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ermelo Model CT NYM1924" sheetId="1" state="visible" r:id="rId3"/>
    <sheet name="Zermelo Iteration Gf" sheetId="6" state="visible" r:id="rId4"/>
  </sheets>
  <definedNames>
    <definedName function="false" hidden="false" localSheetId="0" name="_xlnm.Print_Area" vbProcedure="false">'Zermelo Model CT NYM1924'!$A$1:$AL$42</definedName>
    <definedName function="false" hidden="false" name="EloC" vbProcedure="false">400/LN(10)</definedName>
    <definedName function="false" hidden="false" name="solver_adj" vbProcedure="false">'nym_-1'!$d$25:$d$35</definedName>
    <definedName function="false" hidden="false" name="solver_adj_0" vbProcedure="false">'test_-1'!$d$25:$d$35</definedName>
    <definedName function="false" hidden="true" name="solver_adj_1" vbProcedure="false">nym!$d$71:$d$127</definedName>
    <definedName function="false" hidden="false" name="solver_adj_10" vbProcedure="false">test!$d$25:$d$35</definedName>
    <definedName function="false" hidden="false" name="solver_adj_11" vbProcedure="false">'nym_-1'!$d$25:$d$35</definedName>
    <definedName function="false" hidden="false" name="solver_adj_12" vbProcedure="false">'test_-1'!$d$25:$d$35</definedName>
    <definedName function="false" hidden="false" name="solver_adj_13" vbProcedure="false">nym!$d$25:$d$35</definedName>
    <definedName function="false" hidden="false" name="solver_adj_14" vbProcedure="false">test!$d$25:$d$35</definedName>
    <definedName function="false" hidden="true" name="solver_adj_2" vbProcedure="false">test!$d$71:$d$127</definedName>
    <definedName function="false" hidden="false" name="solver_adj_3" vbProcedure="false">'nym_-1'!$d$25:$d$35</definedName>
    <definedName function="false" hidden="false" name="solver_adj_4" vbProcedure="false">'test_-1'!$d$25:$d$35</definedName>
    <definedName function="false" hidden="false" name="solver_adj_5" vbProcedure="false">nym!$d$25:$d$35</definedName>
    <definedName function="false" hidden="false" name="solver_adj_6" vbProcedure="false">test!$d$25:$d$35</definedName>
    <definedName function="false" hidden="false" name="solver_adj_7" vbProcedure="false">'nym_-1'!$d$25:$d$35</definedName>
    <definedName function="false" hidden="false" name="solver_adj_8" vbProcedure="false">'test_-1'!$d$25:$d$35</definedName>
    <definedName function="false" hidden="false" name="solver_adj_9" vbProcedure="false">nym!$d$25:$d$35</definedName>
    <definedName function="false" hidden="false" name="solver_cvg" vbProcedure="false">0.0001</definedName>
    <definedName function="false" hidden="false" name="solver_cvg_0" vbProcedure="false">0.0001</definedName>
    <definedName function="false" hidden="false" name="solver_cvg_1" vbProcedure="false">0.0001</definedName>
    <definedName function="false" hidden="false" name="solver_cvg_10" vbProcedure="false">0.0001</definedName>
    <definedName function="false" hidden="false" name="solver_cvg_11" vbProcedure="false">0.0001</definedName>
    <definedName function="false" hidden="false" name="solver_cvg_12" vbProcedure="false">0.0001</definedName>
    <definedName function="false" hidden="false" name="solver_cvg_13" vbProcedure="false">0.0001</definedName>
    <definedName function="false" hidden="false" name="solver_cvg_14" vbProcedure="false">0.0001</definedName>
    <definedName function="false" hidden="false" name="solver_cvg_15" vbProcedure="false">0.0001</definedName>
    <definedName function="false" hidden="true" name="solver_cvg_2" vbProcedure="false">0.0001</definedName>
    <definedName function="false" hidden="true" name="solver_cvg_3" vbProcedure="false">0.0001</definedName>
    <definedName function="false" hidden="false" name="solver_cvg_4" vbProcedure="false">0.0001</definedName>
    <definedName function="false" hidden="false" name="solver_cvg_5" vbProcedure="false">0.0001</definedName>
    <definedName function="false" hidden="false" name="solver_cvg_6" vbProcedure="false">0.0001</definedName>
    <definedName function="false" hidden="false" name="solver_cvg_7" vbProcedure="false">0.0001</definedName>
    <definedName function="false" hidden="false" name="solver_cvg_8" vbProcedure="false">0.0001</definedName>
    <definedName function="false" hidden="false" name="solver_cvg_9" vbProcedure="false">0.0001</definedName>
    <definedName function="false" hidden="false" name="solver_drv" vbProcedure="false">1</definedName>
    <definedName function="false" hidden="false" name="solver_drv_0" vbProcedure="false">1</definedName>
    <definedName function="false" hidden="false" name="solver_drv_1" vbProcedure="false">1</definedName>
    <definedName function="false" hidden="false" name="solver_drv_10" vbProcedure="false">1</definedName>
    <definedName function="false" hidden="false" name="solver_drv_11" vbProcedure="false">1</definedName>
    <definedName function="false" hidden="false" name="solver_drv_12" vbProcedure="false">1</definedName>
    <definedName function="false" hidden="false" name="solver_drv_13" vbProcedure="false">1</definedName>
    <definedName function="false" hidden="false" name="solver_drv_14" vbProcedure="false">1</definedName>
    <definedName function="false" hidden="false" name="solver_drv_15" vbProcedure="false">1</definedName>
    <definedName function="false" hidden="true" name="solver_drv_2" vbProcedure="false">2</definedName>
    <definedName function="false" hidden="true" name="solver_drv_3" vbProcedure="false">2</definedName>
    <definedName function="false" hidden="false" name="solver_drv_4" vbProcedure="false">1</definedName>
    <definedName function="false" hidden="false" name="solver_drv_5" vbProcedure="false">1</definedName>
    <definedName function="false" hidden="false" name="solver_drv_6" vbProcedure="false">1</definedName>
    <definedName function="false" hidden="false" name="solver_drv_7" vbProcedure="false">1</definedName>
    <definedName function="false" hidden="false" name="solver_drv_8" vbProcedure="false">1</definedName>
    <definedName function="false" hidden="false" name="solver_drv_9" vbProcedure="false">1</definedName>
    <definedName function="false" hidden="true" name="solver_eng" vbProcedure="false">1</definedName>
    <definedName function="false" hidden="true" name="solver_eng_0" vbProcedure="false">1</definedName>
    <definedName function="false" hidden="false" name="solver_est" vbProcedure="false">1</definedName>
    <definedName function="false" hidden="false" name="solver_est_0" vbProcedure="false">1</definedName>
    <definedName function="false" hidden="false" name="solver_est_1" vbProcedure="false">1</definedName>
    <definedName function="false" hidden="false" name="solver_est_10" vbProcedure="false">1</definedName>
    <definedName function="false" hidden="false" name="solver_est_11" vbProcedure="false">1</definedName>
    <definedName function="false" hidden="false" name="solver_est_12" vbProcedure="false">1</definedName>
    <definedName function="false" hidden="false" name="solver_est_13" vbProcedure="false">1</definedName>
    <definedName function="false" hidden="false" name="solver_est_14" vbProcedure="false">1</definedName>
    <definedName function="false" hidden="false" name="solver_est_15" vbProcedure="false">1</definedName>
    <definedName function="false" hidden="true" name="solver_est_2" vbProcedure="false">1</definedName>
    <definedName function="false" hidden="true" name="solver_est_3" vbProcedure="false">1</definedName>
    <definedName function="false" hidden="false" name="solver_est_4" vbProcedure="false">1</definedName>
    <definedName function="false" hidden="false" name="solver_est_5" vbProcedure="false">1</definedName>
    <definedName function="false" hidden="false" name="solver_est_6" vbProcedure="false">1</definedName>
    <definedName function="false" hidden="false" name="solver_est_7" vbProcedure="false">1</definedName>
    <definedName function="false" hidden="false" name="solver_est_8" vbProcedure="false">1</definedName>
    <definedName function="false" hidden="false" name="solver_est_9" vbProcedure="false">1</definedName>
    <definedName function="false" hidden="false" name="solver_itr" vbProcedure="false">100</definedName>
    <definedName function="false" hidden="false" name="solver_itr_0" vbProcedure="false">100</definedName>
    <definedName function="false" hidden="false" name="solver_itr_1" vbProcedure="false">100</definedName>
    <definedName function="false" hidden="false" name="solver_itr_10" vbProcedure="false">100</definedName>
    <definedName function="false" hidden="false" name="solver_itr_11" vbProcedure="false">100</definedName>
    <definedName function="false" hidden="false" name="solver_itr_12" vbProcedure="false">100</definedName>
    <definedName function="false" hidden="false" name="solver_itr_13" vbProcedure="false">100</definedName>
    <definedName function="false" hidden="false" name="solver_itr_14" vbProcedure="false">100</definedName>
    <definedName function="false" hidden="false" name="solver_itr_15" vbProcedure="false">100</definedName>
    <definedName function="false" hidden="true" name="solver_itr_2" vbProcedure="false">2147483647</definedName>
    <definedName function="false" hidden="true" name="solver_itr_3" vbProcedure="false">2147483647</definedName>
    <definedName function="false" hidden="false" name="solver_itr_4" vbProcedure="false">100</definedName>
    <definedName function="false" hidden="false" name="solver_itr_5" vbProcedure="false">100</definedName>
    <definedName function="false" hidden="false" name="solver_itr_6" vbProcedure="false">100</definedName>
    <definedName function="false" hidden="false" name="solver_itr_7" vbProcedure="false">100</definedName>
    <definedName function="false" hidden="false" name="solver_itr_8" vbProcedure="false">100</definedName>
    <definedName function="false" hidden="false" name="solver_itr_9" vbProcedure="false">100</definedName>
    <definedName function="false" hidden="false" name="solver_lhs1" vbProcedure="false">'nym_-1'!$d$36</definedName>
    <definedName function="false" hidden="false" name="solver_lhs1_0" vbProcedure="false">'test_-1'!$d$36</definedName>
    <definedName function="false" hidden="true" name="solver_lhs1_1" vbProcedure="false">nym!$d$128</definedName>
    <definedName function="false" hidden="false" name="solver_lhs1_10" vbProcedure="false">test!$d$36</definedName>
    <definedName function="false" hidden="false" name="solver_lhs1_11" vbProcedure="false">'nym_-1'!$d$36</definedName>
    <definedName function="false" hidden="false" name="solver_lhs1_12" vbProcedure="false">'test_-1'!$d$36</definedName>
    <definedName function="false" hidden="false" name="solver_lhs1_13" vbProcedure="false">nym!$d$36</definedName>
    <definedName function="false" hidden="false" name="solver_lhs1_14" vbProcedure="false">test!$d$36</definedName>
    <definedName function="false" hidden="true" name="solver_lhs1_2" vbProcedure="false">test!$d$128</definedName>
    <definedName function="false" hidden="false" name="solver_lhs1_3" vbProcedure="false">'nym_-1'!$d$36</definedName>
    <definedName function="false" hidden="false" name="solver_lhs1_4" vbProcedure="false">'test_-1'!$d$36</definedName>
    <definedName function="false" hidden="false" name="solver_lhs1_5" vbProcedure="false">nym!$d$36</definedName>
    <definedName function="false" hidden="false" name="solver_lhs1_6" vbProcedure="false">test!$d$36</definedName>
    <definedName function="false" hidden="false" name="solver_lhs1_7" vbProcedure="false">'nym_-1'!$d$36</definedName>
    <definedName function="false" hidden="false" name="solver_lhs1_8" vbProcedure="false">'test_-1'!$d$36</definedName>
    <definedName function="false" hidden="false" name="solver_lhs1_9" vbProcedure="false">nym!$d$36</definedName>
    <definedName function="false" hidden="true" name="solver_lhs2" vbProcedure="false">nym!$d$128</definedName>
    <definedName function="false" hidden="true" name="solver_lhs2_0" vbProcedure="false">test!$d$128</definedName>
    <definedName function="false" hidden="false" name="solver_lin" vbProcedure="false">2</definedName>
    <definedName function="false" hidden="false" name="solver_lin_0" vbProcedure="false">2</definedName>
    <definedName function="false" hidden="false" name="solver_lin_1" vbProcedure="false">2</definedName>
    <definedName function="false" hidden="false" name="solver_lin_10" vbProcedure="false">2</definedName>
    <definedName function="false" hidden="false" name="solver_lin_11" vbProcedure="false">2</definedName>
    <definedName function="false" hidden="false" name="solver_lin_12" vbProcedure="false">2</definedName>
    <definedName function="false" hidden="false" name="solver_lin_13" vbProcedure="false">2</definedName>
    <definedName function="false" hidden="false" name="solver_lin_2" vbProcedure="false">2</definedName>
    <definedName function="false" hidden="false" name="solver_lin_3" vbProcedure="false">2</definedName>
    <definedName function="false" hidden="false" name="solver_lin_4" vbProcedure="false">2</definedName>
    <definedName function="false" hidden="false" name="solver_lin_5" vbProcedure="false">2</definedName>
    <definedName function="false" hidden="false" name="solver_lin_6" vbProcedure="false">2</definedName>
    <definedName function="false" hidden="false" name="solver_lin_7" vbProcedure="false">2</definedName>
    <definedName function="false" hidden="false" name="solver_lin_8" vbProcedure="false">2</definedName>
    <definedName function="false" hidden="false" name="solver_lin_9" vbProcedure="false">2</definedName>
    <definedName function="false" hidden="true" name="solver_mip" vbProcedure="false">2147483647</definedName>
    <definedName function="false" hidden="true" name="solver_mip_0" vbProcedure="false">2147483647</definedName>
    <definedName function="false" hidden="true" name="solver_mni" vbProcedure="false">30</definedName>
    <definedName function="false" hidden="true" name="solver_mni_0" vbProcedure="false">30</definedName>
    <definedName function="false" hidden="true" name="solver_mrt" vbProcedure="false">0.075</definedName>
    <definedName function="false" hidden="true" name="solver_mrt_0" vbProcedure="false">0.075</definedName>
    <definedName function="false" hidden="true" name="solver_msl" vbProcedure="false">2</definedName>
    <definedName function="false" hidden="true" name="solver_msl_0" vbProcedure="false">2</definedName>
    <definedName function="false" hidden="false" name="solver_neg" vbProcedure="false">2</definedName>
    <definedName function="false" hidden="false" name="solver_neg_0" vbProcedure="false">2</definedName>
    <definedName function="false" hidden="false" name="solver_neg_1" vbProcedure="false">2</definedName>
    <definedName function="false" hidden="false" name="solver_neg_10" vbProcedure="false">2</definedName>
    <definedName function="false" hidden="false" name="solver_neg_11" vbProcedure="false">2</definedName>
    <definedName function="false" hidden="false" name="solver_neg_12" vbProcedure="false">2</definedName>
    <definedName function="false" hidden="false" name="solver_neg_13" vbProcedure="false">2</definedName>
    <definedName function="false" hidden="false" name="solver_neg_14" vbProcedure="false">2</definedName>
    <definedName function="false" hidden="false" name="solver_neg_15" vbProcedure="false">2</definedName>
    <definedName function="false" hidden="true" name="solver_neg_2" vbProcedure="false">1</definedName>
    <definedName function="false" hidden="true" name="solver_neg_3" vbProcedure="false">1</definedName>
    <definedName function="false" hidden="false" name="solver_neg_4" vbProcedure="false">2</definedName>
    <definedName function="false" hidden="false" name="solver_neg_5" vbProcedure="false">2</definedName>
    <definedName function="false" hidden="false" name="solver_neg_6" vbProcedure="false">2</definedName>
    <definedName function="false" hidden="false" name="solver_neg_7" vbProcedure="false">2</definedName>
    <definedName function="false" hidden="false" name="solver_neg_8" vbProcedure="false">2</definedName>
    <definedName function="false" hidden="false" name="solver_neg_9" vbProcedure="false">2</definedName>
    <definedName function="false" hidden="true" name="solver_nod" vbProcedure="false">2147483647</definedName>
    <definedName function="false" hidden="true" name="solver_nod_0" vbProcedure="false">2147483647</definedName>
    <definedName function="false" hidden="false" name="solver_num" vbProcedure="false">1</definedName>
    <definedName function="false" hidden="false" name="solver_num_0" vbProcedure="false">1</definedName>
    <definedName function="false" hidden="false" name="solver_num_1" vbProcedure="false">1</definedName>
    <definedName function="false" hidden="false" name="solver_num_10" vbProcedure="false">1</definedName>
    <definedName function="false" hidden="false" name="solver_num_11" vbProcedure="false">1</definedName>
    <definedName function="false" hidden="false" name="solver_num_12" vbProcedure="false">1</definedName>
    <definedName function="false" hidden="false" name="solver_num_13" vbProcedure="false">1</definedName>
    <definedName function="false" hidden="false" name="solver_num_14" vbProcedure="false">1</definedName>
    <definedName function="false" hidden="false" name="solver_num_15" vbProcedure="false">1</definedName>
    <definedName function="false" hidden="true" name="solver_num_2" vbProcedure="false">1</definedName>
    <definedName function="false" hidden="true" name="solver_num_3" vbProcedure="false">1</definedName>
    <definedName function="false" hidden="false" name="solver_num_4" vbProcedure="false">1</definedName>
    <definedName function="false" hidden="false" name="solver_num_5" vbProcedure="false">1</definedName>
    <definedName function="false" hidden="false" name="solver_num_6" vbProcedure="false">1</definedName>
    <definedName function="false" hidden="false" name="solver_num_7" vbProcedure="false">1</definedName>
    <definedName function="false" hidden="false" name="solver_num_8" vbProcedure="false">1</definedName>
    <definedName function="false" hidden="false" name="solver_num_9" vbProcedure="false">1</definedName>
    <definedName function="false" hidden="false" name="solver_nwt" vbProcedure="false">1</definedName>
    <definedName function="false" hidden="false" name="solver_nwt_0" vbProcedure="false">1</definedName>
    <definedName function="false" hidden="false" name="solver_nwt_1" vbProcedure="false">1</definedName>
    <definedName function="false" hidden="false" name="solver_nwt_10" vbProcedure="false">1</definedName>
    <definedName function="false" hidden="false" name="solver_nwt_11" vbProcedure="false">1</definedName>
    <definedName function="false" hidden="false" name="solver_nwt_12" vbProcedure="false">1</definedName>
    <definedName function="false" hidden="false" name="solver_nwt_13" vbProcedure="false">1</definedName>
    <definedName function="false" hidden="false" name="solver_nwt_14" vbProcedure="false">1</definedName>
    <definedName function="false" hidden="false" name="solver_nwt_15" vbProcedure="false">1</definedName>
    <definedName function="false" hidden="true" name="solver_nwt_2" vbProcedure="false">1</definedName>
    <definedName function="false" hidden="true" name="solver_nwt_3" vbProcedure="false">1</definedName>
    <definedName function="false" hidden="false" name="solver_nwt_4" vbProcedure="false">1</definedName>
    <definedName function="false" hidden="false" name="solver_nwt_5" vbProcedure="false">1</definedName>
    <definedName function="false" hidden="false" name="solver_nwt_6" vbProcedure="false">1</definedName>
    <definedName function="false" hidden="false" name="solver_nwt_7" vbProcedure="false">1</definedName>
    <definedName function="false" hidden="false" name="solver_nwt_8" vbProcedure="false">1</definedName>
    <definedName function="false" hidden="false" name="solver_nwt_9" vbProcedure="false">1</definedName>
    <definedName function="false" hidden="false" name="solver_opt" vbProcedure="false">'nym_-1'!$o$54</definedName>
    <definedName function="false" hidden="false" name="solver_opt_0" vbProcedure="false">'test_-1'!$o$54</definedName>
    <definedName function="false" hidden="true" name="solver_opt_1" vbProcedure="false">nym!$o$129</definedName>
    <definedName function="false" hidden="false" name="solver_opt_10" vbProcedure="false">test!$o$54</definedName>
    <definedName function="false" hidden="false" name="solver_opt_11" vbProcedure="false">'nym_-1'!$o$54</definedName>
    <definedName function="false" hidden="false" name="solver_opt_12" vbProcedure="false">'test_-1'!$o$54</definedName>
    <definedName function="false" hidden="false" name="solver_opt_13" vbProcedure="false">nym!$o$54</definedName>
    <definedName function="false" hidden="false" name="solver_opt_14" vbProcedure="false">test!$o$54</definedName>
    <definedName function="false" hidden="true" name="solver_opt_2" vbProcedure="false">test!$o$129</definedName>
    <definedName function="false" hidden="false" name="solver_opt_3" vbProcedure="false">'nym_-1'!$o$54</definedName>
    <definedName function="false" hidden="false" name="solver_opt_4" vbProcedure="false">'test_-1'!$o$54</definedName>
    <definedName function="false" hidden="false" name="solver_opt_5" vbProcedure="false">nym!$o$54</definedName>
    <definedName function="false" hidden="false" name="solver_opt_6" vbProcedure="false">test!$o$54</definedName>
    <definedName function="false" hidden="false" name="solver_opt_7" vbProcedure="false">'nym_-1'!$o$54</definedName>
    <definedName function="false" hidden="false" name="solver_opt_8" vbProcedure="false">'test_-1'!$o$54</definedName>
    <definedName function="false" hidden="false" name="solver_opt_9" vbProcedure="false">nym!$o$54</definedName>
    <definedName function="false" hidden="false" name="solver_pre" vbProcedure="false">0.000001</definedName>
    <definedName function="false" hidden="false" name="solver_pre_0" vbProcedure="false">0.000001</definedName>
    <definedName function="false" hidden="false" name="solver_pre_1" vbProcedure="false">0.000001</definedName>
    <definedName function="false" hidden="false" name="solver_pre_10" vbProcedure="false">0.000001</definedName>
    <definedName function="false" hidden="false" name="solver_pre_11" vbProcedure="false">0.000001</definedName>
    <definedName function="false" hidden="false" name="solver_pre_12" vbProcedure="false">0.000001</definedName>
    <definedName function="false" hidden="false" name="solver_pre_13" vbProcedure="false">0.000001</definedName>
    <definedName function="false" hidden="false" name="solver_pre_14" vbProcedure="false">0.000001</definedName>
    <definedName function="false" hidden="false" name="solver_pre_15" vbProcedure="false">0.000001</definedName>
    <definedName function="false" hidden="true" name="solver_pre_2" vbProcedure="false">0.000001</definedName>
    <definedName function="false" hidden="true" name="solver_pre_3" vbProcedure="false">0.000001</definedName>
    <definedName function="false" hidden="false" name="solver_pre_4" vbProcedure="false">0.000001</definedName>
    <definedName function="false" hidden="false" name="solver_pre_5" vbProcedure="false">0.000001</definedName>
    <definedName function="false" hidden="false" name="solver_pre_6" vbProcedure="false">0.000001</definedName>
    <definedName function="false" hidden="false" name="solver_pre_7" vbProcedure="false">0.000001</definedName>
    <definedName function="false" hidden="false" name="solver_pre_8" vbProcedure="false">0.000001</definedName>
    <definedName function="false" hidden="false" name="solver_pre_9" vbProcedure="false">0.000001</definedName>
    <definedName function="false" hidden="true" name="solver_rbv" vbProcedure="false">2</definedName>
    <definedName function="false" hidden="true" name="solver_rbv_0" vbProcedure="false">2</definedName>
    <definedName function="false" hidden="false" name="solver_rel1" vbProcedure="false">2</definedName>
    <definedName function="false" hidden="false" name="solver_rel1_0" vbProcedure="false">2</definedName>
    <definedName function="false" hidden="false" name="solver_rel1_1" vbProcedure="false">2</definedName>
    <definedName function="false" hidden="false" name="solver_rel1_10" vbProcedure="false">2</definedName>
    <definedName function="false" hidden="false" name="solver_rel1_11" vbProcedure="false">2</definedName>
    <definedName function="false" hidden="false" name="solver_rel1_12" vbProcedure="false">2</definedName>
    <definedName function="false" hidden="false" name="solver_rel1_13" vbProcedure="false">2</definedName>
    <definedName function="false" hidden="false" name="solver_rel1_14" vbProcedure="false">2</definedName>
    <definedName function="false" hidden="false" name="solver_rel1_15" vbProcedure="false">2</definedName>
    <definedName function="false" hidden="true" name="solver_rel1_2" vbProcedure="false">2</definedName>
    <definedName function="false" hidden="true" name="solver_rel1_3" vbProcedure="false">2</definedName>
    <definedName function="false" hidden="false" name="solver_rel1_4" vbProcedure="false">2</definedName>
    <definedName function="false" hidden="false" name="solver_rel1_5" vbProcedure="false">2</definedName>
    <definedName function="false" hidden="false" name="solver_rel1_6" vbProcedure="false">2</definedName>
    <definedName function="false" hidden="false" name="solver_rel1_7" vbProcedure="false">2</definedName>
    <definedName function="false" hidden="false" name="solver_rel1_8" vbProcedure="false">2</definedName>
    <definedName function="false" hidden="false" name="solver_rel1_9" vbProcedure="false">2</definedName>
    <definedName function="false" hidden="true" name="solver_rel2" vbProcedure="false">2</definedName>
    <definedName function="false" hidden="true" name="solver_rel2_0" vbProcedure="false">2</definedName>
    <definedName function="false" hidden="false" name="solver_rhs1" vbProcedure="false">1</definedName>
    <definedName function="false" hidden="false" name="solver_rhs1_0" vbProcedure="false">1</definedName>
    <definedName function="false" hidden="false" name="solver_rhs1_1" vbProcedure="false">1</definedName>
    <definedName function="false" hidden="false" name="solver_rhs1_10" vbProcedure="false">1</definedName>
    <definedName function="false" hidden="false" name="solver_rhs1_11" vbProcedure="false">1</definedName>
    <definedName function="false" hidden="false" name="solver_rhs1_12" vbProcedure="false">1</definedName>
    <definedName function="false" hidden="false" name="solver_rhs1_13" vbProcedure="false">1</definedName>
    <definedName function="false" hidden="false" name="solver_rhs1_14" vbProcedure="false">1</definedName>
    <definedName function="false" hidden="false" name="solver_rhs1_15" vbProcedure="false">1</definedName>
    <definedName function="false" hidden="true" name="solver_rhs1_2" vbProcedure="false">1</definedName>
    <definedName function="false" hidden="true" name="solver_rhs1_3" vbProcedure="false">1</definedName>
    <definedName function="false" hidden="false" name="solver_rhs1_4" vbProcedure="false">1</definedName>
    <definedName function="false" hidden="false" name="solver_rhs1_5" vbProcedure="false">1</definedName>
    <definedName function="false" hidden="false" name="solver_rhs1_6" vbProcedure="false">1</definedName>
    <definedName function="false" hidden="false" name="solver_rhs1_7" vbProcedure="false">1</definedName>
    <definedName function="false" hidden="false" name="solver_rhs1_8" vbProcedure="false">1</definedName>
    <definedName function="false" hidden="false" name="solver_rhs1_9" vbProcedure="false">1</definedName>
    <definedName function="false" hidden="true" name="solver_rhs2" vbProcedure="false">1</definedName>
    <definedName function="false" hidden="true" name="solver_rhs2_0" vbProcedure="false">1</definedName>
    <definedName function="false" hidden="true" name="solver_rlx" vbProcedure="false">2</definedName>
    <definedName function="false" hidden="true" name="solver_rlx_0" vbProcedure="false">2</definedName>
    <definedName function="false" hidden="true" name="solver_rsd" vbProcedure="false">0</definedName>
    <definedName function="false" hidden="true" name="solver_rsd_0" vbProcedure="false">0</definedName>
    <definedName function="false" hidden="false" name="solver_scl" vbProcedure="false">2</definedName>
    <definedName function="false" hidden="false" name="solver_scl_0" vbProcedure="false">2</definedName>
    <definedName function="false" hidden="false" name="solver_scl_1" vbProcedure="false">2</definedName>
    <definedName function="false" hidden="false" name="solver_scl_10" vbProcedure="false">2</definedName>
    <definedName function="false" hidden="false" name="solver_scl_11" vbProcedure="false">2</definedName>
    <definedName function="false" hidden="false" name="solver_scl_12" vbProcedure="false">2</definedName>
    <definedName function="false" hidden="false" name="solver_scl_13" vbProcedure="false">2</definedName>
    <definedName function="false" hidden="false" name="solver_scl_14" vbProcedure="false">2</definedName>
    <definedName function="false" hidden="false" name="solver_scl_15" vbProcedure="false">2</definedName>
    <definedName function="false" hidden="true" name="solver_scl_2" vbProcedure="false">2</definedName>
    <definedName function="false" hidden="true" name="solver_scl_3" vbProcedure="false">2</definedName>
    <definedName function="false" hidden="false" name="solver_scl_4" vbProcedure="false">2</definedName>
    <definedName function="false" hidden="false" name="solver_scl_5" vbProcedure="false">2</definedName>
    <definedName function="false" hidden="false" name="solver_scl_6" vbProcedure="false">2</definedName>
    <definedName function="false" hidden="false" name="solver_scl_7" vbProcedure="false">2</definedName>
    <definedName function="false" hidden="false" name="solver_scl_8" vbProcedure="false">2</definedName>
    <definedName function="false" hidden="false" name="solver_scl_9" vbProcedure="false">2</definedName>
    <definedName function="false" hidden="false" name="solver_sho" vbProcedure="false">2</definedName>
    <definedName function="false" hidden="false" name="solver_sho_0" vbProcedure="false">2</definedName>
    <definedName function="false" hidden="false" name="solver_sho_1" vbProcedure="false">2</definedName>
    <definedName function="false" hidden="false" name="solver_sho_10" vbProcedure="false">2</definedName>
    <definedName function="false" hidden="false" name="solver_sho_11" vbProcedure="false">2</definedName>
    <definedName function="false" hidden="false" name="solver_sho_12" vbProcedure="false">2</definedName>
    <definedName function="false" hidden="false" name="solver_sho_13" vbProcedure="false">2</definedName>
    <definedName function="false" hidden="false" name="solver_sho_14" vbProcedure="false">2</definedName>
    <definedName function="false" hidden="false" name="solver_sho_15" vbProcedure="false">2</definedName>
    <definedName function="false" hidden="true" name="solver_sho_2" vbProcedure="false">2</definedName>
    <definedName function="false" hidden="true" name="solver_sho_3" vbProcedure="false">2</definedName>
    <definedName function="false" hidden="false" name="solver_sho_4" vbProcedure="false">2</definedName>
    <definedName function="false" hidden="false" name="solver_sho_5" vbProcedure="false">2</definedName>
    <definedName function="false" hidden="false" name="solver_sho_6" vbProcedure="false">2</definedName>
    <definedName function="false" hidden="false" name="solver_sho_7" vbProcedure="false">2</definedName>
    <definedName function="false" hidden="false" name="solver_sho_8" vbProcedure="false">2</definedName>
    <definedName function="false" hidden="false" name="solver_sho_9" vbProcedure="false">2</definedName>
    <definedName function="false" hidden="true" name="solver_ssz" vbProcedure="false">100</definedName>
    <definedName function="false" hidden="true" name="solver_ssz_0" vbProcedure="false">100</definedName>
    <definedName function="false" hidden="false" name="solver_tim" vbProcedure="false">100</definedName>
    <definedName function="false" hidden="false" name="solver_tim_0" vbProcedure="false">100</definedName>
    <definedName function="false" hidden="false" name="solver_tim_1" vbProcedure="false">100</definedName>
    <definedName function="false" hidden="false" name="solver_tim_10" vbProcedure="false">100</definedName>
    <definedName function="false" hidden="false" name="solver_tim_11" vbProcedure="false">100</definedName>
    <definedName function="false" hidden="false" name="solver_tim_12" vbProcedure="false">100</definedName>
    <definedName function="false" hidden="false" name="solver_tim_13" vbProcedure="false">100</definedName>
    <definedName function="false" hidden="false" name="solver_tim_14" vbProcedure="false">100</definedName>
    <definedName function="false" hidden="false" name="solver_tim_15" vbProcedure="false">100</definedName>
    <definedName function="false" hidden="true" name="solver_tim_2" vbProcedure="false">2147483647</definedName>
    <definedName function="false" hidden="true" name="solver_tim_3" vbProcedure="false">2147483647</definedName>
    <definedName function="false" hidden="false" name="solver_tim_4" vbProcedure="false">100</definedName>
    <definedName function="false" hidden="false" name="solver_tim_5" vbProcedure="false">100</definedName>
    <definedName function="false" hidden="false" name="solver_tim_6" vbProcedure="false">100</definedName>
    <definedName function="false" hidden="false" name="solver_tim_7" vbProcedure="false">100</definedName>
    <definedName function="false" hidden="false" name="solver_tim_8" vbProcedure="false">100</definedName>
    <definedName function="false" hidden="false" name="solver_tim_9" vbProcedure="false">100</definedName>
    <definedName function="false" hidden="false" name="solver_tol" vbProcedure="false">0.05</definedName>
    <definedName function="false" hidden="false" name="solver_tol_0" vbProcedure="false">0.05</definedName>
    <definedName function="false" hidden="false" name="solver_tol_1" vbProcedure="false">0.05</definedName>
    <definedName function="false" hidden="false" name="solver_tol_10" vbProcedure="false">0.05</definedName>
    <definedName function="false" hidden="false" name="solver_tol_11" vbProcedure="false">0.05</definedName>
    <definedName function="false" hidden="false" name="solver_tol_12" vbProcedure="false">0.05</definedName>
    <definedName function="false" hidden="false" name="solver_tol_13" vbProcedure="false">0.05</definedName>
    <definedName function="false" hidden="false" name="solver_tol_14" vbProcedure="false">0.05</definedName>
    <definedName function="false" hidden="false" name="solver_tol_15" vbProcedure="false">0.05</definedName>
    <definedName function="false" hidden="true" name="solver_tol_2" vbProcedure="false">0.01</definedName>
    <definedName function="false" hidden="true" name="solver_tol_3" vbProcedure="false">0.01</definedName>
    <definedName function="false" hidden="false" name="solver_tol_4" vbProcedure="false">0.05</definedName>
    <definedName function="false" hidden="false" name="solver_tol_5" vbProcedure="false">0.05</definedName>
    <definedName function="false" hidden="false" name="solver_tol_6" vbProcedure="false">0.05</definedName>
    <definedName function="false" hidden="false" name="solver_tol_7" vbProcedure="false">0.05</definedName>
    <definedName function="false" hidden="false" name="solver_tol_8" vbProcedure="false">0.05</definedName>
    <definedName function="false" hidden="false" name="solver_tol_9" vbProcedure="false">0.05</definedName>
    <definedName function="false" hidden="false" name="solver_typ" vbProcedure="false">1</definedName>
    <definedName function="false" hidden="false" name="solver_typ_0" vbProcedure="false">1</definedName>
    <definedName function="false" hidden="false" name="solver_typ_1" vbProcedure="false">1</definedName>
    <definedName function="false" hidden="false" name="solver_typ_10" vbProcedure="false">1</definedName>
    <definedName function="false" hidden="false" name="solver_typ_11" vbProcedure="false">1</definedName>
    <definedName function="false" hidden="false" name="solver_typ_12" vbProcedure="false">1</definedName>
    <definedName function="false" hidden="false" name="solver_typ_13" vbProcedure="false">1</definedName>
    <definedName function="false" hidden="false" name="solver_typ_14" vbProcedure="false">1</definedName>
    <definedName function="false" hidden="false" name="solver_typ_15" vbProcedure="false">1</definedName>
    <definedName function="false" hidden="true" name="solver_typ_2" vbProcedure="false">1</definedName>
    <definedName function="false" hidden="true" name="solver_typ_3" vbProcedure="false">1</definedName>
    <definedName function="false" hidden="false" name="solver_typ_4" vbProcedure="false">1</definedName>
    <definedName function="false" hidden="false" name="solver_typ_5" vbProcedure="false">1</definedName>
    <definedName function="false" hidden="false" name="solver_typ_6" vbProcedure="false">1</definedName>
    <definedName function="false" hidden="false" name="solver_typ_7" vbProcedure="false">1</definedName>
    <definedName function="false" hidden="false" name="solver_typ_8" vbProcedure="false">1</definedName>
    <definedName function="false" hidden="false" name="solver_typ_9" vbProcedure="false">1</definedName>
    <definedName function="false" hidden="false" name="solver_val" vbProcedure="false">0</definedName>
    <definedName function="false" hidden="false" name="solver_val_0" vbProcedure="false">0</definedName>
    <definedName function="false" hidden="false" name="solver_val_1" vbProcedure="false">0</definedName>
    <definedName function="false" hidden="false" name="solver_val_10" vbProcedure="false">0</definedName>
    <definedName function="false" hidden="false" name="solver_val_11" vbProcedure="false">0</definedName>
    <definedName function="false" hidden="false" name="solver_val_12" vbProcedure="false">0</definedName>
    <definedName function="false" hidden="false" name="solver_val_13" vbProcedure="false">0</definedName>
    <definedName function="false" hidden="false" name="solver_val_14" vbProcedure="false">0</definedName>
    <definedName function="false" hidden="false" name="solver_val_15" vbProcedure="false">0</definedName>
    <definedName function="false" hidden="true" name="solver_val_2" vbProcedure="false">0</definedName>
    <definedName function="false" hidden="true" name="solver_val_3" vbProcedure="false">0</definedName>
    <definedName function="false" hidden="false" name="solver_val_4" vbProcedure="false">0</definedName>
    <definedName function="false" hidden="false" name="solver_val_5" vbProcedure="false">0</definedName>
    <definedName function="false" hidden="false" name="solver_val_6" vbProcedure="false">0</definedName>
    <definedName function="false" hidden="false" name="solver_val_7" vbProcedure="false">0</definedName>
    <definedName function="false" hidden="false" name="solver_val_8" vbProcedure="false">0</definedName>
    <definedName function="false" hidden="false" name="solver_val_9" vbProcedure="false">0</definedName>
    <definedName function="false" hidden="true" name="solver_ver" vbProcedure="false">3</definedName>
    <definedName function="false" hidden="true" name="solver_ver_0" vbProcedure="false">3</definedName>
    <definedName function="false" hidden="false" name="_xlnm.Print_Area" vbProcedure="false">'nym_-1'!$a$1:$al$42</definedName>
    <definedName function="false" hidden="false" name="_xlnm.Print_Area_0" vbProcedure="false">'test_-1'!$a$1:$al$42</definedName>
    <definedName function="false" hidden="false" name="_xlnm.Print_Area_1" vbProcedure="false">'nym_-1'!$a$1:$al$42</definedName>
    <definedName function="false" hidden="false" name="_xlnm.Print_Area_10" vbProcedure="false">'test_-1'!$a$1:$al$42</definedName>
    <definedName function="false" hidden="false" name="_xlnm.Print_Area_11" vbProcedure="false">nym!$a$1:$al$42</definedName>
    <definedName function="false" hidden="false" name="_xlnm.Print_Area_12" vbProcedure="false">test!$a$1:$al$42</definedName>
    <definedName function="false" hidden="false" name="_xlnm.Print_Area_2" vbProcedure="false">'test_-1'!$a$1:$al$42</definedName>
    <definedName function="false" hidden="false" name="_xlnm.Print_Area_3" vbProcedure="false">nym!$a$1:$al$42</definedName>
    <definedName function="false" hidden="false" name="_xlnm.Print_Area_4" vbProcedure="false">test!$a$1:$al$42</definedName>
    <definedName function="false" hidden="false" name="_xlnm.Print_Area_5" vbProcedure="false">'nym_-1'!$a$1:$al$42</definedName>
    <definedName function="false" hidden="false" name="_xlnm.Print_Area_6" vbProcedure="false">'test_-1'!$a$1:$al$42</definedName>
    <definedName function="false" hidden="false" name="_xlnm.Print_Area_7" vbProcedure="false">nym!$a$1:$al$42</definedName>
    <definedName function="false" hidden="false" name="_xlnm.Print_Area_8" vbProcedure="false">test!$a$1:$al$42</definedName>
    <definedName function="false" hidden="false" name="_xlnm.Print_Area_9" vbProcedure="false">'nym_-1'!$a$1:$al$42</definedName>
    <definedName function="false" hidden="false" localSheetId="0" name="solver_adj" vbProcedure="false">'Zermelo Model CT NYM1924'!$D$25:$D$35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'Zermelo Model CT NYM1924'!$D$36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'Zermelo Model CT NYM1924'!$O$54</definedName>
    <definedName function="false" hidden="false" localSheetId="0" name="solver_pre" vbProcedure="false">0.000001</definedName>
    <definedName function="false" hidden="false" localSheetId="0" name="solver_rel1" vbProcedure="false">2</definedName>
    <definedName function="false" hidden="false" localSheetId="0" name="solver_rhs1" vbProcedure="false">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name="solver_adj" vbProcedure="false">'nym_-1'!$D$25:$D$35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'nym_-1'!$D$36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'nym_-1'!$O$54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'nym_-1'!$A$1:$AL$42</definedName>
    <definedName function="false" hidden="false" name="solver_adj" vbProcedure="false">'test_-1'!$D$25:$D$35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'test_-1'!$D$36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'test_-1'!$O$54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'test_-1'!$A$1:$AL$42</definedName>
    <definedName function="false" hidden="false" name="solver_adj" vbProcedure="false">nym!$D$25:$D$35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nym!$D$36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nym!$O$54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nym!$A$1:$AL$42</definedName>
    <definedName function="false" hidden="false" name="solver_adj" vbProcedure="false">test!$D$25:$D$35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test!$D$36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test!$O$54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test!$A$1:$AL$42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<sst xmlns="http://schemas.openxmlformats.org/spreadsheetml/2006/main" count="420" uniqueCount="119">
  <si>
    <t xml:space="preserve">Zermelo Iteration Model (Find PR | W = We)</t>
  </si>
  <si>
    <t xml:space="preserve">Par</t>
  </si>
  <si>
    <t xml:space="preserve">½</t>
  </si>
  <si>
    <t xml:space="preserve">Sp</t>
  </si>
  <si>
    <t xml:space="preserve">Player</t>
  </si>
  <si>
    <t xml:space="preserve">PR Opp</t>
  </si>
  <si>
    <t xml:space="preserve">N-A</t>
  </si>
  <si>
    <t xml:space="preserve">W</t>
  </si>
  <si>
    <t xml:space="preserve">R</t>
  </si>
  <si>
    <t xml:space="preserve">V</t>
  </si>
  <si>
    <t xml:space="preserve">Cross table NYM 1924</t>
  </si>
  <si>
    <t xml:space="preserve"># of games</t>
  </si>
  <si>
    <t xml:space="preserve"> Emanuel Lasker (Germany) </t>
  </si>
  <si>
    <t xml:space="preserve">xx</t>
  </si>
  <si>
    <t xml:space="preserve">½0</t>
  </si>
  <si>
    <t xml:space="preserve">1½</t>
  </si>
  <si>
    <t xml:space="preserve">½1</t>
  </si>
  <si>
    <t xml:space="preserve">11</t>
  </si>
  <si>
    <t xml:space="preserve"> José Raúl Capablanca (Cuba) </t>
  </si>
  <si>
    <t xml:space="preserve">½½</t>
  </si>
  <si>
    <t xml:space="preserve">01</t>
  </si>
  <si>
    <t xml:space="preserve"> Alexander Alekhine (France) </t>
  </si>
  <si>
    <t xml:space="preserve">0½</t>
  </si>
  <si>
    <t xml:space="preserve">**</t>
  </si>
  <si>
    <t xml:space="preserve">10</t>
  </si>
  <si>
    <t xml:space="preserve"> Frank Marshall (United States) </t>
  </si>
  <si>
    <t xml:space="preserve"> Richard Réti (Czechoslovakia) </t>
  </si>
  <si>
    <t xml:space="preserve">00</t>
  </si>
  <si>
    <t xml:space="preserve"> Géza Maróczy (Hungary) </t>
  </si>
  <si>
    <t xml:space="preserve"> Efim Bogoljubow (Soviet Union) </t>
  </si>
  <si>
    <t xml:space="preserve"> Savielly Tartakower (Poland) </t>
  </si>
  <si>
    <t xml:space="preserve"> Frederick Yates (England) </t>
  </si>
  <si>
    <t xml:space="preserve"> Edward Lasker (United States) </t>
  </si>
  <si>
    <t xml:space="preserve"> Dawid Janowski (France) </t>
  </si>
  <si>
    <t xml:space="preserve">Rk</t>
  </si>
  <si>
    <t xml:space="preserve">PR</t>
  </si>
  <si>
    <t xml:space="preserve">Zerm (P=1)</t>
  </si>
  <si>
    <t xml:space="preserve">Zerm(S=100)</t>
  </si>
  <si>
    <t xml:space="preserve">Elo (S=0)</t>
  </si>
  <si>
    <t xml:space="preserve">Delta</t>
  </si>
  <si>
    <t xml:space="preserve">We</t>
  </si>
  <si>
    <t xml:space="preserve">Zermelo Expectation model</t>
  </si>
  <si>
    <t xml:space="preserve">Product</t>
  </si>
  <si>
    <t xml:space="preserve">Sum</t>
  </si>
  <si>
    <t xml:space="preserve">Copy Paste Values D25 &lt;&lt;&lt; G25</t>
  </si>
  <si>
    <t xml:space="preserve">ln(Binominal distribution), Zermelo Gl (2), (3)</t>
  </si>
  <si>
    <t xml:space="preserve">Connectivity matrix - # of half games (win)</t>
  </si>
  <si>
    <t xml:space="preserve">Maximize</t>
  </si>
  <si>
    <t xml:space="preserve">Tools&gt;Solver</t>
  </si>
  <si>
    <t xml:space="preserve">Gamefile 11 x 22</t>
  </si>
  <si>
    <t xml:space="preserve">Opponent</t>
  </si>
  <si>
    <t xml:space="preserve">2w½</t>
  </si>
  <si>
    <t xml:space="preserve">3b1</t>
  </si>
  <si>
    <t xml:space="preserve">4w½</t>
  </si>
  <si>
    <t xml:space="preserve">5b1</t>
  </si>
  <si>
    <t xml:space="preserve">6w1</t>
  </si>
  <si>
    <t xml:space="preserve">7b1</t>
  </si>
  <si>
    <t xml:space="preserve">8w½</t>
  </si>
  <si>
    <t xml:space="preserve">9b½</t>
  </si>
  <si>
    <t xml:space="preserve">10w½</t>
  </si>
  <si>
    <t xml:space="preserve">11b1</t>
  </si>
  <si>
    <t xml:space="preserve">2w0</t>
  </si>
  <si>
    <t xml:space="preserve">3b½</t>
  </si>
  <si>
    <t xml:space="preserve">4w1</t>
  </si>
  <si>
    <t xml:space="preserve">8w1</t>
  </si>
  <si>
    <t xml:space="preserve">9b1</t>
  </si>
  <si>
    <t xml:space="preserve">10w1</t>
  </si>
  <si>
    <t xml:space="preserve">11w½</t>
  </si>
  <si>
    <t xml:space="preserve">1b½</t>
  </si>
  <si>
    <t xml:space="preserve">3w½</t>
  </si>
  <si>
    <t xml:space="preserve">4b½</t>
  </si>
  <si>
    <t xml:space="preserve">5w0</t>
  </si>
  <si>
    <t xml:space="preserve">6b½</t>
  </si>
  <si>
    <t xml:space="preserve">7w1</t>
  </si>
  <si>
    <t xml:space="preserve">8b1</t>
  </si>
  <si>
    <t xml:space="preserve">9w1</t>
  </si>
  <si>
    <t xml:space="preserve">10b½</t>
  </si>
  <si>
    <t xml:space="preserve">11w1</t>
  </si>
  <si>
    <t xml:space="preserve">1b1</t>
  </si>
  <si>
    <t xml:space="preserve">5w1</t>
  </si>
  <si>
    <t xml:space="preserve">6b1</t>
  </si>
  <si>
    <t xml:space="preserve">9w½</t>
  </si>
  <si>
    <t xml:space="preserve">10b1</t>
  </si>
  <si>
    <t xml:space="preserve">1w0</t>
  </si>
  <si>
    <t xml:space="preserve">2b½</t>
  </si>
  <si>
    <t xml:space="preserve">7b½</t>
  </si>
  <si>
    <t xml:space="preserve">1w½</t>
  </si>
  <si>
    <t xml:space="preserve">5b0</t>
  </si>
  <si>
    <t xml:space="preserve">6w½</t>
  </si>
  <si>
    <t xml:space="preserve">5w½</t>
  </si>
  <si>
    <t xml:space="preserve">6b0</t>
  </si>
  <si>
    <t xml:space="preserve">7w0</t>
  </si>
  <si>
    <t xml:space="preserve">8b½</t>
  </si>
  <si>
    <t xml:space="preserve">1b0</t>
  </si>
  <si>
    <t xml:space="preserve">8b0</t>
  </si>
  <si>
    <t xml:space="preserve">2b1</t>
  </si>
  <si>
    <t xml:space="preserve">3w0</t>
  </si>
  <si>
    <t xml:space="preserve">7b0</t>
  </si>
  <si>
    <t xml:space="preserve">9b0</t>
  </si>
  <si>
    <t xml:space="preserve">10w0</t>
  </si>
  <si>
    <t xml:space="preserve">2b0</t>
  </si>
  <si>
    <t xml:space="preserve">3w1</t>
  </si>
  <si>
    <t xml:space="preserve">4b0</t>
  </si>
  <si>
    <t xml:space="preserve">3b0</t>
  </si>
  <si>
    <t xml:space="preserve">5b½</t>
  </si>
  <si>
    <t xml:space="preserve">11w0</t>
  </si>
  <si>
    <t xml:space="preserve">8w0</t>
  </si>
  <si>
    <t xml:space="preserve">11b0</t>
  </si>
  <si>
    <t xml:space="preserve">4b1</t>
  </si>
  <si>
    <t xml:space="preserve">9w0</t>
  </si>
  <si>
    <t xml:space="preserve">10b0</t>
  </si>
  <si>
    <t xml:space="preserve">11b½</t>
  </si>
  <si>
    <t xml:space="preserve">4w0</t>
  </si>
  <si>
    <t xml:space="preserve">6w0</t>
  </si>
  <si>
    <t xml:space="preserve">Wins =</t>
  </si>
  <si>
    <t xml:space="preserve">Losses =</t>
  </si>
  <si>
    <t xml:space="preserve">Nr</t>
  </si>
  <si>
    <t xml:space="preserve">Update</t>
  </si>
  <si>
    <t xml:space="preserve">Copy Paste Values D32 &lt;&lt;&lt; G32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</si>
</sst>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0.00"/>
    <numFmt numFmtId="167" formatCode="0.0"/>
    <numFmt numFmtId="168" formatCode="@"/>
    <numFmt numFmtId="169" formatCode="0"/>
    <numFmt numFmtId="170" formatCode="0.00000"/>
    <numFmt numFmtId="171" formatCode="0.000"/>
    <numFmt numFmtId="172" formatCode="0.0E+00"/>
    <numFmt numFmtId="173" formatCode="#,##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6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86"/>
    <col collapsed="false" customWidth="true" hidden="false" outlineLevel="0" max="3" min="3" style="1" width="28.29"/>
    <col collapsed="false" customWidth="true" hidden="false" outlineLevel="0" max="4" min="4" style="1" width="11.71"/>
    <col collapsed="false" customWidth="true" hidden="false" outlineLevel="0" max="6" min="5" style="1" width="7"/>
    <col collapsed="false" customWidth="true" hidden="false" outlineLevel="0" max="7" min="7" style="1" width="10.57"/>
    <col collapsed="false" customWidth="true" hidden="false" outlineLevel="0" max="8" min="8" style="1" width="11.85"/>
    <col collapsed="false" customWidth="true" hidden="false" outlineLevel="0" max="9" min="9" style="1" width="9"/>
    <col collapsed="false" customWidth="true" hidden="false" outlineLevel="0" max="10" min="10" style="1" width="5.86"/>
    <col collapsed="false" customWidth="true" hidden="false" outlineLevel="0" max="11" min="11" style="1" width="3.15"/>
    <col collapsed="false" customWidth="true" hidden="false" outlineLevel="0" max="12" min="12" style="1" width="7.57"/>
    <col collapsed="false" customWidth="true" hidden="false" outlineLevel="0" max="13" min="13" style="1" width="7.42"/>
    <col collapsed="false" customWidth="true" hidden="false" outlineLevel="0" max="14" min="14" style="1" width="3.42"/>
    <col collapsed="false" customWidth="true" hidden="false" outlineLevel="0" max="16" min="16" style="1" width="5.29"/>
    <col collapsed="false" customWidth="true" hidden="false" outlineLevel="0" max="17" min="17" style="1" width="5.57"/>
    <col collapsed="false" customWidth="true" hidden="false" outlineLevel="0" max="21" min="18" style="1" width="5.42"/>
    <col collapsed="false" customWidth="true" hidden="false" outlineLevel="0" max="22" min="22" style="1" width="5.14"/>
    <col collapsed="false" customWidth="true" hidden="false" outlineLevel="0" max="23" min="23" style="1" width="5.42"/>
    <col collapsed="false" customWidth="true" hidden="false" outlineLevel="0" max="25" min="24" style="1" width="5.57"/>
    <col collapsed="false" customWidth="true" hidden="false" outlineLevel="0" max="26" min="26" style="1" width="4.87"/>
    <col collapsed="false" customWidth="true" hidden="false" outlineLevel="0" max="27" min="27" style="1" width="8.57"/>
    <col collapsed="false" customWidth="true" hidden="false" outlineLevel="0" max="28" min="28" style="1" width="3.29"/>
    <col collapsed="false" customWidth="true" hidden="false" outlineLevel="0" max="38" min="29" style="1" width="2.71"/>
    <col collapsed="false" customWidth="true" hidden="false" outlineLevel="0" max="1025" min="39" style="1" width="11.71"/>
  </cols>
  <sheetData>
    <row r="1" customFormat="false" ht="12.75" hidden="false" customHeight="false" outlineLevel="0" collapsed="false">
      <c r="C1" s="2"/>
    </row>
    <row r="2" customFormat="false" ht="15" hidden="false" customHeight="false" outlineLevel="0" collapsed="false">
      <c r="C2" s="3" t="s">
        <v>0</v>
      </c>
      <c r="H2" s="4"/>
    </row>
    <row r="4" customFormat="false" ht="12.75" hidden="false" customHeight="false" outlineLevel="0" collapsed="false">
      <c r="E4" s="5" t="s">
        <v>1</v>
      </c>
    </row>
    <row r="5" customFormat="false" ht="12.75" hidden="false" customHeight="false" outlineLevel="0" collapsed="false">
      <c r="A5" s="1" t="n">
        <f aca="false">ROWS(A7:A17)</f>
        <v>11</v>
      </c>
      <c r="D5" s="6" t="n">
        <f aca="false">COUNTA(C7:C18)</f>
        <v>11</v>
      </c>
      <c r="E5" s="7" t="n">
        <v>1</v>
      </c>
      <c r="G5" s="8" t="str">
        <f aca="false">"1"</f>
        <v>1</v>
      </c>
      <c r="H5" s="9" t="s">
        <v>2</v>
      </c>
      <c r="I5" s="10" t="str">
        <f aca="false">"0"</f>
        <v>0</v>
      </c>
      <c r="O5" s="3"/>
      <c r="P5" s="1" t="n">
        <f aca="false">COLUMN(P5)-COLUMN($O$5)</f>
        <v>1</v>
      </c>
      <c r="Q5" s="1" t="n">
        <f aca="false">COLUMN(Q5)-COLUMN($O$5)</f>
        <v>2</v>
      </c>
      <c r="R5" s="1" t="n">
        <f aca="false">COLUMN(R5)-COLUMN($O$5)</f>
        <v>3</v>
      </c>
      <c r="S5" s="1" t="n">
        <f aca="false">COLUMN(S5)-COLUMN($O$5)</f>
        <v>4</v>
      </c>
      <c r="T5" s="1" t="n">
        <f aca="false">COLUMN(T5)-COLUMN($O$5)</f>
        <v>5</v>
      </c>
      <c r="U5" s="1" t="n">
        <f aca="false">COLUMN(U5)-COLUMN($O$5)</f>
        <v>6</v>
      </c>
      <c r="V5" s="1" t="n">
        <f aca="false">COLUMN(V5)-COLUMN($O$5)</f>
        <v>7</v>
      </c>
      <c r="W5" s="1" t="n">
        <f aca="false">COLUMN(W5)-COLUMN($O$5)</f>
        <v>8</v>
      </c>
      <c r="X5" s="1" t="n">
        <f aca="false">COLUMN(X5)-COLUMN($O$5)</f>
        <v>9</v>
      </c>
      <c r="Y5" s="1" t="n">
        <f aca="false">COLUMN(Y5)-COLUMN($O$5)</f>
        <v>10</v>
      </c>
      <c r="Z5" s="1" t="n">
        <f aca="false">COLUMN(Z5)-COLUMN($O$5)</f>
        <v>11</v>
      </c>
    </row>
    <row r="6" customFormat="false" ht="12.75" hidden="false" customHeight="false" outlineLevel="0" collapsed="false">
      <c r="A6" s="11" t="s">
        <v>3</v>
      </c>
      <c r="B6" s="11"/>
      <c r="C6" s="12" t="s">
        <v>4</v>
      </c>
      <c r="D6" s="5" t="s">
        <v>5</v>
      </c>
      <c r="E6" s="11" t="s">
        <v>6</v>
      </c>
      <c r="F6" s="11"/>
      <c r="G6" s="11" t="s">
        <v>7</v>
      </c>
      <c r="H6" s="11" t="s">
        <v>8</v>
      </c>
      <c r="I6" s="11" t="s">
        <v>9</v>
      </c>
      <c r="J6" s="11"/>
      <c r="K6" s="11"/>
      <c r="O6" s="11" t="s">
        <v>7</v>
      </c>
      <c r="P6" s="13" t="s">
        <v>10</v>
      </c>
      <c r="Q6" s="13"/>
      <c r="R6" s="13"/>
      <c r="S6" s="13"/>
      <c r="T6" s="13"/>
      <c r="AB6" s="3" t="s">
        <v>11</v>
      </c>
      <c r="AC6" s="3"/>
      <c r="AD6" s="3"/>
      <c r="AE6" s="3"/>
      <c r="AF6" s="3"/>
    </row>
    <row r="7" customFormat="false" ht="12.75" hidden="false" customHeight="false" outlineLevel="0" collapsed="false">
      <c r="A7" s="1" t="n">
        <f aca="false">ROW(A7)-ROW($A$6)</f>
        <v>1</v>
      </c>
      <c r="C7" s="14" t="s">
        <v>12</v>
      </c>
      <c r="D7" s="15" t="n">
        <f aca="false">D25</f>
        <v>3.84057122542288</v>
      </c>
      <c r="E7" s="16" t="n">
        <f aca="false">SUM(G7:I7)</f>
        <v>20</v>
      </c>
      <c r="G7" s="1" t="n">
        <f aca="true" t="array" ref="G7:G7">SUM(LEN($P7:OFFSET($P7,0,$D$5-1))-LEN(SUBSTITUTE($P7:OFFSET($P7,0,$D$5-1),G$5,"")))</f>
        <v>13</v>
      </c>
      <c r="H7" s="1" t="n">
        <f aca="true" t="array" ref="H7:H7">SUM(LEN($P7:OFFSET($P7,0,$D$5-1))-LEN(SUBSTITUTE($P7:OFFSET($P7,0,$D$5-1),H$5,"")))</f>
        <v>6</v>
      </c>
      <c r="I7" s="1" t="n">
        <f aca="true" t="array" ref="I7:I7">SUM(LEN($P7:OFFSET($P7,0,$D$5-1))-LEN(SUBSTITUTE($P7:OFFSET($P7,0,$D$5-1),I$5,"")))</f>
        <v>1</v>
      </c>
      <c r="O7" s="16" t="n">
        <f aca="false">G7*$E$5+(H7)*0.5*$E$5</f>
        <v>16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  <c r="U7" s="17" t="s">
        <v>17</v>
      </c>
      <c r="V7" s="17" t="s">
        <v>17</v>
      </c>
      <c r="W7" s="17" t="s">
        <v>16</v>
      </c>
      <c r="X7" s="17" t="s">
        <v>16</v>
      </c>
      <c r="Y7" s="17" t="s">
        <v>16</v>
      </c>
      <c r="Z7" s="14" t="s">
        <v>17</v>
      </c>
      <c r="AA7" s="18"/>
      <c r="AB7" s="19" t="n">
        <f aca="false">(LEN(P7)-LEN(SUBSTITUTE(P7,$G$5,"")))*1+(LEN(P7)-LEN(SUBSTITUTE(P7,$H$5,"")))+(LEN(P7)-LEN(SUBSTITUTE(P7,$I$5,"")))*1</f>
        <v>0</v>
      </c>
      <c r="AC7" s="19" t="n">
        <f aca="false">(LEN(Q7)-LEN(SUBSTITUTE(Q7,$G$5,"")))*1+(LEN(Q7)-LEN(SUBSTITUTE(Q7,$H$5,"")))+(LEN(Q7)-LEN(SUBSTITUTE(Q7,$I$5,"")))*1</f>
        <v>2</v>
      </c>
      <c r="AD7" s="19" t="n">
        <f aca="false">(LEN(R7)-LEN(SUBSTITUTE(R7,$G$5,"")))*1+(LEN(R7)-LEN(SUBSTITUTE(R7,$H$5,"")))+(LEN(R7)-LEN(SUBSTITUTE(R7,$I$5,"")))*1</f>
        <v>2</v>
      </c>
      <c r="AE7" s="19" t="n">
        <f aca="false">(LEN(S7)-LEN(SUBSTITUTE(S7,$G$5,"")))*1+(LEN(S7)-LEN(SUBSTITUTE(S7,$H$5,"")))+(LEN(S7)-LEN(SUBSTITUTE(S7,$I$5,"")))*1</f>
        <v>2</v>
      </c>
      <c r="AF7" s="19" t="n">
        <f aca="false">(LEN(T7)-LEN(SUBSTITUTE(T7,$G$5,"")))*1+(LEN(T7)-LEN(SUBSTITUTE(T7,$H$5,"")))+(LEN(T7)-LEN(SUBSTITUTE(T7,$I$5,"")))*1</f>
        <v>2</v>
      </c>
      <c r="AG7" s="19" t="n">
        <f aca="false">(LEN(U7)-LEN(SUBSTITUTE(U7,$G$5,"")))*1+(LEN(U7)-LEN(SUBSTITUTE(U7,$H$5,"")))+(LEN(U7)-LEN(SUBSTITUTE(U7,$I$5,"")))*1</f>
        <v>2</v>
      </c>
      <c r="AH7" s="19" t="n">
        <f aca="false">(LEN(V7)-LEN(SUBSTITUTE(V7,$G$5,"")))*1+(LEN(V7)-LEN(SUBSTITUTE(V7,$H$5,"")))+(LEN(V7)-LEN(SUBSTITUTE(V7,$I$5,"")))*1</f>
        <v>2</v>
      </c>
      <c r="AI7" s="19" t="n">
        <f aca="false">(LEN(W7)-LEN(SUBSTITUTE(W7,$G$5,"")))*1+(LEN(W7)-LEN(SUBSTITUTE(W7,$H$5,"")))+(LEN(W7)-LEN(SUBSTITUTE(W7,$I$5,"")))*1</f>
        <v>2</v>
      </c>
      <c r="AJ7" s="19" t="n">
        <f aca="false">(LEN(X7)-LEN(SUBSTITUTE(X7,$G$5,"")))*1+(LEN(X7)-LEN(SUBSTITUTE(X7,$H$5,"")))+(LEN(X7)-LEN(SUBSTITUTE(X7,$I$5,"")))*1</f>
        <v>2</v>
      </c>
      <c r="AK7" s="19" t="n">
        <f aca="false">(LEN(Y7)-LEN(SUBSTITUTE(Y7,$G$5,"")))*1+(LEN(Y7)-LEN(SUBSTITUTE(Y7,$H$5,"")))+(LEN(Y7)-LEN(SUBSTITUTE(Y7,$I$5,"")))*1</f>
        <v>2</v>
      </c>
      <c r="AL7" s="19" t="n">
        <f aca="false">(LEN(Z7)-LEN(SUBSTITUTE(Z7,$G$5,"")))*1+(LEN(Z7)-LEN(SUBSTITUTE(Z7,$H$5,"")))+(LEN(Z7)-LEN(SUBSTITUTE(Z7,$I$5,"")))*1</f>
        <v>2</v>
      </c>
    </row>
    <row r="8" customFormat="false" ht="12.75" hidden="false" customHeight="false" outlineLevel="0" collapsed="false">
      <c r="A8" s="1" t="n">
        <f aca="false">ROW(A8)-ROW($A$6)</f>
        <v>2</v>
      </c>
      <c r="C8" s="14" t="s">
        <v>18</v>
      </c>
      <c r="D8" s="15" t="n">
        <f aca="false">D26</f>
        <v>2.60110529486542</v>
      </c>
      <c r="E8" s="16" t="n">
        <f aca="false">SUM(G8:I8)</f>
        <v>20</v>
      </c>
      <c r="G8" s="1" t="n">
        <f aca="true" t="array" ref="G8:G8">SUM(LEN($P8:OFFSET($P8,0,$D$5-1))-LEN(SUBSTITUTE($P8:OFFSET($P8,0,$D$5-1),G$5,"")))</f>
        <v>10</v>
      </c>
      <c r="H8" s="1" t="n">
        <f aca="true" t="array" ref="H8:H8">SUM(LEN($P8:OFFSET($P8,0,$D$5-1))-LEN(SUBSTITUTE($P8:OFFSET($P8,0,$D$5-1),H$5,"")))</f>
        <v>9</v>
      </c>
      <c r="I8" s="1" t="n">
        <f aca="true" t="array" ref="I8:I8">SUM(LEN($P8:OFFSET($P8,0,$D$5-1))-LEN(SUBSTITUTE($P8:OFFSET($P8,0,$D$5-1),I$5,"")))</f>
        <v>1</v>
      </c>
      <c r="O8" s="16" t="n">
        <f aca="false">G8*$E$5+(H8)*0.5*$E$5</f>
        <v>14.5</v>
      </c>
      <c r="P8" s="17" t="s">
        <v>16</v>
      </c>
      <c r="Q8" s="17" t="s">
        <v>13</v>
      </c>
      <c r="R8" s="17" t="s">
        <v>19</v>
      </c>
      <c r="S8" s="17" t="s">
        <v>19</v>
      </c>
      <c r="T8" s="17" t="s">
        <v>20</v>
      </c>
      <c r="U8" s="17" t="s">
        <v>16</v>
      </c>
      <c r="V8" s="17" t="s">
        <v>17</v>
      </c>
      <c r="W8" s="17" t="s">
        <v>17</v>
      </c>
      <c r="X8" s="17" t="s">
        <v>15</v>
      </c>
      <c r="Y8" s="17" t="s">
        <v>16</v>
      </c>
      <c r="Z8" s="14" t="s">
        <v>16</v>
      </c>
      <c r="AA8" s="18"/>
      <c r="AB8" s="19" t="n">
        <f aca="false">(LEN(P8)-LEN(SUBSTITUTE(P8,$G$5,"")))*1+(LEN(P8)-LEN(SUBSTITUTE(P8,$H$5,"")))+(LEN(P8)-LEN(SUBSTITUTE(P8,$I$5,"")))*1</f>
        <v>2</v>
      </c>
      <c r="AC8" s="19" t="n">
        <f aca="false">(LEN(Q8)-LEN(SUBSTITUTE(Q8,$G$5,"")))*1+(LEN(Q8)-LEN(SUBSTITUTE(Q8,$H$5,"")))+(LEN(Q8)-LEN(SUBSTITUTE(Q8,$I$5,"")))*1</f>
        <v>0</v>
      </c>
      <c r="AD8" s="19" t="n">
        <f aca="false">(LEN(R8)-LEN(SUBSTITUTE(R8,$G$5,"")))*1+(LEN(R8)-LEN(SUBSTITUTE(R8,$H$5,"")))+(LEN(R8)-LEN(SUBSTITUTE(R8,$I$5,"")))*1</f>
        <v>2</v>
      </c>
      <c r="AE8" s="19" t="n">
        <f aca="false">(LEN(S8)-LEN(SUBSTITUTE(S8,$G$5,"")))*1+(LEN(S8)-LEN(SUBSTITUTE(S8,$H$5,"")))+(LEN(S8)-LEN(SUBSTITUTE(S8,$I$5,"")))*1</f>
        <v>2</v>
      </c>
      <c r="AF8" s="19" t="n">
        <f aca="false">(LEN(T8)-LEN(SUBSTITUTE(T8,$G$5,"")))*1+(LEN(T8)-LEN(SUBSTITUTE(T8,$H$5,"")))+(LEN(T8)-LEN(SUBSTITUTE(T8,$I$5,"")))*1</f>
        <v>2</v>
      </c>
      <c r="AG8" s="19" t="n">
        <f aca="false">(LEN(U8)-LEN(SUBSTITUTE(U8,$G$5,"")))*1+(LEN(U8)-LEN(SUBSTITUTE(U8,$H$5,"")))+(LEN(U8)-LEN(SUBSTITUTE(U8,$I$5,"")))*1</f>
        <v>2</v>
      </c>
      <c r="AH8" s="19" t="n">
        <f aca="false">(LEN(V8)-LEN(SUBSTITUTE(V8,$G$5,"")))*1+(LEN(V8)-LEN(SUBSTITUTE(V8,$H$5,"")))+(LEN(V8)-LEN(SUBSTITUTE(V8,$I$5,"")))*1</f>
        <v>2</v>
      </c>
      <c r="AI8" s="19" t="n">
        <f aca="false">(LEN(W8)-LEN(SUBSTITUTE(W8,$G$5,"")))*1+(LEN(W8)-LEN(SUBSTITUTE(W8,$H$5,"")))+(LEN(W8)-LEN(SUBSTITUTE(W8,$I$5,"")))*1</f>
        <v>2</v>
      </c>
      <c r="AJ8" s="19" t="n">
        <f aca="false">(LEN(X8)-LEN(SUBSTITUTE(X8,$G$5,"")))*1+(LEN(X8)-LEN(SUBSTITUTE(X8,$H$5,"")))+(LEN(X8)-LEN(SUBSTITUTE(X8,$I$5,"")))*1</f>
        <v>2</v>
      </c>
      <c r="AK8" s="19" t="n">
        <f aca="false">(LEN(Y8)-LEN(SUBSTITUTE(Y8,$G$5,"")))*1+(LEN(Y8)-LEN(SUBSTITUTE(Y8,$H$5,"")))+(LEN(Y8)-LEN(SUBSTITUTE(Y8,$I$5,"")))*1</f>
        <v>2</v>
      </c>
      <c r="AL8" s="19" t="n">
        <f aca="false">(LEN(Z8)-LEN(SUBSTITUTE(Z8,$G$5,"")))*1+(LEN(Z8)-LEN(SUBSTITUTE(Z8,$H$5,"")))+(LEN(Z8)-LEN(SUBSTITUTE(Z8,$I$5,"")))*1</f>
        <v>2</v>
      </c>
    </row>
    <row r="9" customFormat="false" ht="12.75" hidden="false" customHeight="false" outlineLevel="0" collapsed="false">
      <c r="A9" s="1" t="n">
        <f aca="false">ROW(A9)-ROW($A$6)</f>
        <v>3</v>
      </c>
      <c r="C9" s="14" t="s">
        <v>21</v>
      </c>
      <c r="D9" s="15" t="n">
        <f aca="false">D27</f>
        <v>1.49150646955304</v>
      </c>
      <c r="E9" s="16" t="n">
        <f aca="false">SUM(G9:I9)</f>
        <v>20</v>
      </c>
      <c r="G9" s="1" t="n">
        <f aca="true" t="array" ref="G9:G9">SUM(LEN($P9:OFFSET($P9,0,$D$5-1))-LEN(SUBSTITUTE($P9:OFFSET($P9,0,$D$5-1),G$5,"")))</f>
        <v>6</v>
      </c>
      <c r="H9" s="1" t="n">
        <f aca="true" t="array" ref="H9:H9">SUM(LEN($P9:OFFSET($P9,0,$D$5-1))-LEN(SUBSTITUTE($P9:OFFSET($P9,0,$D$5-1),H$5,"")))</f>
        <v>12</v>
      </c>
      <c r="I9" s="1" t="n">
        <f aca="true" t="array" ref="I9:I9">SUM(LEN($P9:OFFSET($P9,0,$D$5-1))-LEN(SUBSTITUTE($P9:OFFSET($P9,0,$D$5-1),I$5,"")))</f>
        <v>2</v>
      </c>
      <c r="O9" s="16" t="n">
        <f aca="false">G9*$E$5+(H9)*0.5*$E$5</f>
        <v>12</v>
      </c>
      <c r="P9" s="17" t="s">
        <v>22</v>
      </c>
      <c r="Q9" s="17" t="s">
        <v>19</v>
      </c>
      <c r="R9" s="17" t="s">
        <v>23</v>
      </c>
      <c r="S9" s="17" t="s">
        <v>19</v>
      </c>
      <c r="T9" s="17" t="s">
        <v>24</v>
      </c>
      <c r="U9" s="17" t="s">
        <v>15</v>
      </c>
      <c r="V9" s="17" t="s">
        <v>19</v>
      </c>
      <c r="W9" s="17" t="s">
        <v>19</v>
      </c>
      <c r="X9" s="17" t="s">
        <v>17</v>
      </c>
      <c r="Y9" s="17" t="s">
        <v>19</v>
      </c>
      <c r="Z9" s="14" t="s">
        <v>17</v>
      </c>
      <c r="AA9" s="18"/>
      <c r="AB9" s="19" t="n">
        <f aca="false">(LEN(P9)-LEN(SUBSTITUTE(P9,$G$5,"")))*1+(LEN(P9)-LEN(SUBSTITUTE(P9,$H$5,"")))+(LEN(P9)-LEN(SUBSTITUTE(P9,$I$5,"")))*1</f>
        <v>2</v>
      </c>
      <c r="AC9" s="19" t="n">
        <f aca="false">(LEN(Q9)-LEN(SUBSTITUTE(Q9,$G$5,"")))*1+(LEN(Q9)-LEN(SUBSTITUTE(Q9,$H$5,"")))+(LEN(Q9)-LEN(SUBSTITUTE(Q9,$I$5,"")))*1</f>
        <v>2</v>
      </c>
      <c r="AD9" s="19" t="n">
        <f aca="false">(LEN(R9)-LEN(SUBSTITUTE(R9,$G$5,"")))*1+(LEN(R9)-LEN(SUBSTITUTE(R9,$H$5,"")))+(LEN(R9)-LEN(SUBSTITUTE(R9,$I$5,"")))*1</f>
        <v>0</v>
      </c>
      <c r="AE9" s="19" t="n">
        <f aca="false">(LEN(S9)-LEN(SUBSTITUTE(S9,$G$5,"")))*1+(LEN(S9)-LEN(SUBSTITUTE(S9,$H$5,"")))+(LEN(S9)-LEN(SUBSTITUTE(S9,$I$5,"")))*1</f>
        <v>2</v>
      </c>
      <c r="AF9" s="19" t="n">
        <f aca="false">(LEN(T9)-LEN(SUBSTITUTE(T9,$G$5,"")))*1+(LEN(T9)-LEN(SUBSTITUTE(T9,$H$5,"")))+(LEN(T9)-LEN(SUBSTITUTE(T9,$I$5,"")))*1</f>
        <v>2</v>
      </c>
      <c r="AG9" s="19" t="n">
        <f aca="false">(LEN(U9)-LEN(SUBSTITUTE(U9,$G$5,"")))*1+(LEN(U9)-LEN(SUBSTITUTE(U9,$H$5,"")))+(LEN(U9)-LEN(SUBSTITUTE(U9,$I$5,"")))*1</f>
        <v>2</v>
      </c>
      <c r="AH9" s="19" t="n">
        <f aca="false">(LEN(V9)-LEN(SUBSTITUTE(V9,$G$5,"")))*1+(LEN(V9)-LEN(SUBSTITUTE(V9,$H$5,"")))+(LEN(V9)-LEN(SUBSTITUTE(V9,$I$5,"")))*1</f>
        <v>2</v>
      </c>
      <c r="AI9" s="19" t="n">
        <f aca="false">(LEN(W9)-LEN(SUBSTITUTE(W9,$G$5,"")))*1+(LEN(W9)-LEN(SUBSTITUTE(W9,$H$5,"")))+(LEN(W9)-LEN(SUBSTITUTE(W9,$I$5,"")))*1</f>
        <v>2</v>
      </c>
      <c r="AJ9" s="19" t="n">
        <f aca="false">(LEN(X9)-LEN(SUBSTITUTE(X9,$G$5,"")))*1+(LEN(X9)-LEN(SUBSTITUTE(X9,$H$5,"")))+(LEN(X9)-LEN(SUBSTITUTE(X9,$I$5,"")))*1</f>
        <v>2</v>
      </c>
      <c r="AK9" s="19" t="n">
        <f aca="false">(LEN(Y9)-LEN(SUBSTITUTE(Y9,$G$5,"")))*1+(LEN(Y9)-LEN(SUBSTITUTE(Y9,$H$5,"")))+(LEN(Y9)-LEN(SUBSTITUTE(Y9,$I$5,"")))*1</f>
        <v>2</v>
      </c>
      <c r="AL9" s="19" t="n">
        <f aca="false">(LEN(Z9)-LEN(SUBSTITUTE(Z9,$G$5,"")))*1+(LEN(Z9)-LEN(SUBSTITUTE(Z9,$H$5,"")))+(LEN(Z9)-LEN(SUBSTITUTE(Z9,$I$5,"")))*1</f>
        <v>2</v>
      </c>
    </row>
    <row r="10" customFormat="false" ht="12.75" hidden="false" customHeight="false" outlineLevel="0" collapsed="false">
      <c r="A10" s="1" t="n">
        <f aca="false">ROW(A10)-ROW($A$6)</f>
        <v>4</v>
      </c>
      <c r="C10" s="14" t="s">
        <v>25</v>
      </c>
      <c r="D10" s="15" t="n">
        <f aca="false">D28</f>
        <v>1.21346351463835</v>
      </c>
      <c r="E10" s="16" t="n">
        <f aca="false">SUM(G10:I10)</f>
        <v>20</v>
      </c>
      <c r="G10" s="1" t="n">
        <f aca="true" t="array" ref="G10:G10">SUM(LEN($P10:OFFSET($P10,0,$D$5-1))-LEN(SUBSTITUTE($P10:OFFSET($P10,0,$D$5-1),G$5,"")))</f>
        <v>6</v>
      </c>
      <c r="H10" s="1" t="n">
        <f aca="true" t="array" ref="H10:H10">SUM(LEN($P10:OFFSET($P10,0,$D$5-1))-LEN(SUBSTITUTE($P10:OFFSET($P10,0,$D$5-1),H$5,"")))</f>
        <v>10</v>
      </c>
      <c r="I10" s="1" t="n">
        <f aca="true" t="array" ref="I10:I10">SUM(LEN($P10:OFFSET($P10,0,$D$5-1))-LEN(SUBSTITUTE($P10:OFFSET($P10,0,$D$5-1),I$5,"")))</f>
        <v>4</v>
      </c>
      <c r="O10" s="16" t="n">
        <f aca="false">G10*$E$5+(H10)*0.5*$E$5</f>
        <v>11</v>
      </c>
      <c r="P10" s="17" t="s">
        <v>14</v>
      </c>
      <c r="Q10" s="17" t="s">
        <v>19</v>
      </c>
      <c r="R10" s="17" t="s">
        <v>19</v>
      </c>
      <c r="S10" s="17" t="s">
        <v>13</v>
      </c>
      <c r="T10" s="17" t="s">
        <v>16</v>
      </c>
      <c r="U10" s="17" t="s">
        <v>22</v>
      </c>
      <c r="V10" s="17" t="s">
        <v>20</v>
      </c>
      <c r="W10" s="17" t="s">
        <v>14</v>
      </c>
      <c r="X10" s="17" t="s">
        <v>16</v>
      </c>
      <c r="Y10" s="17" t="s">
        <v>15</v>
      </c>
      <c r="Z10" s="14" t="s">
        <v>17</v>
      </c>
      <c r="AA10" s="18"/>
      <c r="AB10" s="19" t="n">
        <f aca="false">(LEN(P10)-LEN(SUBSTITUTE(P10,$G$5,"")))*1+(LEN(P10)-LEN(SUBSTITUTE(P10,$H$5,"")))+(LEN(P10)-LEN(SUBSTITUTE(P10,$I$5,"")))*1</f>
        <v>2</v>
      </c>
      <c r="AC10" s="19" t="n">
        <f aca="false">(LEN(Q10)-LEN(SUBSTITUTE(Q10,$G$5,"")))*1+(LEN(Q10)-LEN(SUBSTITUTE(Q10,$H$5,"")))+(LEN(Q10)-LEN(SUBSTITUTE(Q10,$I$5,"")))*1</f>
        <v>2</v>
      </c>
      <c r="AD10" s="19" t="n">
        <f aca="false">(LEN(R10)-LEN(SUBSTITUTE(R10,$G$5,"")))*1+(LEN(R10)-LEN(SUBSTITUTE(R10,$H$5,"")))+(LEN(R10)-LEN(SUBSTITUTE(R10,$I$5,"")))*1</f>
        <v>2</v>
      </c>
      <c r="AE10" s="19" t="n">
        <f aca="false">(LEN(S10)-LEN(SUBSTITUTE(S10,$G$5,"")))*1+(LEN(S10)-LEN(SUBSTITUTE(S10,$H$5,"")))+(LEN(S10)-LEN(SUBSTITUTE(S10,$I$5,"")))*1</f>
        <v>0</v>
      </c>
      <c r="AF10" s="19" t="n">
        <f aca="false">(LEN(T10)-LEN(SUBSTITUTE(T10,$G$5,"")))*1+(LEN(T10)-LEN(SUBSTITUTE(T10,$H$5,"")))+(LEN(T10)-LEN(SUBSTITUTE(T10,$I$5,"")))*1</f>
        <v>2</v>
      </c>
      <c r="AG10" s="19" t="n">
        <f aca="false">(LEN(U10)-LEN(SUBSTITUTE(U10,$G$5,"")))*1+(LEN(U10)-LEN(SUBSTITUTE(U10,$H$5,"")))+(LEN(U10)-LEN(SUBSTITUTE(U10,$I$5,"")))*1</f>
        <v>2</v>
      </c>
      <c r="AH10" s="19" t="n">
        <f aca="false">(LEN(V10)-LEN(SUBSTITUTE(V10,$G$5,"")))*1+(LEN(V10)-LEN(SUBSTITUTE(V10,$H$5,"")))+(LEN(V10)-LEN(SUBSTITUTE(V10,$I$5,"")))*1</f>
        <v>2</v>
      </c>
      <c r="AI10" s="19" t="n">
        <f aca="false">(LEN(W10)-LEN(SUBSTITUTE(W10,$G$5,"")))*1+(LEN(W10)-LEN(SUBSTITUTE(W10,$H$5,"")))+(LEN(W10)-LEN(SUBSTITUTE(W10,$I$5,"")))*1</f>
        <v>2</v>
      </c>
      <c r="AJ10" s="19" t="n">
        <f aca="false">(LEN(X10)-LEN(SUBSTITUTE(X10,$G$5,"")))*1+(LEN(X10)-LEN(SUBSTITUTE(X10,$H$5,"")))+(LEN(X10)-LEN(SUBSTITUTE(X10,$I$5,"")))*1</f>
        <v>2</v>
      </c>
      <c r="AK10" s="19" t="n">
        <f aca="false">(LEN(Y10)-LEN(SUBSTITUTE(Y10,$G$5,"")))*1+(LEN(Y10)-LEN(SUBSTITUTE(Y10,$H$5,"")))+(LEN(Y10)-LEN(SUBSTITUTE(Y10,$I$5,"")))*1</f>
        <v>2</v>
      </c>
      <c r="AL10" s="19" t="n">
        <f aca="false">(LEN(Z10)-LEN(SUBSTITUTE(Z10,$G$5,"")))*1+(LEN(Z10)-LEN(SUBSTITUTE(Z10,$H$5,"")))+(LEN(Z10)-LEN(SUBSTITUTE(Z10,$I$5,"")))*1</f>
        <v>2</v>
      </c>
    </row>
    <row r="11" customFormat="false" ht="12.75" hidden="false" customHeight="false" outlineLevel="0" collapsed="false">
      <c r="A11" s="1" t="n">
        <f aca="false">ROW(A11)-ROW($A$6)</f>
        <v>5</v>
      </c>
      <c r="C11" s="14" t="s">
        <v>26</v>
      </c>
      <c r="D11" s="15" t="n">
        <f aca="false">D29</f>
        <v>1.09622034605353</v>
      </c>
      <c r="E11" s="16" t="n">
        <f aca="false">SUM(G11:I11)</f>
        <v>20</v>
      </c>
      <c r="G11" s="1" t="n">
        <f aca="true" t="array" ref="G11:G11">SUM(LEN($P11:OFFSET($P11,0,$D$5-1))-LEN(SUBSTITUTE($P11:OFFSET($P11,0,$D$5-1),G$5,"")))</f>
        <v>9</v>
      </c>
      <c r="H11" s="1" t="n">
        <f aca="true" t="array" ref="H11:H11">SUM(LEN($P11:OFFSET($P11,0,$D$5-1))-LEN(SUBSTITUTE($P11:OFFSET($P11,0,$D$5-1),H$5,"")))</f>
        <v>3</v>
      </c>
      <c r="I11" s="1" t="n">
        <f aca="true" t="array" ref="I11:I11">SUM(LEN($P11:OFFSET($P11,0,$D$5-1))-LEN(SUBSTITUTE($P11:OFFSET($P11,0,$D$5-1),I$5,"")))</f>
        <v>8</v>
      </c>
      <c r="O11" s="16" t="n">
        <f aca="false">G11*$E$5+(H11)*0.5*$E$5</f>
        <v>10.5</v>
      </c>
      <c r="P11" s="17" t="s">
        <v>27</v>
      </c>
      <c r="Q11" s="17" t="s">
        <v>24</v>
      </c>
      <c r="R11" s="17" t="s">
        <v>20</v>
      </c>
      <c r="S11" s="17" t="s">
        <v>14</v>
      </c>
      <c r="T11" s="17" t="s">
        <v>13</v>
      </c>
      <c r="U11" s="17" t="s">
        <v>19</v>
      </c>
      <c r="V11" s="17" t="s">
        <v>20</v>
      </c>
      <c r="W11" s="17" t="s">
        <v>17</v>
      </c>
      <c r="X11" s="17" t="s">
        <v>24</v>
      </c>
      <c r="Y11" s="17" t="s">
        <v>24</v>
      </c>
      <c r="Z11" s="14" t="s">
        <v>17</v>
      </c>
      <c r="AA11" s="18"/>
      <c r="AB11" s="19" t="n">
        <f aca="false">(LEN(P11)-LEN(SUBSTITUTE(P11,$G$5,"")))*1+(LEN(P11)-LEN(SUBSTITUTE(P11,$H$5,"")))+(LEN(P11)-LEN(SUBSTITUTE(P11,$I$5,"")))*1</f>
        <v>2</v>
      </c>
      <c r="AC11" s="19" t="n">
        <f aca="false">(LEN(Q11)-LEN(SUBSTITUTE(Q11,$G$5,"")))*1+(LEN(Q11)-LEN(SUBSTITUTE(Q11,$H$5,"")))+(LEN(Q11)-LEN(SUBSTITUTE(Q11,$I$5,"")))*1</f>
        <v>2</v>
      </c>
      <c r="AD11" s="19" t="n">
        <f aca="false">(LEN(R11)-LEN(SUBSTITUTE(R11,$G$5,"")))*1+(LEN(R11)-LEN(SUBSTITUTE(R11,$H$5,"")))+(LEN(R11)-LEN(SUBSTITUTE(R11,$I$5,"")))*1</f>
        <v>2</v>
      </c>
      <c r="AE11" s="19" t="n">
        <f aca="false">(LEN(S11)-LEN(SUBSTITUTE(S11,$G$5,"")))*1+(LEN(S11)-LEN(SUBSTITUTE(S11,$H$5,"")))+(LEN(S11)-LEN(SUBSTITUTE(S11,$I$5,"")))*1</f>
        <v>2</v>
      </c>
      <c r="AF11" s="19" t="n">
        <f aca="false">(LEN(T11)-LEN(SUBSTITUTE(T11,$G$5,"")))*1+(LEN(T11)-LEN(SUBSTITUTE(T11,$H$5,"")))+(LEN(T11)-LEN(SUBSTITUTE(T11,$I$5,"")))*1</f>
        <v>0</v>
      </c>
      <c r="AG11" s="19" t="n">
        <f aca="false">(LEN(U11)-LEN(SUBSTITUTE(U11,$G$5,"")))*1+(LEN(U11)-LEN(SUBSTITUTE(U11,$H$5,"")))+(LEN(U11)-LEN(SUBSTITUTE(U11,$I$5,"")))*1</f>
        <v>2</v>
      </c>
      <c r="AH11" s="19" t="n">
        <f aca="false">(LEN(V11)-LEN(SUBSTITUTE(V11,$G$5,"")))*1+(LEN(V11)-LEN(SUBSTITUTE(V11,$H$5,"")))+(LEN(V11)-LEN(SUBSTITUTE(V11,$I$5,"")))*1</f>
        <v>2</v>
      </c>
      <c r="AI11" s="19" t="n">
        <f aca="false">(LEN(W11)-LEN(SUBSTITUTE(W11,$G$5,"")))*1+(LEN(W11)-LEN(SUBSTITUTE(W11,$H$5,"")))+(LEN(W11)-LEN(SUBSTITUTE(W11,$I$5,"")))*1</f>
        <v>2</v>
      </c>
      <c r="AJ11" s="19" t="n">
        <f aca="false">(LEN(X11)-LEN(SUBSTITUTE(X11,$G$5,"")))*1+(LEN(X11)-LEN(SUBSTITUTE(X11,$H$5,"")))+(LEN(X11)-LEN(SUBSTITUTE(X11,$I$5,"")))*1</f>
        <v>2</v>
      </c>
      <c r="AK11" s="19" t="n">
        <f aca="false">(LEN(Y11)-LEN(SUBSTITUTE(Y11,$G$5,"")))*1+(LEN(Y11)-LEN(SUBSTITUTE(Y11,$H$5,"")))+(LEN(Y11)-LEN(SUBSTITUTE(Y11,$I$5,"")))*1</f>
        <v>2</v>
      </c>
      <c r="AL11" s="19" t="n">
        <f aca="false">(LEN(Z11)-LEN(SUBSTITUTE(Z11,$G$5,"")))*1+(LEN(Z11)-LEN(SUBSTITUTE(Z11,$H$5,"")))+(LEN(Z11)-LEN(SUBSTITUTE(Z11,$I$5,"")))*1</f>
        <v>2</v>
      </c>
    </row>
    <row r="12" customFormat="false" ht="12.75" hidden="false" customHeight="false" outlineLevel="0" collapsed="false">
      <c r="A12" s="1" t="n">
        <f aca="false">ROW(A12)-ROW($A$6)</f>
        <v>6</v>
      </c>
      <c r="C12" s="14" t="s">
        <v>28</v>
      </c>
      <c r="D12" s="15" t="n">
        <f aca="false">D30</f>
        <v>0.990796706847064</v>
      </c>
      <c r="E12" s="16" t="n">
        <f aca="false">SUM(G12:I12)</f>
        <v>20</v>
      </c>
      <c r="G12" s="1" t="n">
        <f aca="true" t="array" ref="G12:G12">SUM(LEN($P12:OFFSET($P12,0,$D$5-1))-LEN(SUBSTITUTE($P12:OFFSET($P12,0,$D$5-1),G$5,"")))</f>
        <v>6</v>
      </c>
      <c r="H12" s="1" t="n">
        <f aca="true" t="array" ref="H12:H12">SUM(LEN($P12:OFFSET($P12,0,$D$5-1))-LEN(SUBSTITUTE($P12:OFFSET($P12,0,$D$5-1),H$5,"")))</f>
        <v>8</v>
      </c>
      <c r="I12" s="1" t="n">
        <f aca="true" t="array" ref="I12:I12">SUM(LEN($P12:OFFSET($P12,0,$D$5-1))-LEN(SUBSTITUTE($P12:OFFSET($P12,0,$D$5-1),I$5,"")))</f>
        <v>6</v>
      </c>
      <c r="O12" s="16" t="n">
        <f aca="false">G12*$E$5+(H12)*0.5*$E$5</f>
        <v>10</v>
      </c>
      <c r="P12" s="17" t="s">
        <v>27</v>
      </c>
      <c r="Q12" s="17" t="s">
        <v>14</v>
      </c>
      <c r="R12" s="17" t="s">
        <v>22</v>
      </c>
      <c r="S12" s="17" t="s">
        <v>15</v>
      </c>
      <c r="T12" s="17" t="s">
        <v>19</v>
      </c>
      <c r="U12" s="17" t="s">
        <v>13</v>
      </c>
      <c r="V12" s="17" t="s">
        <v>20</v>
      </c>
      <c r="W12" s="17" t="s">
        <v>19</v>
      </c>
      <c r="X12" s="17" t="s">
        <v>17</v>
      </c>
      <c r="Y12" s="17" t="s">
        <v>16</v>
      </c>
      <c r="Z12" s="14" t="s">
        <v>24</v>
      </c>
      <c r="AA12" s="18"/>
      <c r="AB12" s="19" t="n">
        <f aca="false">(LEN(P12)-LEN(SUBSTITUTE(P12,$G$5,"")))*1+(LEN(P12)-LEN(SUBSTITUTE(P12,$H$5,"")))+(LEN(P12)-LEN(SUBSTITUTE(P12,$I$5,"")))*1</f>
        <v>2</v>
      </c>
      <c r="AC12" s="19" t="n">
        <f aca="false">(LEN(Q12)-LEN(SUBSTITUTE(Q12,$G$5,"")))*1+(LEN(Q12)-LEN(SUBSTITUTE(Q12,$H$5,"")))+(LEN(Q12)-LEN(SUBSTITUTE(Q12,$I$5,"")))*1</f>
        <v>2</v>
      </c>
      <c r="AD12" s="19" t="n">
        <f aca="false">(LEN(R12)-LEN(SUBSTITUTE(R12,$G$5,"")))*1+(LEN(R12)-LEN(SUBSTITUTE(R12,$H$5,"")))+(LEN(R12)-LEN(SUBSTITUTE(R12,$I$5,"")))*1</f>
        <v>2</v>
      </c>
      <c r="AE12" s="19" t="n">
        <f aca="false">(LEN(S12)-LEN(SUBSTITUTE(S12,$G$5,"")))*1+(LEN(S12)-LEN(SUBSTITUTE(S12,$H$5,"")))+(LEN(S12)-LEN(SUBSTITUTE(S12,$I$5,"")))*1</f>
        <v>2</v>
      </c>
      <c r="AF12" s="19" t="n">
        <f aca="false">(LEN(T12)-LEN(SUBSTITUTE(T12,$G$5,"")))*1+(LEN(T12)-LEN(SUBSTITUTE(T12,$H$5,"")))+(LEN(T12)-LEN(SUBSTITUTE(T12,$I$5,"")))*1</f>
        <v>2</v>
      </c>
      <c r="AG12" s="19" t="n">
        <f aca="false">(LEN(U12)-LEN(SUBSTITUTE(U12,$G$5,"")))*1+(LEN(U12)-LEN(SUBSTITUTE(U12,$H$5,"")))+(LEN(U12)-LEN(SUBSTITUTE(U12,$I$5,"")))*1</f>
        <v>0</v>
      </c>
      <c r="AH12" s="19" t="n">
        <f aca="false">(LEN(V12)-LEN(SUBSTITUTE(V12,$G$5,"")))*1+(LEN(V12)-LEN(SUBSTITUTE(V12,$H$5,"")))+(LEN(V12)-LEN(SUBSTITUTE(V12,$I$5,"")))*1</f>
        <v>2</v>
      </c>
      <c r="AI12" s="19" t="n">
        <f aca="false">(LEN(W12)-LEN(SUBSTITUTE(W12,$G$5,"")))*1+(LEN(W12)-LEN(SUBSTITUTE(W12,$H$5,"")))+(LEN(W12)-LEN(SUBSTITUTE(W12,$I$5,"")))*1</f>
        <v>2</v>
      </c>
      <c r="AJ12" s="19" t="n">
        <f aca="false">(LEN(X12)-LEN(SUBSTITUTE(X12,$G$5,"")))*1+(LEN(X12)-LEN(SUBSTITUTE(X12,$H$5,"")))+(LEN(X12)-LEN(SUBSTITUTE(X12,$I$5,"")))*1</f>
        <v>2</v>
      </c>
      <c r="AK12" s="19" t="n">
        <f aca="false">(LEN(Y12)-LEN(SUBSTITUTE(Y12,$G$5,"")))*1+(LEN(Y12)-LEN(SUBSTITUTE(Y12,$H$5,"")))+(LEN(Y12)-LEN(SUBSTITUTE(Y12,$I$5,"")))*1</f>
        <v>2</v>
      </c>
      <c r="AL12" s="19" t="n">
        <f aca="false">(LEN(Z12)-LEN(SUBSTITUTE(Z12,$G$5,"")))*1+(LEN(Z12)-LEN(SUBSTITUTE(Z12,$H$5,"")))+(LEN(Z12)-LEN(SUBSTITUTE(Z12,$I$5,"")))*1</f>
        <v>2</v>
      </c>
    </row>
    <row r="13" customFormat="false" ht="12.75" hidden="false" customHeight="false" outlineLevel="0" collapsed="false">
      <c r="A13" s="1" t="n">
        <f aca="false">ROW(A13)-ROW($A$6)</f>
        <v>7</v>
      </c>
      <c r="C13" s="14" t="s">
        <v>29</v>
      </c>
      <c r="D13" s="15" t="n">
        <f aca="false">D31</f>
        <v>0.895611500950775</v>
      </c>
      <c r="E13" s="16" t="n">
        <f aca="false">SUM(G13:I13)</f>
        <v>20</v>
      </c>
      <c r="G13" s="1" t="n">
        <f aca="true" t="array" ref="G13:G13">SUM(LEN($P13:OFFSET($P13,0,$D$5-1))-LEN(SUBSTITUTE($P13:OFFSET($P13,0,$D$5-1),G$5,"")))</f>
        <v>8</v>
      </c>
      <c r="H13" s="1" t="n">
        <f aca="true" t="array" ref="H13:H13">SUM(LEN($P13:OFFSET($P13,0,$D$5-1))-LEN(SUBSTITUTE($P13:OFFSET($P13,0,$D$5-1),H$5,"")))</f>
        <v>3</v>
      </c>
      <c r="I13" s="1" t="n">
        <f aca="true" t="array" ref="I13:I13">SUM(LEN($P13:OFFSET($P13,0,$D$5-1))-LEN(SUBSTITUTE($P13:OFFSET($P13,0,$D$5-1),I$5,"")))</f>
        <v>9</v>
      </c>
      <c r="O13" s="16" t="n">
        <f aca="false">G13*$E$5+(H13)*0.5*$E$5</f>
        <v>9.5</v>
      </c>
      <c r="P13" s="17" t="s">
        <v>27</v>
      </c>
      <c r="Q13" s="17" t="s">
        <v>27</v>
      </c>
      <c r="R13" s="17" t="s">
        <v>19</v>
      </c>
      <c r="S13" s="17" t="s">
        <v>24</v>
      </c>
      <c r="T13" s="17" t="s">
        <v>24</v>
      </c>
      <c r="U13" s="17" t="s">
        <v>24</v>
      </c>
      <c r="V13" s="17" t="s">
        <v>13</v>
      </c>
      <c r="W13" s="17" t="s">
        <v>20</v>
      </c>
      <c r="X13" s="17" t="s">
        <v>17</v>
      </c>
      <c r="Y13" s="17" t="s">
        <v>16</v>
      </c>
      <c r="Z13" s="14" t="s">
        <v>20</v>
      </c>
      <c r="AA13" s="18"/>
      <c r="AB13" s="19" t="n">
        <f aca="false">(LEN(P13)-LEN(SUBSTITUTE(P13,$G$5,"")))*1+(LEN(P13)-LEN(SUBSTITUTE(P13,$H$5,"")))+(LEN(P13)-LEN(SUBSTITUTE(P13,$I$5,"")))*1</f>
        <v>2</v>
      </c>
      <c r="AC13" s="19" t="n">
        <f aca="false">(LEN(Q13)-LEN(SUBSTITUTE(Q13,$G$5,"")))*1+(LEN(Q13)-LEN(SUBSTITUTE(Q13,$H$5,"")))+(LEN(Q13)-LEN(SUBSTITUTE(Q13,$I$5,"")))*1</f>
        <v>2</v>
      </c>
      <c r="AD13" s="19" t="n">
        <f aca="false">(LEN(R13)-LEN(SUBSTITUTE(R13,$G$5,"")))*1+(LEN(R13)-LEN(SUBSTITUTE(R13,$H$5,"")))+(LEN(R13)-LEN(SUBSTITUTE(R13,$I$5,"")))*1</f>
        <v>2</v>
      </c>
      <c r="AE13" s="19" t="n">
        <f aca="false">(LEN(S13)-LEN(SUBSTITUTE(S13,$G$5,"")))*1+(LEN(S13)-LEN(SUBSTITUTE(S13,$H$5,"")))+(LEN(S13)-LEN(SUBSTITUTE(S13,$I$5,"")))*1</f>
        <v>2</v>
      </c>
      <c r="AF13" s="19" t="n">
        <f aca="false">(LEN(T13)-LEN(SUBSTITUTE(T13,$G$5,"")))*1+(LEN(T13)-LEN(SUBSTITUTE(T13,$H$5,"")))+(LEN(T13)-LEN(SUBSTITUTE(T13,$I$5,"")))*1</f>
        <v>2</v>
      </c>
      <c r="AG13" s="19" t="n">
        <f aca="false">(LEN(U13)-LEN(SUBSTITUTE(U13,$G$5,"")))*1+(LEN(U13)-LEN(SUBSTITUTE(U13,$H$5,"")))+(LEN(U13)-LEN(SUBSTITUTE(U13,$I$5,"")))*1</f>
        <v>2</v>
      </c>
      <c r="AH13" s="19" t="n">
        <f aca="false">(LEN(V13)-LEN(SUBSTITUTE(V13,$G$5,"")))*1+(LEN(V13)-LEN(SUBSTITUTE(V13,$H$5,"")))+(LEN(V13)-LEN(SUBSTITUTE(V13,$I$5,"")))*1</f>
        <v>0</v>
      </c>
      <c r="AI13" s="19" t="n">
        <f aca="false">(LEN(W13)-LEN(SUBSTITUTE(W13,$G$5,"")))*1+(LEN(W13)-LEN(SUBSTITUTE(W13,$H$5,"")))+(LEN(W13)-LEN(SUBSTITUTE(W13,$I$5,"")))*1</f>
        <v>2</v>
      </c>
      <c r="AJ13" s="19" t="n">
        <f aca="false">(LEN(X13)-LEN(SUBSTITUTE(X13,$G$5,"")))*1+(LEN(X13)-LEN(SUBSTITUTE(X13,$H$5,"")))+(LEN(X13)-LEN(SUBSTITUTE(X13,$I$5,"")))*1</f>
        <v>2</v>
      </c>
      <c r="AK13" s="19" t="n">
        <f aca="false">(LEN(Y13)-LEN(SUBSTITUTE(Y13,$G$5,"")))*1+(LEN(Y13)-LEN(SUBSTITUTE(Y13,$H$5,"")))+(LEN(Y13)-LEN(SUBSTITUTE(Y13,$I$5,"")))*1</f>
        <v>2</v>
      </c>
      <c r="AL13" s="19" t="n">
        <f aca="false">(LEN(Z13)-LEN(SUBSTITUTE(Z13,$G$5,"")))*1+(LEN(Z13)-LEN(SUBSTITUTE(Z13,$H$5,"")))+(LEN(Z13)-LEN(SUBSTITUTE(Z13,$I$5,"")))*1</f>
        <v>2</v>
      </c>
    </row>
    <row r="14" customFormat="false" ht="12.75" hidden="false" customHeight="false" outlineLevel="0" collapsed="false">
      <c r="A14" s="1" t="n">
        <f aca="false">ROW(A14)-ROW($A$6)</f>
        <v>8</v>
      </c>
      <c r="C14" s="14" t="s">
        <v>30</v>
      </c>
      <c r="D14" s="15" t="n">
        <f aca="false">D32</f>
        <v>0.659356578928798</v>
      </c>
      <c r="E14" s="16" t="n">
        <f aca="false">SUM(G14:I14)</f>
        <v>20</v>
      </c>
      <c r="G14" s="1" t="n">
        <f aca="true" t="array" ref="G14:G14">SUM(LEN($P14:OFFSET($P14,0,$D$5-1))-LEN(SUBSTITUTE($P14:OFFSET($P14,0,$D$5-1),G$5,"")))</f>
        <v>4</v>
      </c>
      <c r="H14" s="1" t="n">
        <f aca="true" t="array" ref="H14:H14">SUM(LEN($P14:OFFSET($P14,0,$D$5-1))-LEN(SUBSTITUTE($P14:OFFSET($P14,0,$D$5-1),H$5,"")))</f>
        <v>8</v>
      </c>
      <c r="I14" s="1" t="n">
        <f aca="true" t="array" ref="I14:I14">SUM(LEN($P14:OFFSET($P14,0,$D$5-1))-LEN(SUBSTITUTE($P14:OFFSET($P14,0,$D$5-1),I$5,"")))</f>
        <v>8</v>
      </c>
      <c r="O14" s="16" t="n">
        <f aca="false">G14*$E$5+(H14)*0.5*$E$5</f>
        <v>8</v>
      </c>
      <c r="P14" s="17" t="s">
        <v>14</v>
      </c>
      <c r="Q14" s="17" t="s">
        <v>27</v>
      </c>
      <c r="R14" s="17" t="s">
        <v>19</v>
      </c>
      <c r="S14" s="17" t="s">
        <v>16</v>
      </c>
      <c r="T14" s="17" t="s">
        <v>27</v>
      </c>
      <c r="U14" s="17" t="s">
        <v>19</v>
      </c>
      <c r="V14" s="17" t="s">
        <v>24</v>
      </c>
      <c r="W14" s="17" t="s">
        <v>13</v>
      </c>
      <c r="X14" s="17" t="s">
        <v>24</v>
      </c>
      <c r="Y14" s="17" t="s">
        <v>14</v>
      </c>
      <c r="Z14" s="14" t="s">
        <v>16</v>
      </c>
      <c r="AA14" s="18"/>
      <c r="AB14" s="19" t="n">
        <f aca="false">(LEN(P14)-LEN(SUBSTITUTE(P14,$G$5,"")))*1+(LEN(P14)-LEN(SUBSTITUTE(P14,$H$5,"")))+(LEN(P14)-LEN(SUBSTITUTE(P14,$I$5,"")))*1</f>
        <v>2</v>
      </c>
      <c r="AC14" s="19" t="n">
        <f aca="false">(LEN(Q14)-LEN(SUBSTITUTE(Q14,$G$5,"")))*1+(LEN(Q14)-LEN(SUBSTITUTE(Q14,$H$5,"")))+(LEN(Q14)-LEN(SUBSTITUTE(Q14,$I$5,"")))*1</f>
        <v>2</v>
      </c>
      <c r="AD14" s="19" t="n">
        <f aca="false">(LEN(R14)-LEN(SUBSTITUTE(R14,$G$5,"")))*1+(LEN(R14)-LEN(SUBSTITUTE(R14,$H$5,"")))+(LEN(R14)-LEN(SUBSTITUTE(R14,$I$5,"")))*1</f>
        <v>2</v>
      </c>
      <c r="AE14" s="19" t="n">
        <f aca="false">(LEN(S14)-LEN(SUBSTITUTE(S14,$G$5,"")))*1+(LEN(S14)-LEN(SUBSTITUTE(S14,$H$5,"")))+(LEN(S14)-LEN(SUBSTITUTE(S14,$I$5,"")))*1</f>
        <v>2</v>
      </c>
      <c r="AF14" s="19" t="n">
        <f aca="false">(LEN(T14)-LEN(SUBSTITUTE(T14,$G$5,"")))*1+(LEN(T14)-LEN(SUBSTITUTE(T14,$H$5,"")))+(LEN(T14)-LEN(SUBSTITUTE(T14,$I$5,"")))*1</f>
        <v>2</v>
      </c>
      <c r="AG14" s="19" t="n">
        <f aca="false">(LEN(U14)-LEN(SUBSTITUTE(U14,$G$5,"")))*1+(LEN(U14)-LEN(SUBSTITUTE(U14,$H$5,"")))+(LEN(U14)-LEN(SUBSTITUTE(U14,$I$5,"")))*1</f>
        <v>2</v>
      </c>
      <c r="AH14" s="19" t="n">
        <f aca="false">(LEN(V14)-LEN(SUBSTITUTE(V14,$G$5,"")))*1+(LEN(V14)-LEN(SUBSTITUTE(V14,$H$5,"")))+(LEN(V14)-LEN(SUBSTITUTE(V14,$I$5,"")))*1</f>
        <v>2</v>
      </c>
      <c r="AI14" s="19" t="n">
        <f aca="false">(LEN(W14)-LEN(SUBSTITUTE(W14,$G$5,"")))*1+(LEN(W14)-LEN(SUBSTITUTE(W14,$H$5,"")))+(LEN(W14)-LEN(SUBSTITUTE(W14,$I$5,"")))*1</f>
        <v>0</v>
      </c>
      <c r="AJ14" s="19" t="n">
        <f aca="false">(LEN(X14)-LEN(SUBSTITUTE(X14,$G$5,"")))*1+(LEN(X14)-LEN(SUBSTITUTE(X14,$H$5,"")))+(LEN(X14)-LEN(SUBSTITUTE(X14,$I$5,"")))*1</f>
        <v>2</v>
      </c>
      <c r="AK14" s="19" t="n">
        <f aca="false">(LEN(Y14)-LEN(SUBSTITUTE(Y14,$G$5,"")))*1+(LEN(Y14)-LEN(SUBSTITUTE(Y14,$H$5,"")))+(LEN(Y14)-LEN(SUBSTITUTE(Y14,$I$5,"")))*1</f>
        <v>2</v>
      </c>
      <c r="AL14" s="19" t="n">
        <f aca="false">(LEN(Z14)-LEN(SUBSTITUTE(Z14,$G$5,"")))*1+(LEN(Z14)-LEN(SUBSTITUTE(Z14,$H$5,"")))+(LEN(Z14)-LEN(SUBSTITUTE(Z14,$I$5,"")))*1</f>
        <v>2</v>
      </c>
    </row>
    <row r="15" customFormat="false" ht="12.75" hidden="false" customHeight="false" outlineLevel="0" collapsed="false">
      <c r="A15" s="1" t="n">
        <f aca="false">ROW(A15)-ROW($A$6)</f>
        <v>9</v>
      </c>
      <c r="C15" s="14" t="s">
        <v>31</v>
      </c>
      <c r="D15" s="15" t="n">
        <f aca="false">D33</f>
        <v>0.533871781372612</v>
      </c>
      <c r="E15" s="16" t="n">
        <f aca="false">SUM(G15:I15)</f>
        <v>20</v>
      </c>
      <c r="G15" s="1" t="n">
        <f aca="true" t="array" ref="G15:G15">SUM(LEN($P15:OFFSET($P15,0,$D$5-1))-LEN(SUBSTITUTE($P15:OFFSET($P15,0,$D$5-1),G$5,"")))</f>
        <v>5</v>
      </c>
      <c r="H15" s="1" t="n">
        <f aca="true" t="array" ref="H15:H15">SUM(LEN($P15:OFFSET($P15,0,$D$5-1))-LEN(SUBSTITUTE($P15:OFFSET($P15,0,$D$5-1),H$5,"")))</f>
        <v>4</v>
      </c>
      <c r="I15" s="1" t="n">
        <f aca="true" t="array" ref="I15:I15">SUM(LEN($P15:OFFSET($P15,0,$D$5-1))-LEN(SUBSTITUTE($P15:OFFSET($P15,0,$D$5-1),I$5,"")))</f>
        <v>11</v>
      </c>
      <c r="O15" s="16" t="n">
        <f aca="false">G15*$E$5+(H15)*0.5*$E$5</f>
        <v>7</v>
      </c>
      <c r="P15" s="17" t="s">
        <v>14</v>
      </c>
      <c r="Q15" s="17" t="s">
        <v>22</v>
      </c>
      <c r="R15" s="17" t="s">
        <v>27</v>
      </c>
      <c r="S15" s="17" t="s">
        <v>14</v>
      </c>
      <c r="T15" s="17" t="s">
        <v>20</v>
      </c>
      <c r="U15" s="17" t="s">
        <v>27</v>
      </c>
      <c r="V15" s="17" t="s">
        <v>27</v>
      </c>
      <c r="W15" s="17" t="s">
        <v>20</v>
      </c>
      <c r="X15" s="17" t="s">
        <v>13</v>
      </c>
      <c r="Y15" s="17" t="s">
        <v>17</v>
      </c>
      <c r="Z15" s="14" t="s">
        <v>16</v>
      </c>
      <c r="AA15" s="18"/>
      <c r="AB15" s="19" t="n">
        <f aca="false">(LEN(P15)-LEN(SUBSTITUTE(P15,$G$5,"")))*1+(LEN(P15)-LEN(SUBSTITUTE(P15,$H$5,"")))+(LEN(P15)-LEN(SUBSTITUTE(P15,$I$5,"")))*1</f>
        <v>2</v>
      </c>
      <c r="AC15" s="19" t="n">
        <f aca="false">(LEN(Q15)-LEN(SUBSTITUTE(Q15,$G$5,"")))*1+(LEN(Q15)-LEN(SUBSTITUTE(Q15,$H$5,"")))+(LEN(Q15)-LEN(SUBSTITUTE(Q15,$I$5,"")))*1</f>
        <v>2</v>
      </c>
      <c r="AD15" s="19" t="n">
        <f aca="false">(LEN(R15)-LEN(SUBSTITUTE(R15,$G$5,"")))*1+(LEN(R15)-LEN(SUBSTITUTE(R15,$H$5,"")))+(LEN(R15)-LEN(SUBSTITUTE(R15,$I$5,"")))*1</f>
        <v>2</v>
      </c>
      <c r="AE15" s="19" t="n">
        <f aca="false">(LEN(S15)-LEN(SUBSTITUTE(S15,$G$5,"")))*1+(LEN(S15)-LEN(SUBSTITUTE(S15,$H$5,"")))+(LEN(S15)-LEN(SUBSTITUTE(S15,$I$5,"")))*1</f>
        <v>2</v>
      </c>
      <c r="AF15" s="19" t="n">
        <f aca="false">(LEN(T15)-LEN(SUBSTITUTE(T15,$G$5,"")))*1+(LEN(T15)-LEN(SUBSTITUTE(T15,$H$5,"")))+(LEN(T15)-LEN(SUBSTITUTE(T15,$I$5,"")))*1</f>
        <v>2</v>
      </c>
      <c r="AG15" s="19" t="n">
        <f aca="false">(LEN(U15)-LEN(SUBSTITUTE(U15,$G$5,"")))*1+(LEN(U15)-LEN(SUBSTITUTE(U15,$H$5,"")))+(LEN(U15)-LEN(SUBSTITUTE(U15,$I$5,"")))*1</f>
        <v>2</v>
      </c>
      <c r="AH15" s="19" t="n">
        <f aca="false">(LEN(V15)-LEN(SUBSTITUTE(V15,$G$5,"")))*1+(LEN(V15)-LEN(SUBSTITUTE(V15,$H$5,"")))+(LEN(V15)-LEN(SUBSTITUTE(V15,$I$5,"")))*1</f>
        <v>2</v>
      </c>
      <c r="AI15" s="19" t="n">
        <f aca="false">(LEN(W15)-LEN(SUBSTITUTE(W15,$G$5,"")))*1+(LEN(W15)-LEN(SUBSTITUTE(W15,$H$5,"")))+(LEN(W15)-LEN(SUBSTITUTE(W15,$I$5,"")))*1</f>
        <v>2</v>
      </c>
      <c r="AJ15" s="19" t="n">
        <f aca="false">(LEN(X15)-LEN(SUBSTITUTE(X15,$G$5,"")))*1+(LEN(X15)-LEN(SUBSTITUTE(X15,$H$5,"")))+(LEN(X15)-LEN(SUBSTITUTE(X15,$I$5,"")))*1</f>
        <v>0</v>
      </c>
      <c r="AK15" s="19" t="n">
        <f aca="false">(LEN(Y15)-LEN(SUBSTITUTE(Y15,$G$5,"")))*1+(LEN(Y15)-LEN(SUBSTITUTE(Y15,$H$5,"")))+(LEN(Y15)-LEN(SUBSTITUTE(Y15,$I$5,"")))*1</f>
        <v>2</v>
      </c>
      <c r="AL15" s="19" t="n">
        <f aca="false">(LEN(Z15)-LEN(SUBSTITUTE(Z15,$G$5,"")))*1+(LEN(Z15)-LEN(SUBSTITUTE(Z15,$H$5,"")))+(LEN(Z15)-LEN(SUBSTITUTE(Z15,$I$5,"")))*1</f>
        <v>2</v>
      </c>
    </row>
    <row r="16" customFormat="false" ht="12.75" hidden="false" customHeight="false" outlineLevel="0" collapsed="false">
      <c r="A16" s="1" t="n">
        <f aca="false">ROW(A16)-ROW($A$6)</f>
        <v>10</v>
      </c>
      <c r="C16" s="14" t="s">
        <v>32</v>
      </c>
      <c r="D16" s="15" t="n">
        <f aca="false">D34</f>
        <v>0.478680132136038</v>
      </c>
      <c r="E16" s="16" t="n">
        <f aca="false">SUM(G16:I16)</f>
        <v>20</v>
      </c>
      <c r="G16" s="1" t="n">
        <f aca="true" t="array" ref="G16:G16">SUM(LEN($P16:OFFSET($P16,0,$D$5-1))-LEN(SUBSTITUTE($P16:OFFSET($P16,0,$D$5-1),G$5,"")))</f>
        <v>2</v>
      </c>
      <c r="H16" s="1" t="n">
        <f aca="true" t="array" ref="H16:H16">SUM(LEN($P16:OFFSET($P16,0,$D$5-1))-LEN(SUBSTITUTE($P16:OFFSET($P16,0,$D$5-1),H$5,"")))</f>
        <v>9</v>
      </c>
      <c r="I16" s="1" t="n">
        <f aca="true" t="array" ref="I16:I16">SUM(LEN($P16:OFFSET($P16,0,$D$5-1))-LEN(SUBSTITUTE($P16:OFFSET($P16,0,$D$5-1),I$5,"")))</f>
        <v>9</v>
      </c>
      <c r="O16" s="16" t="n">
        <f aca="false">G16*$E$5+(H16)*0.5*$E$5</f>
        <v>6.5</v>
      </c>
      <c r="P16" s="17" t="s">
        <v>14</v>
      </c>
      <c r="Q16" s="17" t="s">
        <v>14</v>
      </c>
      <c r="R16" s="17" t="s">
        <v>19</v>
      </c>
      <c r="S16" s="17" t="s">
        <v>22</v>
      </c>
      <c r="T16" s="17" t="s">
        <v>20</v>
      </c>
      <c r="U16" s="17" t="s">
        <v>14</v>
      </c>
      <c r="V16" s="17" t="s">
        <v>14</v>
      </c>
      <c r="W16" s="17" t="s">
        <v>16</v>
      </c>
      <c r="X16" s="17" t="s">
        <v>27</v>
      </c>
      <c r="Y16" s="17" t="s">
        <v>13</v>
      </c>
      <c r="Z16" s="14" t="s">
        <v>22</v>
      </c>
      <c r="AA16" s="18"/>
      <c r="AB16" s="19" t="n">
        <f aca="false">(LEN(P16)-LEN(SUBSTITUTE(P16,$G$5,"")))*1+(LEN(P16)-LEN(SUBSTITUTE(P16,$H$5,"")))+(LEN(P16)-LEN(SUBSTITUTE(P16,$I$5,"")))*1</f>
        <v>2</v>
      </c>
      <c r="AC16" s="19" t="n">
        <f aca="false">(LEN(Q16)-LEN(SUBSTITUTE(Q16,$G$5,"")))*1+(LEN(Q16)-LEN(SUBSTITUTE(Q16,$H$5,"")))+(LEN(Q16)-LEN(SUBSTITUTE(Q16,$I$5,"")))*1</f>
        <v>2</v>
      </c>
      <c r="AD16" s="19" t="n">
        <f aca="false">(LEN(R16)-LEN(SUBSTITUTE(R16,$G$5,"")))*1+(LEN(R16)-LEN(SUBSTITUTE(R16,$H$5,"")))+(LEN(R16)-LEN(SUBSTITUTE(R16,$I$5,"")))*1</f>
        <v>2</v>
      </c>
      <c r="AE16" s="19" t="n">
        <f aca="false">(LEN(S16)-LEN(SUBSTITUTE(S16,$G$5,"")))*1+(LEN(S16)-LEN(SUBSTITUTE(S16,$H$5,"")))+(LEN(S16)-LEN(SUBSTITUTE(S16,$I$5,"")))*1</f>
        <v>2</v>
      </c>
      <c r="AF16" s="19" t="n">
        <f aca="false">(LEN(T16)-LEN(SUBSTITUTE(T16,$G$5,"")))*1+(LEN(T16)-LEN(SUBSTITUTE(T16,$H$5,"")))+(LEN(T16)-LEN(SUBSTITUTE(T16,$I$5,"")))*1</f>
        <v>2</v>
      </c>
      <c r="AG16" s="19" t="n">
        <f aca="false">(LEN(U16)-LEN(SUBSTITUTE(U16,$G$5,"")))*1+(LEN(U16)-LEN(SUBSTITUTE(U16,$H$5,"")))+(LEN(U16)-LEN(SUBSTITUTE(U16,$I$5,"")))*1</f>
        <v>2</v>
      </c>
      <c r="AH16" s="19" t="n">
        <f aca="false">(LEN(V16)-LEN(SUBSTITUTE(V16,$G$5,"")))*1+(LEN(V16)-LEN(SUBSTITUTE(V16,$H$5,"")))+(LEN(V16)-LEN(SUBSTITUTE(V16,$I$5,"")))*1</f>
        <v>2</v>
      </c>
      <c r="AI16" s="19" t="n">
        <f aca="false">(LEN(W16)-LEN(SUBSTITUTE(W16,$G$5,"")))*1+(LEN(W16)-LEN(SUBSTITUTE(W16,$H$5,"")))+(LEN(W16)-LEN(SUBSTITUTE(W16,$I$5,"")))*1</f>
        <v>2</v>
      </c>
      <c r="AJ16" s="19" t="n">
        <f aca="false">(LEN(X16)-LEN(SUBSTITUTE(X16,$G$5,"")))*1+(LEN(X16)-LEN(SUBSTITUTE(X16,$H$5,"")))+(LEN(X16)-LEN(SUBSTITUTE(X16,$I$5,"")))*1</f>
        <v>2</v>
      </c>
      <c r="AK16" s="19" t="n">
        <f aca="false">(LEN(Y16)-LEN(SUBSTITUTE(Y16,$G$5,"")))*1+(LEN(Y16)-LEN(SUBSTITUTE(Y16,$H$5,"")))+(LEN(Y16)-LEN(SUBSTITUTE(Y16,$I$5,"")))*1</f>
        <v>0</v>
      </c>
      <c r="AL16" s="19" t="n">
        <f aca="false">(LEN(Z16)-LEN(SUBSTITUTE(Z16,$G$5,"")))*1+(LEN(Z16)-LEN(SUBSTITUTE(Z16,$H$5,"")))+(LEN(Z16)-LEN(SUBSTITUTE(Z16,$I$5,"")))*1</f>
        <v>2</v>
      </c>
    </row>
    <row r="17" customFormat="false" ht="12.75" hidden="false" customHeight="false" outlineLevel="0" collapsed="false">
      <c r="A17" s="1" t="n">
        <f aca="false">ROW(A17)-ROW($A$6)</f>
        <v>11</v>
      </c>
      <c r="C17" s="14" t="s">
        <v>33</v>
      </c>
      <c r="D17" s="15" t="n">
        <f aca="false">D35</f>
        <v>0.337434583962304</v>
      </c>
      <c r="E17" s="16" t="n">
        <f aca="false">SUM(G17:I17)</f>
        <v>20</v>
      </c>
      <c r="G17" s="1" t="n">
        <f aca="true" t="array" ref="G17:G17">SUM(LEN($P17:OFFSET($P17,0,$D$5-1))-LEN(SUBSTITUTE($P17:OFFSET($P17,0,$D$5-1),G$5,"")))</f>
        <v>3</v>
      </c>
      <c r="H17" s="1" t="n">
        <f aca="true" t="array" ref="H17:H17">SUM(LEN($P17:OFFSET($P17,0,$D$5-1))-LEN(SUBSTITUTE($P17:OFFSET($P17,0,$D$5-1),H$5,"")))</f>
        <v>4</v>
      </c>
      <c r="I17" s="1" t="n">
        <f aca="true" t="array" ref="I17:I17">SUM(LEN($P17:OFFSET($P17,0,$D$5-1))-LEN(SUBSTITUTE($P17:OFFSET($P17,0,$D$5-1),I$5,"")))</f>
        <v>13</v>
      </c>
      <c r="O17" s="16" t="n">
        <f aca="false">G17*$E$5+(H17)*0.5*$E$5</f>
        <v>5</v>
      </c>
      <c r="P17" s="17" t="s">
        <v>27</v>
      </c>
      <c r="Q17" s="17" t="s">
        <v>14</v>
      </c>
      <c r="R17" s="17" t="s">
        <v>27</v>
      </c>
      <c r="S17" s="17" t="s">
        <v>27</v>
      </c>
      <c r="T17" s="17" t="s">
        <v>27</v>
      </c>
      <c r="U17" s="17" t="s">
        <v>20</v>
      </c>
      <c r="V17" s="17" t="s">
        <v>24</v>
      </c>
      <c r="W17" s="17" t="s">
        <v>14</v>
      </c>
      <c r="X17" s="17" t="s">
        <v>14</v>
      </c>
      <c r="Y17" s="17" t="s">
        <v>15</v>
      </c>
      <c r="Z17" s="14" t="s">
        <v>13</v>
      </c>
      <c r="AA17" s="18"/>
      <c r="AB17" s="19" t="n">
        <f aca="false">(LEN(P17)-LEN(SUBSTITUTE(P17,$G$5,"")))*1+(LEN(P17)-LEN(SUBSTITUTE(P17,$H$5,"")))+(LEN(P17)-LEN(SUBSTITUTE(P17,$I$5,"")))*1</f>
        <v>2</v>
      </c>
      <c r="AC17" s="19" t="n">
        <f aca="false">(LEN(Q17)-LEN(SUBSTITUTE(Q17,$G$5,"")))*1+(LEN(Q17)-LEN(SUBSTITUTE(Q17,$H$5,"")))+(LEN(Q17)-LEN(SUBSTITUTE(Q17,$I$5,"")))*1</f>
        <v>2</v>
      </c>
      <c r="AD17" s="19" t="n">
        <f aca="false">(LEN(R17)-LEN(SUBSTITUTE(R17,$G$5,"")))*1+(LEN(R17)-LEN(SUBSTITUTE(R17,$H$5,"")))+(LEN(R17)-LEN(SUBSTITUTE(R17,$I$5,"")))*1</f>
        <v>2</v>
      </c>
      <c r="AE17" s="19" t="n">
        <f aca="false">(LEN(S17)-LEN(SUBSTITUTE(S17,$G$5,"")))*1+(LEN(S17)-LEN(SUBSTITUTE(S17,$H$5,"")))+(LEN(S17)-LEN(SUBSTITUTE(S17,$I$5,"")))*1</f>
        <v>2</v>
      </c>
      <c r="AF17" s="19" t="n">
        <f aca="false">(LEN(T17)-LEN(SUBSTITUTE(T17,$G$5,"")))*1+(LEN(T17)-LEN(SUBSTITUTE(T17,$H$5,"")))+(LEN(T17)-LEN(SUBSTITUTE(T17,$I$5,"")))*1</f>
        <v>2</v>
      </c>
      <c r="AG17" s="19" t="n">
        <f aca="false">(LEN(U17)-LEN(SUBSTITUTE(U17,$G$5,"")))*1+(LEN(U17)-LEN(SUBSTITUTE(U17,$H$5,"")))+(LEN(U17)-LEN(SUBSTITUTE(U17,$I$5,"")))*1</f>
        <v>2</v>
      </c>
      <c r="AH17" s="19" t="n">
        <f aca="false">(LEN(V17)-LEN(SUBSTITUTE(V17,$G$5,"")))*1+(LEN(V17)-LEN(SUBSTITUTE(V17,$H$5,"")))+(LEN(V17)-LEN(SUBSTITUTE(V17,$I$5,"")))*1</f>
        <v>2</v>
      </c>
      <c r="AI17" s="19" t="n">
        <f aca="false">(LEN(W17)-LEN(SUBSTITUTE(W17,$G$5,"")))*1+(LEN(W17)-LEN(SUBSTITUTE(W17,$H$5,"")))+(LEN(W17)-LEN(SUBSTITUTE(W17,$I$5,"")))*1</f>
        <v>2</v>
      </c>
      <c r="AJ17" s="19" t="n">
        <f aca="false">(LEN(X17)-LEN(SUBSTITUTE(X17,$G$5,"")))*1+(LEN(X17)-LEN(SUBSTITUTE(X17,$H$5,"")))+(LEN(X17)-LEN(SUBSTITUTE(X17,$I$5,"")))*1</f>
        <v>2</v>
      </c>
      <c r="AK17" s="19" t="n">
        <f aca="false">(LEN(Y17)-LEN(SUBSTITUTE(Y17,$G$5,"")))*1+(LEN(Y17)-LEN(SUBSTITUTE(Y17,$H$5,"")))+(LEN(Y17)-LEN(SUBSTITUTE(Y17,$I$5,"")))*1</f>
        <v>2</v>
      </c>
      <c r="AL17" s="19" t="n">
        <f aca="false">(LEN(Z17)-LEN(SUBSTITUTE(Z17,$G$5,"")))*1+(LEN(Z17)-LEN(SUBSTITUTE(Z17,$H$5,"")))+(LEN(Z17)-LEN(SUBSTITUTE(Z17,$I$5,"")))*1</f>
        <v>0</v>
      </c>
    </row>
    <row r="18" customFormat="false" ht="12.75" hidden="false" customHeight="false" outlineLevel="0" collapsed="false">
      <c r="E18" s="15" t="n">
        <f aca="false">SUM(E7:E17)/2</f>
        <v>110</v>
      </c>
      <c r="G18" s="1" t="n">
        <f aca="false">SUM(G7:G17)</f>
        <v>72</v>
      </c>
      <c r="H18" s="1" t="n">
        <f aca="false">SUM(H7:H17)</f>
        <v>76</v>
      </c>
      <c r="I18" s="1" t="n">
        <f aca="false">SUM(I7:I17)</f>
        <v>72</v>
      </c>
      <c r="J18" s="16" t="n">
        <f aca="false">G18+H18/2</f>
        <v>110</v>
      </c>
      <c r="O18" s="16" t="n">
        <f aca="false">SUM(O7:O17)</f>
        <v>110</v>
      </c>
    </row>
    <row r="19" customFormat="false" ht="12.75" hidden="false" customHeight="false" outlineLevel="0" collapsed="false">
      <c r="E19" s="16"/>
      <c r="O19" s="16"/>
    </row>
    <row r="21" customFormat="false" ht="12.75" hidden="false" customHeight="false" outlineLevel="0" collapsed="false">
      <c r="C21" s="3"/>
    </row>
    <row r="22" customFormat="false" ht="12.75" hidden="false" customHeight="false" outlineLevel="0" collapsed="false">
      <c r="C22" s="3"/>
      <c r="D22" s="19"/>
      <c r="L22" s="20"/>
    </row>
    <row r="23" customFormat="false" ht="12.75" hidden="false" customHeight="false" outlineLevel="0" collapsed="false">
      <c r="C23" s="3"/>
      <c r="D23" s="6" t="n">
        <f aca="false">D5</f>
        <v>11</v>
      </c>
      <c r="F23" s="21"/>
      <c r="G23" s="22" t="n">
        <f aca="false" t="array" ref="G23:G23">SQRT(SUMSQ(D25:D35-G25:G35))</f>
        <v>3.48447466652653E-008</v>
      </c>
      <c r="H23" s="23" t="n">
        <v>100</v>
      </c>
      <c r="I23" s="24" t="n">
        <f aca="false">400/LN(10)</f>
        <v>173.717792761301</v>
      </c>
      <c r="J23" s="19"/>
      <c r="O23" s="22" t="n">
        <f aca="false" t="array" ref="O23:O23">SQRT(SUMSQ(O7:O17-O25:O35))</f>
        <v>1.42635457814291E-007</v>
      </c>
    </row>
    <row r="24" customFormat="false" ht="12.75" hidden="false" customHeight="false" outlineLevel="0" collapsed="false">
      <c r="A24" s="1" t="s">
        <v>34</v>
      </c>
      <c r="C24" s="1" t="str">
        <f aca="false">C6</f>
        <v>Player</v>
      </c>
      <c r="D24" s="11" t="s">
        <v>35</v>
      </c>
      <c r="E24" s="11" t="s">
        <v>6</v>
      </c>
      <c r="F24" s="25"/>
      <c r="G24" s="11" t="s">
        <v>36</v>
      </c>
      <c r="H24" s="11" t="s">
        <v>37</v>
      </c>
      <c r="I24" s="11" t="s">
        <v>38</v>
      </c>
      <c r="J24" s="11"/>
      <c r="K24" s="11"/>
      <c r="L24" s="11"/>
      <c r="M24" s="11" t="s">
        <v>39</v>
      </c>
      <c r="O24" s="11" t="s">
        <v>40</v>
      </c>
      <c r="P24" s="13" t="s">
        <v>41</v>
      </c>
      <c r="Q24" s="13"/>
      <c r="R24" s="13"/>
      <c r="S24" s="13"/>
      <c r="T24" s="13"/>
    </row>
    <row r="25" customFormat="false" ht="12.75" hidden="false" customHeight="false" outlineLevel="0" collapsed="false">
      <c r="A25" s="1" t="n">
        <f aca="false">ROW(A25)-ROW($A$24)</f>
        <v>1</v>
      </c>
      <c r="C25" s="1" t="str">
        <f aca="false">C7</f>
        <v> Emanuel Lasker (Germany) </v>
      </c>
      <c r="D25" s="26" t="n">
        <v>3.84057122542288</v>
      </c>
      <c r="E25" s="16" t="n">
        <f aca="false">E7</f>
        <v>20</v>
      </c>
      <c r="F25" s="19"/>
      <c r="G25" s="27" t="n">
        <f aca="false">M25/$M$36</f>
        <v>3.84057126012645</v>
      </c>
      <c r="H25" s="15" t="n">
        <f aca="false">M25*H$23/$M$37</f>
        <v>27.1636960310592</v>
      </c>
      <c r="I25" s="19" t="n">
        <f aca="false">LN(G25)*$I$23</f>
        <v>233.758331066644</v>
      </c>
      <c r="J25" s="15"/>
      <c r="K25" s="15"/>
      <c r="L25" s="16"/>
      <c r="M25" s="16" t="n">
        <f aca="false">D25*O7/O25</f>
        <v>3.8405712579823</v>
      </c>
      <c r="O25" s="16" t="n">
        <f aca="false">SUMPRODUCT(P25:Z25,AB7:AL7)</f>
        <v>15.9999998643559</v>
      </c>
      <c r="P25" s="28" t="n">
        <f aca="false">$D25/($D25+INDEX($D$7:$D$17,P$5))</f>
        <v>0.5</v>
      </c>
      <c r="Q25" s="29" t="n">
        <f aca="false">$D25/($D25+INDEX($D$7:$D$17,Q$5))</f>
        <v>0.596206781468591</v>
      </c>
      <c r="R25" s="29" t="n">
        <f aca="false">$D25/($D25+INDEX($D$7:$D$17,R$5))</f>
        <v>0.720276681084675</v>
      </c>
      <c r="S25" s="29" t="n">
        <f aca="false">$D25/($D25+INDEX($D$7:$D$17,S$5))</f>
        <v>0.759902023423043</v>
      </c>
      <c r="T25" s="29" t="n">
        <f aca="false">$D25/($D25+INDEX($D$7:$D$17,T$5))</f>
        <v>0.777948829683792</v>
      </c>
      <c r="U25" s="29" t="n">
        <f aca="false">$D25/($D25+INDEX($D$7:$D$17,U$5))</f>
        <v>0.794924186951427</v>
      </c>
      <c r="V25" s="29" t="n">
        <f aca="false">$D25/($D25+INDEX($D$7:$D$17,V$5))</f>
        <v>0.810900137791661</v>
      </c>
      <c r="W25" s="29" t="n">
        <f aca="false">$D25/($D25+INDEX($D$7:$D$17,W$5))</f>
        <v>0.853473965006469</v>
      </c>
      <c r="X25" s="29" t="n">
        <f aca="false">$D25/($D25+INDEX($D$7:$D$17,X$5))</f>
        <v>0.87795662658234</v>
      </c>
      <c r="Y25" s="29" t="n">
        <f aca="false">$D25/($D25+INDEX($D$7:$D$17,Y$5))</f>
        <v>0.889175208268831</v>
      </c>
      <c r="Z25" s="30" t="n">
        <f aca="false">$D25/($D25+INDEX($D$7:$D$17,Z$5))</f>
        <v>0.919235491917145</v>
      </c>
      <c r="AA25" s="31"/>
    </row>
    <row r="26" customFormat="false" ht="12.75" hidden="false" customHeight="false" outlineLevel="0" collapsed="false">
      <c r="A26" s="1" t="n">
        <f aca="false">ROW(A26)-ROW($A$24)</f>
        <v>2</v>
      </c>
      <c r="C26" s="1" t="str">
        <f aca="false">C8</f>
        <v> José Raúl Capablanca (Cuba) </v>
      </c>
      <c r="D26" s="26" t="n">
        <v>2.60110529486542</v>
      </c>
      <c r="E26" s="16" t="n">
        <f aca="false">E8</f>
        <v>20</v>
      </c>
      <c r="F26" s="19"/>
      <c r="G26" s="27" t="n">
        <f aca="false">M26/$M$36</f>
        <v>2.6011052929454</v>
      </c>
      <c r="H26" s="15" t="n">
        <f aca="false">M26*H$23/$M$37</f>
        <v>18.3971676963551</v>
      </c>
      <c r="I26" s="19" t="n">
        <f aca="false">LN(G26)*$I$23</f>
        <v>166.063173130501</v>
      </c>
      <c r="J26" s="15"/>
      <c r="K26" s="15"/>
      <c r="L26" s="16"/>
      <c r="M26" s="16" t="n">
        <f aca="false">D26*O8/O26</f>
        <v>2.60110529149323</v>
      </c>
      <c r="O26" s="16" t="n">
        <f aca="false">SUMPRODUCT(P26:Z26,AB8:AL8)</f>
        <v>14.5000000187985</v>
      </c>
      <c r="P26" s="32" t="n">
        <f aca="false">$D26/($D26+INDEX($D$7:$D$17,P$5))</f>
        <v>0.403793218531409</v>
      </c>
      <c r="Q26" s="31" t="n">
        <f aca="false">$D26/($D26+INDEX($D$7:$D$17,Q$5))</f>
        <v>0.5</v>
      </c>
      <c r="R26" s="31" t="n">
        <f aca="false">$D26/($D26+INDEX($D$7:$D$17,R$5))</f>
        <v>0.635561212397342</v>
      </c>
      <c r="S26" s="31" t="n">
        <f aca="false">$D26/($D26+INDEX($D$7:$D$17,S$5))</f>
        <v>0.68188710828467</v>
      </c>
      <c r="T26" s="31" t="n">
        <f aca="false">$D26/($D26+INDEX($D$7:$D$17,T$5))</f>
        <v>0.703509927845828</v>
      </c>
      <c r="U26" s="31" t="n">
        <f aca="false">$D26/($D26+INDEX($D$7:$D$17,U$5))</f>
        <v>0.724158201873356</v>
      </c>
      <c r="V26" s="31" t="n">
        <f aca="false">$D26/($D26+INDEX($D$7:$D$17,V$5))</f>
        <v>0.743870735536155</v>
      </c>
      <c r="W26" s="31" t="n">
        <f aca="false">$D26/($D26+INDEX($D$7:$D$17,W$5))</f>
        <v>0.797772032168712</v>
      </c>
      <c r="X26" s="31" t="n">
        <f aca="false">$D26/($D26+INDEX($D$7:$D$17,X$5))</f>
        <v>0.829704725620113</v>
      </c>
      <c r="Y26" s="31" t="n">
        <f aca="false">$D26/($D26+INDEX($D$7:$D$17,Y$5))</f>
        <v>0.844573544656944</v>
      </c>
      <c r="Z26" s="33" t="n">
        <f aca="false">$D26/($D26+INDEX($D$7:$D$17,Z$5))</f>
        <v>0.885169302484703</v>
      </c>
      <c r="AA26" s="31"/>
    </row>
    <row r="27" customFormat="false" ht="12.75" hidden="false" customHeight="false" outlineLevel="0" collapsed="false">
      <c r="A27" s="1" t="n">
        <f aca="false">ROW(A27)-ROW($A$24)</f>
        <v>3</v>
      </c>
      <c r="C27" s="1" t="str">
        <f aca="false">C9</f>
        <v> Alexander Alekhine (France) </v>
      </c>
      <c r="D27" s="26" t="n">
        <v>1.49150646955304</v>
      </c>
      <c r="E27" s="16" t="n">
        <f aca="false">E9</f>
        <v>20</v>
      </c>
      <c r="F27" s="19"/>
      <c r="G27" s="27" t="n">
        <f aca="false">M27/$M$36</f>
        <v>1.49150646829915</v>
      </c>
      <c r="H27" s="15" t="n">
        <f aca="false">M27*H$23/$M$37</f>
        <v>10.5491671913159</v>
      </c>
      <c r="I27" s="19" t="n">
        <f aca="false">LN(G27)*$I$23</f>
        <v>69.4500564524913</v>
      </c>
      <c r="J27" s="15"/>
      <c r="K27" s="15"/>
      <c r="L27" s="16"/>
      <c r="M27" s="16" t="n">
        <f aca="false">D27*O9/O27</f>
        <v>1.49150646746646</v>
      </c>
      <c r="O27" s="16" t="n">
        <f aca="false">SUMPRODUCT(P27:Z27,AB9:AL9)</f>
        <v>12.0000000167877</v>
      </c>
      <c r="P27" s="32" t="n">
        <f aca="false">$D27/($D27+INDEX($D$7:$D$17,P$5))</f>
        <v>0.279723318915325</v>
      </c>
      <c r="Q27" s="31" t="n">
        <f aca="false">$D27/($D27+INDEX($D$7:$D$17,Q$5))</f>
        <v>0.364438787602658</v>
      </c>
      <c r="R27" s="31" t="n">
        <f aca="false">$D27/($D27+INDEX($D$7:$D$17,R$5))</f>
        <v>0.5</v>
      </c>
      <c r="S27" s="31" t="n">
        <f aca="false">$D27/($D27+INDEX($D$7:$D$17,S$5))</f>
        <v>0.551394831835409</v>
      </c>
      <c r="T27" s="31" t="n">
        <f aca="false">$D27/($D27+INDEX($D$7:$D$17,T$5))</f>
        <v>0.576377096901331</v>
      </c>
      <c r="U27" s="31" t="n">
        <f aca="false">$D27/($D27+INDEX($D$7:$D$17,U$5))</f>
        <v>0.600855884056862</v>
      </c>
      <c r="V27" s="31" t="n">
        <f aca="false">$D27/($D27+INDEX($D$7:$D$17,V$5))</f>
        <v>0.624814729721233</v>
      </c>
      <c r="W27" s="31" t="n">
        <f aca="false">$D27/($D27+INDEX($D$7:$D$17,W$5))</f>
        <v>0.693445577860386</v>
      </c>
      <c r="X27" s="31" t="n">
        <f aca="false">$D27/($D27+INDEX($D$7:$D$17,X$5))</f>
        <v>0.736408850480833</v>
      </c>
      <c r="Y27" s="31" t="n">
        <f aca="false">$D27/($D27+INDEX($D$7:$D$17,Y$5))</f>
        <v>0.757038175101964</v>
      </c>
      <c r="Z27" s="33" t="n">
        <f aca="false">$D27/($D27+INDEX($D$7:$D$17,Z$5))</f>
        <v>0.81550275591784</v>
      </c>
      <c r="AA27" s="31"/>
    </row>
    <row r="28" customFormat="false" ht="12.75" hidden="false" customHeight="false" outlineLevel="0" collapsed="false">
      <c r="A28" s="1" t="n">
        <f aca="false">ROW(A28)-ROW($A$24)</f>
        <v>4</v>
      </c>
      <c r="C28" s="1" t="str">
        <f aca="false">C10</f>
        <v> Frank Marshall (United States) </v>
      </c>
      <c r="D28" s="26" t="n">
        <v>1.21346351463835</v>
      </c>
      <c r="E28" s="16" t="n">
        <f aca="false">E10</f>
        <v>20</v>
      </c>
      <c r="F28" s="19"/>
      <c r="G28" s="27" t="n">
        <f aca="false">M28/$M$36</f>
        <v>1.21346351357423</v>
      </c>
      <c r="H28" s="15" t="n">
        <f aca="false">M28*H$23/$M$37</f>
        <v>8.58261747926171</v>
      </c>
      <c r="I28" s="19" t="n">
        <f aca="false">LN(G28)*$I$23</f>
        <v>33.6106889984212</v>
      </c>
      <c r="J28" s="15"/>
      <c r="K28" s="15"/>
      <c r="L28" s="16"/>
      <c r="M28" s="16" t="n">
        <f aca="false">D28*O10/O28</f>
        <v>1.21346351289676</v>
      </c>
      <c r="O28" s="16" t="n">
        <f aca="false">SUMPRODUCT(P28:Z28,AB10:AL10)</f>
        <v>11.0000000157874</v>
      </c>
      <c r="P28" s="32" t="n">
        <f aca="false">$D28/($D28+INDEX($D$7:$D$17,P$5))</f>
        <v>0.240097976576957</v>
      </c>
      <c r="Q28" s="31" t="n">
        <f aca="false">$D28/($D28+INDEX($D$7:$D$17,Q$5))</f>
        <v>0.31811289171533</v>
      </c>
      <c r="R28" s="31" t="n">
        <f aca="false">$D28/($D28+INDEX($D$7:$D$17,R$5))</f>
        <v>0.448605168164591</v>
      </c>
      <c r="S28" s="31" t="n">
        <f aca="false">$D28/($D28+INDEX($D$7:$D$17,S$5))</f>
        <v>0.5</v>
      </c>
      <c r="T28" s="31" t="n">
        <f aca="false">$D28/($D28+INDEX($D$7:$D$17,T$5))</f>
        <v>0.525380782751302</v>
      </c>
      <c r="U28" s="31" t="n">
        <f aca="false">$D28/($D28+INDEX($D$7:$D$17,U$5))</f>
        <v>0.550508285188133</v>
      </c>
      <c r="V28" s="31" t="n">
        <f aca="false">$D28/($D28+INDEX($D$7:$D$17,V$5))</f>
        <v>0.57535341591413</v>
      </c>
      <c r="W28" s="31" t="n">
        <f aca="false">$D28/($D28+INDEX($D$7:$D$17,W$5))</f>
        <v>0.647933839884788</v>
      </c>
      <c r="X28" s="31" t="n">
        <f aca="false">$D28/($D28+INDEX($D$7:$D$17,X$5))</f>
        <v>0.694465176436714</v>
      </c>
      <c r="Y28" s="31" t="n">
        <f aca="false">$D28/($D28+INDEX($D$7:$D$17,Y$5))</f>
        <v>0.717116136653935</v>
      </c>
      <c r="Z28" s="33" t="n">
        <f aca="false">$D28/($D28+INDEX($D$7:$D$17,Z$5))</f>
        <v>0.782426334607822</v>
      </c>
      <c r="AA28" s="31"/>
    </row>
    <row r="29" customFormat="false" ht="12.75" hidden="false" customHeight="false" outlineLevel="0" collapsed="false">
      <c r="A29" s="1" t="n">
        <f aca="false">ROW(A29)-ROW($A$24)</f>
        <v>5</v>
      </c>
      <c r="C29" s="1" t="str">
        <f aca="false">C11</f>
        <v> Richard Réti (Czechoslovakia) </v>
      </c>
      <c r="D29" s="26" t="n">
        <v>1.09622034605353</v>
      </c>
      <c r="E29" s="16" t="n">
        <f aca="false">E11</f>
        <v>20</v>
      </c>
      <c r="F29" s="19"/>
      <c r="G29" s="27" t="n">
        <f aca="false">M29/$M$36</f>
        <v>1.09622034507466</v>
      </c>
      <c r="H29" s="15" t="n">
        <f aca="false">M29*H$23/$M$37</f>
        <v>7.75337683376052</v>
      </c>
      <c r="I29" s="19" t="n">
        <f aca="false">LN(G29)*$I$23</f>
        <v>15.9591432038193</v>
      </c>
      <c r="J29" s="15"/>
      <c r="K29" s="15"/>
      <c r="L29" s="16"/>
      <c r="M29" s="16" t="n">
        <f aca="false">D29*O11/O29</f>
        <v>1.09622034446265</v>
      </c>
      <c r="O29" s="16" t="n">
        <f aca="false">SUMPRODUCT(P29:Z29,AB11:AL11)</f>
        <v>10.500000015238</v>
      </c>
      <c r="P29" s="32" t="n">
        <f aca="false">$D29/($D29+INDEX($D$7:$D$17,P$5))</f>
        <v>0.222051170316208</v>
      </c>
      <c r="Q29" s="31" t="n">
        <f aca="false">$D29/($D29+INDEX($D$7:$D$17,Q$5))</f>
        <v>0.296490072154172</v>
      </c>
      <c r="R29" s="31" t="n">
        <f aca="false">$D29/($D29+INDEX($D$7:$D$17,R$5))</f>
        <v>0.423622903098669</v>
      </c>
      <c r="S29" s="31" t="n">
        <f aca="false">$D29/($D29+INDEX($D$7:$D$17,S$5))</f>
        <v>0.474619217248698</v>
      </c>
      <c r="T29" s="31" t="n">
        <f aca="false">$D29/($D29+INDEX($D$7:$D$17,T$5))</f>
        <v>0.5</v>
      </c>
      <c r="U29" s="31" t="n">
        <f aca="false">$D29/($D29+INDEX($D$7:$D$17,U$5))</f>
        <v>0.525257014325768</v>
      </c>
      <c r="V29" s="31" t="n">
        <f aca="false">$D29/($D29+INDEX($D$7:$D$17,V$5))</f>
        <v>0.550357876696386</v>
      </c>
      <c r="W29" s="31" t="n">
        <f aca="false">$D29/($D29+INDEX($D$7:$D$17,W$5))</f>
        <v>0.624421710295927</v>
      </c>
      <c r="X29" s="31" t="n">
        <f aca="false">$D29/($D29+INDEX($D$7:$D$17,X$5))</f>
        <v>0.672489810612375</v>
      </c>
      <c r="Y29" s="31" t="n">
        <f aca="false">$D29/($D29+INDEX($D$7:$D$17,Y$5))</f>
        <v>0.696056900886648</v>
      </c>
      <c r="Z29" s="33" t="n">
        <f aca="false">$D29/($D29+INDEX($D$7:$D$17,Z$5))</f>
        <v>0.764633331984164</v>
      </c>
      <c r="AA29" s="31"/>
    </row>
    <row r="30" customFormat="false" ht="12.75" hidden="false" customHeight="false" outlineLevel="0" collapsed="false">
      <c r="A30" s="1" t="n">
        <f aca="false">ROW(A30)-ROW($A$24)</f>
        <v>6</v>
      </c>
      <c r="C30" s="1" t="str">
        <f aca="false">C12</f>
        <v> Géza Maróczy (Hungary) </v>
      </c>
      <c r="D30" s="26" t="n">
        <v>0.990796706847064</v>
      </c>
      <c r="E30" s="16" t="n">
        <f aca="false">E12</f>
        <v>20</v>
      </c>
      <c r="F30" s="19"/>
      <c r="G30" s="27" t="n">
        <f aca="false">M30/$M$36</f>
        <v>0.990796705947942</v>
      </c>
      <c r="H30" s="15" t="n">
        <f aca="false">M30*H$23/$M$37</f>
        <v>7.00773367451032</v>
      </c>
      <c r="I30" s="19" t="n">
        <f aca="false">LN(G30)*$I$23</f>
        <v>-1.60617838434304</v>
      </c>
      <c r="J30" s="15"/>
      <c r="K30" s="15"/>
      <c r="L30" s="16"/>
      <c r="M30" s="16" t="n">
        <f aca="false">D30*O12/O30</f>
        <v>0.990796705394791</v>
      </c>
      <c r="O30" s="16" t="n">
        <f aca="false">SUMPRODUCT(P30:Z30,AB12:AL12)</f>
        <v>10.0000000146576</v>
      </c>
      <c r="P30" s="32" t="n">
        <f aca="false">$D30/($D30+INDEX($D$7:$D$17,P$5))</f>
        <v>0.205075813048573</v>
      </c>
      <c r="Q30" s="31" t="n">
        <f aca="false">$D30/($D30+INDEX($D$7:$D$17,Q$5))</f>
        <v>0.275841798126644</v>
      </c>
      <c r="R30" s="31" t="n">
        <f aca="false">$D30/($D30+INDEX($D$7:$D$17,R$5))</f>
        <v>0.399144115943138</v>
      </c>
      <c r="S30" s="31" t="n">
        <f aca="false">$D30/($D30+INDEX($D$7:$D$17,S$5))</f>
        <v>0.449491714811867</v>
      </c>
      <c r="T30" s="31" t="n">
        <f aca="false">$D30/($D30+INDEX($D$7:$D$17,T$5))</f>
        <v>0.474742985674232</v>
      </c>
      <c r="U30" s="31" t="n">
        <f aca="false">$D30/($D30+INDEX($D$7:$D$17,U$5))</f>
        <v>0.5</v>
      </c>
      <c r="V30" s="31" t="n">
        <f aca="false">$D30/($D30+INDEX($D$7:$D$17,V$5))</f>
        <v>0.525229217489307</v>
      </c>
      <c r="W30" s="31" t="n">
        <f aca="false">$D30/($D30+INDEX($D$7:$D$17,W$5))</f>
        <v>0.6004270726772</v>
      </c>
      <c r="X30" s="31" t="n">
        <f aca="false">$D30/($D30+INDEX($D$7:$D$17,X$5))</f>
        <v>0.649844024784691</v>
      </c>
      <c r="Y30" s="31" t="n">
        <f aca="false">$D30/($D30+INDEX($D$7:$D$17,Y$5))</f>
        <v>0.674251325752578</v>
      </c>
      <c r="Z30" s="33" t="n">
        <f aca="false">$D30/($D30+INDEX($D$7:$D$17,Z$5))</f>
        <v>0.745951939020586</v>
      </c>
      <c r="AA30" s="31"/>
    </row>
    <row r="31" customFormat="false" ht="12.75" hidden="false" customHeight="false" outlineLevel="0" collapsed="false">
      <c r="A31" s="1" t="n">
        <f aca="false">ROW(A31)-ROW($A$24)</f>
        <v>7</v>
      </c>
      <c r="C31" s="1" t="str">
        <f aca="false">C13</f>
        <v> Efim Bogoljubow (Soviet Union) </v>
      </c>
      <c r="D31" s="26" t="n">
        <v>0.895611500950775</v>
      </c>
      <c r="E31" s="16" t="n">
        <f aca="false">E13</f>
        <v>20</v>
      </c>
      <c r="F31" s="19"/>
      <c r="G31" s="27" t="n">
        <f aca="false">M31/$M$36</f>
        <v>0.895611500126368</v>
      </c>
      <c r="H31" s="15" t="n">
        <f aca="false">M31*H$23/$M$37</f>
        <v>6.33450518258386</v>
      </c>
      <c r="I31" s="19" t="n">
        <f aca="false">LN(G31)*$I$23</f>
        <v>-19.1521353943458</v>
      </c>
      <c r="J31" s="15"/>
      <c r="K31" s="15"/>
      <c r="L31" s="16"/>
      <c r="M31" s="16" t="n">
        <f aca="false">D31*O13/O31</f>
        <v>0.895611499626358</v>
      </c>
      <c r="O31" s="16" t="n">
        <f aca="false">SUMPRODUCT(P31:Z31,AB13:AL13)</f>
        <v>9.50000001404846</v>
      </c>
      <c r="P31" s="32" t="n">
        <f aca="false">$D31/($D31+INDEX($D$7:$D$17,P$5))</f>
        <v>0.189099862208339</v>
      </c>
      <c r="Q31" s="31" t="n">
        <f aca="false">$D31/($D31+INDEX($D$7:$D$17,Q$5))</f>
        <v>0.256129264463845</v>
      </c>
      <c r="R31" s="31" t="n">
        <f aca="false">$D31/($D31+INDEX($D$7:$D$17,R$5))</f>
        <v>0.375185270278767</v>
      </c>
      <c r="S31" s="31" t="n">
        <f aca="false">$D31/($D31+INDEX($D$7:$D$17,S$5))</f>
        <v>0.42464658408587</v>
      </c>
      <c r="T31" s="31" t="n">
        <f aca="false">$D31/($D31+INDEX($D$7:$D$17,T$5))</f>
        <v>0.449642123303614</v>
      </c>
      <c r="U31" s="31" t="n">
        <f aca="false">$D31/($D31+INDEX($D$7:$D$17,U$5))</f>
        <v>0.474770782510694</v>
      </c>
      <c r="V31" s="31" t="n">
        <f aca="false">$D31/($D31+INDEX($D$7:$D$17,V$5))</f>
        <v>0.5</v>
      </c>
      <c r="W31" s="31" t="n">
        <f aca="false">$D31/($D31+INDEX($D$7:$D$17,W$5))</f>
        <v>0.575967772290308</v>
      </c>
      <c r="X31" s="31" t="n">
        <f aca="false">$D31/($D31+INDEX($D$7:$D$17,X$5))</f>
        <v>0.62652813924141</v>
      </c>
      <c r="Y31" s="31" t="n">
        <f aca="false">$D31/($D31+INDEX($D$7:$D$17,Y$5))</f>
        <v>0.651689553649636</v>
      </c>
      <c r="Z31" s="33" t="n">
        <f aca="false">$D31/($D31+INDEX($D$7:$D$17,Z$5))</f>
        <v>0.726340654991747</v>
      </c>
      <c r="AA31" s="31"/>
    </row>
    <row r="32" customFormat="false" ht="12.75" hidden="false" customHeight="false" outlineLevel="0" collapsed="false">
      <c r="A32" s="1" t="n">
        <f aca="false">ROW(A32)-ROW($A$24)</f>
        <v>8</v>
      </c>
      <c r="C32" s="1" t="str">
        <f aca="false">C14</f>
        <v> Savielly Tartakower (Poland) </v>
      </c>
      <c r="D32" s="26" t="n">
        <v>0.659356578928798</v>
      </c>
      <c r="E32" s="16" t="n">
        <f aca="false">E14</f>
        <v>20</v>
      </c>
      <c r="F32" s="19"/>
      <c r="G32" s="27" t="n">
        <f aca="false">M32/$M$36</f>
        <v>0.659356578301814</v>
      </c>
      <c r="H32" s="15" t="n">
        <f aca="false">M32*H$23/$M$37</f>
        <v>4.66351499711011</v>
      </c>
      <c r="I32" s="19" t="n">
        <f aca="false">LN(G32)*$I$23</f>
        <v>-72.3518626253056</v>
      </c>
      <c r="J32" s="15"/>
      <c r="K32" s="15"/>
      <c r="L32" s="16"/>
      <c r="M32" s="16" t="n">
        <f aca="false">D32*O14/O32</f>
        <v>0.659356577933702</v>
      </c>
      <c r="O32" s="16" t="n">
        <f aca="false">SUMPRODUCT(P32:Z32,AB14:AL14)</f>
        <v>8.00000001207354</v>
      </c>
      <c r="P32" s="32" t="n">
        <f aca="false">$D32/($D32+INDEX($D$7:$D$17,P$5))</f>
        <v>0.146526034993531</v>
      </c>
      <c r="Q32" s="31" t="n">
        <f aca="false">$D32/($D32+INDEX($D$7:$D$17,Q$5))</f>
        <v>0.202227967831288</v>
      </c>
      <c r="R32" s="31" t="n">
        <f aca="false">$D32/($D32+INDEX($D$7:$D$17,R$5))</f>
        <v>0.306554422139614</v>
      </c>
      <c r="S32" s="31" t="n">
        <f aca="false">$D32/($D32+INDEX($D$7:$D$17,S$5))</f>
        <v>0.352066160115212</v>
      </c>
      <c r="T32" s="31" t="n">
        <f aca="false">$D32/($D32+INDEX($D$7:$D$17,T$5))</f>
        <v>0.375578289704073</v>
      </c>
      <c r="U32" s="31" t="n">
        <f aca="false">$D32/($D32+INDEX($D$7:$D$17,U$5))</f>
        <v>0.3995729273228</v>
      </c>
      <c r="V32" s="31" t="n">
        <f aca="false">$D32/($D32+INDEX($D$7:$D$17,V$5))</f>
        <v>0.424032227709692</v>
      </c>
      <c r="W32" s="31" t="n">
        <f aca="false">$D32/($D32+INDEX($D$7:$D$17,W$5))</f>
        <v>0.5</v>
      </c>
      <c r="X32" s="31" t="n">
        <f aca="false">$D32/($D32+INDEX($D$7:$D$17,X$5))</f>
        <v>0.552582054588649</v>
      </c>
      <c r="Y32" s="31" t="n">
        <f aca="false">$D32/($D32+INDEX($D$7:$D$17,Y$5))</f>
        <v>0.579380763834809</v>
      </c>
      <c r="Z32" s="33" t="n">
        <f aca="false">$D32/($D32+INDEX($D$7:$D$17,Z$5))</f>
        <v>0.6614791577971</v>
      </c>
      <c r="AA32" s="31"/>
    </row>
    <row r="33" customFormat="false" ht="12.75" hidden="false" customHeight="false" outlineLevel="0" collapsed="false">
      <c r="A33" s="1" t="n">
        <f aca="false">ROW(A33)-ROW($A$24)</f>
        <v>9</v>
      </c>
      <c r="C33" s="1" t="str">
        <f aca="false">C15</f>
        <v> Frederick Yates (England) </v>
      </c>
      <c r="D33" s="26" t="n">
        <v>0.533871781372612</v>
      </c>
      <c r="E33" s="16" t="n">
        <f aca="false">E15</f>
        <v>20</v>
      </c>
      <c r="F33" s="19"/>
      <c r="G33" s="27" t="n">
        <f aca="false">M33/$M$36</f>
        <v>0.533871780857781</v>
      </c>
      <c r="H33" s="15" t="n">
        <f aca="false">M33*H$23/$M$37</f>
        <v>3.77598273604316</v>
      </c>
      <c r="I33" s="19" t="n">
        <f aca="false">LN(G33)*$I$23</f>
        <v>-109.025213707138</v>
      </c>
      <c r="J33" s="15"/>
      <c r="K33" s="15"/>
      <c r="L33" s="16"/>
      <c r="M33" s="16" t="n">
        <f aca="false">D33*O15/O33</f>
        <v>0.533871780559726</v>
      </c>
      <c r="O33" s="16" t="n">
        <f aca="false">SUMPRODUCT(P33:Z33,AB15:AL15)</f>
        <v>7.00000001065837</v>
      </c>
      <c r="P33" s="32" t="n">
        <f aca="false">$D33/($D33+INDEX($D$7:$D$17,P$5))</f>
        <v>0.12204337341766</v>
      </c>
      <c r="Q33" s="31" t="n">
        <f aca="false">$D33/($D33+INDEX($D$7:$D$17,Q$5))</f>
        <v>0.170295274379887</v>
      </c>
      <c r="R33" s="31" t="n">
        <f aca="false">$D33/($D33+INDEX($D$7:$D$17,R$5))</f>
        <v>0.263591149519167</v>
      </c>
      <c r="S33" s="31" t="n">
        <f aca="false">$D33/($D33+INDEX($D$7:$D$17,S$5))</f>
        <v>0.305534823563286</v>
      </c>
      <c r="T33" s="31" t="n">
        <f aca="false">$D33/($D33+INDEX($D$7:$D$17,T$5))</f>
        <v>0.327510189387625</v>
      </c>
      <c r="U33" s="31" t="n">
        <f aca="false">$D33/($D33+INDEX($D$7:$D$17,U$5))</f>
        <v>0.350155975215309</v>
      </c>
      <c r="V33" s="31" t="n">
        <f aca="false">$D33/($D33+INDEX($D$7:$D$17,V$5))</f>
        <v>0.37347186075859</v>
      </c>
      <c r="W33" s="31" t="n">
        <f aca="false">$D33/($D33+INDEX($D$7:$D$17,W$5))</f>
        <v>0.447417945411351</v>
      </c>
      <c r="X33" s="31" t="n">
        <f aca="false">$D33/($D33+INDEX($D$7:$D$17,X$5))</f>
        <v>0.5</v>
      </c>
      <c r="Y33" s="31" t="n">
        <f aca="false">$D33/($D33+INDEX($D$7:$D$17,Y$5))</f>
        <v>0.527253738055428</v>
      </c>
      <c r="Z33" s="33" t="n">
        <f aca="false">$D33/($D33+INDEX($D$7:$D$17,Z$5))</f>
        <v>0.612725675620883</v>
      </c>
      <c r="AA33" s="31"/>
    </row>
    <row r="34" customFormat="false" ht="12.75" hidden="false" customHeight="false" outlineLevel="0" collapsed="false">
      <c r="A34" s="1" t="n">
        <f aca="false">ROW(A34)-ROW($A$24)</f>
        <v>10</v>
      </c>
      <c r="C34" s="1" t="str">
        <f aca="false">C16</f>
        <v> Edward Lasker (United States) </v>
      </c>
      <c r="D34" s="26" t="n">
        <v>0.478680132136038</v>
      </c>
      <c r="E34" s="16" t="n">
        <f aca="false">E16</f>
        <v>20</v>
      </c>
      <c r="F34" s="19"/>
      <c r="G34" s="27" t="n">
        <f aca="false">M34/$M$36</f>
        <v>0.478680131672165</v>
      </c>
      <c r="H34" s="15" t="n">
        <f aca="false">M34*H$23/$M$37</f>
        <v>3.38562175055749</v>
      </c>
      <c r="I34" s="19" t="n">
        <f aca="false">LN(G34)*$I$23</f>
        <v>-127.981839271866</v>
      </c>
      <c r="J34" s="15"/>
      <c r="K34" s="15"/>
      <c r="L34" s="16"/>
      <c r="M34" s="16" t="n">
        <f aca="false">D34*O16/O34</f>
        <v>0.478680131404923</v>
      </c>
      <c r="O34" s="16" t="n">
        <f aca="false">SUMPRODUCT(P34:Z34,AB16:AL16)</f>
        <v>6.50000000992781</v>
      </c>
      <c r="P34" s="32" t="n">
        <f aca="false">$D34/($D34+INDEX($D$7:$D$17,P$5))</f>
        <v>0.110824791731169</v>
      </c>
      <c r="Q34" s="31" t="n">
        <f aca="false">$D34/($D34+INDEX($D$7:$D$17,Q$5))</f>
        <v>0.155426455343056</v>
      </c>
      <c r="R34" s="31" t="n">
        <f aca="false">$D34/($D34+INDEX($D$7:$D$17,R$5))</f>
        <v>0.242961824898036</v>
      </c>
      <c r="S34" s="31" t="n">
        <f aca="false">$D34/($D34+INDEX($D$7:$D$17,S$5))</f>
        <v>0.282883863346065</v>
      </c>
      <c r="T34" s="31" t="n">
        <f aca="false">$D34/($D34+INDEX($D$7:$D$17,T$5))</f>
        <v>0.303943099113352</v>
      </c>
      <c r="U34" s="31" t="n">
        <f aca="false">$D34/($D34+INDEX($D$7:$D$17,U$5))</f>
        <v>0.325748674247422</v>
      </c>
      <c r="V34" s="31" t="n">
        <f aca="false">$D34/($D34+INDEX($D$7:$D$17,V$5))</f>
        <v>0.348310446350364</v>
      </c>
      <c r="W34" s="31" t="n">
        <f aca="false">$D34/($D34+INDEX($D$7:$D$17,W$5))</f>
        <v>0.420619236165192</v>
      </c>
      <c r="X34" s="31" t="n">
        <f aca="false">$D34/($D34+INDEX($D$7:$D$17,X$5))</f>
        <v>0.472746261944572</v>
      </c>
      <c r="Y34" s="31" t="n">
        <f aca="false">$D34/($D34+INDEX($D$7:$D$17,Y$5))</f>
        <v>0.5</v>
      </c>
      <c r="Z34" s="33" t="n">
        <f aca="false">$D34/($D34+INDEX($D$7:$D$17,Z$5))</f>
        <v>0.586535351824678</v>
      </c>
      <c r="AA34" s="31"/>
    </row>
    <row r="35" customFormat="false" ht="12.75" hidden="false" customHeight="false" outlineLevel="0" collapsed="false">
      <c r="A35" s="1" t="n">
        <f aca="false">ROW(A35)-ROW($A$24)</f>
        <v>11</v>
      </c>
      <c r="C35" s="1" t="str">
        <f aca="false">C17</f>
        <v> Dawid Janowski (France) </v>
      </c>
      <c r="D35" s="26" t="n">
        <v>0.337434583962304</v>
      </c>
      <c r="E35" s="16" t="n">
        <f aca="false">E17</f>
        <v>20</v>
      </c>
      <c r="F35" s="19"/>
      <c r="G35" s="27" t="n">
        <f aca="false">M35/$M$36</f>
        <v>0.33743458363329</v>
      </c>
      <c r="H35" s="15" t="n">
        <f aca="false">M35*H$23/$M$37</f>
        <v>2.38661642744261</v>
      </c>
      <c r="I35" s="19" t="n">
        <f aca="false">LN(G35)*$I$23</f>
        <v>-188.724163468878</v>
      </c>
      <c r="J35" s="15"/>
      <c r="K35" s="15"/>
      <c r="L35" s="16"/>
      <c r="M35" s="16" t="n">
        <f aca="false">D35*O17/O35</f>
        <v>0.337434583444904</v>
      </c>
      <c r="O35" s="16" t="n">
        <f aca="false">SUMPRODUCT(P35:Z35,AB17:AL17)</f>
        <v>5.00000000766667</v>
      </c>
      <c r="P35" s="34" t="n">
        <f aca="false">$D35/($D35+INDEX($D$7:$D$17,P$5))</f>
        <v>0.0807645080828548</v>
      </c>
      <c r="Q35" s="35" t="n">
        <f aca="false">$D35/($D35+INDEX($D$7:$D$17,Q$5))</f>
        <v>0.114830697515297</v>
      </c>
      <c r="R35" s="35" t="n">
        <f aca="false">$D35/($D35+INDEX($D$7:$D$17,R$5))</f>
        <v>0.18449724408216</v>
      </c>
      <c r="S35" s="35" t="n">
        <f aca="false">$D35/($D35+INDEX($D$7:$D$17,S$5))</f>
        <v>0.217573665392178</v>
      </c>
      <c r="T35" s="35" t="n">
        <f aca="false">$D35/($D35+INDEX($D$7:$D$17,T$5))</f>
        <v>0.235366668015836</v>
      </c>
      <c r="U35" s="35" t="n">
        <f aca="false">$D35/($D35+INDEX($D$7:$D$17,U$5))</f>
        <v>0.254048060979414</v>
      </c>
      <c r="V35" s="35" t="n">
        <f aca="false">$D35/($D35+INDEX($D$7:$D$17,V$5))</f>
        <v>0.273659345008253</v>
      </c>
      <c r="W35" s="35" t="n">
        <f aca="false">$D35/($D35+INDEX($D$7:$D$17,W$5))</f>
        <v>0.3385208422029</v>
      </c>
      <c r="X35" s="35" t="n">
        <f aca="false">$D35/($D35+INDEX($D$7:$D$17,X$5))</f>
        <v>0.387274324379117</v>
      </c>
      <c r="Y35" s="35" t="n">
        <f aca="false">$D35/($D35+INDEX($D$7:$D$17,Y$5))</f>
        <v>0.413464648175322</v>
      </c>
      <c r="Z35" s="36" t="n">
        <f aca="false">$D35/($D35+INDEX($D$7:$D$17,Z$5))</f>
        <v>0.5</v>
      </c>
      <c r="AA35" s="31"/>
    </row>
    <row r="36" customFormat="false" ht="12.75" hidden="false" customHeight="false" outlineLevel="0" collapsed="false">
      <c r="D36" s="19" t="n">
        <f aca="false" t="array" ref="D36:D36">EXP(SUM(LN(D25:D35)))</f>
        <v>1</v>
      </c>
      <c r="E36" s="1" t="n">
        <f aca="false">SUM(E25:E35)/2</f>
        <v>110</v>
      </c>
      <c r="G36" s="19" t="n">
        <f aca="false" t="array" ref="G36:G36">EXP(SUM(LN(G25:G35)))</f>
        <v>1</v>
      </c>
      <c r="H36" s="1" t="n">
        <f aca="false">SUM(H25:H35)</f>
        <v>100</v>
      </c>
      <c r="I36" s="16" t="n">
        <f aca="false">SUM(I25:I35)</f>
        <v>0</v>
      </c>
      <c r="L36" s="11" t="s">
        <v>42</v>
      </c>
      <c r="M36" s="16" t="n">
        <f aca="false" t="array" ref="M36:M36">EXP(SUM(LN(M25:M35))/$D$5)</f>
        <v>0.999999999441711</v>
      </c>
      <c r="O36" s="16" t="n">
        <f aca="false">SUM(O25:O35)</f>
        <v>110</v>
      </c>
      <c r="P36" s="31"/>
    </row>
    <row r="37" customFormat="false" ht="12.75" hidden="false" customHeight="false" outlineLevel="0" collapsed="false">
      <c r="L37" s="37" t="s">
        <v>43</v>
      </c>
      <c r="M37" s="16" t="n">
        <f aca="false">SUM(M25:M35)</f>
        <v>14.1386181526658</v>
      </c>
    </row>
    <row r="38" customFormat="false" ht="12.75" hidden="false" customHeight="false" outlineLevel="0" collapsed="false">
      <c r="D38" s="3" t="s">
        <v>44</v>
      </c>
    </row>
    <row r="42" customFormat="false" ht="12.75" hidden="false" customHeight="false" outlineLevel="0" collapsed="false">
      <c r="A42" s="1" t="str">
        <f aca="false">A24</f>
        <v>Rk</v>
      </c>
      <c r="C42" s="1" t="str">
        <f aca="false">C24</f>
        <v>Player</v>
      </c>
      <c r="P42" s="1" t="s">
        <v>45</v>
      </c>
      <c r="AB42" s="3" t="s">
        <v>46</v>
      </c>
    </row>
    <row r="43" customFormat="false" ht="12.75" hidden="false" customHeight="false" outlineLevel="0" collapsed="false">
      <c r="A43" s="1" t="n">
        <f aca="false">ROW(A43)-ROW($A$42)</f>
        <v>1</v>
      </c>
      <c r="C43" s="1" t="str">
        <f aca="false">C25</f>
        <v> Emanuel Lasker (Germany) </v>
      </c>
      <c r="P43" s="28" t="n">
        <f aca="false">LN(P25^AB43)</f>
        <v>0</v>
      </c>
      <c r="Q43" s="29" t="n">
        <f aca="false">LN(Q25^AC43)</f>
        <v>-0.517167723316792</v>
      </c>
      <c r="R43" s="29" t="n">
        <f aca="false">LN(R25^AD43)</f>
        <v>-0.984359584512418</v>
      </c>
      <c r="S43" s="29" t="n">
        <f aca="false">LN(S25^AE43)</f>
        <v>-0.823697311682523</v>
      </c>
      <c r="T43" s="29" t="n">
        <f aca="false">LN(T25^AF43)</f>
        <v>-1.00437811432583</v>
      </c>
      <c r="U43" s="29" t="n">
        <f aca="false">LN(U25^AG43)</f>
        <v>-0.918034124801322</v>
      </c>
      <c r="V43" s="29" t="n">
        <f aca="false">LN(V25^AH43)</f>
        <v>-0.838441468429134</v>
      </c>
      <c r="W43" s="29" t="n">
        <f aca="false">LN(W25^AI43)</f>
        <v>-0.475320723039489</v>
      </c>
      <c r="X43" s="29" t="n">
        <f aca="false">LN(X25^AJ43)</f>
        <v>-0.39047426044547</v>
      </c>
      <c r="Y43" s="29" t="n">
        <f aca="false">LN(Y25^AK43)</f>
        <v>-0.352382934660039</v>
      </c>
      <c r="Z43" s="30" t="n">
        <f aca="false">LN(Z25^AL43)</f>
        <v>-0.336851765787056</v>
      </c>
      <c r="AA43" s="31"/>
      <c r="AB43" s="1" t="n">
        <f aca="false">(LEN(P7)-LEN(SUBSTITUTE(P7,$G$5,"")))*2+LEN(P7)-LEN(SUBSTITUTE(P7,$H$5,""))</f>
        <v>0</v>
      </c>
      <c r="AC43" s="1" t="n">
        <f aca="false">(LEN(Q7)-LEN(SUBSTITUTE(Q7,$G$5,"")))*2+LEN(Q7)-LEN(SUBSTITUTE(Q7,$H$5,""))</f>
        <v>1</v>
      </c>
      <c r="AD43" s="1" t="n">
        <f aca="false">(LEN(R7)-LEN(SUBSTITUTE(R7,$G$5,"")))*2+LEN(R7)-LEN(SUBSTITUTE(R7,$H$5,""))</f>
        <v>3</v>
      </c>
      <c r="AE43" s="1" t="n">
        <f aca="false">(LEN(S7)-LEN(SUBSTITUTE(S7,$G$5,"")))*2+LEN(S7)-LEN(SUBSTITUTE(S7,$H$5,""))</f>
        <v>3</v>
      </c>
      <c r="AF43" s="1" t="n">
        <f aca="false">(LEN(T7)-LEN(SUBSTITUTE(T7,$G$5,"")))*2+LEN(T7)-LEN(SUBSTITUTE(T7,$H$5,""))</f>
        <v>4</v>
      </c>
      <c r="AG43" s="1" t="n">
        <f aca="false">(LEN(U7)-LEN(SUBSTITUTE(U7,$G$5,"")))*2+LEN(U7)-LEN(SUBSTITUTE(U7,$H$5,""))</f>
        <v>4</v>
      </c>
      <c r="AH43" s="1" t="n">
        <f aca="false">(LEN(V7)-LEN(SUBSTITUTE(V7,$G$5,"")))*2+LEN(V7)-LEN(SUBSTITUTE(V7,$H$5,""))</f>
        <v>4</v>
      </c>
      <c r="AI43" s="1" t="n">
        <f aca="false">(LEN(W7)-LEN(SUBSTITUTE(W7,$G$5,"")))*2+LEN(W7)-LEN(SUBSTITUTE(W7,$H$5,""))</f>
        <v>3</v>
      </c>
      <c r="AJ43" s="1" t="n">
        <f aca="false">(LEN(X7)-LEN(SUBSTITUTE(X7,$G$5,"")))*2+LEN(X7)-LEN(SUBSTITUTE(X7,$H$5,""))</f>
        <v>3</v>
      </c>
      <c r="AK43" s="1" t="n">
        <f aca="false">(LEN(Y7)-LEN(SUBSTITUTE(Y7,$G$5,"")))*2+LEN(Y7)-LEN(SUBSTITUTE(Y7,$H$5,""))</f>
        <v>3</v>
      </c>
      <c r="AL43" s="1" t="n">
        <f aca="false">(LEN(Z7)-LEN(SUBSTITUTE(Z7,$G$5,"")))*2+LEN(Z7)-LEN(SUBSTITUTE(Z7,$H$5,""))</f>
        <v>4</v>
      </c>
    </row>
    <row r="44" customFormat="false" ht="12.75" hidden="false" customHeight="false" outlineLevel="0" collapsed="false">
      <c r="A44" s="1" t="n">
        <f aca="false">ROW(A44)-ROW($A$42)</f>
        <v>2</v>
      </c>
      <c r="C44" s="1" t="str">
        <f aca="false">C26</f>
        <v> José Raúl Capablanca (Cuba) </v>
      </c>
      <c r="P44" s="32" t="n">
        <f aca="false">LN(P26^AB44)</f>
        <v>-2.72055710211507</v>
      </c>
      <c r="Q44" s="31" t="n">
        <f aca="false">LN(Q26^AC44)</f>
        <v>0</v>
      </c>
      <c r="R44" s="31" t="n">
        <f aca="false">LN(R26^AD44)</f>
        <v>-0.906493742717871</v>
      </c>
      <c r="S44" s="31" t="n">
        <f aca="false">LN(S26^AE44)</f>
        <v>-0.765782330429449</v>
      </c>
      <c r="T44" s="31" t="n">
        <f aca="false">LN(T26^AF44)</f>
        <v>-0.703346580901507</v>
      </c>
      <c r="U44" s="31" t="n">
        <f aca="false">LN(U26^AG44)</f>
        <v>-0.968236198774931</v>
      </c>
      <c r="V44" s="31" t="n">
        <f aca="false">LN(V26^AH44)</f>
        <v>-1.18355200721185</v>
      </c>
      <c r="W44" s="31" t="n">
        <f aca="false">LN(W26^AI44)</f>
        <v>-0.903729585275824</v>
      </c>
      <c r="X44" s="31" t="n">
        <f aca="false">LN(X26^AJ44)</f>
        <v>-0.5600561812538</v>
      </c>
      <c r="Y44" s="31" t="n">
        <f aca="false">LN(Y26^AK44)</f>
        <v>-0.506770379695737</v>
      </c>
      <c r="Z44" s="33" t="n">
        <f aca="false">LN(Z26^AL44)</f>
        <v>-0.365929050082638</v>
      </c>
      <c r="AB44" s="1" t="n">
        <f aca="false">(LEN(P8)-LEN(SUBSTITUTE(P8,$G$5,"")))*2+LEN(P8)-LEN(SUBSTITUTE(P8,$H$5,""))</f>
        <v>3</v>
      </c>
      <c r="AC44" s="1" t="n">
        <f aca="false">(LEN(Q8)-LEN(SUBSTITUTE(Q8,$G$5,"")))*2+LEN(Q8)-LEN(SUBSTITUTE(Q8,$H$5,""))</f>
        <v>0</v>
      </c>
      <c r="AD44" s="1" t="n">
        <f aca="false">(LEN(R8)-LEN(SUBSTITUTE(R8,$G$5,"")))*2+LEN(R8)-LEN(SUBSTITUTE(R8,$H$5,""))</f>
        <v>2</v>
      </c>
      <c r="AE44" s="1" t="n">
        <f aca="false">(LEN(S8)-LEN(SUBSTITUTE(S8,$G$5,"")))*2+LEN(S8)-LEN(SUBSTITUTE(S8,$H$5,""))</f>
        <v>2</v>
      </c>
      <c r="AF44" s="1" t="n">
        <f aca="false">(LEN(T8)-LEN(SUBSTITUTE(T8,$G$5,"")))*2+LEN(T8)-LEN(SUBSTITUTE(T8,$H$5,""))</f>
        <v>2</v>
      </c>
      <c r="AG44" s="1" t="n">
        <f aca="false">(LEN(U8)-LEN(SUBSTITUTE(U8,$G$5,"")))*2+LEN(U8)-LEN(SUBSTITUTE(U8,$H$5,""))</f>
        <v>3</v>
      </c>
      <c r="AH44" s="1" t="n">
        <f aca="false">(LEN(V8)-LEN(SUBSTITUTE(V8,$G$5,"")))*2+LEN(V8)-LEN(SUBSTITUTE(V8,$H$5,""))</f>
        <v>4</v>
      </c>
      <c r="AI44" s="1" t="n">
        <f aca="false">(LEN(W8)-LEN(SUBSTITUTE(W8,$G$5,"")))*2+LEN(W8)-LEN(SUBSTITUTE(W8,$H$5,""))</f>
        <v>4</v>
      </c>
      <c r="AJ44" s="1" t="n">
        <f aca="false">(LEN(X8)-LEN(SUBSTITUTE(X8,$G$5,"")))*2+LEN(X8)-LEN(SUBSTITUTE(X8,$H$5,""))</f>
        <v>3</v>
      </c>
      <c r="AK44" s="1" t="n">
        <f aca="false">(LEN(Y8)-LEN(SUBSTITUTE(Y8,$G$5,"")))*2+LEN(Y8)-LEN(SUBSTITUTE(Y8,$H$5,""))</f>
        <v>3</v>
      </c>
      <c r="AL44" s="1" t="n">
        <f aca="false">(LEN(Z8)-LEN(SUBSTITUTE(Z8,$G$5,"")))*2+LEN(Z8)-LEN(SUBSTITUTE(Z8,$H$5,""))</f>
        <v>3</v>
      </c>
    </row>
    <row r="45" customFormat="false" ht="12.75" hidden="false" customHeight="false" outlineLevel="0" collapsed="false">
      <c r="A45" s="1" t="n">
        <f aca="false">ROW(A45)-ROW($A$42)</f>
        <v>3</v>
      </c>
      <c r="C45" s="1" t="str">
        <f aca="false">C27</f>
        <v> Alexander Alekhine (France) </v>
      </c>
      <c r="P45" s="32" t="n">
        <f aca="false">LN(P27^AB45)</f>
        <v>-1.27395431108271</v>
      </c>
      <c r="Q45" s="31" t="n">
        <f aca="false">LN(Q27^AC45)</f>
        <v>-2.01879335376521</v>
      </c>
      <c r="R45" s="31" t="n">
        <f aca="false">LN(R27^AD45)</f>
        <v>0</v>
      </c>
      <c r="S45" s="31" t="n">
        <f aca="false">LN(S27^AE45)</f>
        <v>-1.19060830648242</v>
      </c>
      <c r="T45" s="31" t="n">
        <f aca="false">LN(T27^AF45)</f>
        <v>-1.10198630075346</v>
      </c>
      <c r="U45" s="31" t="n">
        <f aca="false">LN(U27^AG45)</f>
        <v>-1.5282005003538</v>
      </c>
      <c r="V45" s="31" t="n">
        <f aca="false">LN(V27^AH45)</f>
        <v>-0.940600211273089</v>
      </c>
      <c r="W45" s="31" t="n">
        <f aca="false">LN(W27^AI45)</f>
        <v>-0.732165033826105</v>
      </c>
      <c r="X45" s="31" t="n">
        <f aca="false">LN(X27^AJ45)</f>
        <v>-1.22387924446978</v>
      </c>
      <c r="Y45" s="31" t="n">
        <f aca="false">LN(Y27^AK45)</f>
        <v>-0.556683194710456</v>
      </c>
      <c r="Z45" s="33" t="n">
        <f aca="false">LN(Z27^AL45)</f>
        <v>-0.815801910023046</v>
      </c>
      <c r="AB45" s="1" t="n">
        <f aca="false">(LEN(P9)-LEN(SUBSTITUTE(P9,$G$5,"")))*2+LEN(P9)-LEN(SUBSTITUTE(P9,$H$5,""))</f>
        <v>1</v>
      </c>
      <c r="AC45" s="1" t="n">
        <f aca="false">(LEN(Q9)-LEN(SUBSTITUTE(Q9,$G$5,"")))*2+LEN(Q9)-LEN(SUBSTITUTE(Q9,$H$5,""))</f>
        <v>2</v>
      </c>
      <c r="AD45" s="1" t="n">
        <f aca="false">(LEN(R9)-LEN(SUBSTITUTE(R9,$G$5,"")))*2+LEN(R9)-LEN(SUBSTITUTE(R9,$H$5,""))</f>
        <v>0</v>
      </c>
      <c r="AE45" s="1" t="n">
        <f aca="false">(LEN(S9)-LEN(SUBSTITUTE(S9,$G$5,"")))*2+LEN(S9)-LEN(SUBSTITUTE(S9,$H$5,""))</f>
        <v>2</v>
      </c>
      <c r="AF45" s="1" t="n">
        <f aca="false">(LEN(T9)-LEN(SUBSTITUTE(T9,$G$5,"")))*2+LEN(T9)-LEN(SUBSTITUTE(T9,$H$5,""))</f>
        <v>2</v>
      </c>
      <c r="AG45" s="1" t="n">
        <f aca="false">(LEN(U9)-LEN(SUBSTITUTE(U9,$G$5,"")))*2+LEN(U9)-LEN(SUBSTITUTE(U9,$H$5,""))</f>
        <v>3</v>
      </c>
      <c r="AH45" s="1" t="n">
        <f aca="false">(LEN(V9)-LEN(SUBSTITUTE(V9,$G$5,"")))*2+LEN(V9)-LEN(SUBSTITUTE(V9,$H$5,""))</f>
        <v>2</v>
      </c>
      <c r="AI45" s="1" t="n">
        <f aca="false">(LEN(W9)-LEN(SUBSTITUTE(W9,$G$5,"")))*2+LEN(W9)-LEN(SUBSTITUTE(W9,$H$5,""))</f>
        <v>2</v>
      </c>
      <c r="AJ45" s="1" t="n">
        <f aca="false">(LEN(X9)-LEN(SUBSTITUTE(X9,$G$5,"")))*2+LEN(X9)-LEN(SUBSTITUTE(X9,$H$5,""))</f>
        <v>4</v>
      </c>
      <c r="AK45" s="1" t="n">
        <f aca="false">(LEN(Y9)-LEN(SUBSTITUTE(Y9,$G$5,"")))*2+LEN(Y9)-LEN(SUBSTITUTE(Y9,$H$5,""))</f>
        <v>2</v>
      </c>
      <c r="AL45" s="1" t="n">
        <f aca="false">(LEN(Z9)-LEN(SUBSTITUTE(Z9,$G$5,"")))*2+LEN(Z9)-LEN(SUBSTITUTE(Z9,$H$5,""))</f>
        <v>4</v>
      </c>
    </row>
    <row r="46" customFormat="false" ht="12.75" hidden="false" customHeight="false" outlineLevel="0" collapsed="false">
      <c r="A46" s="1" t="n">
        <f aca="false">ROW(A46)-ROW($A$42)</f>
        <v>4</v>
      </c>
      <c r="C46" s="1" t="str">
        <f aca="false">C28</f>
        <v> Frank Marshall (United States) </v>
      </c>
      <c r="P46" s="32" t="n">
        <f aca="false">LN(P28^AB46)</f>
        <v>-1.42670820320836</v>
      </c>
      <c r="Q46" s="31" t="n">
        <f aca="false">LN(Q28^AC46)</f>
        <v>-2.29069790761469</v>
      </c>
      <c r="R46" s="31" t="n">
        <f aca="false">LN(R28^AD46)</f>
        <v>-1.60322427262032</v>
      </c>
      <c r="S46" s="31" t="n">
        <f aca="false">LN(S28^AE46)</f>
        <v>0</v>
      </c>
      <c r="T46" s="31" t="n">
        <f aca="false">LN(T28^AF46)</f>
        <v>-1.93089593644536</v>
      </c>
      <c r="U46" s="31" t="n">
        <f aca="false">LN(U28^AG46)</f>
        <v>-0.596913272636321</v>
      </c>
      <c r="V46" s="31" t="n">
        <f aca="false">LN(V28^AH46)</f>
        <v>-1.10554158124792</v>
      </c>
      <c r="W46" s="31" t="n">
        <f aca="false">LN(W28^AI46)</f>
        <v>-0.433966686785543</v>
      </c>
      <c r="X46" s="31" t="n">
        <f aca="false">LN(X28^AJ46)</f>
        <v>-1.093839779894</v>
      </c>
      <c r="Y46" s="31" t="n">
        <f aca="false">LN(Y28^AK46)</f>
        <v>-0.997552427075222</v>
      </c>
      <c r="Z46" s="33" t="n">
        <f aca="false">LN(Z28^AL46)</f>
        <v>-0.981422008302576</v>
      </c>
      <c r="AB46" s="1" t="n">
        <f aca="false">(LEN(P10)-LEN(SUBSTITUTE(P10,$G$5,"")))*2+LEN(P10)-LEN(SUBSTITUTE(P10,$H$5,""))</f>
        <v>1</v>
      </c>
      <c r="AC46" s="1" t="n">
        <f aca="false">(LEN(Q10)-LEN(SUBSTITUTE(Q10,$G$5,"")))*2+LEN(Q10)-LEN(SUBSTITUTE(Q10,$H$5,""))</f>
        <v>2</v>
      </c>
      <c r="AD46" s="1" t="n">
        <f aca="false">(LEN(R10)-LEN(SUBSTITUTE(R10,$G$5,"")))*2+LEN(R10)-LEN(SUBSTITUTE(R10,$H$5,""))</f>
        <v>2</v>
      </c>
      <c r="AE46" s="1" t="n">
        <f aca="false">(LEN(S10)-LEN(SUBSTITUTE(S10,$G$5,"")))*2+LEN(S10)-LEN(SUBSTITUTE(S10,$H$5,""))</f>
        <v>0</v>
      </c>
      <c r="AF46" s="1" t="n">
        <f aca="false">(LEN(T10)-LEN(SUBSTITUTE(T10,$G$5,"")))*2+LEN(T10)-LEN(SUBSTITUTE(T10,$H$5,""))</f>
        <v>3</v>
      </c>
      <c r="AG46" s="1" t="n">
        <f aca="false">(LEN(U10)-LEN(SUBSTITUTE(U10,$G$5,"")))*2+LEN(U10)-LEN(SUBSTITUTE(U10,$H$5,""))</f>
        <v>1</v>
      </c>
      <c r="AH46" s="1" t="n">
        <f aca="false">(LEN(V10)-LEN(SUBSTITUTE(V10,$G$5,"")))*2+LEN(V10)-LEN(SUBSTITUTE(V10,$H$5,""))</f>
        <v>2</v>
      </c>
      <c r="AI46" s="1" t="n">
        <f aca="false">(LEN(W10)-LEN(SUBSTITUTE(W10,$G$5,"")))*2+LEN(W10)-LEN(SUBSTITUTE(W10,$H$5,""))</f>
        <v>1</v>
      </c>
      <c r="AJ46" s="1" t="n">
        <f aca="false">(LEN(X10)-LEN(SUBSTITUTE(X10,$G$5,"")))*2+LEN(X10)-LEN(SUBSTITUTE(X10,$H$5,""))</f>
        <v>3</v>
      </c>
      <c r="AK46" s="1" t="n">
        <f aca="false">(LEN(Y10)-LEN(SUBSTITUTE(Y10,$G$5,"")))*2+LEN(Y10)-LEN(SUBSTITUTE(Y10,$H$5,""))</f>
        <v>3</v>
      </c>
      <c r="AL46" s="1" t="n">
        <f aca="false">(LEN(Z10)-LEN(SUBSTITUTE(Z10,$G$5,"")))*2+LEN(Z10)-LEN(SUBSTITUTE(Z10,$H$5,""))</f>
        <v>4</v>
      </c>
    </row>
    <row r="47" customFormat="false" ht="12.75" hidden="false" customHeight="false" outlineLevel="0" collapsed="false">
      <c r="A47" s="1" t="n">
        <f aca="false">ROW(A47)-ROW($A$42)</f>
        <v>5</v>
      </c>
      <c r="C47" s="1" t="str">
        <f aca="false">C29</f>
        <v> Richard Réti (Czechoslovakia) </v>
      </c>
      <c r="P47" s="32" t="n">
        <f aca="false">LN(P29^AB47)</f>
        <v>0</v>
      </c>
      <c r="Q47" s="31" t="n">
        <f aca="false">LN(Q29^AC47)</f>
        <v>-2.43148308912946</v>
      </c>
      <c r="R47" s="31" t="n">
        <f aca="false">LN(R29^AD47)</f>
        <v>-1.71782319793408</v>
      </c>
      <c r="S47" s="31" t="n">
        <f aca="false">LN(S29^AE47)</f>
        <v>-0.745242444336477</v>
      </c>
      <c r="T47" s="31" t="n">
        <f aca="false">LN(T29^AF47)</f>
        <v>0</v>
      </c>
      <c r="U47" s="31" t="n">
        <f aca="false">LN(U29^AG47)</f>
        <v>-1.28773517016971</v>
      </c>
      <c r="V47" s="31" t="n">
        <f aca="false">LN(V29^AH47)</f>
        <v>-1.19437305491347</v>
      </c>
      <c r="W47" s="31" t="n">
        <f aca="false">LN(W29^AI47)</f>
        <v>-1.8837172843711</v>
      </c>
      <c r="X47" s="31" t="n">
        <f aca="false">LN(X29^AJ47)</f>
        <v>-0.79353663825338</v>
      </c>
      <c r="Y47" s="31" t="n">
        <f aca="false">LN(Y29^AK47)</f>
        <v>-0.724647735683847</v>
      </c>
      <c r="Z47" s="33" t="n">
        <f aca="false">LN(Z29^AL47)</f>
        <v>-1.07343545861852</v>
      </c>
      <c r="AB47" s="1" t="n">
        <f aca="false">(LEN(P11)-LEN(SUBSTITUTE(P11,$G$5,"")))*2+LEN(P11)-LEN(SUBSTITUTE(P11,$H$5,""))</f>
        <v>0</v>
      </c>
      <c r="AC47" s="1" t="n">
        <f aca="false">(LEN(Q11)-LEN(SUBSTITUTE(Q11,$G$5,"")))*2+LEN(Q11)-LEN(SUBSTITUTE(Q11,$H$5,""))</f>
        <v>2</v>
      </c>
      <c r="AD47" s="1" t="n">
        <f aca="false">(LEN(R11)-LEN(SUBSTITUTE(R11,$G$5,"")))*2+LEN(R11)-LEN(SUBSTITUTE(R11,$H$5,""))</f>
        <v>2</v>
      </c>
      <c r="AE47" s="1" t="n">
        <f aca="false">(LEN(S11)-LEN(SUBSTITUTE(S11,$G$5,"")))*2+LEN(S11)-LEN(SUBSTITUTE(S11,$H$5,""))</f>
        <v>1</v>
      </c>
      <c r="AF47" s="1" t="n">
        <f aca="false">(LEN(T11)-LEN(SUBSTITUTE(T11,$G$5,"")))*2+LEN(T11)-LEN(SUBSTITUTE(T11,$H$5,""))</f>
        <v>0</v>
      </c>
      <c r="AG47" s="1" t="n">
        <f aca="false">(LEN(U11)-LEN(SUBSTITUTE(U11,$G$5,"")))*2+LEN(U11)-LEN(SUBSTITUTE(U11,$H$5,""))</f>
        <v>2</v>
      </c>
      <c r="AH47" s="1" t="n">
        <f aca="false">(LEN(V11)-LEN(SUBSTITUTE(V11,$G$5,"")))*2+LEN(V11)-LEN(SUBSTITUTE(V11,$H$5,""))</f>
        <v>2</v>
      </c>
      <c r="AI47" s="1" t="n">
        <f aca="false">(LEN(W11)-LEN(SUBSTITUTE(W11,$G$5,"")))*2+LEN(W11)-LEN(SUBSTITUTE(W11,$H$5,""))</f>
        <v>4</v>
      </c>
      <c r="AJ47" s="1" t="n">
        <f aca="false">(LEN(X11)-LEN(SUBSTITUTE(X11,$G$5,"")))*2+LEN(X11)-LEN(SUBSTITUTE(X11,$H$5,""))</f>
        <v>2</v>
      </c>
      <c r="AK47" s="1" t="n">
        <f aca="false">(LEN(Y11)-LEN(SUBSTITUTE(Y11,$G$5,"")))*2+LEN(Y11)-LEN(SUBSTITUTE(Y11,$H$5,""))</f>
        <v>2</v>
      </c>
      <c r="AL47" s="1" t="n">
        <f aca="false">(LEN(Z11)-LEN(SUBSTITUTE(Z11,$G$5,"")))*2+LEN(Z11)-LEN(SUBSTITUTE(Z11,$H$5,""))</f>
        <v>4</v>
      </c>
    </row>
    <row r="48" customFormat="false" ht="12.75" hidden="false" customHeight="false" outlineLevel="0" collapsed="false">
      <c r="A48" s="1" t="n">
        <f aca="false">ROW(A48)-ROW($A$42)</f>
        <v>6</v>
      </c>
      <c r="C48" s="1" t="str">
        <f aca="false">C30</f>
        <v> Géza Maróczy (Hungary) </v>
      </c>
      <c r="P48" s="32" t="n">
        <f aca="false">LN(P30^AB48)</f>
        <v>0</v>
      </c>
      <c r="Q48" s="31" t="n">
        <f aca="false">LN(Q30^AC48)</f>
        <v>-1.28792777279747</v>
      </c>
      <c r="R48" s="31" t="n">
        <f aca="false">LN(R30^AD48)</f>
        <v>-0.918432734466759</v>
      </c>
      <c r="S48" s="31" t="n">
        <f aca="false">LN(S30^AE48)</f>
        <v>-2.39891357174859</v>
      </c>
      <c r="T48" s="31" t="n">
        <f aca="false">LN(T30^AF48)</f>
        <v>-1.48996340835341</v>
      </c>
      <c r="U48" s="31" t="n">
        <f aca="false">LN(U30^AG48)</f>
        <v>0</v>
      </c>
      <c r="V48" s="31" t="n">
        <f aca="false">LN(V30^AH48)</f>
        <v>-1.28784101386619</v>
      </c>
      <c r="W48" s="31" t="n">
        <f aca="false">LN(W30^AI48)</f>
        <v>-1.02022817834289</v>
      </c>
      <c r="X48" s="31" t="n">
        <f aca="false">LN(X30^AJ48)</f>
        <v>-1.72409162703047</v>
      </c>
      <c r="Y48" s="31" t="n">
        <f aca="false">LN(Y30^AK48)</f>
        <v>-1.1824570521048</v>
      </c>
      <c r="Z48" s="33" t="n">
        <f aca="false">LN(Z30^AL48)</f>
        <v>-0.586188211518261</v>
      </c>
      <c r="AB48" s="1" t="n">
        <f aca="false">(LEN(P12)-LEN(SUBSTITUTE(P12,$G$5,"")))*2+LEN(P12)-LEN(SUBSTITUTE(P12,$H$5,""))</f>
        <v>0</v>
      </c>
      <c r="AC48" s="1" t="n">
        <f aca="false">(LEN(Q12)-LEN(SUBSTITUTE(Q12,$G$5,"")))*2+LEN(Q12)-LEN(SUBSTITUTE(Q12,$H$5,""))</f>
        <v>1</v>
      </c>
      <c r="AD48" s="1" t="n">
        <f aca="false">(LEN(R12)-LEN(SUBSTITUTE(R12,$G$5,"")))*2+LEN(R12)-LEN(SUBSTITUTE(R12,$H$5,""))</f>
        <v>1</v>
      </c>
      <c r="AE48" s="1" t="n">
        <f aca="false">(LEN(S12)-LEN(SUBSTITUTE(S12,$G$5,"")))*2+LEN(S12)-LEN(SUBSTITUTE(S12,$H$5,""))</f>
        <v>3</v>
      </c>
      <c r="AF48" s="1" t="n">
        <f aca="false">(LEN(T12)-LEN(SUBSTITUTE(T12,$G$5,"")))*2+LEN(T12)-LEN(SUBSTITUTE(T12,$H$5,""))</f>
        <v>2</v>
      </c>
      <c r="AG48" s="1" t="n">
        <f aca="false">(LEN(U12)-LEN(SUBSTITUTE(U12,$G$5,"")))*2+LEN(U12)-LEN(SUBSTITUTE(U12,$H$5,""))</f>
        <v>0</v>
      </c>
      <c r="AH48" s="1" t="n">
        <f aca="false">(LEN(V12)-LEN(SUBSTITUTE(V12,$G$5,"")))*2+LEN(V12)-LEN(SUBSTITUTE(V12,$H$5,""))</f>
        <v>2</v>
      </c>
      <c r="AI48" s="1" t="n">
        <f aca="false">(LEN(W12)-LEN(SUBSTITUTE(W12,$G$5,"")))*2+LEN(W12)-LEN(SUBSTITUTE(W12,$H$5,""))</f>
        <v>2</v>
      </c>
      <c r="AJ48" s="1" t="n">
        <f aca="false">(LEN(X12)-LEN(SUBSTITUTE(X12,$G$5,"")))*2+LEN(X12)-LEN(SUBSTITUTE(X12,$H$5,""))</f>
        <v>4</v>
      </c>
      <c r="AK48" s="1" t="n">
        <f aca="false">(LEN(Y12)-LEN(SUBSTITUTE(Y12,$G$5,"")))*2+LEN(Y12)-LEN(SUBSTITUTE(Y12,$H$5,""))</f>
        <v>3</v>
      </c>
      <c r="AL48" s="1" t="n">
        <f aca="false">(LEN(Z12)-LEN(SUBSTITUTE(Z12,$G$5,"")))*2+LEN(Z12)-LEN(SUBSTITUTE(Z12,$H$5,""))</f>
        <v>2</v>
      </c>
    </row>
    <row r="49" customFormat="false" ht="12.75" hidden="false" customHeight="false" outlineLevel="0" collapsed="false">
      <c r="A49" s="1" t="n">
        <f aca="false">ROW(A49)-ROW($A$42)</f>
        <v>7</v>
      </c>
      <c r="C49" s="1" t="str">
        <f aca="false">C31</f>
        <v> Efim Bogoljubow (Soviet Union) </v>
      </c>
      <c r="P49" s="32" t="n">
        <f aca="false">LN(P31^AB49)</f>
        <v>0</v>
      </c>
      <c r="Q49" s="31" t="n">
        <f aca="false">LN(Q31^AC49)</f>
        <v>0</v>
      </c>
      <c r="R49" s="31" t="n">
        <f aca="false">LN(R31^AD49)</f>
        <v>-1.9606706418791</v>
      </c>
      <c r="S49" s="31" t="n">
        <f aca="false">LN(S31^AE49)</f>
        <v>-1.71299604571602</v>
      </c>
      <c r="T49" s="31" t="n">
        <f aca="false">LN(T31^AF49)</f>
        <v>-1.59860658833886</v>
      </c>
      <c r="U49" s="31" t="n">
        <f aca="false">LN(U31^AG49)</f>
        <v>-1.48984630910788</v>
      </c>
      <c r="V49" s="31" t="n">
        <f aca="false">LN(V31^AH49)</f>
        <v>0</v>
      </c>
      <c r="W49" s="31" t="n">
        <f aca="false">LN(W31^AI49)</f>
        <v>-1.10340714147287</v>
      </c>
      <c r="X49" s="31" t="n">
        <f aca="false">LN(X31^AJ49)</f>
        <v>-1.87024636265753</v>
      </c>
      <c r="Y49" s="31" t="n">
        <f aca="false">LN(Y31^AK49)</f>
        <v>-1.28456092547256</v>
      </c>
      <c r="Z49" s="33" t="n">
        <f aca="false">LN(Z31^AL49)</f>
        <v>-0.639472304911451</v>
      </c>
      <c r="AB49" s="1" t="n">
        <f aca="false">(LEN(P13)-LEN(SUBSTITUTE(P13,$G$5,"")))*2+LEN(P13)-LEN(SUBSTITUTE(P13,$H$5,""))</f>
        <v>0</v>
      </c>
      <c r="AC49" s="1" t="n">
        <f aca="false">(LEN(Q13)-LEN(SUBSTITUTE(Q13,$G$5,"")))*2+LEN(Q13)-LEN(SUBSTITUTE(Q13,$H$5,""))</f>
        <v>0</v>
      </c>
      <c r="AD49" s="1" t="n">
        <f aca="false">(LEN(R13)-LEN(SUBSTITUTE(R13,$G$5,"")))*2+LEN(R13)-LEN(SUBSTITUTE(R13,$H$5,""))</f>
        <v>2</v>
      </c>
      <c r="AE49" s="1" t="n">
        <f aca="false">(LEN(S13)-LEN(SUBSTITUTE(S13,$G$5,"")))*2+LEN(S13)-LEN(SUBSTITUTE(S13,$H$5,""))</f>
        <v>2</v>
      </c>
      <c r="AF49" s="1" t="n">
        <f aca="false">(LEN(T13)-LEN(SUBSTITUTE(T13,$G$5,"")))*2+LEN(T13)-LEN(SUBSTITUTE(T13,$H$5,""))</f>
        <v>2</v>
      </c>
      <c r="AG49" s="1" t="n">
        <f aca="false">(LEN(U13)-LEN(SUBSTITUTE(U13,$G$5,"")))*2+LEN(U13)-LEN(SUBSTITUTE(U13,$H$5,""))</f>
        <v>2</v>
      </c>
      <c r="AH49" s="1" t="n">
        <f aca="false">(LEN(V13)-LEN(SUBSTITUTE(V13,$G$5,"")))*2+LEN(V13)-LEN(SUBSTITUTE(V13,$H$5,""))</f>
        <v>0</v>
      </c>
      <c r="AI49" s="1" t="n">
        <f aca="false">(LEN(W13)-LEN(SUBSTITUTE(W13,$G$5,"")))*2+LEN(W13)-LEN(SUBSTITUTE(W13,$H$5,""))</f>
        <v>2</v>
      </c>
      <c r="AJ49" s="1" t="n">
        <f aca="false">(LEN(X13)-LEN(SUBSTITUTE(X13,$G$5,"")))*2+LEN(X13)-LEN(SUBSTITUTE(X13,$H$5,""))</f>
        <v>4</v>
      </c>
      <c r="AK49" s="1" t="n">
        <f aca="false">(LEN(Y13)-LEN(SUBSTITUTE(Y13,$G$5,"")))*2+LEN(Y13)-LEN(SUBSTITUTE(Y13,$H$5,""))</f>
        <v>3</v>
      </c>
      <c r="AL49" s="1" t="n">
        <f aca="false">(LEN(Z13)-LEN(SUBSTITUTE(Z13,$G$5,"")))*2+LEN(Z13)-LEN(SUBSTITUTE(Z13,$H$5,""))</f>
        <v>2</v>
      </c>
    </row>
    <row r="50" customFormat="false" ht="12.75" hidden="false" customHeight="false" outlineLevel="0" collapsed="false">
      <c r="A50" s="1" t="n">
        <f aca="false">ROW(A50)-ROW($A$42)</f>
        <v>8</v>
      </c>
      <c r="C50" s="1" t="str">
        <f aca="false">C32</f>
        <v> Savielly Tartakower (Poland) </v>
      </c>
      <c r="P50" s="32" t="n">
        <f aca="false">LN(P32^AB50)</f>
        <v>-1.92055215304772</v>
      </c>
      <c r="Q50" s="31" t="n">
        <f aca="false">LN(Q32^AC50)</f>
        <v>0</v>
      </c>
      <c r="R50" s="31" t="n">
        <f aca="false">LN(R32^AD50)</f>
        <v>-2.36471995873808</v>
      </c>
      <c r="S50" s="31" t="n">
        <f aca="false">LN(S32^AE50)</f>
        <v>-3.13180849851775</v>
      </c>
      <c r="T50" s="31" t="n">
        <f aca="false">LN(T32^AF50)</f>
        <v>0</v>
      </c>
      <c r="U50" s="31" t="n">
        <f aca="false">LN(U32^AG50)</f>
        <v>-1.83471796789056</v>
      </c>
      <c r="V50" s="31" t="n">
        <f aca="false">LN(V32^AH50)</f>
        <v>-1.71589163577885</v>
      </c>
      <c r="W50" s="31" t="n">
        <f aca="false">LN(W32^AI50)</f>
        <v>0</v>
      </c>
      <c r="X50" s="31" t="n">
        <f aca="false">LN(X32^AJ50)</f>
        <v>-1.18630668304985</v>
      </c>
      <c r="Y50" s="31" t="n">
        <f aca="false">LN(Y32^AK50)</f>
        <v>-0.545795394345058</v>
      </c>
      <c r="Z50" s="33" t="n">
        <f aca="false">LN(Z32^AL50)</f>
        <v>-1.23983041023263</v>
      </c>
      <c r="AB50" s="1" t="n">
        <f aca="false">(LEN(P14)-LEN(SUBSTITUTE(P14,$G$5,"")))*2+LEN(P14)-LEN(SUBSTITUTE(P14,$H$5,""))</f>
        <v>1</v>
      </c>
      <c r="AC50" s="1" t="n">
        <f aca="false">(LEN(Q14)-LEN(SUBSTITUTE(Q14,$G$5,"")))*2+LEN(Q14)-LEN(SUBSTITUTE(Q14,$H$5,""))</f>
        <v>0</v>
      </c>
      <c r="AD50" s="1" t="n">
        <f aca="false">(LEN(R14)-LEN(SUBSTITUTE(R14,$G$5,"")))*2+LEN(R14)-LEN(SUBSTITUTE(R14,$H$5,""))</f>
        <v>2</v>
      </c>
      <c r="AE50" s="1" t="n">
        <f aca="false">(LEN(S14)-LEN(SUBSTITUTE(S14,$G$5,"")))*2+LEN(S14)-LEN(SUBSTITUTE(S14,$H$5,""))</f>
        <v>3</v>
      </c>
      <c r="AF50" s="1" t="n">
        <f aca="false">(LEN(T14)-LEN(SUBSTITUTE(T14,$G$5,"")))*2+LEN(T14)-LEN(SUBSTITUTE(T14,$H$5,""))</f>
        <v>0</v>
      </c>
      <c r="AG50" s="1" t="n">
        <f aca="false">(LEN(U14)-LEN(SUBSTITUTE(U14,$G$5,"")))*2+LEN(U14)-LEN(SUBSTITUTE(U14,$H$5,""))</f>
        <v>2</v>
      </c>
      <c r="AH50" s="1" t="n">
        <f aca="false">(LEN(V14)-LEN(SUBSTITUTE(V14,$G$5,"")))*2+LEN(V14)-LEN(SUBSTITUTE(V14,$H$5,""))</f>
        <v>2</v>
      </c>
      <c r="AI50" s="1" t="n">
        <f aca="false">(LEN(W14)-LEN(SUBSTITUTE(W14,$G$5,"")))*2+LEN(W14)-LEN(SUBSTITUTE(W14,$H$5,""))</f>
        <v>0</v>
      </c>
      <c r="AJ50" s="1" t="n">
        <f aca="false">(LEN(X14)-LEN(SUBSTITUTE(X14,$G$5,"")))*2+LEN(X14)-LEN(SUBSTITUTE(X14,$H$5,""))</f>
        <v>2</v>
      </c>
      <c r="AK50" s="1" t="n">
        <f aca="false">(LEN(Y14)-LEN(SUBSTITUTE(Y14,$G$5,"")))*2+LEN(Y14)-LEN(SUBSTITUTE(Y14,$H$5,""))</f>
        <v>1</v>
      </c>
      <c r="AL50" s="1" t="n">
        <f aca="false">(LEN(Z14)-LEN(SUBSTITUTE(Z14,$G$5,"")))*2+LEN(Z14)-LEN(SUBSTITUTE(Z14,$H$5,""))</f>
        <v>3</v>
      </c>
    </row>
    <row r="51" customFormat="false" ht="12.75" hidden="false" customHeight="false" outlineLevel="0" collapsed="false">
      <c r="A51" s="1" t="n">
        <f aca="false">ROW(A51)-ROW($A$42)</f>
        <v>9</v>
      </c>
      <c r="C51" s="1" t="str">
        <f aca="false">C33</f>
        <v> Frederick Yates (England) </v>
      </c>
      <c r="P51" s="32" t="n">
        <f aca="false">LN(P33^AB51)</f>
        <v>-2.10337877761419</v>
      </c>
      <c r="Q51" s="31" t="n">
        <f aca="false">LN(Q33^AC51)</f>
        <v>-1.7702214404954</v>
      </c>
      <c r="R51" s="31" t="n">
        <f aca="false">LN(R33^AD51)</f>
        <v>0</v>
      </c>
      <c r="S51" s="31" t="n">
        <f aca="false">LN(S33^AE51)</f>
        <v>-1.18569151811618</v>
      </c>
      <c r="T51" s="31" t="n">
        <f aca="false">LN(T33^AF51)</f>
        <v>-2.2324722235137</v>
      </c>
      <c r="U51" s="31" t="n">
        <f aca="false">LN(U33^AG51)</f>
        <v>0</v>
      </c>
      <c r="V51" s="31" t="n">
        <f aca="false">LN(V33^AH51)</f>
        <v>0</v>
      </c>
      <c r="W51" s="31" t="n">
        <f aca="false">LN(W33^AI51)</f>
        <v>-1.60852424057881</v>
      </c>
      <c r="X51" s="31" t="n">
        <f aca="false">LN(X33^AJ51)</f>
        <v>0</v>
      </c>
      <c r="Y51" s="31" t="n">
        <f aca="false">LN(Y33^AK51)</f>
        <v>-2.56029347970931</v>
      </c>
      <c r="Z51" s="33" t="n">
        <f aca="false">LN(Z33^AL51)</f>
        <v>-1.46951386329302</v>
      </c>
      <c r="AB51" s="1" t="n">
        <f aca="false">(LEN(P15)-LEN(SUBSTITUTE(P15,$G$5,"")))*2+LEN(P15)-LEN(SUBSTITUTE(P15,$H$5,""))</f>
        <v>1</v>
      </c>
      <c r="AC51" s="1" t="n">
        <f aca="false">(LEN(Q15)-LEN(SUBSTITUTE(Q15,$G$5,"")))*2+LEN(Q15)-LEN(SUBSTITUTE(Q15,$H$5,""))</f>
        <v>1</v>
      </c>
      <c r="AD51" s="1" t="n">
        <f aca="false">(LEN(R15)-LEN(SUBSTITUTE(R15,$G$5,"")))*2+LEN(R15)-LEN(SUBSTITUTE(R15,$H$5,""))</f>
        <v>0</v>
      </c>
      <c r="AE51" s="1" t="n">
        <f aca="false">(LEN(S15)-LEN(SUBSTITUTE(S15,$G$5,"")))*2+LEN(S15)-LEN(SUBSTITUTE(S15,$H$5,""))</f>
        <v>1</v>
      </c>
      <c r="AF51" s="1" t="n">
        <f aca="false">(LEN(T15)-LEN(SUBSTITUTE(T15,$G$5,"")))*2+LEN(T15)-LEN(SUBSTITUTE(T15,$H$5,""))</f>
        <v>2</v>
      </c>
      <c r="AG51" s="1" t="n">
        <f aca="false">(LEN(U15)-LEN(SUBSTITUTE(U15,$G$5,"")))*2+LEN(U15)-LEN(SUBSTITUTE(U15,$H$5,""))</f>
        <v>0</v>
      </c>
      <c r="AH51" s="1" t="n">
        <f aca="false">(LEN(V15)-LEN(SUBSTITUTE(V15,$G$5,"")))*2+LEN(V15)-LEN(SUBSTITUTE(V15,$H$5,""))</f>
        <v>0</v>
      </c>
      <c r="AI51" s="1" t="n">
        <f aca="false">(LEN(W15)-LEN(SUBSTITUTE(W15,$G$5,"")))*2+LEN(W15)-LEN(SUBSTITUTE(W15,$H$5,""))</f>
        <v>2</v>
      </c>
      <c r="AJ51" s="1" t="n">
        <f aca="false">(LEN(X15)-LEN(SUBSTITUTE(X15,$G$5,"")))*2+LEN(X15)-LEN(SUBSTITUTE(X15,$H$5,""))</f>
        <v>0</v>
      </c>
      <c r="AK51" s="1" t="n">
        <f aca="false">(LEN(Y15)-LEN(SUBSTITUTE(Y15,$G$5,"")))*2+LEN(Y15)-LEN(SUBSTITUTE(Y15,$H$5,""))</f>
        <v>4</v>
      </c>
      <c r="AL51" s="1" t="n">
        <f aca="false">(LEN(Z15)-LEN(SUBSTITUTE(Z15,$G$5,"")))*2+LEN(Z15)-LEN(SUBSTITUTE(Z15,$H$5,""))</f>
        <v>3</v>
      </c>
    </row>
    <row r="52" customFormat="false" ht="12.75" hidden="false" customHeight="false" outlineLevel="0" collapsed="false">
      <c r="A52" s="1" t="n">
        <f aca="false">ROW(A52)-ROW($A$42)</f>
        <v>10</v>
      </c>
      <c r="C52" s="1" t="str">
        <f aca="false">C34</f>
        <v> Edward Lasker (United States) </v>
      </c>
      <c r="O52" s="38" t="s">
        <v>47</v>
      </c>
      <c r="P52" s="32" t="n">
        <f aca="false">LN(P34^AB52)</f>
        <v>-2.19980477761135</v>
      </c>
      <c r="Q52" s="31" t="n">
        <f aca="false">LN(Q34^AC52)</f>
        <v>-1.86158261523502</v>
      </c>
      <c r="R52" s="31" t="n">
        <f aca="false">LN(R34^AD52)</f>
        <v>-2.82970189433599</v>
      </c>
      <c r="S52" s="31" t="n">
        <f aca="false">LN(S34^AE52)</f>
        <v>-1.26271884243556</v>
      </c>
      <c r="T52" s="31" t="n">
        <f aca="false">LN(T34^AF52)</f>
        <v>-2.38182953812877</v>
      </c>
      <c r="U52" s="31" t="n">
        <f aca="false">LN(U34^AG52)</f>
        <v>-1.12162913283221</v>
      </c>
      <c r="V52" s="31" t="n">
        <f aca="false">LN(V34^AH52)</f>
        <v>-1.05466110966728</v>
      </c>
      <c r="W52" s="31" t="n">
        <f aca="false">LN(W34^AI52)</f>
        <v>-2.59808184510551</v>
      </c>
      <c r="X52" s="31" t="n">
        <f aca="false">LN(X34^AJ52)</f>
        <v>0</v>
      </c>
      <c r="Y52" s="31" t="n">
        <f aca="false">LN(Y34^AK52)</f>
        <v>0</v>
      </c>
      <c r="Z52" s="33" t="n">
        <f aca="false">LN(Z34^AL52)</f>
        <v>-0.533522336789223</v>
      </c>
      <c r="AB52" s="1" t="n">
        <f aca="false">(LEN(P16)-LEN(SUBSTITUTE(P16,$G$5,"")))*2+LEN(P16)-LEN(SUBSTITUTE(P16,$H$5,""))</f>
        <v>1</v>
      </c>
      <c r="AC52" s="1" t="n">
        <f aca="false">(LEN(Q16)-LEN(SUBSTITUTE(Q16,$G$5,"")))*2+LEN(Q16)-LEN(SUBSTITUTE(Q16,$H$5,""))</f>
        <v>1</v>
      </c>
      <c r="AD52" s="1" t="n">
        <f aca="false">(LEN(R16)-LEN(SUBSTITUTE(R16,$G$5,"")))*2+LEN(R16)-LEN(SUBSTITUTE(R16,$H$5,""))</f>
        <v>2</v>
      </c>
      <c r="AE52" s="1" t="n">
        <f aca="false">(LEN(S16)-LEN(SUBSTITUTE(S16,$G$5,"")))*2+LEN(S16)-LEN(SUBSTITUTE(S16,$H$5,""))</f>
        <v>1</v>
      </c>
      <c r="AF52" s="1" t="n">
        <f aca="false">(LEN(T16)-LEN(SUBSTITUTE(T16,$G$5,"")))*2+LEN(T16)-LEN(SUBSTITUTE(T16,$H$5,""))</f>
        <v>2</v>
      </c>
      <c r="AG52" s="1" t="n">
        <f aca="false">(LEN(U16)-LEN(SUBSTITUTE(U16,$G$5,"")))*2+LEN(U16)-LEN(SUBSTITUTE(U16,$H$5,""))</f>
        <v>1</v>
      </c>
      <c r="AH52" s="1" t="n">
        <f aca="false">(LEN(V16)-LEN(SUBSTITUTE(V16,$G$5,"")))*2+LEN(V16)-LEN(SUBSTITUTE(V16,$H$5,""))</f>
        <v>1</v>
      </c>
      <c r="AI52" s="1" t="n">
        <f aca="false">(LEN(W16)-LEN(SUBSTITUTE(W16,$G$5,"")))*2+LEN(W16)-LEN(SUBSTITUTE(W16,$H$5,""))</f>
        <v>3</v>
      </c>
      <c r="AJ52" s="1" t="n">
        <f aca="false">(LEN(X16)-LEN(SUBSTITUTE(X16,$G$5,"")))*2+LEN(X16)-LEN(SUBSTITUTE(X16,$H$5,""))</f>
        <v>0</v>
      </c>
      <c r="AK52" s="1" t="n">
        <f aca="false">(LEN(Y16)-LEN(SUBSTITUTE(Y16,$G$5,"")))*2+LEN(Y16)-LEN(SUBSTITUTE(Y16,$H$5,""))</f>
        <v>0</v>
      </c>
      <c r="AL52" s="1" t="n">
        <f aca="false">(LEN(Z16)-LEN(SUBSTITUTE(Z16,$G$5,"")))*2+LEN(Z16)-LEN(SUBSTITUTE(Z16,$H$5,""))</f>
        <v>1</v>
      </c>
    </row>
    <row r="53" customFormat="false" ht="12.75" hidden="false" customHeight="false" outlineLevel="0" collapsed="false">
      <c r="A53" s="1" t="n">
        <f aca="false">ROW(A53)-ROW($A$42)</f>
        <v>11</v>
      </c>
      <c r="C53" s="1" t="str">
        <f aca="false">C35</f>
        <v> Dawid Janowski (France) </v>
      </c>
      <c r="O53" s="38" t="s">
        <v>48</v>
      </c>
      <c r="P53" s="34" t="n">
        <f aca="false">LN(P35^AB53)</f>
        <v>0</v>
      </c>
      <c r="Q53" s="35" t="n">
        <f aca="false">LN(Q35^AC53)</f>
        <v>-2.16429643088263</v>
      </c>
      <c r="R53" s="35" t="n">
        <f aca="false">LN(R35^AD53)</f>
        <v>0</v>
      </c>
      <c r="S53" s="35" t="n">
        <f aca="false">LN(S35^AE53)</f>
        <v>0</v>
      </c>
      <c r="T53" s="35" t="n">
        <f aca="false">LN(T35^AF53)</f>
        <v>0</v>
      </c>
      <c r="U53" s="35" t="n">
        <f aca="false">LN(U35^AG53)</f>
        <v>-2.74046362681678</v>
      </c>
      <c r="V53" s="35" t="n">
        <f aca="false">LN(V35^AH53)</f>
        <v>-2.59174242496828</v>
      </c>
      <c r="W53" s="35" t="n">
        <f aca="false">LN(W35^AI53)</f>
        <v>-1.0831696162863</v>
      </c>
      <c r="X53" s="35" t="n">
        <f aca="false">LN(X35^AJ53)</f>
        <v>-0.948621988541959</v>
      </c>
      <c r="Y53" s="35" t="n">
        <f aca="false">LN(Y35^AK53)</f>
        <v>-2.64954978692362</v>
      </c>
      <c r="Z53" s="36" t="n">
        <f aca="false">LN(Z35^AL53)</f>
        <v>0</v>
      </c>
      <c r="AB53" s="1" t="n">
        <f aca="false">(LEN(P17)-LEN(SUBSTITUTE(P17,$G$5,"")))*2+LEN(P17)-LEN(SUBSTITUTE(P17,$H$5,""))</f>
        <v>0</v>
      </c>
      <c r="AC53" s="1" t="n">
        <f aca="false">(LEN(Q17)-LEN(SUBSTITUTE(Q17,$G$5,"")))*2+LEN(Q17)-LEN(SUBSTITUTE(Q17,$H$5,""))</f>
        <v>1</v>
      </c>
      <c r="AD53" s="1" t="n">
        <f aca="false">(LEN(R17)-LEN(SUBSTITUTE(R17,$G$5,"")))*2+LEN(R17)-LEN(SUBSTITUTE(R17,$H$5,""))</f>
        <v>0</v>
      </c>
      <c r="AE53" s="1" t="n">
        <f aca="false">(LEN(S17)-LEN(SUBSTITUTE(S17,$G$5,"")))*2+LEN(S17)-LEN(SUBSTITUTE(S17,$H$5,""))</f>
        <v>0</v>
      </c>
      <c r="AF53" s="1" t="n">
        <f aca="false">(LEN(T17)-LEN(SUBSTITUTE(T17,$G$5,"")))*2+LEN(T17)-LEN(SUBSTITUTE(T17,$H$5,""))</f>
        <v>0</v>
      </c>
      <c r="AG53" s="1" t="n">
        <f aca="false">(LEN(U17)-LEN(SUBSTITUTE(U17,$G$5,"")))*2+LEN(U17)-LEN(SUBSTITUTE(U17,$H$5,""))</f>
        <v>2</v>
      </c>
      <c r="AH53" s="1" t="n">
        <f aca="false">(LEN(V17)-LEN(SUBSTITUTE(V17,$G$5,"")))*2+LEN(V17)-LEN(SUBSTITUTE(V17,$H$5,""))</f>
        <v>2</v>
      </c>
      <c r="AI53" s="1" t="n">
        <f aca="false">(LEN(W17)-LEN(SUBSTITUTE(W17,$G$5,"")))*2+LEN(W17)-LEN(SUBSTITUTE(W17,$H$5,""))</f>
        <v>1</v>
      </c>
      <c r="AJ53" s="1" t="n">
        <f aca="false">(LEN(X17)-LEN(SUBSTITUTE(X17,$G$5,"")))*2+LEN(X17)-LEN(SUBSTITUTE(X17,$H$5,""))</f>
        <v>1</v>
      </c>
      <c r="AK53" s="1" t="n">
        <f aca="false">(LEN(Y17)-LEN(SUBSTITUTE(Y17,$G$5,"")))*2+LEN(Y17)-LEN(SUBSTITUTE(Y17,$H$5,""))</f>
        <v>3</v>
      </c>
      <c r="AL53" s="1" t="n">
        <f aca="false">(LEN(Z17)-LEN(SUBSTITUTE(Z17,$G$5,"")))*2+LEN(Z17)-LEN(SUBSTITUTE(Z17,$H$5,""))</f>
        <v>0</v>
      </c>
    </row>
    <row r="54" customFormat="false" ht="12.75" hidden="false" customHeight="false" outlineLevel="0" collapsed="false">
      <c r="O54" s="39" t="n">
        <f aca="false">SUM(P43:Z53)</f>
        <v>-130.367933786706</v>
      </c>
    </row>
  </sheetData>
  <scenarios current="0" show="0">
    <scenario name="nym_-1" locked="false" count="11" user="Calc" comment="Created by clp on 2/1/2013">
      <inputCells r="D25" val="3,84057181625966"/>
      <inputCells r="D26" val="2,60110531047758"/>
      <inputCells r="D27" val="1,49150635664361"/>
      <inputCells r="D28" val="1,21346345601172"/>
      <inputCells r="D29" val="1,09622030449466"/>
      <inputCells r="D30" val="0,99079662629649"/>
      <inputCells r="D31" val="0,89561150610195"/>
      <inputCells r="D32" val="0,659356549090122"/>
      <inputCells r="D33" val="0,533871769453205"/>
      <inputCells r="D34" val="0,478680139718361"/>
      <inputCells r="D35" val="0,337434605360366"/>
    </scenario>
    <scenario name="test_-1" locked="false" count="11" user="Calc" comment="Created by clp on 2/1/2013">
      <inputCells r="D25" val="3,84057181985722"/>
      <inputCells r="D26" val="2,6011053172381"/>
      <inputCells r="D27" val="1,49150637096002"/>
      <inputCells r="D28" val="1,21346345911702"/>
      <inputCells r="D29" val="1,09622030334884"/>
      <inputCells r="D30" val="0,990796644044665"/>
      <inputCells r="D31" val="0,895611482260092"/>
      <inputCells r="D32" val="0,659356556710019"/>
      <inputCells r="D33" val="0,533871776511398"/>
      <inputCells r="D34" val="0,478680129222326"/>
      <inputCells r="D35" val="0,337434602394043"/>
    </scenario>
    <scenario name="nym" locked="false" count="11" user="Calc" comment="Created by clp on 2/1/2013">
      <inputCells r="D71" val="3,84057181625966"/>
      <inputCells r="D79" val="2,60110531047758"/>
      <inputCells r="D80" val="1,49150635664361"/>
      <inputCells r="D81" val="1,21346345601172"/>
      <inputCells r="D82" val="1,09622030449466"/>
      <inputCells r="D83" val="0,99079662629649"/>
      <inputCells r="D84" val="0,89561150610195"/>
      <inputCells r="D85" val="0,659356549090122"/>
      <inputCells r="D86" val="0,533871769453205"/>
      <inputCells r="D87" val="0,478680139718361"/>
      <inputCells r="D127" val="0,337434605360366"/>
    </scenario>
    <scenario name="test" locked="false" count="11" user="Calc" comment="Created by clp on 2/1/2013">
      <inputCells r="D71" val="3,84057181985722"/>
      <inputCells r="D79" val="2,6011053172381"/>
      <inputCells r="D80" val="1,49150637096002"/>
      <inputCells r="D81" val="1,21346345911702"/>
      <inputCells r="D82" val="1,09622030334884"/>
      <inputCells r="D83" val="0,990796644044665"/>
      <inputCells r="D84" val="0,895611482260092"/>
      <inputCells r="D85" val="0,659356556710019"/>
      <inputCells r="D86" val="0,533871776511398"/>
      <inputCells r="D87" val="0,478680129222326"/>
      <inputCells r="D127" val="0,337434602394043"/>
    </scenario>
  </scenarios>
  <conditionalFormatting sqref="F24">
    <cfRule type="cellIs" priority="2" operator="lessThan" aboveAverage="0" equalAverage="0" bottom="0" percent="0" rank="0" text="" dxfId="0">
      <formula>$F$23</formula>
    </cfRule>
  </conditionalFormatting>
  <conditionalFormatting sqref="J18">
    <cfRule type="expression" priority="3" aboveAverage="0" equalAverage="0" bottom="0" percent="0" rank="0" text="" dxfId="1">
      <formula>OR($E$18&lt;&gt;$J$18,$J$18&lt;&gt;$O$18)</formula>
    </cfRule>
  </conditionalFormatting>
  <conditionalFormatting sqref="O23 G23">
    <cfRule type="cellIs" priority="4" operator="lessThan" aboveAverage="0" equalAverage="0" bottom="0" percent="0" rank="0" text="" dxfId="2">
      <formula>0.0001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O38" activeCellId="0" sqref="O38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86"/>
    <col collapsed="false" customWidth="true" hidden="false" outlineLevel="0" max="3" min="3" style="1" width="28.29"/>
    <col collapsed="false" customWidth="true" hidden="false" outlineLevel="0" max="4" min="4" style="1" width="11.71"/>
    <col collapsed="false" customWidth="true" hidden="false" outlineLevel="0" max="5" min="5" style="1" width="8.57"/>
    <col collapsed="false" customWidth="true" hidden="false" outlineLevel="0" max="6" min="6" style="1" width="7"/>
    <col collapsed="false" customWidth="true" hidden="false" outlineLevel="0" max="7" min="7" style="1" width="10.42"/>
    <col collapsed="false" customWidth="true" hidden="false" outlineLevel="0" max="8" min="8" style="1" width="11.85"/>
    <col collapsed="false" customWidth="true" hidden="false" outlineLevel="0" max="9" min="9" style="1" width="13"/>
    <col collapsed="false" customWidth="true" hidden="false" outlineLevel="0" max="10" min="10" style="1" width="7.71"/>
    <col collapsed="false" customWidth="true" hidden="false" outlineLevel="0" max="11" min="11" style="1" width="3.15"/>
    <col collapsed="false" customWidth="true" hidden="false" outlineLevel="0" max="12" min="12" style="1" width="10.85"/>
    <col collapsed="false" customWidth="true" hidden="false" outlineLevel="0" max="13" min="13" style="1" width="9.42"/>
    <col collapsed="false" customWidth="true" hidden="false" outlineLevel="0" max="14" min="14" style="1" width="7.86"/>
    <col collapsed="false" customWidth="true" hidden="false" outlineLevel="0" max="15" min="15" style="1" width="12.57"/>
    <col collapsed="false" customWidth="true" hidden="false" outlineLevel="0" max="16" min="16" style="1" width="6.81"/>
    <col collapsed="false" customWidth="true" hidden="false" outlineLevel="0" max="19" min="17" style="1" width="6"/>
    <col collapsed="false" customWidth="true" hidden="false" outlineLevel="0" max="21" min="20" style="1" width="6.29"/>
    <col collapsed="false" customWidth="true" hidden="false" outlineLevel="0" max="22" min="22" style="1" width="5"/>
    <col collapsed="false" customWidth="true" hidden="false" outlineLevel="0" max="37" min="23" style="1" width="5.57"/>
    <col collapsed="false" customWidth="true" hidden="false" outlineLevel="0" max="38" min="38" style="1" width="5"/>
    <col collapsed="false" customWidth="true" hidden="false" outlineLevel="0" max="39" min="39" style="1" width="4.57"/>
    <col collapsed="false" customWidth="true" hidden="false" outlineLevel="0" max="59" min="40" style="1" width="3"/>
    <col collapsed="false" customWidth="true" hidden="false" outlineLevel="0" max="60" min="60" style="1" width="3.29"/>
    <col collapsed="false" customWidth="true" hidden="false" outlineLevel="0" max="1047" min="61" style="1" width="11.71"/>
  </cols>
  <sheetData>
    <row r="1" customFormat="false" ht="12.75" hidden="false" customHeight="false" outlineLevel="0" collapsed="false">
      <c r="C1" s="2"/>
    </row>
    <row r="2" customFormat="false" ht="15" hidden="false" customHeight="false" outlineLevel="0" collapsed="false">
      <c r="C2" s="3" t="s">
        <v>0</v>
      </c>
      <c r="H2" s="4"/>
    </row>
    <row r="4" customFormat="false" ht="12.75" hidden="false" customHeight="false" outlineLevel="0" collapsed="false">
      <c r="E4" s="5" t="s">
        <v>1</v>
      </c>
      <c r="P4" s="1" t="n">
        <f aca="false">COLUMN(P4)-COLUMN($O$5)</f>
        <v>1</v>
      </c>
      <c r="Q4" s="1" t="n">
        <f aca="false">COLUMN(Q4)-COLUMN($O$5)</f>
        <v>2</v>
      </c>
      <c r="R4" s="1" t="n">
        <f aca="false">COLUMN(R4)-COLUMN($O$5)</f>
        <v>3</v>
      </c>
      <c r="S4" s="1" t="n">
        <f aca="false">COLUMN(S4)-COLUMN($O$5)</f>
        <v>4</v>
      </c>
      <c r="T4" s="1" t="n">
        <f aca="false">COLUMN(T4)-COLUMN($O$5)</f>
        <v>5</v>
      </c>
      <c r="U4" s="1" t="n">
        <f aca="false">COLUMN(U4)-COLUMN($O$5)</f>
        <v>6</v>
      </c>
      <c r="V4" s="1" t="n">
        <f aca="false">COLUMN(V4)-COLUMN($O$5)</f>
        <v>7</v>
      </c>
      <c r="W4" s="1" t="n">
        <f aca="false">COLUMN(W4)-COLUMN($O$5)</f>
        <v>8</v>
      </c>
      <c r="X4" s="1" t="n">
        <f aca="false">COLUMN(X4)-COLUMN($O$5)</f>
        <v>9</v>
      </c>
      <c r="Y4" s="1" t="n">
        <f aca="false">COLUMN(Y4)-COLUMN($O$5)</f>
        <v>10</v>
      </c>
      <c r="Z4" s="1" t="n">
        <f aca="false">COLUMN(Z4)-COLUMN($O$5)</f>
        <v>11</v>
      </c>
      <c r="AA4" s="1" t="n">
        <f aca="false">COLUMN(AA4)-COLUMN($O$5)</f>
        <v>12</v>
      </c>
      <c r="AB4" s="1" t="n">
        <f aca="false">COLUMN(AB4)-COLUMN($O$5)</f>
        <v>13</v>
      </c>
      <c r="AC4" s="1" t="n">
        <f aca="false">COLUMN(AC4)-COLUMN($O$5)</f>
        <v>14</v>
      </c>
      <c r="AD4" s="1" t="n">
        <f aca="false">COLUMN(AD4)-COLUMN($O$5)</f>
        <v>15</v>
      </c>
      <c r="AE4" s="1" t="n">
        <f aca="false">COLUMN(AE4)-COLUMN($O$5)</f>
        <v>16</v>
      </c>
      <c r="AF4" s="1" t="n">
        <f aca="false">COLUMN(AF4)-COLUMN($O$5)</f>
        <v>17</v>
      </c>
      <c r="AG4" s="1" t="n">
        <f aca="false">COLUMN(AG4)-COLUMN($O$5)</f>
        <v>18</v>
      </c>
      <c r="AH4" s="1" t="n">
        <f aca="false">COLUMN(AH4)-COLUMN($O$5)</f>
        <v>19</v>
      </c>
      <c r="AI4" s="1" t="n">
        <f aca="false">COLUMN(AI4)-COLUMN($O$5)</f>
        <v>20</v>
      </c>
      <c r="AJ4" s="1" t="n">
        <f aca="false">COLUMN(AJ4)-COLUMN($O$5)</f>
        <v>21</v>
      </c>
      <c r="AK4" s="1" t="n">
        <f aca="false">COLUMN(AK4)-COLUMN($O$5)</f>
        <v>22</v>
      </c>
    </row>
    <row r="5" customFormat="false" ht="12.75" hidden="false" customHeight="false" outlineLevel="0" collapsed="false">
      <c r="A5" s="1" t="n">
        <f aca="false">ROWS(A7:A17)</f>
        <v>11</v>
      </c>
      <c r="D5" s="6" t="n">
        <f aca="false">COUNTA(C7:C18)</f>
        <v>11</v>
      </c>
      <c r="E5" s="7" t="n">
        <v>1</v>
      </c>
      <c r="G5" s="8" t="str">
        <f aca="false">"1"</f>
        <v>1</v>
      </c>
      <c r="H5" s="9" t="s">
        <v>2</v>
      </c>
      <c r="I5" s="10" t="str">
        <f aca="false">"0"</f>
        <v>0</v>
      </c>
      <c r="O5" s="3"/>
      <c r="P5" s="3" t="n">
        <f aca="false">COLUMN(AK7)-COLUMN(P7)+1</f>
        <v>22</v>
      </c>
    </row>
    <row r="6" customFormat="false" ht="12.75" hidden="false" customHeight="false" outlineLevel="0" collapsed="false">
      <c r="A6" s="11" t="s">
        <v>3</v>
      </c>
      <c r="B6" s="11"/>
      <c r="C6" s="12" t="s">
        <v>4</v>
      </c>
      <c r="D6" s="5" t="s">
        <v>5</v>
      </c>
      <c r="E6" s="11" t="s">
        <v>6</v>
      </c>
      <c r="F6" s="11"/>
      <c r="G6" s="11" t="s">
        <v>7</v>
      </c>
      <c r="H6" s="11" t="s">
        <v>8</v>
      </c>
      <c r="I6" s="11" t="s">
        <v>9</v>
      </c>
      <c r="J6" s="11"/>
      <c r="K6" s="11"/>
      <c r="O6" s="11" t="s">
        <v>7</v>
      </c>
      <c r="P6" s="13" t="s">
        <v>49</v>
      </c>
      <c r="Q6" s="13"/>
      <c r="R6" s="13"/>
      <c r="S6" s="13"/>
      <c r="T6" s="13"/>
      <c r="AM6" s="3" t="s">
        <v>50</v>
      </c>
      <c r="AN6" s="3"/>
      <c r="AO6" s="3"/>
      <c r="AP6" s="3"/>
      <c r="AQ6" s="3"/>
    </row>
    <row r="7" customFormat="false" ht="12.75" hidden="false" customHeight="false" outlineLevel="0" collapsed="false">
      <c r="A7" s="1" t="n">
        <f aca="false">ROW(A7)-ROW($A$6)</f>
        <v>1</v>
      </c>
      <c r="C7" s="14" t="s">
        <v>12</v>
      </c>
      <c r="D7" s="15" t="n">
        <f aca="false">D25</f>
        <v>1</v>
      </c>
      <c r="E7" s="19" t="n">
        <f aca="false">SUM(G7:I7)</f>
        <v>20</v>
      </c>
      <c r="G7" s="1" t="n">
        <f aca="true" t="array" ref="G7:G7">SUM(LEN(RIGHT($P7:OFFSET($P7,0,$P$5-1),2))-LEN(SUBSTITUTE(RIGHT($P7:OFFSET($P7,0,$P$5-1),2),G$5,"")))</f>
        <v>13</v>
      </c>
      <c r="H7" s="1" t="n">
        <f aca="true" t="array" ref="H7:H7">SUM(LEN(RIGHT($P7:OFFSET($P7,0,$P$5-1),2))-LEN(SUBSTITUTE(RIGHT($P7:OFFSET($P7,0,$P$5-1),2),H$5,"")))</f>
        <v>6</v>
      </c>
      <c r="I7" s="1" t="n">
        <f aca="true" t="array" ref="I7:I7">SUM(LEN(RIGHT($P7:OFFSET($P7,0,$P$5-1),2))-LEN(SUBSTITUTE(RIGHT($P7:OFFSET($P7,0,$P$5-1),2),I$5,"")))</f>
        <v>1</v>
      </c>
      <c r="O7" s="16" t="n">
        <f aca="false">G7*$E$5+(H7)*0.5*$E$5</f>
        <v>16</v>
      </c>
      <c r="P7" s="17"/>
      <c r="Q7" s="17" t="s">
        <v>51</v>
      </c>
      <c r="R7" s="17" t="s">
        <v>52</v>
      </c>
      <c r="S7" s="17" t="s">
        <v>53</v>
      </c>
      <c r="T7" s="17" t="s">
        <v>54</v>
      </c>
      <c r="U7" s="17" t="s">
        <v>55</v>
      </c>
      <c r="V7" s="17" t="s">
        <v>56</v>
      </c>
      <c r="W7" s="17" t="s">
        <v>57</v>
      </c>
      <c r="X7" s="17" t="s">
        <v>58</v>
      </c>
      <c r="Y7" s="17" t="s">
        <v>59</v>
      </c>
      <c r="Z7" s="17" t="s">
        <v>60</v>
      </c>
      <c r="AA7" s="17"/>
      <c r="AB7" s="17" t="s">
        <v>61</v>
      </c>
      <c r="AC7" s="17" t="s">
        <v>62</v>
      </c>
      <c r="AD7" s="17" t="s">
        <v>63</v>
      </c>
      <c r="AE7" s="17" t="s">
        <v>54</v>
      </c>
      <c r="AF7" s="17" t="s">
        <v>55</v>
      </c>
      <c r="AG7" s="17" t="s">
        <v>56</v>
      </c>
      <c r="AH7" s="17" t="s">
        <v>64</v>
      </c>
      <c r="AI7" s="17" t="s">
        <v>65</v>
      </c>
      <c r="AJ7" s="17" t="s">
        <v>66</v>
      </c>
      <c r="AK7" s="14" t="s">
        <v>60</v>
      </c>
      <c r="AL7" s="18"/>
      <c r="AM7" s="1" t="n">
        <f aca="false">IF(ISERR(VALUE(LEFT(P7,LEN(P7)-2))),0,VALUE(LEFT(P7,LEN(P7)-2)))</f>
        <v>0</v>
      </c>
      <c r="AN7" s="1" t="n">
        <f aca="false">IF(ISERR(VALUE(LEFT(Q7,LEN(Q7)-2))),0,VALUE(LEFT(Q7,LEN(Q7)-2)))</f>
        <v>2</v>
      </c>
      <c r="AO7" s="1" t="n">
        <f aca="false">IF(ISERR(VALUE(LEFT(R7,LEN(R7)-2))),0,VALUE(LEFT(R7,LEN(R7)-2)))</f>
        <v>3</v>
      </c>
      <c r="AP7" s="1" t="n">
        <f aca="false">IF(ISERR(VALUE(LEFT(S7,LEN(S7)-2))),0,VALUE(LEFT(S7,LEN(S7)-2)))</f>
        <v>4</v>
      </c>
      <c r="AQ7" s="1" t="n">
        <f aca="false">IF(ISERR(VALUE(LEFT(T7,LEN(T7)-2))),0,VALUE(LEFT(T7,LEN(T7)-2)))</f>
        <v>5</v>
      </c>
      <c r="AR7" s="1" t="n">
        <f aca="false">IF(ISERR(VALUE(LEFT(U7,LEN(U7)-2))),0,VALUE(LEFT(U7,LEN(U7)-2)))</f>
        <v>6</v>
      </c>
      <c r="AS7" s="1" t="n">
        <f aca="false">IF(ISERR(VALUE(LEFT(V7,LEN(V7)-2))),0,VALUE(LEFT(V7,LEN(V7)-2)))</f>
        <v>7</v>
      </c>
      <c r="AT7" s="1" t="n">
        <f aca="false">IF(ISERR(VALUE(LEFT(W7,LEN(W7)-2))),0,VALUE(LEFT(W7,LEN(W7)-2)))</f>
        <v>8</v>
      </c>
      <c r="AU7" s="1" t="n">
        <f aca="false">IF(ISERR(VALUE(LEFT(X7,LEN(X7)-2))),0,VALUE(LEFT(X7,LEN(X7)-2)))</f>
        <v>9</v>
      </c>
      <c r="AV7" s="1" t="n">
        <f aca="false">IF(ISERR(VALUE(LEFT(Y7,LEN(Y7)-2))),0,VALUE(LEFT(Y7,LEN(Y7)-2)))</f>
        <v>10</v>
      </c>
      <c r="AW7" s="1" t="n">
        <f aca="false">IF(ISERR(VALUE(LEFT(Z7,LEN(Z7)-2))),0,VALUE(LEFT(Z7,LEN(Z7)-2)))</f>
        <v>11</v>
      </c>
      <c r="AX7" s="1" t="n">
        <f aca="false">IF(ISERR(VALUE(LEFT(AA7,LEN(AA7)-2))),0,VALUE(LEFT(AA7,LEN(AA7)-2)))</f>
        <v>0</v>
      </c>
      <c r="AY7" s="1" t="n">
        <f aca="false">IF(ISERR(VALUE(LEFT(AB7,LEN(AB7)-2))),0,VALUE(LEFT(AB7,LEN(AB7)-2)))</f>
        <v>2</v>
      </c>
      <c r="AZ7" s="1" t="n">
        <f aca="false">IF(ISERR(VALUE(LEFT(AC7,LEN(AC7)-2))),0,VALUE(LEFT(AC7,LEN(AC7)-2)))</f>
        <v>3</v>
      </c>
      <c r="BA7" s="1" t="n">
        <f aca="false">IF(ISERR(VALUE(LEFT(AD7,LEN(AD7)-2))),0,VALUE(LEFT(AD7,LEN(AD7)-2)))</f>
        <v>4</v>
      </c>
      <c r="BB7" s="1" t="n">
        <f aca="false">IF(ISERR(VALUE(LEFT(AE7,LEN(AE7)-2))),0,VALUE(LEFT(AE7,LEN(AE7)-2)))</f>
        <v>5</v>
      </c>
      <c r="BC7" s="1" t="n">
        <f aca="false">IF(ISERR(VALUE(LEFT(AF7,LEN(AF7)-2))),0,VALUE(LEFT(AF7,LEN(AF7)-2)))</f>
        <v>6</v>
      </c>
      <c r="BD7" s="1" t="n">
        <f aca="false">IF(ISERR(VALUE(LEFT(AG7,LEN(AG7)-2))),0,VALUE(LEFT(AG7,LEN(AG7)-2)))</f>
        <v>7</v>
      </c>
      <c r="BE7" s="1" t="n">
        <f aca="false">IF(ISERR(VALUE(LEFT(AH7,LEN(AH7)-2))),0,VALUE(LEFT(AH7,LEN(AH7)-2)))</f>
        <v>8</v>
      </c>
      <c r="BF7" s="1" t="n">
        <f aca="false">IF(ISERR(VALUE(LEFT(AI7,LEN(AI7)-2))),0,VALUE(LEFT(AI7,LEN(AI7)-2)))</f>
        <v>9</v>
      </c>
      <c r="BG7" s="1" t="n">
        <f aca="false">IF(ISERR(VALUE(LEFT(AJ7,LEN(AJ7)-2))),0,VALUE(LEFT(AJ7,LEN(AJ7)-2)))</f>
        <v>10</v>
      </c>
      <c r="BH7" s="1" t="n">
        <f aca="false">IF(ISERR(VALUE(LEFT(AK7,LEN(AK7)-2))),0,VALUE(LEFT(AK7,LEN(AK7)-2)))</f>
        <v>11</v>
      </c>
    </row>
    <row r="8" customFormat="false" ht="12.75" hidden="false" customHeight="false" outlineLevel="0" collapsed="false">
      <c r="A8" s="1" t="n">
        <f aca="false">ROW(A8)-ROW($A$6)</f>
        <v>2</v>
      </c>
      <c r="C8" s="14" t="s">
        <v>18</v>
      </c>
      <c r="D8" s="15" t="n">
        <f aca="false">D26</f>
        <v>1</v>
      </c>
      <c r="E8" s="19" t="n">
        <f aca="false">SUM(G8:I8)</f>
        <v>20</v>
      </c>
      <c r="G8" s="1" t="n">
        <f aca="true" t="array" ref="G8:G8">SUM(LEN(RIGHT($P8:OFFSET($P8,0,$P$5-1),2))-LEN(SUBSTITUTE(RIGHT($P8:OFFSET($P8,0,$P$5-1),2),G$5,"")))</f>
        <v>10</v>
      </c>
      <c r="H8" s="1" t="n">
        <f aca="true" t="array" ref="H8:H8">SUM(LEN(RIGHT($P8:OFFSET($P8,0,$P$5-1),2))-LEN(SUBSTITUTE(RIGHT($P8:OFFSET($P8,0,$P$5-1),2),H$5,"")))</f>
        <v>9</v>
      </c>
      <c r="I8" s="1" t="n">
        <f aca="true" t="array" ref="I8:I8">SUM(LEN(RIGHT($P8:OFFSET($P8,0,$P$5-1),2))-LEN(SUBSTITUTE(RIGHT($P8:OFFSET($P8,0,$P$5-1),2),I$5,"")))</f>
        <v>1</v>
      </c>
      <c r="O8" s="16" t="n">
        <f aca="false">G8*$E$5+(H8)*0.5*$E$5</f>
        <v>14.5</v>
      </c>
      <c r="P8" s="17" t="s">
        <v>67</v>
      </c>
      <c r="Q8" s="17" t="s">
        <v>68</v>
      </c>
      <c r="R8" s="17"/>
      <c r="S8" s="17" t="s">
        <v>69</v>
      </c>
      <c r="T8" s="17" t="s">
        <v>70</v>
      </c>
      <c r="U8" s="17" t="s">
        <v>71</v>
      </c>
      <c r="V8" s="17" t="s">
        <v>72</v>
      </c>
      <c r="W8" s="17" t="s">
        <v>73</v>
      </c>
      <c r="X8" s="17" t="s">
        <v>74</v>
      </c>
      <c r="Y8" s="17" t="s">
        <v>75</v>
      </c>
      <c r="Z8" s="17" t="s">
        <v>76</v>
      </c>
      <c r="AA8" s="17" t="s">
        <v>77</v>
      </c>
      <c r="AB8" s="17" t="s">
        <v>78</v>
      </c>
      <c r="AC8" s="17"/>
      <c r="AD8" s="17" t="s">
        <v>69</v>
      </c>
      <c r="AE8" s="17" t="s">
        <v>70</v>
      </c>
      <c r="AF8" s="17" t="s">
        <v>79</v>
      </c>
      <c r="AG8" s="17" t="s">
        <v>80</v>
      </c>
      <c r="AH8" s="17" t="s">
        <v>73</v>
      </c>
      <c r="AI8" s="17" t="s">
        <v>74</v>
      </c>
      <c r="AJ8" s="17" t="s">
        <v>81</v>
      </c>
      <c r="AK8" s="14" t="s">
        <v>82</v>
      </c>
      <c r="AL8" s="18"/>
      <c r="AM8" s="1" t="n">
        <f aca="false">IF(ISERR(VALUE(LEFT(P8,LEN(P8)-2))),0,VALUE(LEFT(P8,LEN(P8)-2)))</f>
        <v>11</v>
      </c>
      <c r="AN8" s="1" t="n">
        <f aca="false">IF(ISERR(VALUE(LEFT(Q8,LEN(Q8)-2))),0,VALUE(LEFT(Q8,LEN(Q8)-2)))</f>
        <v>1</v>
      </c>
      <c r="AO8" s="1" t="n">
        <f aca="false">IF(ISERR(VALUE(LEFT(R8,LEN(R8)-2))),0,VALUE(LEFT(R8,LEN(R8)-2)))</f>
        <v>0</v>
      </c>
      <c r="AP8" s="1" t="n">
        <f aca="false">IF(ISERR(VALUE(LEFT(S8,LEN(S8)-2))),0,VALUE(LEFT(S8,LEN(S8)-2)))</f>
        <v>3</v>
      </c>
      <c r="AQ8" s="1" t="n">
        <f aca="false">IF(ISERR(VALUE(LEFT(T8,LEN(T8)-2))),0,VALUE(LEFT(T8,LEN(T8)-2)))</f>
        <v>4</v>
      </c>
      <c r="AR8" s="1" t="n">
        <f aca="false">IF(ISERR(VALUE(LEFT(U8,LEN(U8)-2))),0,VALUE(LEFT(U8,LEN(U8)-2)))</f>
        <v>5</v>
      </c>
      <c r="AS8" s="1" t="n">
        <f aca="false">IF(ISERR(VALUE(LEFT(V8,LEN(V8)-2))),0,VALUE(LEFT(V8,LEN(V8)-2)))</f>
        <v>6</v>
      </c>
      <c r="AT8" s="1" t="n">
        <f aca="false">IF(ISERR(VALUE(LEFT(W8,LEN(W8)-2))),0,VALUE(LEFT(W8,LEN(W8)-2)))</f>
        <v>7</v>
      </c>
      <c r="AU8" s="1" t="n">
        <f aca="false">IF(ISERR(VALUE(LEFT(X8,LEN(X8)-2))),0,VALUE(LEFT(X8,LEN(X8)-2)))</f>
        <v>8</v>
      </c>
      <c r="AV8" s="1" t="n">
        <f aca="false">IF(ISERR(VALUE(LEFT(Y8,LEN(Y8)-2))),0,VALUE(LEFT(Y8,LEN(Y8)-2)))</f>
        <v>9</v>
      </c>
      <c r="AW8" s="1" t="n">
        <f aca="false">IF(ISERR(VALUE(LEFT(Z8,LEN(Z8)-2))),0,VALUE(LEFT(Z8,LEN(Z8)-2)))</f>
        <v>10</v>
      </c>
      <c r="AX8" s="1" t="n">
        <f aca="false">IF(ISERR(VALUE(LEFT(AA8,LEN(AA8)-2))),0,VALUE(LEFT(AA8,LEN(AA8)-2)))</f>
        <v>11</v>
      </c>
      <c r="AY8" s="1" t="n">
        <f aca="false">IF(ISERR(VALUE(LEFT(AB8,LEN(AB8)-2))),0,VALUE(LEFT(AB8,LEN(AB8)-2)))</f>
        <v>1</v>
      </c>
      <c r="AZ8" s="1" t="n">
        <f aca="false">IF(ISERR(VALUE(LEFT(AC8,LEN(AC8)-2))),0,VALUE(LEFT(AC8,LEN(AC8)-2)))</f>
        <v>0</v>
      </c>
      <c r="BA8" s="1" t="n">
        <f aca="false">IF(ISERR(VALUE(LEFT(AD8,LEN(AD8)-2))),0,VALUE(LEFT(AD8,LEN(AD8)-2)))</f>
        <v>3</v>
      </c>
      <c r="BB8" s="1" t="n">
        <f aca="false">IF(ISERR(VALUE(LEFT(AE8,LEN(AE8)-2))),0,VALUE(LEFT(AE8,LEN(AE8)-2)))</f>
        <v>4</v>
      </c>
      <c r="BC8" s="1" t="n">
        <f aca="false">IF(ISERR(VALUE(LEFT(AF8,LEN(AF8)-2))),0,VALUE(LEFT(AF8,LEN(AF8)-2)))</f>
        <v>5</v>
      </c>
      <c r="BD8" s="1" t="n">
        <f aca="false">IF(ISERR(VALUE(LEFT(AG8,LEN(AG8)-2))),0,VALUE(LEFT(AG8,LEN(AG8)-2)))</f>
        <v>6</v>
      </c>
      <c r="BE8" s="1" t="n">
        <f aca="false">IF(ISERR(VALUE(LEFT(AH8,LEN(AH8)-2))),0,VALUE(LEFT(AH8,LEN(AH8)-2)))</f>
        <v>7</v>
      </c>
      <c r="BF8" s="1" t="n">
        <f aca="false">IF(ISERR(VALUE(LEFT(AI8,LEN(AI8)-2))),0,VALUE(LEFT(AI8,LEN(AI8)-2)))</f>
        <v>8</v>
      </c>
      <c r="BG8" s="1" t="n">
        <f aca="false">IF(ISERR(VALUE(LEFT(AJ8,LEN(AJ8)-2))),0,VALUE(LEFT(AJ8,LEN(AJ8)-2)))</f>
        <v>9</v>
      </c>
      <c r="BH8" s="1" t="n">
        <f aca="false">IF(ISERR(VALUE(LEFT(AK8,LEN(AK8)-2))),0,VALUE(LEFT(AK8,LEN(AK8)-2)))</f>
        <v>10</v>
      </c>
    </row>
    <row r="9" customFormat="false" ht="12.75" hidden="false" customHeight="false" outlineLevel="0" collapsed="false">
      <c r="A9" s="1" t="n">
        <f aca="false">ROW(A9)-ROW($A$6)</f>
        <v>3</v>
      </c>
      <c r="C9" s="14" t="s">
        <v>21</v>
      </c>
      <c r="D9" s="15" t="n">
        <f aca="false">D27</f>
        <v>1</v>
      </c>
      <c r="E9" s="19" t="n">
        <f aca="false">SUM(G9:I9)</f>
        <v>20</v>
      </c>
      <c r="G9" s="1" t="n">
        <f aca="true" t="array" ref="G9:G9">SUM(LEN(RIGHT($P9:OFFSET($P9,0,$P$5-1),2))-LEN(SUBSTITUTE(RIGHT($P9:OFFSET($P9,0,$P$5-1),2),G$5,"")))</f>
        <v>6</v>
      </c>
      <c r="H9" s="1" t="n">
        <f aca="true" t="array" ref="H9:H9">SUM(LEN(RIGHT($P9:OFFSET($P9,0,$P$5-1),2))-LEN(SUBSTITUTE(RIGHT($P9:OFFSET($P9,0,$P$5-1),2),H$5,"")))</f>
        <v>12</v>
      </c>
      <c r="I9" s="1" t="n">
        <f aca="true" t="array" ref="I9:I9">SUM(LEN(RIGHT($P9:OFFSET($P9,0,$P$5-1),2))-LEN(SUBSTITUTE(RIGHT($P9:OFFSET($P9,0,$P$5-1),2),I$5,"")))</f>
        <v>2</v>
      </c>
      <c r="O9" s="16" t="n">
        <f aca="false">G9*$E$5+(H9)*0.5*$E$5</f>
        <v>12</v>
      </c>
      <c r="P9" s="17" t="s">
        <v>59</v>
      </c>
      <c r="Q9" s="17" t="s">
        <v>60</v>
      </c>
      <c r="R9" s="17" t="s">
        <v>83</v>
      </c>
      <c r="S9" s="17" t="s">
        <v>84</v>
      </c>
      <c r="T9" s="17"/>
      <c r="U9" s="17" t="s">
        <v>53</v>
      </c>
      <c r="V9" s="17" t="s">
        <v>54</v>
      </c>
      <c r="W9" s="17" t="s">
        <v>55</v>
      </c>
      <c r="X9" s="17" t="s">
        <v>85</v>
      </c>
      <c r="Y9" s="17" t="s">
        <v>57</v>
      </c>
      <c r="Z9" s="17" t="s">
        <v>65</v>
      </c>
      <c r="AA9" s="17" t="s">
        <v>59</v>
      </c>
      <c r="AB9" s="17" t="s">
        <v>60</v>
      </c>
      <c r="AC9" s="17" t="s">
        <v>86</v>
      </c>
      <c r="AD9" s="17" t="s">
        <v>84</v>
      </c>
      <c r="AE9" s="17"/>
      <c r="AF9" s="17" t="s">
        <v>53</v>
      </c>
      <c r="AG9" s="17" t="s">
        <v>87</v>
      </c>
      <c r="AH9" s="17" t="s">
        <v>88</v>
      </c>
      <c r="AI9" s="17" t="s">
        <v>85</v>
      </c>
      <c r="AJ9" s="17" t="s">
        <v>57</v>
      </c>
      <c r="AK9" s="14" t="s">
        <v>65</v>
      </c>
      <c r="AL9" s="18"/>
      <c r="AM9" s="1" t="n">
        <f aca="false">IF(ISERR(VALUE(LEFT(P9,LEN(P9)-2))),0,VALUE(LEFT(P9,LEN(P9)-2)))</f>
        <v>10</v>
      </c>
      <c r="AN9" s="1" t="n">
        <f aca="false">IF(ISERR(VALUE(LEFT(Q9,LEN(Q9)-2))),0,VALUE(LEFT(Q9,LEN(Q9)-2)))</f>
        <v>11</v>
      </c>
      <c r="AO9" s="1" t="n">
        <f aca="false">IF(ISERR(VALUE(LEFT(R9,LEN(R9)-2))),0,VALUE(LEFT(R9,LEN(R9)-2)))</f>
        <v>1</v>
      </c>
      <c r="AP9" s="1" t="n">
        <f aca="false">IF(ISERR(VALUE(LEFT(S9,LEN(S9)-2))),0,VALUE(LEFT(S9,LEN(S9)-2)))</f>
        <v>2</v>
      </c>
      <c r="AQ9" s="1" t="n">
        <f aca="false">IF(ISERR(VALUE(LEFT(T9,LEN(T9)-2))),0,VALUE(LEFT(T9,LEN(T9)-2)))</f>
        <v>0</v>
      </c>
      <c r="AR9" s="1" t="n">
        <f aca="false">IF(ISERR(VALUE(LEFT(U9,LEN(U9)-2))),0,VALUE(LEFT(U9,LEN(U9)-2)))</f>
        <v>4</v>
      </c>
      <c r="AS9" s="1" t="n">
        <f aca="false">IF(ISERR(VALUE(LEFT(V9,LEN(V9)-2))),0,VALUE(LEFT(V9,LEN(V9)-2)))</f>
        <v>5</v>
      </c>
      <c r="AT9" s="1" t="n">
        <f aca="false">IF(ISERR(VALUE(LEFT(W9,LEN(W9)-2))),0,VALUE(LEFT(W9,LEN(W9)-2)))</f>
        <v>6</v>
      </c>
      <c r="AU9" s="1" t="n">
        <f aca="false">IF(ISERR(VALUE(LEFT(X9,LEN(X9)-2))),0,VALUE(LEFT(X9,LEN(X9)-2)))</f>
        <v>7</v>
      </c>
      <c r="AV9" s="1" t="n">
        <f aca="false">IF(ISERR(VALUE(LEFT(Y9,LEN(Y9)-2))),0,VALUE(LEFT(Y9,LEN(Y9)-2)))</f>
        <v>8</v>
      </c>
      <c r="AW9" s="1" t="n">
        <f aca="false">IF(ISERR(VALUE(LEFT(Z9,LEN(Z9)-2))),0,VALUE(LEFT(Z9,LEN(Z9)-2)))</f>
        <v>9</v>
      </c>
      <c r="AX9" s="1" t="n">
        <f aca="false">IF(ISERR(VALUE(LEFT(AA9,LEN(AA9)-2))),0,VALUE(LEFT(AA9,LEN(AA9)-2)))</f>
        <v>10</v>
      </c>
      <c r="AY9" s="1" t="n">
        <f aca="false">IF(ISERR(VALUE(LEFT(AB9,LEN(AB9)-2))),0,VALUE(LEFT(AB9,LEN(AB9)-2)))</f>
        <v>11</v>
      </c>
      <c r="AZ9" s="1" t="n">
        <f aca="false">IF(ISERR(VALUE(LEFT(AC9,LEN(AC9)-2))),0,VALUE(LEFT(AC9,LEN(AC9)-2)))</f>
        <v>1</v>
      </c>
      <c r="BA9" s="1" t="n">
        <f aca="false">IF(ISERR(VALUE(LEFT(AD9,LEN(AD9)-2))),0,VALUE(LEFT(AD9,LEN(AD9)-2)))</f>
        <v>2</v>
      </c>
      <c r="BB9" s="1" t="n">
        <f aca="false">IF(ISERR(VALUE(LEFT(AE9,LEN(AE9)-2))),0,VALUE(LEFT(AE9,LEN(AE9)-2)))</f>
        <v>0</v>
      </c>
      <c r="BC9" s="1" t="n">
        <f aca="false">IF(ISERR(VALUE(LEFT(AF9,LEN(AF9)-2))),0,VALUE(LEFT(AF9,LEN(AF9)-2)))</f>
        <v>4</v>
      </c>
      <c r="BD9" s="1" t="n">
        <f aca="false">IF(ISERR(VALUE(LEFT(AG9,LEN(AG9)-2))),0,VALUE(LEFT(AG9,LEN(AG9)-2)))</f>
        <v>5</v>
      </c>
      <c r="BE9" s="1" t="n">
        <f aca="false">IF(ISERR(VALUE(LEFT(AH9,LEN(AH9)-2))),0,VALUE(LEFT(AH9,LEN(AH9)-2)))</f>
        <v>6</v>
      </c>
      <c r="BF9" s="1" t="n">
        <f aca="false">IF(ISERR(VALUE(LEFT(AI9,LEN(AI9)-2))),0,VALUE(LEFT(AI9,LEN(AI9)-2)))</f>
        <v>7</v>
      </c>
      <c r="BG9" s="1" t="n">
        <f aca="false">IF(ISERR(VALUE(LEFT(AJ9,LEN(AJ9)-2))),0,VALUE(LEFT(AJ9,LEN(AJ9)-2)))</f>
        <v>8</v>
      </c>
      <c r="BH9" s="1" t="n">
        <f aca="false">IF(ISERR(VALUE(LEFT(AK9,LEN(AK9)-2))),0,VALUE(LEFT(AK9,LEN(AK9)-2)))</f>
        <v>9</v>
      </c>
    </row>
    <row r="10" customFormat="false" ht="12.75" hidden="false" customHeight="false" outlineLevel="0" collapsed="false">
      <c r="A10" s="1" t="n">
        <f aca="false">ROW(A10)-ROW($A$6)</f>
        <v>4</v>
      </c>
      <c r="C10" s="14" t="s">
        <v>25</v>
      </c>
      <c r="D10" s="15" t="n">
        <f aca="false">D28</f>
        <v>1</v>
      </c>
      <c r="E10" s="19" t="n">
        <f aca="false">SUM(G10:I10)</f>
        <v>20</v>
      </c>
      <c r="G10" s="1" t="n">
        <f aca="true" t="array" ref="G10:G10">SUM(LEN(RIGHT($P10:OFFSET($P10,0,$P$5-1),2))-LEN(SUBSTITUTE(RIGHT($P10:OFFSET($P10,0,$P$5-1),2),G$5,"")))</f>
        <v>6</v>
      </c>
      <c r="H10" s="1" t="n">
        <f aca="true" t="array" ref="H10:H10">SUM(LEN(RIGHT($P10:OFFSET($P10,0,$P$5-1),2))-LEN(SUBSTITUTE(RIGHT($P10:OFFSET($P10,0,$P$5-1),2),H$5,"")))</f>
        <v>10</v>
      </c>
      <c r="I10" s="1" t="n">
        <f aca="true" t="array" ref="I10:I10">SUM(LEN(RIGHT($P10:OFFSET($P10,0,$P$5-1),2))-LEN(SUBSTITUTE(RIGHT($P10:OFFSET($P10,0,$P$5-1),2),I$5,"")))</f>
        <v>4</v>
      </c>
      <c r="O10" s="16" t="n">
        <f aca="false">G10*$E$5+(H10)*0.5*$E$5</f>
        <v>11</v>
      </c>
      <c r="P10" s="17" t="s">
        <v>81</v>
      </c>
      <c r="Q10" s="17" t="s">
        <v>82</v>
      </c>
      <c r="R10" s="17" t="s">
        <v>77</v>
      </c>
      <c r="S10" s="17" t="s">
        <v>68</v>
      </c>
      <c r="T10" s="17" t="s">
        <v>51</v>
      </c>
      <c r="U10" s="17" t="s">
        <v>62</v>
      </c>
      <c r="V10" s="17"/>
      <c r="W10" s="17" t="s">
        <v>89</v>
      </c>
      <c r="X10" s="17" t="s">
        <v>90</v>
      </c>
      <c r="Y10" s="17" t="s">
        <v>91</v>
      </c>
      <c r="Z10" s="17" t="s">
        <v>92</v>
      </c>
      <c r="AA10" s="17" t="s">
        <v>75</v>
      </c>
      <c r="AB10" s="17" t="s">
        <v>76</v>
      </c>
      <c r="AC10" s="17" t="s">
        <v>77</v>
      </c>
      <c r="AD10" s="17" t="s">
        <v>93</v>
      </c>
      <c r="AE10" s="17" t="s">
        <v>51</v>
      </c>
      <c r="AF10" s="17" t="s">
        <v>62</v>
      </c>
      <c r="AG10" s="17"/>
      <c r="AH10" s="17" t="s">
        <v>79</v>
      </c>
      <c r="AI10" s="17" t="s">
        <v>72</v>
      </c>
      <c r="AJ10" s="17" t="s">
        <v>73</v>
      </c>
      <c r="AK10" s="14" t="s">
        <v>94</v>
      </c>
      <c r="AL10" s="18"/>
      <c r="AM10" s="1" t="n">
        <f aca="false">IF(ISERR(VALUE(LEFT(P10,LEN(P10)-2))),0,VALUE(LEFT(P10,LEN(P10)-2)))</f>
        <v>9</v>
      </c>
      <c r="AN10" s="1" t="n">
        <f aca="false">IF(ISERR(VALUE(LEFT(Q10,LEN(Q10)-2))),0,VALUE(LEFT(Q10,LEN(Q10)-2)))</f>
        <v>10</v>
      </c>
      <c r="AO10" s="1" t="n">
        <f aca="false">IF(ISERR(VALUE(LEFT(R10,LEN(R10)-2))),0,VALUE(LEFT(R10,LEN(R10)-2)))</f>
        <v>11</v>
      </c>
      <c r="AP10" s="1" t="n">
        <f aca="false">IF(ISERR(VALUE(LEFT(S10,LEN(S10)-2))),0,VALUE(LEFT(S10,LEN(S10)-2)))</f>
        <v>1</v>
      </c>
      <c r="AQ10" s="1" t="n">
        <f aca="false">IF(ISERR(VALUE(LEFT(T10,LEN(T10)-2))),0,VALUE(LEFT(T10,LEN(T10)-2)))</f>
        <v>2</v>
      </c>
      <c r="AR10" s="1" t="n">
        <f aca="false">IF(ISERR(VALUE(LEFT(U10,LEN(U10)-2))),0,VALUE(LEFT(U10,LEN(U10)-2)))</f>
        <v>3</v>
      </c>
      <c r="AS10" s="1" t="n">
        <f aca="false">IF(ISERR(VALUE(LEFT(V10,LEN(V10)-2))),0,VALUE(LEFT(V10,LEN(V10)-2)))</f>
        <v>0</v>
      </c>
      <c r="AT10" s="1" t="n">
        <f aca="false">IF(ISERR(VALUE(LEFT(W10,LEN(W10)-2))),0,VALUE(LEFT(W10,LEN(W10)-2)))</f>
        <v>5</v>
      </c>
      <c r="AU10" s="1" t="n">
        <f aca="false">IF(ISERR(VALUE(LEFT(X10,LEN(X10)-2))),0,VALUE(LEFT(X10,LEN(X10)-2)))</f>
        <v>6</v>
      </c>
      <c r="AV10" s="1" t="n">
        <f aca="false">IF(ISERR(VALUE(LEFT(Y10,LEN(Y10)-2))),0,VALUE(LEFT(Y10,LEN(Y10)-2)))</f>
        <v>7</v>
      </c>
      <c r="AW10" s="1" t="n">
        <f aca="false">IF(ISERR(VALUE(LEFT(Z10,LEN(Z10)-2))),0,VALUE(LEFT(Z10,LEN(Z10)-2)))</f>
        <v>8</v>
      </c>
      <c r="AX10" s="1" t="n">
        <f aca="false">IF(ISERR(VALUE(LEFT(AA10,LEN(AA10)-2))),0,VALUE(LEFT(AA10,LEN(AA10)-2)))</f>
        <v>9</v>
      </c>
      <c r="AY10" s="1" t="n">
        <f aca="false">IF(ISERR(VALUE(LEFT(AB10,LEN(AB10)-2))),0,VALUE(LEFT(AB10,LEN(AB10)-2)))</f>
        <v>10</v>
      </c>
      <c r="AZ10" s="1" t="n">
        <f aca="false">IF(ISERR(VALUE(LEFT(AC10,LEN(AC10)-2))),0,VALUE(LEFT(AC10,LEN(AC10)-2)))</f>
        <v>11</v>
      </c>
      <c r="BA10" s="1" t="n">
        <f aca="false">IF(ISERR(VALUE(LEFT(AD10,LEN(AD10)-2))),0,VALUE(LEFT(AD10,LEN(AD10)-2)))</f>
        <v>1</v>
      </c>
      <c r="BB10" s="1" t="n">
        <f aca="false">IF(ISERR(VALUE(LEFT(AE10,LEN(AE10)-2))),0,VALUE(LEFT(AE10,LEN(AE10)-2)))</f>
        <v>2</v>
      </c>
      <c r="BC10" s="1" t="n">
        <f aca="false">IF(ISERR(VALUE(LEFT(AF10,LEN(AF10)-2))),0,VALUE(LEFT(AF10,LEN(AF10)-2)))</f>
        <v>3</v>
      </c>
      <c r="BD10" s="1" t="n">
        <f aca="false">IF(ISERR(VALUE(LEFT(AG10,LEN(AG10)-2))),0,VALUE(LEFT(AG10,LEN(AG10)-2)))</f>
        <v>0</v>
      </c>
      <c r="BE10" s="1" t="n">
        <f aca="false">IF(ISERR(VALUE(LEFT(AH10,LEN(AH10)-2))),0,VALUE(LEFT(AH10,LEN(AH10)-2)))</f>
        <v>5</v>
      </c>
      <c r="BF10" s="1" t="n">
        <f aca="false">IF(ISERR(VALUE(LEFT(AI10,LEN(AI10)-2))),0,VALUE(LEFT(AI10,LEN(AI10)-2)))</f>
        <v>6</v>
      </c>
      <c r="BG10" s="1" t="n">
        <f aca="false">IF(ISERR(VALUE(LEFT(AJ10,LEN(AJ10)-2))),0,VALUE(LEFT(AJ10,LEN(AJ10)-2)))</f>
        <v>7</v>
      </c>
      <c r="BH10" s="1" t="n">
        <f aca="false">IF(ISERR(VALUE(LEFT(AK10,LEN(AK10)-2))),0,VALUE(LEFT(AK10,LEN(AK10)-2)))</f>
        <v>8</v>
      </c>
    </row>
    <row r="11" customFormat="false" ht="12.75" hidden="false" customHeight="false" outlineLevel="0" collapsed="false">
      <c r="A11" s="1" t="n">
        <f aca="false">ROW(A11)-ROW($A$6)</f>
        <v>5</v>
      </c>
      <c r="C11" s="14" t="s">
        <v>26</v>
      </c>
      <c r="D11" s="15" t="n">
        <f aca="false">D29</f>
        <v>1</v>
      </c>
      <c r="E11" s="19" t="n">
        <f aca="false">SUM(G11:I11)</f>
        <v>20</v>
      </c>
      <c r="G11" s="1" t="n">
        <f aca="true" t="array" ref="G11:G11">SUM(LEN(RIGHT($P11:OFFSET($P11,0,$P$5-1),2))-LEN(SUBSTITUTE(RIGHT($P11:OFFSET($P11,0,$P$5-1),2),G$5,"")))</f>
        <v>9</v>
      </c>
      <c r="H11" s="1" t="n">
        <f aca="true" t="array" ref="H11:H11">SUM(LEN(RIGHT($P11:OFFSET($P11,0,$P$5-1),2))-LEN(SUBSTITUTE(RIGHT($P11:OFFSET($P11,0,$P$5-1),2),H$5,"")))</f>
        <v>3</v>
      </c>
      <c r="I11" s="1" t="n">
        <f aca="true" t="array" ref="I11:I11">SUM(LEN(RIGHT($P11:OFFSET($P11,0,$P$5-1),2))-LEN(SUBSTITUTE(RIGHT($P11:OFFSET($P11,0,$P$5-1),2),I$5,"")))</f>
        <v>8</v>
      </c>
      <c r="O11" s="16" t="n">
        <f aca="false">G11*$E$5+(H11)*0.5*$E$5</f>
        <v>10.5</v>
      </c>
      <c r="P11" s="17" t="s">
        <v>64</v>
      </c>
      <c r="Q11" s="17" t="s">
        <v>65</v>
      </c>
      <c r="R11" s="17" t="s">
        <v>66</v>
      </c>
      <c r="S11" s="17" t="s">
        <v>60</v>
      </c>
      <c r="T11" s="17" t="s">
        <v>83</v>
      </c>
      <c r="U11" s="17" t="s">
        <v>95</v>
      </c>
      <c r="V11" s="17" t="s">
        <v>96</v>
      </c>
      <c r="W11" s="17" t="s">
        <v>70</v>
      </c>
      <c r="X11" s="17"/>
      <c r="Y11" s="17" t="s">
        <v>88</v>
      </c>
      <c r="Z11" s="17" t="s">
        <v>97</v>
      </c>
      <c r="AA11" s="17" t="s">
        <v>64</v>
      </c>
      <c r="AB11" s="17" t="s">
        <v>98</v>
      </c>
      <c r="AC11" s="17" t="s">
        <v>99</v>
      </c>
      <c r="AD11" s="17" t="s">
        <v>60</v>
      </c>
      <c r="AE11" s="17" t="s">
        <v>83</v>
      </c>
      <c r="AF11" s="17" t="s">
        <v>100</v>
      </c>
      <c r="AG11" s="17" t="s">
        <v>101</v>
      </c>
      <c r="AH11" s="17" t="s">
        <v>102</v>
      </c>
      <c r="AI11" s="17"/>
      <c r="AJ11" s="17" t="s">
        <v>88</v>
      </c>
      <c r="AK11" s="14" t="s">
        <v>56</v>
      </c>
      <c r="AL11" s="18"/>
      <c r="AM11" s="1" t="n">
        <f aca="false">IF(ISERR(VALUE(LEFT(P11,LEN(P11)-2))),0,VALUE(LEFT(P11,LEN(P11)-2)))</f>
        <v>8</v>
      </c>
      <c r="AN11" s="1" t="n">
        <f aca="false">IF(ISERR(VALUE(LEFT(Q11,LEN(Q11)-2))),0,VALUE(LEFT(Q11,LEN(Q11)-2)))</f>
        <v>9</v>
      </c>
      <c r="AO11" s="1" t="n">
        <f aca="false">IF(ISERR(VALUE(LEFT(R11,LEN(R11)-2))),0,VALUE(LEFT(R11,LEN(R11)-2)))</f>
        <v>10</v>
      </c>
      <c r="AP11" s="1" t="n">
        <f aca="false">IF(ISERR(VALUE(LEFT(S11,LEN(S11)-2))),0,VALUE(LEFT(S11,LEN(S11)-2)))</f>
        <v>11</v>
      </c>
      <c r="AQ11" s="1" t="n">
        <f aca="false">IF(ISERR(VALUE(LEFT(T11,LEN(T11)-2))),0,VALUE(LEFT(T11,LEN(T11)-2)))</f>
        <v>1</v>
      </c>
      <c r="AR11" s="1" t="n">
        <f aca="false">IF(ISERR(VALUE(LEFT(U11,LEN(U11)-2))),0,VALUE(LEFT(U11,LEN(U11)-2)))</f>
        <v>2</v>
      </c>
      <c r="AS11" s="1" t="n">
        <f aca="false">IF(ISERR(VALUE(LEFT(V11,LEN(V11)-2))),0,VALUE(LEFT(V11,LEN(V11)-2)))</f>
        <v>3</v>
      </c>
      <c r="AT11" s="1" t="n">
        <f aca="false">IF(ISERR(VALUE(LEFT(W11,LEN(W11)-2))),0,VALUE(LEFT(W11,LEN(W11)-2)))</f>
        <v>4</v>
      </c>
      <c r="AU11" s="1" t="n">
        <f aca="false">IF(ISERR(VALUE(LEFT(X11,LEN(X11)-2))),0,VALUE(LEFT(X11,LEN(X11)-2)))</f>
        <v>0</v>
      </c>
      <c r="AV11" s="1" t="n">
        <f aca="false">IF(ISERR(VALUE(LEFT(Y11,LEN(Y11)-2))),0,VALUE(LEFT(Y11,LEN(Y11)-2)))</f>
        <v>6</v>
      </c>
      <c r="AW11" s="1" t="n">
        <f aca="false">IF(ISERR(VALUE(LEFT(Z11,LEN(Z11)-2))),0,VALUE(LEFT(Z11,LEN(Z11)-2)))</f>
        <v>7</v>
      </c>
      <c r="AX11" s="1" t="n">
        <f aca="false">IF(ISERR(VALUE(LEFT(AA11,LEN(AA11)-2))),0,VALUE(LEFT(AA11,LEN(AA11)-2)))</f>
        <v>8</v>
      </c>
      <c r="AY11" s="1" t="n">
        <f aca="false">IF(ISERR(VALUE(LEFT(AB11,LEN(AB11)-2))),0,VALUE(LEFT(AB11,LEN(AB11)-2)))</f>
        <v>9</v>
      </c>
      <c r="AZ11" s="1" t="n">
        <f aca="false">IF(ISERR(VALUE(LEFT(AC11,LEN(AC11)-2))),0,VALUE(LEFT(AC11,LEN(AC11)-2)))</f>
        <v>10</v>
      </c>
      <c r="BA11" s="1" t="n">
        <f aca="false">IF(ISERR(VALUE(LEFT(AD11,LEN(AD11)-2))),0,VALUE(LEFT(AD11,LEN(AD11)-2)))</f>
        <v>11</v>
      </c>
      <c r="BB11" s="1" t="n">
        <f aca="false">IF(ISERR(VALUE(LEFT(AE11,LEN(AE11)-2))),0,VALUE(LEFT(AE11,LEN(AE11)-2)))</f>
        <v>1</v>
      </c>
      <c r="BC11" s="1" t="n">
        <f aca="false">IF(ISERR(VALUE(LEFT(AF11,LEN(AF11)-2))),0,VALUE(LEFT(AF11,LEN(AF11)-2)))</f>
        <v>2</v>
      </c>
      <c r="BD11" s="1" t="n">
        <f aca="false">IF(ISERR(VALUE(LEFT(AG11,LEN(AG11)-2))),0,VALUE(LEFT(AG11,LEN(AG11)-2)))</f>
        <v>3</v>
      </c>
      <c r="BE11" s="1" t="n">
        <f aca="false">IF(ISERR(VALUE(LEFT(AH11,LEN(AH11)-2))),0,VALUE(LEFT(AH11,LEN(AH11)-2)))</f>
        <v>4</v>
      </c>
      <c r="BF11" s="1" t="n">
        <f aca="false">IF(ISERR(VALUE(LEFT(AI11,LEN(AI11)-2))),0,VALUE(LEFT(AI11,LEN(AI11)-2)))</f>
        <v>0</v>
      </c>
      <c r="BG11" s="1" t="n">
        <f aca="false">IF(ISERR(VALUE(LEFT(AJ11,LEN(AJ11)-2))),0,VALUE(LEFT(AJ11,LEN(AJ11)-2)))</f>
        <v>6</v>
      </c>
      <c r="BH11" s="1" t="n">
        <f aca="false">IF(ISERR(VALUE(LEFT(AK11,LEN(AK11)-2))),0,VALUE(LEFT(AK11,LEN(AK11)-2)))</f>
        <v>7</v>
      </c>
    </row>
    <row r="12" customFormat="false" ht="12.75" hidden="false" customHeight="false" outlineLevel="0" collapsed="false">
      <c r="A12" s="1" t="n">
        <f aca="false">ROW(A12)-ROW($A$6)</f>
        <v>6</v>
      </c>
      <c r="C12" s="14" t="s">
        <v>28</v>
      </c>
      <c r="D12" s="15" t="n">
        <f aca="false">D30</f>
        <v>1</v>
      </c>
      <c r="E12" s="19" t="n">
        <f aca="false">SUM(G12:I12)</f>
        <v>20</v>
      </c>
      <c r="G12" s="1" t="n">
        <f aca="true" t="array" ref="G12:G12">SUM(LEN(RIGHT($P12:OFFSET($P12,0,$P$5-1),2))-LEN(SUBSTITUTE(RIGHT($P12:OFFSET($P12,0,$P$5-1),2),G$5,"")))</f>
        <v>6</v>
      </c>
      <c r="H12" s="1" t="n">
        <f aca="true" t="array" ref="H12:H12">SUM(LEN(RIGHT($P12:OFFSET($P12,0,$P$5-1),2))-LEN(SUBSTITUTE(RIGHT($P12:OFFSET($P12,0,$P$5-1),2),H$5,"")))</f>
        <v>8</v>
      </c>
      <c r="I12" s="1" t="n">
        <f aca="true" t="array" ref="I12:I12">SUM(LEN(RIGHT($P12:OFFSET($P12,0,$P$5-1),2))-LEN(SUBSTITUTE(RIGHT($P12:OFFSET($P12,0,$P$5-1),2),I$5,"")))</f>
        <v>6</v>
      </c>
      <c r="O12" s="16" t="n">
        <f aca="false">G12*$E$5+(H12)*0.5*$E$5</f>
        <v>10</v>
      </c>
      <c r="P12" s="17" t="s">
        <v>91</v>
      </c>
      <c r="Q12" s="17" t="s">
        <v>92</v>
      </c>
      <c r="R12" s="17" t="s">
        <v>75</v>
      </c>
      <c r="S12" s="17" t="s">
        <v>76</v>
      </c>
      <c r="T12" s="17" t="s">
        <v>77</v>
      </c>
      <c r="U12" s="17" t="s">
        <v>93</v>
      </c>
      <c r="V12" s="17" t="s">
        <v>51</v>
      </c>
      <c r="W12" s="17" t="s">
        <v>103</v>
      </c>
      <c r="X12" s="17" t="s">
        <v>63</v>
      </c>
      <c r="Y12" s="17" t="s">
        <v>104</v>
      </c>
      <c r="Z12" s="17"/>
      <c r="AA12" s="17" t="s">
        <v>73</v>
      </c>
      <c r="AB12" s="17" t="s">
        <v>92</v>
      </c>
      <c r="AC12" s="17" t="s">
        <v>75</v>
      </c>
      <c r="AD12" s="17" t="s">
        <v>82</v>
      </c>
      <c r="AE12" s="17" t="s">
        <v>105</v>
      </c>
      <c r="AF12" s="17" t="s">
        <v>93</v>
      </c>
      <c r="AG12" s="17" t="s">
        <v>61</v>
      </c>
      <c r="AH12" s="17" t="s">
        <v>62</v>
      </c>
      <c r="AI12" s="17" t="s">
        <v>53</v>
      </c>
      <c r="AJ12" s="17" t="s">
        <v>104</v>
      </c>
      <c r="AK12" s="14"/>
      <c r="AL12" s="18"/>
      <c r="AM12" s="1" t="n">
        <f aca="false">IF(ISERR(VALUE(LEFT(P12,LEN(P12)-2))),0,VALUE(LEFT(P12,LEN(P12)-2)))</f>
        <v>7</v>
      </c>
      <c r="AN12" s="1" t="n">
        <f aca="false">IF(ISERR(VALUE(LEFT(Q12,LEN(Q12)-2))),0,VALUE(LEFT(Q12,LEN(Q12)-2)))</f>
        <v>8</v>
      </c>
      <c r="AO12" s="1" t="n">
        <f aca="false">IF(ISERR(VALUE(LEFT(R12,LEN(R12)-2))),0,VALUE(LEFT(R12,LEN(R12)-2)))</f>
        <v>9</v>
      </c>
      <c r="AP12" s="1" t="n">
        <f aca="false">IF(ISERR(VALUE(LEFT(S12,LEN(S12)-2))),0,VALUE(LEFT(S12,LEN(S12)-2)))</f>
        <v>10</v>
      </c>
      <c r="AQ12" s="1" t="n">
        <f aca="false">IF(ISERR(VALUE(LEFT(T12,LEN(T12)-2))),0,VALUE(LEFT(T12,LEN(T12)-2)))</f>
        <v>11</v>
      </c>
      <c r="AR12" s="1" t="n">
        <f aca="false">IF(ISERR(VALUE(LEFT(U12,LEN(U12)-2))),0,VALUE(LEFT(U12,LEN(U12)-2)))</f>
        <v>1</v>
      </c>
      <c r="AS12" s="1" t="n">
        <f aca="false">IF(ISERR(VALUE(LEFT(V12,LEN(V12)-2))),0,VALUE(LEFT(V12,LEN(V12)-2)))</f>
        <v>2</v>
      </c>
      <c r="AT12" s="1" t="n">
        <f aca="false">IF(ISERR(VALUE(LEFT(W12,LEN(W12)-2))),0,VALUE(LEFT(W12,LEN(W12)-2)))</f>
        <v>3</v>
      </c>
      <c r="AU12" s="1" t="n">
        <f aca="false">IF(ISERR(VALUE(LEFT(X12,LEN(X12)-2))),0,VALUE(LEFT(X12,LEN(X12)-2)))</f>
        <v>4</v>
      </c>
      <c r="AV12" s="1" t="n">
        <f aca="false">IF(ISERR(VALUE(LEFT(Y12,LEN(Y12)-2))),0,VALUE(LEFT(Y12,LEN(Y12)-2)))</f>
        <v>5</v>
      </c>
      <c r="AW12" s="1" t="n">
        <f aca="false">IF(ISERR(VALUE(LEFT(Z12,LEN(Z12)-2))),0,VALUE(LEFT(Z12,LEN(Z12)-2)))</f>
        <v>0</v>
      </c>
      <c r="AX12" s="1" t="n">
        <f aca="false">IF(ISERR(VALUE(LEFT(AA12,LEN(AA12)-2))),0,VALUE(LEFT(AA12,LEN(AA12)-2)))</f>
        <v>7</v>
      </c>
      <c r="AY12" s="1" t="n">
        <f aca="false">IF(ISERR(VALUE(LEFT(AB12,LEN(AB12)-2))),0,VALUE(LEFT(AB12,LEN(AB12)-2)))</f>
        <v>8</v>
      </c>
      <c r="AZ12" s="1" t="n">
        <f aca="false">IF(ISERR(VALUE(LEFT(AC12,LEN(AC12)-2))),0,VALUE(LEFT(AC12,LEN(AC12)-2)))</f>
        <v>9</v>
      </c>
      <c r="BA12" s="1" t="n">
        <f aca="false">IF(ISERR(VALUE(LEFT(AD12,LEN(AD12)-2))),0,VALUE(LEFT(AD12,LEN(AD12)-2)))</f>
        <v>10</v>
      </c>
      <c r="BB12" s="1" t="n">
        <f aca="false">IF(ISERR(VALUE(LEFT(AE12,LEN(AE12)-2))),0,VALUE(LEFT(AE12,LEN(AE12)-2)))</f>
        <v>11</v>
      </c>
      <c r="BC12" s="1" t="n">
        <f aca="false">IF(ISERR(VALUE(LEFT(AF12,LEN(AF12)-2))),0,VALUE(LEFT(AF12,LEN(AF12)-2)))</f>
        <v>1</v>
      </c>
      <c r="BD12" s="1" t="n">
        <f aca="false">IF(ISERR(VALUE(LEFT(AG12,LEN(AG12)-2))),0,VALUE(LEFT(AG12,LEN(AG12)-2)))</f>
        <v>2</v>
      </c>
      <c r="BE12" s="1" t="n">
        <f aca="false">IF(ISERR(VALUE(LEFT(AH12,LEN(AH12)-2))),0,VALUE(LEFT(AH12,LEN(AH12)-2)))</f>
        <v>3</v>
      </c>
      <c r="BF12" s="1" t="n">
        <f aca="false">IF(ISERR(VALUE(LEFT(AI12,LEN(AI12)-2))),0,VALUE(LEFT(AI12,LEN(AI12)-2)))</f>
        <v>4</v>
      </c>
      <c r="BG12" s="1" t="n">
        <f aca="false">IF(ISERR(VALUE(LEFT(AJ12,LEN(AJ12)-2))),0,VALUE(LEFT(AJ12,LEN(AJ12)-2)))</f>
        <v>5</v>
      </c>
      <c r="BH12" s="1" t="n">
        <f aca="false">IF(ISERR(VALUE(LEFT(AK12,LEN(AK12)-2))),0,VALUE(LEFT(AK12,LEN(AK12)-2)))</f>
        <v>0</v>
      </c>
    </row>
    <row r="13" customFormat="false" ht="12.75" hidden="false" customHeight="false" outlineLevel="0" collapsed="false">
      <c r="A13" s="1" t="n">
        <f aca="false">ROW(A13)-ROW($A$6)</f>
        <v>7</v>
      </c>
      <c r="C13" s="14" t="s">
        <v>29</v>
      </c>
      <c r="D13" s="15" t="n">
        <f aca="false">D31</f>
        <v>1</v>
      </c>
      <c r="E13" s="19" t="n">
        <f aca="false">SUM(G13:I13)</f>
        <v>20</v>
      </c>
      <c r="G13" s="1" t="n">
        <f aca="true" t="array" ref="G13:G13">SUM(LEN(RIGHT($P13:OFFSET($P13,0,$P$5-1),2))-LEN(SUBSTITUTE(RIGHT($P13:OFFSET($P13,0,$P$5-1),2),G$5,"")))</f>
        <v>8</v>
      </c>
      <c r="H13" s="1" t="n">
        <f aca="true" t="array" ref="H13:H13">SUM(LEN(RIGHT($P13:OFFSET($P13,0,$P$5-1),2))-LEN(SUBSTITUTE(RIGHT($P13:OFFSET($P13,0,$P$5-1),2),H$5,"")))</f>
        <v>3</v>
      </c>
      <c r="I13" s="1" t="n">
        <f aca="true" t="array" ref="I13:I13">SUM(LEN(RIGHT($P13:OFFSET($P13,0,$P$5-1),2))-LEN(SUBSTITUTE(RIGHT($P13:OFFSET($P13,0,$P$5-1),2),I$5,"")))</f>
        <v>9</v>
      </c>
      <c r="O13" s="16" t="n">
        <f aca="false">G13*$E$5+(H13)*0.5*$E$5</f>
        <v>9.5</v>
      </c>
      <c r="P13" s="17" t="s">
        <v>80</v>
      </c>
      <c r="Q13" s="17"/>
      <c r="R13" s="17" t="s">
        <v>106</v>
      </c>
      <c r="S13" s="17" t="s">
        <v>65</v>
      </c>
      <c r="T13" s="17" t="s">
        <v>59</v>
      </c>
      <c r="U13" s="17" t="s">
        <v>107</v>
      </c>
      <c r="V13" s="17" t="s">
        <v>83</v>
      </c>
      <c r="W13" s="17" t="s">
        <v>100</v>
      </c>
      <c r="X13" s="17" t="s">
        <v>69</v>
      </c>
      <c r="Y13" s="17" t="s">
        <v>108</v>
      </c>
      <c r="Z13" s="17" t="s">
        <v>79</v>
      </c>
      <c r="AA13" s="17" t="s">
        <v>90</v>
      </c>
      <c r="AB13" s="17"/>
      <c r="AC13" s="17" t="s">
        <v>64</v>
      </c>
      <c r="AD13" s="17" t="s">
        <v>65</v>
      </c>
      <c r="AE13" s="17" t="s">
        <v>66</v>
      </c>
      <c r="AF13" s="17" t="s">
        <v>60</v>
      </c>
      <c r="AG13" s="17" t="s">
        <v>83</v>
      </c>
      <c r="AH13" s="17" t="s">
        <v>100</v>
      </c>
      <c r="AI13" s="17" t="s">
        <v>69</v>
      </c>
      <c r="AJ13" s="17" t="s">
        <v>102</v>
      </c>
      <c r="AK13" s="14" t="s">
        <v>71</v>
      </c>
      <c r="AL13" s="18"/>
      <c r="AM13" s="1" t="n">
        <f aca="false">IF(ISERR(VALUE(LEFT(P13,LEN(P13)-2))),0,VALUE(LEFT(P13,LEN(P13)-2)))</f>
        <v>6</v>
      </c>
      <c r="AN13" s="1" t="n">
        <f aca="false">IF(ISERR(VALUE(LEFT(Q13,LEN(Q13)-2))),0,VALUE(LEFT(Q13,LEN(Q13)-2)))</f>
        <v>0</v>
      </c>
      <c r="AO13" s="1" t="n">
        <f aca="false">IF(ISERR(VALUE(LEFT(R13,LEN(R13)-2))),0,VALUE(LEFT(R13,LEN(R13)-2)))</f>
        <v>8</v>
      </c>
      <c r="AP13" s="1" t="n">
        <f aca="false">IF(ISERR(VALUE(LEFT(S13,LEN(S13)-2))),0,VALUE(LEFT(S13,LEN(S13)-2)))</f>
        <v>9</v>
      </c>
      <c r="AQ13" s="1" t="n">
        <f aca="false">IF(ISERR(VALUE(LEFT(T13,LEN(T13)-2))),0,VALUE(LEFT(T13,LEN(T13)-2)))</f>
        <v>10</v>
      </c>
      <c r="AR13" s="1" t="n">
        <f aca="false">IF(ISERR(VALUE(LEFT(U13,LEN(U13)-2))),0,VALUE(LEFT(U13,LEN(U13)-2)))</f>
        <v>11</v>
      </c>
      <c r="AS13" s="1" t="n">
        <f aca="false">IF(ISERR(VALUE(LEFT(V13,LEN(V13)-2))),0,VALUE(LEFT(V13,LEN(V13)-2)))</f>
        <v>1</v>
      </c>
      <c r="AT13" s="1" t="n">
        <f aca="false">IF(ISERR(VALUE(LEFT(W13,LEN(W13)-2))),0,VALUE(LEFT(W13,LEN(W13)-2)))</f>
        <v>2</v>
      </c>
      <c r="AU13" s="1" t="n">
        <f aca="false">IF(ISERR(VALUE(LEFT(X13,LEN(X13)-2))),0,VALUE(LEFT(X13,LEN(X13)-2)))</f>
        <v>3</v>
      </c>
      <c r="AV13" s="1" t="n">
        <f aca="false">IF(ISERR(VALUE(LEFT(Y13,LEN(Y13)-2))),0,VALUE(LEFT(Y13,LEN(Y13)-2)))</f>
        <v>4</v>
      </c>
      <c r="AW13" s="1" t="n">
        <f aca="false">IF(ISERR(VALUE(LEFT(Z13,LEN(Z13)-2))),0,VALUE(LEFT(Z13,LEN(Z13)-2)))</f>
        <v>5</v>
      </c>
      <c r="AX13" s="1" t="n">
        <f aca="false">IF(ISERR(VALUE(LEFT(AA13,LEN(AA13)-2))),0,VALUE(LEFT(AA13,LEN(AA13)-2)))</f>
        <v>6</v>
      </c>
      <c r="AY13" s="1" t="n">
        <f aca="false">IF(ISERR(VALUE(LEFT(AB13,LEN(AB13)-2))),0,VALUE(LEFT(AB13,LEN(AB13)-2)))</f>
        <v>0</v>
      </c>
      <c r="AZ13" s="1" t="n">
        <f aca="false">IF(ISERR(VALUE(LEFT(AC13,LEN(AC13)-2))),0,VALUE(LEFT(AC13,LEN(AC13)-2)))</f>
        <v>8</v>
      </c>
      <c r="BA13" s="1" t="n">
        <f aca="false">IF(ISERR(VALUE(LEFT(AD13,LEN(AD13)-2))),0,VALUE(LEFT(AD13,LEN(AD13)-2)))</f>
        <v>9</v>
      </c>
      <c r="BB13" s="1" t="n">
        <f aca="false">IF(ISERR(VALUE(LEFT(AE13,LEN(AE13)-2))),0,VALUE(LEFT(AE13,LEN(AE13)-2)))</f>
        <v>10</v>
      </c>
      <c r="BC13" s="1" t="n">
        <f aca="false">IF(ISERR(VALUE(LEFT(AF13,LEN(AF13)-2))),0,VALUE(LEFT(AF13,LEN(AF13)-2)))</f>
        <v>11</v>
      </c>
      <c r="BD13" s="1" t="n">
        <f aca="false">IF(ISERR(VALUE(LEFT(AG13,LEN(AG13)-2))),0,VALUE(LEFT(AG13,LEN(AG13)-2)))</f>
        <v>1</v>
      </c>
      <c r="BE13" s="1" t="n">
        <f aca="false">IF(ISERR(VALUE(LEFT(AH13,LEN(AH13)-2))),0,VALUE(LEFT(AH13,LEN(AH13)-2)))</f>
        <v>2</v>
      </c>
      <c r="BF13" s="1" t="n">
        <f aca="false">IF(ISERR(VALUE(LEFT(AI13,LEN(AI13)-2))),0,VALUE(LEFT(AI13,LEN(AI13)-2)))</f>
        <v>3</v>
      </c>
      <c r="BG13" s="1" t="n">
        <f aca="false">IF(ISERR(VALUE(LEFT(AJ13,LEN(AJ13)-2))),0,VALUE(LEFT(AJ13,LEN(AJ13)-2)))</f>
        <v>4</v>
      </c>
      <c r="BH13" s="1" t="n">
        <f aca="false">IF(ISERR(VALUE(LEFT(AK13,LEN(AK13)-2))),0,VALUE(LEFT(AK13,LEN(AK13)-2)))</f>
        <v>5</v>
      </c>
    </row>
    <row r="14" customFormat="false" ht="12.75" hidden="false" customHeight="false" outlineLevel="0" collapsed="false">
      <c r="A14" s="1" t="n">
        <f aca="false">ROW(A14)-ROW($A$6)</f>
        <v>8</v>
      </c>
      <c r="C14" s="14" t="s">
        <v>30</v>
      </c>
      <c r="D14" s="15" t="n">
        <f aca="false">D32</f>
        <v>1</v>
      </c>
      <c r="E14" s="19" t="n">
        <f aca="false">SUM(G14:I14)</f>
        <v>20</v>
      </c>
      <c r="G14" s="1" t="n">
        <f aca="true" t="array" ref="G14:G14">SUM(LEN(RIGHT($P14:OFFSET($P14,0,$P$5-1),2))-LEN(SUBSTITUTE(RIGHT($P14:OFFSET($P14,0,$P$5-1),2),G$5,"")))</f>
        <v>4</v>
      </c>
      <c r="H14" s="1" t="n">
        <f aca="true" t="array" ref="H14:H14">SUM(LEN(RIGHT($P14:OFFSET($P14,0,$P$5-1),2))-LEN(SUBSTITUTE(RIGHT($P14:OFFSET($P14,0,$P$5-1),2),H$5,"")))</f>
        <v>8</v>
      </c>
      <c r="I14" s="1" t="n">
        <f aca="true" t="array" ref="I14:I14">SUM(LEN(RIGHT($P14:OFFSET($P14,0,$P$5-1),2))-LEN(SUBSTITUTE(RIGHT($P14:OFFSET($P14,0,$P$5-1),2),I$5,"")))</f>
        <v>8</v>
      </c>
      <c r="O14" s="16" t="n">
        <f aca="false">G14*$E$5+(H14)*0.5*$E$5</f>
        <v>8</v>
      </c>
      <c r="P14" s="17" t="s">
        <v>87</v>
      </c>
      <c r="Q14" s="17" t="s">
        <v>88</v>
      </c>
      <c r="R14" s="17" t="s">
        <v>56</v>
      </c>
      <c r="S14" s="17"/>
      <c r="T14" s="17" t="s">
        <v>75</v>
      </c>
      <c r="U14" s="17" t="s">
        <v>76</v>
      </c>
      <c r="V14" s="17" t="s">
        <v>67</v>
      </c>
      <c r="W14" s="17" t="s">
        <v>68</v>
      </c>
      <c r="X14" s="17" t="s">
        <v>61</v>
      </c>
      <c r="Y14" s="17" t="s">
        <v>62</v>
      </c>
      <c r="Z14" s="17" t="s">
        <v>53</v>
      </c>
      <c r="AA14" s="17" t="s">
        <v>87</v>
      </c>
      <c r="AB14" s="17" t="s">
        <v>88</v>
      </c>
      <c r="AC14" s="17" t="s">
        <v>97</v>
      </c>
      <c r="AD14" s="17"/>
      <c r="AE14" s="17" t="s">
        <v>109</v>
      </c>
      <c r="AF14" s="17" t="s">
        <v>110</v>
      </c>
      <c r="AG14" s="17" t="s">
        <v>77</v>
      </c>
      <c r="AH14" s="17" t="s">
        <v>93</v>
      </c>
      <c r="AI14" s="17" t="s">
        <v>61</v>
      </c>
      <c r="AJ14" s="17" t="s">
        <v>62</v>
      </c>
      <c r="AK14" s="14" t="s">
        <v>63</v>
      </c>
      <c r="AL14" s="18"/>
      <c r="AM14" s="1" t="n">
        <f aca="false">IF(ISERR(VALUE(LEFT(P14,LEN(P14)-2))),0,VALUE(LEFT(P14,LEN(P14)-2)))</f>
        <v>5</v>
      </c>
      <c r="AN14" s="1" t="n">
        <f aca="false">IF(ISERR(VALUE(LEFT(Q14,LEN(Q14)-2))),0,VALUE(LEFT(Q14,LEN(Q14)-2)))</f>
        <v>6</v>
      </c>
      <c r="AO14" s="1" t="n">
        <f aca="false">IF(ISERR(VALUE(LEFT(R14,LEN(R14)-2))),0,VALUE(LEFT(R14,LEN(R14)-2)))</f>
        <v>7</v>
      </c>
      <c r="AP14" s="1" t="n">
        <f aca="false">IF(ISERR(VALUE(LEFT(S14,LEN(S14)-2))),0,VALUE(LEFT(S14,LEN(S14)-2)))</f>
        <v>0</v>
      </c>
      <c r="AQ14" s="1" t="n">
        <f aca="false">IF(ISERR(VALUE(LEFT(T14,LEN(T14)-2))),0,VALUE(LEFT(T14,LEN(T14)-2)))</f>
        <v>9</v>
      </c>
      <c r="AR14" s="1" t="n">
        <f aca="false">IF(ISERR(VALUE(LEFT(U14,LEN(U14)-2))),0,VALUE(LEFT(U14,LEN(U14)-2)))</f>
        <v>10</v>
      </c>
      <c r="AS14" s="1" t="n">
        <f aca="false">IF(ISERR(VALUE(LEFT(V14,LEN(V14)-2))),0,VALUE(LEFT(V14,LEN(V14)-2)))</f>
        <v>11</v>
      </c>
      <c r="AT14" s="1" t="n">
        <f aca="false">IF(ISERR(VALUE(LEFT(W14,LEN(W14)-2))),0,VALUE(LEFT(W14,LEN(W14)-2)))</f>
        <v>1</v>
      </c>
      <c r="AU14" s="1" t="n">
        <f aca="false">IF(ISERR(VALUE(LEFT(X14,LEN(X14)-2))),0,VALUE(LEFT(X14,LEN(X14)-2)))</f>
        <v>2</v>
      </c>
      <c r="AV14" s="1" t="n">
        <f aca="false">IF(ISERR(VALUE(LEFT(Y14,LEN(Y14)-2))),0,VALUE(LEFT(Y14,LEN(Y14)-2)))</f>
        <v>3</v>
      </c>
      <c r="AW14" s="1" t="n">
        <f aca="false">IF(ISERR(VALUE(LEFT(Z14,LEN(Z14)-2))),0,VALUE(LEFT(Z14,LEN(Z14)-2)))</f>
        <v>4</v>
      </c>
      <c r="AX14" s="1" t="n">
        <f aca="false">IF(ISERR(VALUE(LEFT(AA14,LEN(AA14)-2))),0,VALUE(LEFT(AA14,LEN(AA14)-2)))</f>
        <v>5</v>
      </c>
      <c r="AY14" s="1" t="n">
        <f aca="false">IF(ISERR(VALUE(LEFT(AB14,LEN(AB14)-2))),0,VALUE(LEFT(AB14,LEN(AB14)-2)))</f>
        <v>6</v>
      </c>
      <c r="AZ14" s="1" t="n">
        <f aca="false">IF(ISERR(VALUE(LEFT(AC14,LEN(AC14)-2))),0,VALUE(LEFT(AC14,LEN(AC14)-2)))</f>
        <v>7</v>
      </c>
      <c r="BA14" s="1" t="n">
        <f aca="false">IF(ISERR(VALUE(LEFT(AD14,LEN(AD14)-2))),0,VALUE(LEFT(AD14,LEN(AD14)-2)))</f>
        <v>0</v>
      </c>
      <c r="BB14" s="1" t="n">
        <f aca="false">IF(ISERR(VALUE(LEFT(AE14,LEN(AE14)-2))),0,VALUE(LEFT(AE14,LEN(AE14)-2)))</f>
        <v>9</v>
      </c>
      <c r="BC14" s="1" t="n">
        <f aca="false">IF(ISERR(VALUE(LEFT(AF14,LEN(AF14)-2))),0,VALUE(LEFT(AF14,LEN(AF14)-2)))</f>
        <v>10</v>
      </c>
      <c r="BD14" s="1" t="n">
        <f aca="false">IF(ISERR(VALUE(LEFT(AG14,LEN(AG14)-2))),0,VALUE(LEFT(AG14,LEN(AG14)-2)))</f>
        <v>11</v>
      </c>
      <c r="BE14" s="1" t="n">
        <f aca="false">IF(ISERR(VALUE(LEFT(AH14,LEN(AH14)-2))),0,VALUE(LEFT(AH14,LEN(AH14)-2)))</f>
        <v>1</v>
      </c>
      <c r="BF14" s="1" t="n">
        <f aca="false">IF(ISERR(VALUE(LEFT(AI14,LEN(AI14)-2))),0,VALUE(LEFT(AI14,LEN(AI14)-2)))</f>
        <v>2</v>
      </c>
      <c r="BG14" s="1" t="n">
        <f aca="false">IF(ISERR(VALUE(LEFT(AJ14,LEN(AJ14)-2))),0,VALUE(LEFT(AJ14,LEN(AJ14)-2)))</f>
        <v>3</v>
      </c>
      <c r="BH14" s="1" t="n">
        <f aca="false">IF(ISERR(VALUE(LEFT(AK14,LEN(AK14)-2))),0,VALUE(LEFT(AK14,LEN(AK14)-2)))</f>
        <v>4</v>
      </c>
    </row>
    <row r="15" customFormat="false" ht="12.75" hidden="false" customHeight="false" outlineLevel="0" collapsed="false">
      <c r="A15" s="1" t="n">
        <f aca="false">ROW(A15)-ROW($A$6)</f>
        <v>9</v>
      </c>
      <c r="C15" s="14" t="s">
        <v>31</v>
      </c>
      <c r="D15" s="15" t="n">
        <f aca="false">D33</f>
        <v>1</v>
      </c>
      <c r="E15" s="19" t="n">
        <f aca="false">SUM(G15:I15)</f>
        <v>20</v>
      </c>
      <c r="G15" s="1" t="n">
        <f aca="true" t="array" ref="G15:G15">SUM(LEN(RIGHT($P15:OFFSET($P15,0,$P$5-1),2))-LEN(SUBSTITUTE(RIGHT($P15:OFFSET($P15,0,$P$5-1),2),G$5,"")))</f>
        <v>5</v>
      </c>
      <c r="H15" s="1" t="n">
        <f aca="true" t="array" ref="H15:H15">SUM(LEN(RIGHT($P15:OFFSET($P15,0,$P$5-1),2))-LEN(SUBSTITUTE(RIGHT($P15:OFFSET($P15,0,$P$5-1),2),H$5,"")))</f>
        <v>4</v>
      </c>
      <c r="I15" s="1" t="n">
        <f aca="true" t="array" ref="I15:I15">SUM(LEN(RIGHT($P15:OFFSET($P15,0,$P$5-1),2))-LEN(SUBSTITUTE(RIGHT($P15:OFFSET($P15,0,$P$5-1),2),I$5,"")))</f>
        <v>11</v>
      </c>
      <c r="O15" s="16" t="n">
        <f aca="false">G15*$E$5+(H15)*0.5*$E$5</f>
        <v>7</v>
      </c>
      <c r="P15" s="17" t="s">
        <v>70</v>
      </c>
      <c r="Q15" s="17" t="s">
        <v>71</v>
      </c>
      <c r="R15" s="17" t="s">
        <v>90</v>
      </c>
      <c r="S15" s="17" t="s">
        <v>91</v>
      </c>
      <c r="T15" s="17" t="s">
        <v>94</v>
      </c>
      <c r="U15" s="17"/>
      <c r="V15" s="17" t="s">
        <v>66</v>
      </c>
      <c r="W15" s="17" t="s">
        <v>111</v>
      </c>
      <c r="X15" s="17" t="s">
        <v>86</v>
      </c>
      <c r="Y15" s="17" t="s">
        <v>100</v>
      </c>
      <c r="Z15" s="17" t="s">
        <v>96</v>
      </c>
      <c r="AA15" s="17" t="s">
        <v>102</v>
      </c>
      <c r="AB15" s="17" t="s">
        <v>79</v>
      </c>
      <c r="AC15" s="17" t="s">
        <v>90</v>
      </c>
      <c r="AD15" s="17" t="s">
        <v>91</v>
      </c>
      <c r="AE15" s="17" t="s">
        <v>74</v>
      </c>
      <c r="AF15" s="17"/>
      <c r="AG15" s="17" t="s">
        <v>66</v>
      </c>
      <c r="AH15" s="17" t="s">
        <v>60</v>
      </c>
      <c r="AI15" s="17" t="s">
        <v>83</v>
      </c>
      <c r="AJ15" s="17" t="s">
        <v>84</v>
      </c>
      <c r="AK15" s="14" t="s">
        <v>96</v>
      </c>
      <c r="AL15" s="18"/>
      <c r="AM15" s="1" t="n">
        <f aca="false">IF(ISERR(VALUE(LEFT(P15,LEN(P15)-2))),0,VALUE(LEFT(P15,LEN(P15)-2)))</f>
        <v>4</v>
      </c>
      <c r="AN15" s="1" t="n">
        <f aca="false">IF(ISERR(VALUE(LEFT(Q15,LEN(Q15)-2))),0,VALUE(LEFT(Q15,LEN(Q15)-2)))</f>
        <v>5</v>
      </c>
      <c r="AO15" s="1" t="n">
        <f aca="false">IF(ISERR(VALUE(LEFT(R15,LEN(R15)-2))),0,VALUE(LEFT(R15,LEN(R15)-2)))</f>
        <v>6</v>
      </c>
      <c r="AP15" s="1" t="n">
        <f aca="false">IF(ISERR(VALUE(LEFT(S15,LEN(S15)-2))),0,VALUE(LEFT(S15,LEN(S15)-2)))</f>
        <v>7</v>
      </c>
      <c r="AQ15" s="1" t="n">
        <f aca="false">IF(ISERR(VALUE(LEFT(T15,LEN(T15)-2))),0,VALUE(LEFT(T15,LEN(T15)-2)))</f>
        <v>8</v>
      </c>
      <c r="AR15" s="1" t="n">
        <f aca="false">IF(ISERR(VALUE(LEFT(U15,LEN(U15)-2))),0,VALUE(LEFT(U15,LEN(U15)-2)))</f>
        <v>0</v>
      </c>
      <c r="AS15" s="1" t="n">
        <f aca="false">IF(ISERR(VALUE(LEFT(V15,LEN(V15)-2))),0,VALUE(LEFT(V15,LEN(V15)-2)))</f>
        <v>10</v>
      </c>
      <c r="AT15" s="1" t="n">
        <f aca="false">IF(ISERR(VALUE(LEFT(W15,LEN(W15)-2))),0,VALUE(LEFT(W15,LEN(W15)-2)))</f>
        <v>11</v>
      </c>
      <c r="AU15" s="1" t="n">
        <f aca="false">IF(ISERR(VALUE(LEFT(X15,LEN(X15)-2))),0,VALUE(LEFT(X15,LEN(X15)-2)))</f>
        <v>1</v>
      </c>
      <c r="AV15" s="1" t="n">
        <f aca="false">IF(ISERR(VALUE(LEFT(Y15,LEN(Y15)-2))),0,VALUE(LEFT(Y15,LEN(Y15)-2)))</f>
        <v>2</v>
      </c>
      <c r="AW15" s="1" t="n">
        <f aca="false">IF(ISERR(VALUE(LEFT(Z15,LEN(Z15)-2))),0,VALUE(LEFT(Z15,LEN(Z15)-2)))</f>
        <v>3</v>
      </c>
      <c r="AX15" s="1" t="n">
        <f aca="false">IF(ISERR(VALUE(LEFT(AA15,LEN(AA15)-2))),0,VALUE(LEFT(AA15,LEN(AA15)-2)))</f>
        <v>4</v>
      </c>
      <c r="AY15" s="1" t="n">
        <f aca="false">IF(ISERR(VALUE(LEFT(AB15,LEN(AB15)-2))),0,VALUE(LEFT(AB15,LEN(AB15)-2)))</f>
        <v>5</v>
      </c>
      <c r="AZ15" s="1" t="n">
        <f aca="false">IF(ISERR(VALUE(LEFT(AC15,LEN(AC15)-2))),0,VALUE(LEFT(AC15,LEN(AC15)-2)))</f>
        <v>6</v>
      </c>
      <c r="BA15" s="1" t="n">
        <f aca="false">IF(ISERR(VALUE(LEFT(AD15,LEN(AD15)-2))),0,VALUE(LEFT(AD15,LEN(AD15)-2)))</f>
        <v>7</v>
      </c>
      <c r="BB15" s="1" t="n">
        <f aca="false">IF(ISERR(VALUE(LEFT(AE15,LEN(AE15)-2))),0,VALUE(LEFT(AE15,LEN(AE15)-2)))</f>
        <v>8</v>
      </c>
      <c r="BC15" s="1" t="n">
        <f aca="false">IF(ISERR(VALUE(LEFT(AF15,LEN(AF15)-2))),0,VALUE(LEFT(AF15,LEN(AF15)-2)))</f>
        <v>0</v>
      </c>
      <c r="BD15" s="1" t="n">
        <f aca="false">IF(ISERR(VALUE(LEFT(AG15,LEN(AG15)-2))),0,VALUE(LEFT(AG15,LEN(AG15)-2)))</f>
        <v>10</v>
      </c>
      <c r="BE15" s="1" t="n">
        <f aca="false">IF(ISERR(VALUE(LEFT(AH15,LEN(AH15)-2))),0,VALUE(LEFT(AH15,LEN(AH15)-2)))</f>
        <v>11</v>
      </c>
      <c r="BF15" s="1" t="n">
        <f aca="false">IF(ISERR(VALUE(LEFT(AI15,LEN(AI15)-2))),0,VALUE(LEFT(AI15,LEN(AI15)-2)))</f>
        <v>1</v>
      </c>
      <c r="BG15" s="1" t="n">
        <f aca="false">IF(ISERR(VALUE(LEFT(AJ15,LEN(AJ15)-2))),0,VALUE(LEFT(AJ15,LEN(AJ15)-2)))</f>
        <v>2</v>
      </c>
      <c r="BH15" s="1" t="n">
        <f aca="false">IF(ISERR(VALUE(LEFT(AK15,LEN(AK15)-2))),0,VALUE(LEFT(AK15,LEN(AK15)-2)))</f>
        <v>3</v>
      </c>
    </row>
    <row r="16" customFormat="false" ht="12.75" hidden="false" customHeight="false" outlineLevel="0" collapsed="false">
      <c r="A16" s="1" t="n">
        <f aca="false">ROW(A16)-ROW($A$6)</f>
        <v>10</v>
      </c>
      <c r="C16" s="14" t="s">
        <v>32</v>
      </c>
      <c r="D16" s="15" t="n">
        <f aca="false">D34</f>
        <v>1</v>
      </c>
      <c r="E16" s="19" t="n">
        <f aca="false">SUM(G16:I16)</f>
        <v>20</v>
      </c>
      <c r="G16" s="1" t="n">
        <f aca="true" t="array" ref="G16:G16">SUM(LEN(RIGHT($P16:OFFSET($P16,0,$P$5-1),2))-LEN(SUBSTITUTE(RIGHT($P16:OFFSET($P16,0,$P$5-1),2),G$5,"")))</f>
        <v>2</v>
      </c>
      <c r="H16" s="1" t="n">
        <f aca="true" t="array" ref="H16:H16">SUM(LEN(RIGHT($P16:OFFSET($P16,0,$P$5-1),2))-LEN(SUBSTITUTE(RIGHT($P16:OFFSET($P16,0,$P$5-1),2),H$5,"")))</f>
        <v>9</v>
      </c>
      <c r="I16" s="1" t="n">
        <f aca="true" t="array" ref="I16:I16">SUM(LEN(RIGHT($P16:OFFSET($P16,0,$P$5-1),2))-LEN(SUBSTITUTE(RIGHT($P16:OFFSET($P16,0,$P$5-1),2),I$5,"")))</f>
        <v>9</v>
      </c>
      <c r="O16" s="16" t="n">
        <f aca="false">G16*$E$5+(H16)*0.5*$E$5</f>
        <v>6.5</v>
      </c>
      <c r="P16" s="17" t="s">
        <v>62</v>
      </c>
      <c r="Q16" s="17" t="s">
        <v>112</v>
      </c>
      <c r="R16" s="17" t="s">
        <v>87</v>
      </c>
      <c r="S16" s="17" t="s">
        <v>88</v>
      </c>
      <c r="T16" s="17" t="s">
        <v>85</v>
      </c>
      <c r="U16" s="17" t="s">
        <v>57</v>
      </c>
      <c r="V16" s="17" t="s">
        <v>98</v>
      </c>
      <c r="W16" s="17"/>
      <c r="X16" s="17" t="s">
        <v>105</v>
      </c>
      <c r="Y16" s="17" t="s">
        <v>68</v>
      </c>
      <c r="Z16" s="17" t="s">
        <v>51</v>
      </c>
      <c r="AA16" s="17" t="s">
        <v>62</v>
      </c>
      <c r="AB16" s="17" t="s">
        <v>53</v>
      </c>
      <c r="AC16" s="17" t="s">
        <v>54</v>
      </c>
      <c r="AD16" s="17" t="s">
        <v>113</v>
      </c>
      <c r="AE16" s="17" t="s">
        <v>97</v>
      </c>
      <c r="AF16" s="17" t="s">
        <v>64</v>
      </c>
      <c r="AG16" s="17" t="s">
        <v>98</v>
      </c>
      <c r="AH16" s="17"/>
      <c r="AI16" s="17" t="s">
        <v>67</v>
      </c>
      <c r="AJ16" s="17" t="s">
        <v>93</v>
      </c>
      <c r="AK16" s="14" t="s">
        <v>61</v>
      </c>
      <c r="AL16" s="18"/>
      <c r="AM16" s="1" t="n">
        <f aca="false">IF(ISERR(VALUE(LEFT(P16,LEN(P16)-2))),0,VALUE(LEFT(P16,LEN(P16)-2)))</f>
        <v>3</v>
      </c>
      <c r="AN16" s="1" t="n">
        <f aca="false">IF(ISERR(VALUE(LEFT(Q16,LEN(Q16)-2))),0,VALUE(LEFT(Q16,LEN(Q16)-2)))</f>
        <v>4</v>
      </c>
      <c r="AO16" s="1" t="n">
        <f aca="false">IF(ISERR(VALUE(LEFT(R16,LEN(R16)-2))),0,VALUE(LEFT(R16,LEN(R16)-2)))</f>
        <v>5</v>
      </c>
      <c r="AP16" s="1" t="n">
        <f aca="false">IF(ISERR(VALUE(LEFT(S16,LEN(S16)-2))),0,VALUE(LEFT(S16,LEN(S16)-2)))</f>
        <v>6</v>
      </c>
      <c r="AQ16" s="1" t="n">
        <f aca="false">IF(ISERR(VALUE(LEFT(T16,LEN(T16)-2))),0,VALUE(LEFT(T16,LEN(T16)-2)))</f>
        <v>7</v>
      </c>
      <c r="AR16" s="1" t="n">
        <f aca="false">IF(ISERR(VALUE(LEFT(U16,LEN(U16)-2))),0,VALUE(LEFT(U16,LEN(U16)-2)))</f>
        <v>8</v>
      </c>
      <c r="AS16" s="1" t="n">
        <f aca="false">IF(ISERR(VALUE(LEFT(V16,LEN(V16)-2))),0,VALUE(LEFT(V16,LEN(V16)-2)))</f>
        <v>9</v>
      </c>
      <c r="AT16" s="1" t="n">
        <f aca="false">IF(ISERR(VALUE(LEFT(W16,LEN(W16)-2))),0,VALUE(LEFT(W16,LEN(W16)-2)))</f>
        <v>0</v>
      </c>
      <c r="AU16" s="1" t="n">
        <f aca="false">IF(ISERR(VALUE(LEFT(X16,LEN(X16)-2))),0,VALUE(LEFT(X16,LEN(X16)-2)))</f>
        <v>11</v>
      </c>
      <c r="AV16" s="1" t="n">
        <f aca="false">IF(ISERR(VALUE(LEFT(Y16,LEN(Y16)-2))),0,VALUE(LEFT(Y16,LEN(Y16)-2)))</f>
        <v>1</v>
      </c>
      <c r="AW16" s="1" t="n">
        <f aca="false">IF(ISERR(VALUE(LEFT(Z16,LEN(Z16)-2))),0,VALUE(LEFT(Z16,LEN(Z16)-2)))</f>
        <v>2</v>
      </c>
      <c r="AX16" s="1" t="n">
        <f aca="false">IF(ISERR(VALUE(LEFT(AA16,LEN(AA16)-2))),0,VALUE(LEFT(AA16,LEN(AA16)-2)))</f>
        <v>3</v>
      </c>
      <c r="AY16" s="1" t="n">
        <f aca="false">IF(ISERR(VALUE(LEFT(AB16,LEN(AB16)-2))),0,VALUE(LEFT(AB16,LEN(AB16)-2)))</f>
        <v>4</v>
      </c>
      <c r="AZ16" s="1" t="n">
        <f aca="false">IF(ISERR(VALUE(LEFT(AC16,LEN(AC16)-2))),0,VALUE(LEFT(AC16,LEN(AC16)-2)))</f>
        <v>5</v>
      </c>
      <c r="BA16" s="1" t="n">
        <f aca="false">IF(ISERR(VALUE(LEFT(AD16,LEN(AD16)-2))),0,VALUE(LEFT(AD16,LEN(AD16)-2)))</f>
        <v>6</v>
      </c>
      <c r="BB16" s="1" t="n">
        <f aca="false">IF(ISERR(VALUE(LEFT(AE16,LEN(AE16)-2))),0,VALUE(LEFT(AE16,LEN(AE16)-2)))</f>
        <v>7</v>
      </c>
      <c r="BC16" s="1" t="n">
        <f aca="false">IF(ISERR(VALUE(LEFT(AF16,LEN(AF16)-2))),0,VALUE(LEFT(AF16,LEN(AF16)-2)))</f>
        <v>8</v>
      </c>
      <c r="BD16" s="1" t="n">
        <f aca="false">IF(ISERR(VALUE(LEFT(AG16,LEN(AG16)-2))),0,VALUE(LEFT(AG16,LEN(AG16)-2)))</f>
        <v>9</v>
      </c>
      <c r="BE16" s="1" t="n">
        <f aca="false">IF(ISERR(VALUE(LEFT(AH16,LEN(AH16)-2))),0,VALUE(LEFT(AH16,LEN(AH16)-2)))</f>
        <v>0</v>
      </c>
      <c r="BF16" s="1" t="n">
        <f aca="false">IF(ISERR(VALUE(LEFT(AI16,LEN(AI16)-2))),0,VALUE(LEFT(AI16,LEN(AI16)-2)))</f>
        <v>11</v>
      </c>
      <c r="BG16" s="1" t="n">
        <f aca="false">IF(ISERR(VALUE(LEFT(AJ16,LEN(AJ16)-2))),0,VALUE(LEFT(AJ16,LEN(AJ16)-2)))</f>
        <v>1</v>
      </c>
      <c r="BH16" s="1" t="n">
        <f aca="false">IF(ISERR(VALUE(LEFT(AK16,LEN(AK16)-2))),0,VALUE(LEFT(AK16,LEN(AK16)-2)))</f>
        <v>2</v>
      </c>
    </row>
    <row r="17" customFormat="false" ht="12.75" hidden="false" customHeight="false" outlineLevel="0" collapsed="false">
      <c r="A17" s="1" t="n">
        <f aca="false">ROW(A17)-ROW($A$6)</f>
        <v>11</v>
      </c>
      <c r="C17" s="14" t="s">
        <v>33</v>
      </c>
      <c r="D17" s="15" t="n">
        <f aca="false">D35</f>
        <v>1</v>
      </c>
      <c r="E17" s="19" t="n">
        <f aca="false">SUM(G17:I17)</f>
        <v>20</v>
      </c>
      <c r="G17" s="1" t="n">
        <f aca="true" t="array" ref="G17:G17">SUM(LEN(RIGHT($P17:OFFSET($P17,0,$P$5-1),2))-LEN(SUBSTITUTE(RIGHT($P17:OFFSET($P17,0,$P$5-1),2),G$5,"")))</f>
        <v>3</v>
      </c>
      <c r="H17" s="1" t="n">
        <f aca="true" t="array" ref="H17:H17">SUM(LEN(RIGHT($P17:OFFSET($P17,0,$P$5-1),2))-LEN(SUBSTITUTE(RIGHT($P17:OFFSET($P17,0,$P$5-1),2),H$5,"")))</f>
        <v>4</v>
      </c>
      <c r="I17" s="1" t="n">
        <f aca="true" t="array" ref="I17:I17">SUM(LEN(RIGHT($P17:OFFSET($P17,0,$P$5-1),2))-LEN(SUBSTITUTE(RIGHT($P17:OFFSET($P17,0,$P$5-1),2),I$5,"")))</f>
        <v>13</v>
      </c>
      <c r="O17" s="16" t="n">
        <f aca="false">G17*$E$5+(H17)*0.5*$E$5</f>
        <v>5</v>
      </c>
      <c r="P17" s="17" t="s">
        <v>84</v>
      </c>
      <c r="Q17" s="17" t="s">
        <v>96</v>
      </c>
      <c r="R17" s="17" t="s">
        <v>102</v>
      </c>
      <c r="S17" s="17" t="s">
        <v>71</v>
      </c>
      <c r="T17" s="17" t="s">
        <v>90</v>
      </c>
      <c r="U17" s="17" t="s">
        <v>73</v>
      </c>
      <c r="V17" s="17" t="s">
        <v>92</v>
      </c>
      <c r="W17" s="17" t="s">
        <v>81</v>
      </c>
      <c r="X17" s="17" t="s">
        <v>82</v>
      </c>
      <c r="Y17" s="17"/>
      <c r="Z17" s="17" t="s">
        <v>83</v>
      </c>
      <c r="AA17" s="17" t="s">
        <v>100</v>
      </c>
      <c r="AB17" s="17" t="s">
        <v>96</v>
      </c>
      <c r="AC17" s="17" t="s">
        <v>102</v>
      </c>
      <c r="AD17" s="17" t="s">
        <v>71</v>
      </c>
      <c r="AE17" s="17" t="s">
        <v>80</v>
      </c>
      <c r="AF17" s="17" t="s">
        <v>91</v>
      </c>
      <c r="AG17" s="17" t="s">
        <v>94</v>
      </c>
      <c r="AH17" s="17" t="s">
        <v>109</v>
      </c>
      <c r="AI17" s="17" t="s">
        <v>76</v>
      </c>
      <c r="AJ17" s="17"/>
      <c r="AK17" s="14" t="s">
        <v>83</v>
      </c>
      <c r="AL17" s="18"/>
      <c r="AM17" s="1" t="n">
        <f aca="false">IF(ISERR(VALUE(LEFT(P17,LEN(P17)-2))),0,VALUE(LEFT(P17,LEN(P17)-2)))</f>
        <v>2</v>
      </c>
      <c r="AN17" s="1" t="n">
        <f aca="false">IF(ISERR(VALUE(LEFT(Q17,LEN(Q17)-2))),0,VALUE(LEFT(Q17,LEN(Q17)-2)))</f>
        <v>3</v>
      </c>
      <c r="AO17" s="1" t="n">
        <f aca="false">IF(ISERR(VALUE(LEFT(R17,LEN(R17)-2))),0,VALUE(LEFT(R17,LEN(R17)-2)))</f>
        <v>4</v>
      </c>
      <c r="AP17" s="1" t="n">
        <f aca="false">IF(ISERR(VALUE(LEFT(S17,LEN(S17)-2))),0,VALUE(LEFT(S17,LEN(S17)-2)))</f>
        <v>5</v>
      </c>
      <c r="AQ17" s="1" t="n">
        <f aca="false">IF(ISERR(VALUE(LEFT(T17,LEN(T17)-2))),0,VALUE(LEFT(T17,LEN(T17)-2)))</f>
        <v>6</v>
      </c>
      <c r="AR17" s="1" t="n">
        <f aca="false">IF(ISERR(VALUE(LEFT(U17,LEN(U17)-2))),0,VALUE(LEFT(U17,LEN(U17)-2)))</f>
        <v>7</v>
      </c>
      <c r="AS17" s="1" t="n">
        <f aca="false">IF(ISERR(VALUE(LEFT(V17,LEN(V17)-2))),0,VALUE(LEFT(V17,LEN(V17)-2)))</f>
        <v>8</v>
      </c>
      <c r="AT17" s="1" t="n">
        <f aca="false">IF(ISERR(VALUE(LEFT(W17,LEN(W17)-2))),0,VALUE(LEFT(W17,LEN(W17)-2)))</f>
        <v>9</v>
      </c>
      <c r="AU17" s="1" t="n">
        <f aca="false">IF(ISERR(VALUE(LEFT(X17,LEN(X17)-2))),0,VALUE(LEFT(X17,LEN(X17)-2)))</f>
        <v>10</v>
      </c>
      <c r="AV17" s="1" t="n">
        <f aca="false">IF(ISERR(VALUE(LEFT(Y17,LEN(Y17)-2))),0,VALUE(LEFT(Y17,LEN(Y17)-2)))</f>
        <v>0</v>
      </c>
      <c r="AW17" s="1" t="n">
        <f aca="false">IF(ISERR(VALUE(LEFT(Z17,LEN(Z17)-2))),0,VALUE(LEFT(Z17,LEN(Z17)-2)))</f>
        <v>1</v>
      </c>
      <c r="AX17" s="1" t="n">
        <f aca="false">IF(ISERR(VALUE(LEFT(AA17,LEN(AA17)-2))),0,VALUE(LEFT(AA17,LEN(AA17)-2)))</f>
        <v>2</v>
      </c>
      <c r="AY17" s="1" t="n">
        <f aca="false">IF(ISERR(VALUE(LEFT(AB17,LEN(AB17)-2))),0,VALUE(LEFT(AB17,LEN(AB17)-2)))</f>
        <v>3</v>
      </c>
      <c r="AZ17" s="1" t="n">
        <f aca="false">IF(ISERR(VALUE(LEFT(AC17,LEN(AC17)-2))),0,VALUE(LEFT(AC17,LEN(AC17)-2)))</f>
        <v>4</v>
      </c>
      <c r="BA17" s="1" t="n">
        <f aca="false">IF(ISERR(VALUE(LEFT(AD17,LEN(AD17)-2))),0,VALUE(LEFT(AD17,LEN(AD17)-2)))</f>
        <v>5</v>
      </c>
      <c r="BB17" s="1" t="n">
        <f aca="false">IF(ISERR(VALUE(LEFT(AE17,LEN(AE17)-2))),0,VALUE(LEFT(AE17,LEN(AE17)-2)))</f>
        <v>6</v>
      </c>
      <c r="BC17" s="1" t="n">
        <f aca="false">IF(ISERR(VALUE(LEFT(AF17,LEN(AF17)-2))),0,VALUE(LEFT(AF17,LEN(AF17)-2)))</f>
        <v>7</v>
      </c>
      <c r="BD17" s="1" t="n">
        <f aca="false">IF(ISERR(VALUE(LEFT(AG17,LEN(AG17)-2))),0,VALUE(LEFT(AG17,LEN(AG17)-2)))</f>
        <v>8</v>
      </c>
      <c r="BE17" s="1" t="n">
        <f aca="false">IF(ISERR(VALUE(LEFT(AH17,LEN(AH17)-2))),0,VALUE(LEFT(AH17,LEN(AH17)-2)))</f>
        <v>9</v>
      </c>
      <c r="BF17" s="1" t="n">
        <f aca="false">IF(ISERR(VALUE(LEFT(AI17,LEN(AI17)-2))),0,VALUE(LEFT(AI17,LEN(AI17)-2)))</f>
        <v>10</v>
      </c>
      <c r="BG17" s="1" t="n">
        <f aca="false">IF(ISERR(VALUE(LEFT(AJ17,LEN(AJ17)-2))),0,VALUE(LEFT(AJ17,LEN(AJ17)-2)))</f>
        <v>0</v>
      </c>
      <c r="BH17" s="1" t="n">
        <f aca="false">IF(ISERR(VALUE(LEFT(AK17,LEN(AK17)-2))),0,VALUE(LEFT(AK17,LEN(AK17)-2)))</f>
        <v>1</v>
      </c>
    </row>
    <row r="18" customFormat="false" ht="12.75" hidden="false" customHeight="false" outlineLevel="0" collapsed="false">
      <c r="E18" s="15" t="n">
        <f aca="false">SUM(E7:E17)/2</f>
        <v>110</v>
      </c>
      <c r="G18" s="1" t="n">
        <f aca="false">SUM(G7:G17)</f>
        <v>72</v>
      </c>
      <c r="H18" s="1" t="n">
        <f aca="false">SUM(H7:H17)</f>
        <v>76</v>
      </c>
      <c r="I18" s="1" t="n">
        <f aca="false">SUM(I7:I17)</f>
        <v>72</v>
      </c>
      <c r="J18" s="16" t="n">
        <f aca="false">SUM(G18:I18)/2</f>
        <v>110</v>
      </c>
      <c r="O18" s="16" t="n">
        <f aca="false">SUM(O7:O17)</f>
        <v>110</v>
      </c>
    </row>
    <row r="19" customFormat="false" ht="12.75" hidden="false" customHeight="false" outlineLevel="0" collapsed="false">
      <c r="E19" s="16"/>
      <c r="G19" s="1" t="n">
        <f aca="false">SUM($P19:$AK19)</f>
        <v>72</v>
      </c>
      <c r="J19" s="40"/>
      <c r="O19" s="41" t="s">
        <v>114</v>
      </c>
      <c r="P19" s="1" t="n">
        <f aca="false" t="array" ref="P19:P19">SUM(LEN(RIGHT(P$7:P$17,2))-LEN(SUBSTITUTE(RIGHT(P$7:P$17,2),$G$5,"")))</f>
        <v>2</v>
      </c>
      <c r="Q19" s="1" t="n">
        <f aca="false" t="array" ref="Q19:Q19">SUM(LEN(RIGHT(Q$7:Q$17,2))-LEN(SUBSTITUTE(RIGHT(Q$7:Q$17,2),$G$5,"")))</f>
        <v>3</v>
      </c>
      <c r="R19" s="1" t="n">
        <f aca="false" t="array" ref="R19:R19">SUM(LEN(RIGHT(R$7:R$17,2))-LEN(SUBSTITUTE(RIGHT(R$7:R$17,2),$G$5,"")))</f>
        <v>5</v>
      </c>
      <c r="S19" s="1" t="n">
        <f aca="false" t="array" ref="S19:S19">SUM(LEN(RIGHT(S$7:S$17,2))-LEN(SUBSTITUTE(RIGHT(S$7:S$17,2),$G$5,"")))</f>
        <v>2</v>
      </c>
      <c r="T19" s="1" t="n">
        <f aca="false" t="array" ref="T19:T19">SUM(LEN(RIGHT(T$7:T$17,2))-LEN(SUBSTITUTE(RIGHT(T$7:T$17,2),$G$5,"")))</f>
        <v>3</v>
      </c>
      <c r="U19" s="1" t="n">
        <f aca="false" t="array" ref="U19:U19">SUM(LEN(RIGHT(U$7:U$17,2))-LEN(SUBSTITUTE(RIGHT(U$7:U$17,2),$G$5,"")))</f>
        <v>3</v>
      </c>
      <c r="V19" s="1" t="n">
        <f aca="false" t="array" ref="V19:V19">SUM(LEN(RIGHT(V$7:V$17,2))-LEN(SUBSTITUTE(RIGHT(V$7:V$17,2),$G$5,"")))</f>
        <v>3</v>
      </c>
      <c r="W19" s="1" t="n">
        <f aca="false" t="array" ref="W19:W19">SUM(LEN(RIGHT(W$7:W$17,2))-LEN(SUBSTITUTE(RIGHT(W$7:W$17,2),$G$5,"")))</f>
        <v>2</v>
      </c>
      <c r="X19" s="1" t="n">
        <f aca="false" t="array" ref="X19:X19">SUM(LEN(RIGHT(X$7:X$17,2))-LEN(SUBSTITUTE(RIGHT(X$7:X$17,2),$G$5,"")))</f>
        <v>3</v>
      </c>
      <c r="Y19" s="1" t="n">
        <f aca="false" t="array" ref="Y19:Y19">SUM(LEN(RIGHT(Y$7:Y$17,2))-LEN(SUBSTITUTE(RIGHT(Y$7:Y$17,2),$G$5,"")))</f>
        <v>2</v>
      </c>
      <c r="Z19" s="1" t="n">
        <f aca="false" t="array" ref="Z19:Z19">SUM(LEN(RIGHT(Z$7:Z$17,2))-LEN(SUBSTITUTE(RIGHT(Z$7:Z$17,2),$G$5,"")))</f>
        <v>3</v>
      </c>
      <c r="AA19" s="1" t="n">
        <f aca="false" t="array" ref="AA19:AA19">SUM(LEN(RIGHT(AA$7:AA$17,2))-LEN(SUBSTITUTE(RIGHT(AA$7:AA$17,2),$G$5,"")))</f>
        <v>4</v>
      </c>
      <c r="AB19" s="1" t="n">
        <f aca="false" t="array" ref="AB19:AB19">SUM(LEN(RIGHT(AB$7:AB$17,2))-LEN(SUBSTITUTE(RIGHT(AB$7:AB$17,2),$G$5,"")))</f>
        <v>3</v>
      </c>
      <c r="AC19" s="1" t="n">
        <f aca="false" t="array" ref="AC19:AC19">SUM(LEN(RIGHT(AC$7:AC$17,2))-LEN(SUBSTITUTE(RIGHT(AC$7:AC$17,2),$G$5,"")))</f>
        <v>4</v>
      </c>
      <c r="AD19" s="1" t="n">
        <f aca="false" t="array" ref="AD19:AD19">SUM(LEN(RIGHT(AD$7:AD$17,2))-LEN(SUBSTITUTE(RIGHT(AD$7:AD$17,2),$G$5,"")))</f>
        <v>4</v>
      </c>
      <c r="AE19" s="1" t="n">
        <f aca="false" t="array" ref="AE19:AE19">SUM(LEN(RIGHT(AE$7:AE$17,2))-LEN(SUBSTITUTE(RIGHT(AE$7:AE$17,2),$G$5,"")))</f>
        <v>4</v>
      </c>
      <c r="AF19" s="1" t="n">
        <f aca="false" t="array" ref="AF19:AF19">SUM(LEN(RIGHT(AF$7:AF$17,2))-LEN(SUBSTITUTE(RIGHT(AF$7:AF$17,2),$G$5,"")))</f>
        <v>4</v>
      </c>
      <c r="AG19" s="1" t="n">
        <f aca="false" t="array" ref="AG19:AG19">SUM(LEN(RIGHT(AG$7:AG$17,2))-LEN(SUBSTITUTE(RIGHT(AG$7:AG$17,2),$G$5,"")))</f>
        <v>5</v>
      </c>
      <c r="AH19" s="1" t="n">
        <f aca="false" t="array" ref="AH19:AH19">SUM(LEN(RIGHT(AH$7:AH$17,2))-LEN(SUBSTITUTE(RIGHT(AH$7:AH$17,2),$G$5,"")))</f>
        <v>4</v>
      </c>
      <c r="AI19" s="1" t="n">
        <f aca="false" t="array" ref="AI19:AI19">SUM(LEN(RIGHT(AI$7:AI$17,2))-LEN(SUBSTITUTE(RIGHT(AI$7:AI$17,2),$G$5,"")))</f>
        <v>2</v>
      </c>
      <c r="AJ19" s="1" t="n">
        <f aca="false" t="array" ref="AJ19:AJ19">SUM(LEN(RIGHT(AJ$7:AJ$17,2))-LEN(SUBSTITUTE(RIGHT(AJ$7:AJ$17,2),$G$5,"")))</f>
        <v>2</v>
      </c>
      <c r="AK19" s="1" t="n">
        <f aca="false" t="array" ref="AK19:AK19">SUM(LEN(RIGHT(AK$7:AK$17,2))-LEN(SUBSTITUTE(RIGHT(AK$7:AK$17,2),$G$5,"")))</f>
        <v>5</v>
      </c>
    </row>
    <row r="20" customFormat="false" ht="12.75" hidden="false" customHeight="false" outlineLevel="0" collapsed="false">
      <c r="E20" s="15" t="n">
        <f aca="false">SUM(G18:I18)/2</f>
        <v>110</v>
      </c>
      <c r="G20" s="40"/>
      <c r="I20" s="1" t="n">
        <f aca="false">SUM($P20:$AK20)</f>
        <v>72</v>
      </c>
      <c r="J20" s="40"/>
      <c r="O20" s="11" t="s">
        <v>115</v>
      </c>
      <c r="P20" s="1" t="n">
        <f aca="false" t="array" ref="P20:P20">SUM(LEN(RIGHT(P$7:P$17,2))-LEN(SUBSTITUTE(RIGHT(P$7:P$17,2),$I$5,"")))</f>
        <v>2</v>
      </c>
      <c r="Q20" s="1" t="n">
        <f aca="false" t="array" ref="Q20:Q20">SUM(LEN(RIGHT(Q$7:Q$17,2))-LEN(SUBSTITUTE(RIGHT(Q$7:Q$17,2),$I$5,"")))</f>
        <v>3</v>
      </c>
      <c r="R20" s="1" t="n">
        <f aca="false" t="array" ref="R20:R20">SUM(LEN(RIGHT(R$7:R$17,2))-LEN(SUBSTITUTE(RIGHT(R$7:R$17,2),$I$5,"")))</f>
        <v>5</v>
      </c>
      <c r="S20" s="1" t="n">
        <f aca="false" t="array" ref="S20:S20">SUM(LEN(RIGHT(S$7:S$17,2))-LEN(SUBSTITUTE(RIGHT(S$7:S$17,2),$I$5,"")))</f>
        <v>2</v>
      </c>
      <c r="T20" s="1" t="n">
        <f aca="false" t="array" ref="T20:T20">SUM(LEN(RIGHT(T$7:T$17,2))-LEN(SUBSTITUTE(RIGHT(T$7:T$17,2),$I$5,"")))</f>
        <v>3</v>
      </c>
      <c r="U20" s="1" t="n">
        <f aca="false" t="array" ref="U20:U20">SUM(LEN(RIGHT(U$7:U$17,2))-LEN(SUBSTITUTE(RIGHT(U$7:U$17,2),$I$5,"")))</f>
        <v>3</v>
      </c>
      <c r="V20" s="1" t="n">
        <f aca="false" t="array" ref="V20:V20">SUM(LEN(RIGHT(V$7:V$17,2))-LEN(SUBSTITUTE(RIGHT(V$7:V$17,2),$I$5,"")))</f>
        <v>3</v>
      </c>
      <c r="W20" s="1" t="n">
        <f aca="false" t="array" ref="W20:W20">SUM(LEN(RIGHT(W$7:W$17,2))-LEN(SUBSTITUTE(RIGHT(W$7:W$17,2),$I$5,"")))</f>
        <v>2</v>
      </c>
      <c r="X20" s="1" t="n">
        <f aca="false" t="array" ref="X20:X20">SUM(LEN(RIGHT(X$7:X$17,2))-LEN(SUBSTITUTE(RIGHT(X$7:X$17,2),$I$5,"")))</f>
        <v>3</v>
      </c>
      <c r="Y20" s="1" t="n">
        <f aca="false" t="array" ref="Y20:Y20">SUM(LEN(RIGHT(Y$7:Y$17,2))-LEN(SUBSTITUTE(RIGHT(Y$7:Y$17,2),$I$5,"")))</f>
        <v>2</v>
      </c>
      <c r="Z20" s="1" t="n">
        <f aca="false" t="array" ref="Z20:Z20">SUM(LEN(RIGHT(Z$7:Z$17,2))-LEN(SUBSTITUTE(RIGHT(Z$7:Z$17,2),$I$5,"")))</f>
        <v>3</v>
      </c>
      <c r="AA20" s="1" t="n">
        <f aca="false" t="array" ref="AA20:AA20">SUM(LEN(RIGHT(AA$7:AA$17,2))-LEN(SUBSTITUTE(RIGHT(AA$7:AA$17,2),$I$5,"")))</f>
        <v>4</v>
      </c>
      <c r="AB20" s="1" t="n">
        <f aca="false" t="array" ref="AB20:AB20">SUM(LEN(RIGHT(AB$7:AB$17,2))-LEN(SUBSTITUTE(RIGHT(AB$7:AB$17,2),$I$5,"")))</f>
        <v>3</v>
      </c>
      <c r="AC20" s="1" t="n">
        <f aca="false" t="array" ref="AC20:AC20">SUM(LEN(RIGHT(AC$7:AC$17,2))-LEN(SUBSTITUTE(RIGHT(AC$7:AC$17,2),$I$5,"")))</f>
        <v>4</v>
      </c>
      <c r="AD20" s="1" t="n">
        <f aca="false" t="array" ref="AD20:AD20">SUM(LEN(RIGHT(AD$7:AD$17,2))-LEN(SUBSTITUTE(RIGHT(AD$7:AD$17,2),$I$5,"")))</f>
        <v>4</v>
      </c>
      <c r="AE20" s="1" t="n">
        <f aca="false" t="array" ref="AE20:AE20">SUM(LEN(RIGHT(AE$7:AE$17,2))-LEN(SUBSTITUTE(RIGHT(AE$7:AE$17,2),$I$5,"")))</f>
        <v>4</v>
      </c>
      <c r="AF20" s="1" t="n">
        <f aca="false" t="array" ref="AF20:AF20">SUM(LEN(RIGHT(AF$7:AF$17,2))-LEN(SUBSTITUTE(RIGHT(AF$7:AF$17,2),$I$5,"")))</f>
        <v>4</v>
      </c>
      <c r="AG20" s="1" t="n">
        <f aca="false" t="array" ref="AG20:AG20">SUM(LEN(RIGHT(AG$7:AG$17,2))-LEN(SUBSTITUTE(RIGHT(AG$7:AG$17,2),$I$5,"")))</f>
        <v>5</v>
      </c>
      <c r="AH20" s="1" t="n">
        <f aca="false" t="array" ref="AH20:AH20">SUM(LEN(RIGHT(AH$7:AH$17,2))-LEN(SUBSTITUTE(RIGHT(AH$7:AH$17,2),$I$5,"")))</f>
        <v>4</v>
      </c>
      <c r="AI20" s="1" t="n">
        <f aca="false" t="array" ref="AI20:AI20">SUM(LEN(RIGHT(AI$7:AI$17,2))-LEN(SUBSTITUTE(RIGHT(AI$7:AI$17,2),$I$5,"")))</f>
        <v>2</v>
      </c>
      <c r="AJ20" s="1" t="n">
        <f aca="false" t="array" ref="AJ20:AJ20">SUM(LEN(RIGHT(AJ$7:AJ$17,2))-LEN(SUBSTITUTE(RIGHT(AJ$7:AJ$17,2),$I$5,"")))</f>
        <v>2</v>
      </c>
      <c r="AK20" s="1" t="n">
        <f aca="false" t="array" ref="AK20:AK20">SUM(LEN(RIGHT(AK$7:AK$17,2))-LEN(SUBSTITUTE(RIGHT(AK$7:AK$17,2),$I$5,"")))</f>
        <v>5</v>
      </c>
    </row>
    <row r="21" customFormat="false" ht="12.75" hidden="false" customHeight="false" outlineLevel="0" collapsed="false">
      <c r="C21" s="3"/>
    </row>
    <row r="22" customFormat="false" ht="12.75" hidden="false" customHeight="false" outlineLevel="0" collapsed="false">
      <c r="C22" s="3"/>
      <c r="D22" s="19"/>
      <c r="L22" s="20"/>
    </row>
    <row r="23" customFormat="false" ht="12.75" hidden="false" customHeight="false" outlineLevel="0" collapsed="false">
      <c r="C23" s="3"/>
      <c r="D23" s="6" t="n">
        <f aca="false">D5</f>
        <v>11</v>
      </c>
      <c r="F23" s="21"/>
      <c r="G23" s="22" t="n">
        <f aca="false" t="array" ref="G23:G23">SQRT(SUMSQ(D25:D35-G25:G35))</f>
        <v>1.13102334965379</v>
      </c>
      <c r="H23" s="23" t="n">
        <v>100</v>
      </c>
      <c r="I23" s="24" t="n">
        <f aca="false">400/LN(10)</f>
        <v>173.717792761301</v>
      </c>
      <c r="J23" s="19"/>
      <c r="L23" s="20"/>
      <c r="O23" s="22" t="n">
        <f aca="false" t="array" ref="O23:O23">SQRT(SUMSQ(O7:O17-O25:O35))</f>
        <v>10.5830052442584</v>
      </c>
    </row>
    <row r="24" customFormat="false" ht="12.75" hidden="false" customHeight="false" outlineLevel="0" collapsed="false">
      <c r="A24" s="1" t="s">
        <v>116</v>
      </c>
      <c r="C24" s="1" t="str">
        <f aca="false">C6</f>
        <v>Player</v>
      </c>
      <c r="D24" s="11" t="s">
        <v>35</v>
      </c>
      <c r="E24" s="11" t="s">
        <v>6</v>
      </c>
      <c r="F24" s="25"/>
      <c r="G24" s="11" t="s">
        <v>36</v>
      </c>
      <c r="H24" s="11" t="s">
        <v>37</v>
      </c>
      <c r="I24" s="11" t="s">
        <v>38</v>
      </c>
      <c r="J24" s="11"/>
      <c r="K24" s="11"/>
      <c r="L24" s="20"/>
      <c r="M24" s="11" t="s">
        <v>117</v>
      </c>
      <c r="O24" s="11" t="s">
        <v>40</v>
      </c>
      <c r="P24" s="13" t="s">
        <v>41</v>
      </c>
      <c r="Q24" s="13"/>
      <c r="R24" s="13"/>
      <c r="S24" s="13"/>
      <c r="T24" s="13"/>
      <c r="AM24" s="3" t="s">
        <v>46</v>
      </c>
    </row>
    <row r="25" customFormat="false" ht="12.75" hidden="false" customHeight="false" outlineLevel="0" collapsed="false">
      <c r="A25" s="1" t="n">
        <f aca="false">ROW(A25)-ROW($A$24)</f>
        <v>1</v>
      </c>
      <c r="C25" s="1" t="str">
        <f aca="false">C7</f>
        <v> Emanuel Lasker (Germany) </v>
      </c>
      <c r="D25" s="26" t="n">
        <v>1</v>
      </c>
      <c r="E25" s="19" t="n">
        <f aca="false">E7</f>
        <v>20</v>
      </c>
      <c r="F25" s="19"/>
      <c r="G25" s="27" t="n">
        <f aca="false">M25/$M$36</f>
        <v>1.68770913104735</v>
      </c>
      <c r="H25" s="15" t="n">
        <f aca="false">M25*H$23/$M$37</f>
        <v>14.5454545454545</v>
      </c>
      <c r="I25" s="42" t="n">
        <f aca="false">LN(G25)*$I$23</f>
        <v>90.9190400281659</v>
      </c>
      <c r="J25" s="15"/>
      <c r="K25" s="15"/>
      <c r="L25" s="20"/>
      <c r="M25" s="20" t="n">
        <f aca="false">D25*O7/O25</f>
        <v>1.6</v>
      </c>
      <c r="O25" s="16" t="n">
        <f aca="false">SUM(P25:AK25)</f>
        <v>10</v>
      </c>
      <c r="P25" s="28" t="n">
        <f aca="false">IF(AM7=0,0,$D25/($D25+INDEX($D$7:$D$17,AM7)))</f>
        <v>0</v>
      </c>
      <c r="Q25" s="29" t="n">
        <f aca="false">IF(AN7=0,0,$D25/($D25+INDEX($D$7:$D$17,AN7)))</f>
        <v>0.5</v>
      </c>
      <c r="R25" s="29" t="n">
        <f aca="false">IF(AO7=0,0,$D25/($D25+INDEX($D$7:$D$17,AO7)))</f>
        <v>0.5</v>
      </c>
      <c r="S25" s="29" t="n">
        <f aca="false">IF(AP7=0,0,$D25/($D25+INDEX($D$7:$D$17,AP7)))</f>
        <v>0.5</v>
      </c>
      <c r="T25" s="29" t="n">
        <f aca="false">IF(AQ7=0,0,$D25/($D25+INDEX($D$7:$D$17,AQ7)))</f>
        <v>0.5</v>
      </c>
      <c r="U25" s="29" t="n">
        <f aca="false">IF(AR7=0,0,$D25/($D25+INDEX($D$7:$D$17,AR7)))</f>
        <v>0.5</v>
      </c>
      <c r="V25" s="29" t="n">
        <f aca="false">IF(AS7=0,0,$D25/($D25+INDEX($D$7:$D$17,AS7)))</f>
        <v>0.5</v>
      </c>
      <c r="W25" s="29" t="n">
        <f aca="false">IF(AT7=0,0,$D25/($D25+INDEX($D$7:$D$17,AT7)))</f>
        <v>0.5</v>
      </c>
      <c r="X25" s="29" t="n">
        <f aca="false">IF(AU7=0,0,$D25/($D25+INDEX($D$7:$D$17,AU7)))</f>
        <v>0.5</v>
      </c>
      <c r="Y25" s="29" t="n">
        <f aca="false">IF(AV7=0,0,$D25/($D25+INDEX($D$7:$D$17,AV7)))</f>
        <v>0.5</v>
      </c>
      <c r="Z25" s="29" t="n">
        <f aca="false">IF(AW7=0,0,$D25/($D25+INDEX($D$7:$D$17,AW7)))</f>
        <v>0.5</v>
      </c>
      <c r="AA25" s="29" t="n">
        <f aca="false">IF(AX7=0,0,$D25/($D25+INDEX($D$7:$D$17,AX7)))</f>
        <v>0</v>
      </c>
      <c r="AB25" s="29" t="n">
        <f aca="false">IF(AY7=0,0,$D25/($D25+INDEX($D$7:$D$17,AY7)))</f>
        <v>0.5</v>
      </c>
      <c r="AC25" s="29" t="n">
        <f aca="false">IF(AZ7=0,0,$D25/($D25+INDEX($D$7:$D$17,AZ7)))</f>
        <v>0.5</v>
      </c>
      <c r="AD25" s="29" t="n">
        <f aca="false">IF(BA7=0,0,$D25/($D25+INDEX($D$7:$D$17,BA7)))</f>
        <v>0.5</v>
      </c>
      <c r="AE25" s="29" t="n">
        <f aca="false">IF(BB7=0,0,$D25/($D25+INDEX($D$7:$D$17,BB7)))</f>
        <v>0.5</v>
      </c>
      <c r="AF25" s="29" t="n">
        <f aca="false">IF(BC7=0,0,$D25/($D25+INDEX($D$7:$D$17,BC7)))</f>
        <v>0.5</v>
      </c>
      <c r="AG25" s="29" t="n">
        <f aca="false">IF(BD7=0,0,$D25/($D25+INDEX($D$7:$D$17,BD7)))</f>
        <v>0.5</v>
      </c>
      <c r="AH25" s="29" t="n">
        <f aca="false">IF(BE7=0,0,$D25/($D25+INDEX($D$7:$D$17,BE7)))</f>
        <v>0.5</v>
      </c>
      <c r="AI25" s="29" t="n">
        <f aca="false">IF(BF7=0,0,$D25/($D25+INDEX($D$7:$D$17,BF7)))</f>
        <v>0.5</v>
      </c>
      <c r="AJ25" s="29" t="n">
        <f aca="false">IF(BG7=0,0,$D25/($D25+INDEX($D$7:$D$17,BG7)))</f>
        <v>0.5</v>
      </c>
      <c r="AK25" s="30" t="n">
        <f aca="false">IF(BH7=0,0,$D25/($D25+INDEX($D$7:$D$17,BH7)))</f>
        <v>0.5</v>
      </c>
      <c r="AL25" s="31"/>
      <c r="AM25" s="1" t="n">
        <f aca="false">IF(RIGHT(P7,1)=$G$5,2,IF(RIGHT(P7,1)=$H$5,1,0))</f>
        <v>0</v>
      </c>
      <c r="AN25" s="1" t="n">
        <f aca="false">IF(RIGHT(Q7,1)=$G$5,2,IF(RIGHT(Q7,1)=$H$5,1,0))</f>
        <v>1</v>
      </c>
      <c r="AO25" s="1" t="n">
        <f aca="false">IF(RIGHT(R7,1)=$G$5,2,IF(RIGHT(R7,1)=$H$5,1,0))</f>
        <v>2</v>
      </c>
      <c r="AP25" s="1" t="n">
        <f aca="false">IF(RIGHT(S7,1)=$G$5,2,IF(RIGHT(S7,1)=$H$5,1,0))</f>
        <v>1</v>
      </c>
      <c r="AQ25" s="1" t="n">
        <f aca="false">IF(RIGHT(T7,1)=$G$5,2,IF(RIGHT(T7,1)=$H$5,1,0))</f>
        <v>2</v>
      </c>
      <c r="AR25" s="1" t="n">
        <f aca="false">IF(RIGHT(U7,1)=$G$5,2,IF(RIGHT(U7,1)=$H$5,1,0))</f>
        <v>2</v>
      </c>
      <c r="AS25" s="1" t="n">
        <f aca="false">IF(RIGHT(V7,1)=$G$5,2,IF(RIGHT(V7,1)=$H$5,1,0))</f>
        <v>2</v>
      </c>
      <c r="AT25" s="1" t="n">
        <f aca="false">IF(RIGHT(W7,1)=$G$5,2,IF(RIGHT(W7,1)=$H$5,1,0))</f>
        <v>1</v>
      </c>
      <c r="AU25" s="1" t="n">
        <f aca="false">IF(RIGHT(X7,1)=$G$5,2,IF(RIGHT(X7,1)=$H$5,1,0))</f>
        <v>1</v>
      </c>
      <c r="AV25" s="1" t="n">
        <f aca="false">IF(RIGHT(Y7,1)=$G$5,2,IF(RIGHT(Y7,1)=$H$5,1,0))</f>
        <v>1</v>
      </c>
      <c r="AW25" s="1" t="n">
        <f aca="false">IF(RIGHT(Z7,1)=$G$5,2,IF(RIGHT(Z7,1)=$H$5,1,0))</f>
        <v>2</v>
      </c>
      <c r="AX25" s="1" t="n">
        <f aca="false">IF(RIGHT(AA7,1)=$G$5,2,IF(RIGHT(AA7,1)=$H$5,1,0))</f>
        <v>0</v>
      </c>
      <c r="AY25" s="1" t="n">
        <f aca="false">IF(RIGHT(AB7,1)=$G$5,2,IF(RIGHT(AB7,1)=$H$5,1,0))</f>
        <v>0</v>
      </c>
      <c r="AZ25" s="1" t="n">
        <f aca="false">IF(RIGHT(AC7,1)=$G$5,2,IF(RIGHT(AC7,1)=$H$5,1,0))</f>
        <v>1</v>
      </c>
      <c r="BA25" s="1" t="n">
        <f aca="false">IF(RIGHT(AD7,1)=$G$5,2,IF(RIGHT(AD7,1)=$H$5,1,0))</f>
        <v>2</v>
      </c>
      <c r="BB25" s="1" t="n">
        <f aca="false">IF(RIGHT(AE7,1)=$G$5,2,IF(RIGHT(AE7,1)=$H$5,1,0))</f>
        <v>2</v>
      </c>
      <c r="BC25" s="1" t="n">
        <f aca="false">IF(RIGHT(AF7,1)=$G$5,2,IF(RIGHT(AF7,1)=$H$5,1,0))</f>
        <v>2</v>
      </c>
      <c r="BD25" s="1" t="n">
        <f aca="false">IF(RIGHT(AG7,1)=$G$5,2,IF(RIGHT(AG7,1)=$H$5,1,0))</f>
        <v>2</v>
      </c>
      <c r="BE25" s="1" t="n">
        <f aca="false">IF(RIGHT(AH7,1)=$G$5,2,IF(RIGHT(AH7,1)=$H$5,1,0))</f>
        <v>2</v>
      </c>
      <c r="BF25" s="1" t="n">
        <f aca="false">IF(RIGHT(AI7,1)=$G$5,2,IF(RIGHT(AI7,1)=$H$5,1,0))</f>
        <v>2</v>
      </c>
      <c r="BG25" s="1" t="n">
        <f aca="false">IF(RIGHT(AJ7,1)=$G$5,2,IF(RIGHT(AJ7,1)=$H$5,1,0))</f>
        <v>2</v>
      </c>
      <c r="BH25" s="1" t="n">
        <f aca="false">IF(RIGHT(AK7,1)=$G$5,2,IF(RIGHT(AK7,1)=$H$5,1,0))</f>
        <v>2</v>
      </c>
    </row>
    <row r="26" customFormat="false" ht="12.75" hidden="false" customHeight="false" outlineLevel="0" collapsed="false">
      <c r="A26" s="1" t="n">
        <f aca="false">ROW(A26)-ROW($A$24)</f>
        <v>2</v>
      </c>
      <c r="C26" s="1" t="str">
        <f aca="false">C8</f>
        <v> José Raúl Capablanca (Cuba) </v>
      </c>
      <c r="D26" s="26" t="n">
        <v>1</v>
      </c>
      <c r="E26" s="19" t="n">
        <f aca="false">E8</f>
        <v>20</v>
      </c>
      <c r="F26" s="19"/>
      <c r="G26" s="27" t="n">
        <f aca="false">M26/$M$36</f>
        <v>1.52948640001166</v>
      </c>
      <c r="H26" s="15" t="n">
        <f aca="false">M26*H$23/$M$37</f>
        <v>13.1818181818182</v>
      </c>
      <c r="I26" s="42" t="n">
        <f aca="false">LN(G26)*$I$23</f>
        <v>73.8182478597859</v>
      </c>
      <c r="J26" s="15"/>
      <c r="K26" s="15"/>
      <c r="L26" s="20"/>
      <c r="M26" s="20" t="n">
        <f aca="false">D26*O8/O26</f>
        <v>1.45</v>
      </c>
      <c r="O26" s="16" t="n">
        <f aca="false">SUM(P26:AK26)</f>
        <v>10</v>
      </c>
      <c r="P26" s="32" t="n">
        <f aca="false">IF(AM8=0,0,$D26/($D26+INDEX($D$7:$D$17,AM8)))</f>
        <v>0.5</v>
      </c>
      <c r="Q26" s="31" t="n">
        <f aca="false">IF(AN8=0,0,$D26/($D26+INDEX($D$7:$D$17,AN8)))</f>
        <v>0.5</v>
      </c>
      <c r="R26" s="31" t="n">
        <f aca="false">IF(AO8=0,0,$D26/($D26+INDEX($D$7:$D$17,AO8)))</f>
        <v>0</v>
      </c>
      <c r="S26" s="31" t="n">
        <f aca="false">IF(AP8=0,0,$D26/($D26+INDEX($D$7:$D$17,AP8)))</f>
        <v>0.5</v>
      </c>
      <c r="T26" s="31" t="n">
        <f aca="false">IF(AQ8=0,0,$D26/($D26+INDEX($D$7:$D$17,AQ8)))</f>
        <v>0.5</v>
      </c>
      <c r="U26" s="31" t="n">
        <f aca="false">IF(AR8=0,0,$D26/($D26+INDEX($D$7:$D$17,AR8)))</f>
        <v>0.5</v>
      </c>
      <c r="V26" s="31" t="n">
        <f aca="false">IF(AS8=0,0,$D26/($D26+INDEX($D$7:$D$17,AS8)))</f>
        <v>0.5</v>
      </c>
      <c r="W26" s="31" t="n">
        <f aca="false">IF(AT8=0,0,$D26/($D26+INDEX($D$7:$D$17,AT8)))</f>
        <v>0.5</v>
      </c>
      <c r="X26" s="31" t="n">
        <f aca="false">IF(AU8=0,0,$D26/($D26+INDEX($D$7:$D$17,AU8)))</f>
        <v>0.5</v>
      </c>
      <c r="Y26" s="31" t="n">
        <f aca="false">IF(AV8=0,0,$D26/($D26+INDEX($D$7:$D$17,AV8)))</f>
        <v>0.5</v>
      </c>
      <c r="Z26" s="31" t="n">
        <f aca="false">IF(AW8=0,0,$D26/($D26+INDEX($D$7:$D$17,AW8)))</f>
        <v>0.5</v>
      </c>
      <c r="AA26" s="31" t="n">
        <f aca="false">IF(AX8=0,0,$D26/($D26+INDEX($D$7:$D$17,AX8)))</f>
        <v>0.5</v>
      </c>
      <c r="AB26" s="31" t="n">
        <f aca="false">IF(AY8=0,0,$D26/($D26+INDEX($D$7:$D$17,AY8)))</f>
        <v>0.5</v>
      </c>
      <c r="AC26" s="31" t="n">
        <f aca="false">IF(AZ8=0,0,$D26/($D26+INDEX($D$7:$D$17,AZ8)))</f>
        <v>0</v>
      </c>
      <c r="AD26" s="31" t="n">
        <f aca="false">IF(BA8=0,0,$D26/($D26+INDEX($D$7:$D$17,BA8)))</f>
        <v>0.5</v>
      </c>
      <c r="AE26" s="31" t="n">
        <f aca="false">IF(BB8=0,0,$D26/($D26+INDEX($D$7:$D$17,BB8)))</f>
        <v>0.5</v>
      </c>
      <c r="AF26" s="31" t="n">
        <f aca="false">IF(BC8=0,0,$D26/($D26+INDEX($D$7:$D$17,BC8)))</f>
        <v>0.5</v>
      </c>
      <c r="AG26" s="31" t="n">
        <f aca="false">IF(BD8=0,0,$D26/($D26+INDEX($D$7:$D$17,BD8)))</f>
        <v>0.5</v>
      </c>
      <c r="AH26" s="31" t="n">
        <f aca="false">IF(BE8=0,0,$D26/($D26+INDEX($D$7:$D$17,BE8)))</f>
        <v>0.5</v>
      </c>
      <c r="AI26" s="31" t="n">
        <f aca="false">IF(BF8=0,0,$D26/($D26+INDEX($D$7:$D$17,BF8)))</f>
        <v>0.5</v>
      </c>
      <c r="AJ26" s="31" t="n">
        <f aca="false">IF(BG8=0,0,$D26/($D26+INDEX($D$7:$D$17,BG8)))</f>
        <v>0.5</v>
      </c>
      <c r="AK26" s="33" t="n">
        <f aca="false">IF(BH8=0,0,$D26/($D26+INDEX($D$7:$D$17,BH8)))</f>
        <v>0.5</v>
      </c>
      <c r="AL26" s="31"/>
      <c r="AM26" s="1" t="n">
        <f aca="false">IF(RIGHT(P8,1)=$G$5,2,IF(RIGHT(P8,1)=$H$5,1,0))</f>
        <v>1</v>
      </c>
      <c r="AN26" s="1" t="n">
        <f aca="false">IF(RIGHT(Q8,1)=$G$5,2,IF(RIGHT(Q8,1)=$H$5,1,0))</f>
        <v>1</v>
      </c>
      <c r="AO26" s="1" t="n">
        <f aca="false">IF(RIGHT(R8,1)=$G$5,2,IF(RIGHT(R8,1)=$H$5,1,0))</f>
        <v>0</v>
      </c>
      <c r="AP26" s="1" t="n">
        <f aca="false">IF(RIGHT(S8,1)=$G$5,2,IF(RIGHT(S8,1)=$H$5,1,0))</f>
        <v>1</v>
      </c>
      <c r="AQ26" s="1" t="n">
        <f aca="false">IF(RIGHT(T8,1)=$G$5,2,IF(RIGHT(T8,1)=$H$5,1,0))</f>
        <v>1</v>
      </c>
      <c r="AR26" s="1" t="n">
        <f aca="false">IF(RIGHT(U8,1)=$G$5,2,IF(RIGHT(U8,1)=$H$5,1,0))</f>
        <v>0</v>
      </c>
      <c r="AS26" s="1" t="n">
        <f aca="false">IF(RIGHT(V8,1)=$G$5,2,IF(RIGHT(V8,1)=$H$5,1,0))</f>
        <v>1</v>
      </c>
      <c r="AT26" s="1" t="n">
        <f aca="false">IF(RIGHT(W8,1)=$G$5,2,IF(RIGHT(W8,1)=$H$5,1,0))</f>
        <v>2</v>
      </c>
      <c r="AU26" s="1" t="n">
        <f aca="false">IF(RIGHT(X8,1)=$G$5,2,IF(RIGHT(X8,1)=$H$5,1,0))</f>
        <v>2</v>
      </c>
      <c r="AV26" s="1" t="n">
        <f aca="false">IF(RIGHT(Y8,1)=$G$5,2,IF(RIGHT(Y8,1)=$H$5,1,0))</f>
        <v>2</v>
      </c>
      <c r="AW26" s="1" t="n">
        <f aca="false">IF(RIGHT(Z8,1)=$G$5,2,IF(RIGHT(Z8,1)=$H$5,1,0))</f>
        <v>1</v>
      </c>
      <c r="AX26" s="1" t="n">
        <f aca="false">IF(RIGHT(AA8,1)=$G$5,2,IF(RIGHT(AA8,1)=$H$5,1,0))</f>
        <v>2</v>
      </c>
      <c r="AY26" s="1" t="n">
        <f aca="false">IF(RIGHT(AB8,1)=$G$5,2,IF(RIGHT(AB8,1)=$H$5,1,0))</f>
        <v>2</v>
      </c>
      <c r="AZ26" s="1" t="n">
        <f aca="false">IF(RIGHT(AC8,1)=$G$5,2,IF(RIGHT(AC8,1)=$H$5,1,0))</f>
        <v>0</v>
      </c>
      <c r="BA26" s="1" t="n">
        <f aca="false">IF(RIGHT(AD8,1)=$G$5,2,IF(RIGHT(AD8,1)=$H$5,1,0))</f>
        <v>1</v>
      </c>
      <c r="BB26" s="1" t="n">
        <f aca="false">IF(RIGHT(AE8,1)=$G$5,2,IF(RIGHT(AE8,1)=$H$5,1,0))</f>
        <v>1</v>
      </c>
      <c r="BC26" s="1" t="n">
        <f aca="false">IF(RIGHT(AF8,1)=$G$5,2,IF(RIGHT(AF8,1)=$H$5,1,0))</f>
        <v>2</v>
      </c>
      <c r="BD26" s="1" t="n">
        <f aca="false">IF(RIGHT(AG8,1)=$G$5,2,IF(RIGHT(AG8,1)=$H$5,1,0))</f>
        <v>2</v>
      </c>
      <c r="BE26" s="1" t="n">
        <f aca="false">IF(RIGHT(AH8,1)=$G$5,2,IF(RIGHT(AH8,1)=$H$5,1,0))</f>
        <v>2</v>
      </c>
      <c r="BF26" s="1" t="n">
        <f aca="false">IF(RIGHT(AI8,1)=$G$5,2,IF(RIGHT(AI8,1)=$H$5,1,0))</f>
        <v>2</v>
      </c>
      <c r="BG26" s="1" t="n">
        <f aca="false">IF(RIGHT(AJ8,1)=$G$5,2,IF(RIGHT(AJ8,1)=$H$5,1,0))</f>
        <v>1</v>
      </c>
      <c r="BH26" s="1" t="n">
        <f aca="false">IF(RIGHT(AK8,1)=$G$5,2,IF(RIGHT(AK8,1)=$H$5,1,0))</f>
        <v>2</v>
      </c>
    </row>
    <row r="27" customFormat="false" ht="12.75" hidden="false" customHeight="false" outlineLevel="0" collapsed="false">
      <c r="A27" s="1" t="n">
        <f aca="false">ROW(A27)-ROW($A$24)</f>
        <v>3</v>
      </c>
      <c r="C27" s="1" t="str">
        <f aca="false">C9</f>
        <v> Alexander Alekhine (France) </v>
      </c>
      <c r="D27" s="26" t="n">
        <v>1</v>
      </c>
      <c r="E27" s="19" t="n">
        <f aca="false">E9</f>
        <v>20</v>
      </c>
      <c r="F27" s="19"/>
      <c r="G27" s="27" t="n">
        <f aca="false">M27/$M$36</f>
        <v>1.26578184828551</v>
      </c>
      <c r="H27" s="15" t="n">
        <f aca="false">M27*H$23/$M$37</f>
        <v>10.9090909090909</v>
      </c>
      <c r="I27" s="42" t="n">
        <f aca="false">LN(G27)*$I$23</f>
        <v>40.9435453848459</v>
      </c>
      <c r="J27" s="15"/>
      <c r="K27" s="15"/>
      <c r="L27" s="20"/>
      <c r="M27" s="20" t="n">
        <f aca="false">D27*O9/O27</f>
        <v>1.2</v>
      </c>
      <c r="O27" s="16" t="n">
        <f aca="false">SUM(P27:AK27)</f>
        <v>10</v>
      </c>
      <c r="P27" s="32" t="n">
        <f aca="false">IF(AM9=0,0,$D27/($D27+INDEX($D$7:$D$17,AM9)))</f>
        <v>0.5</v>
      </c>
      <c r="Q27" s="31" t="n">
        <f aca="false">IF(AN9=0,0,$D27/($D27+INDEX($D$7:$D$17,AN9)))</f>
        <v>0.5</v>
      </c>
      <c r="R27" s="31" t="n">
        <f aca="false">IF(AO9=0,0,$D27/($D27+INDEX($D$7:$D$17,AO9)))</f>
        <v>0.5</v>
      </c>
      <c r="S27" s="31" t="n">
        <f aca="false">IF(AP9=0,0,$D27/($D27+INDEX($D$7:$D$17,AP9)))</f>
        <v>0.5</v>
      </c>
      <c r="T27" s="31" t="n">
        <f aca="false">IF(AQ9=0,0,$D27/($D27+INDEX($D$7:$D$17,AQ9)))</f>
        <v>0</v>
      </c>
      <c r="U27" s="31" t="n">
        <f aca="false">IF(AR9=0,0,$D27/($D27+INDEX($D$7:$D$17,AR9)))</f>
        <v>0.5</v>
      </c>
      <c r="V27" s="31" t="n">
        <f aca="false">IF(AS9=0,0,$D27/($D27+INDEX($D$7:$D$17,AS9)))</f>
        <v>0.5</v>
      </c>
      <c r="W27" s="31" t="n">
        <f aca="false">IF(AT9=0,0,$D27/($D27+INDEX($D$7:$D$17,AT9)))</f>
        <v>0.5</v>
      </c>
      <c r="X27" s="31" t="n">
        <f aca="false">IF(AU9=0,0,$D27/($D27+INDEX($D$7:$D$17,AU9)))</f>
        <v>0.5</v>
      </c>
      <c r="Y27" s="31" t="n">
        <f aca="false">IF(AV9=0,0,$D27/($D27+INDEX($D$7:$D$17,AV9)))</f>
        <v>0.5</v>
      </c>
      <c r="Z27" s="31" t="n">
        <f aca="false">IF(AW9=0,0,$D27/($D27+INDEX($D$7:$D$17,AW9)))</f>
        <v>0.5</v>
      </c>
      <c r="AA27" s="31" t="n">
        <f aca="false">IF(AX9=0,0,$D27/($D27+INDEX($D$7:$D$17,AX9)))</f>
        <v>0.5</v>
      </c>
      <c r="AB27" s="31" t="n">
        <f aca="false">IF(AY9=0,0,$D27/($D27+INDEX($D$7:$D$17,AY9)))</f>
        <v>0.5</v>
      </c>
      <c r="AC27" s="31" t="n">
        <f aca="false">IF(AZ9=0,0,$D27/($D27+INDEX($D$7:$D$17,AZ9)))</f>
        <v>0.5</v>
      </c>
      <c r="AD27" s="31" t="n">
        <f aca="false">IF(BA9=0,0,$D27/($D27+INDEX($D$7:$D$17,BA9)))</f>
        <v>0.5</v>
      </c>
      <c r="AE27" s="31" t="n">
        <f aca="false">IF(BB9=0,0,$D27/($D27+INDEX($D$7:$D$17,BB9)))</f>
        <v>0</v>
      </c>
      <c r="AF27" s="31" t="n">
        <f aca="false">IF(BC9=0,0,$D27/($D27+INDEX($D$7:$D$17,BC9)))</f>
        <v>0.5</v>
      </c>
      <c r="AG27" s="31" t="n">
        <f aca="false">IF(BD9=0,0,$D27/($D27+INDEX($D$7:$D$17,BD9)))</f>
        <v>0.5</v>
      </c>
      <c r="AH27" s="31" t="n">
        <f aca="false">IF(BE9=0,0,$D27/($D27+INDEX($D$7:$D$17,BE9)))</f>
        <v>0.5</v>
      </c>
      <c r="AI27" s="31" t="n">
        <f aca="false">IF(BF9=0,0,$D27/($D27+INDEX($D$7:$D$17,BF9)))</f>
        <v>0.5</v>
      </c>
      <c r="AJ27" s="31" t="n">
        <f aca="false">IF(BG9=0,0,$D27/($D27+INDEX($D$7:$D$17,BG9)))</f>
        <v>0.5</v>
      </c>
      <c r="AK27" s="33" t="n">
        <f aca="false">IF(BH9=0,0,$D27/($D27+INDEX($D$7:$D$17,BH9)))</f>
        <v>0.5</v>
      </c>
      <c r="AL27" s="31"/>
      <c r="AM27" s="1" t="n">
        <f aca="false">IF(RIGHT(P9,1)=$G$5,2,IF(RIGHT(P9,1)=$H$5,1,0))</f>
        <v>1</v>
      </c>
      <c r="AN27" s="1" t="n">
        <f aca="false">IF(RIGHT(Q9,1)=$G$5,2,IF(RIGHT(Q9,1)=$H$5,1,0))</f>
        <v>2</v>
      </c>
      <c r="AO27" s="1" t="n">
        <f aca="false">IF(RIGHT(R9,1)=$G$5,2,IF(RIGHT(R9,1)=$H$5,1,0))</f>
        <v>0</v>
      </c>
      <c r="AP27" s="1" t="n">
        <f aca="false">IF(RIGHT(S9,1)=$G$5,2,IF(RIGHT(S9,1)=$H$5,1,0))</f>
        <v>1</v>
      </c>
      <c r="AQ27" s="1" t="n">
        <f aca="false">IF(RIGHT(T9,1)=$G$5,2,IF(RIGHT(T9,1)=$H$5,1,0))</f>
        <v>0</v>
      </c>
      <c r="AR27" s="1" t="n">
        <f aca="false">IF(RIGHT(U9,1)=$G$5,2,IF(RIGHT(U9,1)=$H$5,1,0))</f>
        <v>1</v>
      </c>
      <c r="AS27" s="1" t="n">
        <f aca="false">IF(RIGHT(V9,1)=$G$5,2,IF(RIGHT(V9,1)=$H$5,1,0))</f>
        <v>2</v>
      </c>
      <c r="AT27" s="1" t="n">
        <f aca="false">IF(RIGHT(W9,1)=$G$5,2,IF(RIGHT(W9,1)=$H$5,1,0))</f>
        <v>2</v>
      </c>
      <c r="AU27" s="1" t="n">
        <f aca="false">IF(RIGHT(X9,1)=$G$5,2,IF(RIGHT(X9,1)=$H$5,1,0))</f>
        <v>1</v>
      </c>
      <c r="AV27" s="1" t="n">
        <f aca="false">IF(RIGHT(Y9,1)=$G$5,2,IF(RIGHT(Y9,1)=$H$5,1,0))</f>
        <v>1</v>
      </c>
      <c r="AW27" s="1" t="n">
        <f aca="false">IF(RIGHT(Z9,1)=$G$5,2,IF(RIGHT(Z9,1)=$H$5,1,0))</f>
        <v>2</v>
      </c>
      <c r="AX27" s="1" t="n">
        <f aca="false">IF(RIGHT(AA9,1)=$G$5,2,IF(RIGHT(AA9,1)=$H$5,1,0))</f>
        <v>1</v>
      </c>
      <c r="AY27" s="1" t="n">
        <f aca="false">IF(RIGHT(AB9,1)=$G$5,2,IF(RIGHT(AB9,1)=$H$5,1,0))</f>
        <v>2</v>
      </c>
      <c r="AZ27" s="1" t="n">
        <f aca="false">IF(RIGHT(AC9,1)=$G$5,2,IF(RIGHT(AC9,1)=$H$5,1,0))</f>
        <v>1</v>
      </c>
      <c r="BA27" s="1" t="n">
        <f aca="false">IF(RIGHT(AD9,1)=$G$5,2,IF(RIGHT(AD9,1)=$H$5,1,0))</f>
        <v>1</v>
      </c>
      <c r="BB27" s="1" t="n">
        <f aca="false">IF(RIGHT(AE9,1)=$G$5,2,IF(RIGHT(AE9,1)=$H$5,1,0))</f>
        <v>0</v>
      </c>
      <c r="BC27" s="1" t="n">
        <f aca="false">IF(RIGHT(AF9,1)=$G$5,2,IF(RIGHT(AF9,1)=$H$5,1,0))</f>
        <v>1</v>
      </c>
      <c r="BD27" s="1" t="n">
        <f aca="false">IF(RIGHT(AG9,1)=$G$5,2,IF(RIGHT(AG9,1)=$H$5,1,0))</f>
        <v>0</v>
      </c>
      <c r="BE27" s="1" t="n">
        <f aca="false">IF(RIGHT(AH9,1)=$G$5,2,IF(RIGHT(AH9,1)=$H$5,1,0))</f>
        <v>1</v>
      </c>
      <c r="BF27" s="1" t="n">
        <f aca="false">IF(RIGHT(AI9,1)=$G$5,2,IF(RIGHT(AI9,1)=$H$5,1,0))</f>
        <v>1</v>
      </c>
      <c r="BG27" s="1" t="n">
        <f aca="false">IF(RIGHT(AJ9,1)=$G$5,2,IF(RIGHT(AJ9,1)=$H$5,1,0))</f>
        <v>1</v>
      </c>
      <c r="BH27" s="1" t="n">
        <f aca="false">IF(RIGHT(AK9,1)=$G$5,2,IF(RIGHT(AK9,1)=$H$5,1,0))</f>
        <v>2</v>
      </c>
    </row>
    <row r="28" customFormat="false" ht="12.75" hidden="false" customHeight="false" outlineLevel="0" collapsed="false">
      <c r="A28" s="1" t="n">
        <f aca="false">ROW(A28)-ROW($A$24)</f>
        <v>4</v>
      </c>
      <c r="C28" s="1" t="str">
        <f aca="false">C10</f>
        <v> Frank Marshall (United States) </v>
      </c>
      <c r="D28" s="26" t="n">
        <v>1</v>
      </c>
      <c r="E28" s="19" t="n">
        <f aca="false">E10</f>
        <v>20</v>
      </c>
      <c r="F28" s="19"/>
      <c r="G28" s="27" t="n">
        <f aca="false">M28/$M$36</f>
        <v>1.16030002759505</v>
      </c>
      <c r="H28" s="15" t="n">
        <f aca="false">M28*H$23/$M$37</f>
        <v>10</v>
      </c>
      <c r="I28" s="42" t="n">
        <f aca="false">LN(G28)*$I$23</f>
        <v>25.828121029086</v>
      </c>
      <c r="J28" s="15"/>
      <c r="K28" s="15"/>
      <c r="L28" s="20"/>
      <c r="M28" s="20" t="n">
        <f aca="false">D28*O10/O28</f>
        <v>1.1</v>
      </c>
      <c r="O28" s="16" t="n">
        <f aca="false">SUM(P28:AK28)</f>
        <v>10</v>
      </c>
      <c r="P28" s="32" t="n">
        <f aca="false">IF(AM10=0,0,$D28/($D28+INDEX($D$7:$D$17,AM10)))</f>
        <v>0.5</v>
      </c>
      <c r="Q28" s="31" t="n">
        <f aca="false">IF(AN10=0,0,$D28/($D28+INDEX($D$7:$D$17,AN10)))</f>
        <v>0.5</v>
      </c>
      <c r="R28" s="31" t="n">
        <f aca="false">IF(AO10=0,0,$D28/($D28+INDEX($D$7:$D$17,AO10)))</f>
        <v>0.5</v>
      </c>
      <c r="S28" s="31" t="n">
        <f aca="false">IF(AP10=0,0,$D28/($D28+INDEX($D$7:$D$17,AP10)))</f>
        <v>0.5</v>
      </c>
      <c r="T28" s="31" t="n">
        <f aca="false">IF(AQ10=0,0,$D28/($D28+INDEX($D$7:$D$17,AQ10)))</f>
        <v>0.5</v>
      </c>
      <c r="U28" s="31" t="n">
        <f aca="false">IF(AR10=0,0,$D28/($D28+INDEX($D$7:$D$17,AR10)))</f>
        <v>0.5</v>
      </c>
      <c r="V28" s="31" t="n">
        <f aca="false">IF(AS10=0,0,$D28/($D28+INDEX($D$7:$D$17,AS10)))</f>
        <v>0</v>
      </c>
      <c r="W28" s="31" t="n">
        <f aca="false">IF(AT10=0,0,$D28/($D28+INDEX($D$7:$D$17,AT10)))</f>
        <v>0.5</v>
      </c>
      <c r="X28" s="31" t="n">
        <f aca="false">IF(AU10=0,0,$D28/($D28+INDEX($D$7:$D$17,AU10)))</f>
        <v>0.5</v>
      </c>
      <c r="Y28" s="31" t="n">
        <f aca="false">IF(AV10=0,0,$D28/($D28+INDEX($D$7:$D$17,AV10)))</f>
        <v>0.5</v>
      </c>
      <c r="Z28" s="31" t="n">
        <f aca="false">IF(AW10=0,0,$D28/($D28+INDEX($D$7:$D$17,AW10)))</f>
        <v>0.5</v>
      </c>
      <c r="AA28" s="31" t="n">
        <f aca="false">IF(AX10=0,0,$D28/($D28+INDEX($D$7:$D$17,AX10)))</f>
        <v>0.5</v>
      </c>
      <c r="AB28" s="31" t="n">
        <f aca="false">IF(AY10=0,0,$D28/($D28+INDEX($D$7:$D$17,AY10)))</f>
        <v>0.5</v>
      </c>
      <c r="AC28" s="31" t="n">
        <f aca="false">IF(AZ10=0,0,$D28/($D28+INDEX($D$7:$D$17,AZ10)))</f>
        <v>0.5</v>
      </c>
      <c r="AD28" s="31" t="n">
        <f aca="false">IF(BA10=0,0,$D28/($D28+INDEX($D$7:$D$17,BA10)))</f>
        <v>0.5</v>
      </c>
      <c r="AE28" s="31" t="n">
        <f aca="false">IF(BB10=0,0,$D28/($D28+INDEX($D$7:$D$17,BB10)))</f>
        <v>0.5</v>
      </c>
      <c r="AF28" s="31" t="n">
        <f aca="false">IF(BC10=0,0,$D28/($D28+INDEX($D$7:$D$17,BC10)))</f>
        <v>0.5</v>
      </c>
      <c r="AG28" s="31" t="n">
        <f aca="false">IF(BD10=0,0,$D28/($D28+INDEX($D$7:$D$17,BD10)))</f>
        <v>0</v>
      </c>
      <c r="AH28" s="31" t="n">
        <f aca="false">IF(BE10=0,0,$D28/($D28+INDEX($D$7:$D$17,BE10)))</f>
        <v>0.5</v>
      </c>
      <c r="AI28" s="31" t="n">
        <f aca="false">IF(BF10=0,0,$D28/($D28+INDEX($D$7:$D$17,BF10)))</f>
        <v>0.5</v>
      </c>
      <c r="AJ28" s="31" t="n">
        <f aca="false">IF(BG10=0,0,$D28/($D28+INDEX($D$7:$D$17,BG10)))</f>
        <v>0.5</v>
      </c>
      <c r="AK28" s="33" t="n">
        <f aca="false">IF(BH10=0,0,$D28/($D28+INDEX($D$7:$D$17,BH10)))</f>
        <v>0.5</v>
      </c>
      <c r="AL28" s="31"/>
      <c r="AM28" s="1" t="n">
        <f aca="false">IF(RIGHT(P10,1)=$G$5,2,IF(RIGHT(P10,1)=$H$5,1,0))</f>
        <v>1</v>
      </c>
      <c r="AN28" s="1" t="n">
        <f aca="false">IF(RIGHT(Q10,1)=$G$5,2,IF(RIGHT(Q10,1)=$H$5,1,0))</f>
        <v>2</v>
      </c>
      <c r="AO28" s="1" t="n">
        <f aca="false">IF(RIGHT(R10,1)=$G$5,2,IF(RIGHT(R10,1)=$H$5,1,0))</f>
        <v>2</v>
      </c>
      <c r="AP28" s="1" t="n">
        <f aca="false">IF(RIGHT(S10,1)=$G$5,2,IF(RIGHT(S10,1)=$H$5,1,0))</f>
        <v>1</v>
      </c>
      <c r="AQ28" s="1" t="n">
        <f aca="false">IF(RIGHT(T10,1)=$G$5,2,IF(RIGHT(T10,1)=$H$5,1,0))</f>
        <v>1</v>
      </c>
      <c r="AR28" s="1" t="n">
        <f aca="false">IF(RIGHT(U10,1)=$G$5,2,IF(RIGHT(U10,1)=$H$5,1,0))</f>
        <v>1</v>
      </c>
      <c r="AS28" s="1" t="n">
        <f aca="false">IF(RIGHT(V10,1)=$G$5,2,IF(RIGHT(V10,1)=$H$5,1,0))</f>
        <v>0</v>
      </c>
      <c r="AT28" s="1" t="n">
        <f aca="false">IF(RIGHT(W10,1)=$G$5,2,IF(RIGHT(W10,1)=$H$5,1,0))</f>
        <v>1</v>
      </c>
      <c r="AU28" s="1" t="n">
        <f aca="false">IF(RIGHT(X10,1)=$G$5,2,IF(RIGHT(X10,1)=$H$5,1,0))</f>
        <v>0</v>
      </c>
      <c r="AV28" s="1" t="n">
        <f aca="false">IF(RIGHT(Y10,1)=$G$5,2,IF(RIGHT(Y10,1)=$H$5,1,0))</f>
        <v>0</v>
      </c>
      <c r="AW28" s="1" t="n">
        <f aca="false">IF(RIGHT(Z10,1)=$G$5,2,IF(RIGHT(Z10,1)=$H$5,1,0))</f>
        <v>1</v>
      </c>
      <c r="AX28" s="1" t="n">
        <f aca="false">IF(RIGHT(AA10,1)=$G$5,2,IF(RIGHT(AA10,1)=$H$5,1,0))</f>
        <v>2</v>
      </c>
      <c r="AY28" s="1" t="n">
        <f aca="false">IF(RIGHT(AB10,1)=$G$5,2,IF(RIGHT(AB10,1)=$H$5,1,0))</f>
        <v>1</v>
      </c>
      <c r="AZ28" s="1" t="n">
        <f aca="false">IF(RIGHT(AC10,1)=$G$5,2,IF(RIGHT(AC10,1)=$H$5,1,0))</f>
        <v>2</v>
      </c>
      <c r="BA28" s="1" t="n">
        <f aca="false">IF(RIGHT(AD10,1)=$G$5,2,IF(RIGHT(AD10,1)=$H$5,1,0))</f>
        <v>0</v>
      </c>
      <c r="BB28" s="1" t="n">
        <f aca="false">IF(RIGHT(AE10,1)=$G$5,2,IF(RIGHT(AE10,1)=$H$5,1,0))</f>
        <v>1</v>
      </c>
      <c r="BC28" s="1" t="n">
        <f aca="false">IF(RIGHT(AF10,1)=$G$5,2,IF(RIGHT(AF10,1)=$H$5,1,0))</f>
        <v>1</v>
      </c>
      <c r="BD28" s="1" t="n">
        <f aca="false">IF(RIGHT(AG10,1)=$G$5,2,IF(RIGHT(AG10,1)=$H$5,1,0))</f>
        <v>0</v>
      </c>
      <c r="BE28" s="1" t="n">
        <f aca="false">IF(RIGHT(AH10,1)=$G$5,2,IF(RIGHT(AH10,1)=$H$5,1,0))</f>
        <v>2</v>
      </c>
      <c r="BF28" s="1" t="n">
        <f aca="false">IF(RIGHT(AI10,1)=$G$5,2,IF(RIGHT(AI10,1)=$H$5,1,0))</f>
        <v>1</v>
      </c>
      <c r="BG28" s="1" t="n">
        <f aca="false">IF(RIGHT(AJ10,1)=$G$5,2,IF(RIGHT(AJ10,1)=$H$5,1,0))</f>
        <v>2</v>
      </c>
      <c r="BH28" s="1" t="n">
        <f aca="false">IF(RIGHT(AK10,1)=$G$5,2,IF(RIGHT(AK10,1)=$H$5,1,0))</f>
        <v>0</v>
      </c>
    </row>
    <row r="29" customFormat="false" ht="12.75" hidden="false" customHeight="false" outlineLevel="0" collapsed="false">
      <c r="A29" s="1" t="n">
        <f aca="false">ROW(A29)-ROW($A$24)</f>
        <v>5</v>
      </c>
      <c r="C29" s="1" t="str">
        <f aca="false">C11</f>
        <v> Richard Réti (Czechoslovakia) </v>
      </c>
      <c r="D29" s="26" t="n">
        <v>1</v>
      </c>
      <c r="E29" s="19" t="n">
        <f aca="false">E11</f>
        <v>20</v>
      </c>
      <c r="F29" s="19"/>
      <c r="G29" s="27" t="n">
        <f aca="false">M29/$M$36</f>
        <v>1.10755911724982</v>
      </c>
      <c r="H29" s="15" t="n">
        <f aca="false">M29*H$23/$M$37</f>
        <v>9.54545454545455</v>
      </c>
      <c r="I29" s="42" t="n">
        <f aca="false">LN(G29)*$I$23</f>
        <v>17.7467665937712</v>
      </c>
      <c r="J29" s="15"/>
      <c r="K29" s="15"/>
      <c r="L29" s="20"/>
      <c r="M29" s="20" t="n">
        <f aca="false">D29*O11/O29</f>
        <v>1.05</v>
      </c>
      <c r="O29" s="16" t="n">
        <f aca="false">SUM(P29:AK29)</f>
        <v>10</v>
      </c>
      <c r="P29" s="32" t="n">
        <f aca="false">IF(AM11=0,0,$D29/($D29+INDEX($D$7:$D$17,AM11)))</f>
        <v>0.5</v>
      </c>
      <c r="Q29" s="31" t="n">
        <f aca="false">IF(AN11=0,0,$D29/($D29+INDEX($D$7:$D$17,AN11)))</f>
        <v>0.5</v>
      </c>
      <c r="R29" s="31" t="n">
        <f aca="false">IF(AO11=0,0,$D29/($D29+INDEX($D$7:$D$17,AO11)))</f>
        <v>0.5</v>
      </c>
      <c r="S29" s="31" t="n">
        <f aca="false">IF(AP11=0,0,$D29/($D29+INDEX($D$7:$D$17,AP11)))</f>
        <v>0.5</v>
      </c>
      <c r="T29" s="31" t="n">
        <f aca="false">IF(AQ11=0,0,$D29/($D29+INDEX($D$7:$D$17,AQ11)))</f>
        <v>0.5</v>
      </c>
      <c r="U29" s="31" t="n">
        <f aca="false">IF(AR11=0,0,$D29/($D29+INDEX($D$7:$D$17,AR11)))</f>
        <v>0.5</v>
      </c>
      <c r="V29" s="31" t="n">
        <f aca="false">IF(AS11=0,0,$D29/($D29+INDEX($D$7:$D$17,AS11)))</f>
        <v>0.5</v>
      </c>
      <c r="W29" s="31" t="n">
        <f aca="false">IF(AT11=0,0,$D29/($D29+INDEX($D$7:$D$17,AT11)))</f>
        <v>0.5</v>
      </c>
      <c r="X29" s="31" t="n">
        <f aca="false">IF(AU11=0,0,$D29/($D29+INDEX($D$7:$D$17,AU11)))</f>
        <v>0</v>
      </c>
      <c r="Y29" s="31" t="n">
        <f aca="false">IF(AV11=0,0,$D29/($D29+INDEX($D$7:$D$17,AV11)))</f>
        <v>0.5</v>
      </c>
      <c r="Z29" s="31" t="n">
        <f aca="false">IF(AW11=0,0,$D29/($D29+INDEX($D$7:$D$17,AW11)))</f>
        <v>0.5</v>
      </c>
      <c r="AA29" s="31" t="n">
        <f aca="false">IF(AX11=0,0,$D29/($D29+INDEX($D$7:$D$17,AX11)))</f>
        <v>0.5</v>
      </c>
      <c r="AB29" s="31" t="n">
        <f aca="false">IF(AY11=0,0,$D29/($D29+INDEX($D$7:$D$17,AY11)))</f>
        <v>0.5</v>
      </c>
      <c r="AC29" s="31" t="n">
        <f aca="false">IF(AZ11=0,0,$D29/($D29+INDEX($D$7:$D$17,AZ11)))</f>
        <v>0.5</v>
      </c>
      <c r="AD29" s="31" t="n">
        <f aca="false">IF(BA11=0,0,$D29/($D29+INDEX($D$7:$D$17,BA11)))</f>
        <v>0.5</v>
      </c>
      <c r="AE29" s="31" t="n">
        <f aca="false">IF(BB11=0,0,$D29/($D29+INDEX($D$7:$D$17,BB11)))</f>
        <v>0.5</v>
      </c>
      <c r="AF29" s="31" t="n">
        <f aca="false">IF(BC11=0,0,$D29/($D29+INDEX($D$7:$D$17,BC11)))</f>
        <v>0.5</v>
      </c>
      <c r="AG29" s="31" t="n">
        <f aca="false">IF(BD11=0,0,$D29/($D29+INDEX($D$7:$D$17,BD11)))</f>
        <v>0.5</v>
      </c>
      <c r="AH29" s="31" t="n">
        <f aca="false">IF(BE11=0,0,$D29/($D29+INDEX($D$7:$D$17,BE11)))</f>
        <v>0.5</v>
      </c>
      <c r="AI29" s="31" t="n">
        <f aca="false">IF(BF11=0,0,$D29/($D29+INDEX($D$7:$D$17,BF11)))</f>
        <v>0</v>
      </c>
      <c r="AJ29" s="31" t="n">
        <f aca="false">IF(BG11=0,0,$D29/($D29+INDEX($D$7:$D$17,BG11)))</f>
        <v>0.5</v>
      </c>
      <c r="AK29" s="33" t="n">
        <f aca="false">IF(BH11=0,0,$D29/($D29+INDEX($D$7:$D$17,BH11)))</f>
        <v>0.5</v>
      </c>
      <c r="AL29" s="31"/>
      <c r="AM29" s="1" t="n">
        <f aca="false">IF(RIGHT(P11,1)=$G$5,2,IF(RIGHT(P11,1)=$H$5,1,0))</f>
        <v>2</v>
      </c>
      <c r="AN29" s="1" t="n">
        <f aca="false">IF(RIGHT(Q11,1)=$G$5,2,IF(RIGHT(Q11,1)=$H$5,1,0))</f>
        <v>2</v>
      </c>
      <c r="AO29" s="1" t="n">
        <f aca="false">IF(RIGHT(R11,1)=$G$5,2,IF(RIGHT(R11,1)=$H$5,1,0))</f>
        <v>2</v>
      </c>
      <c r="AP29" s="1" t="n">
        <f aca="false">IF(RIGHT(S11,1)=$G$5,2,IF(RIGHT(S11,1)=$H$5,1,0))</f>
        <v>2</v>
      </c>
      <c r="AQ29" s="1" t="n">
        <f aca="false">IF(RIGHT(T11,1)=$G$5,2,IF(RIGHT(T11,1)=$H$5,1,0))</f>
        <v>0</v>
      </c>
      <c r="AR29" s="1" t="n">
        <f aca="false">IF(RIGHT(U11,1)=$G$5,2,IF(RIGHT(U11,1)=$H$5,1,0))</f>
        <v>2</v>
      </c>
      <c r="AS29" s="1" t="n">
        <f aca="false">IF(RIGHT(V11,1)=$G$5,2,IF(RIGHT(V11,1)=$H$5,1,0))</f>
        <v>0</v>
      </c>
      <c r="AT29" s="1" t="n">
        <f aca="false">IF(RIGHT(W11,1)=$G$5,2,IF(RIGHT(W11,1)=$H$5,1,0))</f>
        <v>1</v>
      </c>
      <c r="AU29" s="1" t="n">
        <f aca="false">IF(RIGHT(X11,1)=$G$5,2,IF(RIGHT(X11,1)=$H$5,1,0))</f>
        <v>0</v>
      </c>
      <c r="AV29" s="1" t="n">
        <f aca="false">IF(RIGHT(Y11,1)=$G$5,2,IF(RIGHT(Y11,1)=$H$5,1,0))</f>
        <v>1</v>
      </c>
      <c r="AW29" s="1" t="n">
        <f aca="false">IF(RIGHT(Z11,1)=$G$5,2,IF(RIGHT(Z11,1)=$H$5,1,0))</f>
        <v>0</v>
      </c>
      <c r="AX29" s="1" t="n">
        <f aca="false">IF(RIGHT(AA11,1)=$G$5,2,IF(RIGHT(AA11,1)=$H$5,1,0))</f>
        <v>2</v>
      </c>
      <c r="AY29" s="1" t="n">
        <f aca="false">IF(RIGHT(AB11,1)=$G$5,2,IF(RIGHT(AB11,1)=$H$5,1,0))</f>
        <v>0</v>
      </c>
      <c r="AZ29" s="1" t="n">
        <f aca="false">IF(RIGHT(AC11,1)=$G$5,2,IF(RIGHT(AC11,1)=$H$5,1,0))</f>
        <v>0</v>
      </c>
      <c r="BA29" s="1" t="n">
        <f aca="false">IF(RIGHT(AD11,1)=$G$5,2,IF(RIGHT(AD11,1)=$H$5,1,0))</f>
        <v>2</v>
      </c>
      <c r="BB29" s="1" t="n">
        <f aca="false">IF(RIGHT(AE11,1)=$G$5,2,IF(RIGHT(AE11,1)=$H$5,1,0))</f>
        <v>0</v>
      </c>
      <c r="BC29" s="1" t="n">
        <f aca="false">IF(RIGHT(AF11,1)=$G$5,2,IF(RIGHT(AF11,1)=$H$5,1,0))</f>
        <v>0</v>
      </c>
      <c r="BD29" s="1" t="n">
        <f aca="false">IF(RIGHT(AG11,1)=$G$5,2,IF(RIGHT(AG11,1)=$H$5,1,0))</f>
        <v>2</v>
      </c>
      <c r="BE29" s="1" t="n">
        <f aca="false">IF(RIGHT(AH11,1)=$G$5,2,IF(RIGHT(AH11,1)=$H$5,1,0))</f>
        <v>0</v>
      </c>
      <c r="BF29" s="1" t="n">
        <f aca="false">IF(RIGHT(AI11,1)=$G$5,2,IF(RIGHT(AI11,1)=$H$5,1,0))</f>
        <v>0</v>
      </c>
      <c r="BG29" s="1" t="n">
        <f aca="false">IF(RIGHT(AJ11,1)=$G$5,2,IF(RIGHT(AJ11,1)=$H$5,1,0))</f>
        <v>1</v>
      </c>
      <c r="BH29" s="1" t="n">
        <f aca="false">IF(RIGHT(AK11,1)=$G$5,2,IF(RIGHT(AK11,1)=$H$5,1,0))</f>
        <v>2</v>
      </c>
    </row>
    <row r="30" customFormat="false" ht="12.75" hidden="false" customHeight="false" outlineLevel="0" collapsed="false">
      <c r="A30" s="1" t="n">
        <f aca="false">ROW(A30)-ROW($A$24)</f>
        <v>6</v>
      </c>
      <c r="C30" s="1" t="str">
        <f aca="false">C12</f>
        <v> Géza Maróczy (Hungary) </v>
      </c>
      <c r="D30" s="26" t="n">
        <v>1</v>
      </c>
      <c r="E30" s="19" t="n">
        <f aca="false">E12</f>
        <v>20</v>
      </c>
      <c r="F30" s="19"/>
      <c r="G30" s="27" t="n">
        <f aca="false">M30/$M$36</f>
        <v>1.05481820690459</v>
      </c>
      <c r="H30" s="15" t="n">
        <f aca="false">M30*H$23/$M$37</f>
        <v>9.09090909090909</v>
      </c>
      <c r="I30" s="42" t="n">
        <f aca="false">LN(G30)*$I$23</f>
        <v>9.27104696579599</v>
      </c>
      <c r="J30" s="15"/>
      <c r="K30" s="15"/>
      <c r="L30" s="20"/>
      <c r="M30" s="20" t="n">
        <f aca="false">D30*O12/O30</f>
        <v>1</v>
      </c>
      <c r="O30" s="16" t="n">
        <f aca="false">SUM(P30:AK30)</f>
        <v>10</v>
      </c>
      <c r="P30" s="32" t="n">
        <f aca="false">IF(AM12=0,0,$D30/($D30+INDEX($D$7:$D$17,AM12)))</f>
        <v>0.5</v>
      </c>
      <c r="Q30" s="31" t="n">
        <f aca="false">IF(AN12=0,0,$D30/($D30+INDEX($D$7:$D$17,AN12)))</f>
        <v>0.5</v>
      </c>
      <c r="R30" s="31" t="n">
        <f aca="false">IF(AO12=0,0,$D30/($D30+INDEX($D$7:$D$17,AO12)))</f>
        <v>0.5</v>
      </c>
      <c r="S30" s="31" t="n">
        <f aca="false">IF(AP12=0,0,$D30/($D30+INDEX($D$7:$D$17,AP12)))</f>
        <v>0.5</v>
      </c>
      <c r="T30" s="31" t="n">
        <f aca="false">IF(AQ12=0,0,$D30/($D30+INDEX($D$7:$D$17,AQ12)))</f>
        <v>0.5</v>
      </c>
      <c r="U30" s="31" t="n">
        <f aca="false">IF(AR12=0,0,$D30/($D30+INDEX($D$7:$D$17,AR12)))</f>
        <v>0.5</v>
      </c>
      <c r="V30" s="31" t="n">
        <f aca="false">IF(AS12=0,0,$D30/($D30+INDEX($D$7:$D$17,AS12)))</f>
        <v>0.5</v>
      </c>
      <c r="W30" s="31" t="n">
        <f aca="false">IF(AT12=0,0,$D30/($D30+INDEX($D$7:$D$17,AT12)))</f>
        <v>0.5</v>
      </c>
      <c r="X30" s="31" t="n">
        <f aca="false">IF(AU12=0,0,$D30/($D30+INDEX($D$7:$D$17,AU12)))</f>
        <v>0.5</v>
      </c>
      <c r="Y30" s="31" t="n">
        <f aca="false">IF(AV12=0,0,$D30/($D30+INDEX($D$7:$D$17,AV12)))</f>
        <v>0.5</v>
      </c>
      <c r="Z30" s="31" t="n">
        <f aca="false">IF(AW12=0,0,$D30/($D30+INDEX($D$7:$D$17,AW12)))</f>
        <v>0</v>
      </c>
      <c r="AA30" s="31" t="n">
        <f aca="false">IF(AX12=0,0,$D30/($D30+INDEX($D$7:$D$17,AX12)))</f>
        <v>0.5</v>
      </c>
      <c r="AB30" s="31" t="n">
        <f aca="false">IF(AY12=0,0,$D30/($D30+INDEX($D$7:$D$17,AY12)))</f>
        <v>0.5</v>
      </c>
      <c r="AC30" s="31" t="n">
        <f aca="false">IF(AZ12=0,0,$D30/($D30+INDEX($D$7:$D$17,AZ12)))</f>
        <v>0.5</v>
      </c>
      <c r="AD30" s="31" t="n">
        <f aca="false">IF(BA12=0,0,$D30/($D30+INDEX($D$7:$D$17,BA12)))</f>
        <v>0.5</v>
      </c>
      <c r="AE30" s="31" t="n">
        <f aca="false">IF(BB12=0,0,$D30/($D30+INDEX($D$7:$D$17,BB12)))</f>
        <v>0.5</v>
      </c>
      <c r="AF30" s="31" t="n">
        <f aca="false">IF(BC12=0,0,$D30/($D30+INDEX($D$7:$D$17,BC12)))</f>
        <v>0.5</v>
      </c>
      <c r="AG30" s="31" t="n">
        <f aca="false">IF(BD12=0,0,$D30/($D30+INDEX($D$7:$D$17,BD12)))</f>
        <v>0.5</v>
      </c>
      <c r="AH30" s="31" t="n">
        <f aca="false">IF(BE12=0,0,$D30/($D30+INDEX($D$7:$D$17,BE12)))</f>
        <v>0.5</v>
      </c>
      <c r="AI30" s="31" t="n">
        <f aca="false">IF(BF12=0,0,$D30/($D30+INDEX($D$7:$D$17,BF12)))</f>
        <v>0.5</v>
      </c>
      <c r="AJ30" s="31" t="n">
        <f aca="false">IF(BG12=0,0,$D30/($D30+INDEX($D$7:$D$17,BG12)))</f>
        <v>0.5</v>
      </c>
      <c r="AK30" s="33" t="n">
        <f aca="false">IF(BH12=0,0,$D30/($D30+INDEX($D$7:$D$17,BH12)))</f>
        <v>0</v>
      </c>
      <c r="AL30" s="31"/>
      <c r="AM30" s="1" t="n">
        <f aca="false">IF(RIGHT(P12,1)=$G$5,2,IF(RIGHT(P12,1)=$H$5,1,0))</f>
        <v>0</v>
      </c>
      <c r="AN30" s="1" t="n">
        <f aca="false">IF(RIGHT(Q12,1)=$G$5,2,IF(RIGHT(Q12,1)=$H$5,1,0))</f>
        <v>1</v>
      </c>
      <c r="AO30" s="1" t="n">
        <f aca="false">IF(RIGHT(R12,1)=$G$5,2,IF(RIGHT(R12,1)=$H$5,1,0))</f>
        <v>2</v>
      </c>
      <c r="AP30" s="1" t="n">
        <f aca="false">IF(RIGHT(S12,1)=$G$5,2,IF(RIGHT(S12,1)=$H$5,1,0))</f>
        <v>1</v>
      </c>
      <c r="AQ30" s="1" t="n">
        <f aca="false">IF(RIGHT(T12,1)=$G$5,2,IF(RIGHT(T12,1)=$H$5,1,0))</f>
        <v>2</v>
      </c>
      <c r="AR30" s="1" t="n">
        <f aca="false">IF(RIGHT(U12,1)=$G$5,2,IF(RIGHT(U12,1)=$H$5,1,0))</f>
        <v>0</v>
      </c>
      <c r="AS30" s="1" t="n">
        <f aca="false">IF(RIGHT(V12,1)=$G$5,2,IF(RIGHT(V12,1)=$H$5,1,0))</f>
        <v>1</v>
      </c>
      <c r="AT30" s="1" t="n">
        <f aca="false">IF(RIGHT(W12,1)=$G$5,2,IF(RIGHT(W12,1)=$H$5,1,0))</f>
        <v>0</v>
      </c>
      <c r="AU30" s="1" t="n">
        <f aca="false">IF(RIGHT(X12,1)=$G$5,2,IF(RIGHT(X12,1)=$H$5,1,0))</f>
        <v>2</v>
      </c>
      <c r="AV30" s="1" t="n">
        <f aca="false">IF(RIGHT(Y12,1)=$G$5,2,IF(RIGHT(Y12,1)=$H$5,1,0))</f>
        <v>1</v>
      </c>
      <c r="AW30" s="1" t="n">
        <f aca="false">IF(RIGHT(Z12,1)=$G$5,2,IF(RIGHT(Z12,1)=$H$5,1,0))</f>
        <v>0</v>
      </c>
      <c r="AX30" s="1" t="n">
        <f aca="false">IF(RIGHT(AA12,1)=$G$5,2,IF(RIGHT(AA12,1)=$H$5,1,0))</f>
        <v>2</v>
      </c>
      <c r="AY30" s="1" t="n">
        <f aca="false">IF(RIGHT(AB12,1)=$G$5,2,IF(RIGHT(AB12,1)=$H$5,1,0))</f>
        <v>1</v>
      </c>
      <c r="AZ30" s="1" t="n">
        <f aca="false">IF(RIGHT(AC12,1)=$G$5,2,IF(RIGHT(AC12,1)=$H$5,1,0))</f>
        <v>2</v>
      </c>
      <c r="BA30" s="1" t="n">
        <f aca="false">IF(RIGHT(AD12,1)=$G$5,2,IF(RIGHT(AD12,1)=$H$5,1,0))</f>
        <v>2</v>
      </c>
      <c r="BB30" s="1" t="n">
        <f aca="false">IF(RIGHT(AE12,1)=$G$5,2,IF(RIGHT(AE12,1)=$H$5,1,0))</f>
        <v>0</v>
      </c>
      <c r="BC30" s="1" t="n">
        <f aca="false">IF(RIGHT(AF12,1)=$G$5,2,IF(RIGHT(AF12,1)=$H$5,1,0))</f>
        <v>0</v>
      </c>
      <c r="BD30" s="1" t="n">
        <f aca="false">IF(RIGHT(AG12,1)=$G$5,2,IF(RIGHT(AG12,1)=$H$5,1,0))</f>
        <v>0</v>
      </c>
      <c r="BE30" s="1" t="n">
        <f aca="false">IF(RIGHT(AH12,1)=$G$5,2,IF(RIGHT(AH12,1)=$H$5,1,0))</f>
        <v>1</v>
      </c>
      <c r="BF30" s="1" t="n">
        <f aca="false">IF(RIGHT(AI12,1)=$G$5,2,IF(RIGHT(AI12,1)=$H$5,1,0))</f>
        <v>1</v>
      </c>
      <c r="BG30" s="1" t="n">
        <f aca="false">IF(RIGHT(AJ12,1)=$G$5,2,IF(RIGHT(AJ12,1)=$H$5,1,0))</f>
        <v>1</v>
      </c>
      <c r="BH30" s="1" t="n">
        <f aca="false">IF(RIGHT(AK12,1)=$G$5,2,IF(RIGHT(AK12,1)=$H$5,1,0))</f>
        <v>0</v>
      </c>
    </row>
    <row r="31" customFormat="false" ht="12.75" hidden="false" customHeight="false" outlineLevel="0" collapsed="false">
      <c r="A31" s="1" t="n">
        <f aca="false">ROW(A31)-ROW($A$24)</f>
        <v>7</v>
      </c>
      <c r="C31" s="1" t="str">
        <f aca="false">C13</f>
        <v> Efim Bogoljubow (Soviet Union) </v>
      </c>
      <c r="D31" s="26" t="n">
        <v>1</v>
      </c>
      <c r="E31" s="19" t="n">
        <f aca="false">E13</f>
        <v>20</v>
      </c>
      <c r="F31" s="19"/>
      <c r="G31" s="27" t="n">
        <f aca="false">M31/$M$36</f>
        <v>1.00207729655936</v>
      </c>
      <c r="H31" s="15" t="n">
        <f aca="false">M31*H$23/$M$37</f>
        <v>8.63636363636364</v>
      </c>
      <c r="I31" s="42" t="n">
        <f aca="false">LN(G31)*$I$23</f>
        <v>0.360489081335088</v>
      </c>
      <c r="J31" s="15"/>
      <c r="K31" s="15"/>
      <c r="L31" s="20"/>
      <c r="M31" s="20" t="n">
        <f aca="false">D31*O13/O31</f>
        <v>0.95</v>
      </c>
      <c r="O31" s="16" t="n">
        <f aca="false">SUM(P31:AK31)</f>
        <v>10</v>
      </c>
      <c r="P31" s="32" t="n">
        <f aca="false">IF(AM13=0,0,$D31/($D31+INDEX($D$7:$D$17,AM13)))</f>
        <v>0.5</v>
      </c>
      <c r="Q31" s="31" t="n">
        <f aca="false">IF(AN13=0,0,$D31/($D31+INDEX($D$7:$D$17,AN13)))</f>
        <v>0</v>
      </c>
      <c r="R31" s="31" t="n">
        <f aca="false">IF(AO13=0,0,$D31/($D31+INDEX($D$7:$D$17,AO13)))</f>
        <v>0.5</v>
      </c>
      <c r="S31" s="31" t="n">
        <f aca="false">IF(AP13=0,0,$D31/($D31+INDEX($D$7:$D$17,AP13)))</f>
        <v>0.5</v>
      </c>
      <c r="T31" s="31" t="n">
        <f aca="false">IF(AQ13=0,0,$D31/($D31+INDEX($D$7:$D$17,AQ13)))</f>
        <v>0.5</v>
      </c>
      <c r="U31" s="31" t="n">
        <f aca="false">IF(AR13=0,0,$D31/($D31+INDEX($D$7:$D$17,AR13)))</f>
        <v>0.5</v>
      </c>
      <c r="V31" s="31" t="n">
        <f aca="false">IF(AS13=0,0,$D31/($D31+INDEX($D$7:$D$17,AS13)))</f>
        <v>0.5</v>
      </c>
      <c r="W31" s="31" t="n">
        <f aca="false">IF(AT13=0,0,$D31/($D31+INDEX($D$7:$D$17,AT13)))</f>
        <v>0.5</v>
      </c>
      <c r="X31" s="31" t="n">
        <f aca="false">IF(AU13=0,0,$D31/($D31+INDEX($D$7:$D$17,AU13)))</f>
        <v>0.5</v>
      </c>
      <c r="Y31" s="31" t="n">
        <f aca="false">IF(AV13=0,0,$D31/($D31+INDEX($D$7:$D$17,AV13)))</f>
        <v>0.5</v>
      </c>
      <c r="Z31" s="31" t="n">
        <f aca="false">IF(AW13=0,0,$D31/($D31+INDEX($D$7:$D$17,AW13)))</f>
        <v>0.5</v>
      </c>
      <c r="AA31" s="31" t="n">
        <f aca="false">IF(AX13=0,0,$D31/($D31+INDEX($D$7:$D$17,AX13)))</f>
        <v>0.5</v>
      </c>
      <c r="AB31" s="31" t="n">
        <f aca="false">IF(AY13=0,0,$D31/($D31+INDEX($D$7:$D$17,AY13)))</f>
        <v>0</v>
      </c>
      <c r="AC31" s="31" t="n">
        <f aca="false">IF(AZ13=0,0,$D31/($D31+INDEX($D$7:$D$17,AZ13)))</f>
        <v>0.5</v>
      </c>
      <c r="AD31" s="31" t="n">
        <f aca="false">IF(BA13=0,0,$D31/($D31+INDEX($D$7:$D$17,BA13)))</f>
        <v>0.5</v>
      </c>
      <c r="AE31" s="31" t="n">
        <f aca="false">IF(BB13=0,0,$D31/($D31+INDEX($D$7:$D$17,BB13)))</f>
        <v>0.5</v>
      </c>
      <c r="AF31" s="31" t="n">
        <f aca="false">IF(BC13=0,0,$D31/($D31+INDEX($D$7:$D$17,BC13)))</f>
        <v>0.5</v>
      </c>
      <c r="AG31" s="31" t="n">
        <f aca="false">IF(BD13=0,0,$D31/($D31+INDEX($D$7:$D$17,BD13)))</f>
        <v>0.5</v>
      </c>
      <c r="AH31" s="31" t="n">
        <f aca="false">IF(BE13=0,0,$D31/($D31+INDEX($D$7:$D$17,BE13)))</f>
        <v>0.5</v>
      </c>
      <c r="AI31" s="31" t="n">
        <f aca="false">IF(BF13=0,0,$D31/($D31+INDEX($D$7:$D$17,BF13)))</f>
        <v>0.5</v>
      </c>
      <c r="AJ31" s="31" t="n">
        <f aca="false">IF(BG13=0,0,$D31/($D31+INDEX($D$7:$D$17,BG13)))</f>
        <v>0.5</v>
      </c>
      <c r="AK31" s="33" t="n">
        <f aca="false">IF(BH13=0,0,$D31/($D31+INDEX($D$7:$D$17,BH13)))</f>
        <v>0.5</v>
      </c>
      <c r="AL31" s="31"/>
      <c r="AM31" s="1" t="n">
        <f aca="false">IF(RIGHT(P13,1)=$G$5,2,IF(RIGHT(P13,1)=$H$5,1,0))</f>
        <v>2</v>
      </c>
      <c r="AN31" s="1" t="n">
        <f aca="false">IF(RIGHT(Q13,1)=$G$5,2,IF(RIGHT(Q13,1)=$H$5,1,0))</f>
        <v>0</v>
      </c>
      <c r="AO31" s="1" t="n">
        <f aca="false">IF(RIGHT(R13,1)=$G$5,2,IF(RIGHT(R13,1)=$H$5,1,0))</f>
        <v>0</v>
      </c>
      <c r="AP31" s="1" t="n">
        <f aca="false">IF(RIGHT(S13,1)=$G$5,2,IF(RIGHT(S13,1)=$H$5,1,0))</f>
        <v>2</v>
      </c>
      <c r="AQ31" s="1" t="n">
        <f aca="false">IF(RIGHT(T13,1)=$G$5,2,IF(RIGHT(T13,1)=$H$5,1,0))</f>
        <v>1</v>
      </c>
      <c r="AR31" s="1" t="n">
        <f aca="false">IF(RIGHT(U13,1)=$G$5,2,IF(RIGHT(U13,1)=$H$5,1,0))</f>
        <v>0</v>
      </c>
      <c r="AS31" s="1" t="n">
        <f aca="false">IF(RIGHT(V13,1)=$G$5,2,IF(RIGHT(V13,1)=$H$5,1,0))</f>
        <v>0</v>
      </c>
      <c r="AT31" s="1" t="n">
        <f aca="false">IF(RIGHT(W13,1)=$G$5,2,IF(RIGHT(W13,1)=$H$5,1,0))</f>
        <v>0</v>
      </c>
      <c r="AU31" s="1" t="n">
        <f aca="false">IF(RIGHT(X13,1)=$G$5,2,IF(RIGHT(X13,1)=$H$5,1,0))</f>
        <v>1</v>
      </c>
      <c r="AV31" s="1" t="n">
        <f aca="false">IF(RIGHT(Y13,1)=$G$5,2,IF(RIGHT(Y13,1)=$H$5,1,0))</f>
        <v>2</v>
      </c>
      <c r="AW31" s="1" t="n">
        <f aca="false">IF(RIGHT(Z13,1)=$G$5,2,IF(RIGHT(Z13,1)=$H$5,1,0))</f>
        <v>2</v>
      </c>
      <c r="AX31" s="1" t="n">
        <f aca="false">IF(RIGHT(AA13,1)=$G$5,2,IF(RIGHT(AA13,1)=$H$5,1,0))</f>
        <v>0</v>
      </c>
      <c r="AY31" s="1" t="n">
        <f aca="false">IF(RIGHT(AB13,1)=$G$5,2,IF(RIGHT(AB13,1)=$H$5,1,0))</f>
        <v>0</v>
      </c>
      <c r="AZ31" s="1" t="n">
        <f aca="false">IF(RIGHT(AC13,1)=$G$5,2,IF(RIGHT(AC13,1)=$H$5,1,0))</f>
        <v>2</v>
      </c>
      <c r="BA31" s="1" t="n">
        <f aca="false">IF(RIGHT(AD13,1)=$G$5,2,IF(RIGHT(AD13,1)=$H$5,1,0))</f>
        <v>2</v>
      </c>
      <c r="BB31" s="1" t="n">
        <f aca="false">IF(RIGHT(AE13,1)=$G$5,2,IF(RIGHT(AE13,1)=$H$5,1,0))</f>
        <v>2</v>
      </c>
      <c r="BC31" s="1" t="n">
        <f aca="false">IF(RIGHT(AF13,1)=$G$5,2,IF(RIGHT(AF13,1)=$H$5,1,0))</f>
        <v>2</v>
      </c>
      <c r="BD31" s="1" t="n">
        <f aca="false">IF(RIGHT(AG13,1)=$G$5,2,IF(RIGHT(AG13,1)=$H$5,1,0))</f>
        <v>0</v>
      </c>
      <c r="BE31" s="1" t="n">
        <f aca="false">IF(RIGHT(AH13,1)=$G$5,2,IF(RIGHT(AH13,1)=$H$5,1,0))</f>
        <v>0</v>
      </c>
      <c r="BF31" s="1" t="n">
        <f aca="false">IF(RIGHT(AI13,1)=$G$5,2,IF(RIGHT(AI13,1)=$H$5,1,0))</f>
        <v>1</v>
      </c>
      <c r="BG31" s="1" t="n">
        <f aca="false">IF(RIGHT(AJ13,1)=$G$5,2,IF(RIGHT(AJ13,1)=$H$5,1,0))</f>
        <v>0</v>
      </c>
      <c r="BH31" s="1" t="n">
        <f aca="false">IF(RIGHT(AK13,1)=$G$5,2,IF(RIGHT(AK13,1)=$H$5,1,0))</f>
        <v>0</v>
      </c>
    </row>
    <row r="32" customFormat="false" ht="12.75" hidden="false" customHeight="false" outlineLevel="0" collapsed="false">
      <c r="A32" s="1" t="n">
        <f aca="false">ROW(A32)-ROW($A$24)</f>
        <v>8</v>
      </c>
      <c r="C32" s="1" t="str">
        <f aca="false">C14</f>
        <v> Savielly Tartakower (Poland) </v>
      </c>
      <c r="D32" s="26" t="n">
        <v>1</v>
      </c>
      <c r="E32" s="19" t="n">
        <f aca="false">E14</f>
        <v>20</v>
      </c>
      <c r="F32" s="19"/>
      <c r="G32" s="27" t="n">
        <f aca="false">M32/$M$36</f>
        <v>0.843854565523673</v>
      </c>
      <c r="H32" s="15" t="n">
        <f aca="false">M32*H$23/$M$37</f>
        <v>7.27272727272727</v>
      </c>
      <c r="I32" s="42" t="n">
        <f aca="false">LN(G32)*$I$23</f>
        <v>-29.4929582374266</v>
      </c>
      <c r="J32" s="15"/>
      <c r="K32" s="15"/>
      <c r="L32" s="20"/>
      <c r="M32" s="20" t="n">
        <f aca="false">D32*O14/O32</f>
        <v>0.8</v>
      </c>
      <c r="O32" s="16" t="n">
        <f aca="false">SUM(P32:AK32)</f>
        <v>10</v>
      </c>
      <c r="P32" s="32" t="n">
        <f aca="false">IF(AM14=0,0,$D32/($D32+INDEX($D$7:$D$17,AM14)))</f>
        <v>0.5</v>
      </c>
      <c r="Q32" s="31" t="n">
        <f aca="false">IF(AN14=0,0,$D32/($D32+INDEX($D$7:$D$17,AN14)))</f>
        <v>0.5</v>
      </c>
      <c r="R32" s="31" t="n">
        <f aca="false">IF(AO14=0,0,$D32/($D32+INDEX($D$7:$D$17,AO14)))</f>
        <v>0.5</v>
      </c>
      <c r="S32" s="31" t="n">
        <f aca="false">IF(AP14=0,0,$D32/($D32+INDEX($D$7:$D$17,AP14)))</f>
        <v>0</v>
      </c>
      <c r="T32" s="31" t="n">
        <f aca="false">IF(AQ14=0,0,$D32/($D32+INDEX($D$7:$D$17,AQ14)))</f>
        <v>0.5</v>
      </c>
      <c r="U32" s="31" t="n">
        <f aca="false">IF(AR14=0,0,$D32/($D32+INDEX($D$7:$D$17,AR14)))</f>
        <v>0.5</v>
      </c>
      <c r="V32" s="31" t="n">
        <f aca="false">IF(AS14=0,0,$D32/($D32+INDEX($D$7:$D$17,AS14)))</f>
        <v>0.5</v>
      </c>
      <c r="W32" s="31" t="n">
        <f aca="false">IF(AT14=0,0,$D32/($D32+INDEX($D$7:$D$17,AT14)))</f>
        <v>0.5</v>
      </c>
      <c r="X32" s="31" t="n">
        <f aca="false">IF(AU14=0,0,$D32/($D32+INDEX($D$7:$D$17,AU14)))</f>
        <v>0.5</v>
      </c>
      <c r="Y32" s="31" t="n">
        <f aca="false">IF(AV14=0,0,$D32/($D32+INDEX($D$7:$D$17,AV14)))</f>
        <v>0.5</v>
      </c>
      <c r="Z32" s="31" t="n">
        <f aca="false">IF(AW14=0,0,$D32/($D32+INDEX($D$7:$D$17,AW14)))</f>
        <v>0.5</v>
      </c>
      <c r="AA32" s="31" t="n">
        <f aca="false">IF(AX14=0,0,$D32/($D32+INDEX($D$7:$D$17,AX14)))</f>
        <v>0.5</v>
      </c>
      <c r="AB32" s="31" t="n">
        <f aca="false">IF(AY14=0,0,$D32/($D32+INDEX($D$7:$D$17,AY14)))</f>
        <v>0.5</v>
      </c>
      <c r="AC32" s="31" t="n">
        <f aca="false">IF(AZ14=0,0,$D32/($D32+INDEX($D$7:$D$17,AZ14)))</f>
        <v>0.5</v>
      </c>
      <c r="AD32" s="31" t="n">
        <f aca="false">IF(BA14=0,0,$D32/($D32+INDEX($D$7:$D$17,BA14)))</f>
        <v>0</v>
      </c>
      <c r="AE32" s="31" t="n">
        <f aca="false">IF(BB14=0,0,$D32/($D32+INDEX($D$7:$D$17,BB14)))</f>
        <v>0.5</v>
      </c>
      <c r="AF32" s="31" t="n">
        <f aca="false">IF(BC14=0,0,$D32/($D32+INDEX($D$7:$D$17,BC14)))</f>
        <v>0.5</v>
      </c>
      <c r="AG32" s="31" t="n">
        <f aca="false">IF(BD14=0,0,$D32/($D32+INDEX($D$7:$D$17,BD14)))</f>
        <v>0.5</v>
      </c>
      <c r="AH32" s="31" t="n">
        <f aca="false">IF(BE14=0,0,$D32/($D32+INDEX($D$7:$D$17,BE14)))</f>
        <v>0.5</v>
      </c>
      <c r="AI32" s="31" t="n">
        <f aca="false">IF(BF14=0,0,$D32/($D32+INDEX($D$7:$D$17,BF14)))</f>
        <v>0.5</v>
      </c>
      <c r="AJ32" s="31" t="n">
        <f aca="false">IF(BG14=0,0,$D32/($D32+INDEX($D$7:$D$17,BG14)))</f>
        <v>0.5</v>
      </c>
      <c r="AK32" s="33" t="n">
        <f aca="false">IF(BH14=0,0,$D32/($D32+INDEX($D$7:$D$17,BH14)))</f>
        <v>0.5</v>
      </c>
      <c r="AL32" s="31"/>
      <c r="AM32" s="1" t="n">
        <f aca="false">IF(RIGHT(P14,1)=$G$5,2,IF(RIGHT(P14,1)=$H$5,1,0))</f>
        <v>0</v>
      </c>
      <c r="AN32" s="1" t="n">
        <f aca="false">IF(RIGHT(Q14,1)=$G$5,2,IF(RIGHT(Q14,1)=$H$5,1,0))</f>
        <v>1</v>
      </c>
      <c r="AO32" s="1" t="n">
        <f aca="false">IF(RIGHT(R14,1)=$G$5,2,IF(RIGHT(R14,1)=$H$5,1,0))</f>
        <v>2</v>
      </c>
      <c r="AP32" s="1" t="n">
        <f aca="false">IF(RIGHT(S14,1)=$G$5,2,IF(RIGHT(S14,1)=$H$5,1,0))</f>
        <v>0</v>
      </c>
      <c r="AQ32" s="1" t="n">
        <f aca="false">IF(RIGHT(T14,1)=$G$5,2,IF(RIGHT(T14,1)=$H$5,1,0))</f>
        <v>2</v>
      </c>
      <c r="AR32" s="1" t="n">
        <f aca="false">IF(RIGHT(U14,1)=$G$5,2,IF(RIGHT(U14,1)=$H$5,1,0))</f>
        <v>1</v>
      </c>
      <c r="AS32" s="1" t="n">
        <f aca="false">IF(RIGHT(V14,1)=$G$5,2,IF(RIGHT(V14,1)=$H$5,1,0))</f>
        <v>1</v>
      </c>
      <c r="AT32" s="1" t="n">
        <f aca="false">IF(RIGHT(W14,1)=$G$5,2,IF(RIGHT(W14,1)=$H$5,1,0))</f>
        <v>1</v>
      </c>
      <c r="AU32" s="1" t="n">
        <f aca="false">IF(RIGHT(X14,1)=$G$5,2,IF(RIGHT(X14,1)=$H$5,1,0))</f>
        <v>0</v>
      </c>
      <c r="AV32" s="1" t="n">
        <f aca="false">IF(RIGHT(Y14,1)=$G$5,2,IF(RIGHT(Y14,1)=$H$5,1,0))</f>
        <v>1</v>
      </c>
      <c r="AW32" s="1" t="n">
        <f aca="false">IF(RIGHT(Z14,1)=$G$5,2,IF(RIGHT(Z14,1)=$H$5,1,0))</f>
        <v>1</v>
      </c>
      <c r="AX32" s="1" t="n">
        <f aca="false">IF(RIGHT(AA14,1)=$G$5,2,IF(RIGHT(AA14,1)=$H$5,1,0))</f>
        <v>0</v>
      </c>
      <c r="AY32" s="1" t="n">
        <f aca="false">IF(RIGHT(AB14,1)=$G$5,2,IF(RIGHT(AB14,1)=$H$5,1,0))</f>
        <v>1</v>
      </c>
      <c r="AZ32" s="1" t="n">
        <f aca="false">IF(RIGHT(AC14,1)=$G$5,2,IF(RIGHT(AC14,1)=$H$5,1,0))</f>
        <v>0</v>
      </c>
      <c r="BA32" s="1" t="n">
        <f aca="false">IF(RIGHT(AD14,1)=$G$5,2,IF(RIGHT(AD14,1)=$H$5,1,0))</f>
        <v>0</v>
      </c>
      <c r="BB32" s="1" t="n">
        <f aca="false">IF(RIGHT(AE14,1)=$G$5,2,IF(RIGHT(AE14,1)=$H$5,1,0))</f>
        <v>0</v>
      </c>
      <c r="BC32" s="1" t="n">
        <f aca="false">IF(RIGHT(AF14,1)=$G$5,2,IF(RIGHT(AF14,1)=$H$5,1,0))</f>
        <v>0</v>
      </c>
      <c r="BD32" s="1" t="n">
        <f aca="false">IF(RIGHT(AG14,1)=$G$5,2,IF(RIGHT(AG14,1)=$H$5,1,0))</f>
        <v>2</v>
      </c>
      <c r="BE32" s="1" t="n">
        <f aca="false">IF(RIGHT(AH14,1)=$G$5,2,IF(RIGHT(AH14,1)=$H$5,1,0))</f>
        <v>0</v>
      </c>
      <c r="BF32" s="1" t="n">
        <f aca="false">IF(RIGHT(AI14,1)=$G$5,2,IF(RIGHT(AI14,1)=$H$5,1,0))</f>
        <v>0</v>
      </c>
      <c r="BG32" s="1" t="n">
        <f aca="false">IF(RIGHT(AJ14,1)=$G$5,2,IF(RIGHT(AJ14,1)=$H$5,1,0))</f>
        <v>1</v>
      </c>
      <c r="BH32" s="1" t="n">
        <f aca="false">IF(RIGHT(AK14,1)=$G$5,2,IF(RIGHT(AK14,1)=$H$5,1,0))</f>
        <v>2</v>
      </c>
    </row>
    <row r="33" customFormat="false" ht="12.75" hidden="false" customHeight="false" outlineLevel="0" collapsed="false">
      <c r="A33" s="1" t="n">
        <f aca="false">ROW(A33)-ROW($A$24)</f>
        <v>9</v>
      </c>
      <c r="C33" s="1" t="str">
        <f aca="false">C8</f>
        <v> José Raúl Capablanca (Cuba) </v>
      </c>
      <c r="D33" s="26" t="n">
        <v>1</v>
      </c>
      <c r="E33" s="19" t="n">
        <f aca="false">E15</f>
        <v>20</v>
      </c>
      <c r="F33" s="19"/>
      <c r="G33" s="27" t="n">
        <f aca="false">M33/$M$36</f>
        <v>0.738372744833214</v>
      </c>
      <c r="H33" s="15" t="n">
        <f aca="false">M33*H$23/$M$37</f>
        <v>6.36363636363636</v>
      </c>
      <c r="I33" s="42" t="n">
        <f aca="false">LN(G33)*$I$23</f>
        <v>-52.6897370285013</v>
      </c>
      <c r="J33" s="15"/>
      <c r="K33" s="15"/>
      <c r="L33" s="20"/>
      <c r="M33" s="20" t="n">
        <f aca="false">D33*O15/O33</f>
        <v>0.7</v>
      </c>
      <c r="O33" s="16" t="n">
        <f aca="false">SUM(P33:AK33)</f>
        <v>10</v>
      </c>
      <c r="P33" s="32" t="n">
        <f aca="false">IF(AM15=0,0,$D33/($D33+INDEX($D$7:$D$17,AM15)))</f>
        <v>0.5</v>
      </c>
      <c r="Q33" s="31" t="n">
        <f aca="false">IF(AN15=0,0,$D33/($D33+INDEX($D$7:$D$17,AN15)))</f>
        <v>0.5</v>
      </c>
      <c r="R33" s="31" t="n">
        <f aca="false">IF(AO15=0,0,$D33/($D33+INDEX($D$7:$D$17,AO15)))</f>
        <v>0.5</v>
      </c>
      <c r="S33" s="31" t="n">
        <f aca="false">IF(AP15=0,0,$D33/($D33+INDEX($D$7:$D$17,AP15)))</f>
        <v>0.5</v>
      </c>
      <c r="T33" s="31" t="n">
        <f aca="false">IF(AQ15=0,0,$D33/($D33+INDEX($D$7:$D$17,AQ15)))</f>
        <v>0.5</v>
      </c>
      <c r="U33" s="31" t="n">
        <f aca="false">IF(AR15=0,0,$D33/($D33+INDEX($D$7:$D$17,AR15)))</f>
        <v>0</v>
      </c>
      <c r="V33" s="31" t="n">
        <f aca="false">IF(AS15=0,0,$D33/($D33+INDEX($D$7:$D$17,AS15)))</f>
        <v>0.5</v>
      </c>
      <c r="W33" s="31" t="n">
        <f aca="false">IF(AT15=0,0,$D33/($D33+INDEX($D$7:$D$17,AT15)))</f>
        <v>0.5</v>
      </c>
      <c r="X33" s="31" t="n">
        <f aca="false">IF(AU15=0,0,$D33/($D33+INDEX($D$7:$D$17,AU15)))</f>
        <v>0.5</v>
      </c>
      <c r="Y33" s="31" t="n">
        <f aca="false">IF(AV15=0,0,$D33/($D33+INDEX($D$7:$D$17,AV15)))</f>
        <v>0.5</v>
      </c>
      <c r="Z33" s="31" t="n">
        <f aca="false">IF(AW15=0,0,$D33/($D33+INDEX($D$7:$D$17,AW15)))</f>
        <v>0.5</v>
      </c>
      <c r="AA33" s="31" t="n">
        <f aca="false">IF(AX15=0,0,$D33/($D33+INDEX($D$7:$D$17,AX15)))</f>
        <v>0.5</v>
      </c>
      <c r="AB33" s="31" t="n">
        <f aca="false">IF(AY15=0,0,$D33/($D33+INDEX($D$7:$D$17,AY15)))</f>
        <v>0.5</v>
      </c>
      <c r="AC33" s="31" t="n">
        <f aca="false">IF(AZ15=0,0,$D33/($D33+INDEX($D$7:$D$17,AZ15)))</f>
        <v>0.5</v>
      </c>
      <c r="AD33" s="31" t="n">
        <f aca="false">IF(BA15=0,0,$D33/($D33+INDEX($D$7:$D$17,BA15)))</f>
        <v>0.5</v>
      </c>
      <c r="AE33" s="31" t="n">
        <f aca="false">IF(BB15=0,0,$D33/($D33+INDEX($D$7:$D$17,BB15)))</f>
        <v>0.5</v>
      </c>
      <c r="AF33" s="31" t="n">
        <f aca="false">IF(BC15=0,0,$D33/($D33+INDEX($D$7:$D$17,BC15)))</f>
        <v>0</v>
      </c>
      <c r="AG33" s="31" t="n">
        <f aca="false">IF(BD15=0,0,$D33/($D33+INDEX($D$7:$D$17,BD15)))</f>
        <v>0.5</v>
      </c>
      <c r="AH33" s="31" t="n">
        <f aca="false">IF(BE15=0,0,$D33/($D33+INDEX($D$7:$D$17,BE15)))</f>
        <v>0.5</v>
      </c>
      <c r="AI33" s="31" t="n">
        <f aca="false">IF(BF15=0,0,$D33/($D33+INDEX($D$7:$D$17,BF15)))</f>
        <v>0.5</v>
      </c>
      <c r="AJ33" s="31" t="n">
        <f aca="false">IF(BG15=0,0,$D33/($D33+INDEX($D$7:$D$17,BG15)))</f>
        <v>0.5</v>
      </c>
      <c r="AK33" s="33" t="n">
        <f aca="false">IF(BH15=0,0,$D33/($D33+INDEX($D$7:$D$17,BH15)))</f>
        <v>0.5</v>
      </c>
      <c r="AL33" s="31"/>
      <c r="AM33" s="1" t="n">
        <f aca="false">IF(RIGHT(P15,1)=$G$5,2,IF(RIGHT(P15,1)=$H$5,1,0))</f>
        <v>1</v>
      </c>
      <c r="AN33" s="1" t="n">
        <f aca="false">IF(RIGHT(Q15,1)=$G$5,2,IF(RIGHT(Q15,1)=$H$5,1,0))</f>
        <v>0</v>
      </c>
      <c r="AO33" s="1" t="n">
        <f aca="false">IF(RIGHT(R15,1)=$G$5,2,IF(RIGHT(R15,1)=$H$5,1,0))</f>
        <v>0</v>
      </c>
      <c r="AP33" s="1" t="n">
        <f aca="false">IF(RIGHT(S15,1)=$G$5,2,IF(RIGHT(S15,1)=$H$5,1,0))</f>
        <v>0</v>
      </c>
      <c r="AQ33" s="1" t="n">
        <f aca="false">IF(RIGHT(T15,1)=$G$5,2,IF(RIGHT(T15,1)=$H$5,1,0))</f>
        <v>0</v>
      </c>
      <c r="AR33" s="1" t="n">
        <f aca="false">IF(RIGHT(U15,1)=$G$5,2,IF(RIGHT(U15,1)=$H$5,1,0))</f>
        <v>0</v>
      </c>
      <c r="AS33" s="1" t="n">
        <f aca="false">IF(RIGHT(V15,1)=$G$5,2,IF(RIGHT(V15,1)=$H$5,1,0))</f>
        <v>2</v>
      </c>
      <c r="AT33" s="1" t="n">
        <f aca="false">IF(RIGHT(W15,1)=$G$5,2,IF(RIGHT(W15,1)=$H$5,1,0))</f>
        <v>1</v>
      </c>
      <c r="AU33" s="1" t="n">
        <f aca="false">IF(RIGHT(X15,1)=$G$5,2,IF(RIGHT(X15,1)=$H$5,1,0))</f>
        <v>1</v>
      </c>
      <c r="AV33" s="1" t="n">
        <f aca="false">IF(RIGHT(Y15,1)=$G$5,2,IF(RIGHT(Y15,1)=$H$5,1,0))</f>
        <v>0</v>
      </c>
      <c r="AW33" s="1" t="n">
        <f aca="false">IF(RIGHT(Z15,1)=$G$5,2,IF(RIGHT(Z15,1)=$H$5,1,0))</f>
        <v>0</v>
      </c>
      <c r="AX33" s="1" t="n">
        <f aca="false">IF(RIGHT(AA15,1)=$G$5,2,IF(RIGHT(AA15,1)=$H$5,1,0))</f>
        <v>0</v>
      </c>
      <c r="AY33" s="1" t="n">
        <f aca="false">IF(RIGHT(AB15,1)=$G$5,2,IF(RIGHT(AB15,1)=$H$5,1,0))</f>
        <v>2</v>
      </c>
      <c r="AZ33" s="1" t="n">
        <f aca="false">IF(RIGHT(AC15,1)=$G$5,2,IF(RIGHT(AC15,1)=$H$5,1,0))</f>
        <v>0</v>
      </c>
      <c r="BA33" s="1" t="n">
        <f aca="false">IF(RIGHT(AD15,1)=$G$5,2,IF(RIGHT(AD15,1)=$H$5,1,0))</f>
        <v>0</v>
      </c>
      <c r="BB33" s="1" t="n">
        <f aca="false">IF(RIGHT(AE15,1)=$G$5,2,IF(RIGHT(AE15,1)=$H$5,1,0))</f>
        <v>2</v>
      </c>
      <c r="BC33" s="1" t="n">
        <f aca="false">IF(RIGHT(AF15,1)=$G$5,2,IF(RIGHT(AF15,1)=$H$5,1,0))</f>
        <v>0</v>
      </c>
      <c r="BD33" s="1" t="n">
        <f aca="false">IF(RIGHT(AG15,1)=$G$5,2,IF(RIGHT(AG15,1)=$H$5,1,0))</f>
        <v>2</v>
      </c>
      <c r="BE33" s="1" t="n">
        <f aca="false">IF(RIGHT(AH15,1)=$G$5,2,IF(RIGHT(AH15,1)=$H$5,1,0))</f>
        <v>2</v>
      </c>
      <c r="BF33" s="1" t="n">
        <f aca="false">IF(RIGHT(AI15,1)=$G$5,2,IF(RIGHT(AI15,1)=$H$5,1,0))</f>
        <v>0</v>
      </c>
      <c r="BG33" s="1" t="n">
        <f aca="false">IF(RIGHT(AJ15,1)=$G$5,2,IF(RIGHT(AJ15,1)=$H$5,1,0))</f>
        <v>1</v>
      </c>
      <c r="BH33" s="1" t="n">
        <f aca="false">IF(RIGHT(AK15,1)=$G$5,2,IF(RIGHT(AK15,1)=$H$5,1,0))</f>
        <v>0</v>
      </c>
    </row>
    <row r="34" customFormat="false" ht="12.75" hidden="false" customHeight="false" outlineLevel="0" collapsed="false">
      <c r="A34" s="1" t="n">
        <f aca="false">ROW(A34)-ROW($A$24)</f>
        <v>10</v>
      </c>
      <c r="C34" s="1" t="str">
        <f aca="false">C16</f>
        <v> Edward Lasker (United States) </v>
      </c>
      <c r="D34" s="26" t="n">
        <v>1</v>
      </c>
      <c r="E34" s="19" t="n">
        <f aca="false">E16</f>
        <v>20</v>
      </c>
      <c r="F34" s="19"/>
      <c r="G34" s="27" t="n">
        <f aca="false">M34/$M$36</f>
        <v>0.685631834487985</v>
      </c>
      <c r="H34" s="15" t="n">
        <f aca="false">M34*H$23/$M$37</f>
        <v>5.90909090909091</v>
      </c>
      <c r="I34" s="42" t="n">
        <f aca="false">LN(G34)*$I$23</f>
        <v>-65.5636103770618</v>
      </c>
      <c r="J34" s="15"/>
      <c r="K34" s="15"/>
      <c r="L34" s="20"/>
      <c r="M34" s="20" t="n">
        <f aca="false">D34*O16/O34</f>
        <v>0.65</v>
      </c>
      <c r="O34" s="16" t="n">
        <f aca="false">SUM(P34:AK34)</f>
        <v>10</v>
      </c>
      <c r="P34" s="32" t="n">
        <f aca="false">IF(AM16=0,0,$D34/($D34+INDEX($D$7:$D$17,AM16)))</f>
        <v>0.5</v>
      </c>
      <c r="Q34" s="31" t="n">
        <f aca="false">IF(AN16=0,0,$D34/($D34+INDEX($D$7:$D$17,AN16)))</f>
        <v>0.5</v>
      </c>
      <c r="R34" s="31" t="n">
        <f aca="false">IF(AO16=0,0,$D34/($D34+INDEX($D$7:$D$17,AO16)))</f>
        <v>0.5</v>
      </c>
      <c r="S34" s="31" t="n">
        <f aca="false">IF(AP16=0,0,$D34/($D34+INDEX($D$7:$D$17,AP16)))</f>
        <v>0.5</v>
      </c>
      <c r="T34" s="31" t="n">
        <f aca="false">IF(AQ16=0,0,$D34/($D34+INDEX($D$7:$D$17,AQ16)))</f>
        <v>0.5</v>
      </c>
      <c r="U34" s="31" t="n">
        <f aca="false">IF(AR16=0,0,$D34/($D34+INDEX($D$7:$D$17,AR16)))</f>
        <v>0.5</v>
      </c>
      <c r="V34" s="31" t="n">
        <f aca="false">IF(AS16=0,0,$D34/($D34+INDEX($D$7:$D$17,AS16)))</f>
        <v>0.5</v>
      </c>
      <c r="W34" s="31" t="n">
        <f aca="false">IF(AT16=0,0,$D34/($D34+INDEX($D$7:$D$17,AT16)))</f>
        <v>0</v>
      </c>
      <c r="X34" s="31" t="n">
        <f aca="false">IF(AU16=0,0,$D34/($D34+INDEX($D$7:$D$17,AU16)))</f>
        <v>0.5</v>
      </c>
      <c r="Y34" s="31" t="n">
        <f aca="false">IF(AV16=0,0,$D34/($D34+INDEX($D$7:$D$17,AV16)))</f>
        <v>0.5</v>
      </c>
      <c r="Z34" s="31" t="n">
        <f aca="false">IF(AW16=0,0,$D34/($D34+INDEX($D$7:$D$17,AW16)))</f>
        <v>0.5</v>
      </c>
      <c r="AA34" s="31" t="n">
        <f aca="false">IF(AX16=0,0,$D34/($D34+INDEX($D$7:$D$17,AX16)))</f>
        <v>0.5</v>
      </c>
      <c r="AB34" s="31" t="n">
        <f aca="false">IF(AY16=0,0,$D34/($D34+INDEX($D$7:$D$17,AY16)))</f>
        <v>0.5</v>
      </c>
      <c r="AC34" s="31" t="n">
        <f aca="false">IF(AZ16=0,0,$D34/($D34+INDEX($D$7:$D$17,AZ16)))</f>
        <v>0.5</v>
      </c>
      <c r="AD34" s="31" t="n">
        <f aca="false">IF(BA16=0,0,$D34/($D34+INDEX($D$7:$D$17,BA16)))</f>
        <v>0.5</v>
      </c>
      <c r="AE34" s="31" t="n">
        <f aca="false">IF(BB16=0,0,$D34/($D34+INDEX($D$7:$D$17,BB16)))</f>
        <v>0.5</v>
      </c>
      <c r="AF34" s="31" t="n">
        <f aca="false">IF(BC16=0,0,$D34/($D34+INDEX($D$7:$D$17,BC16)))</f>
        <v>0.5</v>
      </c>
      <c r="AG34" s="31" t="n">
        <f aca="false">IF(BD16=0,0,$D34/($D34+INDEX($D$7:$D$17,BD16)))</f>
        <v>0.5</v>
      </c>
      <c r="AH34" s="31" t="n">
        <f aca="false">IF(BE16=0,0,$D34/($D34+INDEX($D$7:$D$17,BE16)))</f>
        <v>0</v>
      </c>
      <c r="AI34" s="31" t="n">
        <f aca="false">IF(BF16=0,0,$D34/($D34+INDEX($D$7:$D$17,BF16)))</f>
        <v>0.5</v>
      </c>
      <c r="AJ34" s="31" t="n">
        <f aca="false">IF(BG16=0,0,$D34/($D34+INDEX($D$7:$D$17,BG16)))</f>
        <v>0.5</v>
      </c>
      <c r="AK34" s="33" t="n">
        <f aca="false">IF(BH16=0,0,$D34/($D34+INDEX($D$7:$D$17,BH16)))</f>
        <v>0.5</v>
      </c>
      <c r="AL34" s="31"/>
      <c r="AM34" s="1" t="n">
        <f aca="false">IF(RIGHT(P16,1)=$G$5,2,IF(RIGHT(P16,1)=$H$5,1,0))</f>
        <v>1</v>
      </c>
      <c r="AN34" s="1" t="n">
        <f aca="false">IF(RIGHT(Q16,1)=$G$5,2,IF(RIGHT(Q16,1)=$H$5,1,0))</f>
        <v>0</v>
      </c>
      <c r="AO34" s="1" t="n">
        <f aca="false">IF(RIGHT(R16,1)=$G$5,2,IF(RIGHT(R16,1)=$H$5,1,0))</f>
        <v>0</v>
      </c>
      <c r="AP34" s="1" t="n">
        <f aca="false">IF(RIGHT(S16,1)=$G$5,2,IF(RIGHT(S16,1)=$H$5,1,0))</f>
        <v>1</v>
      </c>
      <c r="AQ34" s="1" t="n">
        <f aca="false">IF(RIGHT(T16,1)=$G$5,2,IF(RIGHT(T16,1)=$H$5,1,0))</f>
        <v>1</v>
      </c>
      <c r="AR34" s="1" t="n">
        <f aca="false">IF(RIGHT(U16,1)=$G$5,2,IF(RIGHT(U16,1)=$H$5,1,0))</f>
        <v>1</v>
      </c>
      <c r="AS34" s="1" t="n">
        <f aca="false">IF(RIGHT(V16,1)=$G$5,2,IF(RIGHT(V16,1)=$H$5,1,0))</f>
        <v>0</v>
      </c>
      <c r="AT34" s="1" t="n">
        <f aca="false">IF(RIGHT(W16,1)=$G$5,2,IF(RIGHT(W16,1)=$H$5,1,0))</f>
        <v>0</v>
      </c>
      <c r="AU34" s="1" t="n">
        <f aca="false">IF(RIGHT(X16,1)=$G$5,2,IF(RIGHT(X16,1)=$H$5,1,0))</f>
        <v>0</v>
      </c>
      <c r="AV34" s="1" t="n">
        <f aca="false">IF(RIGHT(Y16,1)=$G$5,2,IF(RIGHT(Y16,1)=$H$5,1,0))</f>
        <v>1</v>
      </c>
      <c r="AW34" s="1" t="n">
        <f aca="false">IF(RIGHT(Z16,1)=$G$5,2,IF(RIGHT(Z16,1)=$H$5,1,0))</f>
        <v>1</v>
      </c>
      <c r="AX34" s="1" t="n">
        <f aca="false">IF(RIGHT(AA16,1)=$G$5,2,IF(RIGHT(AA16,1)=$H$5,1,0))</f>
        <v>1</v>
      </c>
      <c r="AY34" s="1" t="n">
        <f aca="false">IF(RIGHT(AB16,1)=$G$5,2,IF(RIGHT(AB16,1)=$H$5,1,0))</f>
        <v>1</v>
      </c>
      <c r="AZ34" s="1" t="n">
        <f aca="false">IF(RIGHT(AC16,1)=$G$5,2,IF(RIGHT(AC16,1)=$H$5,1,0))</f>
        <v>2</v>
      </c>
      <c r="BA34" s="1" t="n">
        <f aca="false">IF(RIGHT(AD16,1)=$G$5,2,IF(RIGHT(AD16,1)=$H$5,1,0))</f>
        <v>0</v>
      </c>
      <c r="BB34" s="1" t="n">
        <f aca="false">IF(RIGHT(AE16,1)=$G$5,2,IF(RIGHT(AE16,1)=$H$5,1,0))</f>
        <v>0</v>
      </c>
      <c r="BC34" s="1" t="n">
        <f aca="false">IF(RIGHT(AF16,1)=$G$5,2,IF(RIGHT(AF16,1)=$H$5,1,0))</f>
        <v>2</v>
      </c>
      <c r="BD34" s="1" t="n">
        <f aca="false">IF(RIGHT(AG16,1)=$G$5,2,IF(RIGHT(AG16,1)=$H$5,1,0))</f>
        <v>0</v>
      </c>
      <c r="BE34" s="1" t="n">
        <f aca="false">IF(RIGHT(AH16,1)=$G$5,2,IF(RIGHT(AH16,1)=$H$5,1,0))</f>
        <v>0</v>
      </c>
      <c r="BF34" s="1" t="n">
        <f aca="false">IF(RIGHT(AI16,1)=$G$5,2,IF(RIGHT(AI16,1)=$H$5,1,0))</f>
        <v>1</v>
      </c>
      <c r="BG34" s="1" t="n">
        <f aca="false">IF(RIGHT(AJ16,1)=$G$5,2,IF(RIGHT(AJ16,1)=$H$5,1,0))</f>
        <v>0</v>
      </c>
      <c r="BH34" s="1" t="n">
        <f aca="false">IF(RIGHT(AK16,1)=$G$5,2,IF(RIGHT(AK16,1)=$H$5,1,0))</f>
        <v>0</v>
      </c>
    </row>
    <row r="35" customFormat="false" ht="12.75" hidden="false" customHeight="false" outlineLevel="0" collapsed="false">
      <c r="A35" s="1" t="n">
        <f aca="false">ROW(A35)-ROW($A$24)</f>
        <v>11</v>
      </c>
      <c r="C35" s="1" t="str">
        <f aca="false">C17</f>
        <v> Dawid Janowski (France) </v>
      </c>
      <c r="D35" s="26" t="n">
        <v>1</v>
      </c>
      <c r="E35" s="19" t="n">
        <f aca="false">E17</f>
        <v>20</v>
      </c>
      <c r="F35" s="19"/>
      <c r="G35" s="27" t="n">
        <f aca="false">M35/$M$36</f>
        <v>0.527409103452296</v>
      </c>
      <c r="H35" s="15" t="n">
        <f aca="false">M35*H$23/$M$37</f>
        <v>4.54545454545455</v>
      </c>
      <c r="I35" s="42" t="n">
        <f aca="false">LN(G35)*$I$23</f>
        <v>-111.140951299796</v>
      </c>
      <c r="J35" s="15"/>
      <c r="K35" s="15"/>
      <c r="L35" s="20"/>
      <c r="M35" s="20" t="n">
        <f aca="false">D35*O17/O35</f>
        <v>0.5</v>
      </c>
      <c r="O35" s="16" t="n">
        <f aca="false">SUM(P35:AK35)</f>
        <v>10</v>
      </c>
      <c r="P35" s="34" t="n">
        <f aca="false">IF(AM17=0,0,$D35/($D35+INDEX($D$7:$D$17,AM17)))</f>
        <v>0.5</v>
      </c>
      <c r="Q35" s="35" t="n">
        <f aca="false">IF(AN17=0,0,$D35/($D35+INDEX($D$7:$D$17,AN17)))</f>
        <v>0.5</v>
      </c>
      <c r="R35" s="35" t="n">
        <f aca="false">IF(AO17=0,0,$D35/($D35+INDEX($D$7:$D$17,AO17)))</f>
        <v>0.5</v>
      </c>
      <c r="S35" s="35" t="n">
        <f aca="false">IF(AP17=0,0,$D35/($D35+INDEX($D$7:$D$17,AP17)))</f>
        <v>0.5</v>
      </c>
      <c r="T35" s="35" t="n">
        <f aca="false">IF(AQ17=0,0,$D35/($D35+INDEX($D$7:$D$17,AQ17)))</f>
        <v>0.5</v>
      </c>
      <c r="U35" s="35" t="n">
        <f aca="false">IF(AR17=0,0,$D35/($D35+INDEX($D$7:$D$17,AR17)))</f>
        <v>0.5</v>
      </c>
      <c r="V35" s="35" t="n">
        <f aca="false">IF(AS17=0,0,$D35/($D35+INDEX($D$7:$D$17,AS17)))</f>
        <v>0.5</v>
      </c>
      <c r="W35" s="35" t="n">
        <f aca="false">IF(AT17=0,0,$D35/($D35+INDEX($D$7:$D$17,AT17)))</f>
        <v>0.5</v>
      </c>
      <c r="X35" s="35" t="n">
        <f aca="false">IF(AU17=0,0,$D35/($D35+INDEX($D$7:$D$17,AU17)))</f>
        <v>0.5</v>
      </c>
      <c r="Y35" s="35" t="n">
        <f aca="false">IF(AV17=0,0,$D35/($D35+INDEX($D$7:$D$17,AV17)))</f>
        <v>0</v>
      </c>
      <c r="Z35" s="35" t="n">
        <f aca="false">IF(AW17=0,0,$D35/($D35+INDEX($D$7:$D$17,AW17)))</f>
        <v>0.5</v>
      </c>
      <c r="AA35" s="35" t="n">
        <f aca="false">IF(AX17=0,0,$D35/($D35+INDEX($D$7:$D$17,AX17)))</f>
        <v>0.5</v>
      </c>
      <c r="AB35" s="35" t="n">
        <f aca="false">IF(AY17=0,0,$D35/($D35+INDEX($D$7:$D$17,AY17)))</f>
        <v>0.5</v>
      </c>
      <c r="AC35" s="35" t="n">
        <f aca="false">IF(AZ17=0,0,$D35/($D35+INDEX($D$7:$D$17,AZ17)))</f>
        <v>0.5</v>
      </c>
      <c r="AD35" s="35" t="n">
        <f aca="false">IF(BA17=0,0,$D35/($D35+INDEX($D$7:$D$17,BA17)))</f>
        <v>0.5</v>
      </c>
      <c r="AE35" s="35" t="n">
        <f aca="false">IF(BB17=0,0,$D35/($D35+INDEX($D$7:$D$17,BB17)))</f>
        <v>0.5</v>
      </c>
      <c r="AF35" s="35" t="n">
        <f aca="false">IF(BC17=0,0,$D35/($D35+INDEX($D$7:$D$17,BC17)))</f>
        <v>0.5</v>
      </c>
      <c r="AG35" s="35" t="n">
        <f aca="false">IF(BD17=0,0,$D35/($D35+INDEX($D$7:$D$17,BD17)))</f>
        <v>0.5</v>
      </c>
      <c r="AH35" s="35" t="n">
        <f aca="false">IF(BE17=0,0,$D35/($D35+INDEX($D$7:$D$17,BE17)))</f>
        <v>0.5</v>
      </c>
      <c r="AI35" s="35" t="n">
        <f aca="false">IF(BF17=0,0,$D35/($D35+INDEX($D$7:$D$17,BF17)))</f>
        <v>0.5</v>
      </c>
      <c r="AJ35" s="35" t="n">
        <f aca="false">IF(BG17=0,0,$D35/($D35+INDEX($D$7:$D$17,BG17)))</f>
        <v>0</v>
      </c>
      <c r="AK35" s="36" t="n">
        <f aca="false">IF(BH17=0,0,$D35/($D35+INDEX($D$7:$D$17,BH17)))</f>
        <v>0.5</v>
      </c>
      <c r="AL35" s="31"/>
      <c r="AM35" s="1" t="n">
        <f aca="false">IF(RIGHT(P17,1)=$G$5,2,IF(RIGHT(P17,1)=$H$5,1,0))</f>
        <v>1</v>
      </c>
      <c r="AN35" s="1" t="n">
        <f aca="false">IF(RIGHT(Q17,1)=$G$5,2,IF(RIGHT(Q17,1)=$H$5,1,0))</f>
        <v>0</v>
      </c>
      <c r="AO35" s="1" t="n">
        <f aca="false">IF(RIGHT(R17,1)=$G$5,2,IF(RIGHT(R17,1)=$H$5,1,0))</f>
        <v>0</v>
      </c>
      <c r="AP35" s="1" t="n">
        <f aca="false">IF(RIGHT(S17,1)=$G$5,2,IF(RIGHT(S17,1)=$H$5,1,0))</f>
        <v>0</v>
      </c>
      <c r="AQ35" s="1" t="n">
        <f aca="false">IF(RIGHT(T17,1)=$G$5,2,IF(RIGHT(T17,1)=$H$5,1,0))</f>
        <v>0</v>
      </c>
      <c r="AR35" s="1" t="n">
        <f aca="false">IF(RIGHT(U17,1)=$G$5,2,IF(RIGHT(U17,1)=$H$5,1,0))</f>
        <v>2</v>
      </c>
      <c r="AS35" s="1" t="n">
        <f aca="false">IF(RIGHT(V17,1)=$G$5,2,IF(RIGHT(V17,1)=$H$5,1,0))</f>
        <v>1</v>
      </c>
      <c r="AT35" s="1" t="n">
        <f aca="false">IF(RIGHT(W17,1)=$G$5,2,IF(RIGHT(W17,1)=$H$5,1,0))</f>
        <v>1</v>
      </c>
      <c r="AU35" s="1" t="n">
        <f aca="false">IF(RIGHT(X17,1)=$G$5,2,IF(RIGHT(X17,1)=$H$5,1,0))</f>
        <v>2</v>
      </c>
      <c r="AV35" s="1" t="n">
        <f aca="false">IF(RIGHT(Y17,1)=$G$5,2,IF(RIGHT(Y17,1)=$H$5,1,0))</f>
        <v>0</v>
      </c>
      <c r="AW35" s="1" t="n">
        <f aca="false">IF(RIGHT(Z17,1)=$G$5,2,IF(RIGHT(Z17,1)=$H$5,1,0))</f>
        <v>0</v>
      </c>
      <c r="AX35" s="1" t="n">
        <f aca="false">IF(RIGHT(AA17,1)=$G$5,2,IF(RIGHT(AA17,1)=$H$5,1,0))</f>
        <v>0</v>
      </c>
      <c r="AY35" s="1" t="n">
        <f aca="false">IF(RIGHT(AB17,1)=$G$5,2,IF(RIGHT(AB17,1)=$H$5,1,0))</f>
        <v>0</v>
      </c>
      <c r="AZ35" s="1" t="n">
        <f aca="false">IF(RIGHT(AC17,1)=$G$5,2,IF(RIGHT(AC17,1)=$H$5,1,0))</f>
        <v>0</v>
      </c>
      <c r="BA35" s="1" t="n">
        <f aca="false">IF(RIGHT(AD17,1)=$G$5,2,IF(RIGHT(AD17,1)=$H$5,1,0))</f>
        <v>0</v>
      </c>
      <c r="BB35" s="1" t="n">
        <f aca="false">IF(RIGHT(AE17,1)=$G$5,2,IF(RIGHT(AE17,1)=$H$5,1,0))</f>
        <v>2</v>
      </c>
      <c r="BC35" s="1" t="n">
        <f aca="false">IF(RIGHT(AF17,1)=$G$5,2,IF(RIGHT(AF17,1)=$H$5,1,0))</f>
        <v>0</v>
      </c>
      <c r="BD35" s="1" t="n">
        <f aca="false">IF(RIGHT(AG17,1)=$G$5,2,IF(RIGHT(AG17,1)=$H$5,1,0))</f>
        <v>0</v>
      </c>
      <c r="BE35" s="1" t="n">
        <f aca="false">IF(RIGHT(AH17,1)=$G$5,2,IF(RIGHT(AH17,1)=$H$5,1,0))</f>
        <v>0</v>
      </c>
      <c r="BF35" s="1" t="n">
        <f aca="false">IF(RIGHT(AI17,1)=$G$5,2,IF(RIGHT(AI17,1)=$H$5,1,0))</f>
        <v>1</v>
      </c>
      <c r="BG35" s="1" t="n">
        <f aca="false">IF(RIGHT(AJ17,1)=$G$5,2,IF(RIGHT(AJ17,1)=$H$5,1,0))</f>
        <v>0</v>
      </c>
      <c r="BH35" s="1" t="n">
        <f aca="false">IF(RIGHT(AK17,1)=$G$5,2,IF(RIGHT(AK17,1)=$H$5,1,0))</f>
        <v>0</v>
      </c>
    </row>
    <row r="36" customFormat="false" ht="12.75" hidden="false" customHeight="false" outlineLevel="0" collapsed="false">
      <c r="D36" s="19" t="n">
        <f aca="false" t="array" ref="D36:D36">EXP(SUM(LN(D25:D35)))</f>
        <v>1</v>
      </c>
      <c r="E36" s="1" t="n">
        <f aca="false">SUM(E25:E35)/2</f>
        <v>110</v>
      </c>
      <c r="G36" s="19" t="n">
        <f aca="false" t="array" ref="G36:G36">EXP(SUM(LN(G25:G35)))</f>
        <v>1</v>
      </c>
      <c r="H36" s="1" t="n">
        <f aca="false">SUM(H25:H35)</f>
        <v>100</v>
      </c>
      <c r="I36" s="16" t="n">
        <f aca="false">SUM(I25:I35)</f>
        <v>0</v>
      </c>
      <c r="L36" s="20"/>
      <c r="M36" s="16" t="n">
        <f aca="false" t="array" ref="M36:M36">EXP(SUM(LN(M25:M35))/$D$5)</f>
        <v>0.948030659173529</v>
      </c>
      <c r="O36" s="16" t="n">
        <f aca="false">SUM(O25:O35)</f>
        <v>110</v>
      </c>
      <c r="P36" s="31"/>
    </row>
    <row r="37" customFormat="false" ht="12.75" hidden="false" customHeight="false" outlineLevel="0" collapsed="false">
      <c r="L37" s="20"/>
      <c r="M37" s="16" t="n">
        <f aca="false">SUM(M25:M35)</f>
        <v>11</v>
      </c>
      <c r="O37" s="43" t="n">
        <f aca="false" t="array" ref="O37:O37">SUM(IF(P25:AK35=0,0,LN(P25:AK35)*AM25:BH35))</f>
        <v>-152.492379723188</v>
      </c>
    </row>
    <row r="38" customFormat="false" ht="12.75" hidden="false" customHeight="false" outlineLevel="0" collapsed="false">
      <c r="D38" s="3" t="s">
        <v>118</v>
      </c>
      <c r="L38" s="20"/>
      <c r="O38" s="11" t="s">
        <v>47</v>
      </c>
    </row>
    <row r="39" customFormat="false" ht="12.75" hidden="false" customHeight="false" outlineLevel="0" collapsed="false">
      <c r="L39" s="20"/>
      <c r="O39" s="11" t="s">
        <v>48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cenarios current="0" show="0">
    <scenario name="nym_2" locked="false" count="4" user="Calc" comment="Created by clp on 2/1/2013">
      <inputCells r="D25" val="3,84057181625966"/>
      <inputCells r="D33" val="2,60110531047758"/>
      <inputCells r="D34" val="1,49150635664361"/>
      <inputCells r="D35" val="0,337434605360366"/>
    </scenario>
    <scenario name="test_2" locked="false" count="4" user="Calc" comment="Created by clp on 2/1/2013">
      <inputCells r="D25" val="3,84057181985722"/>
      <inputCells r="D33" val="2,6011053172381"/>
      <inputCells r="D34" val="1,49150637096002"/>
      <inputCells r="D35" val="0,337434602394043"/>
    </scenario>
  </scenarios>
  <conditionalFormatting sqref="F24">
    <cfRule type="cellIs" priority="2" operator="lessThan" aboveAverage="0" equalAverage="0" bottom="0" percent="0" rank="0" text="" dxfId="0">
      <formula>$F$23</formula>
    </cfRule>
  </conditionalFormatting>
  <conditionalFormatting sqref="J18">
    <cfRule type="expression" priority="3" aboveAverage="0" equalAverage="0" bottom="0" percent="0" rank="0" text="" dxfId="2">
      <formula>OR($E$18&lt;&gt;$J$18,$J$18&lt;&gt;$O$18)</formula>
    </cfRule>
  </conditionalFormatting>
  <conditionalFormatting sqref="O23 G23">
    <cfRule type="cellIs" priority="4" operator="lessThan" aboveAverage="0" equalAverage="0" bottom="0" percent="0" rank="0" text="" dxfId="2">
      <formula>0.0001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2012-10-16T15:30:04Z</dcterms:created>
  <dc:creator>CL Pippel</dc:creator>
  <dc:description/>
  <dc:language>nl-NL</dc:language>
  <cp:lastModifiedBy/>
  <cp:lastPrinted>2013-04-16T16:00:07Z</cp:lastPrinted>
  <dcterms:modified xsi:type="dcterms:W3CDTF">2024-06-28T12:50:01Z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