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4F7C5D-3E3F-45B8-84AB-4F7E5F536233}" xr6:coauthVersionLast="45" xr6:coauthVersionMax="45" xr10:uidLastSave="{00000000-0000-0000-0000-000000000000}"/>
  <bookViews>
    <workbookView xWindow="-108" yWindow="-108" windowWidth="23256" windowHeight="12576" activeTab="3" xr2:uid="{0D61BA1D-EEFA-4F72-AD52-EE8B3B4144CD}"/>
  </bookViews>
  <sheets>
    <sheet name="master" sheetId="1" r:id="rId1"/>
    <sheet name="expense" sheetId="2" r:id="rId2"/>
    <sheet name="income" sheetId="5" r:id="rId3"/>
    <sheet name="bank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6" l="1"/>
  <c r="Q10" i="6"/>
  <c r="Q11" i="6"/>
  <c r="Q12" i="6"/>
  <c r="N8" i="6"/>
  <c r="N10" i="6"/>
  <c r="N11" i="6"/>
  <c r="N12" i="6"/>
  <c r="M8" i="6"/>
  <c r="M10" i="6"/>
  <c r="M11" i="6"/>
  <c r="M12" i="6"/>
  <c r="I8" i="6"/>
  <c r="I9" i="6"/>
  <c r="I10" i="6"/>
  <c r="I11" i="6"/>
  <c r="I12" i="6"/>
  <c r="E9" i="6"/>
  <c r="J9" i="6" s="1"/>
  <c r="M9" i="6" s="1"/>
  <c r="E10" i="6"/>
  <c r="J10" i="6" s="1"/>
  <c r="E11" i="6"/>
  <c r="J11" i="6" s="1"/>
  <c r="E12" i="6"/>
  <c r="J12" i="6" s="1"/>
  <c r="E8" i="6"/>
  <c r="J8" i="6" s="1"/>
  <c r="D4" i="6"/>
  <c r="D3" i="6"/>
  <c r="D2" i="6"/>
  <c r="C12" i="6"/>
  <c r="C11" i="6"/>
  <c r="C10" i="6"/>
  <c r="C9" i="6"/>
  <c r="C8" i="6"/>
  <c r="C10" i="2"/>
  <c r="C8" i="2"/>
  <c r="C9" i="2"/>
  <c r="C11" i="2"/>
  <c r="C12" i="2"/>
  <c r="C8" i="5"/>
  <c r="C9" i="5"/>
  <c r="C10" i="5"/>
  <c r="C11" i="5"/>
  <c r="C12" i="5"/>
  <c r="H12" i="5"/>
  <c r="I12" i="5" s="1"/>
  <c r="I11" i="5"/>
  <c r="H11" i="5"/>
  <c r="H10" i="5"/>
  <c r="I10" i="5" s="1"/>
  <c r="H9" i="5"/>
  <c r="I9" i="5" s="1"/>
  <c r="H8" i="5"/>
  <c r="I8" i="5" s="1"/>
  <c r="N9" i="6" l="1"/>
  <c r="Q9" i="6" s="1"/>
  <c r="I8" i="2"/>
  <c r="I9" i="2"/>
  <c r="I10" i="2"/>
  <c r="I11" i="2"/>
  <c r="I12" i="2"/>
  <c r="H8" i="2"/>
  <c r="H9" i="2"/>
  <c r="H10" i="2"/>
  <c r="H11" i="2"/>
  <c r="H12" i="2"/>
</calcChain>
</file>

<file path=xl/sharedStrings.xml><?xml version="1.0" encoding="utf-8"?>
<sst xmlns="http://schemas.openxmlformats.org/spreadsheetml/2006/main" count="97" uniqueCount="71">
  <si>
    <t>ref</t>
  </si>
  <si>
    <t>description</t>
  </si>
  <si>
    <t>exp_ref_char</t>
  </si>
  <si>
    <t>vendor_name</t>
  </si>
  <si>
    <t>inv_amt</t>
  </si>
  <si>
    <t>tax_amt</t>
  </si>
  <si>
    <t>net_amt</t>
  </si>
  <si>
    <t>vendorA</t>
  </si>
  <si>
    <t>vendorB</t>
  </si>
  <si>
    <t>vendorC</t>
  </si>
  <si>
    <t>vendorD</t>
  </si>
  <si>
    <t>meals</t>
  </si>
  <si>
    <t>exp_item_ref</t>
  </si>
  <si>
    <t>e123</t>
  </si>
  <si>
    <t>data input area</t>
  </si>
  <si>
    <t>calculation result</t>
  </si>
  <si>
    <t>interest exp</t>
  </si>
  <si>
    <t>e124</t>
  </si>
  <si>
    <t>rental exp</t>
  </si>
  <si>
    <t>e125</t>
  </si>
  <si>
    <t>Pre-defined variables</t>
  </si>
  <si>
    <t>backend stuff</t>
  </si>
  <si>
    <t>exp_tax_percen</t>
  </si>
  <si>
    <t>r123</t>
  </si>
  <si>
    <t>r124</t>
  </si>
  <si>
    <t>r125</t>
  </si>
  <si>
    <t>customer_name</t>
  </si>
  <si>
    <t>customerA</t>
  </si>
  <si>
    <t>customerB</t>
  </si>
  <si>
    <t>customerC</t>
  </si>
  <si>
    <t>customerD</t>
  </si>
  <si>
    <t>rev_item_ref</t>
  </si>
  <si>
    <t>rental inc</t>
  </si>
  <si>
    <t>interest inc</t>
  </si>
  <si>
    <t>royalty fees</t>
  </si>
  <si>
    <t>service inc</t>
  </si>
  <si>
    <t>inc_ref_char</t>
  </si>
  <si>
    <t>inc_tax_percen</t>
  </si>
  <si>
    <t>bank</t>
  </si>
  <si>
    <t>exp</t>
  </si>
  <si>
    <t>inc</t>
  </si>
  <si>
    <t>trans_type</t>
  </si>
  <si>
    <t>bak_ref_char</t>
  </si>
  <si>
    <t>settle_type1</t>
  </si>
  <si>
    <t>settle_type2</t>
  </si>
  <si>
    <t>settle_type3</t>
  </si>
  <si>
    <t>trans_type_code</t>
  </si>
  <si>
    <t>w-withdrawal</t>
  </si>
  <si>
    <t>p-pay invoice</t>
  </si>
  <si>
    <t>r-collect money</t>
  </si>
  <si>
    <t>withdrawal_bank</t>
  </si>
  <si>
    <t>withdrawn_amt</t>
  </si>
  <si>
    <t>deposit_bank</t>
  </si>
  <si>
    <t>deposit_amt</t>
  </si>
  <si>
    <t>vendor_invoice_num</t>
  </si>
  <si>
    <t>pay_amt</t>
  </si>
  <si>
    <t>customer_inv_num</t>
  </si>
  <si>
    <t>receipt_amt</t>
  </si>
  <si>
    <t>bmo</t>
  </si>
  <si>
    <t>hsbc</t>
  </si>
  <si>
    <t>TD Bank</t>
  </si>
  <si>
    <t>Interbank Transfer</t>
  </si>
  <si>
    <t>Accounts Payable</t>
  </si>
  <si>
    <t>Accounts Receivable</t>
  </si>
  <si>
    <t>vendor_inv_array</t>
  </si>
  <si>
    <t>cust_inv_array</t>
  </si>
  <si>
    <t>exp1</t>
  </si>
  <si>
    <t>exp3</t>
  </si>
  <si>
    <t>valid_check_vendor</t>
  </si>
  <si>
    <t>valid_check_customer</t>
  </si>
  <si>
    <t>inc3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</si>
</sst>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1" xfId="0" applyBorder="1"/>
    <xf numFmtId="0" fontId="2" fillId="4" borderId="0" xfId="0" applyFont="1" applyFill="1"/>
    <xf numFmtId="0" fontId="1" fillId="4" borderId="0" xfId="0" applyFont="1" applyFill="1"/>
    <xf numFmtId="0" fontId="3" fillId="3" borderId="0" xfId="0" applyFont="1" applyFill="1"/>
    <xf numFmtId="10" fontId="3" fillId="3" borderId="0" xfId="0" applyNumberFormat="1" applyFont="1" applyFill="1"/>
    <xf numFmtId="0" fontId="0" fillId="5" borderId="0" xfId="0" applyFill="1"/>
    <xf numFmtId="0" fontId="0" fillId="3" borderId="2" xfId="0" applyFill="1" applyBorder="1"/>
    <xf numFmtId="0" fontId="2" fillId="4" borderId="2" xfId="0" applyFont="1" applyFill="1" applyBorder="1"/>
    <xf numFmtId="0" fontId="0" fillId="0" borderId="3" xfId="0" applyBorder="1"/>
    <xf numFmtId="0" fontId="4" fillId="0" borderId="0" xfId="0" applyFont="1"/>
    <xf numFmtId="0" fontId="2" fillId="6" borderId="0" xfId="0" applyFont="1" applyFill="1"/>
    <xf numFmtId="0" fontId="2" fillId="4" borderId="3" xfId="0" applyFont="1" applyFill="1" applyBorder="1"/>
    <xf numFmtId="0" fontId="2" fillId="7" borderId="0" xfId="0" applyFont="1" applyFill="1" applyAlignment="1">
      <alignment vertical="center" wrapText="1"/>
    </xf>
    <xf numFmtId="0" fontId="2" fillId="7" borderId="3" xfId="0" applyFont="1" applyFill="1" applyBorder="1" applyAlignment="1">
      <alignment vertical="center"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theme="0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general" vertical="center" textRotation="0" wrapText="1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81AA5-652E-4108-9787-32929BB6685B}" name="vendor_invoice" displayName="vendor_invoice" ref="C7:I12" totalsRowShown="0" headerRowDxfId="31">
  <autoFilter ref="C7:I12" xr:uid="{AFEEFD43-908A-4684-89FA-BC9F66352025}"/>
  <tableColumns count="7">
    <tableColumn id="1" xr3:uid="{585BF426-5024-4018-B69C-95ADFB9CB27A}" name="ref" dataDxfId="30">
      <calculatedColumnFormula>$D$1&amp;ROWS($C$8:C8)</calculatedColumnFormula>
    </tableColumn>
    <tableColumn id="2" xr3:uid="{163F8D74-1A31-4B2A-BEBD-2F5D8412F9E8}" name="vendor_name" dataDxfId="29"/>
    <tableColumn id="3" xr3:uid="{B283236F-3200-4D37-AFCA-92560AB4B986}" name="description" dataDxfId="28"/>
    <tableColumn id="7" xr3:uid="{EB84CFFD-64A6-41FE-9F43-E1FABDFC8671}" name="exp_item_ref"/>
    <tableColumn id="4" xr3:uid="{CA643753-8B0E-4FCF-9B77-6FB70655BA22}" name="inv_amt" dataDxfId="27"/>
    <tableColumn id="5" xr3:uid="{D8674D65-BCF2-4093-BEDC-5468EF4BFB37}" name="tax_amt" dataDxfId="26">
      <calculatedColumnFormula>$D$2*vendor_invoice[[#This Row],[inv_amt]]</calculatedColumnFormula>
    </tableColumn>
    <tableColumn id="6" xr3:uid="{7B2970F5-221A-408E-B711-7E342BF53E28}" name="net_amt" dataDxfId="25">
      <calculatedColumnFormula>vendor_invoice[[#This Row],[inv_amt]]-vendor_invoice[[#This Row],[tax_amt]]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598E2-E65A-4D30-9FCB-904C225EFAA3}" name="customer_invoice" displayName="customer_invoice" ref="C7:I12" totalsRowShown="0" headerRowDxfId="24">
  <autoFilter ref="C7:I12" xr:uid="{AFEEFD43-908A-4684-89FA-BC9F66352025}"/>
  <tableColumns count="7">
    <tableColumn id="1" xr3:uid="{5CE08781-99C6-415C-96FB-768EFC247490}" name="ref" dataDxfId="23">
      <calculatedColumnFormula>$D$1&amp;ROWS($C$8:C8)</calculatedColumnFormula>
    </tableColumn>
    <tableColumn id="2" xr3:uid="{2AC82413-4FD7-4ECA-AF04-25ED106CAFCC}" name="customer_name" dataDxfId="22"/>
    <tableColumn id="3" xr3:uid="{844246F7-F90E-427D-A469-699462460DEA}" name="description" dataDxfId="21"/>
    <tableColumn id="7" xr3:uid="{7C83C896-0E14-4054-B2DF-3FDBC969A1B7}" name="rev_item_ref"/>
    <tableColumn id="4" xr3:uid="{EA404B33-F686-4FCE-A167-C2A9985A51D7}" name="inv_amt" dataDxfId="20"/>
    <tableColumn id="5" xr3:uid="{2B24E40B-38E2-41AC-B5D2-4CE4224F2F47}" name="tax_amt" dataDxfId="19">
      <calculatedColumnFormula>$D$2*customer_invoice[[#This Row],[inv_amt]]</calculatedColumnFormula>
    </tableColumn>
    <tableColumn id="6" xr3:uid="{95B9CAE9-D43D-4312-AFAE-5AA2A2A50B14}" name="net_amt" dataDxfId="18">
      <calculatedColumnFormula>customer_invoice[[#This Row],[inv_amt]]-customer_invoice[[#This Row],[tax_amt]]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81C60-062F-4DC2-B6AD-A9C6DDD9840E}" name="cash_transactions" displayName="cash_transactions" ref="C7:Q12" totalsRowShown="0" headerRowDxfId="10">
  <autoFilter ref="C7:Q12" xr:uid="{AFEEFD43-908A-4684-89FA-BC9F66352025}"/>
  <tableColumns count="15">
    <tableColumn id="1" xr3:uid="{7E37A410-64AA-4FCB-9DD8-B37B0FC008D2}" name="ref" dataDxfId="9">
      <calculatedColumnFormula>$D$1&amp;ROWS($C$8:C8)</calculatedColumnFormula>
    </tableColumn>
    <tableColumn id="2" xr3:uid="{3133EDB4-83D5-409D-B3CF-A26AAD49CDE2}" name="trans_type" dataDxfId="8"/>
    <tableColumn id="8" xr3:uid="{66FA07E9-F25A-4D65-8166-79B2BA542565}" name="trans_type_code" dataDxfId="7">
      <calculatedColumnFormula>LEFT(cash_transactions[[#This Row],[trans_type]],1)</calculatedColumnFormula>
    </tableColumn>
    <tableColumn id="3" xr3:uid="{E477D91A-BF30-4DBD-ADBB-F1C3C4CA9DB1}" name="withdrawal_bank" dataDxfId="6"/>
    <tableColumn id="6" xr3:uid="{516A0DB8-2ECF-4764-B0B3-DCE27BA6AB4C}" name="withdrawn_amt" dataDxfId="5"/>
    <tableColumn id="9" xr3:uid="{4D32CFF2-E2DE-4225-B663-D6F42DF8EA8B}" name="deposit_bank"/>
    <tableColumn id="10" xr3:uid="{6A4DA623-F312-45F9-978D-127D9ECDA80B}" name="deposit_amt" dataDxfId="4">
      <calculatedColumnFormula>IF(LEN(cash_transactions[[#This Row],[withdrawn_amt]])&gt;0,cash_transactions[[#This Row],[withdrawn_amt]],"-")</calculatedColumnFormula>
    </tableColumn>
    <tableColumn id="15" xr3:uid="{109BC738-908A-4E5D-8913-FA284A98C867}" name="vendor_inv_array" dataDxfId="3">
      <calculatedColumnFormula>IF(cash_transactions[[#This Row],[trans_type_code]]="p","vendor_invoice[ref]","-")</calculatedColumnFormula>
    </tableColumn>
    <tableColumn id="11" xr3:uid="{24F803BE-E59C-4BD1-B443-576ECC36CD64}" name="vendor_invoice_num"/>
    <tableColumn id="12" xr3:uid="{B17919F9-DB1E-462E-906C-519D56F04F36}" name="pay_amt"/>
    <tableColumn id="17" xr3:uid="{66D129C8-2F54-4C69-A3C6-23239DC5242C}" name="valid_check_vendor" dataDxfId="2">
      <calculatedColumnFormula>IF(AND(cash_transactions[[#This Row],[pay_amt]]&gt;0,ISNUMBER(cash_transactions[[#This Row],[pay_amt]]),cash_transactions[[#This Row],[vendor_inv_array]]&lt;&gt;"-"),1,0)</calculatedColumnFormula>
    </tableColumn>
    <tableColumn id="16" xr3:uid="{377131F3-65D8-4761-BEF7-B59EAEDDCBEF}" name="cust_inv_array" dataDxfId="1">
      <calculatedColumnFormula>IF(cash_transactions[[#This Row],[trans_type_code]]="r","customer_invoice[ref]","-")</calculatedColumnFormula>
    </tableColumn>
    <tableColumn id="13" xr3:uid="{5A85F1DD-8B45-4900-835A-9932F60DF18E}" name="customer_inv_num"/>
    <tableColumn id="14" xr3:uid="{5D4033AB-1036-4792-96EB-3C002877B4BF}" name="receipt_amt"/>
    <tableColumn id="18" xr3:uid="{5E0F816F-4F6D-4E0F-8934-9E106A823402}" name="valid_check_customer" dataDxfId="0">
      <calculatedColumnFormula>IF(AND(cash_transactions[[#This Row],[receipt_amt]]&gt;0,ISNUMBER(cash_transactions[[#This Row],[receipt_amt]]),cash_transactions[[#This Row],[cust_inv_array]]&lt;&gt;"-"),1,0)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EA2-0DC5-43AC-A8B6-FB5E02B72CEA}">
  <sheetPr>
    <tabColor rgb="FFFFC000"/>
  </sheetPr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B0BB-474D-4BCA-B413-0FE9B7D05AFB}">
  <sheetPr>
    <tabColor rgb="FFFF0000"/>
  </sheetPr>
  <dimension ref="B1:L12"/>
  <sheetViews>
    <sheetView workbookViewId="0">
      <selection activeCell="C25" sqref="C25"/>
    </sheetView>
  </sheetViews>
  <sheetFormatPr defaultRowHeight="14.4" x14ac:dyDescent="0.3"/>
  <cols>
    <col min="2" max="2" width="19" bestFit="1" customWidth="1"/>
    <col min="3" max="3" width="14.109375" bestFit="1" customWidth="1"/>
    <col min="4" max="4" width="15" bestFit="1" customWidth="1"/>
    <col min="5" max="5" width="12.21875" customWidth="1"/>
    <col min="6" max="6" width="15" customWidth="1"/>
    <col min="7" max="7" width="9.77734375" bestFit="1" customWidth="1"/>
    <col min="12" max="12" width="15" bestFit="1" customWidth="1"/>
  </cols>
  <sheetData>
    <row r="1" spans="2:12" x14ac:dyDescent="0.3">
      <c r="B1" s="5" t="s">
        <v>20</v>
      </c>
      <c r="C1" s="4" t="s">
        <v>2</v>
      </c>
      <c r="D1" s="6" t="s">
        <v>39</v>
      </c>
      <c r="K1" s="2"/>
      <c r="L1" t="s">
        <v>14</v>
      </c>
    </row>
    <row r="2" spans="2:12" x14ac:dyDescent="0.3">
      <c r="C2" s="4" t="s">
        <v>22</v>
      </c>
      <c r="D2" s="7">
        <v>0.12</v>
      </c>
      <c r="K2" s="3"/>
      <c r="L2" t="s">
        <v>15</v>
      </c>
    </row>
    <row r="3" spans="2:12" x14ac:dyDescent="0.3">
      <c r="K3" s="4"/>
      <c r="L3" t="s">
        <v>21</v>
      </c>
    </row>
    <row r="7" spans="2:12" x14ac:dyDescent="0.3">
      <c r="C7" s="1" t="s">
        <v>0</v>
      </c>
      <c r="D7" s="1" t="s">
        <v>3</v>
      </c>
      <c r="E7" s="1" t="s">
        <v>1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12" x14ac:dyDescent="0.3">
      <c r="C8" t="str">
        <f>$D$1&amp;ROWS($C$8:C8)</f>
        <v>exp1</v>
      </c>
      <c r="D8" s="2" t="s">
        <v>7</v>
      </c>
      <c r="E8" s="2" t="s">
        <v>11</v>
      </c>
      <c r="F8" t="s">
        <v>13</v>
      </c>
      <c r="G8" s="2">
        <v>100</v>
      </c>
      <c r="H8" s="8">
        <f>$D$2*vendor_invoice[[#This Row],[inv_amt]]</f>
        <v>12</v>
      </c>
      <c r="I8">
        <f>vendor_invoice[[#This Row],[inv_amt]]-vendor_invoice[[#This Row],[tax_amt]]</f>
        <v>88</v>
      </c>
    </row>
    <row r="9" spans="2:12" x14ac:dyDescent="0.3">
      <c r="C9" t="str">
        <f>$D$1&amp;ROWS($C$8:C9)</f>
        <v>exp2</v>
      </c>
      <c r="D9" s="2" t="s">
        <v>7</v>
      </c>
      <c r="E9" s="2" t="s">
        <v>11</v>
      </c>
      <c r="F9" t="s">
        <v>13</v>
      </c>
      <c r="G9" s="2">
        <v>200</v>
      </c>
      <c r="H9" s="8">
        <f>$D$2*vendor_invoice[[#This Row],[inv_amt]]</f>
        <v>24</v>
      </c>
      <c r="I9">
        <f>vendor_invoice[[#This Row],[inv_amt]]-vendor_invoice[[#This Row],[tax_amt]]</f>
        <v>176</v>
      </c>
    </row>
    <row r="10" spans="2:12" x14ac:dyDescent="0.3">
      <c r="C10" t="str">
        <f>$D$1&amp;ROWS($C$8:C10)</f>
        <v>exp3</v>
      </c>
      <c r="D10" s="2" t="s">
        <v>8</v>
      </c>
      <c r="E10" s="2" t="s">
        <v>16</v>
      </c>
      <c r="F10" t="s">
        <v>17</v>
      </c>
      <c r="G10" s="2">
        <v>300</v>
      </c>
      <c r="H10" s="8">
        <f>$D$2*vendor_invoice[[#This Row],[inv_amt]]</f>
        <v>36</v>
      </c>
      <c r="I10">
        <f>vendor_invoice[[#This Row],[inv_amt]]-vendor_invoice[[#This Row],[tax_amt]]</f>
        <v>264</v>
      </c>
    </row>
    <row r="11" spans="2:12" x14ac:dyDescent="0.3">
      <c r="C11" t="str">
        <f>$D$1&amp;ROWS($C$8:C11)</f>
        <v>exp4</v>
      </c>
      <c r="D11" s="2" t="s">
        <v>9</v>
      </c>
      <c r="E11" s="2" t="s">
        <v>18</v>
      </c>
      <c r="F11" t="s">
        <v>19</v>
      </c>
      <c r="G11" s="2">
        <v>400</v>
      </c>
      <c r="H11" s="8">
        <f>$D$2*vendor_invoice[[#This Row],[inv_amt]]</f>
        <v>48</v>
      </c>
      <c r="I11">
        <f>vendor_invoice[[#This Row],[inv_amt]]-vendor_invoice[[#This Row],[tax_amt]]</f>
        <v>352</v>
      </c>
    </row>
    <row r="12" spans="2:12" x14ac:dyDescent="0.3">
      <c r="C12" t="str">
        <f>$D$1&amp;ROWS($C$8:C12)</f>
        <v>exp5</v>
      </c>
      <c r="D12" s="2" t="s">
        <v>10</v>
      </c>
      <c r="E12" s="2" t="s">
        <v>11</v>
      </c>
      <c r="F12" t="s">
        <v>13</v>
      </c>
      <c r="G12" s="2">
        <v>500</v>
      </c>
      <c r="H12" s="8">
        <f>$D$2*vendor_invoice[[#This Row],[inv_amt]]</f>
        <v>60</v>
      </c>
      <c r="I12">
        <f>vendor_invoice[[#This Row],[inv_amt]]-vendor_invoice[[#This Row],[tax_amt]]</f>
        <v>440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68A-F825-498B-9644-5CC16CEC798E}">
  <sheetPr>
    <tabColor rgb="FF0070C0"/>
  </sheetPr>
  <dimension ref="B1:L12"/>
  <sheetViews>
    <sheetView workbookViewId="0">
      <selection activeCell="D26" sqref="D26"/>
    </sheetView>
  </sheetViews>
  <sheetFormatPr defaultRowHeight="14.4" x14ac:dyDescent="0.3"/>
  <cols>
    <col min="2" max="2" width="19" bestFit="1" customWidth="1"/>
    <col min="3" max="3" width="14.109375" bestFit="1" customWidth="1"/>
    <col min="4" max="4" width="15" bestFit="1" customWidth="1"/>
    <col min="5" max="5" width="12.21875" customWidth="1"/>
    <col min="6" max="6" width="15" customWidth="1"/>
    <col min="7" max="7" width="9.77734375" bestFit="1" customWidth="1"/>
    <col min="12" max="12" width="15" bestFit="1" customWidth="1"/>
  </cols>
  <sheetData>
    <row r="1" spans="2:12" x14ac:dyDescent="0.3">
      <c r="B1" s="5" t="s">
        <v>20</v>
      </c>
      <c r="C1" s="4" t="s">
        <v>36</v>
      </c>
      <c r="D1" s="6" t="s">
        <v>40</v>
      </c>
      <c r="K1" s="2"/>
      <c r="L1" t="s">
        <v>14</v>
      </c>
    </row>
    <row r="2" spans="2:12" x14ac:dyDescent="0.3">
      <c r="C2" s="4" t="s">
        <v>37</v>
      </c>
      <c r="D2" s="7">
        <v>0.12</v>
      </c>
      <c r="K2" s="3"/>
      <c r="L2" t="s">
        <v>15</v>
      </c>
    </row>
    <row r="3" spans="2:12" x14ac:dyDescent="0.3">
      <c r="K3" s="4"/>
      <c r="L3" t="s">
        <v>21</v>
      </c>
    </row>
    <row r="7" spans="2:12" x14ac:dyDescent="0.3">
      <c r="C7" s="13" t="s">
        <v>0</v>
      </c>
      <c r="D7" s="13" t="s">
        <v>26</v>
      </c>
      <c r="E7" s="13" t="s">
        <v>1</v>
      </c>
      <c r="F7" s="13" t="s">
        <v>31</v>
      </c>
      <c r="G7" s="13" t="s">
        <v>4</v>
      </c>
      <c r="H7" s="13" t="s">
        <v>5</v>
      </c>
      <c r="I7" s="13" t="s">
        <v>6</v>
      </c>
    </row>
    <row r="8" spans="2:12" x14ac:dyDescent="0.3">
      <c r="C8" t="str">
        <f>$D$1&amp;ROWS($C$8:C8)</f>
        <v>inc1</v>
      </c>
      <c r="D8" s="2" t="s">
        <v>27</v>
      </c>
      <c r="E8" s="2" t="s">
        <v>32</v>
      </c>
      <c r="F8" t="s">
        <v>23</v>
      </c>
      <c r="G8" s="2">
        <v>1000</v>
      </c>
      <c r="H8" s="8">
        <f>$D$2*customer_invoice[[#This Row],[inv_amt]]</f>
        <v>120</v>
      </c>
      <c r="I8">
        <f>customer_invoice[[#This Row],[inv_amt]]-customer_invoice[[#This Row],[tax_amt]]</f>
        <v>880</v>
      </c>
    </row>
    <row r="9" spans="2:12" x14ac:dyDescent="0.3">
      <c r="C9" t="str">
        <f>$D$1&amp;ROWS($C$8:C9)</f>
        <v>inc2</v>
      </c>
      <c r="D9" s="2" t="s">
        <v>27</v>
      </c>
      <c r="E9" s="2" t="s">
        <v>32</v>
      </c>
      <c r="F9" t="s">
        <v>23</v>
      </c>
      <c r="G9" s="2">
        <v>2000</v>
      </c>
      <c r="H9" s="8">
        <f>$D$2*customer_invoice[[#This Row],[inv_amt]]</f>
        <v>240</v>
      </c>
      <c r="I9">
        <f>customer_invoice[[#This Row],[inv_amt]]-customer_invoice[[#This Row],[tax_amt]]</f>
        <v>1760</v>
      </c>
    </row>
    <row r="10" spans="2:12" x14ac:dyDescent="0.3">
      <c r="C10" t="str">
        <f>$D$1&amp;ROWS($C$8:C10)</f>
        <v>inc3</v>
      </c>
      <c r="D10" s="2" t="s">
        <v>28</v>
      </c>
      <c r="E10" s="2" t="s">
        <v>33</v>
      </c>
      <c r="F10" t="s">
        <v>24</v>
      </c>
      <c r="G10" s="2">
        <v>3000</v>
      </c>
      <c r="H10" s="8">
        <f>$D$2*customer_invoice[[#This Row],[inv_amt]]</f>
        <v>360</v>
      </c>
      <c r="I10">
        <f>customer_invoice[[#This Row],[inv_amt]]-customer_invoice[[#This Row],[tax_amt]]</f>
        <v>2640</v>
      </c>
    </row>
    <row r="11" spans="2:12" x14ac:dyDescent="0.3">
      <c r="C11" t="str">
        <f>$D$1&amp;ROWS($C$8:C11)</f>
        <v>inc4</v>
      </c>
      <c r="D11" s="2" t="s">
        <v>29</v>
      </c>
      <c r="E11" s="2" t="s">
        <v>34</v>
      </c>
      <c r="F11" t="s">
        <v>25</v>
      </c>
      <c r="G11" s="2">
        <v>4000</v>
      </c>
      <c r="H11" s="8">
        <f>$D$2*customer_invoice[[#This Row],[inv_amt]]</f>
        <v>480</v>
      </c>
      <c r="I11">
        <f>customer_invoice[[#This Row],[inv_amt]]-customer_invoice[[#This Row],[tax_amt]]</f>
        <v>3520</v>
      </c>
    </row>
    <row r="12" spans="2:12" x14ac:dyDescent="0.3">
      <c r="C12" t="str">
        <f>$D$1&amp;ROWS($C$8:C12)</f>
        <v>inc5</v>
      </c>
      <c r="D12" s="2" t="s">
        <v>30</v>
      </c>
      <c r="E12" s="2" t="s">
        <v>35</v>
      </c>
      <c r="F12" t="s">
        <v>23</v>
      </c>
      <c r="G12" s="2">
        <v>5000</v>
      </c>
      <c r="H12" s="8">
        <f>$D$2*customer_invoice[[#This Row],[inv_amt]]</f>
        <v>600</v>
      </c>
      <c r="I12">
        <f>customer_invoice[[#This Row],[inv_amt]]-customer_invoice[[#This Row],[tax_amt]]</f>
        <v>4400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77E4-A43F-4646-89E1-18BFCF05794F}">
  <sheetPr>
    <tabColor rgb="FF7030A0"/>
  </sheetPr>
  <dimension ref="B1:Q19"/>
  <sheetViews>
    <sheetView tabSelected="1" workbookViewId="0">
      <selection activeCell="A10" sqref="A10"/>
    </sheetView>
  </sheetViews>
  <sheetFormatPr defaultRowHeight="14.4" outlineLevelCol="2" x14ac:dyDescent="0.3"/>
  <cols>
    <col min="2" max="2" width="19" bestFit="1" customWidth="1"/>
    <col min="3" max="3" width="14.109375" bestFit="1" customWidth="1"/>
    <col min="4" max="4" width="15" customWidth="1"/>
    <col min="5" max="5" width="9.77734375" customWidth="1"/>
    <col min="6" max="6" width="17.88671875" bestFit="1" customWidth="1"/>
    <col min="7" max="7" width="16.6640625" customWidth="1" outlineLevel="1"/>
    <col min="8" max="9" width="8.88671875" customWidth="1" outlineLevel="1"/>
    <col min="10" max="10" width="17.33203125" bestFit="1" customWidth="1" outlineLevel="1"/>
    <col min="11" max="11" width="23.77734375" bestFit="1" customWidth="1"/>
    <col min="12" max="12" width="10.6640625" customWidth="1" outlineLevel="1"/>
    <col min="13" max="13" width="11" customWidth="1" outlineLevel="1"/>
    <col min="14" max="14" width="19.33203125" bestFit="1" customWidth="1" outlineLevel="1"/>
    <col min="15" max="15" width="19.77734375" bestFit="1" customWidth="1"/>
    <col min="16" max="16" width="8.33203125" customWidth="1" outlineLevel="1"/>
    <col min="17" max="17" width="10.6640625" customWidth="1" outlineLevel="2"/>
  </cols>
  <sheetData>
    <row r="1" spans="2:17" x14ac:dyDescent="0.3">
      <c r="B1" s="5" t="s">
        <v>20</v>
      </c>
      <c r="C1" s="4" t="s">
        <v>42</v>
      </c>
      <c r="D1" s="6" t="s">
        <v>38</v>
      </c>
      <c r="E1" s="9"/>
      <c r="F1" t="s">
        <v>14</v>
      </c>
      <c r="J1" s="11"/>
      <c r="N1" s="11"/>
    </row>
    <row r="2" spans="2:17" x14ac:dyDescent="0.3">
      <c r="C2" s="4" t="s">
        <v>43</v>
      </c>
      <c r="D2" s="6" t="str">
        <f>"w"&amp;"-"&amp;"withdrawal"</f>
        <v>w-withdrawal</v>
      </c>
      <c r="E2" s="3"/>
      <c r="F2" t="s">
        <v>15</v>
      </c>
      <c r="J2" s="11"/>
      <c r="N2" s="11"/>
    </row>
    <row r="3" spans="2:17" x14ac:dyDescent="0.3">
      <c r="C3" s="4" t="s">
        <v>44</v>
      </c>
      <c r="D3" s="6" t="str">
        <f>"p"&amp;"-"&amp;"pay invoice"</f>
        <v>p-pay invoice</v>
      </c>
      <c r="E3" s="10"/>
      <c r="F3" t="s">
        <v>21</v>
      </c>
      <c r="J3" s="11"/>
      <c r="N3" s="11"/>
    </row>
    <row r="4" spans="2:17" x14ac:dyDescent="0.3">
      <c r="C4" s="4" t="s">
        <v>45</v>
      </c>
      <c r="D4" s="6" t="str">
        <f>"r"&amp;"-"&amp;"collect money"</f>
        <v>r-collect money</v>
      </c>
      <c r="F4" s="11"/>
      <c r="G4" s="12" t="s">
        <v>61</v>
      </c>
      <c r="J4" s="11"/>
      <c r="K4" s="12" t="s">
        <v>62</v>
      </c>
      <c r="N4" s="11"/>
      <c r="O4" s="12" t="s">
        <v>63</v>
      </c>
    </row>
    <row r="5" spans="2:17" x14ac:dyDescent="0.3">
      <c r="F5" s="11"/>
      <c r="J5" s="11"/>
      <c r="N5" s="11"/>
    </row>
    <row r="6" spans="2:17" x14ac:dyDescent="0.3">
      <c r="F6" s="11"/>
      <c r="J6" s="11"/>
      <c r="N6" s="11"/>
    </row>
    <row r="7" spans="2:17" ht="28.8" customHeight="1" x14ac:dyDescent="0.3">
      <c r="C7" s="15" t="s">
        <v>0</v>
      </c>
      <c r="D7" s="15" t="s">
        <v>41</v>
      </c>
      <c r="E7" s="15" t="s">
        <v>46</v>
      </c>
      <c r="F7" s="16" t="s">
        <v>50</v>
      </c>
      <c r="G7" s="15" t="s">
        <v>51</v>
      </c>
      <c r="H7" s="15" t="s">
        <v>52</v>
      </c>
      <c r="I7" s="15" t="s">
        <v>53</v>
      </c>
      <c r="J7" s="16" t="s">
        <v>64</v>
      </c>
      <c r="K7" s="15" t="s">
        <v>54</v>
      </c>
      <c r="L7" s="15" t="s">
        <v>55</v>
      </c>
      <c r="M7" s="15" t="s">
        <v>68</v>
      </c>
      <c r="N7" s="16" t="s">
        <v>65</v>
      </c>
      <c r="O7" s="15" t="s">
        <v>56</v>
      </c>
      <c r="P7" s="15" t="s">
        <v>57</v>
      </c>
      <c r="Q7" s="15" t="s">
        <v>69</v>
      </c>
    </row>
    <row r="8" spans="2:17" x14ac:dyDescent="0.3">
      <c r="C8" t="str">
        <f>$D$1&amp;ROWS($C$8:C8)</f>
        <v>bank1</v>
      </c>
      <c r="D8" s="2" t="s">
        <v>47</v>
      </c>
      <c r="E8" t="str">
        <f>LEFT(cash_transactions[[#This Row],[trans_type]],1)</f>
        <v>w</v>
      </c>
      <c r="F8" s="11" t="s">
        <v>58</v>
      </c>
      <c r="G8">
        <v>100</v>
      </c>
      <c r="H8" t="s">
        <v>59</v>
      </c>
      <c r="I8">
        <f>IF(LEN(cash_transactions[[#This Row],[withdrawn_amt]])&gt;0,cash_transactions[[#This Row],[withdrawn_amt]],"-")</f>
        <v>100</v>
      </c>
      <c r="J8" s="14" t="str">
        <f>IF(cash_transactions[[#This Row],[trans_type_code]]="p","vendor_invoice[ref]","-")</f>
        <v>-</v>
      </c>
      <c r="M8" s="14">
        <f>IF(AND(cash_transactions[[#This Row],[pay_amt]]&gt;0,ISNUMBER(cash_transactions[[#This Row],[pay_amt]]),cash_transactions[[#This Row],[vendor_inv_array]]&lt;&gt;"-"),1,0)</f>
        <v>0</v>
      </c>
      <c r="N8" s="14" t="str">
        <f>IF(cash_transactions[[#This Row],[trans_type_code]]="r","customer_invoice[ref]","-")</f>
        <v>-</v>
      </c>
      <c r="Q8" s="14">
        <f>IF(AND(cash_transactions[[#This Row],[receipt_amt]]&gt;0,ISNUMBER(cash_transactions[[#This Row],[receipt_amt]]),cash_transactions[[#This Row],[cust_inv_array]]&lt;&gt;"-"),1,0)</f>
        <v>0</v>
      </c>
    </row>
    <row r="9" spans="2:17" x14ac:dyDescent="0.3">
      <c r="C9" t="str">
        <f>$D$1&amp;ROWS($C$8:C9)</f>
        <v>bank2</v>
      </c>
      <c r="D9" s="2" t="s">
        <v>47</v>
      </c>
      <c r="E9" t="str">
        <f>LEFT(cash_transactions[[#This Row],[trans_type]],1)</f>
        <v>w</v>
      </c>
      <c r="F9" s="11" t="s">
        <v>59</v>
      </c>
      <c r="G9">
        <v>200</v>
      </c>
      <c r="H9" t="s">
        <v>60</v>
      </c>
      <c r="I9">
        <f>IF(LEN(cash_transactions[[#This Row],[withdrawn_amt]])&gt;0,cash_transactions[[#This Row],[withdrawn_amt]],"-")</f>
        <v>200</v>
      </c>
      <c r="J9" s="14" t="str">
        <f>IF(cash_transactions[[#This Row],[trans_type_code]]="p","vendor_invoice[ref]","-")</f>
        <v>-</v>
      </c>
      <c r="M9" s="14">
        <f>IF(AND(cash_transactions[[#This Row],[pay_amt]]&gt;0,ISNUMBER(cash_transactions[[#This Row],[pay_amt]]),cash_transactions[[#This Row],[vendor_inv_array]]&lt;&gt;"-"),1,0)</f>
        <v>0</v>
      </c>
      <c r="N9" s="14" t="str">
        <f>IF(cash_transactions[[#This Row],[trans_type_code]]="r","customer_invoice[ref]","-")</f>
        <v>-</v>
      </c>
      <c r="Q9" s="14">
        <f>IF(AND(cash_transactions[[#This Row],[receipt_amt]]&gt;0,ISNUMBER(cash_transactions[[#This Row],[receipt_amt]]),cash_transactions[[#This Row],[cust_inv_array]]&lt;&gt;"-"),1,0)</f>
        <v>0</v>
      </c>
    </row>
    <row r="10" spans="2:17" x14ac:dyDescent="0.3">
      <c r="C10" t="str">
        <f>$D$1&amp;ROWS($C$8:C10)</f>
        <v>bank3</v>
      </c>
      <c r="D10" s="2" t="s">
        <v>48</v>
      </c>
      <c r="E10" t="str">
        <f>LEFT(cash_transactions[[#This Row],[trans_type]],1)</f>
        <v>p</v>
      </c>
      <c r="F10" s="11"/>
      <c r="I10" t="str">
        <f>IF(LEN(cash_transactions[[#This Row],[withdrawn_amt]])&gt;0,cash_transactions[[#This Row],[withdrawn_amt]],"-")</f>
        <v>-</v>
      </c>
      <c r="J10" s="14" t="str">
        <f>IF(cash_transactions[[#This Row],[trans_type_code]]="p","vendor_invoice[ref]","-")</f>
        <v>vendor_invoice[ref]</v>
      </c>
      <c r="K10" t="s">
        <v>66</v>
      </c>
      <c r="L10">
        <v>16</v>
      </c>
      <c r="M10" s="14">
        <f>IF(AND(cash_transactions[[#This Row],[pay_amt]]&gt;0,ISNUMBER(cash_transactions[[#This Row],[pay_amt]]),cash_transactions[[#This Row],[vendor_inv_array]]&lt;&gt;"-"),1,0)</f>
        <v>1</v>
      </c>
      <c r="N10" s="14" t="str">
        <f>IF(cash_transactions[[#This Row],[trans_type_code]]="r","customer_invoice[ref]","-")</f>
        <v>-</v>
      </c>
      <c r="Q10" s="14">
        <f>IF(AND(cash_transactions[[#This Row],[receipt_amt]]&gt;0,ISNUMBER(cash_transactions[[#This Row],[receipt_amt]]),cash_transactions[[#This Row],[cust_inv_array]]&lt;&gt;"-"),1,0)</f>
        <v>0</v>
      </c>
    </row>
    <row r="11" spans="2:17" x14ac:dyDescent="0.3">
      <c r="C11" t="str">
        <f>$D$1&amp;ROWS($C$8:C11)</f>
        <v>bank4</v>
      </c>
      <c r="D11" s="2" t="s">
        <v>49</v>
      </c>
      <c r="E11" t="str">
        <f>LEFT(cash_transactions[[#This Row],[trans_type]],1)</f>
        <v>r</v>
      </c>
      <c r="F11" s="11"/>
      <c r="I11" t="str">
        <f>IF(LEN(cash_transactions[[#This Row],[withdrawn_amt]])&gt;0,cash_transactions[[#This Row],[withdrawn_amt]],"-")</f>
        <v>-</v>
      </c>
      <c r="J11" s="14" t="str">
        <f>IF(cash_transactions[[#This Row],[trans_type_code]]="p","vendor_invoice[ref]","-")</f>
        <v>-</v>
      </c>
      <c r="M11" s="14">
        <f>IF(AND(cash_transactions[[#This Row],[pay_amt]]&gt;0,ISNUMBER(cash_transactions[[#This Row],[pay_amt]]),cash_transactions[[#This Row],[vendor_inv_array]]&lt;&gt;"-"),1,0)</f>
        <v>0</v>
      </c>
      <c r="N11" s="14" t="str">
        <f>IF(cash_transactions[[#This Row],[trans_type_code]]="r","customer_invoice[ref]","-")</f>
        <v>customer_invoice[ref]</v>
      </c>
      <c r="O11" t="s">
        <v>70</v>
      </c>
      <c r="P11">
        <v>18</v>
      </c>
      <c r="Q11" s="14">
        <f>IF(AND(cash_transactions[[#This Row],[receipt_amt]]&gt;0,ISNUMBER(cash_transactions[[#This Row],[receipt_amt]]),cash_transactions[[#This Row],[cust_inv_array]]&lt;&gt;"-"),1,0)</f>
        <v>1</v>
      </c>
    </row>
    <row r="12" spans="2:17" x14ac:dyDescent="0.3">
      <c r="C12" t="str">
        <f>$D$1&amp;ROWS($C$8:C12)</f>
        <v>bank5</v>
      </c>
      <c r="D12" s="2" t="s">
        <v>48</v>
      </c>
      <c r="E12" t="str">
        <f>LEFT(cash_transactions[[#This Row],[trans_type]],1)</f>
        <v>p</v>
      </c>
      <c r="F12" s="11"/>
      <c r="I12" t="str">
        <f>IF(LEN(cash_transactions[[#This Row],[withdrawn_amt]])&gt;0,cash_transactions[[#This Row],[withdrawn_amt]],"-")</f>
        <v>-</v>
      </c>
      <c r="J12" s="14" t="str">
        <f>IF(cash_transactions[[#This Row],[trans_type_code]]="p","vendor_invoice[ref]","-")</f>
        <v>vendor_invoice[ref]</v>
      </c>
      <c r="K12" t="s">
        <v>67</v>
      </c>
      <c r="L12">
        <v>17</v>
      </c>
      <c r="M12" s="14">
        <f>IF(AND(cash_transactions[[#This Row],[pay_amt]]&gt;0,ISNUMBER(cash_transactions[[#This Row],[pay_amt]]),cash_transactions[[#This Row],[vendor_inv_array]]&lt;&gt;"-"),1,0)</f>
        <v>1</v>
      </c>
      <c r="N12" s="14" t="str">
        <f>IF(cash_transactions[[#This Row],[trans_type_code]]="r","customer_invoice[ref]","-")</f>
        <v>-</v>
      </c>
      <c r="Q12" s="14">
        <f>IF(AND(cash_transactions[[#This Row],[receipt_amt]]&gt;0,ISNUMBER(cash_transactions[[#This Row],[receipt_amt]]),cash_transactions[[#This Row],[cust_inv_array]]&lt;&gt;"-"),1,0)</f>
        <v>0</v>
      </c>
    </row>
    <row r="13" spans="2:17" x14ac:dyDescent="0.3">
      <c r="F13" s="11"/>
      <c r="J13" s="11"/>
      <c r="N13" s="11"/>
    </row>
    <row r="14" spans="2:17" x14ac:dyDescent="0.3">
      <c r="F14" s="11"/>
      <c r="J14" s="11"/>
      <c r="N14" s="11"/>
    </row>
    <row r="15" spans="2:17" x14ac:dyDescent="0.3">
      <c r="F15" s="11"/>
      <c r="J15" s="11"/>
      <c r="N15" s="11"/>
    </row>
    <row r="16" spans="2:17" x14ac:dyDescent="0.3">
      <c r="F16" s="11"/>
      <c r="J16" s="11"/>
      <c r="N16" s="11"/>
    </row>
    <row r="17" spans="6:14" x14ac:dyDescent="0.3">
      <c r="F17" s="11"/>
      <c r="J17" s="11"/>
      <c r="N17" s="11"/>
    </row>
    <row r="18" spans="6:14" x14ac:dyDescent="0.3">
      <c r="F18" s="11"/>
      <c r="J18" s="11"/>
      <c r="N18" s="11"/>
    </row>
    <row r="19" spans="6:14" x14ac:dyDescent="0.3">
      <c r="F19" s="11"/>
      <c r="J19" s="11"/>
      <c r="N19" s="11"/>
    </row>
  </sheetData>
  <conditionalFormatting sqref="F8:F12">
    <cfRule type="expression" dxfId="17" priority="11">
      <formula>E8="w"</formula>
    </cfRule>
  </conditionalFormatting>
  <conditionalFormatting sqref="G8:G12">
    <cfRule type="expression" dxfId="16" priority="9">
      <formula>E8="w"</formula>
    </cfRule>
  </conditionalFormatting>
  <conditionalFormatting sqref="H8:H12">
    <cfRule type="expression" dxfId="15" priority="7">
      <formula>E8="w"</formula>
    </cfRule>
  </conditionalFormatting>
  <conditionalFormatting sqref="K8:K12">
    <cfRule type="expression" dxfId="14" priority="6">
      <formula>E8="p"</formula>
    </cfRule>
  </conditionalFormatting>
  <conditionalFormatting sqref="L8:L12">
    <cfRule type="expression" dxfId="13" priority="4">
      <formula>E8="p"</formula>
    </cfRule>
  </conditionalFormatting>
  <conditionalFormatting sqref="O8:O12">
    <cfRule type="expression" dxfId="12" priority="2">
      <formula>E8="r"</formula>
    </cfRule>
  </conditionalFormatting>
  <conditionalFormatting sqref="P8:P12">
    <cfRule type="expression" dxfId="11" priority="1">
      <formula>E8="r"</formula>
    </cfRule>
  </conditionalFormatting>
  <dataValidations count="8">
    <dataValidation type="list" allowBlank="1" showInputMessage="1" showErrorMessage="1" sqref="D8:D12" xr:uid="{9C860CB1-BE14-414D-B85D-E30F3723CDF2}">
      <formula1>$D$2:$D$4</formula1>
    </dataValidation>
    <dataValidation type="custom" allowBlank="1" showInputMessage="1" showErrorMessage="1" sqref="F8:F12" xr:uid="{8A2B376B-AD71-4CBD-B2C0-67E4F10C3680}">
      <formula1>E8="w"</formula1>
    </dataValidation>
    <dataValidation type="custom" allowBlank="1" showInputMessage="1" showErrorMessage="1" errorTitle="Withdrawn Amount" error="Please enter the withdrawn amoun" sqref="G8:G12" xr:uid="{B0A3413B-D74D-439F-81B5-BCF15CD2F0C7}">
      <formula1>AND(E8="w",ISNUMBER(G8))</formula1>
    </dataValidation>
    <dataValidation type="custom" allowBlank="1" showInputMessage="1" showErrorMessage="1" sqref="H8:H12" xr:uid="{6EDDBD81-454B-4F2C-896F-0C0719ECF7B7}">
      <formula1>E8="w"</formula1>
    </dataValidation>
    <dataValidation type="list" allowBlank="1" showInputMessage="1" showErrorMessage="1" errorTitle="Payment Amount" error="Please enter the payment amount to the vendor" sqref="K8:K12" xr:uid="{2544F345-E954-4CA8-AC7D-E2872A13B7A6}">
      <formula1>INDIRECT(J8)</formula1>
    </dataValidation>
    <dataValidation type="custom" operator="greaterThanOrEqual" allowBlank="1" showInputMessage="1" showErrorMessage="1" errorTitle="Payment Amount" error="Please enter the payment amount to the vendor" sqref="L8:L12" xr:uid="{49EBA8D5-0714-406A-B241-CA7A32AE91C8}">
      <formula1>M8=1</formula1>
    </dataValidation>
    <dataValidation type="list" allowBlank="1" showInputMessage="1" showErrorMessage="1" sqref="O8:O12" xr:uid="{9C65CF68-D7FB-4A6C-9D8D-D930B583BE12}">
      <formula1>INDIRECT(N8)</formula1>
    </dataValidation>
    <dataValidation type="custom" allowBlank="1" showInputMessage="1" showErrorMessage="1" errorTitle="Receipt Amount" error="Please fill in the amount received from the customer" sqref="P8:P12" xr:uid="{F6EAE38C-B0D0-460C-BC48-ADF1EF6CF972}">
      <formula1>Q8=1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expense</vt:lpstr>
      <vt:lpstr>income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2020-02-21T03:50:15Z</dcterms:created>
  <dcterms:modified xsi:type="dcterms:W3CDTF">2020-02-21T07:35:51Z</dcterms:modified>
</cp:coreProperties>
</file>