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7BAAD69-0B86-476F-BBBE-9AD976952A76}" xr6:coauthVersionLast="47" xr6:coauthVersionMax="47" xr10:uidLastSave="{00000000-0000-0000-0000-000000000000}"/>
  <bookViews>
    <workbookView xWindow="28680" yWindow="-120" windowWidth="29040" windowHeight="15840" xr2:uid="{3ECDCE56-0B79-4444-B241-3A893B672005}"/>
  </bookViews>
  <sheets>
    <sheet name="Sheet1" sheetId="1" r:id="rId1"/>
    <sheet name="chart_of_acct" sheetId="2" r:id="rId2"/>
    <sheet name="acct_type" sheetId="3" r:id="rId3"/>
  </sheets>
  <definedNames>
    <definedName name="Language">Sheet1!$E$1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2" l="1"/>
  <c r="F12" i="2"/>
  <c r="F11" i="2"/>
  <c r="F10" i="2"/>
  <c r="F9" i="2"/>
  <c r="F8" i="2"/>
  <c r="F7" i="2"/>
  <c r="F6" i="2"/>
  <c r="F5" i="2"/>
  <c r="F4" i="2"/>
  <c r="A11" i="3"/>
  <c r="A10" i="3"/>
  <c r="A9" i="3"/>
  <c r="A8" i="3"/>
  <c r="A7" i="3"/>
  <c r="A6" i="3"/>
  <c r="A5" i="3"/>
  <c r="A4" i="3"/>
  <c r="E4" i="3" s="1"/>
  <c r="K9" i="1"/>
  <c r="J15" i="1"/>
  <c r="H15" i="1"/>
  <c r="F6" i="1"/>
  <c r="G6" i="1" s="1"/>
  <c r="F7" i="1"/>
  <c r="G7" i="1" s="1"/>
  <c r="F8" i="1"/>
  <c r="G8" i="1" s="1"/>
  <c r="F9" i="1"/>
  <c r="G9" i="1" s="1"/>
  <c r="I9" i="1" s="1"/>
  <c r="F10" i="1"/>
  <c r="G10" i="1" s="1"/>
  <c r="F11" i="1"/>
  <c r="G11" i="1" s="1"/>
  <c r="F12" i="1"/>
  <c r="G12" i="1" s="1"/>
  <c r="F13" i="1"/>
  <c r="G13" i="1" s="1"/>
  <c r="I13" i="1" s="1"/>
  <c r="F14" i="1"/>
  <c r="G14" i="1" s="1"/>
  <c r="F15" i="1"/>
  <c r="G15" i="1" s="1"/>
  <c r="B7" i="1"/>
  <c r="B8" i="1"/>
  <c r="B9" i="1"/>
  <c r="B10" i="1"/>
  <c r="B11" i="1"/>
  <c r="B12" i="1"/>
  <c r="B13" i="1"/>
  <c r="B14" i="1"/>
  <c r="B15" i="1"/>
  <c r="B6" i="1"/>
  <c r="C7" i="1"/>
  <c r="K7" i="1" s="1"/>
  <c r="C8" i="1"/>
  <c r="J8" i="1" s="1"/>
  <c r="C9" i="1"/>
  <c r="H9" i="1" s="1"/>
  <c r="C10" i="1"/>
  <c r="K10" i="1" s="1"/>
  <c r="C11" i="1"/>
  <c r="K11" i="1" s="1"/>
  <c r="C12" i="1"/>
  <c r="J12" i="1" s="1"/>
  <c r="C13" i="1"/>
  <c r="K13" i="1" s="1"/>
  <c r="C14" i="1"/>
  <c r="K14" i="1" s="1"/>
  <c r="C15" i="1"/>
  <c r="K15" i="1" s="1"/>
  <c r="C6" i="1"/>
  <c r="K6" i="1" s="1"/>
  <c r="J10" i="1" l="1"/>
  <c r="H13" i="1"/>
  <c r="J14" i="1"/>
  <c r="J9" i="1"/>
  <c r="H7" i="1"/>
  <c r="J13" i="1"/>
  <c r="J7" i="1"/>
  <c r="I10" i="1"/>
  <c r="J11" i="1"/>
  <c r="G5" i="2"/>
  <c r="E8" i="3"/>
  <c r="G4" i="2"/>
  <c r="E6" i="3"/>
  <c r="E10" i="3"/>
  <c r="G11" i="2" s="1"/>
  <c r="E5" i="3"/>
  <c r="G9" i="2" s="1"/>
  <c r="E9" i="3"/>
  <c r="G10" i="2" s="1"/>
  <c r="E7" i="3"/>
  <c r="G7" i="2" s="1"/>
  <c r="E11" i="3"/>
  <c r="H8" i="1"/>
  <c r="I11" i="1"/>
  <c r="K8" i="1"/>
  <c r="H14" i="1"/>
  <c r="H10" i="1"/>
  <c r="H12" i="1"/>
  <c r="I12" i="1"/>
  <c r="I15" i="1"/>
  <c r="I7" i="1"/>
  <c r="J6" i="1"/>
  <c r="K12" i="1"/>
  <c r="H11" i="1"/>
  <c r="H6" i="1"/>
  <c r="I8" i="1"/>
  <c r="I14" i="1"/>
  <c r="I6" i="1"/>
  <c r="G8" i="2" l="1"/>
  <c r="G6" i="2"/>
</calcChain>
</file>

<file path=xl/sharedStrings.xml><?xml version="1.0" encoding="utf-8"?>
<sst xmlns="http://schemas.openxmlformats.org/spreadsheetml/2006/main" count="91" uniqueCount="79">
  <si>
    <t>acct_type</t>
  </si>
  <si>
    <t>ref</t>
  </si>
  <si>
    <t>eng</t>
  </si>
  <si>
    <t>chi</t>
  </si>
  <si>
    <t>jap</t>
  </si>
  <si>
    <t>chart_of_acct</t>
  </si>
  <si>
    <t>Sales</t>
  </si>
  <si>
    <t>COGS</t>
  </si>
  <si>
    <t>Gross Sales</t>
  </si>
  <si>
    <t>General Admin</t>
  </si>
  <si>
    <t>Net Income Before Tax</t>
  </si>
  <si>
    <t>銷售收入</t>
  </si>
  <si>
    <t>生產成本</t>
  </si>
  <si>
    <t>毛利</t>
  </si>
  <si>
    <t>一般行政費用</t>
  </si>
  <si>
    <t>稅前淨利</t>
  </si>
  <si>
    <t>売上収益
（うりあげしゅうえき)</t>
  </si>
  <si>
    <t>売上原価
（うりあげげんか)</t>
  </si>
  <si>
    <t>粗利益
（あらりえき)</t>
  </si>
  <si>
    <t>一般管理費
（いっぱんかんりひ)</t>
  </si>
  <si>
    <t>税引き純利益
（ぜいびきまえじゅんりえき）</t>
  </si>
  <si>
    <t>journal_entries</t>
  </si>
  <si>
    <t>type</t>
  </si>
  <si>
    <t>normal Sales</t>
  </si>
  <si>
    <t>rental sales</t>
  </si>
  <si>
    <t>meals &amp; entertainment</t>
  </si>
  <si>
    <t>travel expenses</t>
  </si>
  <si>
    <t>office rental expenses</t>
  </si>
  <si>
    <t>salary</t>
  </si>
  <si>
    <t>販売
（はんばい）</t>
  </si>
  <si>
    <t>賃貸料所得
（ちんたいりょうしょとく）</t>
  </si>
  <si>
    <t>エンターテイメント</t>
  </si>
  <si>
    <t>旅費
（りょひ）</t>
  </si>
  <si>
    <t>事務費
（じむひ)</t>
  </si>
  <si>
    <t>賃金
（ちんぎん）</t>
  </si>
  <si>
    <t>一般銷售收入</t>
  </si>
  <si>
    <t>租務收入</t>
  </si>
  <si>
    <t>娛樂費</t>
  </si>
  <si>
    <t>交通費</t>
  </si>
  <si>
    <t>一般辦公室支出</t>
  </si>
  <si>
    <t>薪金支出</t>
  </si>
  <si>
    <t>pos</t>
  </si>
  <si>
    <t>accoutns receivable</t>
  </si>
  <si>
    <t>accounts payable</t>
  </si>
  <si>
    <t>売掛金
(うりかけきん）</t>
  </si>
  <si>
    <t>買掛金
（かいかけきん）</t>
  </si>
  <si>
    <t>應收</t>
  </si>
  <si>
    <t>應付</t>
  </si>
  <si>
    <t>Assets</t>
  </si>
  <si>
    <t>資産
（しさん）</t>
  </si>
  <si>
    <t>Liabilities</t>
  </si>
  <si>
    <t>負債
（ふさい）</t>
  </si>
  <si>
    <t>資產</t>
  </si>
  <si>
    <t>負債</t>
  </si>
  <si>
    <t>display</t>
  </si>
  <si>
    <t>Language</t>
  </si>
  <si>
    <t>debit_acct</t>
  </si>
  <si>
    <t>credit_acct</t>
  </si>
  <si>
    <t>displayed</t>
  </si>
  <si>
    <t>Debit</t>
  </si>
  <si>
    <t>Credit</t>
  </si>
  <si>
    <t>acct_type_display</t>
  </si>
  <si>
    <t>1_Sales</t>
  </si>
  <si>
    <t>4_General Admin</t>
  </si>
  <si>
    <t>2_COGS</t>
  </si>
  <si>
    <t>6_Assets</t>
  </si>
  <si>
    <t>7_Liabilities</t>
  </si>
  <si>
    <t>8001_rental sales</t>
  </si>
  <si>
    <t>gl_acct</t>
  </si>
  <si>
    <t>gl_acct_num</t>
  </si>
  <si>
    <t>amt</t>
  </si>
  <si>
    <t>1020_accoutns receivable</t>
  </si>
  <si>
    <t>8000_normal Sales</t>
  </si>
  <si>
    <t>9001_travel expenses</t>
  </si>
  <si>
    <t>2620_accounts payable</t>
  </si>
  <si>
    <t>debit_amt</t>
  </si>
  <si>
    <t>credit_amt</t>
  </si>
  <si>
    <t>9000_meals &amp; entertainment</t>
  </si>
  <si>
    <t>gl_acct_display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</si>
</sst>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$-1009]#,##0.00;[Red]\-[$$-10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NumberFormat="1"/>
    <xf numFmtId="0" fontId="0" fillId="2" borderId="1" xfId="0" applyFill="1" applyBorder="1"/>
    <xf numFmtId="0" fontId="0" fillId="3" borderId="0" xfId="0" applyFill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164" fontId="3" fillId="2" borderId="0" xfId="0" applyNumberFormat="1" applyFont="1" applyFill="1" applyBorder="1" applyAlignment="1">
      <alignment vertical="center" wrapText="1"/>
    </xf>
    <xf numFmtId="0" fontId="2" fillId="4" borderId="0" xfId="0" applyFont="1" applyFill="1"/>
    <xf numFmtId="0" fontId="0" fillId="0" borderId="2" xfId="0" applyBorder="1"/>
    <xf numFmtId="0" fontId="4" fillId="0" borderId="0" xfId="0" applyFont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0" xfId="0" applyFill="1"/>
    <xf numFmtId="0" fontId="5" fillId="4" borderId="0" xfId="0" applyNumberFormat="1" applyFont="1" applyFill="1" applyAlignment="1">
      <alignment vertical="center" wrapText="1"/>
    </xf>
    <xf numFmtId="165" fontId="0" fillId="0" borderId="0" xfId="0" applyNumberFormat="1"/>
    <xf numFmtId="0" fontId="4" fillId="0" borderId="0" xfId="0" applyFont="1" applyBorder="1"/>
    <xf numFmtId="0" fontId="1" fillId="0" borderId="3" xfId="0" applyFont="1" applyBorder="1"/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165" formatCode="[$$-1009]#,##0.00;[Red]\-[$$-1009]#,##0.00"/>
    </dxf>
    <dxf>
      <numFmt numFmtId="165" formatCode="[$$-1009]#,##0.00;[Red]\-[$$-1009]#,##0.00"/>
    </dxf>
    <dxf>
      <numFmt numFmtId="0" formatCode="General"/>
    </dxf>
    <dxf>
      <numFmt numFmtId="0" formatCode="General"/>
      <border diagonalUp="0" diagonalDown="0">
        <left style="thick">
          <color auto="1"/>
        </lef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_ ;[Red]\-#,##0.00\ 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  <border diagonalUp="0" diagonalDown="0">
        <right style="thick">
          <color auto="1"/>
        </right>
        <vertical/>
      </border>
    </dxf>
    <dxf>
      <border>
        <bottom style="thick">
          <color auto="1"/>
        </bottom>
      </border>
    </dxf>
    <dxf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border>
        <bottom style="thin">
          <color rgb="FF7030A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919995-5AE8-4B67-8225-61F4745286AD}" name="journal_entires" displayName="journal_entires" ref="B5:K15" totalsRowShown="0" headerRowDxfId="22" headerRowBorderDxfId="21">
  <autoFilter ref="B5:K15" xr:uid="{09919995-5AE8-4B67-8225-61F4745286AD}"/>
  <tableColumns count="10">
    <tableColumn id="1" xr3:uid="{90CA59FD-C6EA-44A1-8F3B-4DFF8613A822}" name="ref" dataDxfId="20">
      <calculatedColumnFormula>ROUND(ROWS($B$6:$B6)/2,0)</calculatedColumnFormula>
    </tableColumn>
    <tableColumn id="5" xr3:uid="{E6C13223-C25D-44D5-876B-B941F94002EC}" name="pos" dataDxfId="19">
      <calculatedColumnFormula>MOD(ROWS($B$6:$B6)-1,2)+1</calculatedColumnFormula>
    </tableColumn>
    <tableColumn id="2" xr3:uid="{88A4F3C2-3377-4A9A-9C92-7C1B447E824C}" name="gl_acct" dataDxfId="18"/>
    <tableColumn id="6" xr3:uid="{70F89375-1710-4A6F-B7FD-D3B5FB32C817}" name="amt" dataDxfId="17"/>
    <tableColumn id="3" xr3:uid="{18100ACF-F5D9-4117-B191-A1A746C8E192}" name="gl_acct_num" dataDxfId="16">
      <calculatedColumnFormula>IFERROR(VALUE(LEFT(journal_entires[[#This Row],[gl_acct]],SEARCH("_",journal_entires[[#This Row],[gl_acct]])-1)),"-")</calculatedColumnFormula>
    </tableColumn>
    <tableColumn id="16" xr3:uid="{AAABE60C-BF5D-4B51-A587-3B26B7B94704}" name="gl_acct_display" dataDxfId="15">
      <calculatedColumnFormula>IFERROR(INDEX(chart_of_acct[],MATCH(journal_entires[[#This Row],[gl_acct_num]],chart_of_acct[ref],0),MATCH(Language,chart_of_acct[#Headers],0)),"-")</calculatedColumnFormula>
    </tableColumn>
    <tableColumn id="9" xr3:uid="{2865465B-BBC9-49B9-B1D0-81C6CB148809}" name="debit_acct" dataDxfId="14">
      <calculatedColumnFormula>CHOOSE(journal_entires[[#This Row],[pos]],journal_entires[[#This Row],[gl_acct_display]],"-")</calculatedColumnFormula>
    </tableColumn>
    <tableColumn id="10" xr3:uid="{318FE9F5-5CF7-424B-BC8B-892EA18B3543}" name="credit_acct" dataDxfId="13">
      <calculatedColumnFormula>CHOOSE(journal_entires[[#This Row],[pos]],"-",journal_entires[[#This Row],[gl_acct_display]])</calculatedColumnFormula>
    </tableColumn>
    <tableColumn id="11" xr3:uid="{041A9FF4-736F-452B-A471-51670E87E0B2}" name="debit_amt" dataDxfId="12">
      <calculatedColumnFormula>CHOOSE(journal_entires[[#This Row],[pos]],journal_entires[[#This Row],[amt]],"-")</calculatedColumnFormula>
    </tableColumn>
    <tableColumn id="12" xr3:uid="{375166C6-1AE9-4052-8381-7B61BA4DDED9}" name="credit_amt" dataDxfId="11">
      <calculatedColumnFormula>CHOOSE(journal_entires[[#This Row],[pos]],"-",journal_entires[[#This Row],[amt]])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B9D5E7-C9FD-4E80-9F55-C99E786D9805}" name="chart_of_acct" displayName="chart_of_acct" ref="A3:G12" totalsRowShown="0">
  <autoFilter ref="A3:G12" xr:uid="{6DB9D5E7-C9FD-4E80-9F55-C99E786D9805}"/>
  <tableColumns count="7">
    <tableColumn id="1" xr3:uid="{D769DEB3-AD48-4FE5-BA70-B3272B4D9704}" name="ref" dataDxfId="10"/>
    <tableColumn id="2" xr3:uid="{BB894140-6A1F-40C0-B5A0-C525CD964038}" name="eng" dataDxfId="9"/>
    <tableColumn id="3" xr3:uid="{5916FAC7-0B83-4A9F-BE00-6CFD1942B90E}" name="jap" dataDxfId="8"/>
    <tableColumn id="4" xr3:uid="{E432C73B-E69A-4A37-9393-9F7ECB4DAC8D}" name="chi" dataDxfId="7"/>
    <tableColumn id="5" xr3:uid="{9DC2E618-8298-438C-BE2A-BB7B68CEAEFE}" name="type" dataDxfId="6"/>
    <tableColumn id="6" xr3:uid="{AD61FA42-E0BC-4AA9-B514-FED23FEBCF17}" name="display" dataDxfId="5">
      <calculatedColumnFormula>chart_of_acct[[#This Row],[ref]]&amp;"_"&amp;IFERROR(INDEX(chart_of_acct[],MATCH(chart_of_acct[[#This Row],[ref]],chart_of_acct[ref],0),MATCH(Language,chart_of_acct[#Headers],0)),"-")</calculatedColumnFormula>
    </tableColumn>
    <tableColumn id="7" xr3:uid="{A9EF97FE-E09F-4B81-9DFA-855F85C2C848}" name="acct_type_display" dataDxfId="4">
      <calculatedColumnFormula>IFERROR(INDEX(acct_type[display],MATCH(VALUE(LEFT(chart_of_acct[[#This Row],[type]],SEARCH("_",chart_of_acct[[#This Row],[type]])-1)),acct_type[ref],0)),"-")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39B8B-63A6-4390-B1B5-517DEF1584CE}" name="acct_type" displayName="acct_type" comment="acct_type" ref="A3:E11" totalsRowShown="0">
  <autoFilter ref="A3:E11" xr:uid="{BC039B8B-63A6-4390-B1B5-517DEF1584CE}"/>
  <tableColumns count="5">
    <tableColumn id="1" xr3:uid="{9EFCA5A5-4969-4157-8200-907B2E2777C5}" name="ref">
      <calculatedColumnFormula>ROWS($A$4:$A4)</calculatedColumnFormula>
    </tableColumn>
    <tableColumn id="2" xr3:uid="{B5E38E3B-9035-49AE-BCC6-D03C5C00BEBB}" name="eng" dataDxfId="3"/>
    <tableColumn id="4" xr3:uid="{B454DC68-4E8B-43EC-BF66-629BDE329F4D}" name="jap" dataDxfId="2"/>
    <tableColumn id="5" xr3:uid="{FFEE6755-B02B-443D-A433-E5DA11314C41}" name="chi" dataDxfId="1"/>
    <tableColumn id="6" xr3:uid="{FBC31FF2-83E7-4CCB-99D1-0CAB14316AD0}" name="display" dataDxfId="0">
      <calculatedColumnFormula>acct_type[[#This Row],[ref]]&amp;"_"&amp;IFERROR(INDEX(acct_type[],MATCH(acct_type[[#This Row],[ref]],acct_type[ref],0),MATCH(Language,acct_type[#Headers],0)),"-")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4B21-C47A-4A93-BB38-10DEB9BF7E0A}">
  <dimension ref="B1:K15"/>
  <sheetViews>
    <sheetView tabSelected="1" zoomScale="90" zoomScaleNormal="90" workbookViewId="0">
      <selection activeCell="I5" sqref="I5"/>
    </sheetView>
  </sheetViews>
  <sheetFormatPr defaultRowHeight="14.4" x14ac:dyDescent="0.3"/>
  <cols>
    <col min="1" max="1" width="1.77734375" customWidth="1"/>
    <col min="2" max="2" width="10.5546875" customWidth="1"/>
    <col min="3" max="3" width="21" bestFit="1" customWidth="1"/>
    <col min="4" max="4" width="24.33203125" bestFit="1" customWidth="1"/>
    <col min="5" max="5" width="14.44140625" bestFit="1" customWidth="1"/>
    <col min="6" max="6" width="19.77734375" bestFit="1" customWidth="1"/>
    <col min="7" max="7" width="24.33203125" bestFit="1" customWidth="1"/>
    <col min="8" max="8" width="23.21875" bestFit="1" customWidth="1"/>
    <col min="9" max="9" width="39.88671875" bestFit="1" customWidth="1"/>
    <col min="10" max="10" width="24.33203125" bestFit="1" customWidth="1"/>
    <col min="11" max="11" width="14" bestFit="1" customWidth="1"/>
    <col min="12" max="12" width="34" bestFit="1" customWidth="1"/>
    <col min="13" max="13" width="23.77734375" bestFit="1" customWidth="1"/>
    <col min="14" max="14" width="27.44140625" bestFit="1" customWidth="1"/>
    <col min="15" max="15" width="19.5546875" bestFit="1" customWidth="1"/>
    <col min="17" max="17" width="10.5546875" bestFit="1" customWidth="1"/>
    <col min="18" max="18" width="19.5546875" bestFit="1" customWidth="1"/>
  </cols>
  <sheetData>
    <row r="1" spans="2:11" x14ac:dyDescent="0.3">
      <c r="D1" t="s">
        <v>55</v>
      </c>
      <c r="E1" s="4" t="s">
        <v>2</v>
      </c>
    </row>
    <row r="3" spans="2:11" ht="25.8" x14ac:dyDescent="0.5">
      <c r="C3" s="19"/>
      <c r="D3" s="10" t="s">
        <v>21</v>
      </c>
      <c r="G3" s="13"/>
      <c r="H3" s="11"/>
      <c r="I3" s="18" t="s">
        <v>58</v>
      </c>
    </row>
    <row r="4" spans="2:11" ht="15" thickBot="1" x14ac:dyDescent="0.35">
      <c r="B4" s="13"/>
      <c r="H4" s="11"/>
      <c r="J4" t="s">
        <v>59</v>
      </c>
      <c r="K4" t="s">
        <v>60</v>
      </c>
    </row>
    <row r="5" spans="2:11" ht="15.6" thickTop="1" thickBot="1" x14ac:dyDescent="0.35">
      <c r="B5" s="9" t="s">
        <v>1</v>
      </c>
      <c r="C5" s="12" t="s">
        <v>41</v>
      </c>
      <c r="D5" s="9" t="s">
        <v>68</v>
      </c>
      <c r="E5" s="9" t="s">
        <v>70</v>
      </c>
      <c r="F5" s="14" t="s">
        <v>69</v>
      </c>
      <c r="G5" s="14" t="s">
        <v>78</v>
      </c>
      <c r="H5" s="9" t="s">
        <v>56</v>
      </c>
      <c r="I5" s="9" t="s">
        <v>57</v>
      </c>
      <c r="J5" s="9" t="s">
        <v>75</v>
      </c>
      <c r="K5" s="9" t="s">
        <v>76</v>
      </c>
    </row>
    <row r="6" spans="2:11" ht="21" thickTop="1" x14ac:dyDescent="0.3">
      <c r="B6" s="13">
        <f>ROUND(ROWS($B$6:$B6)/2,0)</f>
        <v>1</v>
      </c>
      <c r="C6" s="8">
        <f>MOD(ROWS($B$6:$B6)-1,2)+1</f>
        <v>1</v>
      </c>
      <c r="D6" s="6" t="s">
        <v>71</v>
      </c>
      <c r="E6" s="7">
        <v>120</v>
      </c>
      <c r="F6" s="16">
        <f>IFERROR(VALUE(LEFT(journal_entires[[#This Row],[gl_acct]],SEARCH("_",journal_entires[[#This Row],[gl_acct]])-1)),"-")</f>
        <v>1020</v>
      </c>
      <c r="G6" s="16" t="str">
        <f>IFERROR(INDEX(chart_of_acct[],MATCH(journal_entires[[#This Row],[gl_acct_num]],chart_of_acct[ref],0),MATCH(Language,chart_of_acct[#Headers],0)),"-")</f>
        <v>accoutns receivable</v>
      </c>
      <c r="H6" s="11" t="str">
        <f>CHOOSE(journal_entires[[#This Row],[pos]],journal_entires[[#This Row],[gl_acct_display]],"-")</f>
        <v>accoutns receivable</v>
      </c>
      <c r="I6" t="str">
        <f>CHOOSE(journal_entires[[#This Row],[pos]],"-",journal_entires[[#This Row],[gl_acct_display]])</f>
        <v>-</v>
      </c>
      <c r="J6" s="17">
        <f>CHOOSE(journal_entires[[#This Row],[pos]],journal_entires[[#This Row],[amt]],"-")</f>
        <v>120</v>
      </c>
      <c r="K6" s="17" t="str">
        <f>CHOOSE(journal_entires[[#This Row],[pos]],"-",journal_entires[[#This Row],[amt]])</f>
        <v>-</v>
      </c>
    </row>
    <row r="7" spans="2:11" ht="20.399999999999999" x14ac:dyDescent="0.3">
      <c r="B7" s="13">
        <f>ROUND(ROWS($B$6:$B7)/2,0)</f>
        <v>1</v>
      </c>
      <c r="C7" s="8">
        <f>MOD(ROWS($B$6:$B7)-1,2)+1</f>
        <v>2</v>
      </c>
      <c r="D7" s="6" t="s">
        <v>72</v>
      </c>
      <c r="E7" s="7">
        <v>-120</v>
      </c>
      <c r="F7" s="16">
        <f>IFERROR(VALUE(LEFT(journal_entires[[#This Row],[gl_acct]],SEARCH("_",journal_entires[[#This Row],[gl_acct]])-1)),"-")</f>
        <v>8000</v>
      </c>
      <c r="G7" s="16" t="str">
        <f>IFERROR(INDEX(chart_of_acct[],MATCH(journal_entires[[#This Row],[gl_acct_num]],chart_of_acct[ref],0),MATCH(Language,chart_of_acct[#Headers],0)),"-")</f>
        <v>normal Sales</v>
      </c>
      <c r="H7" s="11" t="str">
        <f>CHOOSE(journal_entires[[#This Row],[pos]],journal_entires[[#This Row],[gl_acct_display]],"-")</f>
        <v>-</v>
      </c>
      <c r="I7" t="str">
        <f>CHOOSE(journal_entires[[#This Row],[pos]],"-",journal_entires[[#This Row],[gl_acct_display]])</f>
        <v>normal Sales</v>
      </c>
      <c r="J7" s="17" t="str">
        <f>CHOOSE(journal_entires[[#This Row],[pos]],journal_entires[[#This Row],[amt]],"-")</f>
        <v>-</v>
      </c>
      <c r="K7" s="17">
        <f>CHOOSE(journal_entires[[#This Row],[pos]],"-",journal_entires[[#This Row],[amt]])</f>
        <v>-120</v>
      </c>
    </row>
    <row r="8" spans="2:11" ht="20.399999999999999" x14ac:dyDescent="0.3">
      <c r="B8" s="13">
        <f>ROUND(ROWS($B$6:$B8)/2,0)</f>
        <v>2</v>
      </c>
      <c r="C8" s="8">
        <f>MOD(ROWS($B$6:$B8)-1,2)+1</f>
        <v>1</v>
      </c>
      <c r="D8" s="6" t="s">
        <v>73</v>
      </c>
      <c r="E8" s="7">
        <v>240</v>
      </c>
      <c r="F8" s="16">
        <f>IFERROR(VALUE(LEFT(journal_entires[[#This Row],[gl_acct]],SEARCH("_",journal_entires[[#This Row],[gl_acct]])-1)),"-")</f>
        <v>9001</v>
      </c>
      <c r="G8" s="16" t="str">
        <f>IFERROR(INDEX(chart_of_acct[],MATCH(journal_entires[[#This Row],[gl_acct_num]],chart_of_acct[ref],0),MATCH(Language,chart_of_acct[#Headers],0)),"-")</f>
        <v>travel expenses</v>
      </c>
      <c r="H8" s="11" t="str">
        <f>CHOOSE(journal_entires[[#This Row],[pos]],journal_entires[[#This Row],[gl_acct_display]],"-")</f>
        <v>travel expenses</v>
      </c>
      <c r="I8" t="str">
        <f>CHOOSE(journal_entires[[#This Row],[pos]],"-",journal_entires[[#This Row],[gl_acct_display]])</f>
        <v>-</v>
      </c>
      <c r="J8" s="17">
        <f>CHOOSE(journal_entires[[#This Row],[pos]],journal_entires[[#This Row],[amt]],"-")</f>
        <v>240</v>
      </c>
      <c r="K8" s="17" t="str">
        <f>CHOOSE(journal_entires[[#This Row],[pos]],"-",journal_entires[[#This Row],[amt]])</f>
        <v>-</v>
      </c>
    </row>
    <row r="9" spans="2:11" ht="20.399999999999999" x14ac:dyDescent="0.3">
      <c r="B9" s="13">
        <f>ROUND(ROWS($B$6:$B9)/2,0)</f>
        <v>2</v>
      </c>
      <c r="C9" s="8">
        <f>MOD(ROWS($B$6:$B9)-1,2)+1</f>
        <v>2</v>
      </c>
      <c r="D9" s="6" t="s">
        <v>74</v>
      </c>
      <c r="E9" s="7">
        <v>-240</v>
      </c>
      <c r="F9" s="16">
        <f>IFERROR(VALUE(LEFT(journal_entires[[#This Row],[gl_acct]],SEARCH("_",journal_entires[[#This Row],[gl_acct]])-1)),"-")</f>
        <v>2620</v>
      </c>
      <c r="G9" s="16" t="str">
        <f>IFERROR(INDEX(chart_of_acct[],MATCH(journal_entires[[#This Row],[gl_acct_num]],chart_of_acct[ref],0),MATCH(Language,chart_of_acct[#Headers],0)),"-")</f>
        <v>accounts payable</v>
      </c>
      <c r="H9" s="11" t="str">
        <f>CHOOSE(journal_entires[[#This Row],[pos]],journal_entires[[#This Row],[gl_acct_display]],"-")</f>
        <v>-</v>
      </c>
      <c r="I9" t="str">
        <f>CHOOSE(journal_entires[[#This Row],[pos]],"-",journal_entires[[#This Row],[gl_acct_display]])</f>
        <v>accounts payable</v>
      </c>
      <c r="J9" s="17" t="str">
        <f>CHOOSE(journal_entires[[#This Row],[pos]],journal_entires[[#This Row],[amt]],"-")</f>
        <v>-</v>
      </c>
      <c r="K9" s="17">
        <f>CHOOSE(journal_entires[[#This Row],[pos]],"-",journal_entires[[#This Row],[amt]])</f>
        <v>-240</v>
      </c>
    </row>
    <row r="10" spans="2:11" x14ac:dyDescent="0.3">
      <c r="B10" s="13">
        <f>ROUND(ROWS($B$6:$B10)/2,0)</f>
        <v>3</v>
      </c>
      <c r="C10" s="8">
        <f>MOD(ROWS($B$6:$B10)-1,2)+1</f>
        <v>1</v>
      </c>
      <c r="D10" s="6" t="s">
        <v>77</v>
      </c>
      <c r="E10" s="7">
        <v>360</v>
      </c>
      <c r="F10" s="16">
        <f>IFERROR(VALUE(LEFT(journal_entires[[#This Row],[gl_acct]],SEARCH("_",journal_entires[[#This Row],[gl_acct]])-1)),"-")</f>
        <v>9000</v>
      </c>
      <c r="G10" s="16" t="str">
        <f>IFERROR(INDEX(chart_of_acct[],MATCH(journal_entires[[#This Row],[gl_acct_num]],chart_of_acct[ref],0),MATCH(Language,chart_of_acct[#Headers],0)),"-")</f>
        <v>meals &amp; entertainment</v>
      </c>
      <c r="H10" s="11" t="str">
        <f>CHOOSE(journal_entires[[#This Row],[pos]],journal_entires[[#This Row],[gl_acct_display]],"-")</f>
        <v>meals &amp; entertainment</v>
      </c>
      <c r="I10" t="str">
        <f>CHOOSE(journal_entires[[#This Row],[pos]],"-",journal_entires[[#This Row],[gl_acct_display]])</f>
        <v>-</v>
      </c>
      <c r="J10" s="17">
        <f>CHOOSE(journal_entires[[#This Row],[pos]],journal_entires[[#This Row],[amt]],"-")</f>
        <v>360</v>
      </c>
      <c r="K10" s="17" t="str">
        <f>CHOOSE(journal_entires[[#This Row],[pos]],"-",journal_entires[[#This Row],[amt]])</f>
        <v>-</v>
      </c>
    </row>
    <row r="11" spans="2:11" ht="20.399999999999999" x14ac:dyDescent="0.3">
      <c r="B11" s="13">
        <f>ROUND(ROWS($B$6:$B11)/2,0)</f>
        <v>3</v>
      </c>
      <c r="C11" s="8">
        <f>MOD(ROWS($B$6:$B11)-1,2)+1</f>
        <v>2</v>
      </c>
      <c r="D11" s="6" t="s">
        <v>74</v>
      </c>
      <c r="E11" s="7">
        <v>-360</v>
      </c>
      <c r="F11" s="16">
        <f>IFERROR(VALUE(LEFT(journal_entires[[#This Row],[gl_acct]],SEARCH("_",journal_entires[[#This Row],[gl_acct]])-1)),"-")</f>
        <v>2620</v>
      </c>
      <c r="G11" s="16" t="str">
        <f>IFERROR(INDEX(chart_of_acct[],MATCH(journal_entires[[#This Row],[gl_acct_num]],chart_of_acct[ref],0),MATCH(Language,chart_of_acct[#Headers],0)),"-")</f>
        <v>accounts payable</v>
      </c>
      <c r="H11" s="11" t="str">
        <f>CHOOSE(journal_entires[[#This Row],[pos]],journal_entires[[#This Row],[gl_acct_display]],"-")</f>
        <v>-</v>
      </c>
      <c r="I11" t="str">
        <f>CHOOSE(journal_entires[[#This Row],[pos]],"-",journal_entires[[#This Row],[gl_acct_display]])</f>
        <v>accounts payable</v>
      </c>
      <c r="J11" s="17" t="str">
        <f>CHOOSE(journal_entires[[#This Row],[pos]],journal_entires[[#This Row],[amt]],"-")</f>
        <v>-</v>
      </c>
      <c r="K11" s="17">
        <f>CHOOSE(journal_entires[[#This Row],[pos]],"-",journal_entires[[#This Row],[amt]])</f>
        <v>-360</v>
      </c>
    </row>
    <row r="12" spans="2:11" ht="20.399999999999999" x14ac:dyDescent="0.3">
      <c r="B12" s="13">
        <f>ROUND(ROWS($B$6:$B12)/2,0)</f>
        <v>4</v>
      </c>
      <c r="C12" s="8">
        <f>MOD(ROWS($B$6:$B12)-1,2)+1</f>
        <v>1</v>
      </c>
      <c r="D12" s="6" t="s">
        <v>71</v>
      </c>
      <c r="E12" s="7">
        <v>480</v>
      </c>
      <c r="F12" s="16">
        <f>IFERROR(VALUE(LEFT(journal_entires[[#This Row],[gl_acct]],SEARCH("_",journal_entires[[#This Row],[gl_acct]])-1)),"-")</f>
        <v>1020</v>
      </c>
      <c r="G12" s="16" t="str">
        <f>IFERROR(INDEX(chart_of_acct[],MATCH(journal_entires[[#This Row],[gl_acct_num]],chart_of_acct[ref],0),MATCH(Language,chart_of_acct[#Headers],0)),"-")</f>
        <v>accoutns receivable</v>
      </c>
      <c r="H12" s="11" t="str">
        <f>CHOOSE(journal_entires[[#This Row],[pos]],journal_entires[[#This Row],[gl_acct_display]],"-")</f>
        <v>accoutns receivable</v>
      </c>
      <c r="I12" t="str">
        <f>CHOOSE(journal_entires[[#This Row],[pos]],"-",journal_entires[[#This Row],[gl_acct_display]])</f>
        <v>-</v>
      </c>
      <c r="J12" s="17">
        <f>CHOOSE(journal_entires[[#This Row],[pos]],journal_entires[[#This Row],[amt]],"-")</f>
        <v>480</v>
      </c>
      <c r="K12" s="17" t="str">
        <f>CHOOSE(journal_entires[[#This Row],[pos]],"-",journal_entires[[#This Row],[amt]])</f>
        <v>-</v>
      </c>
    </row>
    <row r="13" spans="2:11" ht="20.399999999999999" x14ac:dyDescent="0.3">
      <c r="B13" s="13">
        <f>ROUND(ROWS($B$6:$B13)/2,0)</f>
        <v>4</v>
      </c>
      <c r="C13" s="8">
        <f>MOD(ROWS($B$6:$B13)-1,2)+1</f>
        <v>2</v>
      </c>
      <c r="D13" s="6" t="s">
        <v>67</v>
      </c>
      <c r="E13" s="7">
        <v>-480</v>
      </c>
      <c r="F13" s="16">
        <f>IFERROR(VALUE(LEFT(journal_entires[[#This Row],[gl_acct]],SEARCH("_",journal_entires[[#This Row],[gl_acct]])-1)),"-")</f>
        <v>8001</v>
      </c>
      <c r="G13" s="16" t="str">
        <f>IFERROR(INDEX(chart_of_acct[],MATCH(journal_entires[[#This Row],[gl_acct_num]],chart_of_acct[ref],0),MATCH(Language,chart_of_acct[#Headers],0)),"-")</f>
        <v>rental sales</v>
      </c>
      <c r="H13" s="11" t="str">
        <f>CHOOSE(journal_entires[[#This Row],[pos]],journal_entires[[#This Row],[gl_acct_display]],"-")</f>
        <v>-</v>
      </c>
      <c r="I13" t="str">
        <f>CHOOSE(journal_entires[[#This Row],[pos]],"-",journal_entires[[#This Row],[gl_acct_display]])</f>
        <v>rental sales</v>
      </c>
      <c r="J13" s="17" t="str">
        <f>CHOOSE(journal_entires[[#This Row],[pos]],journal_entires[[#This Row],[amt]],"-")</f>
        <v>-</v>
      </c>
      <c r="K13" s="17">
        <f>CHOOSE(journal_entires[[#This Row],[pos]],"-",journal_entires[[#This Row],[amt]])</f>
        <v>-480</v>
      </c>
    </row>
    <row r="14" spans="2:11" x14ac:dyDescent="0.3">
      <c r="B14" s="13">
        <f>ROUND(ROWS($B$6:$B14)/2,0)</f>
        <v>5</v>
      </c>
      <c r="C14" s="8">
        <f>MOD(ROWS($B$6:$B14)-1,2)+1</f>
        <v>1</v>
      </c>
      <c r="D14" s="6"/>
      <c r="E14" s="7"/>
      <c r="F14" s="16" t="str">
        <f>IFERROR(VALUE(LEFT(journal_entires[[#This Row],[gl_acct]],SEARCH("_",journal_entires[[#This Row],[gl_acct]])-1)),"-")</f>
        <v>-</v>
      </c>
      <c r="G14" s="16" t="str">
        <f>IFERROR(INDEX(chart_of_acct[],MATCH(journal_entires[[#This Row],[gl_acct_num]],chart_of_acct[ref],0),MATCH(Language,chart_of_acct[#Headers],0)),"-")</f>
        <v>-</v>
      </c>
      <c r="H14" s="11" t="str">
        <f>CHOOSE(journal_entires[[#This Row],[pos]],journal_entires[[#This Row],[gl_acct_display]],"-")</f>
        <v>-</v>
      </c>
      <c r="I14" t="str">
        <f>CHOOSE(journal_entires[[#This Row],[pos]],"-",journal_entires[[#This Row],[gl_acct_display]])</f>
        <v>-</v>
      </c>
      <c r="J14" s="17">
        <f>CHOOSE(journal_entires[[#This Row],[pos]],journal_entires[[#This Row],[amt]],"-")</f>
        <v>0</v>
      </c>
      <c r="K14" s="17" t="str">
        <f>CHOOSE(journal_entires[[#This Row],[pos]],"-",journal_entires[[#This Row],[amt]])</f>
        <v>-</v>
      </c>
    </row>
    <row r="15" spans="2:11" x14ac:dyDescent="0.3">
      <c r="B15" s="13">
        <f>ROUND(ROWS($B$6:$B15)/2,0)</f>
        <v>5</v>
      </c>
      <c r="C15" s="8">
        <f>MOD(ROWS($B$6:$B15)-1,2)+1</f>
        <v>2</v>
      </c>
      <c r="D15" s="6"/>
      <c r="E15" s="7"/>
      <c r="F15" s="16" t="str">
        <f>IFERROR(VALUE(LEFT(journal_entires[[#This Row],[gl_acct]],SEARCH("_",journal_entires[[#This Row],[gl_acct]])-1)),"-")</f>
        <v>-</v>
      </c>
      <c r="G15" s="16" t="str">
        <f>IFERROR(INDEX(chart_of_acct[],MATCH(journal_entires[[#This Row],[gl_acct_num]],chart_of_acct[ref],0),MATCH(Language,chart_of_acct[#Headers],0)),"-")</f>
        <v>-</v>
      </c>
      <c r="H15" s="11" t="str">
        <f>CHOOSE(journal_entires[[#This Row],[pos]],journal_entires[[#This Row],[gl_acct_display]],"-")</f>
        <v>-</v>
      </c>
      <c r="I15" t="str">
        <f>CHOOSE(journal_entires[[#This Row],[pos]],"-",journal_entires[[#This Row],[gl_acct_display]])</f>
        <v>-</v>
      </c>
      <c r="J15" s="17" t="str">
        <f>CHOOSE(journal_entires[[#This Row],[pos]],journal_entires[[#This Row],[amt]],"-")</f>
        <v>-</v>
      </c>
      <c r="K15" s="17">
        <f>CHOOSE(journal_entires[[#This Row],[pos]],"-",journal_entires[[#This Row],[amt]])</f>
        <v>0</v>
      </c>
    </row>
  </sheetData>
  <conditionalFormatting sqref="B6:K15">
    <cfRule type="expression" dxfId="23" priority="2">
      <formula>$C6=2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479C51B-CB99-459E-93DA-CDFF0218561A}">
          <x14:formula1>
            <xm:f>acct_type!$B$3:$D$3</xm:f>
          </x14:formula1>
          <xm:sqref>E1</xm:sqref>
        </x14:dataValidation>
        <x14:dataValidation type="list" allowBlank="1" showInputMessage="1" showErrorMessage="1" xr:uid="{4B79E11B-DEAF-4612-8079-00A841082FF6}">
          <x14:formula1>
            <xm:f>'chart_of_acct'!$F$4:$F$12</xm:f>
          </x14:formula1>
          <xm:sqref>D6:D15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9FE79-5A2D-4474-A062-45CCE88E2F8E}">
  <dimension ref="A1:G12"/>
  <sheetViews>
    <sheetView workbookViewId="0">
      <selection activeCell="A3" sqref="A3"/>
    </sheetView>
  </sheetViews>
  <sheetFormatPr defaultRowHeight="14.4" x14ac:dyDescent="0.3"/>
  <cols>
    <col min="3" max="3" width="21.33203125" bestFit="1" customWidth="1"/>
    <col min="4" max="4" width="16.77734375" bestFit="1" customWidth="1"/>
    <col min="5" max="5" width="16" bestFit="1" customWidth="1"/>
    <col min="6" max="6" width="9.33203125" bestFit="1" customWidth="1"/>
    <col min="7" max="7" width="18.5546875" bestFit="1" customWidth="1"/>
  </cols>
  <sheetData>
    <row r="1" spans="1:7" ht="25.8" x14ac:dyDescent="0.5">
      <c r="A1" s="10" t="s">
        <v>5</v>
      </c>
    </row>
    <row r="3" spans="1:7" x14ac:dyDescent="0.3">
      <c r="A3" t="s">
        <v>1</v>
      </c>
      <c r="B3" t="s">
        <v>2</v>
      </c>
      <c r="C3" t="s">
        <v>4</v>
      </c>
      <c r="D3" t="s">
        <v>3</v>
      </c>
      <c r="E3" t="s">
        <v>22</v>
      </c>
      <c r="F3" t="s">
        <v>54</v>
      </c>
      <c r="G3" t="s">
        <v>61</v>
      </c>
    </row>
    <row r="4" spans="1:7" ht="57.6" x14ac:dyDescent="0.3">
      <c r="A4">
        <v>8000</v>
      </c>
      <c r="B4" s="1" t="s">
        <v>23</v>
      </c>
      <c r="C4" s="2" t="s">
        <v>29</v>
      </c>
      <c r="D4" s="1" t="s">
        <v>35</v>
      </c>
      <c r="E4" s="1" t="s">
        <v>62</v>
      </c>
      <c r="F4" s="5" t="str">
        <f>chart_of_acct[[#This Row],[ref]]&amp;"_"&amp;IFERROR(INDEX(chart_of_acct[],MATCH(chart_of_acct[[#This Row],[ref]],chart_of_acct[ref],0),MATCH(Language,chart_of_acct[#Headers],0)),"-")</f>
        <v>8000_normal Sales</v>
      </c>
      <c r="G4" s="5" t="str">
        <f>IFERROR(INDEX(acct_type[display],MATCH(VALUE(LEFT(chart_of_acct[[#This Row],[type]],SEARCH("_",chart_of_acct[[#This Row],[type]])-1)),acct_type[ref],0)),"-")</f>
        <v>1_Sales</v>
      </c>
    </row>
    <row r="5" spans="1:7" ht="86.4" x14ac:dyDescent="0.3">
      <c r="A5">
        <v>8001</v>
      </c>
      <c r="B5" s="1" t="s">
        <v>24</v>
      </c>
      <c r="C5" s="2" t="s">
        <v>30</v>
      </c>
      <c r="D5" s="1" t="s">
        <v>36</v>
      </c>
      <c r="E5" s="1" t="s">
        <v>62</v>
      </c>
      <c r="F5" s="5" t="str">
        <f>chart_of_acct[[#This Row],[ref]]&amp;"_"&amp;IFERROR(INDEX(chart_of_acct[],MATCH(chart_of_acct[[#This Row],[ref]],chart_of_acct[ref],0),MATCH(Language,chart_of_acct[#Headers],0)),"-")</f>
        <v>8001_rental sales</v>
      </c>
      <c r="G5" s="15" t="str">
        <f>IFERROR(INDEX(acct_type[display],MATCH(VALUE(LEFT(chart_of_acct[[#This Row],[type]],SEARCH("_",chart_of_acct[[#This Row],[type]])-1)),acct_type[ref],0)),"-")</f>
        <v>1_Sales</v>
      </c>
    </row>
    <row r="6" spans="1:7" ht="43.2" x14ac:dyDescent="0.3">
      <c r="A6">
        <v>9000</v>
      </c>
      <c r="B6" s="1" t="s">
        <v>25</v>
      </c>
      <c r="C6" s="1" t="s">
        <v>31</v>
      </c>
      <c r="D6" s="1" t="s">
        <v>37</v>
      </c>
      <c r="E6" s="1" t="s">
        <v>63</v>
      </c>
      <c r="F6" s="5" t="str">
        <f>chart_of_acct[[#This Row],[ref]]&amp;"_"&amp;IFERROR(INDEX(chart_of_acct[],MATCH(chart_of_acct[[#This Row],[ref]],chart_of_acct[ref],0),MATCH(Language,chart_of_acct[#Headers],0)),"-")</f>
        <v>9000_meals &amp; entertainment</v>
      </c>
      <c r="G6" s="15" t="str">
        <f>IFERROR(INDEX(acct_type[display],MATCH(VALUE(LEFT(chart_of_acct[[#This Row],[type]],SEARCH("_",chart_of_acct[[#This Row],[type]])-1)),acct_type[ref],0)),"-")</f>
        <v>4_General Admin</v>
      </c>
    </row>
    <row r="7" spans="1:7" ht="57.6" x14ac:dyDescent="0.3">
      <c r="A7">
        <v>9001</v>
      </c>
      <c r="B7" s="1" t="s">
        <v>26</v>
      </c>
      <c r="C7" s="2" t="s">
        <v>32</v>
      </c>
      <c r="D7" s="1" t="s">
        <v>38</v>
      </c>
      <c r="E7" s="1" t="s">
        <v>63</v>
      </c>
      <c r="F7" s="5" t="str">
        <f>chart_of_acct[[#This Row],[ref]]&amp;"_"&amp;IFERROR(INDEX(chart_of_acct[],MATCH(chart_of_acct[[#This Row],[ref]],chart_of_acct[ref],0),MATCH(Language,chart_of_acct[#Headers],0)),"-")</f>
        <v>9001_travel expenses</v>
      </c>
      <c r="G7" s="15" t="str">
        <f>IFERROR(INDEX(acct_type[display],MATCH(VALUE(LEFT(chart_of_acct[[#This Row],[type]],SEARCH("_",chart_of_acct[[#This Row],[type]])-1)),acct_type[ref],0)),"-")</f>
        <v>4_General Admin</v>
      </c>
    </row>
    <row r="8" spans="1:7" ht="57.6" x14ac:dyDescent="0.3">
      <c r="A8">
        <v>9002</v>
      </c>
      <c r="B8" s="1" t="s">
        <v>27</v>
      </c>
      <c r="C8" s="2" t="s">
        <v>33</v>
      </c>
      <c r="D8" s="1" t="s">
        <v>39</v>
      </c>
      <c r="E8" s="1" t="s">
        <v>63</v>
      </c>
      <c r="F8" s="5" t="str">
        <f>chart_of_acct[[#This Row],[ref]]&amp;"_"&amp;IFERROR(INDEX(chart_of_acct[],MATCH(chart_of_acct[[#This Row],[ref]],chart_of_acct[ref],0),MATCH(Language,chart_of_acct[#Headers],0)),"-")</f>
        <v>9002_office rental expenses</v>
      </c>
      <c r="G8" s="15" t="str">
        <f>IFERROR(INDEX(acct_type[display],MATCH(VALUE(LEFT(chart_of_acct[[#This Row],[type]],SEARCH("_",chart_of_acct[[#This Row],[type]])-1)),acct_type[ref],0)),"-")</f>
        <v>4_General Admin</v>
      </c>
    </row>
    <row r="9" spans="1:7" ht="57.6" x14ac:dyDescent="0.3">
      <c r="A9">
        <v>9003</v>
      </c>
      <c r="B9" s="1" t="s">
        <v>28</v>
      </c>
      <c r="C9" s="2" t="s">
        <v>34</v>
      </c>
      <c r="D9" s="1" t="s">
        <v>40</v>
      </c>
      <c r="E9" s="1" t="s">
        <v>64</v>
      </c>
      <c r="F9" s="5" t="str">
        <f>chart_of_acct[[#This Row],[ref]]&amp;"_"&amp;IFERROR(INDEX(chart_of_acct[],MATCH(chart_of_acct[[#This Row],[ref]],chart_of_acct[ref],0),MATCH(Language,chart_of_acct[#Headers],0)),"-")</f>
        <v>9003_salary</v>
      </c>
      <c r="G9" s="15" t="str">
        <f>IFERROR(INDEX(acct_type[display],MATCH(VALUE(LEFT(chart_of_acct[[#This Row],[type]],SEARCH("_",chart_of_acct[[#This Row],[type]])-1)),acct_type[ref],0)),"-")</f>
        <v>2_COGS</v>
      </c>
    </row>
    <row r="10" spans="1:7" ht="57.6" x14ac:dyDescent="0.3">
      <c r="A10" s="3">
        <v>1020</v>
      </c>
      <c r="B10" s="1" t="s">
        <v>42</v>
      </c>
      <c r="C10" s="2" t="s">
        <v>44</v>
      </c>
      <c r="D10" s="1" t="s">
        <v>46</v>
      </c>
      <c r="E10" s="1" t="s">
        <v>65</v>
      </c>
      <c r="F10" s="5" t="str">
        <f>chart_of_acct[[#This Row],[ref]]&amp;"_"&amp;IFERROR(INDEX(chart_of_acct[],MATCH(chart_of_acct[[#This Row],[ref]],chart_of_acct[ref],0),MATCH(Language,chart_of_acct[#Headers],0)),"-")</f>
        <v>1020_accoutns receivable</v>
      </c>
      <c r="G10" s="15" t="str">
        <f>IFERROR(INDEX(acct_type[display],MATCH(VALUE(LEFT(chart_of_acct[[#This Row],[type]],SEARCH("_",chart_of_acct[[#This Row],[type]])-1)),acct_type[ref],0)),"-")</f>
        <v>6_Assets</v>
      </c>
    </row>
    <row r="11" spans="1:7" ht="57.6" x14ac:dyDescent="0.3">
      <c r="A11" s="3">
        <v>2620</v>
      </c>
      <c r="B11" s="1" t="s">
        <v>43</v>
      </c>
      <c r="C11" s="2" t="s">
        <v>45</v>
      </c>
      <c r="D11" s="1" t="s">
        <v>47</v>
      </c>
      <c r="E11" s="1" t="s">
        <v>66</v>
      </c>
      <c r="F11" s="5" t="str">
        <f>chart_of_acct[[#This Row],[ref]]&amp;"_"&amp;IFERROR(INDEX(chart_of_acct[],MATCH(chart_of_acct[[#This Row],[ref]],chart_of_acct[ref],0),MATCH(Language,chart_of_acct[#Headers],0)),"-")</f>
        <v>2620_accounts payable</v>
      </c>
      <c r="G11" s="15" t="str">
        <f>IFERROR(INDEX(acct_type[display],MATCH(VALUE(LEFT(chart_of_acct[[#This Row],[type]],SEARCH("_",chart_of_acct[[#This Row],[type]])-1)),acct_type[ref],0)),"-")</f>
        <v>7_Liabilities</v>
      </c>
    </row>
    <row r="12" spans="1:7" x14ac:dyDescent="0.3">
      <c r="A12" s="3"/>
      <c r="B12" s="1"/>
      <c r="C12" s="1"/>
      <c r="D12" s="1"/>
      <c r="E12" s="1"/>
      <c r="F12" s="5" t="str">
        <f>chart_of_acct[[#This Row],[ref]]&amp;"_"&amp;IFERROR(INDEX(chart_of_acct[],MATCH(chart_of_acct[[#This Row],[ref]],chart_of_acct[ref],0),MATCH(Language,chart_of_acct[#Headers],0)),"-")</f>
        <v>_-</v>
      </c>
      <c r="G12" s="15" t="str">
        <f>IFERROR(INDEX(acct_type[display],MATCH(VALUE(LEFT(chart_of_acct[[#This Row],[type]],SEARCH("_",chart_of_acct[[#This Row],[type]])-1)),acct_type[ref],0)),"-")</f>
        <v>-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74DBE5-4266-4E7E-8E49-9F53204657D5}">
          <x14:formula1>
            <xm:f>acct_type!$E$4:$E$11</xm:f>
          </x14:formula1>
          <xm:sqref>E4:E12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5272-9F66-48A1-940A-ADE9057BE556}">
  <dimension ref="A1:E11"/>
  <sheetViews>
    <sheetView workbookViewId="0">
      <selection activeCell="E4" sqref="E4"/>
    </sheetView>
  </sheetViews>
  <sheetFormatPr defaultRowHeight="14.4" x14ac:dyDescent="0.3"/>
  <cols>
    <col min="2" max="2" width="21" bestFit="1" customWidth="1"/>
    <col min="3" max="3" width="8.33203125" bestFit="1" customWidth="1"/>
    <col min="4" max="4" width="14.44140625" bestFit="1" customWidth="1"/>
    <col min="5" max="5" width="9.33203125" bestFit="1" customWidth="1"/>
  </cols>
  <sheetData>
    <row r="1" spans="1:5" ht="25.8" x14ac:dyDescent="0.5">
      <c r="A1" s="10" t="s">
        <v>0</v>
      </c>
    </row>
    <row r="3" spans="1:5" x14ac:dyDescent="0.3">
      <c r="A3" t="s">
        <v>1</v>
      </c>
      <c r="B3" t="s">
        <v>2</v>
      </c>
      <c r="C3" t="s">
        <v>4</v>
      </c>
      <c r="D3" t="s">
        <v>3</v>
      </c>
      <c r="E3" t="s">
        <v>54</v>
      </c>
    </row>
    <row r="4" spans="1:5" ht="86.4" x14ac:dyDescent="0.3">
      <c r="A4">
        <f>ROWS($A$4:$A4)</f>
        <v>1</v>
      </c>
      <c r="B4" s="1" t="s">
        <v>6</v>
      </c>
      <c r="C4" s="2" t="s">
        <v>16</v>
      </c>
      <c r="D4" s="1" t="s">
        <v>11</v>
      </c>
      <c r="E4" s="5" t="str">
        <f>acct_type[[#This Row],[ref]]&amp;"_"&amp;IFERROR(INDEX(acct_type[],MATCH(acct_type[[#This Row],[ref]],acct_type[ref],0),MATCH(Language,acct_type[#Headers],0)),"-")</f>
        <v>1_Sales</v>
      </c>
    </row>
    <row r="5" spans="1:5" ht="72" x14ac:dyDescent="0.3">
      <c r="A5">
        <f>ROWS($A$4:$A5)</f>
        <v>2</v>
      </c>
      <c r="B5" s="1" t="s">
        <v>7</v>
      </c>
      <c r="C5" s="2" t="s">
        <v>17</v>
      </c>
      <c r="D5" s="1" t="s">
        <v>12</v>
      </c>
      <c r="E5" s="5" t="str">
        <f>acct_type[[#This Row],[ref]]&amp;"_"&amp;IFERROR(INDEX(acct_type[],MATCH(acct_type[[#This Row],[ref]],acct_type[ref],0),MATCH(Language,acct_type[#Headers],0)),"-")</f>
        <v>2_COGS</v>
      </c>
    </row>
    <row r="6" spans="1:5" ht="43.2" x14ac:dyDescent="0.3">
      <c r="A6">
        <f>ROWS($A$4:$A6)</f>
        <v>3</v>
      </c>
      <c r="B6" s="1" t="s">
        <v>8</v>
      </c>
      <c r="C6" s="2" t="s">
        <v>18</v>
      </c>
      <c r="D6" s="1" t="s">
        <v>13</v>
      </c>
      <c r="E6" s="5" t="str">
        <f>acct_type[[#This Row],[ref]]&amp;"_"&amp;IFERROR(INDEX(acct_type[],MATCH(acct_type[[#This Row],[ref]],acct_type[ref],0),MATCH(Language,acct_type[#Headers],0)),"-")</f>
        <v>3_Gross Sales</v>
      </c>
    </row>
    <row r="7" spans="1:5" ht="72" x14ac:dyDescent="0.3">
      <c r="A7">
        <f>ROWS($A$4:$A7)</f>
        <v>4</v>
      </c>
      <c r="B7" s="1" t="s">
        <v>9</v>
      </c>
      <c r="C7" s="2" t="s">
        <v>19</v>
      </c>
      <c r="D7" s="1" t="s">
        <v>14</v>
      </c>
      <c r="E7" s="5" t="str">
        <f>acct_type[[#This Row],[ref]]&amp;"_"&amp;IFERROR(INDEX(acct_type[],MATCH(acct_type[[#This Row],[ref]],acct_type[ref],0),MATCH(Language,acct_type[#Headers],0)),"-")</f>
        <v>4_General Admin</v>
      </c>
    </row>
    <row r="8" spans="1:5" ht="100.8" x14ac:dyDescent="0.3">
      <c r="A8">
        <f>ROWS($A$4:$A8)</f>
        <v>5</v>
      </c>
      <c r="B8" s="1" t="s">
        <v>10</v>
      </c>
      <c r="C8" s="2" t="s">
        <v>20</v>
      </c>
      <c r="D8" s="1" t="s">
        <v>15</v>
      </c>
      <c r="E8" s="5" t="str">
        <f>acct_type[[#This Row],[ref]]&amp;"_"&amp;IFERROR(INDEX(acct_type[],MATCH(acct_type[[#This Row],[ref]],acct_type[ref],0),MATCH(Language,acct_type[#Headers],0)),"-")</f>
        <v>5_Net Income Before Tax</v>
      </c>
    </row>
    <row r="9" spans="1:5" ht="43.2" x14ac:dyDescent="0.3">
      <c r="A9">
        <f>ROWS($A$4:$A9)</f>
        <v>6</v>
      </c>
      <c r="B9" s="1" t="s">
        <v>48</v>
      </c>
      <c r="C9" s="2" t="s">
        <v>49</v>
      </c>
      <c r="D9" s="1" t="s">
        <v>52</v>
      </c>
      <c r="E9" s="5" t="str">
        <f>acct_type[[#This Row],[ref]]&amp;"_"&amp;IFERROR(INDEX(acct_type[],MATCH(acct_type[[#This Row],[ref]],acct_type[ref],0),MATCH(Language,acct_type[#Headers],0)),"-")</f>
        <v>6_Assets</v>
      </c>
    </row>
    <row r="10" spans="1:5" ht="43.2" x14ac:dyDescent="0.3">
      <c r="A10">
        <f>ROWS($A$4:$A10)</f>
        <v>7</v>
      </c>
      <c r="B10" s="1" t="s">
        <v>50</v>
      </c>
      <c r="C10" s="2" t="s">
        <v>51</v>
      </c>
      <c r="D10" s="1" t="s">
        <v>53</v>
      </c>
      <c r="E10" s="5" t="str">
        <f>acct_type[[#This Row],[ref]]&amp;"_"&amp;IFERROR(INDEX(acct_type[],MATCH(acct_type[[#This Row],[ref]],acct_type[ref],0),MATCH(Language,acct_type[#Headers],0)),"-")</f>
        <v>7_Liabilities</v>
      </c>
    </row>
    <row r="11" spans="1:5" x14ac:dyDescent="0.3">
      <c r="A11">
        <f>ROWS($A$4:$A11)</f>
        <v>8</v>
      </c>
      <c r="B11" s="1"/>
      <c r="C11" s="1"/>
      <c r="D11" s="1"/>
      <c r="E11" s="5" t="str">
        <f>acct_type[[#This Row],[ref]]&amp;"_"&amp;IFERROR(INDEX(acct_type[],MATCH(acct_type[[#This Row],[ref]],acct_type[ref],0),MATCH(Language,acct_type[#Headers],0)),"-")</f>
        <v>8_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chart_of_acct</vt:lpstr>
      <vt:lpstr>acct_type</vt:lpstr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2021-12-01T07:46:48Z</dcterms:created>
  <dcterms:modified xsi:type="dcterms:W3CDTF">2021-12-29T13:22:00Z</dcterms:modified>
</cp:coreProperties>
</file>