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mArduinoSDK\TechnicalDataPackage\Components\MAX31856\"/>
    </mc:Choice>
  </mc:AlternateContent>
  <xr:revisionPtr revIDLastSave="0" documentId="13_ncr:1_{A1F67B06-D62C-4B11-BBA8-F62ABC5231A6}" xr6:coauthVersionLast="47" xr6:coauthVersionMax="47" xr10:uidLastSave="{00000000-0000-0000-0000-000000000000}"/>
  <bookViews>
    <workbookView xWindow="-120" yWindow="-120" windowWidth="51840" windowHeight="21240" activeTab="1" xr2:uid="{57CDE3BB-2AA3-4D49-92C5-668BB4824D4D}"/>
  </bookViews>
  <sheets>
    <sheet name="Table2" sheetId="1" r:id="rId1"/>
    <sheet name="Table3" sheetId="3" r:id="rId2"/>
    <sheet name="Table3_calcs" sheetId="5" r:id="rId3"/>
    <sheet name="RelevantCod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2" i="3"/>
  <c r="AM26" i="5"/>
  <c r="AM25" i="5"/>
  <c r="AM20" i="5"/>
  <c r="AM22" i="5" s="1"/>
  <c r="AI14" i="5"/>
  <c r="AI13" i="5"/>
  <c r="AI11" i="5"/>
  <c r="AI10" i="5"/>
  <c r="AI9" i="5"/>
  <c r="AI8" i="5"/>
  <c r="AI7" i="5"/>
  <c r="AI6" i="5"/>
  <c r="A17" i="5" s="1"/>
  <c r="AI5" i="5"/>
  <c r="AI4" i="5"/>
  <c r="AI3" i="5"/>
  <c r="AI2" i="5"/>
  <c r="AA7" i="3"/>
  <c r="AA8" i="3"/>
  <c r="AA9" i="3"/>
  <c r="AA10" i="3"/>
  <c r="AA11" i="3"/>
  <c r="AA12" i="3"/>
  <c r="AA13" i="3"/>
  <c r="AA14" i="3"/>
  <c r="AA3" i="3"/>
  <c r="AA4" i="3"/>
  <c r="AA5" i="3"/>
  <c r="AA6" i="3"/>
  <c r="A17" i="3" s="1"/>
  <c r="AA2" i="3"/>
  <c r="S6" i="1"/>
  <c r="S2" i="1"/>
  <c r="AF26" i="3"/>
  <c r="AF25" i="3"/>
  <c r="AF20" i="3"/>
  <c r="AF22" i="3" s="1"/>
  <c r="AM21" i="5" l="1"/>
  <c r="AM28" i="5" s="1"/>
  <c r="AF21" i="3"/>
  <c r="AF28" i="3" s="1"/>
  <c r="S14" i="1"/>
  <c r="S15" i="1"/>
  <c r="S3" i="1"/>
  <c r="S4" i="1"/>
  <c r="S5" i="1"/>
  <c r="S7" i="1"/>
  <c r="S8" i="1"/>
  <c r="S9" i="1"/>
  <c r="S10" i="1"/>
  <c r="S11" i="1"/>
  <c r="S12" i="1"/>
  <c r="S13" i="1"/>
  <c r="W27" i="1"/>
  <c r="W28" i="1"/>
  <c r="W22" i="1"/>
  <c r="W23" i="1" s="1"/>
  <c r="W30" i="1" s="1"/>
  <c r="W24" i="1" l="1"/>
</calcChain>
</file>

<file path=xl/sharedStrings.xml><?xml version="1.0" encoding="utf-8"?>
<sst xmlns="http://schemas.openxmlformats.org/spreadsheetml/2006/main" count="400" uniqueCount="89">
  <si>
    <t>MSB</t>
  </si>
  <si>
    <t>LSB</t>
  </si>
  <si>
    <t>Temperature (deg C)</t>
  </si>
  <si>
    <t>Resolution (deg C)</t>
  </si>
  <si>
    <t>num bits</t>
  </si>
  <si>
    <t>number positive values possible</t>
  </si>
  <si>
    <t>number negative values possible</t>
  </si>
  <si>
    <t>2^(num bits)</t>
  </si>
  <si>
    <t>minimum negative value</t>
  </si>
  <si>
    <t>number values in negative direction</t>
  </si>
  <si>
    <t>2^12</t>
  </si>
  <si>
    <t>Comment</t>
  </si>
  <si>
    <t>int16</t>
  </si>
  <si>
    <t>int16/(256.0)</t>
  </si>
  <si>
    <t>documentation states that maximum is clamped at +128</t>
  </si>
  <si>
    <t>documentation states that minimum is clamped at -64</t>
  </si>
  <si>
    <t>Decimal</t>
  </si>
  <si>
    <t>Bits</t>
  </si>
  <si>
    <t>Hex</t>
  </si>
  <si>
    <t>0x50</t>
  </si>
  <si>
    <t>CMODE</t>
  </si>
  <si>
    <t>1SHOT</t>
  </si>
  <si>
    <t>OCFAULT1</t>
  </si>
  <si>
    <t>OCFAULT0</t>
  </si>
  <si>
    <t>CJ</t>
  </si>
  <si>
    <t>FAULT</t>
  </si>
  <si>
    <t>FAULTCLR</t>
  </si>
  <si>
    <t>50/60Hz</t>
  </si>
  <si>
    <t>CR0 Register</t>
  </si>
  <si>
    <t>CR1 Register</t>
  </si>
  <si>
    <t>AVGSEL2</t>
  </si>
  <si>
    <t>AVGSEL1</t>
  </si>
  <si>
    <t>AVGSEL0</t>
  </si>
  <si>
    <t>TCTYPE3</t>
  </si>
  <si>
    <t>TCTYPE2</t>
  </si>
  <si>
    <t>TCTYPE1</t>
  </si>
  <si>
    <t>TCTYPE0</t>
  </si>
  <si>
    <t>Reserved</t>
  </si>
  <si>
    <t>SPI_OneShot</t>
  </si>
  <si>
    <t>AdafruitOneShot</t>
  </si>
  <si>
    <t>CJTO Register</t>
  </si>
  <si>
    <t>CJTO7</t>
  </si>
  <si>
    <t>CJTO6</t>
  </si>
  <si>
    <t>CJTO4</t>
  </si>
  <si>
    <t>CJTO5</t>
  </si>
  <si>
    <t>CJTO3</t>
  </si>
  <si>
    <t>CJTO2</t>
  </si>
  <si>
    <t>CJTO1</t>
  </si>
  <si>
    <t>CJTO0</t>
  </si>
  <si>
    <t>MAX31856_CR0_OCFAULT0</t>
  </si>
  <si>
    <t>0x10</t>
  </si>
  <si>
    <t>MAX31856_TCTYPE_K</t>
  </si>
  <si>
    <t>MISC VALUES</t>
  </si>
  <si>
    <t>AdafruitOneShot.ino has this value at end of loop</t>
  </si>
  <si>
    <t>0x80</t>
  </si>
  <si>
    <r>
      <t>MAX31856_CR0_AUTOCONVERT</t>
    </r>
    <r>
      <rPr>
        <sz val="10"/>
        <color rgb="FF000000"/>
        <rFont val="Cascadia Mono"/>
        <family val="3"/>
      </rPr>
      <t xml:space="preserve"> </t>
    </r>
  </si>
  <si>
    <t>0x40</t>
  </si>
  <si>
    <r>
      <t>MAX31856_CR0_1SHOT</t>
    </r>
    <r>
      <rPr>
        <sz val="10"/>
        <color rgb="FF000000"/>
        <rFont val="Cascadia Mono"/>
        <family val="3"/>
      </rPr>
      <t xml:space="preserve"> </t>
    </r>
  </si>
  <si>
    <t>0x28</t>
  </si>
  <si>
    <t>1 sample averaging, K type TC</t>
  </si>
  <si>
    <t>2 sample averaging, K type TC</t>
  </si>
  <si>
    <t>4 sample averaging, K type TC</t>
  </si>
  <si>
    <t>0x03</t>
  </si>
  <si>
    <t>0x13</t>
  </si>
  <si>
    <t>0x23</t>
  </si>
  <si>
    <t>0x33</t>
  </si>
  <si>
    <t>8 sample averaging, K type TC</t>
  </si>
  <si>
    <t>16 sample averaging, K type TC</t>
  </si>
  <si>
    <t>0x73</t>
  </si>
  <si>
    <t>OC fault enabled A</t>
  </si>
  <si>
    <t>0x20</t>
  </si>
  <si>
    <t>0x60</t>
  </si>
  <si>
    <t>0x00</t>
  </si>
  <si>
    <t>OC fault disabled</t>
  </si>
  <si>
    <t>OC fault enabled B</t>
  </si>
  <si>
    <t>OC fault enabled C</t>
  </si>
  <si>
    <t>0X30</t>
  </si>
  <si>
    <t>0X70</t>
  </si>
  <si>
    <t>LTCBH</t>
  </si>
  <si>
    <t>LTCBM</t>
  </si>
  <si>
    <t>LTCBL</t>
  </si>
  <si>
    <t>19-bit register (so 5 bits of the 24 bits are unused)</t>
  </si>
  <si>
    <t>int32</t>
  </si>
  <si>
    <t>[LTCBH | LTCBM | LTCBL] &lt;&lt; 8</t>
  </si>
  <si>
    <t>1111 1111</t>
  </si>
  <si>
    <t>&gt;&gt; 5</t>
  </si>
  <si>
    <t>temp24 | 0xFF000000</t>
  </si>
  <si>
    <t>temp24 &gt;&gt;= 5</t>
  </si>
  <si>
    <t>[LTCBH | LTCBM | LTCBL] &gt;&gt;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</si>
</sst>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6F008A"/>
      <name val="Cascadia Mono"/>
      <family val="3"/>
    </font>
    <font>
      <sz val="10"/>
      <color rgb="FF000000"/>
      <name val="Cascadia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4" borderId="5" xfId="0" applyFill="1" applyBorder="1"/>
    <xf numFmtId="0" fontId="0" fillId="0" borderId="6" xfId="0" applyBorder="1"/>
    <xf numFmtId="0" fontId="2" fillId="0" borderId="0" xfId="0" applyFont="1"/>
    <xf numFmtId="0" fontId="0" fillId="5" borderId="0" xfId="0" applyFill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4" borderId="8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70" fontId="0" fillId="0" borderId="0" xfId="0" applyNumberFormat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255805</xdr:colOff>
      <xdr:row>17</xdr:row>
      <xdr:rowOff>0</xdr:rowOff>
    </xdr:from>
    <xdr:to>
      <xdr:col>26</xdr:col>
      <xdr:colOff>479563</xdr:colOff>
      <xdr:row>22</xdr:row>
      <xdr:rowOff>104923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A6DCC4-B1C5-635C-8058-B2209B710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7653" y="3144204"/>
          <a:ext cx="2062497" cy="1057423"/>
        </a:xfrm>
        <a:prstGeom prst="rect">
          <a:avLst/>
        </a:prstGeom>
      </xdr:spPr>
    </xdr:pic>
    <xdr:clientData/>
  </xdr:twoCellAnchor>
  <xdr:twoCellAnchor editAs="oneCell">
    <xdr:from>
      <xdr:col>22</xdr:col>
      <xdr:colOff>219872</xdr:colOff>
      <xdr:row>2</xdr:row>
      <xdr:rowOff>83940</xdr:rowOff>
    </xdr:from>
    <xdr:to>
      <xdr:col>31</xdr:col>
      <xdr:colOff>364199</xdr:colOff>
      <xdr:row>14</xdr:row>
      <xdr:rowOff>61744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058316-158C-E0EC-5543-575E00DE1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0718" y="464940"/>
          <a:ext cx="5617539" cy="2263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6075-38B2-4031-A459-D6000E8EA27F}">
  <dimension ref="A1:W30"/>
  <sheetViews>
    <sheetView zoomScale="170" zoomScaleNormal="170" workbookViewId="0">
      <selection activeCell="S7" sqref="S7"/>
    </sheetView>
  </sheetViews>
  <sheetFormatPr defaultRowHeight="15" x14ac:dyDescent="0.25"/>
  <cols>
    <col min="1" max="1" width="19.85546875" customWidth="1"/>
    <col min="2" max="17" width="1.85546875" bestFit="1" customWidth="1"/>
    <col min="18" max="18" width="7.140625" bestFit="1" customWidth="1"/>
    <col min="19" max="19" width="11.85546875" bestFit="1" customWidth="1"/>
    <col min="20" max="20" width="5.28515625" customWidth="1"/>
    <col min="22" max="22" width="15.5703125" bestFit="1" customWidth="1"/>
  </cols>
  <sheetData>
    <row r="1" spans="1:21" x14ac:dyDescent="0.25">
      <c r="A1" s="4" t="s">
        <v>2</v>
      </c>
      <c r="B1" s="23" t="s">
        <v>0</v>
      </c>
      <c r="C1" s="23"/>
      <c r="D1" s="23"/>
      <c r="E1" s="23"/>
      <c r="F1" s="23"/>
      <c r="G1" s="23"/>
      <c r="H1" s="23"/>
      <c r="I1" s="23"/>
      <c r="J1" s="23" t="s">
        <v>1</v>
      </c>
      <c r="K1" s="23"/>
      <c r="L1" s="23"/>
      <c r="M1" s="23"/>
      <c r="N1" s="23"/>
      <c r="O1" s="23"/>
      <c r="P1" s="23"/>
      <c r="Q1" s="23"/>
      <c r="R1" s="5" t="s">
        <v>12</v>
      </c>
      <c r="S1" s="5" t="s">
        <v>13</v>
      </c>
      <c r="T1" s="5"/>
      <c r="U1" s="5" t="s">
        <v>11</v>
      </c>
    </row>
    <row r="2" spans="1:21" x14ac:dyDescent="0.25">
      <c r="A2" s="1">
        <v>127.984375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2">
        <v>0</v>
      </c>
      <c r="Q2" s="2">
        <v>0</v>
      </c>
      <c r="R2">
        <v>32764</v>
      </c>
      <c r="S2">
        <f>R2/256</f>
        <v>127.984375</v>
      </c>
      <c r="U2" t="s">
        <v>14</v>
      </c>
    </row>
    <row r="3" spans="1:21" x14ac:dyDescent="0.25">
      <c r="A3" s="1">
        <v>127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>
        <v>32512</v>
      </c>
      <c r="S3">
        <f t="shared" ref="S3:S15" si="0">R3/256</f>
        <v>127</v>
      </c>
    </row>
    <row r="4" spans="1:21" x14ac:dyDescent="0.25">
      <c r="A4" s="1">
        <v>125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>
        <v>32000</v>
      </c>
      <c r="S4">
        <f t="shared" si="0"/>
        <v>125</v>
      </c>
    </row>
    <row r="5" spans="1:21" x14ac:dyDescent="0.25">
      <c r="A5" s="1">
        <v>25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>
        <v>6400</v>
      </c>
      <c r="S5">
        <f t="shared" si="0"/>
        <v>25</v>
      </c>
    </row>
    <row r="6" spans="1:21" x14ac:dyDescent="0.25">
      <c r="A6" s="1"/>
      <c r="B6" s="8">
        <v>0</v>
      </c>
      <c r="C6" s="8">
        <v>0</v>
      </c>
      <c r="D6" s="8">
        <v>0</v>
      </c>
      <c r="E6" s="8">
        <v>1</v>
      </c>
      <c r="F6" s="8">
        <v>0</v>
      </c>
      <c r="G6" s="8">
        <v>1</v>
      </c>
      <c r="H6" s="8">
        <v>0</v>
      </c>
      <c r="I6" s="8">
        <v>1</v>
      </c>
      <c r="J6" s="8">
        <v>0</v>
      </c>
      <c r="K6" s="8">
        <v>1</v>
      </c>
      <c r="L6" s="8">
        <v>0</v>
      </c>
      <c r="M6" s="8">
        <v>0</v>
      </c>
      <c r="N6" s="8">
        <v>1</v>
      </c>
      <c r="O6" s="8">
        <v>1</v>
      </c>
      <c r="P6" s="2">
        <v>0</v>
      </c>
      <c r="Q6" s="2">
        <v>0</v>
      </c>
      <c r="R6">
        <v>5452</v>
      </c>
      <c r="S6">
        <f t="shared" si="0"/>
        <v>21.296875</v>
      </c>
    </row>
    <row r="7" spans="1:21" x14ac:dyDescent="0.25">
      <c r="A7" s="1">
        <v>0.5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2">
        <v>0</v>
      </c>
      <c r="Q7" s="2">
        <v>0</v>
      </c>
      <c r="R7">
        <v>128</v>
      </c>
      <c r="S7">
        <f t="shared" si="0"/>
        <v>0.5</v>
      </c>
    </row>
    <row r="8" spans="1:21" x14ac:dyDescent="0.25">
      <c r="A8" s="1">
        <v>1.5625E-2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2">
        <v>0</v>
      </c>
      <c r="Q8" s="2">
        <v>0</v>
      </c>
      <c r="R8">
        <v>4</v>
      </c>
      <c r="S8">
        <f t="shared" si="0"/>
        <v>1.5625E-2</v>
      </c>
    </row>
    <row r="9" spans="1:2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2">
        <v>0</v>
      </c>
      <c r="Q9" s="2">
        <v>0</v>
      </c>
      <c r="R9">
        <v>0</v>
      </c>
      <c r="S9">
        <f t="shared" si="0"/>
        <v>0</v>
      </c>
    </row>
    <row r="10" spans="1:21" x14ac:dyDescent="0.25">
      <c r="A10" s="1">
        <v>-0.5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2">
        <v>0</v>
      </c>
      <c r="Q10" s="2">
        <v>0</v>
      </c>
      <c r="R10">
        <v>-128</v>
      </c>
      <c r="S10">
        <f t="shared" si="0"/>
        <v>-0.5</v>
      </c>
    </row>
    <row r="11" spans="1:21" x14ac:dyDescent="0.25">
      <c r="A11" s="1">
        <v>-25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2">
        <v>0</v>
      </c>
      <c r="Q11" s="2">
        <v>0</v>
      </c>
      <c r="R11">
        <v>-6400</v>
      </c>
      <c r="S11">
        <f t="shared" si="0"/>
        <v>-25</v>
      </c>
    </row>
    <row r="12" spans="1:21" x14ac:dyDescent="0.25">
      <c r="A12" s="1">
        <v>-55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2">
        <v>0</v>
      </c>
      <c r="Q12" s="2">
        <v>0</v>
      </c>
      <c r="R12">
        <v>-14080</v>
      </c>
      <c r="S12">
        <f t="shared" si="0"/>
        <v>-55</v>
      </c>
    </row>
    <row r="13" spans="1:21" x14ac:dyDescent="0.25">
      <c r="A13" s="1">
        <v>-64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2">
        <v>0</v>
      </c>
      <c r="Q13" s="2">
        <v>0</v>
      </c>
      <c r="R13" s="6">
        <v>-16384</v>
      </c>
      <c r="S13">
        <f t="shared" si="0"/>
        <v>-64</v>
      </c>
      <c r="U13" t="s">
        <v>15</v>
      </c>
    </row>
    <row r="14" spans="1:21" x14ac:dyDescent="0.25">
      <c r="A14" s="1"/>
      <c r="B14" s="1">
        <v>1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2">
        <v>1</v>
      </c>
      <c r="Q14" s="2">
        <v>1</v>
      </c>
      <c r="R14" s="7">
        <v>-16385</v>
      </c>
      <c r="S14">
        <f t="shared" si="0"/>
        <v>-64.00390625</v>
      </c>
    </row>
    <row r="15" spans="1:21" x14ac:dyDescent="0.25">
      <c r="A15" s="1">
        <v>-100</v>
      </c>
      <c r="B15" s="1">
        <v>1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v>0</v>
      </c>
      <c r="Q15" s="2">
        <v>0</v>
      </c>
      <c r="R15" s="7">
        <v>-25600</v>
      </c>
      <c r="S15">
        <f t="shared" si="0"/>
        <v>-100</v>
      </c>
    </row>
    <row r="16" spans="1:21" x14ac:dyDescent="0.25">
      <c r="A16" s="1"/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2">
        <v>0</v>
      </c>
      <c r="Q16" s="2">
        <v>0</v>
      </c>
    </row>
    <row r="19" spans="22:23" x14ac:dyDescent="0.25">
      <c r="V19" t="s">
        <v>3</v>
      </c>
      <c r="W19" s="3">
        <v>1.5625E-2</v>
      </c>
    </row>
    <row r="20" spans="22:23" x14ac:dyDescent="0.25">
      <c r="V20" t="s">
        <v>4</v>
      </c>
      <c r="W20" s="3">
        <v>14</v>
      </c>
    </row>
    <row r="22" spans="22:23" x14ac:dyDescent="0.25">
      <c r="V22" t="s">
        <v>7</v>
      </c>
      <c r="W22">
        <f>2^W20</f>
        <v>16384</v>
      </c>
    </row>
    <row r="23" spans="22:23" x14ac:dyDescent="0.25">
      <c r="V23" t="s">
        <v>5</v>
      </c>
      <c r="W23">
        <f>W22/2</f>
        <v>8192</v>
      </c>
    </row>
    <row r="24" spans="22:23" x14ac:dyDescent="0.25">
      <c r="V24" t="s">
        <v>6</v>
      </c>
      <c r="W24">
        <f>W22/2</f>
        <v>8192</v>
      </c>
    </row>
    <row r="26" spans="22:23" x14ac:dyDescent="0.25">
      <c r="V26" t="s">
        <v>8</v>
      </c>
      <c r="W26" s="3">
        <v>-64</v>
      </c>
    </row>
    <row r="27" spans="22:23" x14ac:dyDescent="0.25">
      <c r="V27" t="s">
        <v>9</v>
      </c>
      <c r="W27">
        <f>ABS(W26)/W19</f>
        <v>4096</v>
      </c>
    </row>
    <row r="28" spans="22:23" x14ac:dyDescent="0.25">
      <c r="V28" t="s">
        <v>10</v>
      </c>
      <c r="W28">
        <f>2^12</f>
        <v>4096</v>
      </c>
    </row>
    <row r="30" spans="22:23" x14ac:dyDescent="0.25">
      <c r="W30">
        <f>W19*W23</f>
        <v>128</v>
      </c>
    </row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213B-909A-486C-8079-7FD82521BD0B}">
  <dimension ref="A1:AM28"/>
  <sheetViews>
    <sheetView tabSelected="1" zoomScale="170" zoomScaleNormal="170" workbookViewId="0">
      <selection activeCell="AB1" sqref="AB1"/>
    </sheetView>
  </sheetViews>
  <sheetFormatPr defaultRowHeight="15" x14ac:dyDescent="0.25"/>
  <cols>
    <col min="1" max="1" width="19.85546875" customWidth="1"/>
    <col min="2" max="9" width="1.85546875" bestFit="1" customWidth="1"/>
    <col min="10" max="17" width="1.85546875" customWidth="1"/>
    <col min="18" max="25" width="1.85546875" bestFit="1" customWidth="1"/>
    <col min="26" max="26" width="8.5703125" bestFit="1" customWidth="1"/>
    <col min="27" max="27" width="28.28515625" bestFit="1" customWidth="1"/>
    <col min="28" max="28" width="27.42578125" customWidth="1"/>
    <col min="29" max="29" width="17" customWidth="1"/>
    <col min="31" max="31" width="15.5703125" bestFit="1" customWidth="1"/>
  </cols>
  <sheetData>
    <row r="1" spans="1:30" x14ac:dyDescent="0.25">
      <c r="A1" s="4" t="s">
        <v>2</v>
      </c>
      <c r="B1" s="23" t="s">
        <v>78</v>
      </c>
      <c r="C1" s="23"/>
      <c r="D1" s="23"/>
      <c r="E1" s="23"/>
      <c r="F1" s="23"/>
      <c r="G1" s="23"/>
      <c r="H1" s="23"/>
      <c r="I1" s="23"/>
      <c r="J1" s="23" t="s">
        <v>79</v>
      </c>
      <c r="K1" s="23"/>
      <c r="L1" s="23"/>
      <c r="M1" s="23"/>
      <c r="N1" s="23"/>
      <c r="O1" s="23"/>
      <c r="P1" s="23"/>
      <c r="Q1" s="23"/>
      <c r="R1" s="23" t="s">
        <v>80</v>
      </c>
      <c r="S1" s="23"/>
      <c r="T1" s="23"/>
      <c r="U1" s="23"/>
      <c r="V1" s="23"/>
      <c r="W1" s="23"/>
      <c r="X1" s="23"/>
      <c r="Y1" s="23"/>
      <c r="Z1" s="5" t="s">
        <v>82</v>
      </c>
      <c r="AA1" s="5" t="s">
        <v>83</v>
      </c>
      <c r="AB1" s="5" t="s">
        <v>88</v>
      </c>
      <c r="AC1" s="5"/>
      <c r="AD1" s="5" t="s">
        <v>11</v>
      </c>
    </row>
    <row r="2" spans="1:30" x14ac:dyDescent="0.25">
      <c r="A2" s="1">
        <v>1600</v>
      </c>
      <c r="B2" s="1">
        <v>0</v>
      </c>
      <c r="C2" s="1">
        <v>1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>
        <v>6553600</v>
      </c>
      <c r="AA2">
        <f>Z2*2*2*2*2*2*2*2*2</f>
        <v>1677721600</v>
      </c>
      <c r="AB2">
        <f>Z2/2/2/2/2/2</f>
        <v>204800</v>
      </c>
      <c r="AC2">
        <f>A2/AB2</f>
        <v>7.8125E-3</v>
      </c>
    </row>
    <row r="3" spans="1:30" x14ac:dyDescent="0.25">
      <c r="A3" s="1">
        <v>1000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>
        <v>4096000</v>
      </c>
      <c r="AA3">
        <f t="shared" ref="AA3:AA14" si="0">Z3*2*2*2*2*2*2*2*2</f>
        <v>1048576000</v>
      </c>
      <c r="AB3">
        <f t="shared" ref="AB3:AB14" si="1">Z3/2/2/2/2/2</f>
        <v>128000</v>
      </c>
    </row>
    <row r="4" spans="1:30" x14ac:dyDescent="0.25">
      <c r="A4" s="1">
        <v>100.9375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>
        <v>413440</v>
      </c>
      <c r="AA4">
        <f t="shared" si="0"/>
        <v>105840640</v>
      </c>
      <c r="AB4">
        <f t="shared" si="1"/>
        <v>12920</v>
      </c>
    </row>
    <row r="5" spans="1:30" x14ac:dyDescent="0.25">
      <c r="A5" s="1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>
        <v>102400</v>
      </c>
      <c r="AA5">
        <f t="shared" si="0"/>
        <v>26214400</v>
      </c>
      <c r="AB5">
        <f t="shared" si="1"/>
        <v>3200</v>
      </c>
    </row>
    <row r="6" spans="1:30" x14ac:dyDescent="0.25">
      <c r="A6" s="1">
        <v>6.25E-2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>
        <v>256</v>
      </c>
      <c r="AA6">
        <f t="shared" si="0"/>
        <v>65536</v>
      </c>
      <c r="AB6">
        <f t="shared" si="1"/>
        <v>8</v>
      </c>
    </row>
    <row r="7" spans="1:3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  <c r="K7" s="1"/>
      <c r="L7" s="1"/>
      <c r="M7" s="1"/>
      <c r="N7" s="1"/>
      <c r="O7" s="1"/>
      <c r="P7" s="1"/>
      <c r="Q7" s="1"/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2">
        <v>0</v>
      </c>
      <c r="Y7" s="2">
        <v>0</v>
      </c>
      <c r="Z7">
        <v>0</v>
      </c>
      <c r="AA7">
        <f t="shared" si="0"/>
        <v>0</v>
      </c>
      <c r="AB7">
        <f t="shared" si="1"/>
        <v>0</v>
      </c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  <c r="AA8">
        <f t="shared" si="0"/>
        <v>0</v>
      </c>
      <c r="AB8">
        <f t="shared" si="1"/>
        <v>0</v>
      </c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  <c r="Y9" s="2"/>
      <c r="AA9">
        <f t="shared" si="0"/>
        <v>0</v>
      </c>
      <c r="AB9">
        <f t="shared" si="1"/>
        <v>0</v>
      </c>
    </row>
    <row r="10" spans="1:30" x14ac:dyDescent="0.25">
      <c r="A10" s="1">
        <v>-250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AA10">
        <f t="shared" si="0"/>
        <v>0</v>
      </c>
      <c r="AB10">
        <f t="shared" si="1"/>
        <v>0</v>
      </c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/>
      <c r="Y11" s="2"/>
      <c r="Z11" s="6"/>
      <c r="AA11">
        <f t="shared" si="0"/>
        <v>0</v>
      </c>
      <c r="AB11">
        <f t="shared" si="1"/>
        <v>0</v>
      </c>
    </row>
    <row r="12" spans="1:3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"/>
      <c r="Y12" s="2"/>
      <c r="Z12" s="7"/>
      <c r="AA12">
        <f t="shared" si="0"/>
        <v>0</v>
      </c>
      <c r="AB12">
        <f t="shared" si="1"/>
        <v>0</v>
      </c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"/>
      <c r="Y13" s="2"/>
      <c r="Z13" s="7"/>
      <c r="AA13">
        <f t="shared" si="0"/>
        <v>0</v>
      </c>
      <c r="AB13">
        <f t="shared" si="1"/>
        <v>0</v>
      </c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  <c r="Y14" s="2"/>
      <c r="AA14">
        <f t="shared" si="0"/>
        <v>0</v>
      </c>
      <c r="AB14">
        <f t="shared" si="1"/>
        <v>0</v>
      </c>
    </row>
    <row r="16" spans="1:30" x14ac:dyDescent="0.25">
      <c r="A16" t="s">
        <v>81</v>
      </c>
    </row>
    <row r="17" spans="1:39" x14ac:dyDescent="0.25">
      <c r="A17">
        <f>A6/AA6</f>
        <v>9.5367431640625E-7</v>
      </c>
      <c r="AE17" t="s">
        <v>3</v>
      </c>
      <c r="AF17" s="3">
        <v>1.5625E-2</v>
      </c>
    </row>
    <row r="18" spans="1:39" x14ac:dyDescent="0.25">
      <c r="AE18" t="s">
        <v>4</v>
      </c>
      <c r="AF18" s="3">
        <v>14</v>
      </c>
    </row>
    <row r="20" spans="1:39" x14ac:dyDescent="0.25">
      <c r="AE20" t="s">
        <v>7</v>
      </c>
      <c r="AF20">
        <f>2^AF18</f>
        <v>16384</v>
      </c>
    </row>
    <row r="21" spans="1:39" x14ac:dyDescent="0.25">
      <c r="A21" s="26"/>
      <c r="AE21" t="s">
        <v>5</v>
      </c>
      <c r="AF21">
        <f>AF20/2</f>
        <v>8192</v>
      </c>
    </row>
    <row r="22" spans="1:39" x14ac:dyDescent="0.25">
      <c r="AE22" t="s">
        <v>6</v>
      </c>
      <c r="AF22">
        <f>AF20/2</f>
        <v>8192</v>
      </c>
    </row>
    <row r="23" spans="1:39" x14ac:dyDescent="0.25">
      <c r="A23" t="s">
        <v>84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39" x14ac:dyDescent="0.25">
      <c r="A24" t="s">
        <v>85</v>
      </c>
      <c r="B24" s="27">
        <v>1</v>
      </c>
      <c r="C24" s="27">
        <v>1</v>
      </c>
      <c r="D24" s="27">
        <v>1</v>
      </c>
      <c r="E24" s="27">
        <v>1</v>
      </c>
      <c r="F24" s="27">
        <v>1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AE24" t="s">
        <v>8</v>
      </c>
      <c r="AF24" s="3">
        <v>-64</v>
      </c>
    </row>
    <row r="25" spans="1:39" x14ac:dyDescent="0.25">
      <c r="AE25" t="s">
        <v>9</v>
      </c>
      <c r="AF25">
        <f>ABS(AF24)/AF17</f>
        <v>4096</v>
      </c>
      <c r="AH25">
        <v>31</v>
      </c>
      <c r="AI25">
        <v>30</v>
      </c>
      <c r="AJ25">
        <v>29</v>
      </c>
      <c r="AK25">
        <v>28</v>
      </c>
      <c r="AL25">
        <v>27</v>
      </c>
      <c r="AM25">
        <v>26</v>
      </c>
    </row>
    <row r="26" spans="1:39" x14ac:dyDescent="0.25">
      <c r="AE26" t="s">
        <v>10</v>
      </c>
      <c r="AF26">
        <f>2^12</f>
        <v>4096</v>
      </c>
    </row>
    <row r="28" spans="1:39" x14ac:dyDescent="0.25">
      <c r="AF28">
        <f>AF17*AF21</f>
        <v>128</v>
      </c>
    </row>
  </sheetData>
  <mergeCells count="3">
    <mergeCell ref="B1:I1"/>
    <mergeCell ref="R1:Y1"/>
    <mergeCell ref="J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808A-0D5B-49C8-9CA3-C4B90B913645}">
  <dimension ref="A1:AT28"/>
  <sheetViews>
    <sheetView zoomScale="170" zoomScaleNormal="170" workbookViewId="0">
      <selection activeCell="A17" sqref="A17"/>
    </sheetView>
  </sheetViews>
  <sheetFormatPr defaultRowHeight="15" x14ac:dyDescent="0.25"/>
  <cols>
    <col min="1" max="1" width="19.85546875" customWidth="1"/>
    <col min="2" max="9" width="2.140625" customWidth="1"/>
    <col min="10" max="17" width="1.85546875" bestFit="1" customWidth="1"/>
    <col min="18" max="25" width="1.85546875" customWidth="1"/>
    <col min="26" max="33" width="1.85546875" bestFit="1" customWidth="1"/>
    <col min="34" max="34" width="8.5703125" bestFit="1" customWidth="1"/>
    <col min="35" max="35" width="11.85546875" bestFit="1" customWidth="1"/>
    <col min="36" max="36" width="5.28515625" customWidth="1"/>
    <col min="38" max="38" width="15.5703125" bestFit="1" customWidth="1"/>
  </cols>
  <sheetData>
    <row r="1" spans="1:38" x14ac:dyDescent="0.25">
      <c r="A1" s="4" t="s">
        <v>2</v>
      </c>
      <c r="B1" s="4"/>
      <c r="C1" s="4"/>
      <c r="D1" s="4"/>
      <c r="E1" s="4"/>
      <c r="F1" s="4"/>
      <c r="G1" s="4"/>
      <c r="H1" s="4"/>
      <c r="I1" s="4"/>
      <c r="J1" s="23" t="s">
        <v>78</v>
      </c>
      <c r="K1" s="23"/>
      <c r="L1" s="23"/>
      <c r="M1" s="23"/>
      <c r="N1" s="23"/>
      <c r="O1" s="23"/>
      <c r="P1" s="23"/>
      <c r="Q1" s="23"/>
      <c r="R1" s="23" t="s">
        <v>79</v>
      </c>
      <c r="S1" s="23"/>
      <c r="T1" s="23"/>
      <c r="U1" s="23"/>
      <c r="V1" s="23"/>
      <c r="W1" s="23"/>
      <c r="X1" s="23"/>
      <c r="Y1" s="23"/>
      <c r="Z1" s="23" t="s">
        <v>80</v>
      </c>
      <c r="AA1" s="23"/>
      <c r="AB1" s="23"/>
      <c r="AC1" s="23"/>
      <c r="AD1" s="23"/>
      <c r="AE1" s="23"/>
      <c r="AF1" s="23"/>
      <c r="AG1" s="23"/>
      <c r="AH1" s="5" t="s">
        <v>82</v>
      </c>
      <c r="AI1" s="5" t="s">
        <v>83</v>
      </c>
      <c r="AJ1" s="5"/>
      <c r="AK1" s="5" t="s">
        <v>11</v>
      </c>
    </row>
    <row r="2" spans="1:38" x14ac:dyDescent="0.25">
      <c r="A2" s="1">
        <v>1600</v>
      </c>
      <c r="B2" s="1"/>
      <c r="C2" s="1"/>
      <c r="D2" s="1"/>
      <c r="E2" s="1"/>
      <c r="F2" s="1"/>
      <c r="G2" s="1"/>
      <c r="H2" s="1"/>
      <c r="I2" s="1"/>
      <c r="J2" s="1">
        <v>0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>
        <v>6553600</v>
      </c>
      <c r="AI2">
        <f>AH2*2*2*2*2*2*2*2*2</f>
        <v>1677721600</v>
      </c>
    </row>
    <row r="3" spans="1:38" x14ac:dyDescent="0.25">
      <c r="A3" s="1">
        <v>1000</v>
      </c>
      <c r="B3" s="1"/>
      <c r="C3" s="1"/>
      <c r="D3" s="1"/>
      <c r="E3" s="1"/>
      <c r="F3" s="1"/>
      <c r="G3" s="1"/>
      <c r="H3" s="1"/>
      <c r="I3" s="1"/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>
        <v>4096000</v>
      </c>
      <c r="AI3">
        <f t="shared" ref="AI3:AI14" si="0">AH3*2*2*2*2*2*2*2*2</f>
        <v>1048576000</v>
      </c>
    </row>
    <row r="4" spans="1:38" x14ac:dyDescent="0.25">
      <c r="A4" s="1">
        <v>100.9375</v>
      </c>
      <c r="B4" s="1"/>
      <c r="C4" s="1"/>
      <c r="D4" s="1"/>
      <c r="E4" s="1"/>
      <c r="F4" s="1"/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0</v>
      </c>
      <c r="AB4" s="1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413440</v>
      </c>
      <c r="AI4">
        <f t="shared" si="0"/>
        <v>105840640</v>
      </c>
    </row>
    <row r="5" spans="1:38" x14ac:dyDescent="0.25">
      <c r="A5" s="1">
        <v>25</v>
      </c>
      <c r="B5" s="1"/>
      <c r="C5" s="1"/>
      <c r="D5" s="1"/>
      <c r="E5" s="1"/>
      <c r="F5" s="1"/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>
        <v>102400</v>
      </c>
      <c r="AI5">
        <f t="shared" si="0"/>
        <v>26214400</v>
      </c>
    </row>
    <row r="6" spans="1:38" x14ac:dyDescent="0.25">
      <c r="A6" s="1">
        <v>6.25E-2</v>
      </c>
      <c r="B6" s="1"/>
      <c r="C6" s="1"/>
      <c r="D6" s="1"/>
      <c r="E6" s="1"/>
      <c r="F6" s="1"/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256</v>
      </c>
      <c r="AI6">
        <f t="shared" si="0"/>
        <v>65536</v>
      </c>
    </row>
    <row r="7" spans="1:38" x14ac:dyDescent="0.25">
      <c r="A7" s="1">
        <v>0</v>
      </c>
      <c r="B7" s="1"/>
      <c r="C7" s="1"/>
      <c r="D7" s="1"/>
      <c r="E7" s="1"/>
      <c r="F7" s="1"/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/>
      <c r="S7" s="1"/>
      <c r="T7" s="1"/>
      <c r="U7" s="1"/>
      <c r="V7" s="1"/>
      <c r="W7" s="1"/>
      <c r="X7" s="1"/>
      <c r="Y7" s="1"/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2">
        <v>0</v>
      </c>
      <c r="AG7" s="2">
        <v>0</v>
      </c>
      <c r="AH7">
        <v>0</v>
      </c>
      <c r="AI7">
        <f t="shared" si="0"/>
        <v>0</v>
      </c>
    </row>
    <row r="8" spans="1:3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  <c r="AG8" s="2"/>
      <c r="AI8">
        <f t="shared" si="0"/>
        <v>0</v>
      </c>
    </row>
    <row r="9" spans="1:3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  <c r="AG9" s="2"/>
      <c r="AI9">
        <f t="shared" si="0"/>
        <v>0</v>
      </c>
    </row>
    <row r="10" spans="1:38" x14ac:dyDescent="0.25">
      <c r="A10" s="1">
        <v>-250</v>
      </c>
      <c r="B10" s="1"/>
      <c r="C10" s="1"/>
      <c r="D10" s="1"/>
      <c r="E10" s="1"/>
      <c r="F10" s="1"/>
      <c r="G10" s="1"/>
      <c r="H10" s="1"/>
      <c r="I10" s="1"/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I10">
        <f t="shared" si="0"/>
        <v>0</v>
      </c>
    </row>
    <row r="11" spans="1:38" x14ac:dyDescent="0.25">
      <c r="A11" s="1" t="s">
        <v>86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6"/>
      <c r="AI11">
        <f t="shared" si="0"/>
        <v>0</v>
      </c>
    </row>
    <row r="12" spans="1:38" x14ac:dyDescent="0.25">
      <c r="A12" s="1" t="s">
        <v>87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2"/>
      <c r="AI12" s="2"/>
      <c r="AJ12" s="2"/>
      <c r="AK12" s="2"/>
      <c r="AL12" s="2"/>
    </row>
    <row r="13" spans="1:3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  <c r="AG13" s="2"/>
      <c r="AH13" s="7"/>
      <c r="AI13">
        <f t="shared" si="0"/>
        <v>0</v>
      </c>
    </row>
    <row r="14" spans="1:3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  <c r="AG14" s="2"/>
      <c r="AI14">
        <f t="shared" si="0"/>
        <v>0</v>
      </c>
    </row>
    <row r="16" spans="1:38" x14ac:dyDescent="0.25">
      <c r="A16" t="s">
        <v>81</v>
      </c>
    </row>
    <row r="17" spans="1:46" x14ac:dyDescent="0.25">
      <c r="A17">
        <f>A6/AI6</f>
        <v>9.5367431640625E-7</v>
      </c>
      <c r="AL17" t="s">
        <v>3</v>
      </c>
      <c r="AM17" s="3">
        <v>1.5625E-2</v>
      </c>
    </row>
    <row r="18" spans="1:46" x14ac:dyDescent="0.25">
      <c r="AL18" t="s">
        <v>4</v>
      </c>
      <c r="AM18" s="3">
        <v>14</v>
      </c>
    </row>
    <row r="20" spans="1:46" x14ac:dyDescent="0.25">
      <c r="AL20" t="s">
        <v>7</v>
      </c>
      <c r="AM20">
        <f>2^AM18</f>
        <v>16384</v>
      </c>
    </row>
    <row r="21" spans="1:46" x14ac:dyDescent="0.25">
      <c r="A21" s="26"/>
      <c r="B21" s="26"/>
      <c r="C21" s="26"/>
      <c r="D21" s="26"/>
      <c r="E21" s="26"/>
      <c r="F21" s="26"/>
      <c r="G21" s="26"/>
      <c r="H21" s="26"/>
      <c r="I21" s="26"/>
      <c r="AL21" t="s">
        <v>5</v>
      </c>
      <c r="AM21">
        <f>AM20/2</f>
        <v>8192</v>
      </c>
    </row>
    <row r="22" spans="1:46" x14ac:dyDescent="0.25">
      <c r="AL22" t="s">
        <v>6</v>
      </c>
      <c r="AM22">
        <f>AM20/2</f>
        <v>8192</v>
      </c>
    </row>
    <row r="23" spans="1:4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2"/>
      <c r="AD23" s="2"/>
      <c r="AE23" s="2"/>
      <c r="AF23" s="2"/>
      <c r="AG23" s="2"/>
    </row>
    <row r="24" spans="1:46" x14ac:dyDescent="0.25">
      <c r="J24" s="27"/>
      <c r="K24" s="27"/>
      <c r="L24" s="27"/>
      <c r="M24" s="27"/>
      <c r="N24" s="2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L24" t="s">
        <v>8</v>
      </c>
      <c r="AM24" s="3">
        <v>-64</v>
      </c>
    </row>
    <row r="25" spans="1:46" x14ac:dyDescent="0.25">
      <c r="AL25" t="s">
        <v>9</v>
      </c>
      <c r="AM25">
        <f>ABS(AM24)/AM17</f>
        <v>4096</v>
      </c>
      <c r="AO25">
        <v>31</v>
      </c>
      <c r="AP25">
        <v>30</v>
      </c>
      <c r="AQ25">
        <v>29</v>
      </c>
      <c r="AR25">
        <v>28</v>
      </c>
      <c r="AS25">
        <v>27</v>
      </c>
      <c r="AT25">
        <v>26</v>
      </c>
    </row>
    <row r="26" spans="1:46" x14ac:dyDescent="0.25">
      <c r="AL26" t="s">
        <v>10</v>
      </c>
      <c r="AM26">
        <f>2^12</f>
        <v>4096</v>
      </c>
    </row>
    <row r="28" spans="1:46" x14ac:dyDescent="0.25">
      <c r="AM28">
        <f>AM17*AM21</f>
        <v>128</v>
      </c>
    </row>
  </sheetData>
  <mergeCells count="3">
    <mergeCell ref="J1:Q1"/>
    <mergeCell ref="R1:Y1"/>
    <mergeCell ref="Z1:A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A3A-C4CD-494E-AC70-686D3DA458EC}">
  <dimension ref="A1:U82"/>
  <sheetViews>
    <sheetView topLeftCell="A13" zoomScale="130" zoomScaleNormal="130" workbookViewId="0">
      <selection activeCell="R13" sqref="R11:R13"/>
    </sheetView>
  </sheetViews>
  <sheetFormatPr defaultRowHeight="15" x14ac:dyDescent="0.25"/>
  <cols>
    <col min="3" max="4" width="2" bestFit="1" customWidth="1"/>
    <col min="5" max="10" width="2.140625" bestFit="1" customWidth="1"/>
    <col min="11" max="11" width="2.140625" customWidth="1"/>
    <col min="12" max="12" width="11.85546875" bestFit="1" customWidth="1"/>
    <col min="15" max="15" width="11.7109375" customWidth="1"/>
    <col min="16" max="16" width="11.28515625" customWidth="1"/>
  </cols>
  <sheetData>
    <row r="1" spans="1:21" x14ac:dyDescent="0.25">
      <c r="C1" s="24" t="s">
        <v>17</v>
      </c>
      <c r="D1" s="24"/>
      <c r="E1" s="24"/>
      <c r="F1" s="24"/>
      <c r="G1" s="24"/>
      <c r="H1" s="24"/>
      <c r="I1" s="24"/>
      <c r="J1" s="24"/>
      <c r="K1" s="9"/>
    </row>
    <row r="2" spans="1:21" x14ac:dyDescent="0.25">
      <c r="A2" s="5" t="s">
        <v>16</v>
      </c>
      <c r="B2" s="5" t="s">
        <v>18</v>
      </c>
      <c r="C2" s="5">
        <v>7</v>
      </c>
      <c r="D2" s="5">
        <v>6</v>
      </c>
      <c r="E2" s="5">
        <v>5</v>
      </c>
      <c r="F2" s="5">
        <v>4</v>
      </c>
      <c r="G2" s="5">
        <v>3</v>
      </c>
      <c r="H2" s="5">
        <v>2</v>
      </c>
      <c r="I2" s="5">
        <v>1</v>
      </c>
      <c r="J2" s="5">
        <v>0</v>
      </c>
      <c r="K2" s="5"/>
      <c r="M2" s="5">
        <v>7</v>
      </c>
      <c r="N2" s="5">
        <v>6</v>
      </c>
      <c r="O2" s="5">
        <v>5</v>
      </c>
      <c r="P2" s="5">
        <v>4</v>
      </c>
      <c r="Q2" s="5">
        <v>3</v>
      </c>
      <c r="R2" s="5">
        <v>2</v>
      </c>
      <c r="S2" s="5">
        <v>1</v>
      </c>
      <c r="T2" s="5">
        <v>0</v>
      </c>
    </row>
    <row r="3" spans="1:2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M3" s="5"/>
      <c r="N3" s="5"/>
      <c r="O3" s="5"/>
      <c r="P3" s="5"/>
      <c r="Q3" s="5"/>
      <c r="R3" s="5"/>
      <c r="S3" s="5"/>
      <c r="T3" s="5"/>
    </row>
    <row r="4" spans="1:21" x14ac:dyDescent="0.25">
      <c r="A4" s="5" t="s">
        <v>28</v>
      </c>
      <c r="B4" s="5"/>
      <c r="C4" s="5"/>
      <c r="D4" s="5"/>
      <c r="E4" s="5"/>
      <c r="F4" s="5"/>
      <c r="G4" s="5"/>
      <c r="H4" s="5"/>
      <c r="I4" s="5"/>
      <c r="J4" s="5"/>
      <c r="K4" s="5"/>
      <c r="M4" s="5"/>
      <c r="N4" s="5"/>
      <c r="O4" s="5"/>
      <c r="P4" s="5"/>
      <c r="Q4" s="5"/>
      <c r="R4" s="5"/>
      <c r="S4" s="5"/>
      <c r="T4" s="5"/>
    </row>
    <row r="5" spans="1:21" x14ac:dyDescent="0.25">
      <c r="A5">
        <v>0</v>
      </c>
      <c r="B5" t="s">
        <v>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5"/>
      <c r="M5" t="s">
        <v>20</v>
      </c>
      <c r="N5" s="25" t="s">
        <v>21</v>
      </c>
      <c r="O5" s="2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73</v>
      </c>
    </row>
    <row r="6" spans="1:21" x14ac:dyDescent="0.25">
      <c r="A6" s="11">
        <v>16</v>
      </c>
      <c r="B6" s="12" t="s">
        <v>50</v>
      </c>
      <c r="C6" s="12">
        <v>0</v>
      </c>
      <c r="D6" s="12">
        <v>0</v>
      </c>
      <c r="E6" s="12">
        <v>0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2"/>
      <c r="L6" s="13" t="s">
        <v>28</v>
      </c>
      <c r="M6" s="12" t="s">
        <v>20</v>
      </c>
      <c r="N6" s="12" t="s">
        <v>21</v>
      </c>
      <c r="O6" s="12" t="s">
        <v>22</v>
      </c>
      <c r="P6" s="14" t="s">
        <v>23</v>
      </c>
      <c r="Q6" s="12" t="s">
        <v>24</v>
      </c>
      <c r="R6" s="12" t="s">
        <v>25</v>
      </c>
      <c r="S6" s="12" t="s">
        <v>26</v>
      </c>
      <c r="T6" s="15" t="s">
        <v>27</v>
      </c>
      <c r="U6" t="s">
        <v>69</v>
      </c>
    </row>
    <row r="7" spans="1:21" x14ac:dyDescent="0.25">
      <c r="A7">
        <v>32</v>
      </c>
      <c r="B7" t="s">
        <v>70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 s="5"/>
      <c r="L7" s="5" t="s">
        <v>28</v>
      </c>
      <c r="M7" t="s">
        <v>20</v>
      </c>
      <c r="N7" t="s">
        <v>21</v>
      </c>
      <c r="O7" s="10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74</v>
      </c>
    </row>
    <row r="8" spans="1:21" x14ac:dyDescent="0.25">
      <c r="A8">
        <v>48</v>
      </c>
      <c r="B8" t="s">
        <v>76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 s="5"/>
      <c r="L8" s="5" t="s">
        <v>28</v>
      </c>
      <c r="M8" t="s">
        <v>20</v>
      </c>
      <c r="N8" s="25" t="s">
        <v>21</v>
      </c>
      <c r="O8" s="10" t="s">
        <v>22</v>
      </c>
      <c r="P8" s="14" t="s">
        <v>23</v>
      </c>
      <c r="Q8" t="s">
        <v>24</v>
      </c>
      <c r="R8" t="s">
        <v>25</v>
      </c>
      <c r="S8" t="s">
        <v>26</v>
      </c>
      <c r="T8" t="s">
        <v>27</v>
      </c>
      <c r="U8" t="s">
        <v>75</v>
      </c>
    </row>
    <row r="9" spans="1:21" x14ac:dyDescent="0.25">
      <c r="A9">
        <v>80</v>
      </c>
      <c r="B9" t="s">
        <v>19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 s="5"/>
      <c r="L9" s="5" t="s">
        <v>28</v>
      </c>
      <c r="M9" t="s">
        <v>20</v>
      </c>
      <c r="N9" s="10" t="s">
        <v>21</v>
      </c>
      <c r="O9" s="12" t="s">
        <v>22</v>
      </c>
      <c r="P9" s="14" t="s">
        <v>23</v>
      </c>
      <c r="Q9" t="s">
        <v>24</v>
      </c>
      <c r="R9" t="s">
        <v>25</v>
      </c>
      <c r="S9" t="s">
        <v>26</v>
      </c>
      <c r="T9" t="s">
        <v>27</v>
      </c>
    </row>
    <row r="10" spans="1:21" x14ac:dyDescent="0.25">
      <c r="A10">
        <v>96</v>
      </c>
      <c r="B10" t="s">
        <v>71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 s="5"/>
      <c r="L10" s="5" t="s">
        <v>28</v>
      </c>
      <c r="M10" t="s">
        <v>20</v>
      </c>
      <c r="N10" s="10" t="s">
        <v>21</v>
      </c>
      <c r="O10" s="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</row>
    <row r="11" spans="1:21" x14ac:dyDescent="0.25">
      <c r="A11">
        <v>112</v>
      </c>
      <c r="B11" t="s">
        <v>77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 s="5"/>
      <c r="L11" s="5" t="s">
        <v>28</v>
      </c>
      <c r="M11" t="s">
        <v>20</v>
      </c>
      <c r="N11" s="10" t="s">
        <v>21</v>
      </c>
      <c r="O11" s="10" t="s">
        <v>22</v>
      </c>
      <c r="P11" s="14" t="s">
        <v>23</v>
      </c>
      <c r="Q11" t="s">
        <v>24</v>
      </c>
      <c r="R11" t="s">
        <v>25</v>
      </c>
      <c r="S11" t="s">
        <v>26</v>
      </c>
      <c r="T11" t="s">
        <v>27</v>
      </c>
    </row>
    <row r="12" spans="1:21" x14ac:dyDescent="0.25">
      <c r="K12" s="5"/>
      <c r="L12" s="5" t="s">
        <v>28</v>
      </c>
      <c r="M12" s="5"/>
      <c r="N12" s="5"/>
      <c r="O12" s="5"/>
      <c r="P12" s="5"/>
      <c r="Q12" s="5"/>
      <c r="R12" s="5"/>
      <c r="S12" s="5"/>
      <c r="T12" s="5"/>
    </row>
    <row r="13" spans="1:21" x14ac:dyDescent="0.25">
      <c r="K13" s="5"/>
      <c r="L13" s="5" t="s">
        <v>28</v>
      </c>
      <c r="M13" s="5"/>
      <c r="N13" s="5"/>
      <c r="O13" s="5"/>
      <c r="P13" s="5"/>
      <c r="Q13" s="5"/>
      <c r="R13" s="5"/>
      <c r="S13" s="5"/>
      <c r="T13" s="5"/>
    </row>
    <row r="14" spans="1:21" x14ac:dyDescent="0.25">
      <c r="K14" s="5"/>
      <c r="M14" s="5"/>
      <c r="N14" s="5"/>
      <c r="O14" s="5"/>
      <c r="P14" s="5"/>
      <c r="Q14" s="5"/>
      <c r="R14" s="5"/>
      <c r="S14" s="5"/>
      <c r="T14" s="5"/>
    </row>
    <row r="15" spans="1:21" x14ac:dyDescent="0.25">
      <c r="K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K16" s="5"/>
      <c r="M16" s="5"/>
      <c r="N16" s="5"/>
      <c r="O16" s="5"/>
      <c r="P16" s="5"/>
      <c r="Q16" s="5"/>
      <c r="R16" s="5"/>
      <c r="S16" s="5"/>
      <c r="T16" s="5"/>
    </row>
    <row r="17" spans="1:21" x14ac:dyDescent="0.25">
      <c r="A17" s="5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</row>
    <row r="18" spans="1:21" x14ac:dyDescent="0.25">
      <c r="A18" s="18">
        <v>3</v>
      </c>
      <c r="B18" s="19" t="s">
        <v>62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1</v>
      </c>
      <c r="K18" s="19"/>
      <c r="L18" s="20" t="s">
        <v>29</v>
      </c>
      <c r="M18" s="19" t="s">
        <v>37</v>
      </c>
      <c r="N18" s="19" t="s">
        <v>30</v>
      </c>
      <c r="O18" s="19" t="s">
        <v>31</v>
      </c>
      <c r="P18" s="19" t="s">
        <v>32</v>
      </c>
      <c r="Q18" s="19" t="s">
        <v>33</v>
      </c>
      <c r="R18" s="19" t="s">
        <v>34</v>
      </c>
      <c r="S18" s="21" t="s">
        <v>35</v>
      </c>
      <c r="T18" s="22" t="s">
        <v>36</v>
      </c>
      <c r="U18" t="s">
        <v>59</v>
      </c>
    </row>
    <row r="19" spans="1:21" x14ac:dyDescent="0.25">
      <c r="A19">
        <v>19</v>
      </c>
      <c r="B19" t="s">
        <v>63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L19" s="5" t="s">
        <v>29</v>
      </c>
      <c r="M19" t="s">
        <v>37</v>
      </c>
      <c r="N19" t="s">
        <v>30</v>
      </c>
      <c r="O19" t="s">
        <v>31</v>
      </c>
      <c r="P19" s="10" t="s">
        <v>32</v>
      </c>
      <c r="Q19" t="s">
        <v>33</v>
      </c>
      <c r="R19" t="s">
        <v>34</v>
      </c>
      <c r="S19" s="10" t="s">
        <v>35</v>
      </c>
      <c r="T19" s="10" t="s">
        <v>36</v>
      </c>
      <c r="U19" t="s">
        <v>60</v>
      </c>
    </row>
    <row r="20" spans="1:21" x14ac:dyDescent="0.25">
      <c r="A20">
        <v>35</v>
      </c>
      <c r="B20" t="s">
        <v>64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L20" s="5" t="s">
        <v>29</v>
      </c>
      <c r="M20" t="s">
        <v>37</v>
      </c>
      <c r="N20" t="s">
        <v>30</v>
      </c>
      <c r="O20" s="10" t="s">
        <v>31</v>
      </c>
      <c r="P20" t="s">
        <v>32</v>
      </c>
      <c r="Q20" t="s">
        <v>33</v>
      </c>
      <c r="R20" t="s">
        <v>34</v>
      </c>
      <c r="S20" s="10" t="s">
        <v>35</v>
      </c>
      <c r="T20" s="10" t="s">
        <v>36</v>
      </c>
      <c r="U20" t="s">
        <v>61</v>
      </c>
    </row>
    <row r="21" spans="1:21" x14ac:dyDescent="0.25">
      <c r="A21">
        <v>51</v>
      </c>
      <c r="B21" t="s">
        <v>65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L21" s="5" t="s">
        <v>29</v>
      </c>
      <c r="M21" t="s">
        <v>37</v>
      </c>
      <c r="N21" t="s">
        <v>30</v>
      </c>
      <c r="O21" s="10" t="s">
        <v>31</v>
      </c>
      <c r="P21" s="10" t="s">
        <v>32</v>
      </c>
      <c r="Q21" t="s">
        <v>33</v>
      </c>
      <c r="R21" t="s">
        <v>34</v>
      </c>
      <c r="S21" s="10" t="s">
        <v>35</v>
      </c>
      <c r="T21" s="10" t="s">
        <v>36</v>
      </c>
      <c r="U21" t="s">
        <v>66</v>
      </c>
    </row>
    <row r="22" spans="1:21" x14ac:dyDescent="0.25">
      <c r="A22">
        <v>115</v>
      </c>
      <c r="B22" t="s">
        <v>68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L22" s="5" t="s">
        <v>29</v>
      </c>
      <c r="M22" t="s">
        <v>37</v>
      </c>
      <c r="N22" s="10" t="s">
        <v>30</v>
      </c>
      <c r="O22" s="10" t="s">
        <v>31</v>
      </c>
      <c r="P22" s="10" t="s">
        <v>32</v>
      </c>
      <c r="Q22" t="s">
        <v>33</v>
      </c>
      <c r="R22" t="s">
        <v>34</v>
      </c>
      <c r="S22" s="10" t="s">
        <v>35</v>
      </c>
      <c r="T22" s="10" t="s">
        <v>36</v>
      </c>
      <c r="U22" t="s">
        <v>67</v>
      </c>
    </row>
    <row r="23" spans="1:2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</row>
    <row r="24" spans="1:21" x14ac:dyDescent="0.25">
      <c r="A24" s="5" t="s">
        <v>39</v>
      </c>
      <c r="B24" s="5"/>
      <c r="C24" s="5"/>
      <c r="D24" s="5"/>
      <c r="E24" s="5"/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</row>
    <row r="25" spans="1:21" x14ac:dyDescent="0.25">
      <c r="A25">
        <v>80</v>
      </c>
      <c r="B25" t="s">
        <v>19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L25" s="5" t="s">
        <v>28</v>
      </c>
      <c r="M25" t="s">
        <v>20</v>
      </c>
      <c r="N25" s="10" t="s">
        <v>21</v>
      </c>
      <c r="O25" t="s">
        <v>22</v>
      </c>
      <c r="P25" s="10" t="s">
        <v>23</v>
      </c>
      <c r="Q25" t="s">
        <v>24</v>
      </c>
      <c r="R25" t="s">
        <v>25</v>
      </c>
      <c r="S25" t="s">
        <v>26</v>
      </c>
      <c r="T25" t="s">
        <v>27</v>
      </c>
    </row>
    <row r="27" spans="1:21" x14ac:dyDescent="0.25">
      <c r="L27" s="5"/>
    </row>
    <row r="28" spans="1:21" x14ac:dyDescent="0.25">
      <c r="A28">
        <v>80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L28" s="5" t="s">
        <v>28</v>
      </c>
      <c r="M28" t="s">
        <v>20</v>
      </c>
      <c r="N28" s="10" t="s">
        <v>21</v>
      </c>
      <c r="O28" t="s">
        <v>22</v>
      </c>
      <c r="P28" s="10" t="s">
        <v>23</v>
      </c>
      <c r="Q28" t="s">
        <v>24</v>
      </c>
      <c r="R28" t="s">
        <v>25</v>
      </c>
      <c r="S28" t="s">
        <v>26</v>
      </c>
      <c r="T28" t="s">
        <v>27</v>
      </c>
    </row>
    <row r="30" spans="1:21" x14ac:dyDescent="0.25">
      <c r="A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 s="5" t="s">
        <v>40</v>
      </c>
      <c r="M30" t="s">
        <v>41</v>
      </c>
      <c r="N30" t="s">
        <v>42</v>
      </c>
      <c r="O30" t="s">
        <v>44</v>
      </c>
      <c r="P30" t="s">
        <v>43</v>
      </c>
      <c r="Q30" t="s">
        <v>45</v>
      </c>
      <c r="R30" t="s">
        <v>46</v>
      </c>
      <c r="S30" t="s">
        <v>47</v>
      </c>
      <c r="T30" t="s">
        <v>48</v>
      </c>
    </row>
    <row r="31" spans="1:21" x14ac:dyDescent="0.25">
      <c r="L31" s="5"/>
    </row>
    <row r="32" spans="1:21" x14ac:dyDescent="0.25">
      <c r="A32">
        <v>80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L32" s="5" t="s">
        <v>28</v>
      </c>
      <c r="M32" t="s">
        <v>20</v>
      </c>
      <c r="N32" s="10" t="s">
        <v>21</v>
      </c>
      <c r="O32" t="s">
        <v>22</v>
      </c>
      <c r="P32" s="10" t="s">
        <v>23</v>
      </c>
      <c r="Q32" t="s">
        <v>24</v>
      </c>
      <c r="R32" t="s">
        <v>25</v>
      </c>
      <c r="S32" t="s">
        <v>26</v>
      </c>
      <c r="T32" t="s">
        <v>27</v>
      </c>
    </row>
    <row r="34" spans="1:20" x14ac:dyDescent="0.25">
      <c r="A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 s="5" t="s">
        <v>40</v>
      </c>
      <c r="M34" t="s">
        <v>41</v>
      </c>
      <c r="N34" t="s">
        <v>42</v>
      </c>
      <c r="O34" t="s">
        <v>44</v>
      </c>
      <c r="P34" t="s">
        <v>43</v>
      </c>
      <c r="Q34" t="s">
        <v>45</v>
      </c>
      <c r="R34" t="s">
        <v>46</v>
      </c>
      <c r="S34" t="s">
        <v>47</v>
      </c>
      <c r="T34" t="s">
        <v>48</v>
      </c>
    </row>
    <row r="35" spans="1:20" x14ac:dyDescent="0.25">
      <c r="L35" s="5"/>
    </row>
    <row r="36" spans="1:20" x14ac:dyDescent="0.25">
      <c r="L36" s="5"/>
    </row>
    <row r="37" spans="1:20" x14ac:dyDescent="0.25">
      <c r="L37" s="5"/>
    </row>
    <row r="38" spans="1:20" x14ac:dyDescent="0.25">
      <c r="A38" s="5" t="s">
        <v>38</v>
      </c>
      <c r="L38" s="5"/>
    </row>
    <row r="39" spans="1:20" x14ac:dyDescent="0.25">
      <c r="A39">
        <v>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L39" s="5" t="s">
        <v>28</v>
      </c>
      <c r="M39" t="s">
        <v>20</v>
      </c>
      <c r="N39" t="s">
        <v>21</v>
      </c>
      <c r="O39" t="s">
        <v>22</v>
      </c>
      <c r="P39" t="s">
        <v>23</v>
      </c>
      <c r="Q39" s="10" t="s">
        <v>24</v>
      </c>
      <c r="R39" t="s">
        <v>25</v>
      </c>
      <c r="S39" t="s">
        <v>26</v>
      </c>
      <c r="T39" t="s">
        <v>27</v>
      </c>
    </row>
    <row r="42" spans="1:20" x14ac:dyDescent="0.25">
      <c r="A42">
        <v>164</v>
      </c>
      <c r="C42">
        <v>1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L42" s="5" t="s">
        <v>28</v>
      </c>
      <c r="M42" s="10" t="s">
        <v>20</v>
      </c>
      <c r="N42" t="s">
        <v>21</v>
      </c>
      <c r="O42" s="10" t="s">
        <v>22</v>
      </c>
      <c r="P42" t="s">
        <v>23</v>
      </c>
      <c r="Q42" t="s">
        <v>24</v>
      </c>
      <c r="R42" s="10" t="s">
        <v>25</v>
      </c>
      <c r="S42" t="s">
        <v>26</v>
      </c>
      <c r="T42" t="s">
        <v>27</v>
      </c>
    </row>
    <row r="45" spans="1:20" x14ac:dyDescent="0.25">
      <c r="A45">
        <v>164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L45" s="5" t="s">
        <v>28</v>
      </c>
      <c r="M45" s="10" t="s">
        <v>20</v>
      </c>
      <c r="N45" t="s">
        <v>21</v>
      </c>
      <c r="O45" s="10" t="s">
        <v>22</v>
      </c>
      <c r="P45" t="s">
        <v>23</v>
      </c>
      <c r="Q45" t="s">
        <v>24</v>
      </c>
      <c r="R45" s="10" t="s">
        <v>25</v>
      </c>
      <c r="S45" t="s">
        <v>26</v>
      </c>
      <c r="T45" t="s">
        <v>27</v>
      </c>
    </row>
    <row r="47" spans="1:20" x14ac:dyDescent="0.25">
      <c r="A47">
        <v>128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 s="5" t="s">
        <v>40</v>
      </c>
      <c r="M47" s="10" t="s">
        <v>41</v>
      </c>
      <c r="N47" t="s">
        <v>42</v>
      </c>
      <c r="O47" t="s">
        <v>44</v>
      </c>
      <c r="P47" t="s">
        <v>43</v>
      </c>
      <c r="Q47" t="s">
        <v>45</v>
      </c>
      <c r="R47" t="s">
        <v>46</v>
      </c>
      <c r="S47" t="s">
        <v>47</v>
      </c>
      <c r="T47" t="s">
        <v>48</v>
      </c>
    </row>
    <row r="48" spans="1:20" x14ac:dyDescent="0.25">
      <c r="L48" s="5"/>
    </row>
    <row r="51" spans="1:21" x14ac:dyDescent="0.25">
      <c r="A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 s="5" t="s">
        <v>40</v>
      </c>
      <c r="M51" t="s">
        <v>41</v>
      </c>
      <c r="N51" t="s">
        <v>42</v>
      </c>
      <c r="O51" t="s">
        <v>44</v>
      </c>
      <c r="P51" t="s">
        <v>43</v>
      </c>
      <c r="Q51" t="s">
        <v>45</v>
      </c>
      <c r="R51" t="s">
        <v>46</v>
      </c>
      <c r="S51" t="s">
        <v>47</v>
      </c>
      <c r="T51" t="s">
        <v>48</v>
      </c>
    </row>
    <row r="53" spans="1:21" x14ac:dyDescent="0.25">
      <c r="A53" s="17">
        <v>80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L53" s="5" t="s">
        <v>28</v>
      </c>
      <c r="M53" t="s">
        <v>20</v>
      </c>
      <c r="N53" s="10" t="s">
        <v>21</v>
      </c>
      <c r="O53" t="s">
        <v>22</v>
      </c>
      <c r="P53" s="10" t="s">
        <v>23</v>
      </c>
      <c r="Q53" t="s">
        <v>24</v>
      </c>
      <c r="R53" t="s">
        <v>25</v>
      </c>
      <c r="S53" t="s">
        <v>26</v>
      </c>
      <c r="T53" t="s">
        <v>27</v>
      </c>
    </row>
    <row r="54" spans="1:21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 s="5" t="s">
        <v>40</v>
      </c>
      <c r="M54" t="s">
        <v>41</v>
      </c>
      <c r="N54" t="s">
        <v>42</v>
      </c>
      <c r="O54" t="s">
        <v>44</v>
      </c>
      <c r="P54" t="s">
        <v>43</v>
      </c>
      <c r="Q54" t="s">
        <v>45</v>
      </c>
      <c r="R54" t="s">
        <v>46</v>
      </c>
      <c r="S54" t="s">
        <v>47</v>
      </c>
      <c r="T54" t="s">
        <v>48</v>
      </c>
    </row>
    <row r="55" spans="1:21" x14ac:dyDescent="0.25">
      <c r="L55" s="5"/>
    </row>
    <row r="56" spans="1:21" x14ac:dyDescent="0.25">
      <c r="A56" t="s">
        <v>52</v>
      </c>
      <c r="L56" s="5"/>
    </row>
    <row r="57" spans="1:21" x14ac:dyDescent="0.25">
      <c r="A57">
        <v>110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L57" s="5" t="s">
        <v>28</v>
      </c>
      <c r="M57" t="s">
        <v>20</v>
      </c>
      <c r="N57" s="10" t="s">
        <v>21</v>
      </c>
      <c r="O57" s="10" t="s">
        <v>22</v>
      </c>
      <c r="P57" t="s">
        <v>23</v>
      </c>
      <c r="Q57" s="10" t="s">
        <v>24</v>
      </c>
      <c r="R57" s="10" t="s">
        <v>25</v>
      </c>
      <c r="S57" s="10" t="s">
        <v>26</v>
      </c>
      <c r="T57" t="s">
        <v>27</v>
      </c>
    </row>
    <row r="58" spans="1:21" x14ac:dyDescent="0.25">
      <c r="A58">
        <v>109</v>
      </c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L58" s="5" t="s">
        <v>28</v>
      </c>
      <c r="M58" t="s">
        <v>20</v>
      </c>
      <c r="N58" s="10" t="s">
        <v>21</v>
      </c>
      <c r="O58" s="10" t="s">
        <v>22</v>
      </c>
      <c r="P58" t="s">
        <v>23</v>
      </c>
      <c r="Q58" s="10" t="s">
        <v>24</v>
      </c>
      <c r="R58" s="10" t="s">
        <v>25</v>
      </c>
      <c r="S58" t="s">
        <v>26</v>
      </c>
      <c r="T58" t="s">
        <v>27</v>
      </c>
    </row>
    <row r="59" spans="1:21" x14ac:dyDescent="0.25">
      <c r="A59">
        <v>64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s="5" t="s">
        <v>28</v>
      </c>
      <c r="M59" t="s">
        <v>20</v>
      </c>
      <c r="N59" s="10" t="s">
        <v>21</v>
      </c>
      <c r="O59" t="s">
        <v>22</v>
      </c>
      <c r="P59" t="s">
        <v>23</v>
      </c>
      <c r="Q59" t="s">
        <v>24</v>
      </c>
      <c r="R59" t="s">
        <v>25</v>
      </c>
      <c r="S59" t="s">
        <v>26</v>
      </c>
      <c r="T59" t="s">
        <v>27</v>
      </c>
    </row>
    <row r="60" spans="1:21" x14ac:dyDescent="0.25">
      <c r="A60">
        <v>16</v>
      </c>
      <c r="B60" t="s">
        <v>50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L60" s="5" t="s">
        <v>28</v>
      </c>
      <c r="M60" t="s">
        <v>20</v>
      </c>
      <c r="N60" t="s">
        <v>21</v>
      </c>
      <c r="O60" t="s">
        <v>22</v>
      </c>
      <c r="P60" s="10" t="s">
        <v>23</v>
      </c>
      <c r="Q60" t="s">
        <v>24</v>
      </c>
      <c r="R60" t="s">
        <v>25</v>
      </c>
      <c r="S60" t="s">
        <v>26</v>
      </c>
      <c r="T60" t="s">
        <v>27</v>
      </c>
    </row>
    <row r="61" spans="1:21" x14ac:dyDescent="0.25">
      <c r="A61">
        <v>104</v>
      </c>
      <c r="C61">
        <v>0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L61" s="5" t="s">
        <v>28</v>
      </c>
      <c r="M61" t="s">
        <v>20</v>
      </c>
      <c r="N61" s="10" t="s">
        <v>21</v>
      </c>
      <c r="O61" s="10" t="s">
        <v>22</v>
      </c>
      <c r="P61" t="s">
        <v>23</v>
      </c>
      <c r="Q61" s="10" t="s">
        <v>24</v>
      </c>
      <c r="R61" t="s">
        <v>25</v>
      </c>
      <c r="S61" t="s">
        <v>26</v>
      </c>
      <c r="T61" t="s">
        <v>27</v>
      </c>
    </row>
    <row r="62" spans="1:21" x14ac:dyDescent="0.25">
      <c r="A62">
        <v>111</v>
      </c>
      <c r="C62">
        <v>0</v>
      </c>
      <c r="D62">
        <v>1</v>
      </c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L62" s="5" t="s">
        <v>28</v>
      </c>
      <c r="M62" t="s">
        <v>20</v>
      </c>
      <c r="N62" s="10" t="s">
        <v>21</v>
      </c>
      <c r="O62" s="10" t="s">
        <v>22</v>
      </c>
      <c r="P62" t="s">
        <v>23</v>
      </c>
      <c r="Q62" s="10" t="s">
        <v>24</v>
      </c>
      <c r="R62" s="10" t="s">
        <v>25</v>
      </c>
      <c r="S62" s="10" t="s">
        <v>26</v>
      </c>
      <c r="T62" s="10" t="s">
        <v>27</v>
      </c>
    </row>
    <row r="63" spans="1:21" x14ac:dyDescent="0.25">
      <c r="A63">
        <v>128</v>
      </c>
      <c r="B63" t="s">
        <v>54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 s="5" t="s">
        <v>28</v>
      </c>
      <c r="M63" s="10" t="s">
        <v>20</v>
      </c>
      <c r="N63" t="s">
        <v>21</v>
      </c>
      <c r="O63" t="s">
        <v>22</v>
      </c>
      <c r="P63" t="s">
        <v>23</v>
      </c>
      <c r="Q63" t="s">
        <v>24</v>
      </c>
      <c r="R63" t="s">
        <v>25</v>
      </c>
      <c r="S63" t="s">
        <v>26</v>
      </c>
      <c r="T63" t="s">
        <v>27</v>
      </c>
      <c r="U63" s="16" t="s">
        <v>55</v>
      </c>
    </row>
    <row r="64" spans="1:21" x14ac:dyDescent="0.25">
      <c r="A64">
        <v>64</v>
      </c>
      <c r="B64" t="s">
        <v>56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 s="5" t="s">
        <v>28</v>
      </c>
      <c r="M64" t="s">
        <v>20</v>
      </c>
      <c r="N64" s="10" t="s">
        <v>21</v>
      </c>
      <c r="O64" t="s">
        <v>22</v>
      </c>
      <c r="P64" t="s">
        <v>23</v>
      </c>
      <c r="Q64" t="s">
        <v>24</v>
      </c>
      <c r="R64" t="s">
        <v>25</v>
      </c>
      <c r="S64" t="s">
        <v>26</v>
      </c>
      <c r="T64" t="s">
        <v>27</v>
      </c>
      <c r="U64" s="16" t="s">
        <v>57</v>
      </c>
    </row>
    <row r="65" spans="1:21" x14ac:dyDescent="0.25">
      <c r="A65">
        <v>40</v>
      </c>
      <c r="B65" t="s">
        <v>58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L65" s="5" t="s">
        <v>28</v>
      </c>
      <c r="M65" t="s">
        <v>20</v>
      </c>
      <c r="N65" s="10" t="s">
        <v>21</v>
      </c>
      <c r="O65" t="s">
        <v>22</v>
      </c>
      <c r="P65" s="10" t="s">
        <v>23</v>
      </c>
      <c r="Q65" t="s">
        <v>24</v>
      </c>
      <c r="R65" t="s">
        <v>25</v>
      </c>
      <c r="S65" t="s">
        <v>26</v>
      </c>
      <c r="T65" t="s">
        <v>27</v>
      </c>
      <c r="U65" s="16"/>
    </row>
    <row r="67" spans="1:21" x14ac:dyDescent="0.25">
      <c r="A67" t="s">
        <v>49</v>
      </c>
    </row>
    <row r="68" spans="1:21" x14ac:dyDescent="0.25">
      <c r="A68">
        <v>16</v>
      </c>
      <c r="B68" t="s">
        <v>50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L68" s="5" t="s">
        <v>28</v>
      </c>
      <c r="M68" t="s">
        <v>20</v>
      </c>
      <c r="N68" t="s">
        <v>21</v>
      </c>
      <c r="O68" t="s">
        <v>22</v>
      </c>
      <c r="P68" s="10" t="s">
        <v>23</v>
      </c>
      <c r="Q68" t="s">
        <v>24</v>
      </c>
      <c r="R68" t="s">
        <v>25</v>
      </c>
      <c r="S68" t="s">
        <v>26</v>
      </c>
      <c r="T68" t="s">
        <v>27</v>
      </c>
      <c r="U68" t="s">
        <v>53</v>
      </c>
    </row>
    <row r="69" spans="1:21" x14ac:dyDescent="0.25">
      <c r="L69" s="5"/>
      <c r="P69" s="10"/>
    </row>
    <row r="70" spans="1:21" x14ac:dyDescent="0.25">
      <c r="L70" s="5"/>
      <c r="P70" s="10"/>
    </row>
    <row r="71" spans="1:21" x14ac:dyDescent="0.25">
      <c r="L71" s="5"/>
      <c r="P71" s="10"/>
    </row>
    <row r="72" spans="1:21" x14ac:dyDescent="0.25">
      <c r="L72" s="5"/>
      <c r="P72" s="10"/>
    </row>
    <row r="73" spans="1:21" x14ac:dyDescent="0.25">
      <c r="L73" s="5"/>
      <c r="P73" s="10"/>
    </row>
    <row r="74" spans="1:21" x14ac:dyDescent="0.25">
      <c r="L74" s="5"/>
      <c r="P74" s="10"/>
    </row>
    <row r="76" spans="1:21" x14ac:dyDescent="0.25">
      <c r="A76" t="s">
        <v>51</v>
      </c>
    </row>
    <row r="77" spans="1:21" x14ac:dyDescent="0.25">
      <c r="A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</row>
    <row r="79" spans="1:21" x14ac:dyDescent="0.25">
      <c r="A79">
        <v>113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21" x14ac:dyDescent="0.25">
      <c r="A80">
        <v>115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</row>
    <row r="82" spans="1:10" x14ac:dyDescent="0.25">
      <c r="A82">
        <v>185</v>
      </c>
      <c r="C82">
        <v>1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</sheetData>
  <mergeCells count="1">
    <mergeCell ref="C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Table2</vt:lpstr>
      <vt:lpstr>Table3</vt:lpstr>
      <vt:lpstr>Table3_calcs</vt:lpstr>
      <vt:lpstr>RelevantCodes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2024-11-30T07:35:47Z</dcterms:created>
  <dcterms:modified xsi:type="dcterms:W3CDTF">2024-12-24T16:25:12Z</dcterms:modified>
</cp:coreProperties>
</file>