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41" i="1"/>
  <c r="G41" i="1"/>
  <c r="G49" i="1"/>
  <c r="F49" i="1"/>
  <c r="G43" i="1" l="1"/>
  <c r="G42" i="1"/>
  <c r="G36" i="1"/>
  <c r="G35" i="1"/>
  <c r="G34" i="1"/>
  <c r="G32" i="1"/>
  <c r="G31" i="1"/>
  <c r="G30" i="1"/>
  <c r="G29" i="1"/>
  <c r="H18" i="1"/>
  <c r="H13" i="1"/>
  <c r="F26" i="1"/>
  <c r="B26" i="1"/>
  <c r="G19" i="1"/>
  <c r="G38" i="1" s="1"/>
  <c r="C41" i="1"/>
  <c r="C40" i="1"/>
  <c r="C39" i="1"/>
  <c r="C38" i="1"/>
  <c r="C37" i="1"/>
  <c r="C36" i="1"/>
  <c r="C35" i="1"/>
  <c r="C34" i="1"/>
  <c r="C32" i="1"/>
  <c r="C31" i="1"/>
  <c r="C30" i="1"/>
  <c r="C29" i="1"/>
  <c r="C28" i="1"/>
  <c r="D18" i="1"/>
  <c r="D13" i="1"/>
  <c r="C19" i="1"/>
  <c r="B24" i="1"/>
  <c r="G39" i="1" l="1"/>
  <c r="G40" i="1" s="1"/>
  <c r="G28" i="1"/>
  <c r="G37" i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<sst xmlns="http://schemas.openxmlformats.org/spreadsheetml/2006/main" count="38" uniqueCount="24">
  <si>
    <t>Participant Id</t>
  </si>
  <si>
    <t>Assisted time</t>
  </si>
  <si>
    <t>Non-assisted time</t>
  </si>
  <si>
    <t>Assisted Errors</t>
  </si>
  <si>
    <t>Non-assisted errors</t>
  </si>
  <si>
    <t>colour blind</t>
  </si>
  <si>
    <t>non-native</t>
  </si>
  <si>
    <t>Min</t>
  </si>
  <si>
    <t>Q1</t>
  </si>
  <si>
    <t>Median - Q1</t>
  </si>
  <si>
    <t xml:space="preserve">Median     </t>
  </si>
  <si>
    <t>Q3</t>
  </si>
  <si>
    <t>Max</t>
  </si>
  <si>
    <t>Q1 - Min</t>
  </si>
  <si>
    <t>Q3 - Median</t>
  </si>
  <si>
    <t>Max - Q3</t>
  </si>
  <si>
    <t>IQ Range</t>
  </si>
  <si>
    <t xml:space="preserve">IQ Range </t>
  </si>
  <si>
    <t>IQ * 1.5</t>
  </si>
  <si>
    <t>upper limit threshold</t>
  </si>
  <si>
    <t xml:space="preserve"> </t>
  </si>
  <si>
    <t>up lim thresh - Q3</t>
  </si>
  <si>
    <t>low lim threshold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</si>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</sst>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37742846879029E-2"/>
          <c:y val="3.1779049560641322E-2"/>
          <c:w val="0.8691986497988613"/>
          <c:h val="0.877767319293622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(Sheet1!$G$36,Sheet1!$C$36)</c:f>
                <c:numCache>
                  <c:formatCode>General</c:formatCode>
                  <c:ptCount val="2"/>
                  <c:pt idx="0">
                    <c:v>11.5</c:v>
                  </c:pt>
                  <c:pt idx="1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Sheet1!$F$46:$G$46</c:f>
              <c:numCache>
                <c:formatCode>General</c:formatCode>
                <c:ptCount val="2"/>
                <c:pt idx="0">
                  <c:v>58</c:v>
                </c:pt>
                <c:pt idx="1">
                  <c:v>38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Sheet1!$F$47:$G$47</c:f>
              <c:numCache>
                <c:formatCode>General</c:formatCode>
                <c:ptCount val="2"/>
                <c:pt idx="0">
                  <c:v>11.5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(Sheet1!$G$42,Sheet1!$C$38)</c:f>
                <c:numCache>
                  <c:formatCode>General</c:formatCode>
                  <c:ptCount val="2"/>
                  <c:pt idx="0">
                    <c:v>22.5</c:v>
                  </c:pt>
                  <c:pt idx="1">
                    <c:v>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Sheet1!$F$48:$G$48</c:f>
              <c:numCache>
                <c:formatCode>General</c:formatCode>
                <c:ptCount val="2"/>
                <c:pt idx="0">
                  <c:v>3.5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605608"/>
        <c:axId val="256606000"/>
      </c:barChart>
      <c:scatterChart>
        <c:scatterStyle val="lineMarker"/>
        <c:varyColors val="0"/>
        <c:ser>
          <c:idx val="3"/>
          <c:order val="3"/>
          <c:tx>
            <c:v>Outliers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yVal>
            <c:numRef>
              <c:f>Sheet1!$F$22</c:f>
              <c:numCache>
                <c:formatCode>General</c:formatCode>
                <c:ptCount val="1"/>
                <c:pt idx="0">
                  <c:v>107</c:v>
                </c:pt>
              </c:numCache>
            </c:numRef>
          </c:yVal>
          <c:smooth val="0"/>
        </c:ser>
        <c:ser>
          <c:idx val="4"/>
          <c:order val="4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6"/>
                </a:solidFill>
              </a:ln>
              <a:effectLst/>
            </c:spPr>
          </c:marker>
          <c:yVal>
            <c:numRef>
              <c:f>Sheet1!$F$49:$G$49</c:f>
              <c:numCache>
                <c:formatCode>General</c:formatCode>
                <c:ptCount val="2"/>
                <c:pt idx="0">
                  <c:v>69.2</c:v>
                </c:pt>
                <c:pt idx="1">
                  <c:v>42.5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05608"/>
        <c:axId val="256606000"/>
      </c:scatterChart>
      <c:catAx>
        <c:axId val="25660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06000"/>
        <c:crosses val="autoZero"/>
        <c:auto val="1"/>
        <c:lblAlgn val="ctr"/>
        <c:lblOffset val="100"/>
        <c:noMultiLvlLbl val="0"/>
      </c:catAx>
      <c:valAx>
        <c:axId val="2566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Completion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0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4501995203743785"/>
          <c:y val="0.2878023030693263"/>
          <c:w val="0.10924149894333492"/>
          <c:h val="0.1276675348280680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10</xdr:row>
      <xdr:rowOff>69322</xdr:rowOff>
    </xdr:from>
    <xdr:to>
      <xdr:col>21</xdr:col>
      <xdr:colOff>66675</xdr:colOff>
      <xdr:row>34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D6" zoomScaleNormal="100" workbookViewId="0">
      <selection activeCell="Q40" sqref="Q40"/>
    </sheetView>
  </sheetViews>
  <sheetFormatPr defaultRowHeight="15" x14ac:dyDescent="0.25"/>
  <cols>
    <col min="1" max="1" width="17.7109375" customWidth="1"/>
    <col min="2" max="2" width="21.140625" bestFit="1" customWidth="1"/>
    <col min="3" max="3" width="17.42578125" bestFit="1" customWidth="1"/>
    <col min="4" max="4" width="14.140625" bestFit="1" customWidth="1"/>
    <col min="5" max="5" width="18.5703125" customWidth="1"/>
    <col min="6" max="6" width="2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</v>
      </c>
      <c r="B2">
        <v>50</v>
      </c>
      <c r="C2">
        <v>63</v>
      </c>
      <c r="D2">
        <v>0</v>
      </c>
      <c r="E2">
        <v>0</v>
      </c>
    </row>
    <row r="3" spans="1:8" x14ac:dyDescent="0.25">
      <c r="A3">
        <f>A2+1</f>
        <v>2</v>
      </c>
      <c r="B3">
        <v>44</v>
      </c>
      <c r="C3">
        <v>67</v>
      </c>
      <c r="D3">
        <v>0</v>
      </c>
      <c r="E3">
        <v>0</v>
      </c>
    </row>
    <row r="4" spans="1:8" x14ac:dyDescent="0.25">
      <c r="A4">
        <f t="shared" ref="A4:A9" si="0">A3+1</f>
        <v>3</v>
      </c>
      <c r="B4">
        <v>52</v>
      </c>
      <c r="C4">
        <v>74</v>
      </c>
      <c r="D4">
        <v>0</v>
      </c>
      <c r="E4">
        <v>0</v>
      </c>
    </row>
    <row r="5" spans="1:8" x14ac:dyDescent="0.25">
      <c r="A5">
        <f t="shared" si="0"/>
        <v>4</v>
      </c>
      <c r="B5">
        <v>38</v>
      </c>
      <c r="C5">
        <v>55</v>
      </c>
      <c r="D5">
        <v>0</v>
      </c>
      <c r="E5">
        <v>0</v>
      </c>
    </row>
    <row r="6" spans="1:8" x14ac:dyDescent="0.25">
      <c r="A6">
        <f t="shared" si="0"/>
        <v>5</v>
      </c>
      <c r="B6">
        <v>35</v>
      </c>
      <c r="C6">
        <v>50</v>
      </c>
      <c r="D6">
        <v>0</v>
      </c>
      <c r="E6">
        <v>2</v>
      </c>
      <c r="F6" t="s">
        <v>6</v>
      </c>
    </row>
    <row r="7" spans="1:8" x14ac:dyDescent="0.25">
      <c r="A7">
        <f t="shared" si="0"/>
        <v>6</v>
      </c>
      <c r="B7">
        <v>45</v>
      </c>
      <c r="C7">
        <v>73</v>
      </c>
      <c r="D7">
        <v>0</v>
      </c>
      <c r="E7">
        <v>0</v>
      </c>
    </row>
    <row r="8" spans="1:8" x14ac:dyDescent="0.25">
      <c r="A8">
        <f t="shared" si="0"/>
        <v>7</v>
      </c>
      <c r="B8">
        <v>42</v>
      </c>
      <c r="C8">
        <v>107</v>
      </c>
      <c r="D8">
        <v>0</v>
      </c>
      <c r="E8">
        <v>0</v>
      </c>
      <c r="F8" t="s">
        <v>5</v>
      </c>
    </row>
    <row r="9" spans="1:8" x14ac:dyDescent="0.25">
      <c r="A9">
        <f t="shared" si="0"/>
        <v>8</v>
      </c>
      <c r="B9">
        <v>34</v>
      </c>
      <c r="C9">
        <v>58</v>
      </c>
      <c r="D9">
        <v>0</v>
      </c>
      <c r="E9">
        <v>3</v>
      </c>
    </row>
    <row r="10" spans="1:8" x14ac:dyDescent="0.25">
      <c r="A10">
        <v>9</v>
      </c>
      <c r="B10">
        <v>40</v>
      </c>
      <c r="C10">
        <v>73</v>
      </c>
      <c r="D10">
        <v>0</v>
      </c>
      <c r="E10">
        <v>3</v>
      </c>
      <c r="F10" t="s">
        <v>6</v>
      </c>
    </row>
    <row r="11" spans="1:8" x14ac:dyDescent="0.25">
      <c r="A11">
        <v>10</v>
      </c>
      <c r="B11">
        <v>45</v>
      </c>
      <c r="C11">
        <v>72</v>
      </c>
      <c r="D11">
        <v>0</v>
      </c>
      <c r="E11">
        <v>0</v>
      </c>
    </row>
    <row r="13" spans="1:8" x14ac:dyDescent="0.25">
      <c r="B13">
        <v>34</v>
      </c>
      <c r="C13">
        <v>34</v>
      </c>
      <c r="D13">
        <f>MEDIAN(C13:C17)</f>
        <v>38</v>
      </c>
      <c r="F13">
        <v>50</v>
      </c>
      <c r="G13">
        <v>50</v>
      </c>
      <c r="H13">
        <f>MEDIAN(G13:G17)</f>
        <v>58</v>
      </c>
    </row>
    <row r="14" spans="1:8" x14ac:dyDescent="0.25">
      <c r="B14">
        <v>35</v>
      </c>
      <c r="C14">
        <v>35</v>
      </c>
      <c r="F14">
        <v>55</v>
      </c>
      <c r="G14">
        <v>55</v>
      </c>
    </row>
    <row r="15" spans="1:8" x14ac:dyDescent="0.25">
      <c r="B15">
        <v>38</v>
      </c>
      <c r="C15">
        <v>38</v>
      </c>
      <c r="F15">
        <v>58</v>
      </c>
      <c r="G15">
        <v>58</v>
      </c>
    </row>
    <row r="16" spans="1:8" x14ac:dyDescent="0.25">
      <c r="B16">
        <v>40</v>
      </c>
      <c r="C16">
        <v>40</v>
      </c>
      <c r="F16">
        <v>63</v>
      </c>
      <c r="G16">
        <v>63</v>
      </c>
    </row>
    <row r="17" spans="2:8" x14ac:dyDescent="0.25">
      <c r="B17">
        <v>42</v>
      </c>
      <c r="C17">
        <v>42</v>
      </c>
      <c r="F17">
        <v>67</v>
      </c>
      <c r="G17">
        <v>67</v>
      </c>
    </row>
    <row r="18" spans="2:8" x14ac:dyDescent="0.25">
      <c r="B18">
        <v>44</v>
      </c>
      <c r="D18">
        <f xml:space="preserve"> MEDIAN(C21:C25)</f>
        <v>45</v>
      </c>
      <c r="F18">
        <v>72</v>
      </c>
      <c r="H18">
        <f xml:space="preserve"> MEDIAN(G21:G25)</f>
        <v>73</v>
      </c>
    </row>
    <row r="19" spans="2:8" x14ac:dyDescent="0.25">
      <c r="B19">
        <v>45</v>
      </c>
      <c r="C19">
        <f>MEDIAN(B13:B22)</f>
        <v>43</v>
      </c>
      <c r="F19">
        <v>73</v>
      </c>
      <c r="G19">
        <f>MEDIAN(F13:F22)</f>
        <v>69.5</v>
      </c>
    </row>
    <row r="20" spans="2:8" x14ac:dyDescent="0.25">
      <c r="B20">
        <v>45</v>
      </c>
      <c r="F20">
        <v>73</v>
      </c>
    </row>
    <row r="21" spans="2:8" x14ac:dyDescent="0.25">
      <c r="B21">
        <v>50</v>
      </c>
      <c r="C21">
        <v>44</v>
      </c>
      <c r="F21">
        <v>74</v>
      </c>
      <c r="G21">
        <v>72</v>
      </c>
    </row>
    <row r="22" spans="2:8" x14ac:dyDescent="0.25">
      <c r="B22">
        <v>52</v>
      </c>
      <c r="C22">
        <v>45</v>
      </c>
      <c r="F22">
        <v>107</v>
      </c>
      <c r="G22">
        <v>73</v>
      </c>
    </row>
    <row r="23" spans="2:8" x14ac:dyDescent="0.25">
      <c r="C23">
        <v>45</v>
      </c>
      <c r="G23">
        <v>73</v>
      </c>
    </row>
    <row r="24" spans="2:8" x14ac:dyDescent="0.25">
      <c r="B24">
        <f>MEDIAN(B13:B22)</f>
        <v>43</v>
      </c>
      <c r="C24">
        <v>50</v>
      </c>
      <c r="G24">
        <v>74</v>
      </c>
    </row>
    <row r="25" spans="2:8" x14ac:dyDescent="0.25">
      <c r="C25">
        <v>52</v>
      </c>
      <c r="D25" t="s">
        <v>20</v>
      </c>
      <c r="G25">
        <v>107</v>
      </c>
    </row>
    <row r="26" spans="2:8" x14ac:dyDescent="0.25">
      <c r="B26">
        <f>MEDIAN(B13:B22)</f>
        <v>43</v>
      </c>
      <c r="F26">
        <f>MEDIAN(F13:F22)</f>
        <v>69.5</v>
      </c>
    </row>
    <row r="28" spans="2:8" x14ac:dyDescent="0.25">
      <c r="B28" t="s">
        <v>7</v>
      </c>
      <c r="C28">
        <f>MIN(B13:B22)</f>
        <v>34</v>
      </c>
      <c r="F28" t="s">
        <v>7</v>
      </c>
      <c r="G28">
        <f>MIN(G13:G22)</f>
        <v>50</v>
      </c>
    </row>
    <row r="29" spans="2:8" x14ac:dyDescent="0.25">
      <c r="B29" t="s">
        <v>8</v>
      </c>
      <c r="C29">
        <f>MEDIAN(C13:C17)</f>
        <v>38</v>
      </c>
      <c r="F29" t="s">
        <v>8</v>
      </c>
      <c r="G29">
        <f>MEDIAN(G13:G17)</f>
        <v>58</v>
      </c>
    </row>
    <row r="30" spans="2:8" x14ac:dyDescent="0.25">
      <c r="B30" t="s">
        <v>10</v>
      </c>
      <c r="C30">
        <f>MEDIAN(B13:B22)</f>
        <v>43</v>
      </c>
      <c r="F30" t="s">
        <v>10</v>
      </c>
      <c r="G30">
        <f>MEDIAN(F13:F22)</f>
        <v>69.5</v>
      </c>
    </row>
    <row r="31" spans="2:8" x14ac:dyDescent="0.25">
      <c r="B31" t="s">
        <v>11</v>
      </c>
      <c r="C31">
        <f>MEDIAN(C21:C25)</f>
        <v>45</v>
      </c>
      <c r="F31" t="s">
        <v>11</v>
      </c>
      <c r="G31">
        <f>MEDIAN(G21:G25)</f>
        <v>73</v>
      </c>
    </row>
    <row r="32" spans="2:8" x14ac:dyDescent="0.25">
      <c r="B32" t="s">
        <v>12</v>
      </c>
      <c r="C32">
        <f>MAX(B13:B22)</f>
        <v>52</v>
      </c>
      <c r="F32" t="s">
        <v>12</v>
      </c>
      <c r="G32">
        <f>MAX(F13:F22)</f>
        <v>107</v>
      </c>
    </row>
    <row r="34" spans="2:8" x14ac:dyDescent="0.25">
      <c r="B34" t="s">
        <v>13</v>
      </c>
      <c r="C34">
        <f>C29-C28</f>
        <v>4</v>
      </c>
      <c r="F34" t="s">
        <v>13</v>
      </c>
      <c r="G34">
        <f>G29-G28</f>
        <v>8</v>
      </c>
    </row>
    <row r="35" spans="2:8" x14ac:dyDescent="0.25">
      <c r="B35" t="s">
        <v>8</v>
      </c>
      <c r="C35">
        <f>C29</f>
        <v>38</v>
      </c>
      <c r="F35" t="s">
        <v>8</v>
      </c>
      <c r="G35">
        <f>G29</f>
        <v>58</v>
      </c>
    </row>
    <row r="36" spans="2:8" x14ac:dyDescent="0.25">
      <c r="B36" t="s">
        <v>9</v>
      </c>
      <c r="C36">
        <f>C30-C29</f>
        <v>5</v>
      </c>
      <c r="F36" t="s">
        <v>9</v>
      </c>
      <c r="G36">
        <f>G30-G29</f>
        <v>11.5</v>
      </c>
    </row>
    <row r="37" spans="2:8" x14ac:dyDescent="0.25">
      <c r="B37" t="s">
        <v>14</v>
      </c>
      <c r="C37">
        <f>C31-C30</f>
        <v>2</v>
      </c>
      <c r="F37" t="s">
        <v>14</v>
      </c>
      <c r="G37">
        <f>G31-G30</f>
        <v>3.5</v>
      </c>
    </row>
    <row r="38" spans="2:8" x14ac:dyDescent="0.25">
      <c r="B38" t="s">
        <v>15</v>
      </c>
      <c r="C38">
        <f>C32-C31</f>
        <v>7</v>
      </c>
      <c r="F38" t="s">
        <v>15</v>
      </c>
      <c r="G38">
        <f>G32-G31</f>
        <v>34</v>
      </c>
    </row>
    <row r="39" spans="2:8" x14ac:dyDescent="0.25">
      <c r="B39" t="s">
        <v>16</v>
      </c>
      <c r="C39">
        <f>C31-C29</f>
        <v>7</v>
      </c>
      <c r="F39" t="s">
        <v>17</v>
      </c>
      <c r="G39">
        <f>G31-G29</f>
        <v>15</v>
      </c>
    </row>
    <row r="40" spans="2:8" x14ac:dyDescent="0.25">
      <c r="B40" t="s">
        <v>18</v>
      </c>
      <c r="C40">
        <f>C39*1.5</f>
        <v>10.5</v>
      </c>
      <c r="F40" t="s">
        <v>18</v>
      </c>
      <c r="G40">
        <f>G39*1.5</f>
        <v>22.5</v>
      </c>
      <c r="H40">
        <f>G39*3</f>
        <v>45</v>
      </c>
    </row>
    <row r="41" spans="2:8" x14ac:dyDescent="0.25">
      <c r="B41" t="s">
        <v>19</v>
      </c>
      <c r="C41">
        <f>C31+C40</f>
        <v>55.5</v>
      </c>
      <c r="F41" t="s">
        <v>19</v>
      </c>
      <c r="G41">
        <f>$G$31+G40</f>
        <v>95.5</v>
      </c>
      <c r="H41">
        <f>$G$31+H40</f>
        <v>118</v>
      </c>
    </row>
    <row r="42" spans="2:8" x14ac:dyDescent="0.25">
      <c r="F42" t="s">
        <v>21</v>
      </c>
      <c r="G42">
        <f>G41-G31</f>
        <v>22.5</v>
      </c>
    </row>
    <row r="43" spans="2:8" x14ac:dyDescent="0.25">
      <c r="F43" t="s">
        <v>22</v>
      </c>
      <c r="G43">
        <f>G35-G40</f>
        <v>35.5</v>
      </c>
    </row>
    <row r="46" spans="2:8" x14ac:dyDescent="0.25">
      <c r="F46">
        <v>58</v>
      </c>
      <c r="G46">
        <v>38</v>
      </c>
    </row>
    <row r="47" spans="2:8" x14ac:dyDescent="0.25">
      <c r="F47">
        <v>11.5</v>
      </c>
      <c r="G47">
        <v>5</v>
      </c>
    </row>
    <row r="48" spans="2:8" x14ac:dyDescent="0.25">
      <c r="F48">
        <v>3.5</v>
      </c>
      <c r="G48">
        <v>2</v>
      </c>
    </row>
    <row r="49" spans="5:7" x14ac:dyDescent="0.25">
      <c r="E49" t="s">
        <v>23</v>
      </c>
      <c r="F49">
        <f>AVERAGE(F13:F22)</f>
        <v>69.2</v>
      </c>
      <c r="G49">
        <f>AVERAGE(B13:B22)</f>
        <v>42.5</v>
      </c>
    </row>
  </sheetData>
  <sortState ref="F13:F22">
    <sortCondition ref="F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2016-10-06T16:13:51Z</dcterms:created>
  <dcterms:modified xsi:type="dcterms:W3CDTF">2016-10-10T13:10:54Z</dcterms:modified>
</cp:coreProperties>
</file>