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<sst xmlns="http://schemas.openxmlformats.org/spreadsheetml/2006/main" count="2889" uniqueCount="1095">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</sst>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667412.263832981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589051.597846054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522614.047707304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704713.638075605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256855.533253623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256855.533253623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256855.533253623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256855.533253623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256855.533253623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256855.533253623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256855.533253623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256855.533253623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498646.225973678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500556.772508562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441786.557779854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391958.636608854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528532.667637894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192640.716531055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192640.716531055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192640.716531055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192640.716531055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192640.716531055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192640.716531055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192640.716531055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192640.716531055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373982.857407339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10710303.1875955</v>
      </c>
      <c r="AC57" s="30" t="n">
        <f aca="false">SUM(AC13:AC56)</f>
        <v>10308769.8622285</v>
      </c>
      <c r="AD57" s="30" t="n">
        <f aca="false">SUM(AD13:AD56)</f>
        <v>9951998.69456725</v>
      </c>
      <c r="AE57" s="30" t="n">
        <f aca="false">SUM(AE13:AE56)</f>
        <v>9974654.37085122</v>
      </c>
      <c r="AF57" s="30" t="n">
        <f aca="false">SUM(AF13:AF56)</f>
        <v>9285040.00098679</v>
      </c>
      <c r="AG57" s="30" t="n">
        <f aca="false">SUM(AG13:AG56)</f>
        <v>8421646.62167201</v>
      </c>
      <c r="AH57" s="30" t="n">
        <f aca="false">SUM(AH13:AH56)</f>
        <v>7943480.56036177</v>
      </c>
      <c r="AI57" s="30" t="n">
        <f aca="false">SUM(AI13:AI56)</f>
        <v>7276878.55738018</v>
      </c>
      <c r="AJ57" s="30" t="n">
        <f aca="false">SUM(AJ13:AJ56)</f>
        <v>6476562.13622615</v>
      </c>
      <c r="AK57" s="30" t="n">
        <f aca="false">SUM(AK13:AK56)</f>
        <v>5747109.111039</v>
      </c>
      <c r="AL57" s="30" t="n">
        <f aca="false">SUM(AL13:AL56)</f>
        <v>4735983.37652574</v>
      </c>
      <c r="AM57" s="30" t="n">
        <f aca="false">SUM(AM13:AM56)</f>
        <v>3940318.83623228</v>
      </c>
      <c r="AN57" s="30" t="n">
        <f aca="false">SUM(AN13:AN56)</f>
        <v>3748189.62271888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11943552.44334</v>
      </c>
      <c r="AC58" s="30" t="n">
        <f aca="false">AC10+AC11+AC57</f>
        <v>11385585.7487294</v>
      </c>
      <c r="AD58" s="30" t="n">
        <f aca="false">AD10+AD11+AD57</f>
        <v>11028814.5810682</v>
      </c>
      <c r="AE58" s="30" t="n">
        <f aca="false">AE10+AE11+AE57</f>
        <v>11209129.8982207</v>
      </c>
      <c r="AF58" s="30" t="n">
        <f aca="false">AF10+AF11+AF57</f>
        <v>10714018.1489519</v>
      </c>
      <c r="AG58" s="30" t="n">
        <f aca="false">AG10+AG11+AG57</f>
        <v>9461619.5284458</v>
      </c>
      <c r="AH58" s="30" t="n">
        <f aca="false">AH10+AH11+AH57</f>
        <v>8983453.46713556</v>
      </c>
      <c r="AI58" s="30" t="n">
        <f aca="false">AI10+AI11+AI57</f>
        <v>8444847.59372172</v>
      </c>
      <c r="AJ58" s="30" t="n">
        <f aca="false">AJ10+AJ11+AJ57</f>
        <v>7507400.29185206</v>
      </c>
      <c r="AK58" s="30" t="n">
        <f aca="false">AK10+AK11+AK57</f>
        <v>6661681.79535516</v>
      </c>
      <c r="AL58" s="30" t="n">
        <f aca="false">AL10+AL11+AL57</f>
        <v>5969229.68223924</v>
      </c>
      <c r="AM58" s="30" t="n">
        <f aca="false">AM10+AM11+AM57</f>
        <v>4389815.08601696</v>
      </c>
      <c r="AN58" s="30" t="n">
        <f aca="false">AN10+AN11+AN57</f>
        <v>4197685.87250356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-10710303.1875955</v>
      </c>
      <c r="AC104" s="30" t="n">
        <f aca="false">SUM(AC60:AC103)</f>
        <v>-10308769.8622285</v>
      </c>
      <c r="AD104" s="30" t="n">
        <f aca="false">SUM(AD60:AD103)</f>
        <v>-9951998.69456725</v>
      </c>
      <c r="AE104" s="30" t="n">
        <f aca="false">SUM(AE60:AE103)</f>
        <v>-9974654.37085122</v>
      </c>
      <c r="AF104" s="30" t="n">
        <f aca="false">SUM(AF60:AF103)</f>
        <v>-9285040.00098679</v>
      </c>
      <c r="AG104" s="30" t="n">
        <f aca="false">SUM(AG60:AG103)</f>
        <v>-8421646.62167201</v>
      </c>
      <c r="AH104" s="30" t="n">
        <f aca="false">SUM(AH60:AH103)</f>
        <v>-7943480.56036177</v>
      </c>
      <c r="AI104" s="30" t="n">
        <f aca="false">SUM(AI60:AI103)</f>
        <v>-7276878.55738018</v>
      </c>
      <c r="AJ104" s="30" t="n">
        <f aca="false">SUM(AJ60:AJ103)</f>
        <v>-6476562.13622615</v>
      </c>
      <c r="AK104" s="30" t="n">
        <f aca="false">SUM(AK60:AK103)</f>
        <v>-5747109.111039</v>
      </c>
      <c r="AL104" s="30" t="n">
        <f aca="false">SUM(AL60:AL103)</f>
        <v>-4735983.37652574</v>
      </c>
      <c r="AM104" s="30" t="n">
        <f aca="false">SUM(AM60:AM103)</f>
        <v>-3940318.83623228</v>
      </c>
      <c r="AN104" s="30" t="n">
        <f aca="false">SUM(AN60:AN103)</f>
        <v>-3748189.62271888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1233249.25574446</v>
      </c>
      <c r="AC107" s="32" t="n">
        <f aca="false">AC10+AC11+AC57+AC104+AC105+AC106</f>
        <v>1076815.88650091</v>
      </c>
      <c r="AD107" s="32" t="n">
        <f aca="false">AD10+AD11+AD57+AD104+AD105+AD106</f>
        <v>1076815.88650091</v>
      </c>
      <c r="AE107" s="32" t="n">
        <f aca="false">AE10+AE11+AE57+AE104+AE105+AE106</f>
        <v>510769.467369456</v>
      </c>
      <c r="AF107" s="32" t="n">
        <f aca="false">AF10+AF11+AF57+AF104+AF105+AF106</f>
        <v>1428978.14796512</v>
      </c>
      <c r="AG107" s="32" t="n">
        <f aca="false">AG10+AG11+AG57+AG104+AG105+AG106</f>
        <v>1039972.90677379</v>
      </c>
      <c r="AH107" s="32" t="n">
        <f aca="false">AH10+AH11+AH57+AH104+AH105+AH106</f>
        <v>1039972.90677379</v>
      </c>
      <c r="AI107" s="32" t="n">
        <f aca="false">AI10+AI11+AI57+AI104+AI105+AI106</f>
        <v>1167969.03634154</v>
      </c>
      <c r="AJ107" s="32" t="n">
        <f aca="false">AJ10+AJ11+AJ57+AJ104+AJ105+AJ106</f>
        <v>1030838.15562591</v>
      </c>
      <c r="AK107" s="32" t="n">
        <f aca="false">AK10+AK11+AK57+AK104+AK105+AK106</f>
        <v>914572.684316158</v>
      </c>
      <c r="AL107" s="32" t="n">
        <f aca="false">AL10+AL11+AL57+AL104+AL105+AL106</f>
        <v>1233246.3057135</v>
      </c>
      <c r="AM107" s="32" t="n">
        <f aca="false">AM10+AM11+AM57+AM104+AM105+AM106</f>
        <v>449496.249784678</v>
      </c>
      <c r="AN107" s="32" t="n">
        <f aca="false">AN10+AN11+AN57+AN104+AN105+AN106</f>
        <v>449496.249784678</v>
      </c>
      <c r="AO107" s="32" t="n">
        <f aca="false">AO10+AO11+AO57+AO104+AO105+AO106</f>
        <v>449496.249784678</v>
      </c>
      <c r="AP107" s="32" t="n">
        <f aca="false">AP10+AP11+AP57+AP104+AP105+AP106</f>
        <v>449496.249784678</v>
      </c>
      <c r="AQ107" s="32" t="n">
        <f aca="false">AQ10+AQ11+AQ57+AQ104+AQ105+AQ106</f>
        <v>449496.249784677</v>
      </c>
      <c r="AR107" s="32" t="n">
        <f aca="false">AR10+AR11+AR57+AR104+AR105+AR106</f>
        <v>449496.249784677</v>
      </c>
      <c r="AS107" s="32" t="n">
        <f aca="false">AS10+AS11+AS57+AS104+AS105+AS106</f>
        <v>449496.249784677</v>
      </c>
      <c r="AT107" s="32" t="n">
        <f aca="false">AT10+AT11+AT57+AT104+AT105+AT106</f>
        <v>449496.249784677</v>
      </c>
      <c r="AU107" s="32" t="n">
        <f aca="false">AU10+AU11+AU57+AU104+AU105+AU106</f>
        <v>872629.083381017</v>
      </c>
      <c r="AV107" s="32" t="n">
        <f aca="false">AV10+AV11+AV57+AV104+AV105+AV106</f>
        <v>157659.640868547</v>
      </c>
      <c r="AW107" s="32" t="n">
        <f aca="false">AW10+AW11+AW57+AW104+AW105+AW106</f>
        <v>157659.640868547</v>
      </c>
      <c r="AX107" s="32" t="n">
        <f aca="false">AX10+AX11+AX57+AX104+AX105+AX106</f>
        <v>157659.640868547</v>
      </c>
      <c r="AY107" s="32" t="n">
        <f aca="false">AY10+AY11+AY57+AY104+AY105+AY106</f>
        <v>157659.640868547</v>
      </c>
      <c r="AZ107" s="32" t="n">
        <f aca="false">AZ10+AZ11+AZ57+AZ104+AZ105+AZ106</f>
        <v>157659.640868547</v>
      </c>
      <c r="BA107" s="32" t="n">
        <f aca="false">BA10+BA11+BA57+BA104+BA105+BA106</f>
        <v>157659.640868547</v>
      </c>
      <c r="BB107" s="32" t="n">
        <f aca="false">BB10+BB11+BB57+BB104+BB105+BB106</f>
        <v>157659.640868547</v>
      </c>
      <c r="BC107" s="32" t="n">
        <f aca="false">BC10+BC11+BC57+BC104+BC105+BC106</f>
        <v>157659.640868547</v>
      </c>
      <c r="BD107" s="32" t="n">
        <f aca="false">BD10+BD11+BD57+BD104+BD105+BD106</f>
        <v>157659.640868547</v>
      </c>
      <c r="BE107" s="32" t="n">
        <f aca="false">BE10+BE11+BE57+BE104+BE105+BE106</f>
        <v>157659.640868547</v>
      </c>
      <c r="BF107" s="32" t="n">
        <f aca="false">BF10+BF11+BF57+BF104+BF105+BF106</f>
        <v>157659.640868547</v>
      </c>
      <c r="BG107" s="32" t="n">
        <f aca="false">BG10+BG11+BG57+BG104+BG105+BG106</f>
        <v>157659.640868547</v>
      </c>
      <c r="BH107" s="32" t="n">
        <f aca="false">BH10+BH11+BH57+BH104+BH105+BH106</f>
        <v>406595.915924147</v>
      </c>
      <c r="BI107" s="32" t="n">
        <f aca="false">BI10+BI11+BI57+BI104+BI105+BI106</f>
        <v>0</v>
      </c>
      <c r="BJ107" s="32" t="n">
        <f aca="false">BJ10+BJ11+BJ57+BJ104+BJ105+BJ106</f>
        <v>0</v>
      </c>
      <c r="BK107" s="32" t="n">
        <f aca="false">BK10+BK11+BK57+BK104+BK105+BK106</f>
        <v>0</v>
      </c>
      <c r="BL107" s="32" t="n">
        <f aca="false">BL10+BL11+BL57+BL104+BL105+BL106</f>
        <v>0</v>
      </c>
      <c r="BM107" s="32" t="n">
        <f aca="false">BM10+BM11+BM57+BM104+BM105+BM106</f>
        <v>0</v>
      </c>
      <c r="BN107" s="32" t="n">
        <f aca="false">BN10+BN11+BN57+BN104+BN105+BN106</f>
        <v>0</v>
      </c>
      <c r="BO107" s="32" t="n">
        <f aca="false">BO10+BO11+BO57+BO104+BO105+BO106</f>
        <v>0</v>
      </c>
      <c r="BP107" s="32" t="n">
        <f aca="false">BP10+BP11+BP57+BP104+BP105+BP106</f>
        <v>0</v>
      </c>
      <c r="BQ107" s="32" t="n">
        <f aca="false">BQ10+BQ11+BQ57+BQ104+BQ105+BQ106</f>
        <v>0</v>
      </c>
      <c r="BR107" s="32" t="n">
        <f aca="false">BR10+BR11+BR57+BR104+BR105+BR106</f>
        <v>0</v>
      </c>
      <c r="BS107" s="32" t="n">
        <f aca="false">BS10+BS11+BS57+BS104+BS105+BS106</f>
        <v>0</v>
      </c>
      <c r="BT107" s="32" t="n">
        <f aca="false">BT10+BT11+BT57+BT104+BT105+BT106</f>
        <v>0</v>
      </c>
      <c r="BU107" s="32" t="n">
        <f aca="false">BU10+BU11+BU57+BU104+BU105+BU106</f>
        <v>0</v>
      </c>
      <c r="BV107" s="32" t="n">
        <f aca="false">BV10+BV11+BV57+BV104+BV105+BV106</f>
        <v>0</v>
      </c>
      <c r="BW107" s="32" t="n">
        <f aca="false">BW10+BW11+BW57+BW104+BW105+BW106</f>
        <v>0</v>
      </c>
      <c r="BX107" s="32" t="n">
        <f aca="false">BX10+BX11+BX57+BX104+BX105+BX106</f>
        <v>0</v>
      </c>
      <c r="BY107" s="32" t="n">
        <f aca="false">BY10+BY11+BY57+BY104+BY105+BY106</f>
        <v>0</v>
      </c>
      <c r="BZ107" s="32" t="n">
        <f aca="false">BZ10+BZ11+BZ57+BZ104+BZ105+BZ106</f>
        <v>0</v>
      </c>
      <c r="CA107" s="32" t="n">
        <f aca="false">CA10+CA11+CA57+CA104+CA105+CA106</f>
        <v>0</v>
      </c>
      <c r="CB107" s="32" t="n">
        <f aca="false">CB10+CB11+CB57+CB104+CB105+CB106</f>
        <v>0</v>
      </c>
      <c r="CC107" s="32" t="n">
        <f aca="false">CC10+CC11+CC57+CC104+CC105+CC106</f>
        <v>0</v>
      </c>
      <c r="CD107" s="32" t="n">
        <f aca="false">CD10+CD11+CD57+CD104+CD105+CD106</f>
        <v>0</v>
      </c>
      <c r="CE107" s="32" t="n">
        <f aca="false">CE10+CE11+CE57+CE104+CE105+CE106</f>
        <v>0</v>
      </c>
      <c r="CF107" s="32" t="n">
        <f aca="false">CF10+CF11+CF57+CF104+CF105+CF106</f>
        <v>0</v>
      </c>
      <c r="CG107" s="32" t="n">
        <f aca="false">CG10+CG11+CG57+CG104+CG105+CG106</f>
        <v>0</v>
      </c>
      <c r="CH107" s="32" t="n">
        <f aca="false">CH10+CH11+CH57+CH104+CH105+CH106</f>
        <v>0</v>
      </c>
      <c r="CI107" s="32" t="n">
        <f aca="false">CI10+CI11+CI57+CI104+CI105+CI106</f>
        <v>0</v>
      </c>
      <c r="CJ107" s="32" t="n">
        <f aca="false">CJ10+CJ11+CJ57+CJ104+CJ105+CJ106</f>
        <v>0</v>
      </c>
      <c r="CK107" s="32" t="n">
        <f aca="false">CK10+CK11+CK57+CK104+CK105+CK106</f>
        <v>0</v>
      </c>
      <c r="CL107" s="32" t="n">
        <f aca="false">CL10+CL11+CL57+CL104+CL105+CL106</f>
        <v>0</v>
      </c>
      <c r="CM107" s="32" t="n">
        <f aca="false">CM10+CM11+CM57+CM104+CM105+CM106</f>
        <v>0</v>
      </c>
      <c r="CN107" s="32" t="n">
        <f aca="false">CN10+CN11+CN57+CN104+CN105+CN106</f>
        <v>0</v>
      </c>
      <c r="CO107" s="32" t="n">
        <f aca="false">CO10+CO11+CO57+CO104+CO105+CO106</f>
        <v>0</v>
      </c>
      <c r="CP107" s="32" t="n">
        <f aca="false">CP10+CP11+CP57+CP104+CP105+CP106</f>
        <v>0</v>
      </c>
      <c r="CQ107" s="32" t="n">
        <f aca="false">CQ10+CQ11+CQ57+CQ104+CQ105+CQ106</f>
        <v>0</v>
      </c>
      <c r="CR107" s="32" t="n">
        <f aca="false">CR10+CR11+CR57+CR104+CR105+CR106</f>
        <v>0</v>
      </c>
      <c r="CS107" s="32" t="n">
        <f aca="false">CS10+CS11+CS57+CS104+CS105+CS106</f>
        <v>0</v>
      </c>
      <c r="CT107" s="32" t="n">
        <f aca="false">CT10+CT11+CT57+CT104+CT105+CT106</f>
        <v>0</v>
      </c>
      <c r="CU107" s="32" t="n">
        <f aca="false">CU10+CU11+CU57+CU104+CU105+CU106</f>
        <v>0</v>
      </c>
      <c r="CV107" s="32" t="n">
        <f aca="false">CV10+CV11+CV57+CV104+CV105+CV106</f>
        <v>0</v>
      </c>
      <c r="CW107" s="32" t="n">
        <f aca="false">CW10+CW11+CW57+CW104+CW105+CW106</f>
        <v>0</v>
      </c>
      <c r="CX107" s="32" t="n">
        <f aca="false">CX10+CX11+CX57+CX104+CX105+CX106</f>
        <v>0</v>
      </c>
      <c r="CY107" s="32" t="n">
        <f aca="false">CY10+CY11+CY57+CY104+CY105+CY106</f>
        <v>0</v>
      </c>
      <c r="CZ107" s="32" t="n">
        <f aca="false">CZ10+CZ11+CZ57+CZ104+CZ105+CZ106</f>
        <v>0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0.103256486007407</v>
      </c>
      <c r="AC108" s="33" t="n">
        <f aca="false">IFERROR(AC107/AC58,0)</f>
        <v>0.0945771179687513</v>
      </c>
      <c r="AD108" s="33" t="n">
        <f aca="false">IFERROR(AD107/AD58,0)</f>
        <v>0.0976365935419161</v>
      </c>
      <c r="AE108" s="33" t="n">
        <f aca="false">IFERROR(AE107/AE58,0)</f>
        <v>0.0455672716800735</v>
      </c>
      <c r="AF108" s="33" t="n">
        <f aca="false">IFERROR(AF107/AF58,0)</f>
        <v>0.133374624543165</v>
      </c>
      <c r="AG108" s="33" t="n">
        <f aca="false">IFERROR(AG107/AG58,0)</f>
        <v>0.109914893919289</v>
      </c>
      <c r="AH108" s="33" t="n">
        <f aca="false">IFERROR(AH107/AH58,0)</f>
        <v>0.115765380271447</v>
      </c>
      <c r="AI108" s="33" t="n">
        <f aca="false">IFERROR(AI107/AI58,0)</f>
        <v>0.138305519830798</v>
      </c>
      <c r="AJ108" s="33" t="n">
        <f aca="false">IFERROR(AJ107/AJ58,0)</f>
        <v>0.137309603265021</v>
      </c>
      <c r="AK108" s="33" t="n">
        <f aca="false">IFERROR(AK107/AK58,0)</f>
        <v>0.137288557516188</v>
      </c>
      <c r="AL108" s="33" t="n">
        <f aca="false">IFERROR(AL107/AL58,0)</f>
        <v>0.20660057852739</v>
      </c>
      <c r="AM108" s="33" t="n">
        <f aca="false">IFERROR(AM107/AM58,0)</f>
        <v>0.102395258337071</v>
      </c>
      <c r="AN108" s="33" t="n">
        <f aca="false">IFERROR(AN107/AN58,0)</f>
        <v>0.107081916903084</v>
      </c>
      <c r="AO108" s="33" t="n">
        <f aca="false">IFERROR(AO107/AO58,0)</f>
        <v>0.112586641002927</v>
      </c>
      <c r="AP108" s="33" t="n">
        <f aca="false">IFERROR(AP107/AP58,0)</f>
        <v>0.118869398497225</v>
      </c>
      <c r="AQ108" s="33" t="n">
        <f aca="false">IFERROR(AQ107/AQ58,0)</f>
        <v>0.147564124033711</v>
      </c>
      <c r="AR108" s="33" t="n">
        <f aca="false">IFERROR(AR107/AR58,0)</f>
        <v>0.151944091474194</v>
      </c>
      <c r="AS108" s="33" t="n">
        <f aca="false">IFERROR(AS107/AS58,0)</f>
        <v>0.157407981884329</v>
      </c>
      <c r="AT108" s="33" t="n">
        <f aca="false">IFERROR(AT107/AT58,0)</f>
        <v>0.164090300825439</v>
      </c>
      <c r="AU108" s="33" t="n">
        <f aca="false">IFERROR(AU107/AU58,0)</f>
        <v>0.334210849518122</v>
      </c>
      <c r="AV108" s="33" t="n">
        <f aca="false">IFERROR(AV107/AV58,0)</f>
        <v>0.0854545013038053</v>
      </c>
      <c r="AW108" s="33" t="n">
        <f aca="false">IFERROR(AW107/AW58,0)</f>
        <v>0.0880559340955461</v>
      </c>
      <c r="AX108" s="33" t="n">
        <f aca="false">IFERROR(AX107/AX58,0)</f>
        <v>0.0916459930927827</v>
      </c>
      <c r="AY108" s="33" t="n">
        <f aca="false">IFERROR(AY107/AY58,0)</f>
        <v>0.0963403837730382</v>
      </c>
      <c r="AZ108" s="33" t="n">
        <f aca="false">IFERROR(AZ107/AZ58,0)</f>
        <v>0.102293639933099</v>
      </c>
      <c r="BA108" s="33" t="n">
        <f aca="false">IFERROR(BA107/BA58,0)</f>
        <v>0.109702511126458</v>
      </c>
      <c r="BB108" s="33" t="n">
        <f aca="false">IFERROR(BB107/BB58,0)</f>
        <v>0.118832419009621</v>
      </c>
      <c r="BC108" s="33" t="n">
        <f aca="false">IFERROR(BC107/BC58,0)</f>
        <v>0.130013356978026</v>
      </c>
      <c r="BD108" s="33" t="n">
        <f aca="false">IFERROR(BD107/BD58,0)</f>
        <v>0.143673701400666</v>
      </c>
      <c r="BE108" s="33" t="n">
        <f aca="false">IFERROR(BE107/BE58,0)</f>
        <v>0.160366031492309</v>
      </c>
      <c r="BF108" s="33" t="n">
        <f aca="false">IFERROR(BF107/BF58,0)</f>
        <v>0.180792984619276</v>
      </c>
      <c r="BG108" s="33" t="n">
        <f aca="false">IFERROR(BG107/BG58,0)</f>
        <v>0.205874374482486</v>
      </c>
      <c r="BH108" s="33" t="n">
        <f aca="false">IFERROR(BH107/BH58,0)</f>
        <v>0.610641057491253</v>
      </c>
      <c r="BI108" s="33" t="n">
        <f aca="false">IFERROR(BI107/BI58,0)</f>
        <v>0</v>
      </c>
      <c r="BJ108" s="33" t="n">
        <f aca="false">IFERROR(BJ107/BJ58,0)</f>
        <v>0</v>
      </c>
      <c r="BK108" s="33" t="n">
        <f aca="false">IFERROR(BK107/BK58,0)</f>
        <v>0</v>
      </c>
      <c r="BL108" s="33" t="n">
        <f aca="false">IFERROR(BL107/BL58,0)</f>
        <v>0</v>
      </c>
      <c r="BM108" s="33" t="n">
        <f aca="false">IFERROR(BM107/BM58,0)</f>
        <v>0</v>
      </c>
      <c r="BN108" s="33" t="n">
        <f aca="false">IFERROR(BN107/BN58,0)</f>
        <v>0</v>
      </c>
      <c r="BO108" s="33" t="n">
        <f aca="false">IFERROR(BO107/BO58,0)</f>
        <v>0</v>
      </c>
      <c r="BP108" s="33" t="n">
        <f aca="false">IFERROR(BP107/BP58,0)</f>
        <v>0</v>
      </c>
      <c r="BQ108" s="33" t="n">
        <f aca="false">IFERROR(BQ107/BQ58,0)</f>
        <v>0</v>
      </c>
      <c r="BR108" s="33" t="n">
        <f aca="false">IFERROR(BR107/BR58,0)</f>
        <v>0</v>
      </c>
      <c r="BS108" s="33" t="n">
        <f aca="false">IFERROR(BS107/BS58,0)</f>
        <v>0</v>
      </c>
      <c r="BT108" s="33" t="n">
        <f aca="false">IFERROR(BT107/BT58,0)</f>
        <v>0</v>
      </c>
      <c r="BU108" s="33" t="n">
        <f aca="false">IFERROR(BU107/BU58,0)</f>
        <v>0</v>
      </c>
      <c r="BV108" s="33" t="n">
        <f aca="false">IFERROR(BV107/BV58,0)</f>
        <v>0</v>
      </c>
      <c r="BW108" s="33" t="n">
        <f aca="false">IFERROR(BW107/BW58,0)</f>
        <v>0</v>
      </c>
      <c r="BX108" s="33" t="n">
        <f aca="false">IFERROR(BX107/BX58,0)</f>
        <v>0</v>
      </c>
      <c r="BY108" s="33" t="n">
        <f aca="false">IFERROR(BY107/BY58,0)</f>
        <v>0</v>
      </c>
      <c r="BZ108" s="33" t="n">
        <f aca="false">IFERROR(BZ107/BZ58,0)</f>
        <v>0</v>
      </c>
      <c r="CA108" s="33" t="n">
        <f aca="false">IFERROR(CA107/CA58,0)</f>
        <v>0</v>
      </c>
      <c r="CB108" s="33" t="n">
        <f aca="false">IFERROR(CB107/CB58,0)</f>
        <v>0</v>
      </c>
      <c r="CC108" s="33" t="n">
        <f aca="false">IFERROR(CC107/CC58,0)</f>
        <v>0</v>
      </c>
      <c r="CD108" s="33" t="n">
        <f aca="false">IFERROR(CD107/CD58,0)</f>
        <v>0</v>
      </c>
      <c r="CE108" s="33" t="n">
        <f aca="false">IFERROR(CE107/CE58,0)</f>
        <v>0</v>
      </c>
      <c r="CF108" s="33" t="n">
        <f aca="false">IFERROR(CF107/CF58,0)</f>
        <v>0</v>
      </c>
      <c r="CG108" s="33" t="n">
        <f aca="false">IFERROR(CG107/CG58,0)</f>
        <v>0</v>
      </c>
      <c r="CH108" s="33" t="n">
        <f aca="false">IFERROR(CH107/CH58,0)</f>
        <v>0</v>
      </c>
      <c r="CI108" s="33" t="n">
        <f aca="false">IFERROR(CI107/CI58,0)</f>
        <v>0</v>
      </c>
      <c r="CJ108" s="33" t="n">
        <f aca="false">IFERROR(CJ107/CJ58,0)</f>
        <v>0</v>
      </c>
      <c r="CK108" s="33" t="n">
        <f aca="false">IFERROR(CK107/CK58,0)</f>
        <v>0</v>
      </c>
      <c r="CL108" s="33" t="n">
        <f aca="false">IFERROR(CL107/CL58,0)</f>
        <v>0</v>
      </c>
      <c r="CM108" s="33" t="n">
        <f aca="false">IFERROR(CM107/CM58,0)</f>
        <v>0</v>
      </c>
      <c r="CN108" s="33" t="n">
        <f aca="false">IFERROR(CN107/CN58,0)</f>
        <v>0</v>
      </c>
      <c r="CO108" s="33" t="n">
        <f aca="false">IFERROR(CO107/CO58,0)</f>
        <v>0</v>
      </c>
      <c r="CP108" s="33" t="n">
        <f aca="false">IFERROR(CP107/CP58,0)</f>
        <v>0</v>
      </c>
      <c r="CQ108" s="33" t="n">
        <f aca="false">IFERROR(CQ107/CQ58,0)</f>
        <v>0</v>
      </c>
      <c r="CR108" s="33" t="n">
        <f aca="false">IFERROR(CR107/CR58,0)</f>
        <v>0</v>
      </c>
      <c r="CS108" s="33" t="n">
        <f aca="false">IFERROR(CS107/CS58,0)</f>
        <v>0</v>
      </c>
      <c r="CT108" s="33" t="n">
        <f aca="false">IFERROR(CT107/CT58,0)</f>
        <v>0</v>
      </c>
      <c r="CU108" s="33" t="n">
        <f aca="false">IFERROR(CU107/CU58,0)</f>
        <v>0</v>
      </c>
      <c r="CV108" s="33" t="n">
        <f aca="false">IFERROR(CV107/CV58,0)</f>
        <v>0</v>
      </c>
      <c r="CW108" s="33" t="n">
        <f aca="false">IFERROR(CW107/CW58,0)</f>
        <v>0</v>
      </c>
      <c r="CX108" s="33" t="n">
        <f aca="false">IFERROR(CX107/CX58,0)</f>
        <v>0</v>
      </c>
      <c r="CY108" s="33" t="n">
        <f aca="false">IFERROR(CY107/CY58,0)</f>
        <v>0</v>
      </c>
      <c r="CZ108" s="33" t="n">
        <f aca="false">IFERROR(CZ107/CZ58,0)</f>
        <v>0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-0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-0</v>
      </c>
      <c r="AI142" s="21" t="n">
        <f aca="false">IF(ISBLANK(Actuals!AJ52),-MAX(0,'BD Commission Detail'!AJ53),Actuals!AJ52)</f>
        <v>-0</v>
      </c>
      <c r="AJ142" s="21" t="n">
        <f aca="false">IF(ISBLANK(Actuals!AK52),-MAX(0,'BD Commission Detail'!AK53),Actuals!AK52)</f>
        <v>-0</v>
      </c>
      <c r="AK142" s="21" t="n">
        <f aca="false">IF(ISBLANK(Actuals!AL52),-MAX(0,'BD Commission Detail'!AL53),Actuals!AL52)</f>
        <v>-0</v>
      </c>
      <c r="AL142" s="21" t="n">
        <f aca="false">IF(ISBLANK(Actuals!AM52),-MAX(0,'BD Commission Detail'!AM53),Actuals!AM52)</f>
        <v>-0</v>
      </c>
      <c r="AM142" s="21" t="n">
        <f aca="false">IF(ISBLANK(Actuals!AN52),-MAX(0,'BD Commission Detail'!AN53),Actuals!AN52)</f>
        <v>-0</v>
      </c>
      <c r="AN142" s="21" t="n">
        <f aca="false">IF(ISBLANK(Actuals!AO52),-MAX(0,'BD Commission Detail'!AO53),Actuals!AO52)</f>
        <v>-0</v>
      </c>
      <c r="AO142" s="21" t="n">
        <f aca="false">IF(ISBLANK(Actuals!AP52),-MAX(0,'BD Commission Detail'!AP53),Actuals!AP52)</f>
        <v>-0</v>
      </c>
      <c r="AP142" s="21" t="n">
        <f aca="false">IF(ISBLANK(Actuals!AQ52),-MAX(0,'BD Commission Detail'!AQ53),Actuals!AQ52)</f>
        <v>-0</v>
      </c>
      <c r="AQ142" s="21" t="n">
        <f aca="false">IF(ISBLANK(Actuals!AR52),-MAX(0,'BD Commission Detail'!AR53),Actuals!AR52)</f>
        <v>-0</v>
      </c>
      <c r="AR142" s="21" t="n">
        <f aca="false">IF(ISBLANK(Actuals!AS52),-MAX(0,'BD Commission Detail'!AS53),Actuals!AS52)</f>
        <v>-0</v>
      </c>
      <c r="AS142" s="21" t="n">
        <f aca="false">IF(ISBLANK(Actuals!AT52),-MAX(0,'BD Commission Detail'!AT53),Actuals!AT52)</f>
        <v>-0</v>
      </c>
      <c r="AT142" s="21" t="n">
        <f aca="false">IF(ISBLANK(Actuals!AU52),-MAX(0,'BD Commission Detail'!AU53),Actuals!AU52)</f>
        <v>-0</v>
      </c>
      <c r="AU142" s="21" t="n">
        <f aca="false">IF(ISBLANK(Actuals!AV52),-MAX(0,'BD Commission Detail'!AV53),Actuals!AV52)</f>
        <v>-16461.8543222563</v>
      </c>
      <c r="AV142" s="21" t="n">
        <f aca="false">IF(ISBLANK(Actuals!AW52),-MAX(0,'BD Commission Detail'!AW53),Actuals!AW52)</f>
        <v>-0</v>
      </c>
      <c r="AW142" s="21" t="n">
        <f aca="false">IF(ISBLANK(Actuals!AX52),-MAX(0,'BD Commission Detail'!AX53),Actuals!AX52)</f>
        <v>-0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-0</v>
      </c>
      <c r="AZ142" s="21" t="n">
        <f aca="false">IF(ISBLANK(Actuals!BA52),-MAX(0,'BD Commission Detail'!BA53),Actuals!BA52)</f>
        <v>-0</v>
      </c>
      <c r="BA142" s="21" t="n">
        <f aca="false">IF(ISBLANK(Actuals!BB52),-MAX(0,'BD Commission Detail'!BB53),Actuals!BB52)</f>
        <v>-0</v>
      </c>
      <c r="BB142" s="21" t="n">
        <f aca="false">IF(ISBLANK(Actuals!BC52),-MAX(0,'BD Commission Detail'!BC53),Actuals!BC52)</f>
        <v>-0</v>
      </c>
      <c r="BC142" s="21" t="n">
        <f aca="false">IF(ISBLANK(Actuals!BD52),-MAX(0,'BD Commission Detail'!BD53),Actuals!BD52)</f>
        <v>-0</v>
      </c>
      <c r="BD142" s="21" t="n">
        <f aca="false">IF(ISBLANK(Actuals!BE52),-MAX(0,'BD Commission Detail'!BE53),Actuals!BE52)</f>
        <v>-0</v>
      </c>
      <c r="BE142" s="21" t="n">
        <f aca="false">IF(ISBLANK(Actuals!BF52),-MAX(0,'BD Commission Detail'!BF53),Actuals!BF52)</f>
        <v>-0</v>
      </c>
      <c r="BF142" s="21" t="n">
        <f aca="false">IF(ISBLANK(Actuals!BG52),-MAX(0,'BD Commission Detail'!BG53),Actuals!BG52)</f>
        <v>-0</v>
      </c>
      <c r="BG142" s="21" t="n">
        <f aca="false">IF(ISBLANK(Actuals!BH52),-MAX(0,'BD Commission Detail'!BH53),Actuals!BH52)</f>
        <v>-0</v>
      </c>
      <c r="BH142" s="21" t="n">
        <f aca="false">IF(ISBLANK(Actuals!BI52),-MAX(0,'BD Commission Detail'!BI53),Actuals!BI52)</f>
        <v>-0</v>
      </c>
      <c r="BI142" s="21" t="n">
        <f aca="false">IF(ISBLANK(Actuals!BJ52),-MAX(0,'BD Commission Detail'!BJ53),Actuals!BJ52)</f>
        <v>-0</v>
      </c>
      <c r="BJ142" s="21" t="n">
        <f aca="false">IF(ISBLANK(Actuals!BK52),-MAX(0,'BD Commission Detail'!BK53),Actuals!BK52)</f>
        <v>-0</v>
      </c>
      <c r="BK142" s="21" t="n">
        <f aca="false">IF(ISBLANK(Actuals!BL52),-MAX(0,'BD Commission Detail'!BL53),Actuals!BL52)</f>
        <v>-0</v>
      </c>
      <c r="BL142" s="21" t="n">
        <f aca="false">IF(ISBLANK(Actuals!BM52),-MAX(0,'BD Commission Detail'!BM53),Actuals!BM52)</f>
        <v>-0</v>
      </c>
      <c r="BM142" s="21" t="n">
        <f aca="false">IF(ISBLANK(Actuals!BN52),-MAX(0,'BD Commission Detail'!BN53),Actuals!BN52)</f>
        <v>-0</v>
      </c>
      <c r="BN142" s="21" t="n">
        <f aca="false">IF(ISBLANK(Actuals!BO52),-MAX(0,'BD Commission Detail'!BO53),Actuals!BO52)</f>
        <v>-0</v>
      </c>
      <c r="BO142" s="21" t="n">
        <f aca="false">IF(ISBLANK(Actuals!BP52),-MAX(0,'BD Commission Detail'!BP53),Actuals!BP52)</f>
        <v>-0</v>
      </c>
      <c r="BP142" s="21" t="n">
        <f aca="false">IF(ISBLANK(Actuals!BQ52),-MAX(0,'BD Commission Detail'!BQ53),Actuals!BQ52)</f>
        <v>-0</v>
      </c>
      <c r="BQ142" s="21" t="n">
        <f aca="false">IF(ISBLANK(Actuals!BR52),-MAX(0,'BD Commission Detail'!BR53),Actuals!BR52)</f>
        <v>-0</v>
      </c>
      <c r="BR142" s="21" t="n">
        <f aca="false">IF(ISBLANK(Actuals!BS52),-MAX(0,'BD Commission Detail'!BS53),Actuals!BS52)</f>
        <v>-0</v>
      </c>
      <c r="BS142" s="21" t="n">
        <f aca="false">IF(ISBLANK(Actuals!BT52),-MAX(0,'BD Commission Detail'!BT53),Actuals!BT52)</f>
        <v>-0</v>
      </c>
      <c r="BT142" s="21" t="n">
        <f aca="false">IF(ISBLANK(Actuals!BU52),-MAX(0,'BD Commission Detail'!BU53),Actuals!BU52)</f>
        <v>-0</v>
      </c>
      <c r="BU142" s="21" t="n">
        <f aca="false">IF(ISBLANK(Actuals!BV52),-MAX(0,'BD Commission Detail'!BV53),Actuals!BV52)</f>
        <v>-0</v>
      </c>
      <c r="BV142" s="21" t="n">
        <f aca="false">IF(ISBLANK(Actuals!BW52),-MAX(0,'BD Commission Detail'!BW53),Actuals!BW52)</f>
        <v>-0</v>
      </c>
      <c r="BW142" s="21" t="n">
        <f aca="false">IF(ISBLANK(Actuals!BX52),-MAX(0,'BD Commission Detail'!BX53),Actuals!BX52)</f>
        <v>-0</v>
      </c>
      <c r="BX142" s="21" t="n">
        <f aca="false">IF(ISBLANK(Actuals!BY52),-MAX(0,'BD Commission Detail'!BY53),Actuals!BY52)</f>
        <v>-0</v>
      </c>
      <c r="BY142" s="21" t="n">
        <f aca="false">IF(ISBLANK(Actuals!BZ52),-MAX(0,'BD Commission Detail'!BZ53),Actuals!BZ52)</f>
        <v>-0</v>
      </c>
      <c r="BZ142" s="21" t="n">
        <f aca="false">IF(ISBLANK(Actuals!CA52),-MAX(0,'BD Commission Detail'!CA53),Actuals!CA52)</f>
        <v>-0</v>
      </c>
      <c r="CA142" s="21" t="n">
        <f aca="false">IF(ISBLANK(Actuals!CB52),-MAX(0,'BD Commission Detail'!CB53),Actuals!CB52)</f>
        <v>-0</v>
      </c>
      <c r="CB142" s="21" t="n">
        <f aca="false">IF(ISBLANK(Actuals!CC52),-MAX(0,'BD Commission Detail'!CC53),Actuals!CC52)</f>
        <v>-0</v>
      </c>
      <c r="CC142" s="21" t="n">
        <f aca="false">IF(ISBLANK(Actuals!CD52),-MAX(0,'BD Commission Detail'!CD53),Actuals!CD52)</f>
        <v>-0</v>
      </c>
      <c r="CD142" s="21" t="n">
        <f aca="false">IF(ISBLANK(Actuals!CE52),-MAX(0,'BD Commission Detail'!CE53),Actuals!CE52)</f>
        <v>-0</v>
      </c>
      <c r="CE142" s="21" t="n">
        <f aca="false">IF(ISBLANK(Actuals!CF52),-MAX(0,'BD Commission Detail'!CF53),Actuals!CF52)</f>
        <v>-0</v>
      </c>
      <c r="CF142" s="21" t="n">
        <f aca="false">IF(ISBLANK(Actuals!CG52),-MAX(0,'BD Commission Detail'!CG53),Actuals!CG52)</f>
        <v>-0</v>
      </c>
      <c r="CG142" s="21" t="n">
        <f aca="false">IF(ISBLANK(Actuals!CH52),-MAX(0,'BD Commission Detail'!CH53),Actuals!CH52)</f>
        <v>-0</v>
      </c>
      <c r="CH142" s="21" t="n">
        <f aca="false">IF(ISBLANK(Actuals!CI52),-MAX(0,'BD Commission Detail'!CI53),Actuals!CI52)</f>
        <v>-0</v>
      </c>
      <c r="CI142" s="21" t="n">
        <f aca="false">IF(ISBLANK(Actuals!CJ52),-MAX(0,'BD Commission Detail'!CJ53),Actuals!CJ52)</f>
        <v>-0</v>
      </c>
      <c r="CJ142" s="21" t="n">
        <f aca="false">IF(ISBLANK(Actuals!CK52),-MAX(0,'BD Commission Detail'!CK53),Actuals!CK52)</f>
        <v>-0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-0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-0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-0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-0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-486200.489226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-486200.489226</v>
      </c>
      <c r="AG144" s="30" t="n">
        <f aca="false">SUM(AG110:AG143)</f>
        <v>-486200.489226</v>
      </c>
      <c r="AH144" s="30" t="n">
        <f aca="false">SUM(AH110:AH143)</f>
        <v>-486200.489226</v>
      </c>
      <c r="AI144" s="30" t="n">
        <f aca="false">SUM(AI110:AI143)</f>
        <v>-486200.489226</v>
      </c>
      <c r="AJ144" s="30" t="n">
        <f aca="false">SUM(AJ110:AJ143)</f>
        <v>-486200.489226</v>
      </c>
      <c r="AK144" s="30" t="n">
        <f aca="false">SUM(AK110:AK143)</f>
        <v>-486200.489226</v>
      </c>
      <c r="AL144" s="30" t="n">
        <f aca="false">SUM(AL110:AL143)</f>
        <v>-486200.489226</v>
      </c>
      <c r="AM144" s="30" t="n">
        <f aca="false">SUM(AM110:AM143)</f>
        <v>-486200.489226</v>
      </c>
      <c r="AN144" s="30" t="n">
        <f aca="false">SUM(AN110:AN143)</f>
        <v>-486200.489226</v>
      </c>
      <c r="AO144" s="30" t="n">
        <f aca="false">SUM(AO110:AO143)</f>
        <v>-495924.49901052</v>
      </c>
      <c r="AP144" s="30" t="n">
        <f aca="false">SUM(AP110:AP143)</f>
        <v>-495924.49901052</v>
      </c>
      <c r="AQ144" s="30" t="n">
        <f aca="false">SUM(AQ110:AQ143)</f>
        <v>-495924.49901052</v>
      </c>
      <c r="AR144" s="30" t="n">
        <f aca="false">SUM(AR110:AR143)</f>
        <v>-495924.49901052</v>
      </c>
      <c r="AS144" s="30" t="n">
        <f aca="false">SUM(AS110:AS143)</f>
        <v>-495924.49901052</v>
      </c>
      <c r="AT144" s="30" t="n">
        <f aca="false">SUM(AT110:AT143)</f>
        <v>-495924.49901052</v>
      </c>
      <c r="AU144" s="30" t="n">
        <f aca="false">SUM(AU110:AU143)</f>
        <v>-512386.353332776</v>
      </c>
      <c r="AV144" s="30" t="n">
        <f aca="false">SUM(AV110:AV143)</f>
        <v>-495924.49901052</v>
      </c>
      <c r="AW144" s="30" t="n">
        <f aca="false">SUM(AW110:AW143)</f>
        <v>-495924.49901052</v>
      </c>
      <c r="AX144" s="30" t="n">
        <f aca="false">SUM(AX110:AX143)</f>
        <v>-495924.49901052</v>
      </c>
      <c r="AY144" s="30" t="n">
        <f aca="false">SUM(AY110:AY143)</f>
        <v>-495924.49901052</v>
      </c>
      <c r="AZ144" s="30" t="n">
        <f aca="false">SUM(AZ110:AZ143)</f>
        <v>-495924.49901052</v>
      </c>
      <c r="BA144" s="30" t="n">
        <f aca="false">SUM(BA110:BA143)</f>
        <v>-505842.98899073</v>
      </c>
      <c r="BB144" s="30" t="n">
        <f aca="false">SUM(BB110:BB143)</f>
        <v>-505842.98899073</v>
      </c>
      <c r="BC144" s="30" t="n">
        <f aca="false">SUM(BC110:BC143)</f>
        <v>-505842.98899073</v>
      </c>
      <c r="BD144" s="30" t="n">
        <f aca="false">SUM(BD110:BD143)</f>
        <v>-505842.98899073</v>
      </c>
      <c r="BE144" s="30" t="n">
        <f aca="false">SUM(BE110:BE143)</f>
        <v>-505842.98899073</v>
      </c>
      <c r="BF144" s="30" t="n">
        <f aca="false">SUM(BF110:BF143)</f>
        <v>-505842.98899073</v>
      </c>
      <c r="BG144" s="30" t="n">
        <f aca="false">SUM(BG110:BG143)</f>
        <v>-505842.98899073</v>
      </c>
      <c r="BH144" s="30" t="n">
        <f aca="false">SUM(BH110:BH143)</f>
        <v>-505842.98899073</v>
      </c>
      <c r="BI144" s="30" t="n">
        <f aca="false">SUM(BI110:BI143)</f>
        <v>-505842.98899073</v>
      </c>
      <c r="BJ144" s="30" t="n">
        <f aca="false">SUM(BJ110:BJ143)</f>
        <v>-505842.98899073</v>
      </c>
      <c r="BK144" s="30" t="n">
        <f aca="false">SUM(BK110:BK143)</f>
        <v>-505842.98899073</v>
      </c>
      <c r="BL144" s="30" t="n">
        <f aca="false">SUM(BL110:BL143)</f>
        <v>-505842.98899073</v>
      </c>
      <c r="BM144" s="30" t="n">
        <f aca="false">SUM(BM110:BM143)</f>
        <v>-515959.848770545</v>
      </c>
      <c r="BN144" s="30" t="n">
        <f aca="false">SUM(BN110:BN143)</f>
        <v>-515959.848770545</v>
      </c>
      <c r="BO144" s="30" t="n">
        <f aca="false">SUM(BO110:BO143)</f>
        <v>-515959.848770545</v>
      </c>
      <c r="BP144" s="30" t="n">
        <f aca="false">SUM(BP110:BP143)</f>
        <v>-515959.848770545</v>
      </c>
      <c r="BQ144" s="30" t="n">
        <f aca="false">SUM(BQ110:BQ143)</f>
        <v>-515959.848770545</v>
      </c>
      <c r="BR144" s="30" t="n">
        <f aca="false">SUM(BR110:BR143)</f>
        <v>-515959.848770545</v>
      </c>
      <c r="BS144" s="30" t="n">
        <f aca="false">SUM(BS110:BS143)</f>
        <v>-515959.848770545</v>
      </c>
      <c r="BT144" s="30" t="n">
        <f aca="false">SUM(BT110:BT143)</f>
        <v>-515959.848770545</v>
      </c>
      <c r="BU144" s="30" t="n">
        <f aca="false">SUM(BU110:BU143)</f>
        <v>-515959.848770545</v>
      </c>
      <c r="BV144" s="30" t="n">
        <f aca="false">SUM(BV110:BV143)</f>
        <v>-515959.848770545</v>
      </c>
      <c r="BW144" s="30" t="n">
        <f aca="false">SUM(BW110:BW143)</f>
        <v>-515959.848770545</v>
      </c>
      <c r="BX144" s="30" t="n">
        <f aca="false">SUM(BX110:BX143)</f>
        <v>-515959.848770545</v>
      </c>
      <c r="BY144" s="30" t="n">
        <f aca="false">SUM(BY110:BY143)</f>
        <v>-526279.045745956</v>
      </c>
      <c r="BZ144" s="30" t="n">
        <f aca="false">SUM(BZ110:BZ143)</f>
        <v>-526279.045745956</v>
      </c>
      <c r="CA144" s="30" t="n">
        <f aca="false">SUM(CA110:CA143)</f>
        <v>-526279.045745956</v>
      </c>
      <c r="CB144" s="30" t="n">
        <f aca="false">SUM(CB110:CB143)</f>
        <v>-526279.045745956</v>
      </c>
      <c r="CC144" s="30" t="n">
        <f aca="false">SUM(CC110:CC143)</f>
        <v>-526279.045745956</v>
      </c>
      <c r="CD144" s="30" t="n">
        <f aca="false">SUM(CD110:CD143)</f>
        <v>-526279.045745956</v>
      </c>
      <c r="CE144" s="30" t="n">
        <f aca="false">SUM(CE110:CE143)</f>
        <v>-526279.045745956</v>
      </c>
      <c r="CF144" s="30" t="n">
        <f aca="false">SUM(CF110:CF143)</f>
        <v>-526279.045745956</v>
      </c>
      <c r="CG144" s="30" t="n">
        <f aca="false">SUM(CG110:CG143)</f>
        <v>-526279.045745956</v>
      </c>
      <c r="CH144" s="30" t="n">
        <f aca="false">SUM(CH110:CH143)</f>
        <v>-526279.045745956</v>
      </c>
      <c r="CI144" s="30" t="n">
        <f aca="false">SUM(CI110:CI143)</f>
        <v>-526279.045745956</v>
      </c>
      <c r="CJ144" s="30" t="n">
        <f aca="false">SUM(CJ110:CJ143)</f>
        <v>-526279.045745956</v>
      </c>
      <c r="CK144" s="30" t="n">
        <f aca="false">SUM(CK110:CK143)</f>
        <v>-536804.626660875</v>
      </c>
      <c r="CL144" s="30" t="n">
        <f aca="false">SUM(CL110:CL143)</f>
        <v>-536804.626660875</v>
      </c>
      <c r="CM144" s="30" t="n">
        <f aca="false">SUM(CM110:CM143)</f>
        <v>-536804.626660875</v>
      </c>
      <c r="CN144" s="30" t="n">
        <f aca="false">SUM(CN110:CN143)</f>
        <v>-536804.626660875</v>
      </c>
      <c r="CO144" s="30" t="n">
        <f aca="false">SUM(CO110:CO143)</f>
        <v>-536804.626660875</v>
      </c>
      <c r="CP144" s="30" t="n">
        <f aca="false">SUM(CP110:CP143)</f>
        <v>-536804.626660875</v>
      </c>
      <c r="CQ144" s="30" t="n">
        <f aca="false">SUM(CQ110:CQ143)</f>
        <v>-536804.626660875</v>
      </c>
      <c r="CR144" s="30" t="n">
        <f aca="false">SUM(CR110:CR143)</f>
        <v>-536804.626660875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756582.109444465</v>
      </c>
      <c r="AC145" s="37" t="n">
        <f aca="false">AC107+AC144</f>
        <v>590615.39727491</v>
      </c>
      <c r="AD145" s="37" t="n">
        <f aca="false">AD107+AD144</f>
        <v>590615.39727491</v>
      </c>
      <c r="AE145" s="37" t="n">
        <f aca="false">AE107+AE144</f>
        <v>24568.9781434563</v>
      </c>
      <c r="AF145" s="37" t="n">
        <f aca="false">AF107+AF144</f>
        <v>942777.658739118</v>
      </c>
      <c r="AG145" s="37" t="n">
        <f aca="false">AG107+AG144</f>
        <v>553772.417547793</v>
      </c>
      <c r="AH145" s="37" t="n">
        <f aca="false">AH107+AH144</f>
        <v>553772.417547793</v>
      </c>
      <c r="AI145" s="37" t="n">
        <f aca="false">AI107+AI144</f>
        <v>681768.547115544</v>
      </c>
      <c r="AJ145" s="37" t="n">
        <f aca="false">AJ107+AJ144</f>
        <v>544637.666399908</v>
      </c>
      <c r="AK145" s="37" t="n">
        <f aca="false">AK107+AK144</f>
        <v>428372.195090158</v>
      </c>
      <c r="AL145" s="37" t="n">
        <f aca="false">AL107+AL144</f>
        <v>747045.816487498</v>
      </c>
      <c r="AM145" s="37" t="n">
        <f aca="false">AM107+AM144</f>
        <v>-36704.2394413222</v>
      </c>
      <c r="AN145" s="37" t="n">
        <f aca="false">AN107+AN144</f>
        <v>-36704.2394413222</v>
      </c>
      <c r="AO145" s="37" t="n">
        <f aca="false">AO107+AO144</f>
        <v>-46428.2492258422</v>
      </c>
      <c r="AP145" s="37" t="n">
        <f aca="false">AP107+AP144</f>
        <v>-46428.2492258422</v>
      </c>
      <c r="AQ145" s="37" t="n">
        <f aca="false">AQ107+AQ144</f>
        <v>-46428.2492258427</v>
      </c>
      <c r="AR145" s="37" t="n">
        <f aca="false">AR107+AR144</f>
        <v>-46428.2492258427</v>
      </c>
      <c r="AS145" s="37" t="n">
        <f aca="false">AS107+AS144</f>
        <v>-46428.2492258427</v>
      </c>
      <c r="AT145" s="37" t="n">
        <f aca="false">AT107+AT144</f>
        <v>-46428.2492258427</v>
      </c>
      <c r="AU145" s="37" t="n">
        <f aca="false">AU107+AU144</f>
        <v>360242.73004824</v>
      </c>
      <c r="AV145" s="37" t="n">
        <f aca="false">AV107+AV144</f>
        <v>-338264.858141973</v>
      </c>
      <c r="AW145" s="37" t="n">
        <f aca="false">AW107+AW144</f>
        <v>-338264.858141973</v>
      </c>
      <c r="AX145" s="37" t="n">
        <f aca="false">AX107+AX144</f>
        <v>-338264.858141973</v>
      </c>
      <c r="AY145" s="37" t="n">
        <f aca="false">AY107+AY144</f>
        <v>-338264.858141973</v>
      </c>
      <c r="AZ145" s="37" t="n">
        <f aca="false">AZ107+AZ144</f>
        <v>-338264.858141973</v>
      </c>
      <c r="BA145" s="37" t="n">
        <f aca="false">BA107+BA144</f>
        <v>-348183.348122184</v>
      </c>
      <c r="BB145" s="37" t="n">
        <f aca="false">BB107+BB144</f>
        <v>-348183.348122184</v>
      </c>
      <c r="BC145" s="37" t="n">
        <f aca="false">BC107+BC144</f>
        <v>-348183.348122184</v>
      </c>
      <c r="BD145" s="37" t="n">
        <f aca="false">BD107+BD144</f>
        <v>-348183.348122184</v>
      </c>
      <c r="BE145" s="37" t="n">
        <f aca="false">BE107+BE144</f>
        <v>-348183.348122184</v>
      </c>
      <c r="BF145" s="37" t="n">
        <f aca="false">BF107+BF144</f>
        <v>-348183.348122184</v>
      </c>
      <c r="BG145" s="37" t="n">
        <f aca="false">BG107+BG144</f>
        <v>-348183.348122184</v>
      </c>
      <c r="BH145" s="37" t="n">
        <f aca="false">BH107+BH144</f>
        <v>-99247.0730665837</v>
      </c>
      <c r="BI145" s="37" t="n">
        <f aca="false">BI107+BI144</f>
        <v>-505842.98899073</v>
      </c>
      <c r="BJ145" s="37" t="n">
        <f aca="false">BJ107+BJ144</f>
        <v>-505842.98899073</v>
      </c>
      <c r="BK145" s="37" t="n">
        <f aca="false">BK107+BK144</f>
        <v>-505842.98899073</v>
      </c>
      <c r="BL145" s="37" t="n">
        <f aca="false">BL107+BL144</f>
        <v>-505842.98899073</v>
      </c>
      <c r="BM145" s="37" t="n">
        <f aca="false">BM107+BM144</f>
        <v>-515959.848770545</v>
      </c>
      <c r="BN145" s="37" t="n">
        <f aca="false">BN107+BN144</f>
        <v>-515959.848770545</v>
      </c>
      <c r="BO145" s="37" t="n">
        <f aca="false">BO107+BO144</f>
        <v>-515959.848770545</v>
      </c>
      <c r="BP145" s="37" t="n">
        <f aca="false">BP107+BP144</f>
        <v>-515959.848770545</v>
      </c>
      <c r="BQ145" s="37" t="n">
        <f aca="false">BQ107+BQ144</f>
        <v>-515959.848770545</v>
      </c>
      <c r="BR145" s="37" t="n">
        <f aca="false">BR107+BR144</f>
        <v>-515959.848770545</v>
      </c>
      <c r="BS145" s="37" t="n">
        <f aca="false">BS107+BS144</f>
        <v>-515959.848770545</v>
      </c>
      <c r="BT145" s="37" t="n">
        <f aca="false">BT107+BT144</f>
        <v>-515959.848770545</v>
      </c>
      <c r="BU145" s="37" t="n">
        <f aca="false">BU107+BU144</f>
        <v>-515959.848770545</v>
      </c>
      <c r="BV145" s="37" t="n">
        <f aca="false">BV107+BV144</f>
        <v>-515959.848770545</v>
      </c>
      <c r="BW145" s="37" t="n">
        <f aca="false">BW107+BW144</f>
        <v>-515959.848770545</v>
      </c>
      <c r="BX145" s="37" t="n">
        <f aca="false">BX107+BX144</f>
        <v>-515959.848770545</v>
      </c>
      <c r="BY145" s="37" t="n">
        <f aca="false">BY107+BY144</f>
        <v>-526279.045745956</v>
      </c>
      <c r="BZ145" s="37" t="n">
        <f aca="false">BZ107+BZ144</f>
        <v>-526279.045745956</v>
      </c>
      <c r="CA145" s="37" t="n">
        <f aca="false">CA107+CA144</f>
        <v>-526279.045745956</v>
      </c>
      <c r="CB145" s="37" t="n">
        <f aca="false">CB107+CB144</f>
        <v>-526279.045745956</v>
      </c>
      <c r="CC145" s="37" t="n">
        <f aca="false">CC107+CC144</f>
        <v>-526279.045745956</v>
      </c>
      <c r="CD145" s="37" t="n">
        <f aca="false">CD107+CD144</f>
        <v>-526279.045745956</v>
      </c>
      <c r="CE145" s="37" t="n">
        <f aca="false">CE107+CE144</f>
        <v>-526279.045745956</v>
      </c>
      <c r="CF145" s="37" t="n">
        <f aca="false">CF107+CF144</f>
        <v>-526279.045745956</v>
      </c>
      <c r="CG145" s="37" t="n">
        <f aca="false">CG107+CG144</f>
        <v>-526279.045745956</v>
      </c>
      <c r="CH145" s="37" t="n">
        <f aca="false">CH107+CH144</f>
        <v>-526279.045745956</v>
      </c>
      <c r="CI145" s="37" t="n">
        <f aca="false">CI107+CI144</f>
        <v>-526279.045745956</v>
      </c>
      <c r="CJ145" s="37" t="n">
        <f aca="false">CJ107+CJ144</f>
        <v>-526279.045745956</v>
      </c>
      <c r="CK145" s="37" t="n">
        <f aca="false">CK107+CK144</f>
        <v>-536804.626660875</v>
      </c>
      <c r="CL145" s="37" t="n">
        <f aca="false">CL107+CL144</f>
        <v>-536804.626660875</v>
      </c>
      <c r="CM145" s="37" t="n">
        <f aca="false">CM107+CM144</f>
        <v>-536804.626660875</v>
      </c>
      <c r="CN145" s="37" t="n">
        <f aca="false">CN107+CN144</f>
        <v>-536804.626660875</v>
      </c>
      <c r="CO145" s="37" t="n">
        <f aca="false">CO107+CO144</f>
        <v>-536804.626660875</v>
      </c>
      <c r="CP145" s="37" t="n">
        <f aca="false">CP107+CP144</f>
        <v>-536804.626660875</v>
      </c>
      <c r="CQ145" s="37" t="n">
        <f aca="false">CQ107+CQ144</f>
        <v>-536804.626660875</v>
      </c>
      <c r="CR145" s="37" t="n">
        <f aca="false">CR107+CR144</f>
        <v>-536804.626660875</v>
      </c>
      <c r="CS145" s="37" t="n">
        <f aca="false">CS107+CS144</f>
        <v>-536804.626660875</v>
      </c>
      <c r="CT145" s="37" t="n">
        <f aca="false">CT107+CT144</f>
        <v>-472713.949143897</v>
      </c>
      <c r="CU145" s="37" t="n">
        <f aca="false">CU107+CU144</f>
        <v>-472713.949143897</v>
      </c>
      <c r="CV145" s="37" t="n">
        <f aca="false">CV107+CV144</f>
        <v>-472713.949143897</v>
      </c>
      <c r="CW145" s="37" t="n">
        <f aca="false">CW107+CW144</f>
        <v>-482168.228126776</v>
      </c>
      <c r="CX145" s="37" t="n">
        <f aca="false">CX107+CX144</f>
        <v>-482168.228126776</v>
      </c>
      <c r="CY145" s="37" t="n">
        <f aca="false">CY107+CY144</f>
        <v>-482168.228126776</v>
      </c>
      <c r="CZ145" s="37" t="n">
        <f aca="false">CZ107+CZ144</f>
        <v>-482168.228126776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0.0633464886627055</v>
      </c>
      <c r="AC146" s="33" t="n">
        <f aca="false">IFERROR(AC145/AC58,0)</f>
        <v>0.0518739580298557</v>
      </c>
      <c r="AD146" s="33" t="n">
        <f aca="false">IFERROR(AD145/AD58,0)</f>
        <v>0.0535520289087776</v>
      </c>
      <c r="AE146" s="33" t="n">
        <f aca="false">IFERROR(AE145/AE58,0)</f>
        <v>0.00219187201562865</v>
      </c>
      <c r="AF146" s="33" t="n">
        <f aca="false">IFERROR(AF145/AF58,0)</f>
        <v>0.0879947789552088</v>
      </c>
      <c r="AG146" s="33" t="n">
        <f aca="false">IFERROR(AG145/AG58,0)</f>
        <v>0.0585282906253954</v>
      </c>
      <c r="AH146" s="33" t="n">
        <f aca="false">IFERROR(AH145/AH58,0)</f>
        <v>0.0616436006012248</v>
      </c>
      <c r="AI146" s="33" t="n">
        <f aca="false">IFERROR(AI145/AI58,0)</f>
        <v>0.0807318947499303</v>
      </c>
      <c r="AJ146" s="33" t="n">
        <f aca="false">IFERROR(AJ145/AJ58,0)</f>
        <v>0.0725467732140265</v>
      </c>
      <c r="AK146" s="33" t="n">
        <f aca="false">IFERROR(AK145/AK58,0)</f>
        <v>0.0643039112719013</v>
      </c>
      <c r="AL146" s="33" t="n">
        <f aca="false">IFERROR(AL145/AL58,0)</f>
        <v>0.125149450809415</v>
      </c>
      <c r="AM146" s="33" t="n">
        <f aca="false">IFERROR(AM145/AM58,0)</f>
        <v>-0.00836122677655321</v>
      </c>
      <c r="AN146" s="33" t="n">
        <f aca="false">IFERROR(AN145/AN58,0)</f>
        <v>-0.008743922379173</v>
      </c>
      <c r="AO146" s="33" t="n">
        <f aca="false">IFERROR(AO145/AO58,0)</f>
        <v>-0.0116290194422941</v>
      </c>
      <c r="AP146" s="33" t="n">
        <f aca="false">IFERROR(AP145/AP58,0)</f>
        <v>-0.0122779624110297</v>
      </c>
      <c r="AQ146" s="33" t="n">
        <f aca="false">IFERROR(AQ145/AQ58,0)</f>
        <v>-0.015241826668659</v>
      </c>
      <c r="AR146" s="33" t="n">
        <f aca="false">IFERROR(AR145/AR58,0)</f>
        <v>-0.0156942313773194</v>
      </c>
      <c r="AS146" s="33" t="n">
        <f aca="false">IFERROR(AS145/AS58,0)</f>
        <v>-0.0162585939628271</v>
      </c>
      <c r="AT146" s="33" t="n">
        <f aca="false">IFERROR(AT145/AT58,0)</f>
        <v>-0.0169488074392532</v>
      </c>
      <c r="AU146" s="33" t="n">
        <f aca="false">IFERROR(AU145/AU58,0)</f>
        <v>0.137970451747574</v>
      </c>
      <c r="AV146" s="33" t="n">
        <f aca="false">IFERROR(AV145/AV58,0)</f>
        <v>-0.183345938135342</v>
      </c>
      <c r="AW146" s="33" t="n">
        <f aca="false">IFERROR(AW145/AW58,0)</f>
        <v>-0.188927412819772</v>
      </c>
      <c r="AX146" s="33" t="n">
        <f aca="false">IFERROR(AX145/AX58,0)</f>
        <v>-0.19663002327056</v>
      </c>
      <c r="AY146" s="33" t="n">
        <f aca="false">IFERROR(AY145/AY58,0)</f>
        <v>-0.206702020065501</v>
      </c>
      <c r="AZ146" s="33" t="n">
        <f aca="false">IFERROR(AZ145/AZ58,0)</f>
        <v>-0.219474961443345</v>
      </c>
      <c r="BA146" s="33" t="n">
        <f aca="false">IFERROR(BA145/BA58,0)</f>
        <v>-0.242272451028027</v>
      </c>
      <c r="BB146" s="33" t="n">
        <f aca="false">IFERROR(BB145/BB58,0)</f>
        <v>-0.262435391126675</v>
      </c>
      <c r="BC146" s="33" t="n">
        <f aca="false">IFERROR(BC145/BC58,0)</f>
        <v>-0.287127927501483</v>
      </c>
      <c r="BD146" s="33" t="n">
        <f aca="false">IFERROR(BD145/BD58,0)</f>
        <v>-0.31729610771155</v>
      </c>
      <c r="BE146" s="33" t="n">
        <f aca="false">IFERROR(BE145/BE58,0)</f>
        <v>-0.354160275023177</v>
      </c>
      <c r="BF146" s="33" t="n">
        <f aca="false">IFERROR(BF145/BF58,0)</f>
        <v>-0.399272168545833</v>
      </c>
      <c r="BG146" s="33" t="n">
        <f aca="false">IFERROR(BG145/BG58,0)</f>
        <v>-0.454663150347013</v>
      </c>
      <c r="BH146" s="33" t="n">
        <f aca="false">IFERROR(BH145/BH58,0)</f>
        <v>-0.149052991623252</v>
      </c>
      <c r="BI146" s="33" t="n">
        <f aca="false">IFERROR(BI145/BI58,0)</f>
        <v>0</v>
      </c>
      <c r="BJ146" s="33" t="n">
        <f aca="false">IFERROR(BJ145/BJ58,0)</f>
        <v>0</v>
      </c>
      <c r="BK146" s="33" t="n">
        <f aca="false">IFERROR(BK145/BK58,0)</f>
        <v>0</v>
      </c>
      <c r="BL146" s="33" t="n">
        <f aca="false">IFERROR(BL145/BL58,0)</f>
        <v>0</v>
      </c>
      <c r="BM146" s="33" t="n">
        <f aca="false">IFERROR(BM145/BM58,0)</f>
        <v>0</v>
      </c>
      <c r="BN146" s="33" t="n">
        <f aca="false">IFERROR(BN145/BN58,0)</f>
        <v>0</v>
      </c>
      <c r="BO146" s="33" t="n">
        <f aca="false">IFERROR(BO145/BO58,0)</f>
        <v>0</v>
      </c>
      <c r="BP146" s="33" t="n">
        <f aca="false">IFERROR(BP145/BP58,0)</f>
        <v>0</v>
      </c>
      <c r="BQ146" s="33" t="n">
        <f aca="false">IFERROR(BQ145/BQ58,0)</f>
        <v>0</v>
      </c>
      <c r="BR146" s="33" t="n">
        <f aca="false">IFERROR(BR145/BR58,0)</f>
        <v>0</v>
      </c>
      <c r="BS146" s="33" t="n">
        <f aca="false">IFERROR(BS145/BS58,0)</f>
        <v>0</v>
      </c>
      <c r="BT146" s="33" t="n">
        <f aca="false">IFERROR(BT145/BT58,0)</f>
        <v>0</v>
      </c>
      <c r="BU146" s="33" t="n">
        <f aca="false">IFERROR(BU145/BU58,0)</f>
        <v>0</v>
      </c>
      <c r="BV146" s="33" t="n">
        <f aca="false">IFERROR(BV145/BV58,0)</f>
        <v>0</v>
      </c>
      <c r="BW146" s="33" t="n">
        <f aca="false">IFERROR(BW145/BW58,0)</f>
        <v>0</v>
      </c>
      <c r="BX146" s="33" t="n">
        <f aca="false">IFERROR(BX145/BX58,0)</f>
        <v>0</v>
      </c>
      <c r="BY146" s="33" t="n">
        <f aca="false">IFERROR(BY145/BY58,0)</f>
        <v>0</v>
      </c>
      <c r="BZ146" s="33" t="n">
        <f aca="false">IFERROR(BZ145/BZ58,0)</f>
        <v>0</v>
      </c>
      <c r="CA146" s="33" t="n">
        <f aca="false">IFERROR(CA145/CA58,0)</f>
        <v>0</v>
      </c>
      <c r="CB146" s="33" t="n">
        <f aca="false">IFERROR(CB145/CB58,0)</f>
        <v>0</v>
      </c>
      <c r="CC146" s="33" t="n">
        <f aca="false">IFERROR(CC145/CC58,0)</f>
        <v>0</v>
      </c>
      <c r="CD146" s="33" t="n">
        <f aca="false">IFERROR(CD145/CD58,0)</f>
        <v>0</v>
      </c>
      <c r="CE146" s="33" t="n">
        <f aca="false">IFERROR(CE145/CE58,0)</f>
        <v>0</v>
      </c>
      <c r="CF146" s="33" t="n">
        <f aca="false">IFERROR(CF145/CF58,0)</f>
        <v>0</v>
      </c>
      <c r="CG146" s="33" t="n">
        <f aca="false">IFERROR(CG145/CG58,0)</f>
        <v>0</v>
      </c>
      <c r="CH146" s="33" t="n">
        <f aca="false">IFERROR(CH145/CH58,0)</f>
        <v>0</v>
      </c>
      <c r="CI146" s="33" t="n">
        <f aca="false">IFERROR(CI145/CI58,0)</f>
        <v>0</v>
      </c>
      <c r="CJ146" s="33" t="n">
        <f aca="false">IFERROR(CJ145/CJ58,0)</f>
        <v>0</v>
      </c>
      <c r="CK146" s="33" t="n">
        <f aca="false">IFERROR(CK145/CK58,0)</f>
        <v>0</v>
      </c>
      <c r="CL146" s="33" t="n">
        <f aca="false">IFERROR(CL145/CL58,0)</f>
        <v>0</v>
      </c>
      <c r="CM146" s="33" t="n">
        <f aca="false">IFERROR(CM145/CM58,0)</f>
        <v>0</v>
      </c>
      <c r="CN146" s="33" t="n">
        <f aca="false">IFERROR(CN145/CN58,0)</f>
        <v>0</v>
      </c>
      <c r="CO146" s="33" t="n">
        <f aca="false">IFERROR(CO145/CO58,0)</f>
        <v>0</v>
      </c>
      <c r="CP146" s="33" t="n">
        <f aca="false">IFERROR(CP145/CP58,0)</f>
        <v>0</v>
      </c>
      <c r="CQ146" s="33" t="n">
        <f aca="false">IFERROR(CQ145/CQ58,0)</f>
        <v>0</v>
      </c>
      <c r="CR146" s="33" t="n">
        <f aca="false">IFERROR(CR145/CR58,0)</f>
        <v>0</v>
      </c>
      <c r="CS146" s="33" t="n">
        <f aca="false">IFERROR(CS145/CS58,0)</f>
        <v>0</v>
      </c>
      <c r="CT146" s="33" t="n">
        <f aca="false">IFERROR(CT145/CT58,0)</f>
        <v>0</v>
      </c>
      <c r="CU146" s="33" t="n">
        <f aca="false">IFERROR(CU145/CU58,0)</f>
        <v>0</v>
      </c>
      <c r="CV146" s="33" t="n">
        <f aca="false">IFERROR(CV145/CV58,0)</f>
        <v>0</v>
      </c>
      <c r="CW146" s="33" t="n">
        <f aca="false">IFERROR(CW145/CW58,0)</f>
        <v>0</v>
      </c>
      <c r="CX146" s="33" t="n">
        <f aca="false">IFERROR(CX145/CX58,0)</f>
        <v>0</v>
      </c>
      <c r="CY146" s="33" t="n">
        <f aca="false">IFERROR(CY145/CY58,0)</f>
        <v>0</v>
      </c>
      <c r="CZ146" s="33" t="n">
        <f aca="false">IFERROR(CZ145/CZ58,0)</f>
        <v>0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23132.2304</v>
      </c>
      <c r="R165" s="13" t="n">
        <f aca="false">IF(ISBLANK(Actuals!S80),IF(Uplifters!$B$2="Yes",Uplifters!P107,0),Actuals!S80)</f>
        <v>16882.0304</v>
      </c>
      <c r="S165" s="13" t="n">
        <f aca="false">IF(ISBLANK(Actuals!T80),IF(Uplifters!$B$2="Yes",Uplifters!Q107,0),Actuals!T80)</f>
        <v>16882.0304</v>
      </c>
      <c r="T165" s="13" t="n">
        <f aca="false">IF(ISBLANK(Actuals!U80),IF(Uplifters!$B$2="Yes",Uplifters!R107,0),Actuals!U80)</f>
        <v>16882.0304</v>
      </c>
      <c r="U165" s="13" t="n">
        <f aca="false">IF(ISBLANK(Actuals!V80),IF(Uplifters!$B$2="Yes",Uplifters!S107,0),Actuals!V80)</f>
        <v>12382.0304</v>
      </c>
      <c r="V165" s="13" t="n">
        <f aca="false">IF(ISBLANK(Actuals!W80),IF(Uplifters!$B$2="Yes",Uplifters!T107,0),Actuals!W80)</f>
        <v>12382.0304</v>
      </c>
      <c r="W165" s="13" t="n">
        <f aca="false">IF(ISBLANK(Actuals!X80),IF(Uplifters!$B$2="Yes",Uplifters!U107,0),Actuals!X80)</f>
        <v>28954.2928</v>
      </c>
      <c r="X165" s="13" t="n">
        <f aca="false">IF(ISBLANK(Actuals!Y80),IF(Uplifters!$B$2="Yes",Uplifters!V107,0),Actuals!Y80)</f>
        <v>45526.5552</v>
      </c>
      <c r="Y165" s="13" t="n">
        <f aca="false">IF(ISBLANK(Actuals!Z80),IF(Uplifters!$B$2="Yes",Uplifters!W107,0),Actuals!Z80)</f>
        <v>62098.8176</v>
      </c>
      <c r="Z165" s="13" t="n">
        <f aca="false">IF(ISBLANK(Actuals!AA80),IF(Uplifters!$B$2="Yes",Uplifters!X107,0),Actuals!AA80)</f>
        <v>72225.794</v>
      </c>
      <c r="AA165" s="13" t="n">
        <f aca="false">IF(ISBLANK(Actuals!AB80),IF(Uplifters!$B$2="Yes",Uplifters!Y107,0),Actuals!AB80)</f>
        <v>87762.296</v>
      </c>
      <c r="AB165" s="13" t="n">
        <f aca="false">IF(ISBLANK(Actuals!AC80),IF(Uplifters!$B$2="Yes",Uplifters!Z107,0),Actuals!AC80)</f>
        <v>103298.786</v>
      </c>
      <c r="AC165" s="13" t="n">
        <f aca="false">IF(ISBLANK(Actuals!AD80),IF(Uplifters!$B$2="Yes",Uplifters!AA107,0),Actuals!AD80)</f>
        <v>118835.276</v>
      </c>
      <c r="AD165" s="13" t="n">
        <f aca="false">IF(ISBLANK(Actuals!AE80),IF(Uplifters!$B$2="Yes",Uplifters!AB107,0),Actuals!AE80)</f>
        <v>134371.772</v>
      </c>
      <c r="AE165" s="13" t="n">
        <f aca="false">IF(ISBLANK(Actuals!AF80),IF(Uplifters!$B$2="Yes",Uplifters!AC107,0),Actuals!AF80)</f>
        <v>149908.274</v>
      </c>
      <c r="AF165" s="13" t="n">
        <f aca="false">IF(ISBLANK(Actuals!AG80),IF(Uplifters!$B$2="Yes",Uplifters!AD107,0),Actuals!AG80)</f>
        <v>152699.367</v>
      </c>
      <c r="AG165" s="13" t="n">
        <f aca="false">IF(ISBLANK(Actuals!AH80),IF(Uplifters!$B$2="Yes",Uplifters!AE107,0),Actuals!AH80)</f>
        <v>166941.1605</v>
      </c>
      <c r="AH165" s="13" t="n">
        <f aca="false">IF(ISBLANK(Actuals!AI80),IF(Uplifters!$B$2="Yes",Uplifters!AF107,0),Actuals!AI80)</f>
        <v>200231.2855</v>
      </c>
      <c r="AI165" s="13" t="n">
        <f aca="false">IF(ISBLANK(Actuals!AJ80),IF(Uplifters!$B$2="Yes",Uplifters!AG107,0),Actuals!AJ80)</f>
        <v>151106.0555</v>
      </c>
      <c r="AJ165" s="13" t="n">
        <f aca="false">IF(ISBLANK(Actuals!AK80),IF(Uplifters!$B$2="Yes",Uplifters!AH107,0),Actuals!AK80)</f>
        <v>151536.2215</v>
      </c>
      <c r="AK165" s="13" t="n">
        <f aca="false">IF(ISBLANK(Actuals!AL80),IF(Uplifters!$B$2="Yes",Uplifters!AI107,0),Actuals!AL80)</f>
        <v>151966.3765</v>
      </c>
      <c r="AL165" s="13" t="n">
        <f aca="false">IF(ISBLANK(Actuals!AM80),IF(Uplifters!$B$2="Yes",Uplifters!AJ107,0),Actuals!AM80)</f>
        <v>152396.537</v>
      </c>
      <c r="AM165" s="13" t="n">
        <f aca="false">IF(ISBLANK(Actuals!AN80),IF(Uplifters!$B$2="Yes",Uplifters!AK107,0),Actuals!AN80)</f>
        <v>152826.692</v>
      </c>
      <c r="AN165" s="13" t="n">
        <f aca="false">IF(ISBLANK(Actuals!AO80),IF(Uplifters!$B$2="Yes",Uplifters!AL107,0),Actuals!AO80)</f>
        <v>167498.6405</v>
      </c>
      <c r="AO165" s="13" t="n">
        <f aca="false">IF(ISBLANK(Actuals!AP80),IF(Uplifters!$B$2="Yes",Uplifters!AM107,0),Actuals!AP80)</f>
        <v>153687.0185</v>
      </c>
      <c r="AP165" s="13" t="n">
        <f aca="false">IF(ISBLANK(Actuals!AQ80),IF(Uplifters!$B$2="Yes",Uplifters!AN107,0),Actuals!AQ80)</f>
        <v>139875.391</v>
      </c>
      <c r="AQ165" s="13" t="n">
        <f aca="false">IF(ISBLANK(Actuals!AR80),IF(Uplifters!$B$2="Yes",Uplifters!AO107,0),Actuals!AR80)</f>
        <v>126063.7635</v>
      </c>
      <c r="AR165" s="13" t="n">
        <f aca="false">IF(ISBLANK(Actuals!AS80),IF(Uplifters!$B$2="Yes",Uplifters!AP107,0),Actuals!AS80)</f>
        <v>112252.1305</v>
      </c>
      <c r="AS165" s="13" t="n">
        <f aca="false">IF(ISBLANK(Actuals!AT80),IF(Uplifters!$B$2="Yes",Uplifters!AQ107,0),Actuals!AT80)</f>
        <v>90627.735</v>
      </c>
      <c r="AT165" s="13" t="n">
        <f aca="false">IF(ISBLANK(Actuals!AU80),IF(Uplifters!$B$2="Yes",Uplifters!AR107,0),Actuals!AU80)</f>
        <v>78071.71</v>
      </c>
      <c r="AU165" s="13" t="n">
        <f aca="false">IF(ISBLANK(Actuals!AV80),IF(Uplifters!$B$2="Yes",Uplifters!AS107,0),Actuals!AV80)</f>
        <v>65515.68</v>
      </c>
      <c r="AV165" s="13" t="n">
        <f aca="false">IF(ISBLANK(Actuals!AW80),IF(Uplifters!$B$2="Yes",Uplifters!AT107,0),Actuals!AW80)</f>
        <v>52959.66</v>
      </c>
      <c r="AW165" s="13" t="n">
        <f aca="false">IF(ISBLANK(Actuals!AX80),IF(Uplifters!$B$2="Yes",Uplifters!AU107,0),Actuals!AX80)</f>
        <v>39919.0485</v>
      </c>
      <c r="AX165" s="13" t="n">
        <f aca="false">IF(ISBLANK(Actuals!AY80),IF(Uplifters!$B$2="Yes",Uplifters!AV107,0),Actuals!AY80)</f>
        <v>80797.05</v>
      </c>
      <c r="AY165" s="13" t="n">
        <f aca="false">IF(ISBLANK(Actuals!AZ80),IF(Uplifters!$B$2="Yes",Uplifters!AW107,0),Actuals!AZ80)</f>
        <v>67849.975</v>
      </c>
      <c r="AZ165" s="13" t="n">
        <f aca="false">IF(ISBLANK(Actuals!BA80),IF(Uplifters!$B$2="Yes",Uplifters!AX107,0),Actuals!BA80)</f>
        <v>42056.6125</v>
      </c>
      <c r="BA165" s="13" t="n">
        <f aca="false">IF(ISBLANK(Actuals!BB80),IF(Uplifters!$B$2="Yes",Uplifters!AY107,0),Actuals!BB80)</f>
        <v>41626.452</v>
      </c>
      <c r="BB165" s="13" t="n">
        <f aca="false">IF(ISBLANK(Actuals!BC80),IF(Uplifters!$B$2="Yes",Uplifters!AZ107,0),Actuals!BC80)</f>
        <v>41196.286</v>
      </c>
      <c r="BC165" s="13" t="n">
        <f aca="false">IF(ISBLANK(Actuals!BD80),IF(Uplifters!$B$2="Yes",Uplifters!BA107,0),Actuals!BD80)</f>
        <v>40766.131</v>
      </c>
      <c r="BD165" s="13" t="n">
        <f aca="false">IF(ISBLANK(Actuals!BE80),IF(Uplifters!$B$2="Yes",Uplifters!BB107,0),Actuals!BE80)</f>
        <v>40335.9705</v>
      </c>
      <c r="BE165" s="13" t="n">
        <f aca="false">IF(ISBLANK(Actuals!BF80),IF(Uplifters!$B$2="Yes",Uplifters!BC107,0),Actuals!BF80)</f>
        <v>39905.81</v>
      </c>
      <c r="BF165" s="13" t="n">
        <f aca="false">IF(ISBLANK(Actuals!BG80),IF(Uplifters!$B$2="Yes",Uplifters!BD107,0),Actuals!BG80)</f>
        <v>39475.6495</v>
      </c>
      <c r="BG165" s="13" t="n">
        <f aca="false">IF(ISBLANK(Actuals!BH80),IF(Uplifters!$B$2="Yes",Uplifters!BE107,0),Actuals!BH80)</f>
        <v>39045.489</v>
      </c>
      <c r="BH165" s="13" t="n">
        <f aca="false">IF(ISBLANK(Actuals!BI80),IF(Uplifters!$B$2="Yes",Uplifters!BF107,0),Actuals!BI80)</f>
        <v>38615.3285</v>
      </c>
      <c r="BI165" s="13" t="n">
        <f aca="false">IF(ISBLANK(Actuals!BJ80),IF(Uplifters!$B$2="Yes",Uplifters!BG107,0),Actuals!BJ80)</f>
        <v>38185.168</v>
      </c>
      <c r="BJ165" s="13" t="n">
        <f aca="false">IF(ISBLANK(Actuals!BK80),IF(Uplifters!$B$2="Yes",Uplifters!BH107,0),Actuals!BK80)</f>
        <v>37755.0075</v>
      </c>
      <c r="BK165" s="13" t="n">
        <f aca="false">IF(ISBLANK(Actuals!BL80),IF(Uplifters!$B$2="Yes",Uplifters!BI107,0),Actuals!BL80)</f>
        <v>37324.847</v>
      </c>
      <c r="BL165" s="13" t="n">
        <f aca="false">IF(ISBLANK(Actuals!BM80),IF(Uplifters!$B$2="Yes",Uplifters!BJ107,0),Actuals!BM80)</f>
        <v>36894.692</v>
      </c>
      <c r="BM165" s="13" t="n">
        <f aca="false">IF(ISBLANK(Actuals!BN80),IF(Uplifters!$B$2="Yes",Uplifters!BK107,0),Actuals!BN80)</f>
        <v>59965.026</v>
      </c>
      <c r="BN165" s="13" t="n">
        <f aca="false">IF(ISBLANK(Actuals!BO80),IF(Uplifters!$B$2="Yes",Uplifters!BL107,0),Actuals!BO80)</f>
        <v>59534.8655</v>
      </c>
      <c r="BO165" s="13" t="n">
        <f aca="false">IF(ISBLANK(Actuals!BP80),IF(Uplifters!$B$2="Yes",Uplifters!BM107,0),Actuals!BP80)</f>
        <v>112930.995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99512.1904</v>
      </c>
      <c r="R168" s="30" t="n">
        <f aca="false">SUM(R148:R167)</f>
        <v>93261.9904</v>
      </c>
      <c r="S168" s="30" t="n">
        <f aca="false">SUM(S148:S167)</f>
        <v>93261.9904</v>
      </c>
      <c r="T168" s="30" t="n">
        <f aca="false">SUM(T148:T167)</f>
        <v>65355.7404</v>
      </c>
      <c r="U168" s="30" t="n">
        <f aca="false">SUM(U148:U167)</f>
        <v>64855.7404</v>
      </c>
      <c r="V168" s="30" t="n">
        <f aca="false">SUM(V148:V167)</f>
        <v>64855.7404</v>
      </c>
      <c r="W168" s="30" t="n">
        <f aca="false">SUM(W148:W167)</f>
        <v>81428.0028</v>
      </c>
      <c r="X168" s="30" t="n">
        <f aca="false">SUM(X148:X167)</f>
        <v>96653.2652</v>
      </c>
      <c r="Y168" s="30" t="n">
        <f aca="false">SUM(Y148:Y167)</f>
        <v>170600.5276</v>
      </c>
      <c r="Z168" s="30" t="n">
        <f aca="false">SUM(Z148:Z167)</f>
        <v>105410.004</v>
      </c>
      <c r="AA168" s="30" t="n">
        <f aca="false">SUM(AA148:AA167)</f>
        <v>120946.506</v>
      </c>
      <c r="AB168" s="30" t="n">
        <f aca="false">SUM(AB148:AB167)</f>
        <v>193857.996</v>
      </c>
      <c r="AC168" s="30" t="n">
        <f aca="false">SUM(AC148:AC167)</f>
        <v>152019.486</v>
      </c>
      <c r="AD168" s="30" t="n">
        <f aca="false">SUM(AD148:AD167)</f>
        <v>167555.982</v>
      </c>
      <c r="AE168" s="30" t="n">
        <f aca="false">SUM(AE148:AE167)</f>
        <v>240467.484</v>
      </c>
      <c r="AF168" s="30" t="n">
        <f aca="false">SUM(AF148:AF167)</f>
        <v>185883.577</v>
      </c>
      <c r="AG168" s="30" t="n">
        <f aca="false">SUM(AG148:AG167)</f>
        <v>176441.1605</v>
      </c>
      <c r="AH168" s="30" t="n">
        <f aca="false">SUM(AH148:AH167)</f>
        <v>209731.2855</v>
      </c>
      <c r="AI168" s="30" t="n">
        <f aca="false">SUM(AI148:AI167)</f>
        <v>151106.0555</v>
      </c>
      <c r="AJ168" s="30" t="n">
        <f aca="false">SUM(AJ148:AJ167)</f>
        <v>151536.2215</v>
      </c>
      <c r="AK168" s="30" t="n">
        <f aca="false">SUM(AK148:AK167)</f>
        <v>151966.3765</v>
      </c>
      <c r="AL168" s="30" t="n">
        <f aca="false">SUM(AL148:AL167)</f>
        <v>152396.537</v>
      </c>
      <c r="AM168" s="30" t="n">
        <f aca="false">SUM(AM148:AM167)</f>
        <v>152826.692</v>
      </c>
      <c r="AN168" s="30" t="n">
        <f aca="false">SUM(AN148:AN167)</f>
        <v>167498.6405</v>
      </c>
      <c r="AO168" s="30" t="n">
        <f aca="false">SUM(AO148:AO167)</f>
        <v>153687.0185</v>
      </c>
      <c r="AP168" s="30" t="n">
        <f aca="false">SUM(AP148:AP167)</f>
        <v>139875.391</v>
      </c>
      <c r="AQ168" s="30" t="n">
        <f aca="false">SUM(AQ148:AQ167)</f>
        <v>126063.7635</v>
      </c>
      <c r="AR168" s="30" t="n">
        <f aca="false">SUM(AR148:AR167)</f>
        <v>112252.1305</v>
      </c>
      <c r="AS168" s="30" t="n">
        <f aca="false">SUM(AS148:AS167)</f>
        <v>90627.735</v>
      </c>
      <c r="AT168" s="30" t="n">
        <f aca="false">SUM(AT148:AT167)</f>
        <v>159754.71</v>
      </c>
      <c r="AU168" s="30" t="n">
        <f aca="false">SUM(AU148:AU167)</f>
        <v>65515.68</v>
      </c>
      <c r="AV168" s="30" t="n">
        <f aca="false">SUM(AV148:AV167)</f>
        <v>52959.66</v>
      </c>
      <c r="AW168" s="30" t="n">
        <f aca="false">SUM(AW148:AW167)</f>
        <v>121601.0485</v>
      </c>
      <c r="AX168" s="30" t="n">
        <f aca="false">SUM(AX148:AX167)</f>
        <v>80797.05</v>
      </c>
      <c r="AY168" s="30" t="n">
        <f aca="false">SUM(AY148:AY167)</f>
        <v>67849.975</v>
      </c>
      <c r="AZ168" s="30" t="n">
        <f aca="false">SUM(AZ148:AZ167)</f>
        <v>123738.6125</v>
      </c>
      <c r="BA168" s="30" t="n">
        <f aca="false">SUM(BA148:BA167)</f>
        <v>41626.452</v>
      </c>
      <c r="BB168" s="30" t="n">
        <f aca="false">SUM(BB148:BB167)</f>
        <v>41196.286</v>
      </c>
      <c r="BC168" s="30" t="n">
        <f aca="false">SUM(BC148:BC167)</f>
        <v>974287.131</v>
      </c>
      <c r="BD168" s="30" t="n">
        <f aca="false">SUM(BD148:BD167)</f>
        <v>40335.9705</v>
      </c>
      <c r="BE168" s="30" t="n">
        <f aca="false">SUM(BE148:BE167)</f>
        <v>39905.81</v>
      </c>
      <c r="BF168" s="30" t="n">
        <f aca="false">SUM(BF148:BF167)</f>
        <v>170353.6495</v>
      </c>
      <c r="BG168" s="30" t="n">
        <f aca="false">SUM(BG148:BG167)</f>
        <v>39045.489</v>
      </c>
      <c r="BH168" s="30" t="n">
        <f aca="false">SUM(BH148:BH167)</f>
        <v>38615.3285</v>
      </c>
      <c r="BI168" s="30" t="n">
        <f aca="false">SUM(BI148:BI167)</f>
        <v>169061.168</v>
      </c>
      <c r="BJ168" s="30" t="n">
        <f aca="false">SUM(BJ148:BJ167)</f>
        <v>37755.0075</v>
      </c>
      <c r="BK168" s="30" t="n">
        <f aca="false">SUM(BK148:BK167)</f>
        <v>37324.847</v>
      </c>
      <c r="BL168" s="30" t="n">
        <f aca="false">SUM(BL148:BL167)</f>
        <v>167770.692</v>
      </c>
      <c r="BM168" s="30" t="n">
        <f aca="false">SUM(BM148:BM167)</f>
        <v>59965.026</v>
      </c>
      <c r="BN168" s="30" t="n">
        <f aca="false">SUM(BN148:BN167)</f>
        <v>59534.8655</v>
      </c>
      <c r="BO168" s="30" t="n">
        <f aca="false">SUM(BO148:BO167)</f>
        <v>243806.995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-92366.2656</v>
      </c>
      <c r="R200" s="37" t="n">
        <f aca="false">R168+R199</f>
        <v>-98616.4656</v>
      </c>
      <c r="S200" s="37" t="n">
        <f aca="false">S168+S199</f>
        <v>-98616.4656</v>
      </c>
      <c r="T200" s="37" t="n">
        <f aca="false">T168+T199</f>
        <v>-126522.7156</v>
      </c>
      <c r="U200" s="37" t="n">
        <f aca="false">U168+U199</f>
        <v>-127022.7156</v>
      </c>
      <c r="V200" s="37" t="n">
        <f aca="false">V168+V199</f>
        <v>-127022.7156</v>
      </c>
      <c r="W200" s="37" t="n">
        <f aca="false">W168+W199</f>
        <v>-110450.4532</v>
      </c>
      <c r="X200" s="37" t="n">
        <f aca="false">X168+X199</f>
        <v>-95225.1908</v>
      </c>
      <c r="Y200" s="37" t="n">
        <f aca="false">Y168+Y199</f>
        <v>-21277.9284</v>
      </c>
      <c r="Z200" s="37" t="n">
        <f aca="false">Z168+Z199</f>
        <v>-86468.452</v>
      </c>
      <c r="AA200" s="37" t="n">
        <f aca="false">AA168+AA199</f>
        <v>-70931.95</v>
      </c>
      <c r="AB200" s="37" t="n">
        <f aca="false">AB168+AB199</f>
        <v>1979.53999999998</v>
      </c>
      <c r="AC200" s="37" t="n">
        <f aca="false">AC168+AC199</f>
        <v>-43696.53912</v>
      </c>
      <c r="AD200" s="37" t="n">
        <f aca="false">AD168+AD199</f>
        <v>-28160.04312</v>
      </c>
      <c r="AE200" s="37" t="n">
        <f aca="false">AE168+AE199</f>
        <v>44751.45888</v>
      </c>
      <c r="AF200" s="37" t="n">
        <f aca="false">AF168+AF199</f>
        <v>-9832.44812000002</v>
      </c>
      <c r="AG200" s="37" t="n">
        <f aca="false">AG168+AG199</f>
        <v>-19274.86462</v>
      </c>
      <c r="AH200" s="37" t="n">
        <f aca="false">AH168+AH199</f>
        <v>14015.26038</v>
      </c>
      <c r="AI200" s="37" t="n">
        <f aca="false">AI168+AI199</f>
        <v>-44609.96962</v>
      </c>
      <c r="AJ200" s="37" t="n">
        <f aca="false">AJ168+AJ199</f>
        <v>-44179.80362</v>
      </c>
      <c r="AK200" s="37" t="n">
        <f aca="false">AK168+AK199</f>
        <v>-43749.64862</v>
      </c>
      <c r="AL200" s="37" t="n">
        <f aca="false">AL168+AL199</f>
        <v>-43319.48812</v>
      </c>
      <c r="AM200" s="37" t="n">
        <f aca="false">AM168+AM199</f>
        <v>-42889.33312</v>
      </c>
      <c r="AN200" s="37" t="n">
        <f aca="false">AN168+AN199</f>
        <v>-28217.38462</v>
      </c>
      <c r="AO200" s="37" t="n">
        <f aca="false">AO168+AO199</f>
        <v>-45943.3271224</v>
      </c>
      <c r="AP200" s="37" t="n">
        <f aca="false">AP168+AP199</f>
        <v>-59754.9546224</v>
      </c>
      <c r="AQ200" s="37" t="n">
        <f aca="false">AQ168+AQ199</f>
        <v>-73566.5821224</v>
      </c>
      <c r="AR200" s="37" t="n">
        <f aca="false">AR168+AR199</f>
        <v>-87378.2151224</v>
      </c>
      <c r="AS200" s="37" t="n">
        <f aca="false">AS168+AS199</f>
        <v>-109002.6106224</v>
      </c>
      <c r="AT200" s="37" t="n">
        <f aca="false">AT168+AT199</f>
        <v>-121558.6356224</v>
      </c>
      <c r="AU200" s="37" t="n">
        <f aca="false">AU168+AU199</f>
        <v>-134114.6656224</v>
      </c>
      <c r="AV200" s="37" t="n">
        <f aca="false">AV168+AV199</f>
        <v>-146670.6856224</v>
      </c>
      <c r="AW200" s="37" t="n">
        <f aca="false">AW168+AW199</f>
        <v>-159711.2971224</v>
      </c>
      <c r="AX200" s="37" t="n">
        <f aca="false">AX168+AX199</f>
        <v>-118833.2956224</v>
      </c>
      <c r="AY200" s="37" t="n">
        <f aca="false">AY168+AY199</f>
        <v>-131780.3706224</v>
      </c>
      <c r="AZ200" s="37" t="n">
        <f aca="false">AZ168+AZ199</f>
        <v>-157573.7331224</v>
      </c>
      <c r="BA200" s="37" t="n">
        <f aca="false">BA168+BA199</f>
        <v>-161996.500534848</v>
      </c>
      <c r="BB200" s="37" t="n">
        <f aca="false">BB168+BB199</f>
        <v>-162426.666534848</v>
      </c>
      <c r="BC200" s="37" t="n">
        <f aca="false">BC168+BC199</f>
        <v>-162856.821534848</v>
      </c>
      <c r="BD200" s="37" t="n">
        <f aca="false">BD168+BD199</f>
        <v>-163286.982034848</v>
      </c>
      <c r="BE200" s="37" t="n">
        <f aca="false">BE168+BE199</f>
        <v>-163717.142534848</v>
      </c>
      <c r="BF200" s="37" t="n">
        <f aca="false">BF168+BF199</f>
        <v>-164147.303034848</v>
      </c>
      <c r="BG200" s="37" t="n">
        <f aca="false">BG168+BG199</f>
        <v>-164577.463534848</v>
      </c>
      <c r="BH200" s="37" t="n">
        <f aca="false">BH168+BH199</f>
        <v>-165007.624034848</v>
      </c>
      <c r="BI200" s="37" t="n">
        <f aca="false">BI168+BI199</f>
        <v>-165437.784534848</v>
      </c>
      <c r="BJ200" s="37" t="n">
        <f aca="false">BJ168+BJ199</f>
        <v>-165867.945034848</v>
      </c>
      <c r="BK200" s="37" t="n">
        <f aca="false">BK168+BK199</f>
        <v>-166298.105534848</v>
      </c>
      <c r="BL200" s="37" t="n">
        <f aca="false">BL168+BL199</f>
        <v>-166728.260534848</v>
      </c>
      <c r="BM200" s="37" t="n">
        <f aca="false">BM168+BM199</f>
        <v>-147730.385585545</v>
      </c>
      <c r="BN200" s="37" t="n">
        <f aca="false">BN168+BN199</f>
        <v>-148160.546085545</v>
      </c>
      <c r="BO200" s="37" t="n">
        <f aca="false">BO168+BO199</f>
        <v>-94764.4165855449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1233249.25574446</v>
      </c>
      <c r="AC203" s="13" t="n">
        <f aca="false">AC107</f>
        <v>1076815.88650091</v>
      </c>
      <c r="AD203" s="13" t="n">
        <f aca="false">AD107</f>
        <v>1076815.88650091</v>
      </c>
      <c r="AE203" s="13" t="n">
        <f aca="false">AE107</f>
        <v>510769.467369456</v>
      </c>
      <c r="AF203" s="13" t="n">
        <f aca="false">AF107</f>
        <v>1428978.14796512</v>
      </c>
      <c r="AG203" s="13" t="n">
        <f aca="false">AG107</f>
        <v>1039972.90677379</v>
      </c>
      <c r="AH203" s="13" t="n">
        <f aca="false">AH107</f>
        <v>1039972.90677379</v>
      </c>
      <c r="AI203" s="13" t="n">
        <f aca="false">AI107</f>
        <v>1167969.03634154</v>
      </c>
      <c r="AJ203" s="13" t="n">
        <f aca="false">AJ107</f>
        <v>1030838.15562591</v>
      </c>
      <c r="AK203" s="13" t="n">
        <f aca="false">AK107</f>
        <v>914572.684316158</v>
      </c>
      <c r="AL203" s="13" t="n">
        <f aca="false">AL107</f>
        <v>1233246.3057135</v>
      </c>
      <c r="AM203" s="13" t="n">
        <f aca="false">AM107</f>
        <v>449496.249784678</v>
      </c>
      <c r="AN203" s="13" t="n">
        <f aca="false">AN107</f>
        <v>449496.249784678</v>
      </c>
      <c r="AO203" s="13" t="n">
        <f aca="false">AO107</f>
        <v>449496.249784678</v>
      </c>
      <c r="AP203" s="13" t="n">
        <f aca="false">AP107</f>
        <v>449496.249784678</v>
      </c>
      <c r="AQ203" s="13" t="n">
        <f aca="false">AQ107</f>
        <v>449496.249784677</v>
      </c>
      <c r="AR203" s="13" t="n">
        <f aca="false">AR107</f>
        <v>449496.249784677</v>
      </c>
      <c r="AS203" s="13" t="n">
        <f aca="false">AS107</f>
        <v>449496.249784677</v>
      </c>
      <c r="AT203" s="13" t="n">
        <f aca="false">AT107</f>
        <v>449496.249784677</v>
      </c>
      <c r="AU203" s="13" t="n">
        <f aca="false">AU107</f>
        <v>872629.083381017</v>
      </c>
      <c r="AV203" s="13" t="n">
        <f aca="false">AV107</f>
        <v>157659.640868547</v>
      </c>
      <c r="AW203" s="13" t="n">
        <f aca="false">AW107</f>
        <v>157659.640868547</v>
      </c>
      <c r="AX203" s="13" t="n">
        <f aca="false">AX107</f>
        <v>157659.640868547</v>
      </c>
      <c r="AY203" s="13" t="n">
        <f aca="false">AY107</f>
        <v>157659.640868547</v>
      </c>
      <c r="AZ203" s="13" t="n">
        <f aca="false">AZ107</f>
        <v>157659.640868547</v>
      </c>
      <c r="BA203" s="13" t="n">
        <f aca="false">BA107</f>
        <v>157659.640868547</v>
      </c>
      <c r="BB203" s="13" t="n">
        <f aca="false">BB107</f>
        <v>157659.640868547</v>
      </c>
      <c r="BC203" s="13" t="n">
        <f aca="false">BC107</f>
        <v>157659.640868547</v>
      </c>
      <c r="BD203" s="13" t="n">
        <f aca="false">BD107</f>
        <v>157659.640868547</v>
      </c>
      <c r="BE203" s="13" t="n">
        <f aca="false">BE107</f>
        <v>157659.640868547</v>
      </c>
      <c r="BF203" s="13" t="n">
        <f aca="false">BF107</f>
        <v>157659.640868547</v>
      </c>
      <c r="BG203" s="13" t="n">
        <f aca="false">BG107</f>
        <v>157659.640868547</v>
      </c>
      <c r="BH203" s="13" t="n">
        <f aca="false">BH107</f>
        <v>406595.915924147</v>
      </c>
      <c r="BI203" s="13" t="n">
        <f aca="false">BI107</f>
        <v>0</v>
      </c>
      <c r="BJ203" s="13" t="n">
        <f aca="false">BJ107</f>
        <v>0</v>
      </c>
      <c r="BK203" s="13" t="n">
        <f aca="false">BK107</f>
        <v>0</v>
      </c>
      <c r="BL203" s="13" t="n">
        <f aca="false">BL107</f>
        <v>0</v>
      </c>
      <c r="BM203" s="13" t="n">
        <f aca="false">BM107</f>
        <v>0</v>
      </c>
      <c r="BN203" s="13" t="n">
        <f aca="false">BN107</f>
        <v>0</v>
      </c>
      <c r="BO203" s="13" t="n">
        <f aca="false">BO107</f>
        <v>0</v>
      </c>
      <c r="BP203" s="13" t="n">
        <f aca="false">BP107</f>
        <v>0</v>
      </c>
      <c r="BQ203" s="13" t="n">
        <f aca="false">BQ107</f>
        <v>0</v>
      </c>
      <c r="BR203" s="13" t="n">
        <f aca="false">BR107</f>
        <v>0</v>
      </c>
      <c r="BS203" s="13" t="n">
        <f aca="false">BS107</f>
        <v>0</v>
      </c>
      <c r="BT203" s="13" t="n">
        <f aca="false">BT107</f>
        <v>0</v>
      </c>
      <c r="BU203" s="13" t="n">
        <f aca="false">BU107</f>
        <v>0</v>
      </c>
      <c r="BV203" s="13" t="n">
        <f aca="false">BV107</f>
        <v>0</v>
      </c>
      <c r="BW203" s="13" t="n">
        <f aca="false">BW107</f>
        <v>0</v>
      </c>
      <c r="BX203" s="13" t="n">
        <f aca="false">BX107</f>
        <v>0</v>
      </c>
      <c r="BY203" s="13" t="n">
        <f aca="false">BY107</f>
        <v>0</v>
      </c>
      <c r="BZ203" s="13" t="n">
        <f aca="false">BZ107</f>
        <v>0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99512.1904</v>
      </c>
      <c r="R204" s="13" t="n">
        <f aca="false">R168</f>
        <v>93261.9904</v>
      </c>
      <c r="S204" s="13" t="n">
        <f aca="false">S168</f>
        <v>93261.9904</v>
      </c>
      <c r="T204" s="13" t="n">
        <f aca="false">T168</f>
        <v>65355.7404</v>
      </c>
      <c r="U204" s="13" t="n">
        <f aca="false">U168</f>
        <v>64855.7404</v>
      </c>
      <c r="V204" s="13" t="n">
        <f aca="false">V168</f>
        <v>64855.7404</v>
      </c>
      <c r="W204" s="13" t="n">
        <f aca="false">W168</f>
        <v>81428.0028</v>
      </c>
      <c r="X204" s="13" t="n">
        <f aca="false">X168</f>
        <v>96653.2652</v>
      </c>
      <c r="Y204" s="13" t="n">
        <f aca="false">Y168</f>
        <v>170600.5276</v>
      </c>
      <c r="Z204" s="13" t="n">
        <f aca="false">Z168</f>
        <v>105410.004</v>
      </c>
      <c r="AA204" s="13" t="n">
        <f aca="false">AA168</f>
        <v>120946.506</v>
      </c>
      <c r="AB204" s="13" t="n">
        <f aca="false">AB168</f>
        <v>193857.996</v>
      </c>
      <c r="AC204" s="13" t="n">
        <f aca="false">AC168</f>
        <v>152019.486</v>
      </c>
      <c r="AD204" s="13" t="n">
        <f aca="false">AD168</f>
        <v>167555.982</v>
      </c>
      <c r="AE204" s="13" t="n">
        <f aca="false">AE168</f>
        <v>240467.484</v>
      </c>
      <c r="AF204" s="13" t="n">
        <f aca="false">AF168</f>
        <v>185883.577</v>
      </c>
      <c r="AG204" s="13" t="n">
        <f aca="false">AG168</f>
        <v>176441.1605</v>
      </c>
      <c r="AH204" s="13" t="n">
        <f aca="false">AH168</f>
        <v>209731.2855</v>
      </c>
      <c r="AI204" s="13" t="n">
        <f aca="false">AI168</f>
        <v>151106.0555</v>
      </c>
      <c r="AJ204" s="13" t="n">
        <f aca="false">AJ168</f>
        <v>151536.2215</v>
      </c>
      <c r="AK204" s="13" t="n">
        <f aca="false">AK168</f>
        <v>151966.3765</v>
      </c>
      <c r="AL204" s="13" t="n">
        <f aca="false">AL168</f>
        <v>152396.537</v>
      </c>
      <c r="AM204" s="13" t="n">
        <f aca="false">AM168</f>
        <v>152826.692</v>
      </c>
      <c r="AN204" s="13" t="n">
        <f aca="false">AN168</f>
        <v>167498.6405</v>
      </c>
      <c r="AO204" s="13" t="n">
        <f aca="false">AO168</f>
        <v>153687.0185</v>
      </c>
      <c r="AP204" s="13" t="n">
        <f aca="false">AP168</f>
        <v>139875.391</v>
      </c>
      <c r="AQ204" s="13" t="n">
        <f aca="false">AQ168</f>
        <v>126063.7635</v>
      </c>
      <c r="AR204" s="13" t="n">
        <f aca="false">AR168</f>
        <v>112252.1305</v>
      </c>
      <c r="AS204" s="13" t="n">
        <f aca="false">AS168</f>
        <v>90627.735</v>
      </c>
      <c r="AT204" s="13" t="n">
        <f aca="false">AT168</f>
        <v>159754.71</v>
      </c>
      <c r="AU204" s="13" t="n">
        <f aca="false">AU168</f>
        <v>65515.68</v>
      </c>
      <c r="AV204" s="13" t="n">
        <f aca="false">AV168</f>
        <v>52959.66</v>
      </c>
      <c r="AW204" s="13" t="n">
        <f aca="false">AW168</f>
        <v>121601.0485</v>
      </c>
      <c r="AX204" s="13" t="n">
        <f aca="false">AX168</f>
        <v>80797.05</v>
      </c>
      <c r="AY204" s="13" t="n">
        <f aca="false">AY168</f>
        <v>67849.975</v>
      </c>
      <c r="AZ204" s="13" t="n">
        <f aca="false">AZ168</f>
        <v>123738.6125</v>
      </c>
      <c r="BA204" s="13" t="n">
        <f aca="false">BA168</f>
        <v>41626.452</v>
      </c>
      <c r="BB204" s="13" t="n">
        <f aca="false">BB168</f>
        <v>41196.286</v>
      </c>
      <c r="BC204" s="13" t="n">
        <f aca="false">BC168</f>
        <v>974287.131</v>
      </c>
      <c r="BD204" s="13" t="n">
        <f aca="false">BD168</f>
        <v>40335.9705</v>
      </c>
      <c r="BE204" s="13" t="n">
        <f aca="false">BE168</f>
        <v>39905.81</v>
      </c>
      <c r="BF204" s="13" t="n">
        <f aca="false">BF168</f>
        <v>170353.6495</v>
      </c>
      <c r="BG204" s="13" t="n">
        <f aca="false">BG168</f>
        <v>39045.489</v>
      </c>
      <c r="BH204" s="13" t="n">
        <f aca="false">BH168</f>
        <v>38615.3285</v>
      </c>
      <c r="BI204" s="13" t="n">
        <f aca="false">BI168</f>
        <v>169061.168</v>
      </c>
      <c r="BJ204" s="13" t="n">
        <f aca="false">BJ168</f>
        <v>37755.0075</v>
      </c>
      <c r="BK204" s="13" t="n">
        <f aca="false">BK168</f>
        <v>37324.847</v>
      </c>
      <c r="BL204" s="13" t="n">
        <f aca="false">BL168</f>
        <v>167770.692</v>
      </c>
      <c r="BM204" s="13" t="n">
        <f aca="false">BM168</f>
        <v>59965.026</v>
      </c>
      <c r="BN204" s="13" t="n">
        <f aca="false">BN168</f>
        <v>59534.8655</v>
      </c>
      <c r="BO204" s="13" t="n">
        <f aca="false">BO168</f>
        <v>243806.995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891557.15059643</v>
      </c>
      <c r="R205" s="30" t="n">
        <f aca="false">R203+R204</f>
        <v>61169.4421319617</v>
      </c>
      <c r="S205" s="30" t="n">
        <f aca="false">S203+S204</f>
        <v>964002.159489858</v>
      </c>
      <c r="T205" s="30" t="n">
        <f aca="false">T203+T204</f>
        <v>847283.7211235</v>
      </c>
      <c r="U205" s="30" t="n">
        <f aca="false">U203+U204</f>
        <v>1116973.84354294</v>
      </c>
      <c r="V205" s="30" t="n">
        <f aca="false">V203+V204</f>
        <v>1114190.9428853</v>
      </c>
      <c r="W205" s="30" t="n">
        <f aca="false">W203+W204</f>
        <v>1128177.8114888</v>
      </c>
      <c r="X205" s="30" t="n">
        <f aca="false">X203+X204</f>
        <v>1251685.83632269</v>
      </c>
      <c r="Y205" s="30" t="n">
        <f aca="false">Y203+Y204</f>
        <v>1325633.09872269</v>
      </c>
      <c r="Z205" s="30" t="n">
        <f aca="false">Z203+Z204</f>
        <v>1260442.57512269</v>
      </c>
      <c r="AA205" s="30" t="n">
        <f aca="false">AA203+AA204</f>
        <v>1275979.07712269</v>
      </c>
      <c r="AB205" s="30" t="n">
        <f aca="false">AB203+AB204</f>
        <v>1427107.25174446</v>
      </c>
      <c r="AC205" s="30" t="n">
        <f aca="false">AC203+AC204</f>
        <v>1228835.37250091</v>
      </c>
      <c r="AD205" s="30" t="n">
        <f aca="false">AD203+AD204</f>
        <v>1244371.86850091</v>
      </c>
      <c r="AE205" s="30" t="n">
        <f aca="false">AE203+AE204</f>
        <v>751236.951369456</v>
      </c>
      <c r="AF205" s="30" t="n">
        <f aca="false">AF203+AF204</f>
        <v>1614861.72496512</v>
      </c>
      <c r="AG205" s="30" t="n">
        <f aca="false">AG203+AG204</f>
        <v>1216414.06727379</v>
      </c>
      <c r="AH205" s="30" t="n">
        <f aca="false">AH203+AH204</f>
        <v>1249704.19227379</v>
      </c>
      <c r="AI205" s="30" t="n">
        <f aca="false">AI203+AI204</f>
        <v>1319075.09184154</v>
      </c>
      <c r="AJ205" s="30" t="n">
        <f aca="false">AJ203+AJ204</f>
        <v>1182374.37712591</v>
      </c>
      <c r="AK205" s="30" t="n">
        <f aca="false">AK203+AK204</f>
        <v>1066539.06081616</v>
      </c>
      <c r="AL205" s="30" t="n">
        <f aca="false">AL203+AL204</f>
        <v>1385642.8427135</v>
      </c>
      <c r="AM205" s="30" t="n">
        <f aca="false">AM203+AM204</f>
        <v>602322.941784678</v>
      </c>
      <c r="AN205" s="30" t="n">
        <f aca="false">AN203+AN204</f>
        <v>616994.890284678</v>
      </c>
      <c r="AO205" s="30" t="n">
        <f aca="false">AO203+AO204</f>
        <v>603183.268284678</v>
      </c>
      <c r="AP205" s="30" t="n">
        <f aca="false">AP203+AP204</f>
        <v>589371.640784678</v>
      </c>
      <c r="AQ205" s="30" t="n">
        <f aca="false">AQ203+AQ204</f>
        <v>575560.013284677</v>
      </c>
      <c r="AR205" s="30" t="n">
        <f aca="false">AR203+AR204</f>
        <v>561748.380284677</v>
      </c>
      <c r="AS205" s="30" t="n">
        <f aca="false">AS203+AS204</f>
        <v>540123.984784677</v>
      </c>
      <c r="AT205" s="30" t="n">
        <f aca="false">AT203+AT204</f>
        <v>609250.959784677</v>
      </c>
      <c r="AU205" s="30" t="n">
        <f aca="false">AU203+AU204</f>
        <v>938144.763381017</v>
      </c>
      <c r="AV205" s="30" t="n">
        <f aca="false">AV203+AV204</f>
        <v>210619.300868547</v>
      </c>
      <c r="AW205" s="30" t="n">
        <f aca="false">AW203+AW204</f>
        <v>279260.689368547</v>
      </c>
      <c r="AX205" s="30" t="n">
        <f aca="false">AX203+AX204</f>
        <v>238456.690868547</v>
      </c>
      <c r="AY205" s="30" t="n">
        <f aca="false">AY203+AY204</f>
        <v>225509.615868547</v>
      </c>
      <c r="AZ205" s="30" t="n">
        <f aca="false">AZ203+AZ204</f>
        <v>281398.253368547</v>
      </c>
      <c r="BA205" s="30" t="n">
        <f aca="false">BA203+BA204</f>
        <v>199286.092868547</v>
      </c>
      <c r="BB205" s="30" t="n">
        <f aca="false">BB203+BB204</f>
        <v>198855.926868547</v>
      </c>
      <c r="BC205" s="30" t="n">
        <f aca="false">BC203+BC204</f>
        <v>1131946.77186855</v>
      </c>
      <c r="BD205" s="30" t="n">
        <f aca="false">BD203+BD204</f>
        <v>197995.611368547</v>
      </c>
      <c r="BE205" s="30" t="n">
        <f aca="false">BE203+BE204</f>
        <v>197565.450868547</v>
      </c>
      <c r="BF205" s="30" t="n">
        <f aca="false">BF203+BF204</f>
        <v>328013.290368547</v>
      </c>
      <c r="BG205" s="30" t="n">
        <f aca="false">BG203+BG204</f>
        <v>196705.129868547</v>
      </c>
      <c r="BH205" s="30" t="n">
        <f aca="false">BH203+BH204</f>
        <v>445211.244424147</v>
      </c>
      <c r="BI205" s="30" t="n">
        <f aca="false">BI203+BI204</f>
        <v>169061.168</v>
      </c>
      <c r="BJ205" s="30" t="n">
        <f aca="false">BJ203+BJ204</f>
        <v>37755.0075</v>
      </c>
      <c r="BK205" s="30" t="n">
        <f aca="false">BK203+BK204</f>
        <v>37324.847</v>
      </c>
      <c r="BL205" s="30" t="n">
        <f aca="false">BL203+BL204</f>
        <v>167770.692</v>
      </c>
      <c r="BM205" s="30" t="n">
        <f aca="false">BM203+BM204</f>
        <v>59965.026</v>
      </c>
      <c r="BN205" s="30" t="n">
        <f aca="false">BN203+BN204</f>
        <v>59534.8655</v>
      </c>
      <c r="BO205" s="30" t="n">
        <f aca="false">BO203+BO204</f>
        <v>243806.995</v>
      </c>
      <c r="BP205" s="30" t="n">
        <f aca="false">BP203+BP204</f>
        <v>0</v>
      </c>
      <c r="BQ205" s="30" t="n">
        <f aca="false">BQ203+BQ204</f>
        <v>0</v>
      </c>
      <c r="BR205" s="30" t="n">
        <f aca="false">BR203+BR204</f>
        <v>142406</v>
      </c>
      <c r="BS205" s="30" t="n">
        <f aca="false">BS203+BS204</f>
        <v>0</v>
      </c>
      <c r="BT205" s="30" t="n">
        <f aca="false">BT203+BT204</f>
        <v>0</v>
      </c>
      <c r="BU205" s="30" t="n">
        <f aca="false">BU203+BU204</f>
        <v>142402</v>
      </c>
      <c r="BV205" s="30" t="n">
        <f aca="false">BV203+BV204</f>
        <v>0</v>
      </c>
      <c r="BW205" s="30" t="n">
        <f aca="false">BW203+BW204</f>
        <v>0</v>
      </c>
      <c r="BX205" s="30" t="n">
        <f aca="false">BX203+BX204</f>
        <v>142402</v>
      </c>
      <c r="BY205" s="30" t="n">
        <f aca="false">BY203+BY204</f>
        <v>0</v>
      </c>
      <c r="BZ205" s="30" t="n">
        <f aca="false">BZ203+BZ204</f>
        <v>0</v>
      </c>
      <c r="CA205" s="30" t="n">
        <f aca="false">CA203+CA204</f>
        <v>215558</v>
      </c>
      <c r="CB205" s="30" t="n">
        <f aca="false">CB203+CB204</f>
        <v>0</v>
      </c>
      <c r="CC205" s="30" t="n">
        <f aca="false">CC203+CC204</f>
        <v>0</v>
      </c>
      <c r="CD205" s="30" t="n">
        <f aca="false">CD203+CD204</f>
        <v>231017</v>
      </c>
      <c r="CE205" s="30" t="n">
        <f aca="false">CE203+CE204</f>
        <v>0</v>
      </c>
      <c r="CF205" s="30" t="n">
        <f aca="false">CF203+CF204</f>
        <v>0</v>
      </c>
      <c r="CG205" s="30" t="n">
        <f aca="false">CG203+CG204</f>
        <v>231016</v>
      </c>
      <c r="CH205" s="30" t="n">
        <f aca="false">CH203+CH204</f>
        <v>0</v>
      </c>
      <c r="CI205" s="30" t="n">
        <f aca="false">CI203+CI204</f>
        <v>0</v>
      </c>
      <c r="CJ205" s="30" t="n">
        <f aca="false">CJ203+CJ204</f>
        <v>231016</v>
      </c>
      <c r="CK205" s="30" t="n">
        <f aca="false">CK203+CK204</f>
        <v>231016</v>
      </c>
      <c r="CL205" s="30" t="n">
        <f aca="false">CL203+CL204</f>
        <v>231016</v>
      </c>
      <c r="CM205" s="30" t="n">
        <f aca="false">CM203+CM204</f>
        <v>231016</v>
      </c>
      <c r="CN205" s="30" t="n">
        <f aca="false">CN203+CN204</f>
        <v>231016</v>
      </c>
      <c r="CO205" s="30" t="n">
        <f aca="false">CO203+CO204</f>
        <v>231016</v>
      </c>
      <c r="CP205" s="30" t="n">
        <f aca="false">CP203+CP204</f>
        <v>231016</v>
      </c>
      <c r="CQ205" s="30" t="n">
        <f aca="false">CQ203+CQ204</f>
        <v>231016</v>
      </c>
      <c r="CR205" s="30" t="n">
        <f aca="false">CR203+CR204</f>
        <v>231016</v>
      </c>
      <c r="CS205" s="30" t="n">
        <f aca="false">CS203+CS204</f>
        <v>231016</v>
      </c>
      <c r="CT205" s="30" t="n">
        <f aca="false">CT203+CT204</f>
        <v>231016</v>
      </c>
      <c r="CU205" s="30" t="n">
        <f aca="false">CU203+CU204</f>
        <v>231016</v>
      </c>
      <c r="CV205" s="30" t="n">
        <f aca="false">CV203+CV204</f>
        <v>231016</v>
      </c>
      <c r="CW205" s="30" t="n">
        <f aca="false">CW203+CW204</f>
        <v>231016</v>
      </c>
      <c r="CX205" s="30" t="n">
        <f aca="false">CX203+CX204</f>
        <v>231016</v>
      </c>
      <c r="CY205" s="30" t="n">
        <f aca="false">CY203+CY204</f>
        <v>231016</v>
      </c>
      <c r="CZ205" s="30" t="n">
        <f aca="false">CZ203+CZ204</f>
        <v>231016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-486200.489226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-486200.489226</v>
      </c>
      <c r="AG206" s="13" t="n">
        <f aca="false">AG144</f>
        <v>-486200.489226</v>
      </c>
      <c r="AH206" s="13" t="n">
        <f aca="false">AH144</f>
        <v>-486200.489226</v>
      </c>
      <c r="AI206" s="13" t="n">
        <f aca="false">AI144</f>
        <v>-486200.489226</v>
      </c>
      <c r="AJ206" s="13" t="n">
        <f aca="false">AJ144</f>
        <v>-486200.489226</v>
      </c>
      <c r="AK206" s="13" t="n">
        <f aca="false">AK144</f>
        <v>-486200.489226</v>
      </c>
      <c r="AL206" s="13" t="n">
        <f aca="false">AL144</f>
        <v>-486200.489226</v>
      </c>
      <c r="AM206" s="13" t="n">
        <f aca="false">AM144</f>
        <v>-486200.489226</v>
      </c>
      <c r="AN206" s="13" t="n">
        <f aca="false">AN144</f>
        <v>-486200.489226</v>
      </c>
      <c r="AO206" s="13" t="n">
        <f aca="false">AO144</f>
        <v>-495924.49901052</v>
      </c>
      <c r="AP206" s="13" t="n">
        <f aca="false">AP144</f>
        <v>-495924.49901052</v>
      </c>
      <c r="AQ206" s="13" t="n">
        <f aca="false">AQ144</f>
        <v>-495924.49901052</v>
      </c>
      <c r="AR206" s="13" t="n">
        <f aca="false">AR144</f>
        <v>-495924.49901052</v>
      </c>
      <c r="AS206" s="13" t="n">
        <f aca="false">AS144</f>
        <v>-495924.49901052</v>
      </c>
      <c r="AT206" s="13" t="n">
        <f aca="false">AT144</f>
        <v>-495924.49901052</v>
      </c>
      <c r="AU206" s="13" t="n">
        <f aca="false">AU144</f>
        <v>-512386.353332776</v>
      </c>
      <c r="AV206" s="13" t="n">
        <f aca="false">AV144</f>
        <v>-495924.49901052</v>
      </c>
      <c r="AW206" s="13" t="n">
        <f aca="false">AW144</f>
        <v>-495924.49901052</v>
      </c>
      <c r="AX206" s="13" t="n">
        <f aca="false">AX144</f>
        <v>-495924.49901052</v>
      </c>
      <c r="AY206" s="13" t="n">
        <f aca="false">AY144</f>
        <v>-495924.49901052</v>
      </c>
      <c r="AZ206" s="13" t="n">
        <f aca="false">AZ144</f>
        <v>-495924.49901052</v>
      </c>
      <c r="BA206" s="13" t="n">
        <f aca="false">BA144</f>
        <v>-505842.98899073</v>
      </c>
      <c r="BB206" s="13" t="n">
        <f aca="false">BB144</f>
        <v>-505842.98899073</v>
      </c>
      <c r="BC206" s="13" t="n">
        <f aca="false">BC144</f>
        <v>-505842.98899073</v>
      </c>
      <c r="BD206" s="13" t="n">
        <f aca="false">BD144</f>
        <v>-505842.98899073</v>
      </c>
      <c r="BE206" s="13" t="n">
        <f aca="false">BE144</f>
        <v>-505842.98899073</v>
      </c>
      <c r="BF206" s="13" t="n">
        <f aca="false">BF144</f>
        <v>-505842.98899073</v>
      </c>
      <c r="BG206" s="13" t="n">
        <f aca="false">BG144</f>
        <v>-505842.98899073</v>
      </c>
      <c r="BH206" s="13" t="n">
        <f aca="false">BH144</f>
        <v>-505842.98899073</v>
      </c>
      <c r="BI206" s="13" t="n">
        <f aca="false">BI144</f>
        <v>-505842.98899073</v>
      </c>
      <c r="BJ206" s="13" t="n">
        <f aca="false">BJ144</f>
        <v>-505842.98899073</v>
      </c>
      <c r="BK206" s="13" t="n">
        <f aca="false">BK144</f>
        <v>-505842.98899073</v>
      </c>
      <c r="BL206" s="13" t="n">
        <f aca="false">BL144</f>
        <v>-505842.98899073</v>
      </c>
      <c r="BM206" s="13" t="n">
        <f aca="false">BM144</f>
        <v>-515959.848770545</v>
      </c>
      <c r="BN206" s="13" t="n">
        <f aca="false">BN144</f>
        <v>-515959.848770545</v>
      </c>
      <c r="BO206" s="13" t="n">
        <f aca="false">BO144</f>
        <v>-515959.848770545</v>
      </c>
      <c r="BP206" s="13" t="n">
        <f aca="false">BP144</f>
        <v>-515959.848770545</v>
      </c>
      <c r="BQ206" s="13" t="n">
        <f aca="false">BQ144</f>
        <v>-515959.848770545</v>
      </c>
      <c r="BR206" s="13" t="n">
        <f aca="false">BR144</f>
        <v>-515959.848770545</v>
      </c>
      <c r="BS206" s="13" t="n">
        <f aca="false">BS144</f>
        <v>-515959.848770545</v>
      </c>
      <c r="BT206" s="13" t="n">
        <f aca="false">BT144</f>
        <v>-515959.848770545</v>
      </c>
      <c r="BU206" s="13" t="n">
        <f aca="false">BU144</f>
        <v>-515959.848770545</v>
      </c>
      <c r="BV206" s="13" t="n">
        <f aca="false">BV144</f>
        <v>-515959.848770545</v>
      </c>
      <c r="BW206" s="13" t="n">
        <f aca="false">BW144</f>
        <v>-515959.848770545</v>
      </c>
      <c r="BX206" s="13" t="n">
        <f aca="false">BX144</f>
        <v>-515959.848770545</v>
      </c>
      <c r="BY206" s="13" t="n">
        <f aca="false">BY144</f>
        <v>-526279.045745956</v>
      </c>
      <c r="BZ206" s="13" t="n">
        <f aca="false">BZ144</f>
        <v>-526279.045745956</v>
      </c>
      <c r="CA206" s="13" t="n">
        <f aca="false">CA144</f>
        <v>-526279.045745956</v>
      </c>
      <c r="CB206" s="13" t="n">
        <f aca="false">CB144</f>
        <v>-526279.045745956</v>
      </c>
      <c r="CC206" s="13" t="n">
        <f aca="false">CC144</f>
        <v>-526279.045745956</v>
      </c>
      <c r="CD206" s="13" t="n">
        <f aca="false">CD144</f>
        <v>-526279.045745956</v>
      </c>
      <c r="CE206" s="13" t="n">
        <f aca="false">CE144</f>
        <v>-526279.045745956</v>
      </c>
      <c r="CF206" s="13" t="n">
        <f aca="false">CF144</f>
        <v>-526279.045745956</v>
      </c>
      <c r="CG206" s="13" t="n">
        <f aca="false">CG144</f>
        <v>-526279.045745956</v>
      </c>
      <c r="CH206" s="13" t="n">
        <f aca="false">CH144</f>
        <v>-526279.045745956</v>
      </c>
      <c r="CI206" s="13" t="n">
        <f aca="false">CI144</f>
        <v>-526279.045745956</v>
      </c>
      <c r="CJ206" s="13" t="n">
        <f aca="false">CJ144</f>
        <v>-526279.045745956</v>
      </c>
      <c r="CK206" s="13" t="n">
        <f aca="false">CK144</f>
        <v>-536804.626660875</v>
      </c>
      <c r="CL206" s="13" t="n">
        <f aca="false">CL144</f>
        <v>-536804.626660875</v>
      </c>
      <c r="CM206" s="13" t="n">
        <f aca="false">CM144</f>
        <v>-536804.626660875</v>
      </c>
      <c r="CN206" s="13" t="n">
        <f aca="false">CN144</f>
        <v>-536804.626660875</v>
      </c>
      <c r="CO206" s="13" t="n">
        <f aca="false">CO144</f>
        <v>-536804.626660875</v>
      </c>
      <c r="CP206" s="13" t="n">
        <f aca="false">CP144</f>
        <v>-536804.626660875</v>
      </c>
      <c r="CQ206" s="13" t="n">
        <f aca="false">CQ144</f>
        <v>-536804.626660875</v>
      </c>
      <c r="CR206" s="13" t="n">
        <f aca="false">CR144</f>
        <v>-536804.626660875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-681916.514346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-681916.514346</v>
      </c>
      <c r="AG208" s="30" t="n">
        <f aca="false">AG206+AG207</f>
        <v>-681916.514346</v>
      </c>
      <c r="AH208" s="30" t="n">
        <f aca="false">AH206+AH207</f>
        <v>-681916.514346</v>
      </c>
      <c r="AI208" s="30" t="n">
        <f aca="false">AI206+AI207</f>
        <v>-681916.514346</v>
      </c>
      <c r="AJ208" s="30" t="n">
        <f aca="false">AJ206+AJ207</f>
        <v>-681916.514346</v>
      </c>
      <c r="AK208" s="30" t="n">
        <f aca="false">AK206+AK207</f>
        <v>-681916.514346</v>
      </c>
      <c r="AL208" s="30" t="n">
        <f aca="false">AL206+AL207</f>
        <v>-681916.514346</v>
      </c>
      <c r="AM208" s="30" t="n">
        <f aca="false">AM206+AM207</f>
        <v>-681916.514346</v>
      </c>
      <c r="AN208" s="30" t="n">
        <f aca="false">AN206+AN207</f>
        <v>-681916.514346</v>
      </c>
      <c r="AO208" s="30" t="n">
        <f aca="false">AO206+AO207</f>
        <v>-695554.84463292</v>
      </c>
      <c r="AP208" s="30" t="n">
        <f aca="false">AP206+AP207</f>
        <v>-695554.84463292</v>
      </c>
      <c r="AQ208" s="30" t="n">
        <f aca="false">AQ206+AQ207</f>
        <v>-695554.84463292</v>
      </c>
      <c r="AR208" s="30" t="n">
        <f aca="false">AR206+AR207</f>
        <v>-695554.84463292</v>
      </c>
      <c r="AS208" s="30" t="n">
        <f aca="false">AS206+AS207</f>
        <v>-695554.84463292</v>
      </c>
      <c r="AT208" s="30" t="n">
        <f aca="false">AT206+AT207</f>
        <v>-777237.84463292</v>
      </c>
      <c r="AU208" s="30" t="n">
        <f aca="false">AU206+AU207</f>
        <v>-712016.698955176</v>
      </c>
      <c r="AV208" s="30" t="n">
        <f aca="false">AV206+AV207</f>
        <v>-695554.84463292</v>
      </c>
      <c r="AW208" s="30" t="n">
        <f aca="false">AW206+AW207</f>
        <v>-777236.84463292</v>
      </c>
      <c r="AX208" s="30" t="n">
        <f aca="false">AX206+AX207</f>
        <v>-695554.84463292</v>
      </c>
      <c r="AY208" s="30" t="n">
        <f aca="false">AY206+AY207</f>
        <v>-695554.84463292</v>
      </c>
      <c r="AZ208" s="30" t="n">
        <f aca="false">AZ206+AZ207</f>
        <v>-777236.84463292</v>
      </c>
      <c r="BA208" s="30" t="n">
        <f aca="false">BA206+BA207</f>
        <v>-709465.941525578</v>
      </c>
      <c r="BB208" s="30" t="n">
        <f aca="false">BB206+BB207</f>
        <v>-709465.941525578</v>
      </c>
      <c r="BC208" s="30" t="n">
        <f aca="false">BC206+BC207</f>
        <v>-1642986.94152558</v>
      </c>
      <c r="BD208" s="30" t="n">
        <f aca="false">BD206+BD207</f>
        <v>-709465.941525578</v>
      </c>
      <c r="BE208" s="30" t="n">
        <f aca="false">BE206+BE207</f>
        <v>-709465.941525578</v>
      </c>
      <c r="BF208" s="30" t="n">
        <f aca="false">BF206+BF207</f>
        <v>-840343.941525578</v>
      </c>
      <c r="BG208" s="30" t="n">
        <f aca="false">BG206+BG207</f>
        <v>-709465.941525578</v>
      </c>
      <c r="BH208" s="30" t="n">
        <f aca="false">BH206+BH207</f>
        <v>-709465.941525578</v>
      </c>
      <c r="BI208" s="30" t="n">
        <f aca="false">BI206+BI207</f>
        <v>-840341.941525578</v>
      </c>
      <c r="BJ208" s="30" t="n">
        <f aca="false">BJ206+BJ207</f>
        <v>-709465.941525578</v>
      </c>
      <c r="BK208" s="30" t="n">
        <f aca="false">BK206+BK207</f>
        <v>-709465.941525578</v>
      </c>
      <c r="BL208" s="30" t="n">
        <f aca="false">BL206+BL207</f>
        <v>-840341.941525578</v>
      </c>
      <c r="BM208" s="30" t="n">
        <f aca="false">BM206+BM207</f>
        <v>-723655.26035609</v>
      </c>
      <c r="BN208" s="30" t="n">
        <f aca="false">BN206+BN207</f>
        <v>-723655.26035609</v>
      </c>
      <c r="BO208" s="30" t="n">
        <f aca="false">BO206+BO207</f>
        <v>-854531.26035609</v>
      </c>
      <c r="BP208" s="30" t="n">
        <f aca="false">BP206+BP207</f>
        <v>-723655.26035609</v>
      </c>
      <c r="BQ208" s="30" t="n">
        <f aca="false">BQ206+BQ207</f>
        <v>-723655.26035609</v>
      </c>
      <c r="BR208" s="30" t="n">
        <f aca="false">BR206+BR207</f>
        <v>-812810.91035609</v>
      </c>
      <c r="BS208" s="30" t="n">
        <f aca="false">BS206+BS207</f>
        <v>-723655.26035609</v>
      </c>
      <c r="BT208" s="30" t="n">
        <f aca="false">BT206+BT207</f>
        <v>-723655.26035609</v>
      </c>
      <c r="BU208" s="30" t="n">
        <f aca="false">BU206+BU207</f>
        <v>-798295.26035609</v>
      </c>
      <c r="BV208" s="30" t="n">
        <f aca="false">BV206+BV207</f>
        <v>-723655.26035609</v>
      </c>
      <c r="BW208" s="30" t="n">
        <f aca="false">BW206+BW207</f>
        <v>-723655.26035609</v>
      </c>
      <c r="BX208" s="30" t="n">
        <f aca="false">BX206+BX207</f>
        <v>-798295.26035609</v>
      </c>
      <c r="BY208" s="30" t="n">
        <f aca="false">BY206+BY207</f>
        <v>-738128.365563212</v>
      </c>
      <c r="BZ208" s="30" t="n">
        <f aca="false">BZ206+BZ207</f>
        <v>-738128.365563212</v>
      </c>
      <c r="CA208" s="30" t="n">
        <f aca="false">CA206+CA207</f>
        <v>-885924.365563212</v>
      </c>
      <c r="CB208" s="30" t="n">
        <f aca="false">CB206+CB207</f>
        <v>-738128.365563212</v>
      </c>
      <c r="CC208" s="30" t="n">
        <f aca="false">CC206+CC207</f>
        <v>-738128.365563212</v>
      </c>
      <c r="CD208" s="30" t="n">
        <f aca="false">CD206+CD207</f>
        <v>-892646.365563212</v>
      </c>
      <c r="CE208" s="30" t="n">
        <f aca="false">CE206+CE207</f>
        <v>-738128.365563212</v>
      </c>
      <c r="CF208" s="30" t="n">
        <f aca="false">CF206+CF207</f>
        <v>-738128.365563212</v>
      </c>
      <c r="CG208" s="30" t="n">
        <f aca="false">CG206+CG207</f>
        <v>-892645.365563212</v>
      </c>
      <c r="CH208" s="30" t="n">
        <f aca="false">CH206+CH207</f>
        <v>-738128.365563212</v>
      </c>
      <c r="CI208" s="30" t="n">
        <f aca="false">CI206+CI207</f>
        <v>-738128.365563212</v>
      </c>
      <c r="CJ208" s="30" t="n">
        <f aca="false">CJ206+CJ207</f>
        <v>-886037.338956733</v>
      </c>
      <c r="CK208" s="30" t="n">
        <f aca="false">CK206+CK207</f>
        <v>-826045.932874476</v>
      </c>
      <c r="CL208" s="30" t="n">
        <f aca="false">CL206+CL207</f>
        <v>-826045.932874476</v>
      </c>
      <c r="CM208" s="30" t="n">
        <f aca="false">CM206+CM207</f>
        <v>-826045.932874476</v>
      </c>
      <c r="CN208" s="30" t="n">
        <f aca="false">CN206+CN207</f>
        <v>-826045.932874476</v>
      </c>
      <c r="CO208" s="30" t="n">
        <f aca="false">CO206+CO207</f>
        <v>-826045.932874476</v>
      </c>
      <c r="CP208" s="30" t="n">
        <f aca="false">CP206+CP207</f>
        <v>-826045.932874476</v>
      </c>
      <c r="CQ208" s="30" t="n">
        <f aca="false">CQ206+CQ207</f>
        <v>-826045.932874476</v>
      </c>
      <c r="CR208" s="30" t="n">
        <f aca="false">CR206+CR207</f>
        <v>-826045.932874476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266321.17329643</v>
      </c>
      <c r="R209" s="37" t="n">
        <f aca="false">R205+R208</f>
        <v>-674126.160168038</v>
      </c>
      <c r="S209" s="37" t="n">
        <f aca="false">S205+S208</f>
        <v>257166.519689858</v>
      </c>
      <c r="T209" s="37" t="n">
        <f aca="false">T205+T208</f>
        <v>150444.6563235</v>
      </c>
      <c r="U209" s="37" t="n">
        <f aca="false">U205+U208</f>
        <v>402321.31874294</v>
      </c>
      <c r="V209" s="37" t="n">
        <f aca="false">V205+V208</f>
        <v>445645.340585299</v>
      </c>
      <c r="W209" s="37" t="n">
        <f aca="false">W205+W208</f>
        <v>459632.209188799</v>
      </c>
      <c r="X209" s="37" t="n">
        <f aca="false">X205+X208</f>
        <v>583140.234022687</v>
      </c>
      <c r="Y209" s="37" t="n">
        <f aca="false">Y205+Y208</f>
        <v>594521.669972687</v>
      </c>
      <c r="Z209" s="37" t="n">
        <f aca="false">Z205+Z208</f>
        <v>591896.972822687</v>
      </c>
      <c r="AA209" s="37" t="n">
        <f aca="false">AA205+AA208</f>
        <v>607433.474822688</v>
      </c>
      <c r="AB209" s="37" t="n">
        <f aca="false">AB205+AB208</f>
        <v>758561.649444465</v>
      </c>
      <c r="AC209" s="37" t="n">
        <f aca="false">AC205+AC208</f>
        <v>546918.85815491</v>
      </c>
      <c r="AD209" s="37" t="n">
        <f aca="false">AD205+AD208</f>
        <v>562455.35415491</v>
      </c>
      <c r="AE209" s="37" t="n">
        <f aca="false">AE205+AE208</f>
        <v>69320.4370234562</v>
      </c>
      <c r="AF209" s="37" t="n">
        <f aca="false">AF205+AF208</f>
        <v>932945.210619118</v>
      </c>
      <c r="AG209" s="37" t="n">
        <f aca="false">AG205+AG208</f>
        <v>534497.552927793</v>
      </c>
      <c r="AH209" s="37" t="n">
        <f aca="false">AH205+AH208</f>
        <v>567787.677927793</v>
      </c>
      <c r="AI209" s="37" t="n">
        <f aca="false">AI205+AI208</f>
        <v>637158.577495544</v>
      </c>
      <c r="AJ209" s="37" t="n">
        <f aca="false">AJ205+AJ208</f>
        <v>500457.862779908</v>
      </c>
      <c r="AK209" s="37" t="n">
        <f aca="false">AK205+AK208</f>
        <v>384622.546470158</v>
      </c>
      <c r="AL209" s="37" t="n">
        <f aca="false">AL205+AL208</f>
        <v>703726.328367498</v>
      </c>
      <c r="AM209" s="37" t="n">
        <f aca="false">AM205+AM208</f>
        <v>-79593.5725613223</v>
      </c>
      <c r="AN209" s="37" t="n">
        <f aca="false">AN205+AN208</f>
        <v>-64921.6240613223</v>
      </c>
      <c r="AO209" s="37" t="n">
        <f aca="false">AO205+AO208</f>
        <v>-92371.5763482422</v>
      </c>
      <c r="AP209" s="37" t="n">
        <f aca="false">AP205+AP208</f>
        <v>-106183.203848242</v>
      </c>
      <c r="AQ209" s="37" t="n">
        <f aca="false">AQ205+AQ208</f>
        <v>-119994.831348243</v>
      </c>
      <c r="AR209" s="37" t="n">
        <f aca="false">AR205+AR208</f>
        <v>-133806.464348243</v>
      </c>
      <c r="AS209" s="37" t="n">
        <f aca="false">AS205+AS208</f>
        <v>-155430.859848243</v>
      </c>
      <c r="AT209" s="37" t="n">
        <f aca="false">AT205+AT208</f>
        <v>-167986.884848243</v>
      </c>
      <c r="AU209" s="37" t="n">
        <f aca="false">AU205+AU208</f>
        <v>226128.06442584</v>
      </c>
      <c r="AV209" s="37" t="n">
        <f aca="false">AV205+AV208</f>
        <v>-484935.543764373</v>
      </c>
      <c r="AW209" s="37" t="n">
        <f aca="false">AW205+AW208</f>
        <v>-497976.155264373</v>
      </c>
      <c r="AX209" s="37" t="n">
        <f aca="false">AX205+AX208</f>
        <v>-457098.153764373</v>
      </c>
      <c r="AY209" s="37" t="n">
        <f aca="false">AY205+AY208</f>
        <v>-470045.228764373</v>
      </c>
      <c r="AZ209" s="37" t="n">
        <f aca="false">AZ205+AZ208</f>
        <v>-495838.591264373</v>
      </c>
      <c r="BA209" s="37" t="n">
        <f aca="false">BA205+BA208</f>
        <v>-510179.848657032</v>
      </c>
      <c r="BB209" s="37" t="n">
        <f aca="false">BB205+BB208</f>
        <v>-510610.014657032</v>
      </c>
      <c r="BC209" s="37" t="n">
        <f aca="false">BC205+BC208</f>
        <v>-511040.169657032</v>
      </c>
      <c r="BD209" s="37" t="n">
        <f aca="false">BD205+BD208</f>
        <v>-511470.330157032</v>
      </c>
      <c r="BE209" s="37" t="n">
        <f aca="false">BE205+BE208</f>
        <v>-511900.490657032</v>
      </c>
      <c r="BF209" s="37" t="n">
        <f aca="false">BF205+BF208</f>
        <v>-512330.651157032</v>
      </c>
      <c r="BG209" s="37" t="n">
        <f aca="false">BG205+BG208</f>
        <v>-512760.811657032</v>
      </c>
      <c r="BH209" s="37" t="n">
        <f aca="false">BH205+BH208</f>
        <v>-264254.697101432</v>
      </c>
      <c r="BI209" s="37" t="n">
        <f aca="false">BI205+BI208</f>
        <v>-671280.773525578</v>
      </c>
      <c r="BJ209" s="37" t="n">
        <f aca="false">BJ205+BJ208</f>
        <v>-671710.934025578</v>
      </c>
      <c r="BK209" s="37" t="n">
        <f aca="false">BK205+BK208</f>
        <v>-672141.094525578</v>
      </c>
      <c r="BL209" s="37" t="n">
        <f aca="false">BL205+BL208</f>
        <v>-672571.249525578</v>
      </c>
      <c r="BM209" s="37" t="n">
        <f aca="false">BM205+BM208</f>
        <v>-663690.23435609</v>
      </c>
      <c r="BN209" s="37" t="n">
        <f aca="false">BN205+BN208</f>
        <v>-664120.39485609</v>
      </c>
      <c r="BO209" s="37" t="n">
        <f aca="false">BO205+BO208</f>
        <v>-610724.26535609</v>
      </c>
      <c r="BP209" s="37" t="n">
        <f aca="false">BP205+BP208</f>
        <v>-723655.26035609</v>
      </c>
      <c r="BQ209" s="37" t="n">
        <f aca="false">BQ205+BQ208</f>
        <v>-723655.26035609</v>
      </c>
      <c r="BR209" s="37" t="n">
        <f aca="false">BR205+BR208</f>
        <v>-670404.91035609</v>
      </c>
      <c r="BS209" s="37" t="n">
        <f aca="false">BS205+BS208</f>
        <v>-723655.26035609</v>
      </c>
      <c r="BT209" s="37" t="n">
        <f aca="false">BT205+BT208</f>
        <v>-723655.26035609</v>
      </c>
      <c r="BU209" s="37" t="n">
        <f aca="false">BU205+BU208</f>
        <v>-655893.26035609</v>
      </c>
      <c r="BV209" s="37" t="n">
        <f aca="false">BV205+BV208</f>
        <v>-723655.26035609</v>
      </c>
      <c r="BW209" s="37" t="n">
        <f aca="false">BW205+BW208</f>
        <v>-723655.26035609</v>
      </c>
      <c r="BX209" s="37" t="n">
        <f aca="false">BX205+BX208</f>
        <v>-655893.26035609</v>
      </c>
      <c r="BY209" s="37" t="n">
        <f aca="false">BY205+BY208</f>
        <v>-738128.365563212</v>
      </c>
      <c r="BZ209" s="37" t="n">
        <f aca="false">BZ205+BZ208</f>
        <v>-738128.365563212</v>
      </c>
      <c r="CA209" s="37" t="n">
        <f aca="false">CA205+CA208</f>
        <v>-670366.365563212</v>
      </c>
      <c r="CB209" s="37" t="n">
        <f aca="false">CB205+CB208</f>
        <v>-738128.365563212</v>
      </c>
      <c r="CC209" s="37" t="n">
        <f aca="false">CC205+CC208</f>
        <v>-738128.365563212</v>
      </c>
      <c r="CD209" s="37" t="n">
        <f aca="false">CD205+CD208</f>
        <v>-661629.365563212</v>
      </c>
      <c r="CE209" s="37" t="n">
        <f aca="false">CE205+CE208</f>
        <v>-738128.365563212</v>
      </c>
      <c r="CF209" s="37" t="n">
        <f aca="false">CF205+CF208</f>
        <v>-738128.365563212</v>
      </c>
      <c r="CG209" s="37" t="n">
        <f aca="false">CG205+CG208</f>
        <v>-661629.365563212</v>
      </c>
      <c r="CH209" s="37" t="n">
        <f aca="false">CH205+CH208</f>
        <v>-738128.365563212</v>
      </c>
      <c r="CI209" s="37" t="n">
        <f aca="false">CI205+CI208</f>
        <v>-738128.365563212</v>
      </c>
      <c r="CJ209" s="37" t="n">
        <f aca="false">CJ205+CJ208</f>
        <v>-655021.338956733</v>
      </c>
      <c r="CK209" s="37" t="n">
        <f aca="false">CK205+CK208</f>
        <v>-595029.932874476</v>
      </c>
      <c r="CL209" s="37" t="n">
        <f aca="false">CL205+CL208</f>
        <v>-595029.932874476</v>
      </c>
      <c r="CM209" s="37" t="n">
        <f aca="false">CM205+CM208</f>
        <v>-595029.932874476</v>
      </c>
      <c r="CN209" s="37" t="n">
        <f aca="false">CN205+CN208</f>
        <v>-595029.932874476</v>
      </c>
      <c r="CO209" s="37" t="n">
        <f aca="false">CO205+CO208</f>
        <v>-595029.932874476</v>
      </c>
      <c r="CP209" s="37" t="n">
        <f aca="false">CP205+CP208</f>
        <v>-595029.932874476</v>
      </c>
      <c r="CQ209" s="37" t="n">
        <f aca="false">CQ205+CQ208</f>
        <v>-595029.932874476</v>
      </c>
      <c r="CR209" s="37" t="n">
        <f aca="false">CR205+CR208</f>
        <v>-595029.932874476</v>
      </c>
      <c r="CS209" s="37" t="n">
        <f aca="false">CS205+CS208</f>
        <v>-595029.932874476</v>
      </c>
      <c r="CT209" s="37" t="n">
        <f aca="false">CT205+CT208</f>
        <v>-521917.28667617</v>
      </c>
      <c r="CU209" s="37" t="n">
        <f aca="false">CU205+CU208</f>
        <v>-521917.28667617</v>
      </c>
      <c r="CV209" s="37" t="n">
        <f aca="false">CV205+CV208</f>
        <v>-521917.28667617</v>
      </c>
      <c r="CW209" s="37" t="n">
        <f aca="false">CW205+CW208</f>
        <v>-479804.7013461</v>
      </c>
      <c r="CX209" s="37" t="n">
        <f aca="false">CX205+CX208</f>
        <v>-462357.852409693</v>
      </c>
      <c r="CY209" s="37" t="n">
        <f aca="false">CY205+CY208</f>
        <v>-462357.852409693</v>
      </c>
      <c r="CZ209" s="37" t="n">
        <f aca="false">CZ205+CZ208</f>
        <v>-462357.852409693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0.29871464001861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0.266769651040978</v>
      </c>
      <c r="T210" s="33" t="n">
        <f aca="false">IFERROR(IF(OR(T205&lt;=0,T209/T205&lt;0,T209/T205&gt;1),0,T209/T205),0)</f>
        <v>0.177561131617175</v>
      </c>
      <c r="U210" s="33" t="n">
        <f aca="false">IFERROR(IF(OR(U205&lt;=0,U209/U205&lt;0,U209/U205&gt;1),0,U209/U205),0)</f>
        <v>0.360188666071905</v>
      </c>
      <c r="V210" s="33" t="n">
        <f aca="false">IFERROR(IF(OR(V205&lt;=0,V209/V205&lt;0,V209/V205&gt;1),0,V209/V205),0)</f>
        <v>0.399972144299845</v>
      </c>
      <c r="W210" s="33" t="n">
        <f aca="false">IFERROR(IF(OR(W205&lt;=0,W209/W205&lt;0,W209/W205&gt;1),0,W209/W205),0)</f>
        <v>0.407411140786616</v>
      </c>
      <c r="X210" s="33" t="n">
        <f aca="false">IFERROR(IF(OR(X205&lt;=0,X209/X205&lt;0,X209/X205&gt;1),0,X209/X205),0)</f>
        <v>0.465883864065993</v>
      </c>
      <c r="Y210" s="33" t="n">
        <f aca="false">IFERROR(IF(OR(Y205&lt;=0,Y209/Y205&lt;0,Y209/Y205&gt;1),0,Y209/Y205),0)</f>
        <v>0.448481310964201</v>
      </c>
      <c r="Z210" s="33" t="n">
        <f aca="false">IFERROR(IF(OR(Z205&lt;=0,Z209/Z205&lt;0,Z209/Z205&gt;1),0,Z209/Z205),0)</f>
        <v>0.46959455710632</v>
      </c>
      <c r="AA210" s="33" t="n">
        <f aca="false">IFERROR(IF(OR(AA205&lt;=0,AA209/AA205&lt;0,AA209/AA205&gt;1),0,AA209/AA205),0)</f>
        <v>0.476052848916959</v>
      </c>
      <c r="AB210" s="33" t="n">
        <f aca="false">IFERROR(IF(OR(AB205&lt;=0,AB209/AB205&lt;0,AB209/AB205&gt;1),0,AB209/AB205),0)</f>
        <v>0.531537940485703</v>
      </c>
      <c r="AC210" s="33" t="n">
        <f aca="false">IFERROR(IF(OR(AC205&lt;=0,AC209/AC205&lt;0,AC209/AC205&gt;1),0,AC209/AC205),0)</f>
        <v>0.44507089427433</v>
      </c>
      <c r="AD210" s="33" t="n">
        <f aca="false">IFERROR(IF(OR(AD205&lt;=0,AD209/AD205&lt;0,AD209/AD205&gt;1),0,AD209/AD205),0)</f>
        <v>0.451999413031169</v>
      </c>
      <c r="AE210" s="33" t="n">
        <f aca="false">IFERROR(IF(OR(AE205&lt;=0,AE209/AE205&lt;0,AE209/AE205&gt;1),0,AE209/AE205),0)</f>
        <v>0.0922750630105316</v>
      </c>
      <c r="AF210" s="33" t="n">
        <f aca="false">IFERROR(IF(OR(AF205&lt;=0,AF209/AF205&lt;0,AF209/AF205&gt;1),0,AF209/AF205),0)</f>
        <v>0.577724517335545</v>
      </c>
      <c r="AG210" s="33" t="n">
        <f aca="false">IFERROR(IF(OR(AG205&lt;=0,AG209/AG205&lt;0,AG209/AG205&gt;1),0,AG209/AG205),0)</f>
        <v>0.439404284534213</v>
      </c>
      <c r="AH210" s="33" t="n">
        <f aca="false">IFERROR(IF(OR(AH205&lt;=0,AH209/AH205&lt;0,AH209/AH205&gt;1),0,AH209/AH205),0)</f>
        <v>0.454337659614251</v>
      </c>
      <c r="AI210" s="33" t="n">
        <f aca="false">IFERROR(IF(OR(AI205&lt;=0,AI209/AI205&lt;0,AI209/AI205&gt;1),0,AI209/AI205),0)</f>
        <v>0.483034348413035</v>
      </c>
      <c r="AJ210" s="33" t="n">
        <f aca="false">IFERROR(IF(OR(AJ205&lt;=0,AJ209/AJ205&lt;0,AJ209/AJ205&gt;1),0,AJ209/AJ205),0)</f>
        <v>0.423265145508659</v>
      </c>
      <c r="AK210" s="33" t="n">
        <f aca="false">IFERROR(IF(OR(AK205&lt;=0,AK209/AK205&lt;0,AK209/AK205&gt;1),0,AK209/AK205),0)</f>
        <v>0.360626779272228</v>
      </c>
      <c r="AL210" s="33" t="n">
        <f aca="false">IFERROR(IF(OR(AL205&lt;=0,AL209/AL205&lt;0,AL209/AL205&gt;1),0,AL209/AL205),0)</f>
        <v>0.507869926271473</v>
      </c>
      <c r="AM210" s="33" t="n">
        <f aca="false">IFERROR(IF(OR(AM205&lt;=0,AM209/AM205&lt;0,AM209/AM205&gt;1),0,AM209/AM205),0)</f>
        <v>0</v>
      </c>
      <c r="AN210" s="33" t="n">
        <f aca="false">IFERROR(IF(OR(AN205&lt;=0,AN209/AN205&lt;0,AN209/AN205&gt;1),0,AN209/AN205),0)</f>
        <v>0</v>
      </c>
      <c r="AO210" s="33" t="n">
        <f aca="false">IFERROR(IF(OR(AO205&lt;=0,AO209/AO205&lt;0,AO209/AO205&gt;1),0,AO209/AO205),0)</f>
        <v>0</v>
      </c>
      <c r="AP210" s="33" t="n">
        <f aca="false">IFERROR(IF(OR(AP205&lt;=0,AP209/AP205&lt;0,AP209/AP205&gt;1),0,AP209/AP205),0)</f>
        <v>0</v>
      </c>
      <c r="AQ210" s="33" t="n">
        <f aca="false">IFERROR(IF(OR(AQ205&lt;=0,AQ209/AQ205&lt;0,AQ209/AQ205&gt;1),0,AQ209/AQ205),0)</f>
        <v>0</v>
      </c>
      <c r="AR210" s="33" t="n">
        <f aca="false">IFERROR(IF(OR(AR205&lt;=0,AR209/AR205&lt;0,AR209/AR205&gt;1),0,AR209/AR205),0)</f>
        <v>0</v>
      </c>
      <c r="AS210" s="33" t="n">
        <f aca="false">IFERROR(IF(OR(AS205&lt;=0,AS209/AS205&lt;0,AS209/AS205&gt;1),0,AS209/AS205),0)</f>
        <v>0</v>
      </c>
      <c r="AT210" s="33" t="n">
        <f aca="false">IFERROR(IF(OR(AT205&lt;=0,AT209/AT205&lt;0,AT209/AT205&gt;1),0,AT209/AT205),0)</f>
        <v>0</v>
      </c>
      <c r="AU210" s="33" t="n">
        <f aca="false">IFERROR(IF(OR(AU205&lt;=0,AU209/AU205&lt;0,AU209/AU205&gt;1),0,AU209/AU205),0)</f>
        <v>0.24103749576013</v>
      </c>
      <c r="AV210" s="33" t="n">
        <f aca="false">IFERROR(IF(OR(AV205&lt;=0,AV209/AV205&lt;0,AV209/AV205&gt;1),0,AV209/AV205),0)</f>
        <v>0</v>
      </c>
      <c r="AW210" s="33" t="n">
        <f aca="false">IFERROR(IF(OR(AW205&lt;=0,AW209/AW205&lt;0,AW209/AW205&gt;1),0,AW209/AW205),0)</f>
        <v>0</v>
      </c>
      <c r="AX210" s="33" t="n">
        <f aca="false">IFERROR(IF(OR(AX205&lt;=0,AX209/AX205&lt;0,AX209/AX205&gt;1),0,AX209/AX205),0)</f>
        <v>0</v>
      </c>
      <c r="AY210" s="33" t="n">
        <f aca="false">IFERROR(IF(OR(AY205&lt;=0,AY209/AY205&lt;0,AY209/AY205&gt;1),0,AY209/AY205),0)</f>
        <v>0</v>
      </c>
      <c r="AZ210" s="33" t="n">
        <f aca="false">IFERROR(IF(OR(AZ205&lt;=0,AZ209/AZ205&lt;0,AZ209/AZ205&gt;1),0,AZ209/AZ205),0)</f>
        <v>0</v>
      </c>
      <c r="BA210" s="33" t="n">
        <f aca="false">IFERROR(IF(OR(BA205&lt;=0,BA209/BA205&lt;0,BA209/BA205&gt;1),0,BA209/BA205),0)</f>
        <v>0</v>
      </c>
      <c r="BB210" s="33" t="n">
        <f aca="false">IFERROR(IF(OR(BB205&lt;=0,BB209/BB205&lt;0,BB209/BB205&gt;1),0,BB209/BB205),0)</f>
        <v>0</v>
      </c>
      <c r="BC210" s="33" t="n">
        <f aca="false">IFERROR(IF(OR(BC205&lt;=0,BC209/BC205&lt;0,BC209/BC205&gt;1),0,BC209/BC205),0)</f>
        <v>0</v>
      </c>
      <c r="BD210" s="33" t="n">
        <f aca="false">IFERROR(IF(OR(BD205&lt;=0,BD209/BD205&lt;0,BD209/BD205&gt;1),0,BD209/BD205),0)</f>
        <v>0</v>
      </c>
      <c r="BE210" s="33" t="n">
        <f aca="false">IFERROR(IF(OR(BE205&lt;=0,BE209/BE205&lt;0,BE209/BE205&gt;1),0,BE209/BE205),0)</f>
        <v>0</v>
      </c>
      <c r="BF210" s="33" t="n">
        <f aca="false">IFERROR(IF(OR(BF205&lt;=0,BF209/BF205&lt;0,BF209/BF205&gt;1),0,BF209/BF205),0)</f>
        <v>0</v>
      </c>
      <c r="BG210" s="33" t="n">
        <f aca="false">IFERROR(IF(OR(BG205&lt;=0,BG209/BG205&lt;0,BG209/BG205&gt;1),0,BG209/BG205),0)</f>
        <v>0</v>
      </c>
      <c r="BH210" s="33" t="n">
        <f aca="false">IFERROR(IF(OR(BH205&lt;=0,BH209/BH205&lt;0,BH209/BH205&gt;1),0,BH209/BH205),0)</f>
        <v>0</v>
      </c>
      <c r="BI210" s="33" t="n">
        <f aca="false">IFERROR(IF(OR(BI205&lt;=0,BI209/BI205&lt;0,BI209/BI205&gt;1),0,BI209/BI205),0)</f>
        <v>0</v>
      </c>
      <c r="BJ210" s="33" t="n">
        <f aca="false">IFERROR(IF(OR(BJ205&lt;=0,BJ209/BJ205&lt;0,BJ209/BJ205&gt;1),0,BJ209/BJ205),0)</f>
        <v>0</v>
      </c>
      <c r="BK210" s="33" t="n">
        <f aca="false">IFERROR(IF(OR(BK205&lt;=0,BK209/BK205&lt;0,BK209/BK205&gt;1),0,BK209/BK205),0)</f>
        <v>0</v>
      </c>
      <c r="BL210" s="33" t="n">
        <f aca="false">IFERROR(IF(OR(BL205&lt;=0,BL209/BL205&lt;0,BL209/BL205&gt;1),0,BL209/BL205),0)</f>
        <v>0</v>
      </c>
      <c r="BM210" s="33" t="n">
        <f aca="false">IFERROR(IF(OR(BM205&lt;=0,BM209/BM205&lt;0,BM209/BM205&gt;1),0,BM209/BM205),0)</f>
        <v>0</v>
      </c>
      <c r="BN210" s="33" t="n">
        <f aca="false">IFERROR(IF(OR(BN205&lt;=0,BN209/BN205&lt;0,BN209/BN205&gt;1),0,BN209/BN205),0)</f>
        <v>0</v>
      </c>
      <c r="BO210" s="33" t="n">
        <f aca="false">IFERROR(IF(OR(BO205&lt;=0,BO209/BO205&lt;0,BO209/BO205&gt;1),0,BO209/BO205),0)</f>
        <v>0</v>
      </c>
      <c r="BP210" s="33" t="n">
        <f aca="false">IFERROR(IF(OR(BP205&lt;=0,BP209/BP205&lt;0,BP209/BP205&gt;1),0,BP209/BP205),0)</f>
        <v>0</v>
      </c>
      <c r="BQ210" s="33" t="n">
        <f aca="false">IFERROR(IF(OR(BQ205&lt;=0,BQ209/BQ205&lt;0,BQ209/BQ205&gt;1),0,BQ209/BQ205),0)</f>
        <v>0</v>
      </c>
      <c r="BR210" s="33" t="n">
        <f aca="false">IFERROR(IF(OR(BR205&lt;=0,BR209/BR205&lt;0,BR209/BR205&gt;1),0,BR209/BR205),0)</f>
        <v>0</v>
      </c>
      <c r="BS210" s="33" t="n">
        <f aca="false">IFERROR(IF(OR(BS205&lt;=0,BS209/BS205&lt;0,BS209/BS205&gt;1),0,BS209/BS205),0)</f>
        <v>0</v>
      </c>
      <c r="BT210" s="33" t="n">
        <f aca="false">IFERROR(IF(OR(BT205&lt;=0,BT209/BT205&lt;0,BT209/BT205&gt;1),0,BT209/BT205),0)</f>
        <v>0</v>
      </c>
      <c r="BU210" s="33" t="n">
        <f aca="false">IFERROR(IF(OR(BU205&lt;=0,BU209/BU205&lt;0,BU209/BU205&gt;1),0,BU209/BU205),0)</f>
        <v>0</v>
      </c>
      <c r="BV210" s="33" t="n">
        <f aca="false">IFERROR(IF(OR(BV205&lt;=0,BV209/BV205&lt;0,BV209/BV205&gt;1),0,BV209/BV205),0)</f>
        <v>0</v>
      </c>
      <c r="BW210" s="33" t="n">
        <f aca="false">IFERROR(IF(OR(BW205&lt;=0,BW209/BW205&lt;0,BW209/BW205&gt;1),0,BW209/BW205),0)</f>
        <v>0</v>
      </c>
      <c r="BX210" s="33" t="n">
        <f aca="false">IFERROR(IF(OR(BX205&lt;=0,BX209/BX205&lt;0,BX209/BX205&gt;1),0,BX209/BX205),0)</f>
        <v>0</v>
      </c>
      <c r="BY210" s="33" t="n">
        <f aca="false">IFERROR(IF(OR(BY205&lt;=0,BY209/BY205&lt;0,BY209/BY205&gt;1),0,BY209/BY205),0)</f>
        <v>0</v>
      </c>
      <c r="BZ210" s="33" t="n">
        <f aca="false">IFERROR(IF(OR(BZ205&lt;=0,BZ209/BZ205&lt;0,BZ209/BZ205&gt;1),0,BZ209/BZ205),0)</f>
        <v>0</v>
      </c>
      <c r="CA210" s="33" t="n">
        <f aca="false">IFERROR(IF(OR(CA205&lt;=0,CA209/CA205&lt;0,CA209/CA205&gt;1),0,CA209/CA205),0)</f>
        <v>0</v>
      </c>
      <c r="CB210" s="33" t="n">
        <f aca="false">IFERROR(IF(OR(CB205&lt;=0,CB209/CB205&lt;0,CB209/CB205&gt;1),0,CB209/CB205),0)</f>
        <v>0</v>
      </c>
      <c r="CC210" s="33" t="n">
        <f aca="false">IFERROR(IF(OR(CC205&lt;=0,CC209/CC205&lt;0,CC209/CC205&gt;1),0,CC209/CC205),0)</f>
        <v>0</v>
      </c>
      <c r="CD210" s="33" t="n">
        <f aca="false">IFERROR(IF(OR(CD205&lt;=0,CD209/CD205&lt;0,CD209/CD205&gt;1),0,CD209/CD205),0)</f>
        <v>0</v>
      </c>
      <c r="CE210" s="33" t="n">
        <f aca="false">IFERROR(IF(OR(CE205&lt;=0,CE209/CE205&lt;0,CE209/CE205&gt;1),0,CE209/CE205),0)</f>
        <v>0</v>
      </c>
      <c r="CF210" s="33" t="n">
        <f aca="false">IFERROR(IF(OR(CF205&lt;=0,CF209/CF205&lt;0,CF209/CF205&gt;1),0,CF209/CF205),0)</f>
        <v>0</v>
      </c>
      <c r="CG210" s="33" t="n">
        <f aca="false">IFERROR(IF(OR(CG205&lt;=0,CG209/CG205&lt;0,CG209/CG205&gt;1),0,CG209/CG205),0)</f>
        <v>0</v>
      </c>
      <c r="CH210" s="33" t="n">
        <f aca="false">IFERROR(IF(OR(CH205&lt;=0,CH209/CH205&lt;0,CH209/CH205&gt;1),0,CH209/CH205),0)</f>
        <v>0</v>
      </c>
      <c r="CI210" s="33" t="n">
        <f aca="false">IFERROR(IF(OR(CI205&lt;=0,CI209/CI205&lt;0,CI209/CI205&gt;1),0,CI209/CI205),0)</f>
        <v>0</v>
      </c>
      <c r="CJ210" s="33" t="n">
        <f aca="false">IFERROR(IF(OR(CJ205&lt;=0,CJ209/CJ205&lt;0,CJ209/CJ205&gt;1),0,CJ209/CJ205),0)</f>
        <v>0</v>
      </c>
      <c r="CK210" s="33" t="n">
        <f aca="false">IFERROR(IF(OR(CK205&lt;=0,CK209/CK205&lt;0,CK209/CK205&gt;1),0,CK209/CK205),0)</f>
        <v>0</v>
      </c>
      <c r="CL210" s="33" t="n">
        <f aca="false">IFERROR(IF(OR(CL205&lt;=0,CL209/CL205&lt;0,CL209/CL205&gt;1),0,CL209/CL205),0)</f>
        <v>0</v>
      </c>
      <c r="CM210" s="33" t="n">
        <f aca="false">IFERROR(IF(OR(CM205&lt;=0,CM209/CM205&lt;0,CM209/CM205&gt;1),0,CM209/CM205),0)</f>
        <v>0</v>
      </c>
      <c r="CN210" s="33" t="n">
        <f aca="false">IFERROR(IF(OR(CN205&lt;=0,CN209/CN205&lt;0,CN209/CN205&gt;1),0,CN209/CN205),0)</f>
        <v>0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266321.17</v>
      </c>
      <c r="R212" s="13" t="n">
        <f aca="false">ROUND(R209-(Budget!S57+Budget!S114),2)</f>
        <v>-674126.16</v>
      </c>
      <c r="S212" s="13" t="n">
        <f aca="false">ROUND(S209-(Budget!T57+Budget!T114),2)</f>
        <v>257166.52</v>
      </c>
      <c r="T212" s="13" t="n">
        <f aca="false">ROUND(T209-(Budget!U57+Budget!U114),2)</f>
        <v>150444.66</v>
      </c>
      <c r="U212" s="13" t="n">
        <f aca="false">ROUND(U209-(Budget!V57+Budget!V114),2)</f>
        <v>402321.32</v>
      </c>
      <c r="V212" s="13" t="n">
        <f aca="false">ROUND(V209-(Budget!W57+Budget!W114),2)</f>
        <v>445645.34</v>
      </c>
      <c r="W212" s="13" t="n">
        <f aca="false">ROUND(W209-(Budget!X57+Budget!X114),2)</f>
        <v>459632.21</v>
      </c>
      <c r="X212" s="13" t="n">
        <f aca="false">ROUND(X209-(Budget!Y57+Budget!Y114),2)</f>
        <v>583140.23</v>
      </c>
      <c r="Y212" s="13" t="n">
        <f aca="false">ROUND(Y209-(Budget!Z57+Budget!Z114),2)</f>
        <v>594521.67</v>
      </c>
      <c r="Z212" s="13" t="n">
        <f aca="false">ROUND(Z209-(Budget!AA57+Budget!AA114),2)</f>
        <v>591896.97</v>
      </c>
      <c r="AA212" s="13" t="n">
        <f aca="false">ROUND(AA209-(Budget!AB57+Budget!AB114),2)</f>
        <v>607433.47</v>
      </c>
      <c r="AB212" s="13" t="n">
        <f aca="false">ROUND(AB209-(Budget!AC57+Budget!AC114),2)</f>
        <v>758561.65</v>
      </c>
      <c r="AC212" s="13" t="n">
        <f aca="false">ROUND(AC209-(Budget!AD57+Budget!AD114),2)</f>
        <v>546918.86</v>
      </c>
      <c r="AD212" s="13" t="n">
        <f aca="false">ROUND(AD209-(Budget!AE57+Budget!AE114),2)</f>
        <v>562455.35</v>
      </c>
      <c r="AE212" s="13" t="n">
        <f aca="false">ROUND(AE209-(Budget!AF57+Budget!AF114),2)</f>
        <v>69320.44</v>
      </c>
      <c r="AF212" s="13" t="n">
        <f aca="false">ROUND(AF209-(Budget!AG57+Budget!AG114),2)</f>
        <v>932945.21</v>
      </c>
      <c r="AG212" s="13" t="n">
        <f aca="false">ROUND(AG209-(Budget!AH57+Budget!AH114),2)</f>
        <v>534497.55</v>
      </c>
      <c r="AH212" s="13" t="n">
        <f aca="false">ROUND(AH209-(Budget!AI57+Budget!AI114),2)</f>
        <v>567787.68</v>
      </c>
      <c r="AI212" s="13" t="n">
        <f aca="false">ROUND(AI209-(Budget!AJ57+Budget!AJ114),2)</f>
        <v>637158.58</v>
      </c>
      <c r="AJ212" s="13" t="n">
        <f aca="false">ROUND(AJ209-(Budget!AK57+Budget!AK114),2)</f>
        <v>500457.86</v>
      </c>
      <c r="AK212" s="13" t="n">
        <f aca="false">ROUND(AK209-(Budget!AL57+Budget!AL114),2)</f>
        <v>384622.55</v>
      </c>
      <c r="AL212" s="13" t="n">
        <f aca="false">ROUND(AL209-(Budget!AM57+Budget!AM114),2)</f>
        <v>703726.33</v>
      </c>
      <c r="AM212" s="13" t="n">
        <f aca="false">ROUND(AM209-(Budget!AN57+Budget!AN114),2)</f>
        <v>-79593.57</v>
      </c>
      <c r="AN212" s="13" t="n">
        <f aca="false">ROUND(AN209-(Budget!AO57+Budget!AO114),2)</f>
        <v>-64921.62</v>
      </c>
      <c r="AO212" s="13" t="n">
        <f aca="false">ROUND(AO209-(Budget!AP57+Budget!AP114),2)</f>
        <v>-92371.58</v>
      </c>
      <c r="AP212" s="13" t="n">
        <f aca="false">ROUND(AP209-(Budget!AQ57+Budget!AQ114),2)</f>
        <v>-106183.2</v>
      </c>
      <c r="AQ212" s="13" t="n">
        <f aca="false">ROUND(AQ209-(Budget!AR57+Budget!AR114),2)</f>
        <v>-119994.83</v>
      </c>
      <c r="AR212" s="13" t="n">
        <f aca="false">ROUND(AR209-(Budget!AS57+Budget!AS114),2)</f>
        <v>-133806.46</v>
      </c>
      <c r="AS212" s="13" t="n">
        <f aca="false">ROUND(AS209-(Budget!AT57+Budget!AT114),2)</f>
        <v>-155430.86</v>
      </c>
      <c r="AT212" s="13" t="n">
        <f aca="false">ROUND(AT209-(Budget!AU57+Budget!AU114),2)</f>
        <v>-167986.88</v>
      </c>
      <c r="AU212" s="13" t="n">
        <f aca="false">ROUND(AU209-(Budget!AV57+Budget!AV114),2)</f>
        <v>226128.06</v>
      </c>
      <c r="AV212" s="13" t="n">
        <f aca="false">ROUND(AV209-(Budget!AW57+Budget!AW114),2)</f>
        <v>-484935.54</v>
      </c>
      <c r="AW212" s="13" t="n">
        <f aca="false">ROUND(AW209-(Budget!AX57+Budget!AX114),2)</f>
        <v>-497976.16</v>
      </c>
      <c r="AX212" s="13" t="n">
        <f aca="false">ROUND(AX209-(Budget!AY57+Budget!AY114),2)</f>
        <v>-457098.15</v>
      </c>
      <c r="AY212" s="13" t="n">
        <f aca="false">ROUND(AY209-(Budget!AZ57+Budget!AZ114),2)</f>
        <v>-470045.23</v>
      </c>
      <c r="AZ212" s="13" t="n">
        <f aca="false">ROUND(AZ209-(Budget!BA57+Budget!BA114),2)</f>
        <v>-495838.59</v>
      </c>
      <c r="BA212" s="13" t="n">
        <f aca="false">ROUND(BA209-(Budget!BB57+Budget!BB114),2)</f>
        <v>-510179.85</v>
      </c>
      <c r="BB212" s="13" t="n">
        <f aca="false">ROUND(BB209-(Budget!BC57+Budget!BC114),2)</f>
        <v>-510610.01</v>
      </c>
      <c r="BC212" s="13" t="n">
        <f aca="false">ROUND(BC209-(Budget!BD57+Budget!BD114),2)</f>
        <v>-511040.17</v>
      </c>
      <c r="BD212" s="13" t="n">
        <f aca="false">ROUND(BD209-(Budget!BE57+Budget!BE114),2)</f>
        <v>-511470.33</v>
      </c>
      <c r="BE212" s="13" t="n">
        <f aca="false">ROUND(BE209-(Budget!BF57+Budget!BF114),2)</f>
        <v>-511900.49</v>
      </c>
      <c r="BF212" s="13" t="n">
        <f aca="false">ROUND(BF209-(Budget!BG57+Budget!BG114),2)</f>
        <v>-512330.65</v>
      </c>
      <c r="BG212" s="13" t="n">
        <f aca="false">ROUND(BG209-(Budget!BH57+Budget!BH114),2)</f>
        <v>-512760.81</v>
      </c>
      <c r="BH212" s="13" t="n">
        <f aca="false">ROUND(BH209-(Budget!BI57+Budget!BI114),2)</f>
        <v>-264254.7</v>
      </c>
      <c r="BI212" s="13" t="n">
        <f aca="false">ROUND(BI209-(Budget!BJ57+Budget!BJ114),2)</f>
        <v>-671280.77</v>
      </c>
      <c r="BJ212" s="13" t="n">
        <f aca="false">ROUND(BJ209-(Budget!BK57+Budget!BK114),2)</f>
        <v>-671710.93</v>
      </c>
      <c r="BK212" s="13" t="n">
        <f aca="false">ROUND(BK209-(Budget!BL57+Budget!BL114),2)</f>
        <v>-672141.09</v>
      </c>
      <c r="BL212" s="13" t="n">
        <f aca="false">ROUND(BL209-(Budget!BM57+Budget!BM114),2)</f>
        <v>-672571.25</v>
      </c>
      <c r="BM212" s="13" t="n">
        <f aca="false">ROUND(BM209-(Budget!BN57+Budget!BN114),2)</f>
        <v>-663690.23</v>
      </c>
      <c r="BN212" s="13" t="n">
        <f aca="false">ROUND(BN209-(Budget!BO57+Budget!BO114),2)</f>
        <v>-664120.39</v>
      </c>
      <c r="BO212" s="13" t="n">
        <f aca="false">ROUND(BO209-(Budget!BP57+Budget!BP114),2)</f>
        <v>-610724.27</v>
      </c>
      <c r="BP212" s="13" t="n">
        <f aca="false">ROUND(BP209-(Budget!BQ57+Budget!BQ114),2)</f>
        <v>-723655.26</v>
      </c>
      <c r="BQ212" s="13" t="n">
        <f aca="false">ROUND(BQ209-(Budget!BR57+Budget!BR114),2)</f>
        <v>-723655.26</v>
      </c>
      <c r="BR212" s="13" t="n">
        <f aca="false">ROUND(BR209-(Budget!BS57+Budget!BS114),2)</f>
        <v>-670404.91</v>
      </c>
      <c r="BS212" s="13" t="n">
        <f aca="false">ROUND(BS209-(Budget!BT57+Budget!BT114),2)</f>
        <v>-723655.26</v>
      </c>
      <c r="BT212" s="13" t="n">
        <f aca="false">ROUND(BT209-(Budget!BU57+Budget!BU114),2)</f>
        <v>-723655.26</v>
      </c>
      <c r="BU212" s="13" t="n">
        <f aca="false">ROUND(BU209-(Budget!BV57+Budget!BV114),2)</f>
        <v>-655893.26</v>
      </c>
      <c r="BV212" s="13" t="n">
        <f aca="false">ROUND(BV209-(Budget!BW57+Budget!BW114),2)</f>
        <v>-723655.26</v>
      </c>
      <c r="BW212" s="13" t="n">
        <f aca="false">ROUND(BW209-(Budget!BX57+Budget!BX114),2)</f>
        <v>-723655.26</v>
      </c>
      <c r="BX212" s="13" t="n">
        <f aca="false">ROUND(BX209-(Budget!BY57+Budget!BY114),2)</f>
        <v>-655893.26</v>
      </c>
      <c r="BY212" s="13" t="n">
        <f aca="false">ROUND(BY209-(Budget!BZ57+Budget!BZ114),2)</f>
        <v>-738128.37</v>
      </c>
      <c r="BZ212" s="13" t="n">
        <f aca="false">ROUND(BZ209-(Budget!CA57+Budget!CA114),2)</f>
        <v>-738128.37</v>
      </c>
      <c r="CA212" s="13" t="n">
        <f aca="false">ROUND(CA209-(Budget!CB57+Budget!CB114),2)</f>
        <v>-670366.37</v>
      </c>
      <c r="CB212" s="13" t="n">
        <f aca="false">ROUND(CB209-(Budget!CC57+Budget!CC114),2)</f>
        <v>-738128.37</v>
      </c>
      <c r="CC212" s="13" t="n">
        <f aca="false">ROUND(CC209-(Budget!CD57+Budget!CD114),2)</f>
        <v>-738128.37</v>
      </c>
      <c r="CD212" s="13" t="n">
        <f aca="false">ROUND(CD209-(Budget!CE57+Budget!CE114),2)</f>
        <v>-661629.37</v>
      </c>
      <c r="CE212" s="13" t="n">
        <f aca="false">ROUND(CE209-(Budget!CF57+Budget!CF114),2)</f>
        <v>-738128.37</v>
      </c>
      <c r="CF212" s="13" t="n">
        <f aca="false">ROUND(CF209-(Budget!CG57+Budget!CG114),2)</f>
        <v>-738128.37</v>
      </c>
      <c r="CG212" s="13" t="n">
        <f aca="false">ROUND(CG209-(Budget!CH57+Budget!CH114),2)</f>
        <v>-661629.37</v>
      </c>
      <c r="CH212" s="13" t="n">
        <f aca="false">ROUND(CH209-(Budget!CI57+Budget!CI114),2)</f>
        <v>-738128.37</v>
      </c>
      <c r="CI212" s="13" t="n">
        <f aca="false">ROUND(CI209-(Budget!CJ57+Budget!CJ114),2)</f>
        <v>-738128.37</v>
      </c>
      <c r="CJ212" s="13" t="n">
        <f aca="false">ROUND(CJ209-(Budget!CK57+Budget!CK114),2)</f>
        <v>-655021.34</v>
      </c>
      <c r="CK212" s="13" t="n">
        <f aca="false">ROUND(CK209-(Budget!CL57+Budget!CL114),2)</f>
        <v>-595029.93</v>
      </c>
      <c r="CL212" s="13" t="n">
        <f aca="false">ROUND(CL209-(Budget!CM57+Budget!CM114),2)</f>
        <v>-595029.93</v>
      </c>
      <c r="CM212" s="13" t="n">
        <f aca="false">ROUND(CM209-(Budget!CN57+Budget!CN114),2)</f>
        <v>-595029.93</v>
      </c>
      <c r="CN212" s="13" t="n">
        <f aca="false">ROUND(CN209-(Budget!CO57+Budget!CO114),2)</f>
        <v>-595029.93</v>
      </c>
      <c r="CO212" s="13" t="n">
        <f aca="false">ROUND(CO209-(Budget!CP57+Budget!CP114),2)</f>
        <v>-595029.93</v>
      </c>
      <c r="CP212" s="13" t="n">
        <f aca="false">ROUND(CP209-(Budget!CQ57+Budget!CQ114),2)</f>
        <v>-595029.93</v>
      </c>
      <c r="CQ212" s="13" t="n">
        <f aca="false">ROUND(CQ209-(Budget!CR57+Budget!CR114),2)</f>
        <v>-595029.93</v>
      </c>
      <c r="CR212" s="13" t="n">
        <f aca="false">ROUND(CR209-(Budget!CS57+Budget!CS114),2)</f>
        <v>-595029.93</v>
      </c>
      <c r="CS212" s="13" t="n">
        <f aca="false">ROUND(CS209-(Budget!CT57+Budget!CT114),2)</f>
        <v>-595029.93</v>
      </c>
      <c r="CT212" s="13" t="n">
        <f aca="false">ROUND(CT209-(Budget!CU57+Budget!CU114),2)</f>
        <v>-521917.29</v>
      </c>
      <c r="CU212" s="13" t="n">
        <f aca="false">ROUND(CU209-(Budget!CV57+Budget!CV114),2)</f>
        <v>-521917.29</v>
      </c>
      <c r="CV212" s="13" t="n">
        <f aca="false">ROUND(CV209-(Budget!CW57+Budget!CW114),2)</f>
        <v>-521917.29</v>
      </c>
      <c r="CW212" s="13" t="n">
        <f aca="false">ROUND(CW209-(Budget!CX57+Budget!CX114),2)</f>
        <v>-479804.7</v>
      </c>
      <c r="CX212" s="13" t="n">
        <f aca="false">ROUND(CX209-(Budget!CY57+Budget!CY114),2)</f>
        <v>-462357.85</v>
      </c>
      <c r="CY212" s="13" t="n">
        <f aca="false">ROUND(CY209-(Budget!CZ57+Budget!CZ114),2)</f>
        <v>-462357.85</v>
      </c>
      <c r="CZ212" s="13" t="n">
        <f aca="false">ROUND(CZ209-(Budget!DA57+Budget!DA114),2)</f>
        <v>-462357.85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500000</v>
      </c>
      <c r="BA222" s="13" t="n">
        <f aca="false">AZ224</f>
        <v>500000</v>
      </c>
      <c r="BB222" s="13" t="n">
        <f aca="false">BA224</f>
        <v>500000</v>
      </c>
      <c r="BC222" s="13" t="n">
        <f aca="false">BB224</f>
        <v>500000</v>
      </c>
      <c r="BD222" s="13" t="n">
        <f aca="false">BC224</f>
        <v>500000</v>
      </c>
      <c r="BE222" s="13" t="n">
        <f aca="false">BD224</f>
        <v>500000</v>
      </c>
      <c r="BF222" s="13" t="n">
        <f aca="false">BE224</f>
        <v>500000</v>
      </c>
      <c r="BG222" s="13" t="n">
        <f aca="false">BF224</f>
        <v>500000</v>
      </c>
      <c r="BH222" s="13" t="n">
        <f aca="false">BG224</f>
        <v>500000</v>
      </c>
      <c r="BI222" s="13" t="n">
        <f aca="false">BH224</f>
        <v>500000</v>
      </c>
      <c r="BJ222" s="13" t="n">
        <f aca="false">BI224</f>
        <v>500000</v>
      </c>
      <c r="BK222" s="13" t="n">
        <f aca="false">BJ224</f>
        <v>500000</v>
      </c>
      <c r="BL222" s="13" t="n">
        <f aca="false">BK224</f>
        <v>500000</v>
      </c>
      <c r="BM222" s="13" t="n">
        <f aca="false">BL224</f>
        <v>500000</v>
      </c>
      <c r="BN222" s="13" t="n">
        <f aca="false">BM224</f>
        <v>500000</v>
      </c>
      <c r="BO222" s="13" t="n">
        <f aca="false">BN224</f>
        <v>500000</v>
      </c>
      <c r="BP222" s="13" t="n">
        <f aca="false">BO224</f>
        <v>500000</v>
      </c>
      <c r="BQ222" s="13" t="n">
        <f aca="false">BP224</f>
        <v>500000</v>
      </c>
      <c r="BR222" s="13" t="n">
        <f aca="false">BQ224</f>
        <v>500000</v>
      </c>
      <c r="BS222" s="13" t="n">
        <f aca="false">BR224</f>
        <v>500000</v>
      </c>
      <c r="BT222" s="13" t="n">
        <f aca="false">BS224</f>
        <v>500000</v>
      </c>
      <c r="BU222" s="13" t="n">
        <f aca="false">BT224</f>
        <v>500000</v>
      </c>
      <c r="BV222" s="13" t="n">
        <f aca="false">BU224</f>
        <v>500000</v>
      </c>
      <c r="BW222" s="13" t="n">
        <f aca="false">BV224</f>
        <v>500000</v>
      </c>
      <c r="BX222" s="13" t="n">
        <f aca="false">BW224</f>
        <v>500000</v>
      </c>
      <c r="BY222" s="13" t="n">
        <f aca="false">BX224</f>
        <v>500000</v>
      </c>
      <c r="BZ222" s="13" t="n">
        <f aca="false">BY224</f>
        <v>500000</v>
      </c>
      <c r="CA222" s="13" t="n">
        <f aca="false">BZ224</f>
        <v>500000</v>
      </c>
      <c r="CB222" s="13" t="n">
        <f aca="false">CA224</f>
        <v>500000</v>
      </c>
      <c r="CC222" s="13" t="n">
        <f aca="false">CB224</f>
        <v>500000</v>
      </c>
      <c r="CD222" s="13" t="n">
        <f aca="false">CC224</f>
        <v>500000</v>
      </c>
      <c r="CE222" s="13" t="n">
        <f aca="false">CD224</f>
        <v>500000</v>
      </c>
      <c r="CF222" s="13" t="n">
        <f aca="false">CE224</f>
        <v>500000</v>
      </c>
      <c r="CG222" s="13" t="n">
        <f aca="false">CF224</f>
        <v>500000</v>
      </c>
      <c r="CH222" s="13" t="n">
        <f aca="false">CG224</f>
        <v>500000</v>
      </c>
      <c r="CI222" s="13" t="n">
        <f aca="false">CH224</f>
        <v>500000</v>
      </c>
      <c r="CJ222" s="13" t="n">
        <f aca="false">CI224</f>
        <v>500000</v>
      </c>
      <c r="CK222" s="13" t="n">
        <f aca="false">CJ224</f>
        <v>500000</v>
      </c>
      <c r="CL222" s="13" t="n">
        <f aca="false">CK224</f>
        <v>500000</v>
      </c>
      <c r="CM222" s="13" t="n">
        <f aca="false">CL224</f>
        <v>500000</v>
      </c>
      <c r="CN222" s="13" t="n">
        <f aca="false">CM224</f>
        <v>500000</v>
      </c>
      <c r="CO222" s="13" t="n">
        <f aca="false">CN224</f>
        <v>500000</v>
      </c>
      <c r="CP222" s="13" t="n">
        <f aca="false">CO224</f>
        <v>500000</v>
      </c>
      <c r="CQ222" s="13" t="n">
        <f aca="false">CP224</f>
        <v>500000</v>
      </c>
      <c r="CR222" s="13" t="n">
        <f aca="false">CQ224</f>
        <v>500000</v>
      </c>
      <c r="CS222" s="13" t="n">
        <f aca="false">CR224</f>
        <v>500000</v>
      </c>
      <c r="CT222" s="13" t="n">
        <f aca="false">CS224</f>
        <v>500000</v>
      </c>
      <c r="CU222" s="13" t="n">
        <f aca="false">CT224</f>
        <v>500000</v>
      </c>
      <c r="CV222" s="13" t="n">
        <f aca="false">CU224</f>
        <v>500000</v>
      </c>
      <c r="CW222" s="13" t="n">
        <f aca="false">CV224</f>
        <v>500000</v>
      </c>
      <c r="CX222" s="13" t="n">
        <f aca="false">CW224</f>
        <v>500000</v>
      </c>
      <c r="CY222" s="13" t="n">
        <f aca="false">CX224</f>
        <v>500000</v>
      </c>
      <c r="CZ222" s="13" t="n">
        <f aca="false">CY224</f>
        <v>500000</v>
      </c>
      <c r="DA222" s="13" t="n">
        <f aca="false">CZ224</f>
        <v>500000</v>
      </c>
      <c r="DB222" s="13" t="n">
        <f aca="false">DA224</f>
        <v>500000</v>
      </c>
      <c r="DC222" s="13" t="n">
        <f aca="false">DB224</f>
        <v>500000</v>
      </c>
      <c r="DD222" s="13" t="n">
        <f aca="false">DC224</f>
        <v>500000</v>
      </c>
      <c r="DE222" s="13" t="n">
        <f aca="false">DD224</f>
        <v>500000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500000</v>
      </c>
      <c r="AZ224" s="46" t="n">
        <f aca="false">MAX(0,AZ222+AZ223)</f>
        <v>500000</v>
      </c>
      <c r="BA224" s="46" t="n">
        <f aca="false">MAX(0,BA222+BA223)</f>
        <v>500000</v>
      </c>
      <c r="BB224" s="46" t="n">
        <f aca="false">MAX(0,BB222+BB223)</f>
        <v>500000</v>
      </c>
      <c r="BC224" s="46" t="n">
        <f aca="false">MAX(0,BC222+BC223)</f>
        <v>500000</v>
      </c>
      <c r="BD224" s="46" t="n">
        <f aca="false">MAX(0,BD222+BD223)</f>
        <v>500000</v>
      </c>
      <c r="BE224" s="46" t="n">
        <f aca="false">MAX(0,BE222+BE223)</f>
        <v>500000</v>
      </c>
      <c r="BF224" s="46" t="n">
        <f aca="false">MAX(0,BF222+BF223)</f>
        <v>500000</v>
      </c>
      <c r="BG224" s="46" t="n">
        <f aca="false">MAX(0,BG222+BG223)</f>
        <v>500000</v>
      </c>
      <c r="BH224" s="46" t="n">
        <f aca="false">MAX(0,BH222+BH223)</f>
        <v>500000</v>
      </c>
      <c r="BI224" s="46" t="n">
        <f aca="false">MAX(0,BI222+BI223)</f>
        <v>500000</v>
      </c>
      <c r="BJ224" s="46" t="n">
        <f aca="false">MAX(0,BJ222+BJ223)</f>
        <v>500000</v>
      </c>
      <c r="BK224" s="46" t="n">
        <f aca="false">MAX(0,BK222+BK223)</f>
        <v>500000</v>
      </c>
      <c r="BL224" s="46" t="n">
        <f aca="false">MAX(0,BL222+BL223)</f>
        <v>500000</v>
      </c>
      <c r="BM224" s="46" t="n">
        <f aca="false">MAX(0,BM222+BM223)</f>
        <v>500000</v>
      </c>
      <c r="BN224" s="46" t="n">
        <f aca="false">MAX(0,BN222+BN223)</f>
        <v>500000</v>
      </c>
      <c r="BO224" s="46" t="n">
        <f aca="false">MAX(0,BO222+BO223)</f>
        <v>500000</v>
      </c>
      <c r="BP224" s="46" t="n">
        <f aca="false">MAX(0,BP222+BP223)</f>
        <v>500000</v>
      </c>
      <c r="BQ224" s="46" t="n">
        <f aca="false">MAX(0,BQ222+BQ223)</f>
        <v>500000</v>
      </c>
      <c r="BR224" s="46" t="n">
        <f aca="false">MAX(0,BR222+BR223)</f>
        <v>500000</v>
      </c>
      <c r="BS224" s="46" t="n">
        <f aca="false">MAX(0,BS222+BS223)</f>
        <v>500000</v>
      </c>
      <c r="BT224" s="46" t="n">
        <f aca="false">MAX(0,BT222+BT223)</f>
        <v>500000</v>
      </c>
      <c r="BU224" s="46" t="n">
        <f aca="false">MAX(0,BU222+BU223)</f>
        <v>500000</v>
      </c>
      <c r="BV224" s="46" t="n">
        <f aca="false">MAX(0,BV222+BV223)</f>
        <v>500000</v>
      </c>
      <c r="BW224" s="46" t="n">
        <f aca="false">MAX(0,BW222+BW223)</f>
        <v>500000</v>
      </c>
      <c r="BX224" s="46" t="n">
        <f aca="false">MAX(0,BX222+BX223)</f>
        <v>500000</v>
      </c>
      <c r="BY224" s="46" t="n">
        <f aca="false">MAX(0,BY222+BY223)</f>
        <v>500000</v>
      </c>
      <c r="BZ224" s="46" t="n">
        <f aca="false">MAX(0,BZ222+BZ223)</f>
        <v>500000</v>
      </c>
      <c r="CA224" s="46" t="n">
        <f aca="false">MAX(0,CA222+CA223)</f>
        <v>500000</v>
      </c>
      <c r="CB224" s="46" t="n">
        <f aca="false">MAX(0,CB222+CB223)</f>
        <v>500000</v>
      </c>
      <c r="CC224" s="46" t="n">
        <f aca="false">MAX(0,CC222+CC223)</f>
        <v>500000</v>
      </c>
      <c r="CD224" s="46" t="n">
        <f aca="false">MAX(0,CD222+CD223)</f>
        <v>500000</v>
      </c>
      <c r="CE224" s="46" t="n">
        <f aca="false">MAX(0,CE222+CE223)</f>
        <v>500000</v>
      </c>
      <c r="CF224" s="46" t="n">
        <f aca="false">MAX(0,CF222+CF223)</f>
        <v>500000</v>
      </c>
      <c r="CG224" s="46" t="n">
        <f aca="false">MAX(0,CG222+CG223)</f>
        <v>500000</v>
      </c>
      <c r="CH224" s="46" t="n">
        <f aca="false">MAX(0,CH222+CH223)</f>
        <v>500000</v>
      </c>
      <c r="CI224" s="46" t="n">
        <f aca="false">MAX(0,CI222+CI223)</f>
        <v>500000</v>
      </c>
      <c r="CJ224" s="46" t="n">
        <f aca="false">MAX(0,CJ222+CJ223)</f>
        <v>500000</v>
      </c>
      <c r="CK224" s="46" t="n">
        <f aca="false">MAX(0,CK222+CK223)</f>
        <v>500000</v>
      </c>
      <c r="CL224" s="46" t="n">
        <f aca="false">MAX(0,CL222+CL223)</f>
        <v>500000</v>
      </c>
      <c r="CM224" s="46" t="n">
        <f aca="false">MAX(0,CM222+CM223)</f>
        <v>500000</v>
      </c>
      <c r="CN224" s="46" t="n">
        <f aca="false">MAX(0,CN222+CN223)</f>
        <v>500000</v>
      </c>
      <c r="CO224" s="46" t="n">
        <f aca="false">MAX(0,CO222+CO223)</f>
        <v>500000</v>
      </c>
      <c r="CP224" s="46" t="n">
        <f aca="false">MAX(0,CP222+CP223)</f>
        <v>500000</v>
      </c>
      <c r="CQ224" s="46" t="n">
        <f aca="false">MAX(0,CQ222+CQ223)</f>
        <v>500000</v>
      </c>
      <c r="CR224" s="46" t="n">
        <f aca="false">MAX(0,CR222+CR223)</f>
        <v>500000</v>
      </c>
      <c r="CS224" s="46" t="n">
        <f aca="false">MAX(0,CS222+CS223)</f>
        <v>500000</v>
      </c>
      <c r="CT224" s="46" t="n">
        <f aca="false">MAX(0,CT222+CT223)</f>
        <v>500000</v>
      </c>
      <c r="CU224" s="46" t="n">
        <f aca="false">MAX(0,CU222+CU223)</f>
        <v>500000</v>
      </c>
      <c r="CV224" s="46" t="n">
        <f aca="false">MAX(0,CV222+CV223)</f>
        <v>500000</v>
      </c>
      <c r="CW224" s="46" t="n">
        <f aca="false">MAX(0,CW222+CW223)</f>
        <v>500000</v>
      </c>
      <c r="CX224" s="46" t="n">
        <f aca="false">MAX(0,CX222+CX223)</f>
        <v>500000</v>
      </c>
      <c r="CY224" s="46" t="n">
        <f aca="false">MAX(0,CY222+CY223)</f>
        <v>500000</v>
      </c>
      <c r="CZ224" s="46" t="n">
        <f aca="false">MAX(0,CZ222+CZ223)</f>
        <v>500000</v>
      </c>
      <c r="DA224" s="46" t="n">
        <f aca="false">MAX(0,DA222+DA223)</f>
        <v>500000</v>
      </c>
      <c r="DB224" s="46" t="n">
        <f aca="false">MAX(0,DB222+DB223)</f>
        <v>500000</v>
      </c>
      <c r="DC224" s="46" t="n">
        <f aca="false">MAX(0,DC222+DC223)</f>
        <v>500000</v>
      </c>
      <c r="DD224" s="46" t="n">
        <f aca="false">MAX(0,DD222+DD223)</f>
        <v>500000</v>
      </c>
      <c r="DE224" s="46" t="n">
        <f aca="false">MAX(0,DE222+DE223)</f>
        <v>500000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52160292.686075</v>
      </c>
      <c r="AK257" s="30" t="n">
        <f aca="false">SUM(AK249:AK256)+AK258</f>
        <v>47780701.5977726</v>
      </c>
      <c r="AL257" s="30" t="n">
        <f aca="false">SUM(AL249:AL256)+AL258</f>
        <v>43832361.6876048</v>
      </c>
      <c r="AM257" s="30" t="n">
        <f aca="false">SUM(AM249:AM256)+AM258</f>
        <v>40604126.00451</v>
      </c>
      <c r="AN257" s="30" t="n">
        <f aca="false">SUM(AN249:AN256)+AN258</f>
        <v>37394529.715966</v>
      </c>
      <c r="AO257" s="30" t="n">
        <f aca="false">SUM(AO249:AO256)+AO258</f>
        <v>34221969.864258</v>
      </c>
      <c r="AP257" s="30" t="n">
        <f aca="false">SUM(AP249:AP256)+AP258</f>
        <v>31104163.575108</v>
      </c>
      <c r="AQ257" s="30" t="n">
        <f aca="false">SUM(AQ249:AQ256)+AQ258</f>
        <v>28058055.635742</v>
      </c>
      <c r="AR257" s="30" t="n">
        <f aca="false">SUM(AR249:AR256)+AR258</f>
        <v>25099755.346316</v>
      </c>
      <c r="AS257" s="30" t="n">
        <f aca="false">SUM(AS249:AS256)+AS258</f>
        <v>22244142.534286</v>
      </c>
      <c r="AT257" s="30" t="n">
        <f aca="false">SUM(AT249:AT256)+AT258</f>
        <v>19504820.054386</v>
      </c>
      <c r="AU257" s="30" t="n">
        <f aca="false">SUM(AU249:AU256)+AU258</f>
        <v>16893806.4244</v>
      </c>
      <c r="AV257" s="30" t="n">
        <f aca="false">SUM(AV249:AV256)+AV258</f>
        <v>15049033.294064</v>
      </c>
      <c r="AW257" s="30" t="n">
        <f aca="false">SUM(AW249:AW256)+AW258</f>
        <v>13258584.501624</v>
      </c>
      <c r="AX257" s="30" t="n">
        <f aca="false">SUM(AX249:AX256)+AX258</f>
        <v>11538273.165056</v>
      </c>
      <c r="AY257" s="30" t="n">
        <f aca="false">SUM(AY249:AY256)+AY258</f>
        <v>9901787.667552</v>
      </c>
      <c r="AZ257" s="30" t="n">
        <f aca="false">SUM(AZ249:AZ256)+AZ258</f>
        <v>8360541.887544</v>
      </c>
      <c r="BA257" s="30" t="n">
        <f aca="false">SUM(BA249:BA256)+BA258</f>
        <v>6923385.71628</v>
      </c>
      <c r="BB257" s="30" t="n">
        <f aca="false">SUM(BB249:BB256)+BB258</f>
        <v>5596646.412456</v>
      </c>
      <c r="BC257" s="30" t="n">
        <f aca="false">SUM(BC249:BC256)+BC258</f>
        <v>4384004.53832</v>
      </c>
      <c r="BD257" s="30" t="n">
        <f aca="false">SUM(BD249:BD256)+BD258</f>
        <v>3286659.3782</v>
      </c>
      <c r="BE257" s="30" t="n">
        <f aca="false">SUM(BE249:BE256)+BE258</f>
        <v>2303535.711664</v>
      </c>
      <c r="BF257" s="30" t="n">
        <f aca="false">SUM(BF249:BF256)+BF258</f>
        <v>1431490.58668</v>
      </c>
      <c r="BG257" s="30" t="n">
        <f aca="false">SUM(BG249:BG256)+BG258</f>
        <v>665685.511304001</v>
      </c>
      <c r="BH257" s="30" t="n">
        <f aca="false">SUM(BH249:BH256)+BH258</f>
        <v>-165.418527995574</v>
      </c>
      <c r="BI257" s="30" t="n">
        <f aca="false">SUM(BI249:BI256)+BI258</f>
        <v>0</v>
      </c>
      <c r="BJ257" s="30" t="n">
        <f aca="false">SUM(BJ249:BJ256)+BJ258</f>
        <v>0</v>
      </c>
      <c r="BK257" s="30" t="n">
        <f aca="false">SUM(BK249:BK256)+BK258</f>
        <v>0</v>
      </c>
      <c r="BL257" s="30" t="n">
        <f aca="false">SUM(BL249:BL256)+BL258</f>
        <v>0</v>
      </c>
      <c r="BM257" s="30" t="n">
        <f aca="false">SUM(BM249:BM256)+BM258</f>
        <v>0</v>
      </c>
      <c r="BN257" s="30" t="n">
        <f aca="false">SUM(BN249:BN256)+BN258</f>
        <v>0</v>
      </c>
      <c r="BO257" s="30" t="n">
        <f aca="false">SUM(BO249:BO256)+BO258</f>
        <v>0</v>
      </c>
      <c r="BP257" s="30" t="n">
        <f aca="false">SUM(BP249:BP256)+BP258</f>
        <v>0</v>
      </c>
      <c r="BQ257" s="30" t="n">
        <f aca="false">SUM(BQ249:BQ256)+BQ258</f>
        <v>0</v>
      </c>
      <c r="BR257" s="30" t="n">
        <f aca="false">SUM(BR249:BR256)+BR258</f>
        <v>0</v>
      </c>
      <c r="BS257" s="30" t="n">
        <f aca="false">SUM(BS249:BS256)+BS258</f>
        <v>0</v>
      </c>
      <c r="BT257" s="30" t="n">
        <f aca="false">SUM(BT249:BT256)+BT258</f>
        <v>0</v>
      </c>
      <c r="BU257" s="30" t="n">
        <f aca="false">SUM(BU249:BU256)+BU258</f>
        <v>0</v>
      </c>
      <c r="BV257" s="30" t="n">
        <f aca="false">SUM(BV249:BV256)+BV258</f>
        <v>0</v>
      </c>
      <c r="BW257" s="30" t="n">
        <f aca="false">SUM(BW249:BW256)+BW258</f>
        <v>0</v>
      </c>
      <c r="BX257" s="30" t="n">
        <f aca="false">SUM(BX249:BX256)+BX258</f>
        <v>0</v>
      </c>
      <c r="BY257" s="30" t="n">
        <f aca="false">SUM(BY249:BY256)+BY258</f>
        <v>0</v>
      </c>
      <c r="BZ257" s="30" t="n">
        <f aca="false">SUM(BZ249:BZ256)+BZ258</f>
        <v>0</v>
      </c>
      <c r="CA257" s="30" t="n">
        <f aca="false">SUM(CA249:CA256)+CA258</f>
        <v>0</v>
      </c>
      <c r="CB257" s="30" t="n">
        <f aca="false">SUM(CB249:CB256)+CB258</f>
        <v>0</v>
      </c>
      <c r="CC257" s="30" t="n">
        <f aca="false">SUM(CC249:CC256)+CC258</f>
        <v>0</v>
      </c>
      <c r="CD257" s="30" t="n">
        <f aca="false">SUM(CD249:CD256)+CD258</f>
        <v>0</v>
      </c>
      <c r="CE257" s="30" t="n">
        <f aca="false">SUM(CE249:CE256)+CE258</f>
        <v>0</v>
      </c>
      <c r="CF257" s="30" t="n">
        <f aca="false">SUM(CF249:CF256)+CF258</f>
        <v>0</v>
      </c>
      <c r="CG257" s="30" t="n">
        <f aca="false">SUM(CG249:CG256)+CG258</f>
        <v>0</v>
      </c>
      <c r="CH257" s="30" t="n">
        <f aca="false">SUM(CH249:CH256)+CH258</f>
        <v>0</v>
      </c>
      <c r="CI257" s="30" t="n">
        <f aca="false">SUM(CI249:CI256)+CI258</f>
        <v>0</v>
      </c>
      <c r="CJ257" s="30" t="n">
        <f aca="false">SUM(CJ249:CJ256)+CJ258</f>
        <v>0</v>
      </c>
      <c r="CK257" s="30" t="n">
        <f aca="false">SUM(CK249:CK256)+CK258</f>
        <v>0</v>
      </c>
      <c r="CL257" s="30" t="n">
        <f aca="false">SUM(CL249:CL256)+CL258</f>
        <v>0</v>
      </c>
      <c r="CM257" s="30" t="n">
        <f aca="false">SUM(CM249:CM256)+CM258</f>
        <v>0</v>
      </c>
      <c r="CN257" s="30" t="n">
        <f aca="false">SUM(CN249:CN256)+CN258</f>
        <v>0</v>
      </c>
      <c r="CO257" s="30" t="n">
        <f aca="false">SUM(CO249:CO256)+CO258</f>
        <v>0</v>
      </c>
      <c r="CP257" s="30" t="n">
        <f aca="false">SUM(CP249:CP256)+CP258</f>
        <v>0</v>
      </c>
      <c r="CQ257" s="30" t="n">
        <f aca="false">SUM(CQ249:CQ256)+CQ258</f>
        <v>0</v>
      </c>
      <c r="CR257" s="30" t="n">
        <f aca="false">SUM(CR249:CR256)+CR258</f>
        <v>0</v>
      </c>
      <c r="CS257" s="30" t="n">
        <f aca="false">SUM(CS249:CS256)+CS258</f>
        <v>0</v>
      </c>
      <c r="CT257" s="30" t="n">
        <f aca="false">SUM(CT249:CT256)+CT258</f>
        <v>0</v>
      </c>
      <c r="CU257" s="30" t="n">
        <f aca="false">SUM(CU249:CU256)+CU258</f>
        <v>0</v>
      </c>
      <c r="CV257" s="30" t="n">
        <f aca="false">SUM(CV249:CV256)+CV258</f>
        <v>0</v>
      </c>
      <c r="CW257" s="30" t="n">
        <f aca="false">SUM(CW249:CW256)+CW258</f>
        <v>0</v>
      </c>
      <c r="CX257" s="30" t="n">
        <f aca="false">SUM(CX249:CX256)+CX258</f>
        <v>0</v>
      </c>
      <c r="CY257" s="30" t="n">
        <f aca="false">SUM(CY249:CY256)+CY258</f>
        <v>0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8081584.28290791</v>
      </c>
      <c r="AD262" s="13" t="n">
        <f aca="false">AC270</f>
        <v>8774792.25510132</v>
      </c>
      <c r="AE262" s="13" t="n">
        <f aca="false">AD270</f>
        <v>9311566.85805119</v>
      </c>
      <c r="AF262" s="13" t="n">
        <f aca="false">AE270</f>
        <v>9840458.47895762</v>
      </c>
      <c r="AG262" s="13" t="n">
        <f aca="false">AF270</f>
        <v>9988081.17029849</v>
      </c>
      <c r="AH262" s="13" t="n">
        <f aca="false">AG270</f>
        <v>10878860.1836989</v>
      </c>
      <c r="AI262" s="13" t="n">
        <f aca="false">AH270</f>
        <v>11380633.955908</v>
      </c>
      <c r="AJ262" s="13" t="n">
        <f aca="false">AI270</f>
        <v>12004004.0512065</v>
      </c>
      <c r="AK262" s="13" t="n">
        <f aca="false">AJ270</f>
        <v>12726426.208634</v>
      </c>
      <c r="AL262" s="13" t="n">
        <f aca="false">AK270</f>
        <v>13293460.8056948</v>
      </c>
      <c r="AM262" s="13" t="n">
        <f aca="false">AL270</f>
        <v>14115095.4366502</v>
      </c>
      <c r="AN262" s="13" t="n">
        <f aca="false">AM270</f>
        <v>14839666.4406484</v>
      </c>
      <c r="AO262" s="13" t="n">
        <f aca="false">AN270</f>
        <v>14780487.3887179</v>
      </c>
      <c r="AP262" s="13" t="n">
        <f aca="false">AO270</f>
        <v>14711584.3270028</v>
      </c>
      <c r="AQ262" s="13" t="n">
        <f aca="false">AP270</f>
        <v>14642681.2652877</v>
      </c>
      <c r="AR262" s="13" t="n">
        <f aca="false">AQ270</f>
        <v>14573778.2035726</v>
      </c>
      <c r="AS262" s="13" t="n">
        <f aca="false">AR270</f>
        <v>14504875.1418576</v>
      </c>
      <c r="AT262" s="13" t="n">
        <f aca="false">AS270</f>
        <v>14435972.0801425</v>
      </c>
      <c r="AU262" s="13" t="n">
        <f aca="false">AT270</f>
        <v>14367069.0184274</v>
      </c>
      <c r="AV262" s="13" t="n">
        <f aca="false">AU270</f>
        <v>14683680.2943066</v>
      </c>
      <c r="AW262" s="13" t="n">
        <f aca="false">AV270</f>
        <v>15052501.8966337</v>
      </c>
      <c r="AX262" s="13" t="n">
        <f aca="false">AW270</f>
        <v>14706354.0564483</v>
      </c>
      <c r="AY262" s="13" t="n">
        <f aca="false">AX270</f>
        <v>14360206.2162629</v>
      </c>
      <c r="AZ262" s="13" t="n">
        <f aca="false">AY270</f>
        <v>14014058.3760775</v>
      </c>
      <c r="BA262" s="13" t="n">
        <f aca="false">AZ270</f>
        <v>13667910.5358921</v>
      </c>
      <c r="BB262" s="13" t="n">
        <f aca="false">BA270</f>
        <v>13311844.2057265</v>
      </c>
      <c r="BC262" s="13" t="n">
        <f aca="false">BB270</f>
        <v>12955777.8755608</v>
      </c>
      <c r="BD262" s="13" t="n">
        <f aca="false">BC270</f>
        <v>12599711.5453952</v>
      </c>
      <c r="BE262" s="13" t="n">
        <f aca="false">BD270</f>
        <v>12243645.2152296</v>
      </c>
      <c r="BF262" s="13" t="n">
        <f aca="false">BE270</f>
        <v>11887578.885064</v>
      </c>
      <c r="BG262" s="13" t="n">
        <f aca="false">BF270</f>
        <v>11531512.5548984</v>
      </c>
      <c r="BH262" s="13" t="n">
        <f aca="false">BG270</f>
        <v>11175446.2247328</v>
      </c>
      <c r="BI262" s="13" t="n">
        <f aca="false">BH270</f>
        <v>11055869.35587</v>
      </c>
      <c r="BJ262" s="13" t="n">
        <f aca="false">BI270</f>
        <v>10956622.2828034</v>
      </c>
      <c r="BK262" s="13" t="n">
        <f aca="false">BJ270</f>
        <v>10450779.2938127</v>
      </c>
      <c r="BL262" s="13" t="n">
        <f aca="false">BK270</f>
        <v>9944936.30482197</v>
      </c>
      <c r="BM262" s="13" t="n">
        <f aca="false">BL270</f>
        <v>9439093.31583124</v>
      </c>
      <c r="BN262" s="13" t="n">
        <f aca="false">BM270</f>
        <v>8923133.46706069</v>
      </c>
      <c r="BO262" s="13" t="n">
        <f aca="false">BN270</f>
        <v>8407173.61829015</v>
      </c>
      <c r="BP262" s="13" t="n">
        <f aca="false">BO270</f>
        <v>7891213.7695196</v>
      </c>
      <c r="BQ262" s="13" t="n">
        <f aca="false">BP270</f>
        <v>7375253.92074906</v>
      </c>
      <c r="BR262" s="13" t="n">
        <f aca="false">BQ270</f>
        <v>6859294.07197851</v>
      </c>
      <c r="BS262" s="13" t="n">
        <f aca="false">BR270</f>
        <v>6343334.22320797</v>
      </c>
      <c r="BT262" s="13" t="n">
        <f aca="false">BS270</f>
        <v>5827374.37443742</v>
      </c>
      <c r="BU262" s="13" t="n">
        <f aca="false">BT270</f>
        <v>5311414.52566688</v>
      </c>
      <c r="BV262" s="13" t="n">
        <f aca="false">BU270</f>
        <v>4795454.67689633</v>
      </c>
      <c r="BW262" s="13" t="n">
        <f aca="false">BV270</f>
        <v>4279494.82812579</v>
      </c>
      <c r="BX262" s="13" t="n">
        <f aca="false">BW270</f>
        <v>3763534.97935524</v>
      </c>
      <c r="BY262" s="13" t="n">
        <f aca="false">BX270</f>
        <v>3247575.1305847</v>
      </c>
      <c r="BZ262" s="13" t="n">
        <f aca="false">BY270</f>
        <v>2721296.08483874</v>
      </c>
      <c r="CA262" s="13" t="n">
        <f aca="false">BZ270</f>
        <v>2195017.03909278</v>
      </c>
      <c r="CB262" s="13" t="n">
        <f aca="false">CA270</f>
        <v>1668737.99334683</v>
      </c>
      <c r="CC262" s="13" t="n">
        <f aca="false">CB270</f>
        <v>1142458.94760087</v>
      </c>
      <c r="CD262" s="13" t="n">
        <f aca="false">CC270</f>
        <v>616179.901854917</v>
      </c>
      <c r="CE262" s="13" t="n">
        <f aca="false">CD270</f>
        <v>89900.8561089614</v>
      </c>
      <c r="CF262" s="13" t="n">
        <f aca="false">CE270</f>
        <v>-436378.189636995</v>
      </c>
      <c r="CG262" s="13" t="n">
        <f aca="false">CF270</f>
        <v>-962657.23538295</v>
      </c>
      <c r="CH262" s="13" t="n">
        <f aca="false">CG270</f>
        <v>-1488936.28112891</v>
      </c>
      <c r="CI262" s="13" t="n">
        <f aca="false">CH270</f>
        <v>-2015215.32687486</v>
      </c>
      <c r="CJ262" s="13" t="n">
        <f aca="false">CI270</f>
        <v>-2541494.37262082</v>
      </c>
      <c r="CK262" s="13" t="n">
        <f aca="false">CJ270</f>
        <v>-3067773.41836677</v>
      </c>
      <c r="CL262" s="13" t="n">
        <f aca="false">CK270</f>
        <v>-3604578.04502765</v>
      </c>
      <c r="CM262" s="13" t="n">
        <f aca="false">CL270</f>
        <v>-4141382.67168852</v>
      </c>
      <c r="CN262" s="13" t="n">
        <f aca="false">CM270</f>
        <v>-4678187.2983494</v>
      </c>
      <c r="CO262" s="13" t="n">
        <f aca="false">CN270</f>
        <v>-5214991.92501027</v>
      </c>
      <c r="CP262" s="13" t="n">
        <f aca="false">CO270</f>
        <v>-5751796.55167115</v>
      </c>
      <c r="CQ262" s="13" t="n">
        <f aca="false">CP270</f>
        <v>-6288601.17833202</v>
      </c>
      <c r="CR262" s="13" t="n">
        <f aca="false">CQ270</f>
        <v>-6825405.8049929</v>
      </c>
      <c r="CS262" s="13" t="n">
        <f aca="false">CR270</f>
        <v>-7362210.43165377</v>
      </c>
      <c r="CT262" s="13" t="n">
        <f aca="false">CS270</f>
        <v>-7899015.05831465</v>
      </c>
      <c r="CU262" s="13" t="n">
        <f aca="false">CT270</f>
        <v>-8371729.00745855</v>
      </c>
      <c r="CV262" s="13" t="n">
        <f aca="false">CU270</f>
        <v>-8844442.95660244</v>
      </c>
      <c r="CW262" s="13" t="n">
        <f aca="false">CV270</f>
        <v>-9317156.90574634</v>
      </c>
      <c r="CX262" s="13" t="n">
        <f aca="false">CW270</f>
        <v>-9799325.13387312</v>
      </c>
      <c r="CY262" s="13" t="n">
        <f aca="false">CX270</f>
        <v>-10281493.3619999</v>
      </c>
      <c r="CZ262" s="13" t="n">
        <f aca="false">CY270</f>
        <v>-10763661.5901267</v>
      </c>
      <c r="DA262" s="13" t="n">
        <f aca="false">CZ270</f>
        <v>-11245829.8182534</v>
      </c>
      <c r="DB262" s="13" t="n">
        <f aca="false">DA270</f>
        <v>-11727998.0463802</v>
      </c>
      <c r="DC262" s="13" t="n">
        <f aca="false">DB270</f>
        <v>-12210166.274507</v>
      </c>
      <c r="DD262" s="13" t="n">
        <f aca="false">DC270</f>
        <v>-12692334.5026338</v>
      </c>
      <c r="DE262" s="13" t="n">
        <f aca="false">DD270</f>
        <v>-13174502.7307605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756582.109444465</v>
      </c>
      <c r="AC263" s="13" t="n">
        <f aca="false">AC145</f>
        <v>590615.39727491</v>
      </c>
      <c r="AD263" s="13" t="n">
        <f aca="false">AD145</f>
        <v>590615.39727491</v>
      </c>
      <c r="AE263" s="13" t="n">
        <f aca="false">AE145</f>
        <v>24568.9781434563</v>
      </c>
      <c r="AF263" s="13" t="n">
        <f aca="false">AF145</f>
        <v>942777.658739118</v>
      </c>
      <c r="AG263" s="13" t="n">
        <f aca="false">AG145</f>
        <v>553772.417547793</v>
      </c>
      <c r="AH263" s="13" t="n">
        <f aca="false">AH145</f>
        <v>553772.417547793</v>
      </c>
      <c r="AI263" s="13" t="n">
        <f aca="false">AI145</f>
        <v>681768.547115544</v>
      </c>
      <c r="AJ263" s="13" t="n">
        <f aca="false">AJ145</f>
        <v>544637.666399908</v>
      </c>
      <c r="AK263" s="13" t="n">
        <f aca="false">AK145</f>
        <v>428372.195090158</v>
      </c>
      <c r="AL263" s="13" t="n">
        <f aca="false">AL145</f>
        <v>747045.816487498</v>
      </c>
      <c r="AM263" s="13" t="n">
        <f aca="false">AM145</f>
        <v>-36704.2394413222</v>
      </c>
      <c r="AN263" s="13" t="n">
        <f aca="false">AN145</f>
        <v>-36704.2394413222</v>
      </c>
      <c r="AO263" s="13" t="n">
        <f aca="false">AO145</f>
        <v>-46428.2492258422</v>
      </c>
      <c r="AP263" s="13" t="n">
        <f aca="false">AP145</f>
        <v>-46428.2492258422</v>
      </c>
      <c r="AQ263" s="13" t="n">
        <f aca="false">AQ145</f>
        <v>-46428.2492258427</v>
      </c>
      <c r="AR263" s="13" t="n">
        <f aca="false">AR145</f>
        <v>-46428.2492258427</v>
      </c>
      <c r="AS263" s="13" t="n">
        <f aca="false">AS145</f>
        <v>-46428.2492258427</v>
      </c>
      <c r="AT263" s="13" t="n">
        <f aca="false">AT145</f>
        <v>-46428.2492258427</v>
      </c>
      <c r="AU263" s="13" t="n">
        <f aca="false">AU145</f>
        <v>360242.73004824</v>
      </c>
      <c r="AV263" s="13" t="n">
        <f aca="false">AV145</f>
        <v>-338264.858141973</v>
      </c>
      <c r="AW263" s="13" t="n">
        <f aca="false">AW145</f>
        <v>-338264.858141973</v>
      </c>
      <c r="AX263" s="13" t="n">
        <f aca="false">AX145</f>
        <v>-338264.858141973</v>
      </c>
      <c r="AY263" s="13" t="n">
        <f aca="false">AY145</f>
        <v>-338264.858141973</v>
      </c>
      <c r="AZ263" s="13" t="n">
        <f aca="false">AZ145</f>
        <v>-338264.858141973</v>
      </c>
      <c r="BA263" s="13" t="n">
        <f aca="false">BA145</f>
        <v>-348183.348122184</v>
      </c>
      <c r="BB263" s="13" t="n">
        <f aca="false">BB145</f>
        <v>-348183.348122184</v>
      </c>
      <c r="BC263" s="13" t="n">
        <f aca="false">BC145</f>
        <v>-348183.348122184</v>
      </c>
      <c r="BD263" s="13" t="n">
        <f aca="false">BD145</f>
        <v>-348183.348122184</v>
      </c>
      <c r="BE263" s="13" t="n">
        <f aca="false">BE145</f>
        <v>-348183.348122184</v>
      </c>
      <c r="BF263" s="13" t="n">
        <f aca="false">BF145</f>
        <v>-348183.348122184</v>
      </c>
      <c r="BG263" s="13" t="n">
        <f aca="false">BG145</f>
        <v>-348183.348122184</v>
      </c>
      <c r="BH263" s="13" t="n">
        <f aca="false">BH145</f>
        <v>-99247.0730665837</v>
      </c>
      <c r="BI263" s="13" t="n">
        <f aca="false">BI145</f>
        <v>-505842.98899073</v>
      </c>
      <c r="BJ263" s="13" t="n">
        <f aca="false">BJ145</f>
        <v>-505842.98899073</v>
      </c>
      <c r="BK263" s="13" t="n">
        <f aca="false">BK145</f>
        <v>-505842.98899073</v>
      </c>
      <c r="BL263" s="13" t="n">
        <f aca="false">BL145</f>
        <v>-505842.98899073</v>
      </c>
      <c r="BM263" s="13" t="n">
        <f aca="false">BM145</f>
        <v>-515959.848770545</v>
      </c>
      <c r="BN263" s="13" t="n">
        <f aca="false">BN145</f>
        <v>-515959.848770545</v>
      </c>
      <c r="BO263" s="13" t="n">
        <f aca="false">BO145</f>
        <v>-515959.848770545</v>
      </c>
      <c r="BP263" s="13" t="n">
        <f aca="false">BP145</f>
        <v>-515959.848770545</v>
      </c>
      <c r="BQ263" s="13" t="n">
        <f aca="false">BQ145</f>
        <v>-515959.848770545</v>
      </c>
      <c r="BR263" s="13" t="n">
        <f aca="false">BR145</f>
        <v>-515959.848770545</v>
      </c>
      <c r="BS263" s="13" t="n">
        <f aca="false">BS145</f>
        <v>-515959.848770545</v>
      </c>
      <c r="BT263" s="13" t="n">
        <f aca="false">BT145</f>
        <v>-515959.848770545</v>
      </c>
      <c r="BU263" s="13" t="n">
        <f aca="false">BU145</f>
        <v>-515959.848770545</v>
      </c>
      <c r="BV263" s="13" t="n">
        <f aca="false">BV145</f>
        <v>-515959.848770545</v>
      </c>
      <c r="BW263" s="13" t="n">
        <f aca="false">BW145</f>
        <v>-515959.848770545</v>
      </c>
      <c r="BX263" s="13" t="n">
        <f aca="false">BX145</f>
        <v>-515959.848770545</v>
      </c>
      <c r="BY263" s="13" t="n">
        <f aca="false">BY145</f>
        <v>-526279.045745956</v>
      </c>
      <c r="BZ263" s="13" t="n">
        <f aca="false">BZ145</f>
        <v>-526279.045745956</v>
      </c>
      <c r="CA263" s="13" t="n">
        <f aca="false">CA145</f>
        <v>-526279.045745956</v>
      </c>
      <c r="CB263" s="13" t="n">
        <f aca="false">CB145</f>
        <v>-526279.045745956</v>
      </c>
      <c r="CC263" s="13" t="n">
        <f aca="false">CC145</f>
        <v>-526279.045745956</v>
      </c>
      <c r="CD263" s="13" t="n">
        <f aca="false">CD145</f>
        <v>-526279.045745956</v>
      </c>
      <c r="CE263" s="13" t="n">
        <f aca="false">CE145</f>
        <v>-526279.045745956</v>
      </c>
      <c r="CF263" s="13" t="n">
        <f aca="false">CF145</f>
        <v>-526279.045745956</v>
      </c>
      <c r="CG263" s="13" t="n">
        <f aca="false">CG145</f>
        <v>-526279.045745956</v>
      </c>
      <c r="CH263" s="13" t="n">
        <f aca="false">CH145</f>
        <v>-526279.045745956</v>
      </c>
      <c r="CI263" s="13" t="n">
        <f aca="false">CI145</f>
        <v>-526279.045745956</v>
      </c>
      <c r="CJ263" s="13" t="n">
        <f aca="false">CJ145</f>
        <v>-526279.045745956</v>
      </c>
      <c r="CK263" s="13" t="n">
        <f aca="false">CK145</f>
        <v>-536804.626660875</v>
      </c>
      <c r="CL263" s="13" t="n">
        <f aca="false">CL145</f>
        <v>-536804.626660875</v>
      </c>
      <c r="CM263" s="13" t="n">
        <f aca="false">CM145</f>
        <v>-536804.626660875</v>
      </c>
      <c r="CN263" s="13" t="n">
        <f aca="false">CN145</f>
        <v>-536804.626660875</v>
      </c>
      <c r="CO263" s="13" t="n">
        <f aca="false">CO145</f>
        <v>-536804.626660875</v>
      </c>
      <c r="CP263" s="13" t="n">
        <f aca="false">CP145</f>
        <v>-536804.626660875</v>
      </c>
      <c r="CQ263" s="13" t="n">
        <f aca="false">CQ145</f>
        <v>-536804.626660875</v>
      </c>
      <c r="CR263" s="13" t="n">
        <f aca="false">CR145</f>
        <v>-536804.626660875</v>
      </c>
      <c r="CS263" s="13" t="n">
        <f aca="false">CS145</f>
        <v>-536804.626660875</v>
      </c>
      <c r="CT263" s="13" t="n">
        <f aca="false">CT145</f>
        <v>-472713.949143897</v>
      </c>
      <c r="CU263" s="13" t="n">
        <f aca="false">CU145</f>
        <v>-472713.949143897</v>
      </c>
      <c r="CV263" s="13" t="n">
        <f aca="false">CV145</f>
        <v>-472713.949143897</v>
      </c>
      <c r="CW263" s="13" t="n">
        <f aca="false">CW145</f>
        <v>-482168.228126776</v>
      </c>
      <c r="CX263" s="13" t="n">
        <f aca="false">CX145</f>
        <v>-482168.228126776</v>
      </c>
      <c r="CY263" s="13" t="n">
        <f aca="false">CY145</f>
        <v>-482168.228126776</v>
      </c>
      <c r="CZ263" s="13" t="n">
        <f aca="false">CZ145</f>
        <v>-482168.228126776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-78216.6846217774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566046.419131454</v>
      </c>
      <c r="AF266" s="13" t="n">
        <f aca="false">AE107-AF107</f>
        <v>-918208.680595662</v>
      </c>
      <c r="AG266" s="13" t="n">
        <f aca="false">AF107-AG107</f>
        <v>389005.241191326</v>
      </c>
      <c r="AH266" s="13" t="n">
        <f aca="false">AG107-AH107</f>
        <v>0</v>
      </c>
      <c r="AI266" s="13" t="n">
        <f aca="false">AH107-AI107</f>
        <v>-127996.129567752</v>
      </c>
      <c r="AJ266" s="13" t="n">
        <f aca="false">AI107-AJ107</f>
        <v>137130.880715637</v>
      </c>
      <c r="AK266" s="13" t="n">
        <f aca="false">AJ107-AK107</f>
        <v>116265.471309749</v>
      </c>
      <c r="AL266" s="13" t="n">
        <f aca="false">AK107-AL107</f>
        <v>-318673.62139734</v>
      </c>
      <c r="AM266" s="13" t="n">
        <f aca="false">AL107-AM107</f>
        <v>783750.05592882</v>
      </c>
      <c r="AN266" s="13" t="n">
        <f aca="false">AM107-AN107</f>
        <v>0</v>
      </c>
      <c r="AO266" s="13" t="n">
        <f aca="false">AN107-AO107</f>
        <v>0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0</v>
      </c>
      <c r="AU266" s="13" t="n">
        <f aca="false">AT107-AU107</f>
        <v>-423132.833596339</v>
      </c>
      <c r="AV266" s="13" t="n">
        <f aca="false">AU107-AV107</f>
        <v>714969.44251247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0</v>
      </c>
      <c r="BA266" s="13" t="n">
        <f aca="false">AZ107-BA107</f>
        <v>0</v>
      </c>
      <c r="BB266" s="13" t="n">
        <f aca="false">BA107-BB107</f>
        <v>0</v>
      </c>
      <c r="BC266" s="13" t="n">
        <f aca="false">BB107-BC107</f>
        <v>0</v>
      </c>
      <c r="BD266" s="13" t="n">
        <f aca="false">BC107-BD107</f>
        <v>0</v>
      </c>
      <c r="BE266" s="13" t="n">
        <f aca="false">BD107-BE107</f>
        <v>0</v>
      </c>
      <c r="BF266" s="13" t="n">
        <f aca="false">BE107-BF107</f>
        <v>0</v>
      </c>
      <c r="BG266" s="13" t="n">
        <f aca="false">BF107-BG107</f>
        <v>0</v>
      </c>
      <c r="BH266" s="13" t="n">
        <f aca="false">BG107-BH107</f>
        <v>-248936.2750556</v>
      </c>
      <c r="BI266" s="13" t="n">
        <f aca="false">BH107-BI107</f>
        <v>406595.915924147</v>
      </c>
      <c r="BJ266" s="13" t="n">
        <f aca="false">BI107-BJ107</f>
        <v>0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0</v>
      </c>
      <c r="BN266" s="13" t="n">
        <f aca="false">BM107-BN107</f>
        <v>0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0</v>
      </c>
      <c r="BS266" s="13" t="n">
        <f aca="false">BR107-BS107</f>
        <v>0</v>
      </c>
      <c r="BT266" s="13" t="n">
        <f aca="false">BS107-BT107</f>
        <v>0</v>
      </c>
      <c r="BU266" s="13" t="n">
        <f aca="false">BT107-BU107</f>
        <v>0</v>
      </c>
      <c r="BV266" s="13" t="n">
        <f aca="false">BU107-BV107</f>
        <v>0</v>
      </c>
      <c r="BW266" s="13" t="n">
        <f aca="false">BV107-BW107</f>
        <v>0</v>
      </c>
      <c r="BX266" s="13" t="n">
        <f aca="false">BW107-BX107</f>
        <v>0</v>
      </c>
      <c r="BY266" s="13" t="n">
        <f aca="false">BX107-BY107</f>
        <v>0</v>
      </c>
      <c r="BZ266" s="13" t="n">
        <f aca="false">BY107-BZ107</f>
        <v>0</v>
      </c>
      <c r="CA266" s="13" t="n">
        <f aca="false">BZ107-CA107</f>
        <v>0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-61662.4627872232</v>
      </c>
      <c r="AC268" s="13" t="n">
        <f aca="false">-0.05*(AC10+AC11)</f>
        <v>-53840.7943250455</v>
      </c>
      <c r="AD268" s="13" t="n">
        <f aca="false">-0.05*(AD10+AD11)</f>
        <v>-53840.7943250455</v>
      </c>
      <c r="AE268" s="13" t="n">
        <f aca="false">-0.05*(AE10+AE11)</f>
        <v>-61723.7763684728</v>
      </c>
      <c r="AF268" s="13" t="n">
        <f aca="false">-0.05*(AF10+AF11)</f>
        <v>-71448.9073982559</v>
      </c>
      <c r="AG268" s="13" t="n">
        <f aca="false">-0.05*(AG10+AG11)</f>
        <v>-51998.6453386897</v>
      </c>
      <c r="AH268" s="13" t="n">
        <f aca="false">-0.05*(AH10+AH11)</f>
        <v>-51998.6453386897</v>
      </c>
      <c r="AI268" s="13" t="n">
        <f aca="false">-0.05*(AI10+AI11)</f>
        <v>-58398.4518170772</v>
      </c>
      <c r="AJ268" s="13" t="n">
        <f aca="false">-0.05*(AJ10+AJ11)</f>
        <v>-51541.9077812954</v>
      </c>
      <c r="AK268" s="13" t="n">
        <f aca="false">-0.05*(AK10+AK11)</f>
        <v>-45728.6342158079</v>
      </c>
      <c r="AL268" s="13" t="n">
        <f aca="false">-0.05*(AL10+AL11)</f>
        <v>-61662.3152856749</v>
      </c>
      <c r="AM268" s="13" t="n">
        <f aca="false">-0.05*(AM10+AM11)</f>
        <v>-22474.8124892339</v>
      </c>
      <c r="AN268" s="13" t="n">
        <f aca="false">-0.05*(AN10+AN11)</f>
        <v>-22474.8124892339</v>
      </c>
      <c r="AO268" s="13" t="n">
        <f aca="false">-0.05*(AO10+AO11)</f>
        <v>-22474.8124892339</v>
      </c>
      <c r="AP268" s="13" t="n">
        <f aca="false">-0.05*(AP10+AP11)</f>
        <v>-22474.8124892339</v>
      </c>
      <c r="AQ268" s="13" t="n">
        <f aca="false">-0.05*(AQ10+AQ11)</f>
        <v>-22474.8124892339</v>
      </c>
      <c r="AR268" s="13" t="n">
        <f aca="false">-0.05*(AR10+AR11)</f>
        <v>-22474.8124892339</v>
      </c>
      <c r="AS268" s="13" t="n">
        <f aca="false">-0.05*(AS10+AS11)</f>
        <v>-22474.8124892339</v>
      </c>
      <c r="AT268" s="13" t="n">
        <f aca="false">-0.05*(AT10+AT11)</f>
        <v>-22474.8124892339</v>
      </c>
      <c r="AU268" s="13" t="n">
        <f aca="false">-0.05*(AU10+AU11)</f>
        <v>-43631.4541690508</v>
      </c>
      <c r="AV268" s="13" t="n">
        <f aca="false">-0.05*(AV10+AV11)</f>
        <v>-7882.98204342733</v>
      </c>
      <c r="AW268" s="13" t="n">
        <f aca="false">-0.05*(AW10+AW11)</f>
        <v>-7882.98204342733</v>
      </c>
      <c r="AX268" s="13" t="n">
        <f aca="false">-0.05*(AX10+AX11)</f>
        <v>-7882.98204342733</v>
      </c>
      <c r="AY268" s="13" t="n">
        <f aca="false">-0.05*(AY10+AY11)</f>
        <v>-7882.98204342733</v>
      </c>
      <c r="AZ268" s="13" t="n">
        <f aca="false">-0.05*(AZ10+AZ11)</f>
        <v>-7882.98204342733</v>
      </c>
      <c r="BA268" s="13" t="n">
        <f aca="false">-0.05*(BA10+BA11)</f>
        <v>-7882.98204342733</v>
      </c>
      <c r="BB268" s="13" t="n">
        <f aca="false">-0.05*(BB10+BB11)</f>
        <v>-7882.98204342733</v>
      </c>
      <c r="BC268" s="13" t="n">
        <f aca="false">-0.05*(BC10+BC11)</f>
        <v>-7882.98204342733</v>
      </c>
      <c r="BD268" s="13" t="n">
        <f aca="false">-0.05*(BD10+BD11)</f>
        <v>-7882.98204342733</v>
      </c>
      <c r="BE268" s="13" t="n">
        <f aca="false">-0.05*(BE10+BE11)</f>
        <v>-7882.98204342733</v>
      </c>
      <c r="BF268" s="13" t="n">
        <f aca="false">-0.05*(BF10+BF11)</f>
        <v>-7882.98204342733</v>
      </c>
      <c r="BG268" s="13" t="n">
        <f aca="false">-0.05*(BG10+BG11)</f>
        <v>-7882.98204342733</v>
      </c>
      <c r="BH268" s="13" t="n">
        <f aca="false">-0.05*(BH10+BH11)</f>
        <v>-20329.7957962073</v>
      </c>
      <c r="BI268" s="13" t="n">
        <f aca="false">-0.05*(BI10+BI11)</f>
        <v>-0</v>
      </c>
      <c r="BJ268" s="13" t="n">
        <f aca="false">-0.05*(BJ10+BJ11)</f>
        <v>-0</v>
      </c>
      <c r="BK268" s="13" t="n">
        <f aca="false">-0.05*(BK10+BK11)</f>
        <v>-0</v>
      </c>
      <c r="BL268" s="13" t="n">
        <f aca="false">-0.05*(BL10+BL11)</f>
        <v>-0</v>
      </c>
      <c r="BM268" s="13" t="n">
        <f aca="false">-0.05*(BM10+BM11)</f>
        <v>-0</v>
      </c>
      <c r="BN268" s="13" t="n">
        <f aca="false">-0.05*(BN10+BN11)</f>
        <v>-0</v>
      </c>
      <c r="BO268" s="13" t="n">
        <f aca="false">-0.05*(BO10+BO11)</f>
        <v>-0</v>
      </c>
      <c r="BP268" s="13" t="n">
        <f aca="false">-0.05*(BP10+BP11)</f>
        <v>-0</v>
      </c>
      <c r="BQ268" s="13" t="n">
        <f aca="false">-0.05*(BQ10+BQ11)</f>
        <v>-0</v>
      </c>
      <c r="BR268" s="13" t="n">
        <f aca="false">-0.05*(BR10+BR11)</f>
        <v>-0</v>
      </c>
      <c r="BS268" s="13" t="n">
        <f aca="false">-0.05*(BS10+BS11)</f>
        <v>-0</v>
      </c>
      <c r="BT268" s="13" t="n">
        <f aca="false">-0.05*(BT10+BT11)</f>
        <v>-0</v>
      </c>
      <c r="BU268" s="13" t="n">
        <f aca="false">-0.05*(BU10+BU11)</f>
        <v>-0</v>
      </c>
      <c r="BV268" s="13" t="n">
        <f aca="false">-0.05*(BV10+BV11)</f>
        <v>-0</v>
      </c>
      <c r="BW268" s="13" t="n">
        <f aca="false">-0.05*(BW10+BW11)</f>
        <v>-0</v>
      </c>
      <c r="BX268" s="13" t="n">
        <f aca="false">-0.05*(BX10+BX11)</f>
        <v>-0</v>
      </c>
      <c r="BY268" s="13" t="n">
        <f aca="false">-0.05*(BY10+BY11)</f>
        <v>-0</v>
      </c>
      <c r="BZ268" s="13" t="n">
        <f aca="false">-0.05*(BZ10+BZ11)</f>
        <v>-0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0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0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0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0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0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0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0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0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8081584.28290791</v>
      </c>
      <c r="AC270" s="68" t="n">
        <f aca="false">SUM(AC262:AC269)</f>
        <v>8774792.25510132</v>
      </c>
      <c r="AD270" s="68" t="n">
        <f aca="false">SUM(AD262:AD269)</f>
        <v>9311566.85805119</v>
      </c>
      <c r="AE270" s="68" t="n">
        <f aca="false">SUM(AE262:AE269)</f>
        <v>9840458.47895762</v>
      </c>
      <c r="AF270" s="68" t="n">
        <f aca="false">SUM(AF262:AF269)</f>
        <v>9988081.17029849</v>
      </c>
      <c r="AG270" s="68" t="n">
        <f aca="false">SUM(AG262:AG269)</f>
        <v>10878860.1836989</v>
      </c>
      <c r="AH270" s="68" t="n">
        <f aca="false">SUM(AH262:AH269)</f>
        <v>11380633.955908</v>
      </c>
      <c r="AI270" s="68" t="n">
        <f aca="false">SUM(AI262:AI269)</f>
        <v>12004004.0512065</v>
      </c>
      <c r="AJ270" s="68" t="n">
        <f aca="false">SUM(AJ262:AJ269)</f>
        <v>12726426.208634</v>
      </c>
      <c r="AK270" s="68" t="n">
        <f aca="false">SUM(AK262:AK269)</f>
        <v>13293460.8056948</v>
      </c>
      <c r="AL270" s="68" t="n">
        <f aca="false">SUM(AL262:AL269)</f>
        <v>14115095.4366502</v>
      </c>
      <c r="AM270" s="68" t="n">
        <f aca="false">SUM(AM262:AM269)</f>
        <v>14839666.4406484</v>
      </c>
      <c r="AN270" s="68" t="n">
        <f aca="false">SUM(AN262:AN269)</f>
        <v>14780487.3887179</v>
      </c>
      <c r="AO270" s="68" t="n">
        <f aca="false">SUM(AO262:AO269)</f>
        <v>14711584.3270028</v>
      </c>
      <c r="AP270" s="68" t="n">
        <f aca="false">SUM(AP262:AP269)</f>
        <v>14642681.2652877</v>
      </c>
      <c r="AQ270" s="68" t="n">
        <f aca="false">SUM(AQ262:AQ269)</f>
        <v>14573778.2035726</v>
      </c>
      <c r="AR270" s="68" t="n">
        <f aca="false">SUM(AR262:AR269)</f>
        <v>14504875.1418576</v>
      </c>
      <c r="AS270" s="68" t="n">
        <f aca="false">SUM(AS262:AS269)</f>
        <v>14435972.0801425</v>
      </c>
      <c r="AT270" s="68" t="n">
        <f aca="false">SUM(AT262:AT269)</f>
        <v>14367069.0184274</v>
      </c>
      <c r="AU270" s="68" t="n">
        <f aca="false">SUM(AU262:AU269)</f>
        <v>14683680.2943066</v>
      </c>
      <c r="AV270" s="68" t="n">
        <f aca="false">SUM(AV262:AV269)</f>
        <v>15052501.8966337</v>
      </c>
      <c r="AW270" s="68" t="n">
        <f aca="false">SUM(AW262:AW269)</f>
        <v>14706354.0564483</v>
      </c>
      <c r="AX270" s="68" t="n">
        <f aca="false">SUM(AX262:AX269)</f>
        <v>14360206.2162629</v>
      </c>
      <c r="AY270" s="68" t="n">
        <f aca="false">SUM(AY262:AY269)</f>
        <v>14014058.3760775</v>
      </c>
      <c r="AZ270" s="68" t="n">
        <f aca="false">SUM(AZ262:AZ269)</f>
        <v>13667910.5358921</v>
      </c>
      <c r="BA270" s="68" t="n">
        <f aca="false">SUM(BA262:BA269)</f>
        <v>13311844.2057265</v>
      </c>
      <c r="BB270" s="68" t="n">
        <f aca="false">SUM(BB262:BB269)</f>
        <v>12955777.8755608</v>
      </c>
      <c r="BC270" s="68" t="n">
        <f aca="false">SUM(BC262:BC269)</f>
        <v>12599711.5453952</v>
      </c>
      <c r="BD270" s="68" t="n">
        <f aca="false">SUM(BD262:BD269)</f>
        <v>12243645.2152296</v>
      </c>
      <c r="BE270" s="68" t="n">
        <f aca="false">SUM(BE262:BE269)</f>
        <v>11887578.885064</v>
      </c>
      <c r="BF270" s="68" t="n">
        <f aca="false">SUM(BF262:BF269)</f>
        <v>11531512.5548984</v>
      </c>
      <c r="BG270" s="68" t="n">
        <f aca="false">SUM(BG262:BG269)</f>
        <v>11175446.2247328</v>
      </c>
      <c r="BH270" s="68" t="n">
        <f aca="false">SUM(BH262:BH269)</f>
        <v>11055869.35587</v>
      </c>
      <c r="BI270" s="68" t="n">
        <f aca="false">SUM(BI262:BI269)</f>
        <v>10956622.2828034</v>
      </c>
      <c r="BJ270" s="68" t="n">
        <f aca="false">SUM(BJ262:BJ269)</f>
        <v>10450779.2938127</v>
      </c>
      <c r="BK270" s="68" t="n">
        <f aca="false">SUM(BK262:BK269)</f>
        <v>9944936.30482197</v>
      </c>
      <c r="BL270" s="68" t="n">
        <f aca="false">SUM(BL262:BL269)</f>
        <v>9439093.31583124</v>
      </c>
      <c r="BM270" s="68" t="n">
        <f aca="false">SUM(BM262:BM269)</f>
        <v>8923133.46706069</v>
      </c>
      <c r="BN270" s="68" t="n">
        <f aca="false">SUM(BN262:BN269)</f>
        <v>8407173.61829015</v>
      </c>
      <c r="BO270" s="68" t="n">
        <f aca="false">SUM(BO262:BO269)</f>
        <v>7891213.7695196</v>
      </c>
      <c r="BP270" s="68" t="n">
        <f aca="false">SUM(BP262:BP269)</f>
        <v>7375253.92074906</v>
      </c>
      <c r="BQ270" s="68" t="n">
        <f aca="false">SUM(BQ262:BQ269)</f>
        <v>6859294.07197851</v>
      </c>
      <c r="BR270" s="68" t="n">
        <f aca="false">SUM(BR262:BR269)</f>
        <v>6343334.22320797</v>
      </c>
      <c r="BS270" s="68" t="n">
        <f aca="false">SUM(BS262:BS269)</f>
        <v>5827374.37443742</v>
      </c>
      <c r="BT270" s="68" t="n">
        <f aca="false">SUM(BT262:BT269)</f>
        <v>5311414.52566688</v>
      </c>
      <c r="BU270" s="68" t="n">
        <f aca="false">SUM(BU262:BU269)</f>
        <v>4795454.67689633</v>
      </c>
      <c r="BV270" s="68" t="n">
        <f aca="false">SUM(BV262:BV269)</f>
        <v>4279494.82812579</v>
      </c>
      <c r="BW270" s="68" t="n">
        <f aca="false">SUM(BW262:BW269)</f>
        <v>3763534.97935524</v>
      </c>
      <c r="BX270" s="68" t="n">
        <f aca="false">SUM(BX262:BX269)</f>
        <v>3247575.1305847</v>
      </c>
      <c r="BY270" s="68" t="n">
        <f aca="false">SUM(BY262:BY269)</f>
        <v>2721296.08483874</v>
      </c>
      <c r="BZ270" s="68" t="n">
        <f aca="false">SUM(BZ262:BZ269)</f>
        <v>2195017.03909278</v>
      </c>
      <c r="CA270" s="68" t="n">
        <f aca="false">SUM(CA262:CA269)</f>
        <v>1668737.99334683</v>
      </c>
      <c r="CB270" s="68" t="n">
        <f aca="false">SUM(CB262:CB269)</f>
        <v>1142458.94760087</v>
      </c>
      <c r="CC270" s="68" t="n">
        <f aca="false">SUM(CC262:CC269)</f>
        <v>616179.901854917</v>
      </c>
      <c r="CD270" s="68" t="n">
        <f aca="false">SUM(CD262:CD269)</f>
        <v>89900.8561089614</v>
      </c>
      <c r="CE270" s="68" t="n">
        <f aca="false">SUM(CE262:CE269)</f>
        <v>-436378.189636995</v>
      </c>
      <c r="CF270" s="68" t="n">
        <f aca="false">SUM(CF262:CF269)</f>
        <v>-962657.23538295</v>
      </c>
      <c r="CG270" s="68" t="n">
        <f aca="false">SUM(CG262:CG269)</f>
        <v>-1488936.28112891</v>
      </c>
      <c r="CH270" s="68" t="n">
        <f aca="false">SUM(CH262:CH269)</f>
        <v>-2015215.32687486</v>
      </c>
      <c r="CI270" s="68" t="n">
        <f aca="false">SUM(CI262:CI269)</f>
        <v>-2541494.37262082</v>
      </c>
      <c r="CJ270" s="68" t="n">
        <f aca="false">SUM(CJ262:CJ269)</f>
        <v>-3067773.41836677</v>
      </c>
      <c r="CK270" s="68" t="n">
        <f aca="false">SUM(CK262:CK269)</f>
        <v>-3604578.04502765</v>
      </c>
      <c r="CL270" s="68" t="n">
        <f aca="false">SUM(CL262:CL269)</f>
        <v>-4141382.67168852</v>
      </c>
      <c r="CM270" s="68" t="n">
        <f aca="false">SUM(CM262:CM269)</f>
        <v>-4678187.2983494</v>
      </c>
      <c r="CN270" s="68" t="n">
        <f aca="false">SUM(CN262:CN269)</f>
        <v>-5214991.92501027</v>
      </c>
      <c r="CO270" s="68" t="n">
        <f aca="false">SUM(CO262:CO269)</f>
        <v>-5751796.55167115</v>
      </c>
      <c r="CP270" s="68" t="n">
        <f aca="false">SUM(CP262:CP269)</f>
        <v>-6288601.17833202</v>
      </c>
      <c r="CQ270" s="68" t="n">
        <f aca="false">SUM(CQ262:CQ269)</f>
        <v>-6825405.8049929</v>
      </c>
      <c r="CR270" s="68" t="n">
        <f aca="false">SUM(CR262:CR269)</f>
        <v>-7362210.43165377</v>
      </c>
      <c r="CS270" s="68" t="n">
        <f aca="false">SUM(CS262:CS269)</f>
        <v>-7899015.05831465</v>
      </c>
      <c r="CT270" s="68" t="n">
        <f aca="false">SUM(CT262:CT269)</f>
        <v>-8371729.00745855</v>
      </c>
      <c r="CU270" s="68" t="n">
        <f aca="false">SUM(CU262:CU269)</f>
        <v>-8844442.95660244</v>
      </c>
      <c r="CV270" s="68" t="n">
        <f aca="false">SUM(CV262:CV269)</f>
        <v>-9317156.90574634</v>
      </c>
      <c r="CW270" s="68" t="n">
        <f aca="false">SUM(CW262:CW269)</f>
        <v>-9799325.13387312</v>
      </c>
      <c r="CX270" s="68" t="n">
        <f aca="false">SUM(CX262:CX269)</f>
        <v>-10281493.3619999</v>
      </c>
      <c r="CY270" s="68" t="n">
        <f aca="false">SUM(CY262:CY269)</f>
        <v>-10763661.5901267</v>
      </c>
      <c r="CZ270" s="68" t="n">
        <f aca="false">SUM(CZ262:CZ269)</f>
        <v>-11245829.8182534</v>
      </c>
      <c r="DA270" s="68" t="n">
        <f aca="false">SUM(DA262:DA269)</f>
        <v>-11727998.0463802</v>
      </c>
      <c r="DB270" s="68" t="n">
        <f aca="false">SUM(DB262:DB269)</f>
        <v>-12210166.274507</v>
      </c>
      <c r="DC270" s="68" t="n">
        <f aca="false">SUM(DC262:DC269)</f>
        <v>-12692334.5026338</v>
      </c>
      <c r="DD270" s="68" t="n">
        <f aca="false">SUM(DD262:DD269)</f>
        <v>-13174502.7307605</v>
      </c>
      <c r="DE270" s="68" t="n">
        <f aca="false">SUM(DE262:DE269)</f>
        <v>-13656670.9588873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-1285725.63512381</v>
      </c>
      <c r="S273" s="13" t="n">
        <f aca="false">R278</f>
        <v>-1496342.10072381</v>
      </c>
      <c r="T273" s="13" t="n">
        <f aca="false">S278</f>
        <v>-1706958.56632381</v>
      </c>
      <c r="U273" s="13" t="n">
        <f aca="false">T278</f>
        <v>-1945481.28192381</v>
      </c>
      <c r="V273" s="13" t="n">
        <f aca="false">U278</f>
        <v>-2184503.99752381</v>
      </c>
      <c r="W273" s="13" t="n">
        <f aca="false">V278</f>
        <v>-2423526.71312381</v>
      </c>
      <c r="X273" s="13" t="n">
        <f aca="false">W278</f>
        <v>-2645977.16632381</v>
      </c>
      <c r="Y273" s="13" t="n">
        <f aca="false">X278</f>
        <v>-2853202.35712381</v>
      </c>
      <c r="Z273" s="13" t="n">
        <f aca="false">Y278</f>
        <v>-2986480.28552381</v>
      </c>
      <c r="AA273" s="13" t="n">
        <f aca="false">Z278</f>
        <v>-3184948.73752381</v>
      </c>
      <c r="AB273" s="13" t="n">
        <f aca="false">AA278</f>
        <v>-3617880.68752381</v>
      </c>
      <c r="AC273" s="13" t="n">
        <f aca="false">AB278</f>
        <v>-3727901.14752381</v>
      </c>
      <c r="AD273" s="13" t="n">
        <f aca="false">AC278</f>
        <v>-3883597.68664381</v>
      </c>
      <c r="AE273" s="13" t="n">
        <f aca="false">AD278</f>
        <v>-4023757.72976381</v>
      </c>
      <c r="AF273" s="13" t="n">
        <f aca="false">AE278</f>
        <v>-4070987.70116241</v>
      </c>
      <c r="AG273" s="13" t="n">
        <f aca="false">AF278</f>
        <v>-4080820.14928241</v>
      </c>
      <c r="AH273" s="13" t="n">
        <f aca="false">AG278</f>
        <v>-4100095.01390241</v>
      </c>
      <c r="AI273" s="13" t="n">
        <f aca="false">AH278</f>
        <v>-4086079.75352241</v>
      </c>
      <c r="AJ273" s="13" t="n">
        <f aca="false">AI278</f>
        <v>-4130689.72314241</v>
      </c>
      <c r="AK273" s="13" t="n">
        <f aca="false">AJ278</f>
        <v>-4174869.52676241</v>
      </c>
      <c r="AL273" s="13" t="n">
        <f aca="false">AK278</f>
        <v>-4218619.17538241</v>
      </c>
      <c r="AM273" s="13" t="n">
        <f aca="false">AL278</f>
        <v>-4261938.66350241</v>
      </c>
      <c r="AN273" s="13" t="n">
        <f aca="false">AM278</f>
        <v>-4554827.99662241</v>
      </c>
      <c r="AO273" s="13" t="n">
        <f aca="false">AN278</f>
        <v>-4583045.38124241</v>
      </c>
      <c r="AP273" s="13" t="n">
        <f aca="false">AO278</f>
        <v>-4628988.70836481</v>
      </c>
      <c r="AQ273" s="13" t="n">
        <f aca="false">AP278</f>
        <v>-4688743.66298721</v>
      </c>
      <c r="AR273" s="13" t="n">
        <f aca="false">AQ278</f>
        <v>-4762310.24510961</v>
      </c>
      <c r="AS273" s="13" t="n">
        <f aca="false">AR278</f>
        <v>-4849688.46023201</v>
      </c>
      <c r="AT273" s="13" t="n">
        <f aca="false">AS278</f>
        <v>-4958691.07085441</v>
      </c>
      <c r="AU273" s="13" t="n">
        <f aca="false">AT278</f>
        <v>-5080249.70647681</v>
      </c>
      <c r="AV273" s="13" t="n">
        <f aca="false">AU278</f>
        <v>-5214364.37209921</v>
      </c>
      <c r="AW273" s="13" t="n">
        <f aca="false">AV278</f>
        <v>-5361035.05772161</v>
      </c>
      <c r="AX273" s="13" t="n">
        <f aca="false">AW278</f>
        <v>-5520746.35484401</v>
      </c>
      <c r="AY273" s="13" t="n">
        <f aca="false">AX278</f>
        <v>-5639579.65046641</v>
      </c>
      <c r="AZ273" s="13" t="n">
        <f aca="false">AY278</f>
        <v>-5771360.02108881</v>
      </c>
      <c r="BA273" s="13" t="n">
        <f aca="false">AZ278</f>
        <v>-5928933.75421121</v>
      </c>
      <c r="BB273" s="13" t="n">
        <f aca="false">BA278</f>
        <v>-6090930.25474606</v>
      </c>
      <c r="BC273" s="13" t="n">
        <f aca="false">BB278</f>
        <v>-6253356.9212809</v>
      </c>
      <c r="BD273" s="13" t="n">
        <f aca="false">BC278</f>
        <v>-6416213.74281575</v>
      </c>
      <c r="BE273" s="13" t="n">
        <f aca="false">BD278</f>
        <v>-6579500.7248506</v>
      </c>
      <c r="BF273" s="13" t="n">
        <f aca="false">BE278</f>
        <v>-6743217.86738545</v>
      </c>
      <c r="BG273" s="13" t="n">
        <f aca="false">BF278</f>
        <v>-6907365.1704203</v>
      </c>
      <c r="BH273" s="13" t="n">
        <f aca="false">BG278</f>
        <v>-7071942.63395514</v>
      </c>
      <c r="BI273" s="13" t="n">
        <f aca="false">BH278</f>
        <v>-7236950.25798999</v>
      </c>
      <c r="BJ273" s="13" t="n">
        <f aca="false">BI278</f>
        <v>-7402388.04252484</v>
      </c>
      <c r="BK273" s="13" t="n">
        <f aca="false">BJ278</f>
        <v>-7568255.98755969</v>
      </c>
      <c r="BL273" s="13" t="n">
        <f aca="false">BK278</f>
        <v>-7734554.09309453</v>
      </c>
      <c r="BM273" s="13" t="n">
        <f aca="false">BL278</f>
        <v>-7901282.35362938</v>
      </c>
      <c r="BN273" s="13" t="n">
        <f aca="false">BM278</f>
        <v>-8049012.73921493</v>
      </c>
      <c r="BO273" s="13" t="n">
        <f aca="false">BN278</f>
        <v>-8197173.28530047</v>
      </c>
      <c r="BP273" s="13" t="n">
        <f aca="false">BO278</f>
        <v>-8291937.70188602</v>
      </c>
      <c r="BQ273" s="13" t="n">
        <f aca="false">BP278</f>
        <v>-8499633.11347156</v>
      </c>
      <c r="BR273" s="13" t="n">
        <f aca="false">BQ278</f>
        <v>-8707328.52505711</v>
      </c>
      <c r="BS273" s="13" t="n">
        <f aca="false">BR278</f>
        <v>-8861773.58664265</v>
      </c>
      <c r="BT273" s="13" t="n">
        <f aca="false">BS278</f>
        <v>-9069468.9982282</v>
      </c>
      <c r="BU273" s="13" t="n">
        <f aca="false">BT278</f>
        <v>-9277164.40981374</v>
      </c>
      <c r="BV273" s="13" t="n">
        <f aca="false">BU278</f>
        <v>-9417097.82139929</v>
      </c>
      <c r="BW273" s="13" t="n">
        <f aca="false">BV278</f>
        <v>-9624793.23298483</v>
      </c>
      <c r="BX273" s="13" t="n">
        <f aca="false">BW278</f>
        <v>-9832488.64457038</v>
      </c>
      <c r="BY273" s="13" t="n">
        <f aca="false">BX278</f>
        <v>-9972422.05615592</v>
      </c>
      <c r="BZ273" s="13" t="n">
        <f aca="false">BY278</f>
        <v>-10184271.3759732</v>
      </c>
      <c r="CA273" s="13" t="n">
        <f aca="false">BZ278</f>
        <v>-10396120.6957904</v>
      </c>
      <c r="CB273" s="13" t="n">
        <f aca="false">CA278</f>
        <v>-10540208.0156077</v>
      </c>
      <c r="CC273" s="13" t="n">
        <f aca="false">CB278</f>
        <v>-10752057.3354249</v>
      </c>
      <c r="CD273" s="13" t="n">
        <f aca="false">CC278</f>
        <v>-10963906.6552422</v>
      </c>
      <c r="CE273" s="13" t="n">
        <f aca="false">CD278</f>
        <v>-11099256.9750595</v>
      </c>
      <c r="CF273" s="13" t="n">
        <f aca="false">CE278</f>
        <v>-11311106.2948767</v>
      </c>
      <c r="CG273" s="13" t="n">
        <f aca="false">CF278</f>
        <v>-11522955.614694</v>
      </c>
      <c r="CH273" s="13" t="n">
        <f aca="false">CG278</f>
        <v>-11658305.9345112</v>
      </c>
      <c r="CI273" s="13" t="n">
        <f aca="false">CH278</f>
        <v>-11870155.2543285</v>
      </c>
      <c r="CJ273" s="13" t="n">
        <f aca="false">CI278</f>
        <v>-12082004.5741457</v>
      </c>
      <c r="CK273" s="13" t="n">
        <f aca="false">CJ278</f>
        <v>-12210746.8673565</v>
      </c>
      <c r="CL273" s="13" t="n">
        <f aca="false">CK278</f>
        <v>-12268972.1735701</v>
      </c>
      <c r="CM273" s="13" t="n">
        <f aca="false">CL278</f>
        <v>-12327197.4797837</v>
      </c>
      <c r="CN273" s="13" t="n">
        <f aca="false">CM278</f>
        <v>-12385422.7859973</v>
      </c>
      <c r="CO273" s="13" t="n">
        <f aca="false">CN278</f>
        <v>-12443648.0922109</v>
      </c>
      <c r="CP273" s="13" t="n">
        <f aca="false">CO278</f>
        <v>-12501873.3984245</v>
      </c>
      <c r="CQ273" s="13" t="n">
        <f aca="false">CP278</f>
        <v>-12560098.7046381</v>
      </c>
      <c r="CR273" s="13" t="n">
        <f aca="false">CQ278</f>
        <v>-12618324.0108517</v>
      </c>
      <c r="CS273" s="13" t="n">
        <f aca="false">CR278</f>
        <v>-12676549.3170653</v>
      </c>
      <c r="CT273" s="13" t="n">
        <f aca="false">CS278</f>
        <v>-12734774.6232789</v>
      </c>
      <c r="CU273" s="13" t="n">
        <f aca="false">CT278</f>
        <v>-12783977.9608112</v>
      </c>
      <c r="CV273" s="13" t="n">
        <f aca="false">CU278</f>
        <v>-12833181.2983435</v>
      </c>
      <c r="CW273" s="13" t="n">
        <f aca="false">CV278</f>
        <v>-12882384.6358757</v>
      </c>
      <c r="CX273" s="13" t="n">
        <f aca="false">CW278</f>
        <v>-12880021.1090951</v>
      </c>
      <c r="CY273" s="13" t="n">
        <f aca="false">CX278</f>
        <v>-12860210.733378</v>
      </c>
      <c r="CZ273" s="13" t="n">
        <f aca="false">CY278</f>
        <v>-12840400.3576609</v>
      </c>
      <c r="DA273" s="13" t="n">
        <f aca="false">CZ278</f>
        <v>-12820589.9819438</v>
      </c>
      <c r="DB273" s="13" t="n">
        <f aca="false">DA278</f>
        <v>-12800779.6062267</v>
      </c>
      <c r="DC273" s="13" t="n">
        <f aca="false">DB278</f>
        <v>-12780969.2305097</v>
      </c>
      <c r="DD273" s="13" t="n">
        <f aca="false">DC278</f>
        <v>-12761158.8547926</v>
      </c>
      <c r="DE273" s="13" t="n">
        <f aca="false">DD278</f>
        <v>-12741348.4790755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-92366.2656</v>
      </c>
      <c r="R274" s="13" t="n">
        <f aca="false">R200-R166</f>
        <v>-98616.4656</v>
      </c>
      <c r="S274" s="13" t="n">
        <f aca="false">S200-S166</f>
        <v>-98616.4656</v>
      </c>
      <c r="T274" s="13" t="n">
        <f aca="false">T200-T166</f>
        <v>-126522.7156</v>
      </c>
      <c r="U274" s="13" t="n">
        <f aca="false">U200-U166</f>
        <v>-127022.7156</v>
      </c>
      <c r="V274" s="13" t="n">
        <f aca="false">V200-V166</f>
        <v>-127022.7156</v>
      </c>
      <c r="W274" s="13" t="n">
        <f aca="false">W200-W166</f>
        <v>-110450.4532</v>
      </c>
      <c r="X274" s="13" t="n">
        <f aca="false">X200-X166</f>
        <v>-95225.1908</v>
      </c>
      <c r="Y274" s="13" t="n">
        <f aca="false">Y200-Y166</f>
        <v>-21277.9284</v>
      </c>
      <c r="Z274" s="13" t="n">
        <f aca="false">Z200-Z166</f>
        <v>-86468.452</v>
      </c>
      <c r="AA274" s="13" t="n">
        <f aca="false">AA200-AA166</f>
        <v>-70931.95</v>
      </c>
      <c r="AB274" s="13" t="n">
        <f aca="false">AB200-AB166</f>
        <v>1979.53999999998</v>
      </c>
      <c r="AC274" s="13" t="n">
        <f aca="false">AC200-AC166</f>
        <v>-43696.53912</v>
      </c>
      <c r="AD274" s="13" t="n">
        <f aca="false">AD200-AD166</f>
        <v>-28160.04312</v>
      </c>
      <c r="AE274" s="13" t="n">
        <f aca="false">AE200-AE166</f>
        <v>44751.45888</v>
      </c>
      <c r="AF274" s="13" t="n">
        <f aca="false">AF200-AF166</f>
        <v>-9832.44812000002</v>
      </c>
      <c r="AG274" s="13" t="n">
        <f aca="false">AG200-AG166</f>
        <v>-19274.86462</v>
      </c>
      <c r="AH274" s="13" t="n">
        <f aca="false">AH200-AH166</f>
        <v>14015.26038</v>
      </c>
      <c r="AI274" s="13" t="n">
        <f aca="false">AI200-AI166</f>
        <v>-44609.96962</v>
      </c>
      <c r="AJ274" s="13" t="n">
        <f aca="false">AJ200-AJ166</f>
        <v>-44179.80362</v>
      </c>
      <c r="AK274" s="13" t="n">
        <f aca="false">AK200-AK166</f>
        <v>-43749.64862</v>
      </c>
      <c r="AL274" s="13" t="n">
        <f aca="false">AL200-AL166</f>
        <v>-43319.48812</v>
      </c>
      <c r="AM274" s="13" t="n">
        <f aca="false">AM200-AM166</f>
        <v>-42889.33312</v>
      </c>
      <c r="AN274" s="13" t="n">
        <f aca="false">AN200-AN166</f>
        <v>-28217.38462</v>
      </c>
      <c r="AO274" s="13" t="n">
        <f aca="false">AO200-AO166</f>
        <v>-45943.3271224</v>
      </c>
      <c r="AP274" s="13" t="n">
        <f aca="false">AP200-AP166</f>
        <v>-59754.9546224</v>
      </c>
      <c r="AQ274" s="13" t="n">
        <f aca="false">AQ200-AQ166</f>
        <v>-73566.5821224</v>
      </c>
      <c r="AR274" s="13" t="n">
        <f aca="false">AR200-AR166</f>
        <v>-87378.2151224</v>
      </c>
      <c r="AS274" s="13" t="n">
        <f aca="false">AS200-AS166</f>
        <v>-109002.6106224</v>
      </c>
      <c r="AT274" s="13" t="n">
        <f aca="false">AT200-AT166</f>
        <v>-121558.6356224</v>
      </c>
      <c r="AU274" s="13" t="n">
        <f aca="false">AU200-AU166</f>
        <v>-134114.6656224</v>
      </c>
      <c r="AV274" s="13" t="n">
        <f aca="false">AV200-AV166</f>
        <v>-146670.6856224</v>
      </c>
      <c r="AW274" s="13" t="n">
        <f aca="false">AW200-AW166</f>
        <v>-159711.2971224</v>
      </c>
      <c r="AX274" s="13" t="n">
        <f aca="false">AX200-AX166</f>
        <v>-118833.2956224</v>
      </c>
      <c r="AY274" s="13" t="n">
        <f aca="false">AY200-AY166</f>
        <v>-131780.3706224</v>
      </c>
      <c r="AZ274" s="13" t="n">
        <f aca="false">AZ200-AZ166</f>
        <v>-157573.7331224</v>
      </c>
      <c r="BA274" s="13" t="n">
        <f aca="false">BA200-BA166</f>
        <v>-161996.500534848</v>
      </c>
      <c r="BB274" s="13" t="n">
        <f aca="false">BB200-BB166</f>
        <v>-162426.666534848</v>
      </c>
      <c r="BC274" s="13" t="n">
        <f aca="false">BC200-BC166</f>
        <v>-162856.821534848</v>
      </c>
      <c r="BD274" s="13" t="n">
        <f aca="false">BD200-BD166</f>
        <v>-163286.982034848</v>
      </c>
      <c r="BE274" s="13" t="n">
        <f aca="false">BE200-BE166</f>
        <v>-163717.142534848</v>
      </c>
      <c r="BF274" s="13" t="n">
        <f aca="false">BF200-BF166</f>
        <v>-164147.303034848</v>
      </c>
      <c r="BG274" s="13" t="n">
        <f aca="false">BG200-BG166</f>
        <v>-164577.463534848</v>
      </c>
      <c r="BH274" s="13" t="n">
        <f aca="false">BH200-BH166</f>
        <v>-165007.624034848</v>
      </c>
      <c r="BI274" s="13" t="n">
        <f aca="false">BI200-BI166</f>
        <v>-165437.784534848</v>
      </c>
      <c r="BJ274" s="13" t="n">
        <f aca="false">BJ200-BJ166</f>
        <v>-165867.945034848</v>
      </c>
      <c r="BK274" s="13" t="n">
        <f aca="false">BK200-BK166</f>
        <v>-166298.105534848</v>
      </c>
      <c r="BL274" s="13" t="n">
        <f aca="false">BL200-BL166</f>
        <v>-166728.260534848</v>
      </c>
      <c r="BM274" s="13" t="n">
        <f aca="false">BM200-BM166</f>
        <v>-147730.385585545</v>
      </c>
      <c r="BN274" s="13" t="n">
        <f aca="false">BN200-BN166</f>
        <v>-148160.546085545</v>
      </c>
      <c r="BO274" s="13" t="n">
        <f aca="false">BO200-BO166</f>
        <v>-94764.4165855449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-1285725.63512381</v>
      </c>
      <c r="R278" s="68" t="n">
        <f aca="false">R273+R274+R275+R276+R277</f>
        <v>-1496342.10072381</v>
      </c>
      <c r="S278" s="68" t="n">
        <f aca="false">S273+S274+S275+S276+S277</f>
        <v>-1706958.56632381</v>
      </c>
      <c r="T278" s="68" t="n">
        <f aca="false">T273+T274+T275+T276+T277</f>
        <v>-1945481.28192381</v>
      </c>
      <c r="U278" s="68" t="n">
        <f aca="false">U273+U274+U275+U276+U277</f>
        <v>-2184503.99752381</v>
      </c>
      <c r="V278" s="68" t="n">
        <f aca="false">V273+V274+V275+V276+V277</f>
        <v>-2423526.71312381</v>
      </c>
      <c r="W278" s="68" t="n">
        <f aca="false">W273+W274+W275+W276+W277</f>
        <v>-2645977.16632381</v>
      </c>
      <c r="X278" s="68" t="n">
        <f aca="false">X273+X274+X275+X276+X277</f>
        <v>-2853202.35712381</v>
      </c>
      <c r="Y278" s="68" t="n">
        <f aca="false">Y273+Y274+Y275+Y276+Y277</f>
        <v>-2986480.28552381</v>
      </c>
      <c r="Z278" s="68" t="n">
        <f aca="false">Z273+Z274+Z275+Z276+Z277</f>
        <v>-3184948.73752381</v>
      </c>
      <c r="AA278" s="68" t="n">
        <f aca="false">AA273+AA274+AA275+AA276+AA277</f>
        <v>-3617880.68752381</v>
      </c>
      <c r="AB278" s="68" t="n">
        <f aca="false">AB273+AB274+AB275+AB276+AB277</f>
        <v>-3727901.14752381</v>
      </c>
      <c r="AC278" s="68" t="n">
        <f aca="false">AC273+AC274+AC275+AC276+AC277</f>
        <v>-3883597.68664381</v>
      </c>
      <c r="AD278" s="68" t="n">
        <f aca="false">AD273+AD274+AD275+AD276+AD277</f>
        <v>-4023757.72976381</v>
      </c>
      <c r="AE278" s="68" t="n">
        <f aca="false">AE273+AE274+AE275+AE276+AE277</f>
        <v>-4070987.70116241</v>
      </c>
      <c r="AF278" s="68" t="n">
        <f aca="false">AF273+AF274+AF275+AF276+AF277</f>
        <v>-4080820.14928241</v>
      </c>
      <c r="AG278" s="68" t="n">
        <f aca="false">AG273+AG274+AG275+AG276+AG277</f>
        <v>-4100095.01390241</v>
      </c>
      <c r="AH278" s="68" t="n">
        <f aca="false">AH273+AH274+AH275+AH276+AH277</f>
        <v>-4086079.75352241</v>
      </c>
      <c r="AI278" s="68" t="n">
        <f aca="false">AI273+AI274+AI275+AI276+AI277</f>
        <v>-4130689.72314241</v>
      </c>
      <c r="AJ278" s="68" t="n">
        <f aca="false">AJ273+AJ274+AJ275+AJ276+AJ277</f>
        <v>-4174869.52676241</v>
      </c>
      <c r="AK278" s="68" t="n">
        <f aca="false">AK273+AK274+AK275+AK276+AK277</f>
        <v>-4218619.17538241</v>
      </c>
      <c r="AL278" s="68" t="n">
        <f aca="false">AL273+AL274+AL275+AL276+AL277</f>
        <v>-4261938.66350241</v>
      </c>
      <c r="AM278" s="68" t="n">
        <f aca="false">AM273+AM274+AM275+AM276+AM277</f>
        <v>-4554827.99662241</v>
      </c>
      <c r="AN278" s="68" t="n">
        <f aca="false">AN273+AN274+AN275+AN276+AN277</f>
        <v>-4583045.38124241</v>
      </c>
      <c r="AO278" s="68" t="n">
        <f aca="false">AO273+AO274+AO275+AO276+AO277</f>
        <v>-4628988.70836481</v>
      </c>
      <c r="AP278" s="68" t="n">
        <f aca="false">AP273+AP274+AP275+AP276+AP277</f>
        <v>-4688743.66298721</v>
      </c>
      <c r="AQ278" s="68" t="n">
        <f aca="false">AQ273+AQ274+AQ275+AQ276+AQ277</f>
        <v>-4762310.24510961</v>
      </c>
      <c r="AR278" s="68" t="n">
        <f aca="false">AR273+AR274+AR275+AR276+AR277</f>
        <v>-4849688.46023201</v>
      </c>
      <c r="AS278" s="68" t="n">
        <f aca="false">AS273+AS274+AS275+AS276+AS277</f>
        <v>-4958691.07085441</v>
      </c>
      <c r="AT278" s="68" t="n">
        <f aca="false">AT273+AT274+AT275+AT276+AT277</f>
        <v>-5080249.70647681</v>
      </c>
      <c r="AU278" s="68" t="n">
        <f aca="false">AU273+AU274+AU275+AU276+AU277</f>
        <v>-5214364.37209921</v>
      </c>
      <c r="AV278" s="68" t="n">
        <f aca="false">AV273+AV274+AV275+AV276+AV277</f>
        <v>-5361035.05772161</v>
      </c>
      <c r="AW278" s="68" t="n">
        <f aca="false">AW273+AW274+AW275+AW276+AW277</f>
        <v>-5520746.35484401</v>
      </c>
      <c r="AX278" s="68" t="n">
        <f aca="false">AX273+AX274+AX275+AX276+AX277</f>
        <v>-5639579.65046641</v>
      </c>
      <c r="AY278" s="68" t="n">
        <f aca="false">AY273+AY274+AY275+AY276+AY277</f>
        <v>-5771360.02108881</v>
      </c>
      <c r="AZ278" s="68" t="n">
        <f aca="false">AZ273+AZ274+AZ275+AZ276+AZ277</f>
        <v>-5928933.75421121</v>
      </c>
      <c r="BA278" s="68" t="n">
        <f aca="false">BA273+BA274+BA275+BA276+BA277</f>
        <v>-6090930.25474606</v>
      </c>
      <c r="BB278" s="68" t="n">
        <f aca="false">BB273+BB274+BB275+BB276+BB277</f>
        <v>-6253356.9212809</v>
      </c>
      <c r="BC278" s="68" t="n">
        <f aca="false">BC273+BC274+BC275+BC276+BC277</f>
        <v>-6416213.74281575</v>
      </c>
      <c r="BD278" s="68" t="n">
        <f aca="false">BD273+BD274+BD275+BD276+BD277</f>
        <v>-6579500.7248506</v>
      </c>
      <c r="BE278" s="68" t="n">
        <f aca="false">BE273+BE274+BE275+BE276+BE277</f>
        <v>-6743217.86738545</v>
      </c>
      <c r="BF278" s="68" t="n">
        <f aca="false">BF273+BF274+BF275+BF276+BF277</f>
        <v>-6907365.1704203</v>
      </c>
      <c r="BG278" s="68" t="n">
        <f aca="false">BG273+BG274+BG275+BG276+BG277</f>
        <v>-7071942.63395514</v>
      </c>
      <c r="BH278" s="68" t="n">
        <f aca="false">BH273+BH274+BH275+BH276+BH277</f>
        <v>-7236950.25798999</v>
      </c>
      <c r="BI278" s="68" t="n">
        <f aca="false">BI273+BI274+BI275+BI276+BI277</f>
        <v>-7402388.04252484</v>
      </c>
      <c r="BJ278" s="68" t="n">
        <f aca="false">BJ273+BJ274+BJ275+BJ276+BJ277</f>
        <v>-7568255.98755969</v>
      </c>
      <c r="BK278" s="68" t="n">
        <f aca="false">BK273+BK274+BK275+BK276+BK277</f>
        <v>-7734554.09309453</v>
      </c>
      <c r="BL278" s="68" t="n">
        <f aca="false">BL273+BL274+BL275+BL276+BL277</f>
        <v>-7901282.35362938</v>
      </c>
      <c r="BM278" s="68" t="n">
        <f aca="false">BM273+BM274+BM275+BM276+BM277</f>
        <v>-8049012.73921493</v>
      </c>
      <c r="BN278" s="68" t="n">
        <f aca="false">BN273+BN274+BN275+BN276+BN277</f>
        <v>-8197173.28530047</v>
      </c>
      <c r="BO278" s="68" t="n">
        <f aca="false">BO273+BO274+BO275+BO276+BO277</f>
        <v>-8291937.70188602</v>
      </c>
      <c r="BP278" s="68" t="n">
        <f aca="false">BP273+BP274+BP275+BP276+BP277</f>
        <v>-8499633.11347156</v>
      </c>
      <c r="BQ278" s="68" t="n">
        <f aca="false">BQ273+BQ274+BQ275+BQ276+BQ277</f>
        <v>-8707328.52505711</v>
      </c>
      <c r="BR278" s="68" t="n">
        <f aca="false">BR273+BR274+BR275+BR276+BR277</f>
        <v>-8861773.58664265</v>
      </c>
      <c r="BS278" s="68" t="n">
        <f aca="false">BS273+BS274+BS275+BS276+BS277</f>
        <v>-9069468.9982282</v>
      </c>
      <c r="BT278" s="68" t="n">
        <f aca="false">BT273+BT274+BT275+BT276+BT277</f>
        <v>-9277164.40981374</v>
      </c>
      <c r="BU278" s="68" t="n">
        <f aca="false">BU273+BU274+BU275+BU276+BU277</f>
        <v>-9417097.82139929</v>
      </c>
      <c r="BV278" s="68" t="n">
        <f aca="false">BV273+BV274+BV275+BV276+BV277</f>
        <v>-9624793.23298483</v>
      </c>
      <c r="BW278" s="68" t="n">
        <f aca="false">BW273+BW274+BW275+BW276+BW277</f>
        <v>-9832488.64457038</v>
      </c>
      <c r="BX278" s="68" t="n">
        <f aca="false">BX273+BX274+BX275+BX276+BX277</f>
        <v>-9972422.05615592</v>
      </c>
      <c r="BY278" s="68" t="n">
        <f aca="false">BY273+BY274+BY275+BY276+BY277</f>
        <v>-10184271.3759732</v>
      </c>
      <c r="BZ278" s="68" t="n">
        <f aca="false">BZ273+BZ274+BZ275+BZ276+BZ277</f>
        <v>-10396120.6957904</v>
      </c>
      <c r="CA278" s="68" t="n">
        <f aca="false">CA273+CA274+CA275+CA276+CA277</f>
        <v>-10540208.0156077</v>
      </c>
      <c r="CB278" s="68" t="n">
        <f aca="false">CB273+CB274+CB275+CB276+CB277</f>
        <v>-10752057.3354249</v>
      </c>
      <c r="CC278" s="68" t="n">
        <f aca="false">CC273+CC274+CC275+CC276+CC277</f>
        <v>-10963906.6552422</v>
      </c>
      <c r="CD278" s="68" t="n">
        <f aca="false">CD273+CD274+CD275+CD276+CD277</f>
        <v>-11099256.9750595</v>
      </c>
      <c r="CE278" s="68" t="n">
        <f aca="false">CE273+CE274+CE275+CE276+CE277</f>
        <v>-11311106.2948767</v>
      </c>
      <c r="CF278" s="68" t="n">
        <f aca="false">CF273+CF274+CF275+CF276+CF277</f>
        <v>-11522955.614694</v>
      </c>
      <c r="CG278" s="68" t="n">
        <f aca="false">CG273+CG274+CG275+CG276+CG277</f>
        <v>-11658305.9345112</v>
      </c>
      <c r="CH278" s="68" t="n">
        <f aca="false">CH273+CH274+CH275+CH276+CH277</f>
        <v>-11870155.2543285</v>
      </c>
      <c r="CI278" s="68" t="n">
        <f aca="false">CI273+CI274+CI275+CI276+CI277</f>
        <v>-12082004.5741457</v>
      </c>
      <c r="CJ278" s="68" t="n">
        <f aca="false">CJ273+CJ274+CJ275+CJ276+CJ277</f>
        <v>-12210746.8673565</v>
      </c>
      <c r="CK278" s="68" t="n">
        <f aca="false">CK273+CK274+CK275+CK276+CK277</f>
        <v>-12268972.1735701</v>
      </c>
      <c r="CL278" s="68" t="n">
        <f aca="false">CL273+CL274+CL275+CL276+CL277</f>
        <v>-12327197.4797837</v>
      </c>
      <c r="CM278" s="68" t="n">
        <f aca="false">CM273+CM274+CM275+CM276+CM277</f>
        <v>-12385422.7859973</v>
      </c>
      <c r="CN278" s="68" t="n">
        <f aca="false">CN273+CN274+CN275+CN276+CN277</f>
        <v>-12443648.0922109</v>
      </c>
      <c r="CO278" s="68" t="n">
        <f aca="false">CO273+CO274+CO275+CO276+CO277</f>
        <v>-12501873.3984245</v>
      </c>
      <c r="CP278" s="68" t="n">
        <f aca="false">CP273+CP274+CP275+CP276+CP277</f>
        <v>-12560098.7046381</v>
      </c>
      <c r="CQ278" s="68" t="n">
        <f aca="false">CQ273+CQ274+CQ275+CQ276+CQ277</f>
        <v>-12618324.0108517</v>
      </c>
      <c r="CR278" s="68" t="n">
        <f aca="false">CR273+CR274+CR275+CR276+CR277</f>
        <v>-12676549.3170653</v>
      </c>
      <c r="CS278" s="68" t="n">
        <f aca="false">CS273+CS274+CS275+CS276+CS277</f>
        <v>-12734774.6232789</v>
      </c>
      <c r="CT278" s="68" t="n">
        <f aca="false">CT273+CT274+CT275+CT276+CT277</f>
        <v>-12783977.9608112</v>
      </c>
      <c r="CU278" s="68" t="n">
        <f aca="false">CU273+CU274+CU275+CU276+CU277</f>
        <v>-12833181.2983435</v>
      </c>
      <c r="CV278" s="68" t="n">
        <f aca="false">CV273+CV274+CV275+CV276+CV277</f>
        <v>-12882384.6358757</v>
      </c>
      <c r="CW278" s="68" t="n">
        <f aca="false">CW273+CW274+CW275+CW276+CW277</f>
        <v>-12880021.1090951</v>
      </c>
      <c r="CX278" s="68" t="n">
        <f aca="false">CX273+CX274+CX275+CX276+CX277</f>
        <v>-12860210.733378</v>
      </c>
      <c r="CY278" s="68" t="n">
        <f aca="false">CY273+CY274+CY275+CY276+CY277</f>
        <v>-12840400.3576609</v>
      </c>
      <c r="CZ278" s="68" t="n">
        <f aca="false">CZ273+CZ274+CZ275+CZ276+CZ277</f>
        <v>-12820589.9819438</v>
      </c>
      <c r="DA278" s="68" t="n">
        <f aca="false">DA273+DA274+DA275+DA276+DA277</f>
        <v>-12800779.6062267</v>
      </c>
      <c r="DB278" s="68" t="n">
        <f aca="false">DB273+DB274+DB275+DB276+DB277</f>
        <v>-12780969.2305097</v>
      </c>
      <c r="DC278" s="68" t="n">
        <f aca="false">DC273+DC274+DC275+DC276+DC277</f>
        <v>-12761158.8547926</v>
      </c>
      <c r="DD278" s="68" t="n">
        <f aca="false">DD273+DD274+DD275+DD276+DD277</f>
        <v>-12741348.4790755</v>
      </c>
      <c r="DE278" s="68" t="n">
        <f aca="false">DE273+DE274+DE275+DE276+DE277</f>
        <v>-12721538.1033584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2253179.95006951</v>
      </c>
      <c r="S281" s="13" t="n">
        <f aca="false">S262+S273</f>
        <v>2237408.26985234</v>
      </c>
      <c r="T281" s="13" t="n">
        <f aca="false">T262+T273</f>
        <v>1640578.28371934</v>
      </c>
      <c r="U281" s="13" t="n">
        <f aca="false">U262+U273</f>
        <v>1849631.10032729</v>
      </c>
      <c r="V281" s="13" t="n">
        <f aca="false">V262+V273</f>
        <v>1817148.76977313</v>
      </c>
      <c r="W281" s="13" t="n">
        <f aca="false">W262+W273</f>
        <v>2101103.92661275</v>
      </c>
      <c r="X281" s="13" t="n">
        <f aca="false">X262+X273</f>
        <v>2429080.87374453</v>
      </c>
      <c r="Y281" s="13" t="n">
        <f aca="false">Y262+Y273</f>
        <v>2734186.71677719</v>
      </c>
      <c r="Z281" s="13" t="n">
        <f aca="false">Z262+Z273</f>
        <v>3158956.75819375</v>
      </c>
      <c r="AA281" s="13" t="n">
        <f aca="false">AA262+AA273</f>
        <v>3581102.1024603</v>
      </c>
      <c r="AB281" s="13" t="n">
        <f aca="false">AB262+AB273</f>
        <v>3768783.94872685</v>
      </c>
      <c r="AC281" s="13" t="n">
        <f aca="false">AC262+AC273</f>
        <v>4353683.1353841</v>
      </c>
      <c r="AD281" s="13" t="n">
        <f aca="false">AD262+AD273</f>
        <v>4891194.56845751</v>
      </c>
      <c r="AE281" s="13" t="n">
        <f aca="false">AE262+AE273</f>
        <v>5287809.12828738</v>
      </c>
      <c r="AF281" s="13" t="n">
        <f aca="false">AF262+AF273</f>
        <v>5769470.77779522</v>
      </c>
      <c r="AG281" s="13" t="n">
        <f aca="false">AG262+AG273</f>
        <v>5907261.02101608</v>
      </c>
      <c r="AH281" s="13" t="n">
        <f aca="false">AH262+AH273</f>
        <v>6778765.16979651</v>
      </c>
      <c r="AI281" s="13" t="n">
        <f aca="false">AI262+AI273</f>
        <v>7294554.20238561</v>
      </c>
      <c r="AJ281" s="13" t="n">
        <f aca="false">AJ262+AJ273</f>
        <v>7873314.32806407</v>
      </c>
      <c r="AK281" s="13" t="n">
        <f aca="false">AK262+AK273</f>
        <v>8551556.68187157</v>
      </c>
      <c r="AL281" s="13" t="n">
        <f aca="false">AL262+AL273</f>
        <v>9074841.63031242</v>
      </c>
      <c r="AM281" s="13" t="n">
        <f aca="false">AM262+AM273</f>
        <v>9853156.77314775</v>
      </c>
      <c r="AN281" s="13" t="n">
        <f aca="false">AN262+AN273</f>
        <v>10284838.444026</v>
      </c>
      <c r="AO281" s="13" t="n">
        <f aca="false">AO262+AO273</f>
        <v>10197442.0074755</v>
      </c>
      <c r="AP281" s="13" t="n">
        <f aca="false">AP262+AP273</f>
        <v>10082595.618638</v>
      </c>
      <c r="AQ281" s="13" t="n">
        <f aca="false">AQ262+AQ273</f>
        <v>9953937.6023005</v>
      </c>
      <c r="AR281" s="13" t="n">
        <f aca="false">AR262+AR273</f>
        <v>9811467.95846303</v>
      </c>
      <c r="AS281" s="13" t="n">
        <f aca="false">AS262+AS273</f>
        <v>9655186.68162555</v>
      </c>
      <c r="AT281" s="13" t="n">
        <f aca="false">AT262+AT273</f>
        <v>9477281.00928808</v>
      </c>
      <c r="AU281" s="13" t="n">
        <f aca="false">AU262+AU273</f>
        <v>9286819.3119506</v>
      </c>
      <c r="AV281" s="13" t="n">
        <f aca="false">AV262+AV273</f>
        <v>9469315.92220739</v>
      </c>
      <c r="AW281" s="13" t="n">
        <f aca="false">AW262+AW273</f>
        <v>9691466.83891206</v>
      </c>
      <c r="AX281" s="13" t="n">
        <f aca="false">AX262+AX273</f>
        <v>9185607.70160426</v>
      </c>
      <c r="AY281" s="13" t="n">
        <f aca="false">AY262+AY273</f>
        <v>8720626.56579646</v>
      </c>
      <c r="AZ281" s="13" t="n">
        <f aca="false">AZ262+AZ273</f>
        <v>8242698.35498866</v>
      </c>
      <c r="BA281" s="13" t="n">
        <f aca="false">BA262+BA273</f>
        <v>7738976.78168086</v>
      </c>
      <c r="BB281" s="13" t="n">
        <f aca="false">BB262+BB273</f>
        <v>7220913.9509804</v>
      </c>
      <c r="BC281" s="13" t="n">
        <f aca="false">BC262+BC273</f>
        <v>6702420.95427995</v>
      </c>
      <c r="BD281" s="13" t="n">
        <f aca="false">BD262+BD273</f>
        <v>6183497.80257949</v>
      </c>
      <c r="BE281" s="13" t="n">
        <f aca="false">BE262+BE273</f>
        <v>5664144.49037903</v>
      </c>
      <c r="BF281" s="13" t="n">
        <f aca="false">BF262+BF273</f>
        <v>5144361.01767857</v>
      </c>
      <c r="BG281" s="13" t="n">
        <f aca="false">BG262+BG273</f>
        <v>4624147.38447812</v>
      </c>
      <c r="BH281" s="13" t="n">
        <f aca="false">BH262+BH273</f>
        <v>4103503.59077766</v>
      </c>
      <c r="BI281" s="13" t="n">
        <f aca="false">BI262+BI273</f>
        <v>3818919.09788002</v>
      </c>
      <c r="BJ281" s="13" t="n">
        <f aca="false">BJ262+BJ273</f>
        <v>3554234.24027859</v>
      </c>
      <c r="BK281" s="13" t="n">
        <f aca="false">BK262+BK273</f>
        <v>2882523.30625301</v>
      </c>
      <c r="BL281" s="13" t="n">
        <f aca="false">BL262+BL273</f>
        <v>2210382.21172743</v>
      </c>
      <c r="BM281" s="13" t="n">
        <f aca="false">BM262+BM273</f>
        <v>1537810.96220185</v>
      </c>
      <c r="BN281" s="13" t="n">
        <f aca="false">BN262+BN273</f>
        <v>874120.727845764</v>
      </c>
      <c r="BO281" s="13" t="n">
        <f aca="false">BO262+BO273</f>
        <v>210000.332989673</v>
      </c>
      <c r="BP281" s="13" t="n">
        <f aca="false">BP262+BP273</f>
        <v>-400723.932366417</v>
      </c>
      <c r="BQ281" s="13" t="n">
        <f aca="false">BQ262+BQ273</f>
        <v>-1124379.19272251</v>
      </c>
      <c r="BR281" s="13" t="n">
        <f aca="false">BR262+BR273</f>
        <v>-1848034.4530786</v>
      </c>
      <c r="BS281" s="13" t="n">
        <f aca="false">BS262+BS273</f>
        <v>-2518439.36343469</v>
      </c>
      <c r="BT281" s="13" t="n">
        <f aca="false">BT262+BT273</f>
        <v>-3242094.62379078</v>
      </c>
      <c r="BU281" s="13" t="n">
        <f aca="false">BU262+BU273</f>
        <v>-3965749.88414687</v>
      </c>
      <c r="BV281" s="13" t="n">
        <f aca="false">BV262+BV273</f>
        <v>-4621643.14450296</v>
      </c>
      <c r="BW281" s="13" t="n">
        <f aca="false">BW262+BW273</f>
        <v>-5345298.40485905</v>
      </c>
      <c r="BX281" s="13" t="n">
        <f aca="false">BX262+BX273</f>
        <v>-6068953.66521514</v>
      </c>
      <c r="BY281" s="13" t="n">
        <f aca="false">BY262+BY273</f>
        <v>-6724846.92557123</v>
      </c>
      <c r="BZ281" s="13" t="n">
        <f aca="false">BZ262+BZ273</f>
        <v>-7462975.29113444</v>
      </c>
      <c r="CA281" s="13" t="n">
        <f aca="false">CA262+CA273</f>
        <v>-8201103.65669765</v>
      </c>
      <c r="CB281" s="13" t="n">
        <f aca="false">CB262+CB273</f>
        <v>-8871470.02226086</v>
      </c>
      <c r="CC281" s="13" t="n">
        <f aca="false">CC262+CC273</f>
        <v>-9609598.38782408</v>
      </c>
      <c r="CD281" s="13" t="n">
        <f aca="false">CD262+CD273</f>
        <v>-10347726.7533873</v>
      </c>
      <c r="CE281" s="13" t="n">
        <f aca="false">CE262+CE273</f>
        <v>-11009356.1189505</v>
      </c>
      <c r="CF281" s="13" t="n">
        <f aca="false">CF262+CF273</f>
        <v>-11747484.4845137</v>
      </c>
      <c r="CG281" s="13" t="n">
        <f aca="false">CG262+CG273</f>
        <v>-12485612.8500769</v>
      </c>
      <c r="CH281" s="13" t="n">
        <f aca="false">CH262+CH273</f>
        <v>-13147242.2156401</v>
      </c>
      <c r="CI281" s="13" t="n">
        <f aca="false">CI262+CI273</f>
        <v>-13885370.5812033</v>
      </c>
      <c r="CJ281" s="13" t="n">
        <f aca="false">CJ262+CJ273</f>
        <v>-14623498.9467666</v>
      </c>
      <c r="CK281" s="13" t="n">
        <f aca="false">CK262+CK273</f>
        <v>-15278520.2857233</v>
      </c>
      <c r="CL281" s="13" t="n">
        <f aca="false">CL262+CL273</f>
        <v>-15873550.2185978</v>
      </c>
      <c r="CM281" s="13" t="n">
        <f aca="false">CM262+CM273</f>
        <v>-16468580.1514722</v>
      </c>
      <c r="CN281" s="13" t="n">
        <f aca="false">CN262+CN273</f>
        <v>-17063610.0843467</v>
      </c>
      <c r="CO281" s="13" t="n">
        <f aca="false">CO262+CO273</f>
        <v>-17658640.0172212</v>
      </c>
      <c r="CP281" s="13" t="n">
        <f aca="false">CP262+CP273</f>
        <v>-18253669.9500957</v>
      </c>
      <c r="CQ281" s="13" t="n">
        <f aca="false">CQ262+CQ273</f>
        <v>-18848699.8829701</v>
      </c>
      <c r="CR281" s="13" t="n">
        <f aca="false">CR262+CR273</f>
        <v>-19443729.8158446</v>
      </c>
      <c r="CS281" s="13" t="n">
        <f aca="false">CS262+CS273</f>
        <v>-20038759.7487191</v>
      </c>
      <c r="CT281" s="13" t="n">
        <f aca="false">CT262+CT273</f>
        <v>-20633789.6815936</v>
      </c>
      <c r="CU281" s="13" t="n">
        <f aca="false">CU262+CU273</f>
        <v>-21155706.9682697</v>
      </c>
      <c r="CV281" s="13" t="n">
        <f aca="false">CV262+CV273</f>
        <v>-21677624.2549459</v>
      </c>
      <c r="CW281" s="13" t="n">
        <f aca="false">CW262+CW273</f>
        <v>-22199541.5416221</v>
      </c>
      <c r="CX281" s="13" t="n">
        <f aca="false">CX262+CX273</f>
        <v>-22679346.2429682</v>
      </c>
      <c r="CY281" s="13" t="n">
        <f aca="false">CY262+CY273</f>
        <v>-23141704.0953779</v>
      </c>
      <c r="CZ281" s="13" t="n">
        <f aca="false">CZ262+CZ273</f>
        <v>-23604061.9477876</v>
      </c>
      <c r="DA281" s="13" t="n">
        <f aca="false">DA262+DA273</f>
        <v>-24066419.8001973</v>
      </c>
      <c r="DB281" s="13" t="n">
        <f aca="false">DB262+DB273</f>
        <v>-24528777.652607</v>
      </c>
      <c r="DC281" s="13" t="n">
        <f aca="false">DC262+DC273</f>
        <v>-24991135.5050166</v>
      </c>
      <c r="DD281" s="13" t="n">
        <f aca="false">DD262+DD273</f>
        <v>-25453493.3574263</v>
      </c>
      <c r="DE281" s="13" t="n">
        <f aca="false">DE262+DE273</f>
        <v>-25915851.209836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-1747937.59341128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-3367110.25584565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0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2253179.95006951</v>
      </c>
      <c r="R283" s="68" t="n">
        <f aca="false">R270+R278+R282</f>
        <v>2237408.26985234</v>
      </c>
      <c r="S283" s="68" t="n">
        <f aca="false">S270+S278+S282</f>
        <v>1640578.28371934</v>
      </c>
      <c r="T283" s="68" t="n">
        <f aca="false">T270+T278+T282</f>
        <v>1849631.10032729</v>
      </c>
      <c r="U283" s="68" t="n">
        <f aca="false">U270+U278+U282</f>
        <v>1817148.76977313</v>
      </c>
      <c r="V283" s="68" t="n">
        <f aca="false">V270+V278+V282</f>
        <v>2101103.92661275</v>
      </c>
      <c r="W283" s="68" t="n">
        <f aca="false">W270+W278+W282</f>
        <v>2429080.87374453</v>
      </c>
      <c r="X283" s="68" t="n">
        <f aca="false">X270+X278+X282</f>
        <v>2734186.71677719</v>
      </c>
      <c r="Y283" s="68" t="n">
        <f aca="false">Y270+Y278+Y282</f>
        <v>3158956.75819375</v>
      </c>
      <c r="Z283" s="68" t="n">
        <f aca="false">Z270+Z278+Z282</f>
        <v>3581102.1024603</v>
      </c>
      <c r="AA283" s="68" t="n">
        <f aca="false">AA270+AA278+AA282</f>
        <v>3768783.94872685</v>
      </c>
      <c r="AB283" s="68" t="n">
        <f aca="false">AB270+AB278+AB282</f>
        <v>2605745.54197281</v>
      </c>
      <c r="AC283" s="68" t="n">
        <f aca="false">AC270+AC278+AC282</f>
        <v>4891194.56845751</v>
      </c>
      <c r="AD283" s="68" t="n">
        <f aca="false">AD270+AD278+AD282</f>
        <v>5287809.12828738</v>
      </c>
      <c r="AE283" s="68" t="n">
        <f aca="false">AE270+AE278+AE282</f>
        <v>5769470.77779522</v>
      </c>
      <c r="AF283" s="68" t="n">
        <f aca="false">AF270+AF278+AF282</f>
        <v>5907261.02101608</v>
      </c>
      <c r="AG283" s="68" t="n">
        <f aca="false">AG270+AG278+AG282</f>
        <v>6778765.16979651</v>
      </c>
      <c r="AH283" s="68" t="n">
        <f aca="false">AH270+AH278+AH282</f>
        <v>7294554.20238561</v>
      </c>
      <c r="AI283" s="68" t="n">
        <f aca="false">AI270+AI278+AI282</f>
        <v>7873314.32806407</v>
      </c>
      <c r="AJ283" s="68" t="n">
        <f aca="false">AJ270+AJ278+AJ282</f>
        <v>8551556.68187157</v>
      </c>
      <c r="AK283" s="68" t="n">
        <f aca="false">AK270+AK278+AK282</f>
        <v>9074841.63031242</v>
      </c>
      <c r="AL283" s="68" t="n">
        <f aca="false">AL270+AL278+AL282</f>
        <v>9853156.77314775</v>
      </c>
      <c r="AM283" s="68" t="n">
        <f aca="false">AM270+AM278+AM282</f>
        <v>10284838.444026</v>
      </c>
      <c r="AN283" s="68" t="n">
        <f aca="false">AN270+AN278+AN282</f>
        <v>6830331.75162981</v>
      </c>
      <c r="AO283" s="68" t="n">
        <f aca="false">AO270+AO278+AO282</f>
        <v>10082595.618638</v>
      </c>
      <c r="AP283" s="68" t="n">
        <f aca="false">AP270+AP278+AP282</f>
        <v>9953937.6023005</v>
      </c>
      <c r="AQ283" s="68" t="n">
        <f aca="false">AQ270+AQ278+AQ282</f>
        <v>9811467.95846303</v>
      </c>
      <c r="AR283" s="68" t="n">
        <f aca="false">AR270+AR278+AR282</f>
        <v>9655186.68162555</v>
      </c>
      <c r="AS283" s="68" t="n">
        <f aca="false">AS270+AS278+AS282</f>
        <v>9477281.00928808</v>
      </c>
      <c r="AT283" s="68" t="n">
        <f aca="false">AT270+AT278+AT282</f>
        <v>9286819.3119506</v>
      </c>
      <c r="AU283" s="68" t="n">
        <f aca="false">AU270+AU278+AU282</f>
        <v>9469315.92220739</v>
      </c>
      <c r="AV283" s="68" t="n">
        <f aca="false">AV270+AV278+AV282</f>
        <v>9691466.83891206</v>
      </c>
      <c r="AW283" s="68" t="n">
        <f aca="false">AW270+AW278+AW282</f>
        <v>9185607.70160426</v>
      </c>
      <c r="AX283" s="68" t="n">
        <f aca="false">AX270+AX278+AX282</f>
        <v>8720626.56579646</v>
      </c>
      <c r="AY283" s="68" t="n">
        <f aca="false">AY270+AY278+AY282</f>
        <v>8242698.35498866</v>
      </c>
      <c r="AZ283" s="68" t="n">
        <f aca="false">AZ270+AZ278+AZ282</f>
        <v>7738976.78168086</v>
      </c>
      <c r="BA283" s="68" t="n">
        <f aca="false">BA270+BA278+BA282</f>
        <v>7220913.9509804</v>
      </c>
      <c r="BB283" s="68" t="n">
        <f aca="false">BB270+BB278+BB282</f>
        <v>6702420.95427995</v>
      </c>
      <c r="BC283" s="68" t="n">
        <f aca="false">BC270+BC278+BC282</f>
        <v>6183497.80257949</v>
      </c>
      <c r="BD283" s="68" t="n">
        <f aca="false">BD270+BD278+BD282</f>
        <v>5664144.49037903</v>
      </c>
      <c r="BE283" s="68" t="n">
        <f aca="false">BE270+BE278+BE282</f>
        <v>5144361.01767857</v>
      </c>
      <c r="BF283" s="68" t="n">
        <f aca="false">BF270+BF278+BF282</f>
        <v>4624147.38447812</v>
      </c>
      <c r="BG283" s="68" t="n">
        <f aca="false">BG270+BG278+BG282</f>
        <v>4103503.59077766</v>
      </c>
      <c r="BH283" s="68" t="n">
        <f aca="false">BH270+BH278+BH282</f>
        <v>3818919.09788002</v>
      </c>
      <c r="BI283" s="68" t="n">
        <f aca="false">BI270+BI278+BI282</f>
        <v>3554234.24027859</v>
      </c>
      <c r="BJ283" s="68" t="n">
        <f aca="false">BJ270+BJ278+BJ282</f>
        <v>2882523.30625301</v>
      </c>
      <c r="BK283" s="68" t="n">
        <f aca="false">BK270+BK278+BK282</f>
        <v>2210382.21172743</v>
      </c>
      <c r="BL283" s="68" t="n">
        <f aca="false">BL270+BL278+BL282</f>
        <v>1537810.96220185</v>
      </c>
      <c r="BM283" s="68" t="n">
        <f aca="false">BM270+BM278+BM282</f>
        <v>874120.727845764</v>
      </c>
      <c r="BN283" s="68" t="n">
        <f aca="false">BN270+BN278+BN282</f>
        <v>210000.332989673</v>
      </c>
      <c r="BO283" s="68" t="n">
        <f aca="false">BO270+BO278+BO282</f>
        <v>-400723.932366417</v>
      </c>
      <c r="BP283" s="68" t="n">
        <f aca="false">BP270+BP278+BP282</f>
        <v>-1124379.19272251</v>
      </c>
      <c r="BQ283" s="68" t="n">
        <f aca="false">BQ270+BQ278+BQ282</f>
        <v>-1848034.4530786</v>
      </c>
      <c r="BR283" s="68" t="n">
        <f aca="false">BR270+BR278+BR282</f>
        <v>-2518439.36343469</v>
      </c>
      <c r="BS283" s="68" t="n">
        <f aca="false">BS270+BS278+BS282</f>
        <v>-3242094.62379078</v>
      </c>
      <c r="BT283" s="68" t="n">
        <f aca="false">BT270+BT278+BT282</f>
        <v>-3965749.88414687</v>
      </c>
      <c r="BU283" s="68" t="n">
        <f aca="false">BU270+BU278+BU282</f>
        <v>-4621643.14450296</v>
      </c>
      <c r="BV283" s="68" t="n">
        <f aca="false">BV270+BV278+BV282</f>
        <v>-5345298.40485905</v>
      </c>
      <c r="BW283" s="68" t="n">
        <f aca="false">BW270+BW278+BW282</f>
        <v>-6068953.66521514</v>
      </c>
      <c r="BX283" s="68" t="n">
        <f aca="false">BX270+BX278+BX282</f>
        <v>-6724846.92557123</v>
      </c>
      <c r="BY283" s="68" t="n">
        <f aca="false">BY270+BY278+BY282</f>
        <v>-7462975.29113444</v>
      </c>
      <c r="BZ283" s="68" t="n">
        <f aca="false">BZ270+BZ278+BZ282</f>
        <v>-8201103.65669765</v>
      </c>
      <c r="CA283" s="68" t="n">
        <f aca="false">CA270+CA278+CA282</f>
        <v>-8871470.02226086</v>
      </c>
      <c r="CB283" s="68" t="n">
        <f aca="false">CB270+CB278+CB282</f>
        <v>-9609598.38782408</v>
      </c>
      <c r="CC283" s="68" t="n">
        <f aca="false">CC270+CC278+CC282</f>
        <v>-10347726.7533873</v>
      </c>
      <c r="CD283" s="68" t="n">
        <f aca="false">CD270+CD278+CD282</f>
        <v>-11009356.1189505</v>
      </c>
      <c r="CE283" s="68" t="n">
        <f aca="false">CE270+CE278+CE282</f>
        <v>-11747484.4845137</v>
      </c>
      <c r="CF283" s="68" t="n">
        <f aca="false">CF270+CF278+CF282</f>
        <v>-12485612.8500769</v>
      </c>
      <c r="CG283" s="68" t="n">
        <f aca="false">CG270+CG278+CG282</f>
        <v>-13147242.2156401</v>
      </c>
      <c r="CH283" s="68" t="n">
        <f aca="false">CH270+CH278+CH282</f>
        <v>-13885370.5812033</v>
      </c>
      <c r="CI283" s="68" t="n">
        <f aca="false">CI270+CI278+CI282</f>
        <v>-14623498.9467666</v>
      </c>
      <c r="CJ283" s="68" t="n">
        <f aca="false">CJ270+CJ278+CJ282</f>
        <v>-15278520.2857233</v>
      </c>
      <c r="CK283" s="68" t="n">
        <f aca="false">CK270+CK278+CK282</f>
        <v>-15873550.2185978</v>
      </c>
      <c r="CL283" s="68" t="n">
        <f aca="false">CL270+CL278+CL282</f>
        <v>-16468580.1514722</v>
      </c>
      <c r="CM283" s="68" t="n">
        <f aca="false">CM270+CM278+CM282</f>
        <v>-17063610.0843467</v>
      </c>
      <c r="CN283" s="68" t="n">
        <f aca="false">CN270+CN278+CN282</f>
        <v>-17658640.0172212</v>
      </c>
      <c r="CO283" s="68" t="n">
        <f aca="false">CO270+CO278+CO282</f>
        <v>-18253669.9500957</v>
      </c>
      <c r="CP283" s="68" t="n">
        <f aca="false">CP270+CP278+CP282</f>
        <v>-18848699.8829701</v>
      </c>
      <c r="CQ283" s="68" t="n">
        <f aca="false">CQ270+CQ278+CQ282</f>
        <v>-19443729.8158446</v>
      </c>
      <c r="CR283" s="68" t="n">
        <f aca="false">CR270+CR278+CR282</f>
        <v>-20038759.7487191</v>
      </c>
      <c r="CS283" s="68" t="n">
        <f aca="false">CS270+CS278+CS282</f>
        <v>-20633789.6815936</v>
      </c>
      <c r="CT283" s="68" t="n">
        <f aca="false">CT270+CT278+CT282</f>
        <v>-21155706.9682697</v>
      </c>
      <c r="CU283" s="68" t="n">
        <f aca="false">CU270+CU278+CU282</f>
        <v>-21677624.2549459</v>
      </c>
      <c r="CV283" s="68" t="n">
        <f aca="false">CV270+CV278+CV282</f>
        <v>-22199541.5416221</v>
      </c>
      <c r="CW283" s="68" t="n">
        <f aca="false">CW270+CW278+CW282</f>
        <v>-22679346.2429682</v>
      </c>
      <c r="CX283" s="68" t="n">
        <f aca="false">CX270+CX278+CX282</f>
        <v>-23141704.0953779</v>
      </c>
      <c r="CY283" s="68" t="n">
        <f aca="false">CY270+CY278+CY282</f>
        <v>-23604061.9477876</v>
      </c>
      <c r="CZ283" s="68" t="n">
        <f aca="false">CZ270+CZ278+CZ282</f>
        <v>-24066419.8001973</v>
      </c>
      <c r="DA283" s="68" t="n">
        <f aca="false">DA270+DA278+DA282</f>
        <v>-24528777.652607</v>
      </c>
      <c r="DB283" s="68" t="n">
        <f aca="false">DB270+DB278+DB282</f>
        <v>-24991135.5050166</v>
      </c>
      <c r="DC283" s="68" t="n">
        <f aca="false">DC270+DC278+DC282</f>
        <v>-25453493.3574263</v>
      </c>
      <c r="DD283" s="68" t="n">
        <f aca="false">DD270+DD278+DD282</f>
        <v>-25915851.209836</v>
      </c>
      <c r="DE283" s="68" t="n">
        <f aca="false">DE270+DE278+DE282</f>
        <v>-26378209.0622457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7745002.10364521</v>
      </c>
      <c r="E4" s="13" t="n">
        <f aca="false">SUM(Model!AL10:AW10)</f>
        <v>3438386.95094613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5808723.43251222</v>
      </c>
      <c r="E5" s="13" t="n">
        <f aca="false">SUM(Model!AL11:AW11)</f>
        <v>2578777.7181629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107950394.275526</v>
      </c>
      <c r="E6" s="13" t="n">
        <f aca="false">SUM(Model!AL57:AW57)</f>
        <v>34159203.077194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121504119.811684</v>
      </c>
      <c r="E7" s="30" t="n">
        <f aca="false">SUM(Model!AL58:AW58)</f>
        <v>40176367.746303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-107950394.275526</v>
      </c>
      <c r="E8" s="13" t="n">
        <f aca="false">SUM(Model!AL104:AW104)</f>
        <v>-34159203.077194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12830019.4761574</v>
      </c>
      <c r="E11" s="32" t="n">
        <f aca="false">SUM(Model!AL107:AW107)</f>
        <v>6017164.66910903</v>
      </c>
      <c r="F11" s="32" t="n">
        <f aca="false">SUM(Model!AX107:BI107)</f>
        <v>1983192.32460961</v>
      </c>
      <c r="G11" s="32" t="n">
        <f aca="false">SUM(Model!BJ107:BU107)</f>
        <v>0</v>
      </c>
      <c r="H11" s="32" t="n">
        <f aca="false">SUM(Model!BV107:CG107)</f>
        <v>0</v>
      </c>
      <c r="I11" s="32" t="n">
        <f aca="false">SUM(Model!CH107:CS107)</f>
        <v>0</v>
      </c>
      <c r="J11" s="32" t="n">
        <f aca="false">SUM(Model!CT107:DE107)</f>
        <v>0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0.105593287668289</v>
      </c>
      <c r="E12" s="81" t="n">
        <f aca="false">IFERROR(E11/E7,0)</f>
        <v>0.149768757273054</v>
      </c>
      <c r="F12" s="81" t="n">
        <f aca="false">IFERROR(F11/F7,0)</f>
        <v>0.14957611664395</v>
      </c>
      <c r="G12" s="81" t="n">
        <f aca="false">IFERROR(G11/G7,0)</f>
        <v>0</v>
      </c>
      <c r="H12" s="81" t="n">
        <f aca="false">IFERROR(H11/H7,0)</f>
        <v>0</v>
      </c>
      <c r="I12" s="81" t="n">
        <f aca="false">IFERROR(I11/I7,0)</f>
        <v>0</v>
      </c>
      <c r="J12" s="81" t="n">
        <f aca="false">IFERROR(J11/J7,0)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0</v>
      </c>
      <c r="E18" s="13" t="n">
        <f aca="false">SUM(Model!AL142:AW142)</f>
        <v>-16461.8543222563</v>
      </c>
      <c r="F18" s="13" t="n">
        <f aca="false">SUM(Model!AX142:BI142)</f>
        <v>0</v>
      </c>
      <c r="G18" s="13" t="n">
        <f aca="false">SUM(Model!BJ142:BU142)</f>
        <v>0</v>
      </c>
      <c r="H18" s="13" t="n">
        <f aca="false">SUM(Model!BV142:CG142)</f>
        <v>0</v>
      </c>
      <c r="I18" s="13" t="n">
        <f aca="false">SUM(Model!CH142:CS142)</f>
        <v>0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-5805805.841934</v>
      </c>
      <c r="E19" s="30" t="n">
        <f aca="false">SUM(Model!AL144:AW144)</f>
        <v>-5938383.81309494</v>
      </c>
      <c r="F19" s="30" t="n">
        <f aca="false">SUM(Model!AX144:BI144)</f>
        <v>-6040360.39794813</v>
      </c>
      <c r="G19" s="30" t="n">
        <f aca="false">SUM(Model!BJ144:BU144)</f>
        <v>-6161167.6059071</v>
      </c>
      <c r="H19" s="30" t="n">
        <f aca="false">SUM(Model!BV144:CG144)</f>
        <v>-6284390.95802524</v>
      </c>
      <c r="I19" s="30" t="n">
        <f aca="false">SUM(Model!CH144:CS144)</f>
        <v>-6410078.77718574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7024213.63422343</v>
      </c>
      <c r="E20" s="30" t="n">
        <f aca="false">SUM(Model!AL145:AW145)</f>
        <v>78780.8560140926</v>
      </c>
      <c r="F20" s="30" t="n">
        <f aca="false">SUM(Model!AX145:BI145)</f>
        <v>-4057168.07333852</v>
      </c>
      <c r="G20" s="30" t="n">
        <f aca="false">SUM(Model!BJ145:BU145)</f>
        <v>-6161167.6059071</v>
      </c>
      <c r="H20" s="30" t="n">
        <f aca="false">SUM(Model!BV145:CG145)</f>
        <v>-6284390.95802524</v>
      </c>
      <c r="I20" s="30" t="n">
        <f aca="false">SUM(Model!CH145:CS145)</f>
        <v>-6410078.77718574</v>
      </c>
      <c r="J20" s="30" t="n">
        <f aca="false">SUM(Model!CT145:DE145)</f>
        <v>-5757655.90057267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0.0578104976613969</v>
      </c>
      <c r="E21" s="81" t="n">
        <f aca="false">IFERROR(E20/E7,0)</f>
        <v>0.00196087552044428</v>
      </c>
      <c r="F21" s="81" t="n">
        <f aca="false">IFERROR(F20/F7,0)</f>
        <v>-0.305999290866179</v>
      </c>
      <c r="G21" s="81" t="n">
        <f aca="false">IFERROR(G20/G7,0)</f>
        <v>0</v>
      </c>
      <c r="H21" s="81" t="n">
        <f aca="false">IFERROR(H20/H7,0)</f>
        <v>0</v>
      </c>
      <c r="I21" s="81" t="n">
        <f aca="false">IFERROR(I20/I7,0)</f>
        <v>0</v>
      </c>
      <c r="J21" s="81" t="n">
        <f aca="false">IFERROR(J20/J7,0)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1505007.21085714</v>
      </c>
      <c r="D23" s="83" t="n">
        <f aca="false">Model!Z168+Model!AA168+Model!AB168+Model!AC168+Model!AD168+Model!AE168+Model!AF168+Model!AG168+Model!AH168+Model!AI168+Model!AJ168+Model!AK168</f>
        <v>2006922.1345</v>
      </c>
      <c r="E23" s="83" t="n">
        <f aca="false">Model!AL168+Model!AM168+Model!AN168+Model!AO168+Model!AP168+Model!AQ168+Model!AR168+Model!AS168+Model!AT168+Model!AU168+Model!AV168+Model!AW168</f>
        <v>1495059.0065</v>
      </c>
      <c r="F23" s="83" t="n">
        <f aca="false">Model!AX168+Model!AY168+Model!AZ168+Model!BA168+Model!BB168+Model!BC168+Model!BD168+Model!BE168+Model!BF168+Model!BG168+Model!BH168+Model!BI168</f>
        <v>1826812.922</v>
      </c>
      <c r="G23" s="83" t="n">
        <f aca="false">Model!BJ168+Model!BK168+Model!BL168+Model!BM168+Model!BN168+Model!BO168+Model!BP168+Model!BQ168+Model!BR168+Model!BS168+Model!BT168+Model!BU168</f>
        <v>890965.433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-1077470.41314286</v>
      </c>
      <c r="D25" s="37" t="n">
        <f aca="false">Model!Z200+Model!AA200+Model!AB200+Model!AC200+Model!AD200+Model!AE200+Model!AF200+Model!AG200+Model!AH200+Model!AI200+Model!AJ200+Model!AK200</f>
        <v>-330157.45958</v>
      </c>
      <c r="E25" s="37" t="n">
        <f aca="false">Model!AL200+Model!AM200+Model!AN200+Model!AO200+Model!AP200+Model!AQ200+Model!AR200+Model!AS200+Model!AT200+Model!AU200+Model!AV200+Model!AW200</f>
        <v>-1052127.1794616</v>
      </c>
      <c r="F25" s="37" t="n">
        <f aca="false">Model!AX200+Model!AY200+Model!AZ200+Model!BA200+Model!BB200+Model!BC200+Model!BD200+Model!BE200+Model!BF200+Model!BG200+Model!BH200+Model!BI200</f>
        <v>-1881641.68768083</v>
      </c>
      <c r="G25" s="37" t="n">
        <f aca="false">Model!BJ200+Model!BK200+Model!BL200+Model!BM200+Model!BN200+Model!BO200+Model!BP200+Model!BQ200+Model!BR200+Model!BS200+Model!BT200+Model!BU200</f>
        <v>-2014709.77887445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3475025.03660295</v>
      </c>
      <c r="D27" s="37" t="n">
        <f aca="false">Model!Z209+Model!AA209+Model!AB209+Model!AC209+Model!AD209+Model!AE209+Model!AF209+Model!AG209+Model!AH209+Model!AI209+Model!AJ209+Model!AK209</f>
        <v>6694056.17464343</v>
      </c>
      <c r="E27" s="37" t="n">
        <f aca="false">Model!AL209+Model!AM209+Model!AN209+Model!AO209+Model!AP209+Model!AQ209+Model!AR209+Model!AS209+Model!AT209+Model!AU209+Model!AV209+Model!AW209</f>
        <v>-973346.323447508</v>
      </c>
      <c r="F27" s="37" t="n">
        <f aca="false">Model!AX209+Model!AY209+Model!AZ209+Model!BA209+Model!BB209+Model!BC209+Model!BD209+Model!BE209+Model!BF209+Model!BG209+Model!BH209+Model!BI209</f>
        <v>-5938809.76101935</v>
      </c>
      <c r="G27" s="37" t="n">
        <f aca="false">Model!BJ209+Model!BK209+Model!BL209+Model!BM209+Model!BN209+Model!BO209+Model!BP209+Model!BQ209+Model!BR209+Model!BS209+Model!BT209+Model!BU209</f>
        <v>-8175877.38478154</v>
      </c>
      <c r="H27" s="37" t="n">
        <f aca="false">Model!BV209+Model!BW209+Model!BX209+Model!BY209+Model!BZ209+Model!CA209+Model!CB209+Model!CC209+Model!CD209+Model!CE209+Model!CF209+Model!CG209</f>
        <v>-8525599.07113718</v>
      </c>
      <c r="I27" s="37" t="n">
        <f aca="false">Model!CH209+Model!CI209+Model!CJ209+Model!CK209+Model!CL209+Model!CM209+Model!CN209+Model!CO209+Model!CP209+Model!CQ209+Model!CR209+Model!CS209</f>
        <v>-7486547.46595344</v>
      </c>
      <c r="J27" s="37" t="n">
        <f aca="false">Model!CT209+Model!CU209+Model!CV209+Model!CW209+Model!CX209+Model!CY209+Model!CZ209+Model!DA209+Model!DB209+Model!DC209+Model!DD209+Model!DE209</f>
        <v>-5744419.38065216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500000</v>
      </c>
      <c r="G40" s="13" t="n">
        <f aca="false">Model!BU224</f>
        <v>500000</v>
      </c>
      <c r="H40" s="13" t="n">
        <f aca="false">Model!CG224</f>
        <v>500000</v>
      </c>
      <c r="I40" s="13" t="n">
        <f aca="false">Model!CS224</f>
        <v>500000</v>
      </c>
      <c r="J40" s="13" t="n">
        <f aca="false">Model!DE224</f>
        <v>500000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47780701.5977726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13293460.8056948</v>
      </c>
      <c r="E46" s="86" t="n">
        <f aca="false">Model!AW270</f>
        <v>14706354.0564483</v>
      </c>
      <c r="F46" s="86" t="n">
        <f aca="false">Model!BI270</f>
        <v>10956622.2828034</v>
      </c>
      <c r="G46" s="86" t="n">
        <f aca="false">Model!BU270</f>
        <v>4795454.67689633</v>
      </c>
      <c r="H46" s="86" t="n">
        <f aca="false">Model!CG270</f>
        <v>-1488936.28112891</v>
      </c>
      <c r="I46" s="86" t="n">
        <f aca="false">Model!CS270</f>
        <v>-7899015.05831465</v>
      </c>
      <c r="J46" s="86" t="n">
        <f aca="false">Model!DE270</f>
        <v>-13656670.9588873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-2986480.28552381</v>
      </c>
      <c r="D47" s="86" t="n">
        <f aca="false">Model!AK278</f>
        <v>-4218619.17538241</v>
      </c>
      <c r="E47" s="86" t="n">
        <f aca="false">Model!AW278</f>
        <v>-5520746.35484401</v>
      </c>
      <c r="F47" s="86" t="n">
        <f aca="false">Model!BI278</f>
        <v>-7402388.04252484</v>
      </c>
      <c r="G47" s="86" t="n">
        <f aca="false">Model!BU278</f>
        <v>-9417097.82139929</v>
      </c>
      <c r="H47" s="86" t="n">
        <f aca="false">Model!CG278</f>
        <v>-11658305.9345112</v>
      </c>
      <c r="I47" s="86" t="n">
        <f aca="false">Model!CS278</f>
        <v>-12734774.6232789</v>
      </c>
      <c r="J47" s="86" t="n">
        <f aca="false">Model!DE278</f>
        <v>-12721538.1033584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-1747937.59341128</v>
      </c>
      <c r="E48" s="86" t="n">
        <f aca="false">Model!AL282+Model!AM282+Model!AN282+Model!AO282+Model!AP282+Model!AQ282+Model!AR282+Model!AS282+Model!AT282+Model!AU282+Model!AV282+Model!AW282</f>
        <v>-3367110.25584565</v>
      </c>
      <c r="F48" s="86" t="n">
        <f aca="false">Model!AX282+Model!AY282+Model!AZ282+Model!BA282+Model!BB282+Model!BC282+Model!BD282+Model!BE282+Model!BF282+Model!BG282+Model!BH282+Model!BI282</f>
        <v>0</v>
      </c>
      <c r="G48" s="86" t="n">
        <f aca="false">Model!BJ282+Model!BK282+Model!BL282+Model!BM282+Model!BN282+Model!BO282+Model!BP282+Model!BQ282+Model!BR282+Model!BS282+Model!BT282+Model!BU282</f>
        <v>0</v>
      </c>
      <c r="H48" s="86" t="n">
        <f aca="false">Model!BV282+Model!BW282+Model!BX282+Model!BY282+Model!BZ282+Model!CA282+Model!CB282+Model!CC282+Model!CD282+Model!CE282+Model!CF282+Model!CG282</f>
        <v>0</v>
      </c>
      <c r="I48" s="86" t="n">
        <f aca="false">Model!CH282+Model!CI282+Model!CJ282+Model!CK282+Model!CL282+Model!CM282+Model!CN282+Model!CO282+Model!CP282+Model!CQ282+Model!CR282+Model!CS282</f>
        <v>0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3158956.75819375</v>
      </c>
      <c r="D49" s="87" t="n">
        <f aca="false">Model!AK283</f>
        <v>9074841.63031242</v>
      </c>
      <c r="E49" s="87" t="n">
        <f aca="false">Model!AW283</f>
        <v>9185607.70160426</v>
      </c>
      <c r="F49" s="87" t="n">
        <f aca="false">Model!BI283</f>
        <v>3554234.24027859</v>
      </c>
      <c r="G49" s="87" t="n">
        <f aca="false">Model!BU283</f>
        <v>-4621643.14450296</v>
      </c>
      <c r="H49" s="87" t="n">
        <f aca="false">Model!CG283</f>
        <v>-13147242.2156401</v>
      </c>
      <c r="I49" s="87" t="n">
        <f aca="false">Model!CS283</f>
        <v>-20633789.6815936</v>
      </c>
      <c r="J49" s="87" t="n">
        <f aca="false">Model!DE283</f>
        <v>-26378209.0622457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2024755.28909728</v>
      </c>
      <c r="K4" s="13" t="n">
        <f aca="false">SUM(Model!AC10:AE10)</f>
        <v>1936065.33485927</v>
      </c>
      <c r="L4" s="13" t="n">
        <f aca="false">SUM(Model!AF10:AH10)</f>
        <v>2005103.57030232</v>
      </c>
      <c r="M4" s="13" t="n">
        <f aca="false">SUM(Model!AI10:AK10)</f>
        <v>1779077.90938634</v>
      </c>
      <c r="N4" s="13" t="n">
        <f aca="false">SUM(Model!AL10:AN10)</f>
        <v>1218424.70458285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1518559.10889256</v>
      </c>
      <c r="K5" s="13" t="n">
        <f aca="false">SUM(Model!AC11:AE11)</f>
        <v>1452041.96551201</v>
      </c>
      <c r="L5" s="13" t="n">
        <f aca="false">SUM(Model!AF11:AH11)</f>
        <v>1503820.39121039</v>
      </c>
      <c r="M5" s="13" t="n">
        <f aca="false">SUM(Model!AI11:AK11)</f>
        <v>1334301.96689727</v>
      </c>
      <c r="N5" s="13" t="n">
        <f aca="false">SUM(Model!AL11:AN11)</f>
        <v>913814.100700003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32564254.3602135</v>
      </c>
      <c r="K6" s="13" t="n">
        <f aca="false">SUM(Model!AC57:AE57)</f>
        <v>30235422.9276469</v>
      </c>
      <c r="L6" s="13" t="n">
        <f aca="false">SUM(Model!AF57:AH57)</f>
        <v>25650167.1830206</v>
      </c>
      <c r="M6" s="13" t="n">
        <f aca="false">SUM(Model!AI57:AK57)</f>
        <v>19500549.8046453</v>
      </c>
      <c r="N6" s="13" t="n">
        <f aca="false">SUM(Model!AL57:AN57)</f>
        <v>12424491.8354769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36107568.7582033</v>
      </c>
      <c r="K7" s="91" t="n">
        <f aca="false">SUM(Model!AC58:AE58)</f>
        <v>33623530.2280182</v>
      </c>
      <c r="L7" s="91" t="n">
        <f aca="false">SUM(Model!AF58:AH58)</f>
        <v>29159091.1445333</v>
      </c>
      <c r="M7" s="91" t="n">
        <f aca="false">SUM(Model!AI58:AK58)</f>
        <v>22613929.6809289</v>
      </c>
      <c r="N7" s="91" t="n">
        <f aca="false">SUM(Model!AL58:AN58)</f>
        <v>14556730.6407598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-32564254.3602135</v>
      </c>
      <c r="K8" s="13" t="n">
        <f aca="false">SUM(Model!AC104:AE104)</f>
        <v>-30235422.9276469</v>
      </c>
      <c r="L8" s="13" t="n">
        <f aca="false">SUM(Model!AF104:AH104)</f>
        <v>-25650167.1830206</v>
      </c>
      <c r="M8" s="13" t="n">
        <f aca="false">SUM(Model!AI104:AK104)</f>
        <v>-19500549.8046453</v>
      </c>
      <c r="N8" s="13" t="n">
        <f aca="false">SUM(Model!AL104:AN104)</f>
        <v>-12424491.8354769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3543314.39798984</v>
      </c>
      <c r="K11" s="32" t="n">
        <f aca="false">SUM(Model!AC107:AE107)</f>
        <v>2664401.24037128</v>
      </c>
      <c r="L11" s="32" t="n">
        <f aca="false">SUM(Model!AF107:AH107)</f>
        <v>3508923.9615127</v>
      </c>
      <c r="M11" s="32" t="n">
        <f aca="false">SUM(Model!AI107:AK107)</f>
        <v>3113379.87628361</v>
      </c>
      <c r="N11" s="32" t="n">
        <f aca="false">SUM(Model!AL107:AN107)</f>
        <v>2132238.80528285</v>
      </c>
      <c r="O11" s="32" t="n">
        <f aca="false">SUM(Model!AO107:AQ107)</f>
        <v>1348488.74935403</v>
      </c>
      <c r="P11" s="32" t="n">
        <f aca="false">SUM(Model!AR107:AT107)</f>
        <v>1348488.74935403</v>
      </c>
      <c r="Q11" s="32" t="n">
        <f aca="false">SUM(Model!AU107:AW107)</f>
        <v>1187948.36511811</v>
      </c>
      <c r="R11" s="32" t="n">
        <f aca="false">SUM(Model!AX107:AZ107)</f>
        <v>472978.92260564</v>
      </c>
      <c r="S11" s="32" t="n">
        <f aca="false">SUM(Model!BA107:BC107)</f>
        <v>472978.92260564</v>
      </c>
      <c r="T11" s="32" t="n">
        <f aca="false">SUM(Model!BD107:BF107)</f>
        <v>472978.92260564</v>
      </c>
      <c r="U11" s="32" t="n">
        <f aca="false">SUM(Model!BG107:BI107)</f>
        <v>564255.556792693</v>
      </c>
      <c r="V11" s="32" t="n">
        <f aca="false">SUM(Model!BJ107:BL107)</f>
        <v>0</v>
      </c>
      <c r="W11" s="32" t="n">
        <f aca="false">SUM(Model!BM107:BO107)</f>
        <v>0</v>
      </c>
      <c r="X11" s="32" t="n">
        <f aca="false">SUM(Model!BP107:BR107)</f>
        <v>0</v>
      </c>
      <c r="Y11" s="32" t="n">
        <f aca="false">SUM(Model!BS107:BU107)</f>
        <v>0</v>
      </c>
      <c r="Z11" s="32" t="n">
        <f aca="false">SUM(Model!BV107:BX107)</f>
        <v>0</v>
      </c>
      <c r="AA11" s="32" t="n">
        <f aca="false">SUM(Model!BY107:CA107)</f>
        <v>0</v>
      </c>
      <c r="AB11" s="32" t="n">
        <f aca="false">SUM(Model!CB107:CD107)</f>
        <v>0</v>
      </c>
      <c r="AC11" s="32" t="n">
        <f aca="false">SUM(Model!CE107:CG107)</f>
        <v>0</v>
      </c>
      <c r="AD11" s="32" t="n">
        <f aca="false">SUM(Model!CH107:CJ107)</f>
        <v>0</v>
      </c>
      <c r="AE11" s="32" t="n">
        <f aca="false">SUM(Model!CK107:CM107)</f>
        <v>0</v>
      </c>
      <c r="AF11" s="32" t="n">
        <f aca="false">SUM(Model!CN107:CP107)</f>
        <v>0</v>
      </c>
      <c r="AG11" s="32" t="n">
        <f aca="false">SUM(Model!CQ107:CS107)</f>
        <v>0</v>
      </c>
      <c r="AH11" s="32" t="n">
        <f aca="false">SUM(Model!CT107:CV107)</f>
        <v>0</v>
      </c>
      <c r="AI11" s="32" t="n">
        <f aca="false">SUM(Model!CW107:CY107)</f>
        <v>0</v>
      </c>
      <c r="AJ11" s="32" t="n">
        <f aca="false">SUM(Model!CZ107:DB107)</f>
        <v>0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0.0981321789267473</v>
      </c>
      <c r="K12" s="92" t="n">
        <f aca="false">IFERROR(K11/K7,0)</f>
        <v>0.0792421623280667</v>
      </c>
      <c r="L12" s="92" t="n">
        <f aca="false">IFERROR(L11/L7,0)</f>
        <v>0.120337219844061</v>
      </c>
      <c r="M12" s="92" t="n">
        <f aca="false">IFERROR(M11/M7,0)</f>
        <v>0.137675314295738</v>
      </c>
      <c r="N12" s="92" t="n">
        <f aca="false">IFERROR(N11/N7,0)</f>
        <v>0.146477863601628</v>
      </c>
      <c r="O12" s="92" t="n">
        <f aca="false">IFERROR(O11/O7,0)</f>
        <v>0.124629448310273</v>
      </c>
      <c r="P12" s="92" t="n">
        <f aca="false">IFERROR(P11/P7,0)</f>
        <v>0.15765831965314</v>
      </c>
      <c r="Q12" s="92" t="n">
        <f aca="false">IFERROR(Q11/Q7,0)</f>
        <v>0.190180776822433</v>
      </c>
      <c r="R12" s="92" t="n">
        <f aca="false">IFERROR(R11/R7,0)</f>
        <v>0.0965648851739277</v>
      </c>
      <c r="S12" s="92" t="n">
        <f aca="false">IFERROR(S11/S7,0)</f>
        <v>0.118942406689061</v>
      </c>
      <c r="T12" s="92" t="n">
        <f aca="false">IFERROR(T11/T7,0)</f>
        <v>0.160195321801247</v>
      </c>
      <c r="U12" s="92" t="n">
        <f aca="false">IFERROR(U11/U7,0)</f>
        <v>0.394127887383614</v>
      </c>
      <c r="V12" s="92" t="n">
        <f aca="false">IFERROR(V11/V7,0)</f>
        <v>0</v>
      </c>
      <c r="W12" s="92" t="n">
        <f aca="false">IFERROR(W11/W7,0)</f>
        <v>0</v>
      </c>
      <c r="X12" s="92" t="n">
        <f aca="false">IFERROR(X11/X7,0)</f>
        <v>0</v>
      </c>
      <c r="Y12" s="92" t="n">
        <f aca="false">IFERROR(Y11/Y7,0)</f>
        <v>0</v>
      </c>
      <c r="Z12" s="92" t="n">
        <f aca="false">IFERROR(Z11/Z7,0)</f>
        <v>0</v>
      </c>
      <c r="AA12" s="92" t="n">
        <f aca="false">IFERROR(AA11/AA7,0)</f>
        <v>0</v>
      </c>
      <c r="AB12" s="92" t="n">
        <f aca="false">IFERROR(AB11/AB7,0)</f>
        <v>0</v>
      </c>
      <c r="AC12" s="92" t="n">
        <f aca="false">IFERROR(AC11/AC7,0)</f>
        <v>0</v>
      </c>
      <c r="AD12" s="92" t="n">
        <f aca="false">IFERROR(AD11/AD7,0)</f>
        <v>0</v>
      </c>
      <c r="AE12" s="92" t="n">
        <f aca="false">IFERROR(AE11/AE7,0)</f>
        <v>0</v>
      </c>
      <c r="AF12" s="92" t="n">
        <f aca="false">IFERROR(AF11/AF7,0)</f>
        <v>0</v>
      </c>
      <c r="AG12" s="92" t="n">
        <f aca="false">IFERROR(AG11/AG7,0)</f>
        <v>0</v>
      </c>
      <c r="AH12" s="92" t="n">
        <f aca="false">IFERROR(AH11/AH7,0)</f>
        <v>0</v>
      </c>
      <c r="AI12" s="92" t="n">
        <f aca="false">IFERROR(AI11/AI7,0)</f>
        <v>0</v>
      </c>
      <c r="AJ12" s="92" t="n">
        <f aca="false">IFERROR(AJ11/AJ7,0)</f>
        <v>0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0</v>
      </c>
      <c r="M18" s="13" t="n">
        <f aca="false">SUM(Model!AI142:AK142)</f>
        <v>0</v>
      </c>
      <c r="N18" s="13" t="n">
        <f aca="false">SUM(Model!AL142:AN142)</f>
        <v>0</v>
      </c>
      <c r="O18" s="13" t="n">
        <f aca="false">SUM(Model!AO142:AQ142)</f>
        <v>0</v>
      </c>
      <c r="P18" s="13" t="n">
        <f aca="false">SUM(Model!AR142:AT142)</f>
        <v>0</v>
      </c>
      <c r="Q18" s="13" t="n">
        <f aca="false">SUM(Model!AU142:AW142)</f>
        <v>-16461.8543222563</v>
      </c>
      <c r="R18" s="13" t="n">
        <f aca="false">SUM(Model!AX142:AZ142)</f>
        <v>0</v>
      </c>
      <c r="S18" s="13" t="n">
        <f aca="false">SUM(Model!BA142:BC142)</f>
        <v>0</v>
      </c>
      <c r="T18" s="13" t="n">
        <f aca="false">SUM(Model!BD142:BF142)</f>
        <v>0</v>
      </c>
      <c r="U18" s="13" t="n">
        <f aca="false">SUM(Model!BG142:BI142)</f>
        <v>0</v>
      </c>
      <c r="V18" s="13" t="n">
        <f aca="false">SUM(Model!BJ142:BL142)</f>
        <v>0</v>
      </c>
      <c r="W18" s="13" t="n">
        <f aca="false">SUM(Model!BM142:BO142)</f>
        <v>0</v>
      </c>
      <c r="X18" s="13" t="n">
        <f aca="false">SUM(Model!BP142:BR142)</f>
        <v>0</v>
      </c>
      <c r="Y18" s="13" t="n">
        <f aca="false">SUM(Model!BS142:BU142)</f>
        <v>0</v>
      </c>
      <c r="Z18" s="13" t="n">
        <f aca="false">SUM(Model!BV142:BX142)</f>
        <v>0</v>
      </c>
      <c r="AA18" s="13" t="n">
        <f aca="false">SUM(Model!BY142:CA142)</f>
        <v>0</v>
      </c>
      <c r="AB18" s="13" t="n">
        <f aca="false">SUM(Model!CB142:CD142)</f>
        <v>0</v>
      </c>
      <c r="AC18" s="13" t="n">
        <f aca="false">SUM(Model!CE142:CG142)</f>
        <v>0</v>
      </c>
      <c r="AD18" s="13" t="n">
        <f aca="false">SUM(Model!CH142:CJ142)</f>
        <v>0</v>
      </c>
      <c r="AE18" s="13" t="n">
        <f aca="false">SUM(Model!CK142:CM142)</f>
        <v>0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-1458601.467678</v>
      </c>
      <c r="L19" s="91" t="n">
        <f aca="false">SUM(Model!AF144:AH144)</f>
        <v>-1458601.467678</v>
      </c>
      <c r="M19" s="91" t="n">
        <f aca="false">SUM(Model!AI144:AK144)</f>
        <v>-1458601.467678</v>
      </c>
      <c r="N19" s="91" t="n">
        <f aca="false">SUM(Model!AL144:AN144)</f>
        <v>-1458601.467678</v>
      </c>
      <c r="O19" s="91" t="n">
        <f aca="false">SUM(Model!AO144:AQ144)</f>
        <v>-1487773.49703156</v>
      </c>
      <c r="P19" s="91" t="n">
        <f aca="false">SUM(Model!AR144:AT144)</f>
        <v>-1487773.49703156</v>
      </c>
      <c r="Q19" s="91" t="n">
        <f aca="false">SUM(Model!AU144:AW144)</f>
        <v>-1504235.35135382</v>
      </c>
      <c r="R19" s="91" t="n">
        <f aca="false">SUM(Model!AX144:AZ144)</f>
        <v>-1487773.49703156</v>
      </c>
      <c r="S19" s="91" t="n">
        <f aca="false">SUM(Model!BA144:BC144)</f>
        <v>-1517528.96697219</v>
      </c>
      <c r="T19" s="91" t="n">
        <f aca="false">SUM(Model!BD144:BF144)</f>
        <v>-1517528.96697219</v>
      </c>
      <c r="U19" s="91" t="n">
        <f aca="false">SUM(Model!BG144:BI144)</f>
        <v>-1517528.96697219</v>
      </c>
      <c r="V19" s="91" t="n">
        <f aca="false">SUM(Model!BJ144:BL144)</f>
        <v>-1517528.96697219</v>
      </c>
      <c r="W19" s="91" t="n">
        <f aca="false">SUM(Model!BM144:BO144)</f>
        <v>-1547879.54631163</v>
      </c>
      <c r="X19" s="91" t="n">
        <f aca="false">SUM(Model!BP144:BR144)</f>
        <v>-1547879.54631163</v>
      </c>
      <c r="Y19" s="91" t="n">
        <f aca="false">SUM(Model!BS144:BU144)</f>
        <v>-1547879.54631163</v>
      </c>
      <c r="Z19" s="91" t="n">
        <f aca="false">SUM(Model!BV144:BX144)</f>
        <v>-1547879.54631163</v>
      </c>
      <c r="AA19" s="91" t="n">
        <f aca="false">SUM(Model!BY144:CA144)</f>
        <v>-1578837.13723787</v>
      </c>
      <c r="AB19" s="91" t="n">
        <f aca="false">SUM(Model!CB144:CD144)</f>
        <v>-1578837.13723787</v>
      </c>
      <c r="AC19" s="91" t="n">
        <f aca="false">SUM(Model!CE144:CG144)</f>
        <v>-1578837.13723787</v>
      </c>
      <c r="AD19" s="91" t="n">
        <f aca="false">SUM(Model!CH144:CJ144)</f>
        <v>-1578837.13723787</v>
      </c>
      <c r="AE19" s="91" t="n">
        <f aca="false">SUM(Model!CK144:CM144)</f>
        <v>-1610413.87998262</v>
      </c>
      <c r="AF19" s="91" t="n">
        <f aca="false">SUM(Model!CN144:CP144)</f>
        <v>-1610413.87998262</v>
      </c>
      <c r="AG19" s="91" t="n">
        <f aca="false">SUM(Model!CQ144:CS144)</f>
        <v>-1610413.87998262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2113312.95908984</v>
      </c>
      <c r="K20" s="94" t="n">
        <f aca="false">SUM(Model!AC145:AE145)</f>
        <v>1205799.77269328</v>
      </c>
      <c r="L20" s="94" t="n">
        <f aca="false">SUM(Model!AF145:AH145)</f>
        <v>2050322.4938347</v>
      </c>
      <c r="M20" s="94" t="n">
        <f aca="false">SUM(Model!AI145:AK145)</f>
        <v>1654778.40860561</v>
      </c>
      <c r="N20" s="94" t="n">
        <f aca="false">SUM(Model!AL145:AN145)</f>
        <v>673637.337604854</v>
      </c>
      <c r="O20" s="94" t="n">
        <f aca="false">SUM(Model!AO145:AQ145)</f>
        <v>-139284.747677527</v>
      </c>
      <c r="P20" s="94" t="n">
        <f aca="false">SUM(Model!AR145:AT145)</f>
        <v>-139284.747677528</v>
      </c>
      <c r="Q20" s="94" t="n">
        <f aca="false">SUM(Model!AU145:AW145)</f>
        <v>-316286.986235706</v>
      </c>
      <c r="R20" s="94" t="n">
        <f aca="false">SUM(Model!AX145:AZ145)</f>
        <v>-1014794.57442592</v>
      </c>
      <c r="S20" s="94" t="n">
        <f aca="false">SUM(Model!BA145:BC145)</f>
        <v>-1044550.04436655</v>
      </c>
      <c r="T20" s="94" t="n">
        <f aca="false">SUM(Model!BD145:BF145)</f>
        <v>-1044550.04436655</v>
      </c>
      <c r="U20" s="94" t="n">
        <f aca="false">SUM(Model!BG145:BI145)</f>
        <v>-953273.410179498</v>
      </c>
      <c r="V20" s="94" t="n">
        <f aca="false">SUM(Model!BJ145:BL145)</f>
        <v>-1517528.96697219</v>
      </c>
      <c r="W20" s="94" t="n">
        <f aca="false">SUM(Model!BM145:BO145)</f>
        <v>-1547879.54631163</v>
      </c>
      <c r="X20" s="94" t="n">
        <f aca="false">SUM(Model!BP145:BR145)</f>
        <v>-1547879.54631163</v>
      </c>
      <c r="Y20" s="94" t="n">
        <f aca="false">SUM(Model!BS145:BU145)</f>
        <v>-1547879.54631163</v>
      </c>
      <c r="Z20" s="94" t="n">
        <f aca="false">SUM(Model!BV145:BX145)</f>
        <v>-1547879.54631163</v>
      </c>
      <c r="AA20" s="94" t="n">
        <f aca="false">SUM(Model!BY145:CA145)</f>
        <v>-1578837.13723787</v>
      </c>
      <c r="AB20" s="94" t="n">
        <f aca="false">SUM(Model!CB145:CD145)</f>
        <v>-1578837.13723787</v>
      </c>
      <c r="AC20" s="94" t="n">
        <f aca="false">SUM(Model!CE145:CG145)</f>
        <v>-1578837.13723787</v>
      </c>
      <c r="AD20" s="94" t="n">
        <f aca="false">SUM(Model!CH145:CJ145)</f>
        <v>-1578837.13723787</v>
      </c>
      <c r="AE20" s="94" t="n">
        <f aca="false">SUM(Model!CK145:CM145)</f>
        <v>-1610413.87998262</v>
      </c>
      <c r="AF20" s="94" t="n">
        <f aca="false">SUM(Model!CN145:CP145)</f>
        <v>-1610413.87998262</v>
      </c>
      <c r="AG20" s="94" t="n">
        <f aca="false">SUM(Model!CQ145:CS145)</f>
        <v>-1610413.87998262</v>
      </c>
      <c r="AH20" s="94" t="n">
        <f aca="false">SUM(Model!CT145:CV145)</f>
        <v>-1418141.84743169</v>
      </c>
      <c r="AI20" s="94" t="n">
        <f aca="false">SUM(Model!CW145:CY145)</f>
        <v>-1446504.68438033</v>
      </c>
      <c r="AJ20" s="94" t="n">
        <f aca="false">SUM(Model!CZ145:DB145)</f>
        <v>-1446504.68438033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0.0585282540965795</v>
      </c>
      <c r="K21" s="92" t="n">
        <f aca="false">IFERROR(K20/K7,0)</f>
        <v>0.0358617838316244</v>
      </c>
      <c r="L21" s="92" t="n">
        <f aca="false">IFERROR(L20/L7,0)</f>
        <v>0.0703150342948565</v>
      </c>
      <c r="M21" s="92" t="n">
        <f aca="false">IFERROR(M20/M7,0)</f>
        <v>0.073175181490068</v>
      </c>
      <c r="N21" s="92" t="n">
        <f aca="false">IFERROR(N20/N7,0)</f>
        <v>0.0462766918087106</v>
      </c>
      <c r="O21" s="92" t="n">
        <f aca="false">IFERROR(O20/O7,0)</f>
        <v>-0.0128729151573577</v>
      </c>
      <c r="P21" s="92" t="n">
        <f aca="false">IFERROR(P20/P7,0)</f>
        <v>-0.016284451229326</v>
      </c>
      <c r="Q21" s="92" t="n">
        <f aca="false">IFERROR(Q20/Q7,0)</f>
        <v>-0.0506349488810925</v>
      </c>
      <c r="R21" s="92" t="n">
        <f aca="false">IFERROR(R20/R7,0)</f>
        <v>-0.20718369650537</v>
      </c>
      <c r="S21" s="92" t="n">
        <f aca="false">IFERROR(S20/S7,0)</f>
        <v>-0.262678293357508</v>
      </c>
      <c r="T21" s="92" t="n">
        <f aca="false">IFERROR(T20/T7,0)</f>
        <v>-0.353783271298802</v>
      </c>
      <c r="U21" s="92" t="n">
        <f aca="false">IFERROR(U20/U7,0)</f>
        <v>-0.665853673446507</v>
      </c>
      <c r="V21" s="92" t="n">
        <f aca="false">IFERROR(V20/V7,0)</f>
        <v>0</v>
      </c>
      <c r="W21" s="92" t="n">
        <f aca="false">IFERROR(W20/W7,0)</f>
        <v>0</v>
      </c>
      <c r="X21" s="92" t="n">
        <f aca="false">IFERROR(X20/X7,0)</f>
        <v>0</v>
      </c>
      <c r="Y21" s="92" t="n">
        <f aca="false">IFERROR(Y20/Y7,0)</f>
        <v>0</v>
      </c>
      <c r="Z21" s="92" t="n">
        <f aca="false">IFERROR(Z20/Z7,0)</f>
        <v>0</v>
      </c>
      <c r="AA21" s="92" t="n">
        <f aca="false">IFERROR(AA20/AA7,0)</f>
        <v>0</v>
      </c>
      <c r="AB21" s="92" t="n">
        <f aca="false">IFERROR(AB20/AB7,0)</f>
        <v>0</v>
      </c>
      <c r="AC21" s="92" t="n">
        <f aca="false">IFERROR(AC20/AC7,0)</f>
        <v>0</v>
      </c>
      <c r="AD21" s="92" t="n">
        <f aca="false">IFERROR(AD20/AD7,0)</f>
        <v>0</v>
      </c>
      <c r="AE21" s="92" t="n">
        <f aca="false">IFERROR(AE20/AE7,0)</f>
        <v>0</v>
      </c>
      <c r="AF21" s="92" t="n">
        <f aca="false">IFERROR(AF20/AF7,0)</f>
        <v>0</v>
      </c>
      <c r="AG21" s="92" t="n">
        <f aca="false">IFERROR(AG20/AG7,0)</f>
        <v>0</v>
      </c>
      <c r="AH21" s="92" t="n">
        <f aca="false">IFERROR(AH20/AH7,0)</f>
        <v>0</v>
      </c>
      <c r="AI21" s="92" t="n">
        <f aca="false">IFERROR(AI20/AI7,0)</f>
        <v>0</v>
      </c>
      <c r="AJ21" s="92" t="n">
        <f aca="false">IFERROR(AJ20/AJ7,0)</f>
        <v>0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286036.1712</v>
      </c>
      <c r="H23" s="13" t="n">
        <f aca="false">Model!T168+Model!U168+Model!V168</f>
        <v>195067.2212</v>
      </c>
      <c r="I23" s="13" t="n">
        <f aca="false">Model!W168+Model!X168+Model!Y168</f>
        <v>348681.7956</v>
      </c>
      <c r="J23" s="13" t="n">
        <f aca="false">Model!Z168+Model!AA168+Model!AB168</f>
        <v>420214.506</v>
      </c>
      <c r="K23" s="13" t="n">
        <f aca="false">Model!AC168+Model!AD168+Model!AE168</f>
        <v>560042.952</v>
      </c>
      <c r="L23" s="13" t="n">
        <f aca="false">Model!AF168+Model!AG168+Model!AH168</f>
        <v>572056.023</v>
      </c>
      <c r="M23" s="13" t="n">
        <f aca="false">Model!AI168+Model!AJ168+Model!AK168</f>
        <v>454608.6535</v>
      </c>
      <c r="N23" s="13" t="n">
        <f aca="false">Model!AL168+Model!AM168+Model!AN168</f>
        <v>472721.8695</v>
      </c>
      <c r="O23" s="13" t="n">
        <f aca="false">Model!AO168+Model!AP168+Model!AQ168</f>
        <v>419626.173</v>
      </c>
      <c r="P23" s="13" t="n">
        <f aca="false">Model!AR168+Model!AS168+Model!AT168</f>
        <v>362634.5755</v>
      </c>
      <c r="Q23" s="13" t="n">
        <f aca="false">Model!AU168+Model!AV168+Model!AW168</f>
        <v>240076.3885</v>
      </c>
      <c r="R23" s="13" t="n">
        <f aca="false">Model!AX168+Model!AY168+Model!AZ168</f>
        <v>272385.6375</v>
      </c>
      <c r="S23" s="13" t="n">
        <f aca="false">Model!BA168+Model!BB168+Model!BC168</f>
        <v>1057109.869</v>
      </c>
      <c r="T23" s="13" t="n">
        <f aca="false">Model!BD168+Model!BE168+Model!BF168</f>
        <v>250595.43</v>
      </c>
      <c r="U23" s="13" t="n">
        <f aca="false">Model!BG168+Model!BH168+Model!BI168</f>
        <v>246721.9855</v>
      </c>
      <c r="V23" s="13" t="n">
        <f aca="false">Model!BJ168+Model!BK168+Model!BL168</f>
        <v>242850.5465</v>
      </c>
      <c r="W23" s="13" t="n">
        <f aca="false">Model!BM168+Model!BN168+Model!BO168</f>
        <v>363306.8865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-289599.1968</v>
      </c>
      <c r="H25" s="37" t="n">
        <f aca="false">Model!T200+Model!U200+Model!V200</f>
        <v>-380568.1468</v>
      </c>
      <c r="I25" s="37" t="n">
        <f aca="false">Model!W200+Model!X200+Model!Y200</f>
        <v>-226953.5724</v>
      </c>
      <c r="J25" s="37" t="n">
        <f aca="false">Model!Z200+Model!AA200+Model!AB200</f>
        <v>-155420.862</v>
      </c>
      <c r="K25" s="37" t="n">
        <f aca="false">Model!AC200+Model!AD200+Model!AE200</f>
        <v>-27105.12336</v>
      </c>
      <c r="L25" s="37" t="n">
        <f aca="false">Model!AF200+Model!AG200+Model!AH200</f>
        <v>-15092.05236</v>
      </c>
      <c r="M25" s="37" t="n">
        <f aca="false">Model!AI200+Model!AJ200+Model!AK200</f>
        <v>-132539.42186</v>
      </c>
      <c r="N25" s="37" t="n">
        <f aca="false">Model!AL200+Model!AM200+Model!AN200</f>
        <v>-114426.20586</v>
      </c>
      <c r="O25" s="37" t="n">
        <f aca="false">Model!AO200+Model!AP200+Model!AQ200</f>
        <v>-179264.8638672</v>
      </c>
      <c r="P25" s="37" t="n">
        <f aca="false">Model!AR200+Model!AS200+Model!AT200</f>
        <v>-317939.4613672</v>
      </c>
      <c r="Q25" s="37" t="n">
        <f aca="false">Model!AU200+Model!AV200+Model!AW200</f>
        <v>-440496.6483672</v>
      </c>
      <c r="R25" s="37" t="n">
        <f aca="false">Model!AX200+Model!AY200+Model!AZ200</f>
        <v>-408187.3993672</v>
      </c>
      <c r="S25" s="37" t="n">
        <f aca="false">Model!BA200+Model!BB200+Model!BC200</f>
        <v>-487279.988604544</v>
      </c>
      <c r="T25" s="37" t="n">
        <f aca="false">Model!BD200+Model!BE200+Model!BF200</f>
        <v>-491151.427604544</v>
      </c>
      <c r="U25" s="37" t="n">
        <f aca="false">Model!BG200+Model!BH200+Model!BI200</f>
        <v>-495022.872104544</v>
      </c>
      <c r="V25" s="37" t="n">
        <f aca="false">Model!BJ200+Model!BK200+Model!BL200</f>
        <v>-498894.311104544</v>
      </c>
      <c r="W25" s="37" t="n">
        <f aca="false">Model!BM200+Model!BN200+Model!BO200</f>
        <v>-390655.348256635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-150638.46718175</v>
      </c>
      <c r="H27" s="37" t="n">
        <f aca="false">Model!T209+Model!U209+Model!V209</f>
        <v>998411.315651738</v>
      </c>
      <c r="I27" s="37" t="n">
        <f aca="false">Model!W209+Model!X209+Model!Y209</f>
        <v>1637294.11318417</v>
      </c>
      <c r="J27" s="37" t="n">
        <f aca="false">Model!Z209+Model!AA209+Model!AB209</f>
        <v>1957892.09708984</v>
      </c>
      <c r="K27" s="37" t="n">
        <f aca="false">Model!AC209+Model!AD209+Model!AE209</f>
        <v>1178694.64933328</v>
      </c>
      <c r="L27" s="37" t="n">
        <f aca="false">Model!AF209+Model!AG209+Model!AH209</f>
        <v>2035230.4414747</v>
      </c>
      <c r="M27" s="37" t="n">
        <f aca="false">Model!AI209+Model!AJ209+Model!AK209</f>
        <v>1522238.98674561</v>
      </c>
      <c r="N27" s="37" t="n">
        <f aca="false">Model!AL209+Model!AM209+Model!AN209</f>
        <v>559211.131744854</v>
      </c>
      <c r="O27" s="37" t="n">
        <f aca="false">Model!AO209+Model!AP209+Model!AQ209</f>
        <v>-318549.611544727</v>
      </c>
      <c r="P27" s="37" t="n">
        <f aca="false">Model!AR209+Model!AS209+Model!AT209</f>
        <v>-457224.209044728</v>
      </c>
      <c r="Q27" s="37" t="n">
        <f aca="false">Model!AU209+Model!AV209+Model!AW209</f>
        <v>-756783.634602906</v>
      </c>
      <c r="R27" s="37" t="n">
        <f aca="false">Model!AX209+Model!AY209+Model!AZ209</f>
        <v>-1422981.97379312</v>
      </c>
      <c r="S27" s="37" t="n">
        <f aca="false">Model!BA209+Model!BB209+Model!BC209</f>
        <v>-1531830.03297109</v>
      </c>
      <c r="T27" s="37" t="n">
        <f aca="false">Model!BD209+Model!BE209+Model!BF209</f>
        <v>-1535701.47197109</v>
      </c>
      <c r="U27" s="37" t="n">
        <f aca="false">Model!BG209+Model!BH209+Model!BI209</f>
        <v>-1448296.28228404</v>
      </c>
      <c r="V27" s="37" t="n">
        <f aca="false">Model!BJ209+Model!BK209+Model!BL209</f>
        <v>-2016423.27807673</v>
      </c>
      <c r="W27" s="37" t="n">
        <f aca="false">Model!BM209+Model!BN209+Model!BO209</f>
        <v>-1938534.89456827</v>
      </c>
      <c r="X27" s="37" t="n">
        <f aca="false">Model!BP209+Model!BQ209+Model!BR209</f>
        <v>-2117715.43106827</v>
      </c>
      <c r="Y27" s="37" t="n">
        <f aca="false">Model!BS209+Model!BT209+Model!BU209</f>
        <v>-2103203.78106827</v>
      </c>
      <c r="Z27" s="37" t="n">
        <f aca="false">Model!BV209+Model!BW209+Model!BX209</f>
        <v>-2103203.78106827</v>
      </c>
      <c r="AA27" s="37" t="n">
        <f aca="false">Model!BY209+Model!BZ209+Model!CA209</f>
        <v>-2146623.09668964</v>
      </c>
      <c r="AB27" s="37" t="n">
        <f aca="false">Model!CB209+Model!CC209+Model!CD209</f>
        <v>-2137886.09668964</v>
      </c>
      <c r="AC27" s="37" t="n">
        <f aca="false">Model!CE209+Model!CF209+Model!CG209</f>
        <v>-2137886.09668964</v>
      </c>
      <c r="AD27" s="37" t="n">
        <f aca="false">Model!CH209+Model!CI209+Model!CJ209</f>
        <v>-2131278.07008316</v>
      </c>
      <c r="AE27" s="37" t="n">
        <f aca="false">Model!CK209+Model!CL209+Model!CM209</f>
        <v>-1785089.79862343</v>
      </c>
      <c r="AF27" s="37" t="n">
        <f aca="false">Model!CN209+Model!CO209+Model!CP209</f>
        <v>-1785089.79862343</v>
      </c>
      <c r="AG27" s="37" t="n">
        <f aca="false">Model!CQ209+Model!CR209+Model!CS209</f>
        <v>-1785089.79862343</v>
      </c>
      <c r="AH27" s="37" t="n">
        <f aca="false">Model!CT209+Model!CU209+Model!CV209</f>
        <v>-1565751.86002851</v>
      </c>
      <c r="AI27" s="37" t="n">
        <f aca="false">Model!CW209+Model!CX209+Model!CY209</f>
        <v>-1404520.40616549</v>
      </c>
      <c r="AJ27" s="37" t="n">
        <f aca="false">Model!CZ209+Model!DA209+Model!DB209</f>
        <v>-1387073.55722908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500000</v>
      </c>
      <c r="S40" s="96" t="n">
        <f aca="false">Model!BC224</f>
        <v>500000</v>
      </c>
      <c r="T40" s="96" t="n">
        <f aca="false">Model!BF224</f>
        <v>500000</v>
      </c>
      <c r="U40" s="96" t="n">
        <f aca="false">Model!BI224</f>
        <v>500000</v>
      </c>
      <c r="V40" s="96" t="n">
        <f aca="false">Model!BL224</f>
        <v>500000</v>
      </c>
      <c r="W40" s="96" t="n">
        <f aca="false">Model!BO224</f>
        <v>500000</v>
      </c>
      <c r="X40" s="96" t="n">
        <f aca="false">Model!BR224</f>
        <v>500000</v>
      </c>
      <c r="Y40" s="96" t="n">
        <f aca="false">Model!BU224</f>
        <v>500000</v>
      </c>
      <c r="Z40" s="96" t="n">
        <f aca="false">Model!BX224</f>
        <v>500000</v>
      </c>
      <c r="AA40" s="96" t="n">
        <f aca="false">Model!CA224</f>
        <v>500000</v>
      </c>
      <c r="AB40" s="96" t="n">
        <f aca="false">Model!CD224</f>
        <v>500000</v>
      </c>
      <c r="AC40" s="96" t="n">
        <f aca="false">Model!CG224</f>
        <v>500000</v>
      </c>
      <c r="AD40" s="96" t="n">
        <f aca="false">Model!CJ224</f>
        <v>500000</v>
      </c>
      <c r="AE40" s="96" t="n">
        <f aca="false">Model!CM224</f>
        <v>500000</v>
      </c>
      <c r="AF40" s="96" t="n">
        <f aca="false">Model!CP224</f>
        <v>500000</v>
      </c>
      <c r="AG40" s="96" t="n">
        <f aca="false">Model!CS224</f>
        <v>500000</v>
      </c>
      <c r="AH40" s="96" t="n">
        <f aca="false">Model!CV224</f>
        <v>500000</v>
      </c>
      <c r="AI40" s="96" t="n">
        <f aca="false">Model!CY224</f>
        <v>500000</v>
      </c>
      <c r="AJ40" s="96" t="n">
        <f aca="false">Model!DB224</f>
        <v>500000</v>
      </c>
      <c r="AK40" s="96" t="n">
        <f aca="false">Model!DE224</f>
        <v>500000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47780701.5977726</v>
      </c>
      <c r="N44" s="96" t="n">
        <f aca="false">Model!AN257</f>
        <v>37394529.715966</v>
      </c>
      <c r="O44" s="96" t="n">
        <f aca="false">Model!AQ257</f>
        <v>28058055.635742</v>
      </c>
      <c r="P44" s="96" t="n">
        <f aca="false">Model!AT257</f>
        <v>19504820.054386</v>
      </c>
      <c r="Q44" s="96" t="n">
        <f aca="false">Model!AW257</f>
        <v>13258584.501624</v>
      </c>
      <c r="R44" s="96" t="n">
        <f aca="false">Model!AZ257</f>
        <v>8360541.887544</v>
      </c>
      <c r="S44" s="96" t="n">
        <f aca="false">Model!BC257</f>
        <v>4384004.53832</v>
      </c>
      <c r="T44" s="96" t="n">
        <f aca="false">Model!BF257</f>
        <v>1431490.58668</v>
      </c>
      <c r="U44" s="96" t="n">
        <f aca="false">Model!BI257</f>
        <v>0</v>
      </c>
      <c r="V44" s="96" t="n">
        <f aca="false">Model!BL257</f>
        <v>0</v>
      </c>
      <c r="W44" s="96" t="n">
        <f aca="false">Model!BO257</f>
        <v>0</v>
      </c>
      <c r="X44" s="96" t="n">
        <f aca="false">Model!BR257</f>
        <v>0</v>
      </c>
      <c r="Y44" s="96" t="n">
        <f aca="false">Model!BU257</f>
        <v>0</v>
      </c>
      <c r="Z44" s="96" t="n">
        <f aca="false">Model!BX257</f>
        <v>0</v>
      </c>
      <c r="AA44" s="96" t="n">
        <f aca="false">Model!CA257</f>
        <v>0</v>
      </c>
      <c r="AB44" s="96" t="n">
        <f aca="false">Model!CD257</f>
        <v>0</v>
      </c>
      <c r="AC44" s="96" t="n">
        <f aca="false">Model!CG257</f>
        <v>0</v>
      </c>
      <c r="AD44" s="96" t="n">
        <f aca="false">Model!CJ257</f>
        <v>0</v>
      </c>
      <c r="AE44" s="96" t="n">
        <f aca="false">Model!CM257</f>
        <v>0</v>
      </c>
      <c r="AF44" s="96" t="n">
        <f aca="false">Model!CP257</f>
        <v>0</v>
      </c>
      <c r="AG44" s="96" t="n">
        <f aca="false">Model!CS257</f>
        <v>0</v>
      </c>
      <c r="AH44" s="96" t="n">
        <f aca="false">Model!CV257</f>
        <v>0</v>
      </c>
      <c r="AI44" s="96" t="n">
        <f aca="false">Model!CY257</f>
        <v>0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8081584.28290791</v>
      </c>
      <c r="K46" s="86" t="n">
        <f aca="false">Model!AE270</f>
        <v>9840458.47895762</v>
      </c>
      <c r="L46" s="86" t="n">
        <f aca="false">Model!AH270</f>
        <v>11380633.955908</v>
      </c>
      <c r="M46" s="86" t="n">
        <f aca="false">Model!AK270</f>
        <v>13293460.8056948</v>
      </c>
      <c r="N46" s="86" t="n">
        <f aca="false">Model!AN270</f>
        <v>14780487.3887179</v>
      </c>
      <c r="O46" s="86" t="n">
        <f aca="false">Model!AQ270</f>
        <v>14573778.2035726</v>
      </c>
      <c r="P46" s="86" t="n">
        <f aca="false">Model!AT270</f>
        <v>14367069.0184274</v>
      </c>
      <c r="Q46" s="86" t="n">
        <f aca="false">Model!AW270</f>
        <v>14706354.0564483</v>
      </c>
      <c r="R46" s="86" t="n">
        <f aca="false">Model!AZ270</f>
        <v>13667910.5358921</v>
      </c>
      <c r="S46" s="86" t="n">
        <f aca="false">Model!BC270</f>
        <v>12599711.5453952</v>
      </c>
      <c r="T46" s="86" t="n">
        <f aca="false">Model!BF270</f>
        <v>11531512.5548984</v>
      </c>
      <c r="U46" s="86" t="n">
        <f aca="false">Model!BI270</f>
        <v>10956622.2828034</v>
      </c>
      <c r="V46" s="86" t="n">
        <f aca="false">Model!BL270</f>
        <v>9439093.31583124</v>
      </c>
      <c r="W46" s="86" t="n">
        <f aca="false">Model!BO270</f>
        <v>7891213.7695196</v>
      </c>
      <c r="X46" s="86" t="n">
        <f aca="false">Model!BR270</f>
        <v>6343334.22320797</v>
      </c>
      <c r="Y46" s="86" t="n">
        <f aca="false">Model!BU270</f>
        <v>4795454.67689633</v>
      </c>
      <c r="Z46" s="86" t="n">
        <f aca="false">Model!BX270</f>
        <v>3247575.1305847</v>
      </c>
      <c r="AA46" s="86" t="n">
        <f aca="false">Model!CA270</f>
        <v>1668737.99334683</v>
      </c>
      <c r="AB46" s="86" t="n">
        <f aca="false">Model!CD270</f>
        <v>89900.8561089614</v>
      </c>
      <c r="AC46" s="86" t="n">
        <f aca="false">Model!CG270</f>
        <v>-1488936.28112891</v>
      </c>
      <c r="AD46" s="86" t="n">
        <f aca="false">Model!CJ270</f>
        <v>-3067773.41836677</v>
      </c>
      <c r="AE46" s="86" t="n">
        <f aca="false">Model!CM270</f>
        <v>-4678187.2983494</v>
      </c>
      <c r="AF46" s="86" t="n">
        <f aca="false">Model!CP270</f>
        <v>-6288601.17833202</v>
      </c>
      <c r="AG46" s="86" t="n">
        <f aca="false">Model!CS270</f>
        <v>-7899015.05831465</v>
      </c>
      <c r="AH46" s="86" t="n">
        <f aca="false">Model!CV270</f>
        <v>-9317156.90574634</v>
      </c>
      <c r="AI46" s="86" t="n">
        <f aca="false">Model!CY270</f>
        <v>-10763661.5901267</v>
      </c>
      <c r="AJ46" s="86" t="n">
        <f aca="false">Model!DB270</f>
        <v>-12210166.274507</v>
      </c>
      <c r="AK46" s="86" t="n">
        <f aca="false">Model!DE270</f>
        <v>-13656670.9588873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-1706958.56632381</v>
      </c>
      <c r="H47" s="86" t="n">
        <f aca="false">Model!V278</f>
        <v>-2423526.71312381</v>
      </c>
      <c r="I47" s="86" t="n">
        <f aca="false">Model!Y278</f>
        <v>-2986480.28552381</v>
      </c>
      <c r="J47" s="86" t="n">
        <f aca="false">Model!AB278</f>
        <v>-3727901.14752381</v>
      </c>
      <c r="K47" s="86" t="n">
        <f aca="false">Model!AE278</f>
        <v>-4070987.70116241</v>
      </c>
      <c r="L47" s="86" t="n">
        <f aca="false">Model!AH278</f>
        <v>-4086079.75352241</v>
      </c>
      <c r="M47" s="86" t="n">
        <f aca="false">Model!AK278</f>
        <v>-4218619.17538241</v>
      </c>
      <c r="N47" s="86" t="n">
        <f aca="false">Model!AN278</f>
        <v>-4583045.38124241</v>
      </c>
      <c r="O47" s="86" t="n">
        <f aca="false">Model!AQ278</f>
        <v>-4762310.24510961</v>
      </c>
      <c r="P47" s="86" t="n">
        <f aca="false">Model!AT278</f>
        <v>-5080249.70647681</v>
      </c>
      <c r="Q47" s="86" t="n">
        <f aca="false">Model!AW278</f>
        <v>-5520746.35484401</v>
      </c>
      <c r="R47" s="86" t="n">
        <f aca="false">Model!AZ278</f>
        <v>-5928933.75421121</v>
      </c>
      <c r="S47" s="86" t="n">
        <f aca="false">Model!BC278</f>
        <v>-6416213.74281575</v>
      </c>
      <c r="T47" s="86" t="n">
        <f aca="false">Model!BF278</f>
        <v>-6907365.1704203</v>
      </c>
      <c r="U47" s="86" t="n">
        <f aca="false">Model!BI278</f>
        <v>-7402388.04252484</v>
      </c>
      <c r="V47" s="86" t="n">
        <f aca="false">Model!BL278</f>
        <v>-7901282.35362938</v>
      </c>
      <c r="W47" s="86" t="n">
        <f aca="false">Model!BO278</f>
        <v>-8291937.70188602</v>
      </c>
      <c r="X47" s="86" t="n">
        <f aca="false">Model!BR278</f>
        <v>-8861773.58664265</v>
      </c>
      <c r="Y47" s="86" t="n">
        <f aca="false">Model!BU278</f>
        <v>-9417097.82139929</v>
      </c>
      <c r="Z47" s="86" t="n">
        <f aca="false">Model!BX278</f>
        <v>-9972422.05615592</v>
      </c>
      <c r="AA47" s="86" t="n">
        <f aca="false">Model!CA278</f>
        <v>-10540208.0156077</v>
      </c>
      <c r="AB47" s="86" t="n">
        <f aca="false">Model!CD278</f>
        <v>-11099256.9750595</v>
      </c>
      <c r="AC47" s="86" t="n">
        <f aca="false">Model!CG278</f>
        <v>-11658305.9345112</v>
      </c>
      <c r="AD47" s="86" t="n">
        <f aca="false">Model!CJ278</f>
        <v>-12210746.8673565</v>
      </c>
      <c r="AE47" s="86" t="n">
        <f aca="false">Model!CM278</f>
        <v>-12385422.7859973</v>
      </c>
      <c r="AF47" s="86" t="n">
        <f aca="false">Model!CP278</f>
        <v>-12560098.7046381</v>
      </c>
      <c r="AG47" s="86" t="n">
        <f aca="false">Model!CS278</f>
        <v>-12734774.6232789</v>
      </c>
      <c r="AH47" s="86" t="n">
        <f aca="false">Model!CV278</f>
        <v>-12882384.6358757</v>
      </c>
      <c r="AI47" s="86" t="n">
        <f aca="false">Model!CY278</f>
        <v>-12840400.3576609</v>
      </c>
      <c r="AJ47" s="86" t="n">
        <f aca="false">Model!DB278</f>
        <v>-12780969.2305097</v>
      </c>
      <c r="AK47" s="86" t="n">
        <f aca="false">Model!DE278</f>
        <v>-12721538.1033584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-1747937.59341128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-3367110.25584565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0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0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0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0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1640578.28371934</v>
      </c>
      <c r="H49" s="87" t="n">
        <f aca="false">Model!V283</f>
        <v>2101103.92661275</v>
      </c>
      <c r="I49" s="87" t="n">
        <f aca="false">Model!Y283</f>
        <v>3158956.75819375</v>
      </c>
      <c r="J49" s="87" t="n">
        <f aca="false">Model!AB283</f>
        <v>2605745.54197281</v>
      </c>
      <c r="K49" s="87" t="n">
        <f aca="false">Model!AE283</f>
        <v>5769470.77779522</v>
      </c>
      <c r="L49" s="87" t="n">
        <f aca="false">Model!AH283</f>
        <v>7294554.20238561</v>
      </c>
      <c r="M49" s="87" t="n">
        <f aca="false">Model!AK283</f>
        <v>9074841.63031242</v>
      </c>
      <c r="N49" s="87" t="n">
        <f aca="false">Model!AN283</f>
        <v>6830331.75162981</v>
      </c>
      <c r="O49" s="87" t="n">
        <f aca="false">Model!AQ283</f>
        <v>9811467.95846303</v>
      </c>
      <c r="P49" s="87" t="n">
        <f aca="false">Model!AT283</f>
        <v>9286819.3119506</v>
      </c>
      <c r="Q49" s="87" t="n">
        <f aca="false">Model!AW283</f>
        <v>9185607.70160426</v>
      </c>
      <c r="R49" s="87" t="n">
        <f aca="false">Model!AZ283</f>
        <v>7738976.78168086</v>
      </c>
      <c r="S49" s="87" t="n">
        <f aca="false">Model!BC283</f>
        <v>6183497.80257949</v>
      </c>
      <c r="T49" s="87" t="n">
        <f aca="false">Model!BF283</f>
        <v>4624147.38447812</v>
      </c>
      <c r="U49" s="87" t="n">
        <f aca="false">Model!BI283</f>
        <v>3554234.24027859</v>
      </c>
      <c r="V49" s="87" t="n">
        <f aca="false">Model!BL283</f>
        <v>1537810.96220185</v>
      </c>
      <c r="W49" s="87" t="n">
        <f aca="false">Model!BO283</f>
        <v>-400723.932366417</v>
      </c>
      <c r="X49" s="87" t="n">
        <f aca="false">Model!BR283</f>
        <v>-2518439.36343469</v>
      </c>
      <c r="Y49" s="87" t="n">
        <f aca="false">Model!BU283</f>
        <v>-4621643.14450296</v>
      </c>
      <c r="Z49" s="87" t="n">
        <f aca="false">Model!BX283</f>
        <v>-6724846.92557123</v>
      </c>
      <c r="AA49" s="87" t="n">
        <f aca="false">Model!CA283</f>
        <v>-8871470.02226086</v>
      </c>
      <c r="AB49" s="87" t="n">
        <f aca="false">Model!CD283</f>
        <v>-11009356.1189505</v>
      </c>
      <c r="AC49" s="87" t="n">
        <f aca="false">Model!CG283</f>
        <v>-13147242.2156401</v>
      </c>
      <c r="AD49" s="87" t="n">
        <f aca="false">Model!CJ283</f>
        <v>-15278520.2857233</v>
      </c>
      <c r="AE49" s="87" t="n">
        <f aca="false">Model!CM283</f>
        <v>-17063610.0843467</v>
      </c>
      <c r="AF49" s="87" t="n">
        <f aca="false">Model!CP283</f>
        <v>-18848699.8829701</v>
      </c>
      <c r="AG49" s="87" t="n">
        <f aca="false">Model!CS283</f>
        <v>-20633789.6815936</v>
      </c>
      <c r="AH49" s="87" t="n">
        <f aca="false">Model!CV283</f>
        <v>-22199541.5416221</v>
      </c>
      <c r="AI49" s="87" t="n">
        <f aca="false">Model!CY283</f>
        <v>-23604061.9477876</v>
      </c>
      <c r="AJ49" s="87" t="n">
        <f aca="false">Model!DB283</f>
        <v>-24991135.5050166</v>
      </c>
      <c r="AK49" s="87" t="n">
        <f aca="false">Model!DE283</f>
        <v>-26378209.0622457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53655309.9414803</v>
      </c>
      <c r="C7" s="171" t="n">
        <f aca="false">(SUM(Helpers!AA97:AL97)-SUM(Helpers!AA96:AL96))*(Assumptions!$B$10+Assumptions!$B$12)/Assumptions!$B$9</f>
        <v>3135323.95046852</v>
      </c>
      <c r="D7" s="171" t="n">
        <f aca="false">(SUM(Helpers!AA97:AL97)-SUM(Helpers!AA96:AL96))*Assumptions!$B$11/Assumptions!$B$9</f>
        <v>2351481.5691311</v>
      </c>
      <c r="E7" s="171" t="n">
        <v>0</v>
      </c>
      <c r="F7" s="172" t="n">
        <f aca="false">SUM(Helpers!AA97:AL97)</f>
        <v>59142115.4610799</v>
      </c>
      <c r="G7" s="171" t="n">
        <f aca="false">SUM(Helpers!AA99:AL99)</f>
        <v>7747919.69422343</v>
      </c>
      <c r="H7" s="172" t="n">
        <f aca="false">SUM(Helpers!AA100:AL100)</f>
        <v>3131984.08552273</v>
      </c>
      <c r="I7" s="173" t="n">
        <f aca="false">-SUM(Model!Z142:AK142)</f>
        <v>-0</v>
      </c>
      <c r="J7" s="171" t="n">
        <f aca="false">Personnel!$C$38</f>
        <v>222000</v>
      </c>
      <c r="K7" s="174" t="n">
        <f aca="false">I7+J7</f>
        <v>222000</v>
      </c>
      <c r="L7" s="175" t="n">
        <f aca="false">IFERROR(I7/K7,0)</f>
        <v>-0</v>
      </c>
      <c r="M7" s="173" t="n">
        <f aca="false">SUM(Helpers!AA101:AL101)</f>
        <v>35077463.9093678</v>
      </c>
      <c r="N7" s="173" t="n">
        <f aca="false">B7-M7</f>
        <v>18577846.0321126</v>
      </c>
      <c r="O7" s="173" t="n">
        <f aca="false">IFERROR(H7*M7/B7,0)</f>
        <v>2047552.40151366</v>
      </c>
      <c r="P7" s="173" t="n">
        <f aca="false">H7-O7</f>
        <v>1084431.68400907</v>
      </c>
      <c r="Q7" s="176" t="n">
        <f aca="false">IF(N7&gt;=Assumptions!$B$86,Assumptions!$C$86,IF(N7&gt;=Assumptions!$B$85,Assumptions!$C$85,IF(N7&gt;=Assumptions!$B$84,Assumptions!$C$84,Assumptions!$C$83)))</f>
        <v>0.25</v>
      </c>
      <c r="R7" s="173" t="n">
        <f aca="false">O7*Q7*0.1</f>
        <v>51188.8100378414</v>
      </c>
      <c r="S7" s="173" t="n">
        <f aca="false">P7*0.1</f>
        <v>108443.168400907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5454020.6293392</v>
      </c>
      <c r="C8" s="178" t="n">
        <f aca="false">(SUM(Helpers!AM97:AX97)-SUM(Helpers!AM96:AX96))*(Assumptions!$B$10+Assumptions!$B$12)/Assumptions!$B$9</f>
        <v>894462.221464115</v>
      </c>
      <c r="D8" s="178" t="n">
        <f aca="false">(SUM(Helpers!AM97:AX97)-SUM(Helpers!AM96:AX96))*Assumptions!$B$11/Assumptions!$B$9</f>
        <v>670843.415635766</v>
      </c>
      <c r="E8" s="178" t="n">
        <v>0</v>
      </c>
      <c r="F8" s="179" t="n">
        <f aca="false">SUM(Helpers!AM97:AX97)</f>
        <v>7019326.26643908</v>
      </c>
      <c r="G8" s="178" t="n">
        <f aca="false">SUM(Helpers!AM99:AX99)</f>
        <v>95242.710336349</v>
      </c>
      <c r="H8" s="179" t="n">
        <f aca="false">SUM(Helpers!AM100:AX100)</f>
        <v>229871.087194068</v>
      </c>
      <c r="I8" s="180" t="n">
        <f aca="false">-SUM(Model!AL142:AW142)</f>
        <v>16461.8543222563</v>
      </c>
      <c r="J8" s="178" t="n">
        <f aca="false">Personnel!$C$38</f>
        <v>222000</v>
      </c>
      <c r="K8" s="181" t="n">
        <f aca="false">I8+J8</f>
        <v>238461.854322256</v>
      </c>
      <c r="L8" s="182" t="n">
        <f aca="false">IFERROR(I8/K8,0)</f>
        <v>0.0690334912015312</v>
      </c>
      <c r="M8" s="173" t="n">
        <f aca="false">SUM(Helpers!AM101:AX101)</f>
        <v>489046.905573</v>
      </c>
      <c r="N8" s="173" t="n">
        <f aca="false">B8-M8</f>
        <v>4964973.7237662</v>
      </c>
      <c r="O8" s="173" t="n">
        <f aca="false">IFERROR(H8*M8/B8,0)</f>
        <v>20611.9029451821</v>
      </c>
      <c r="P8" s="173" t="n">
        <f aca="false">H8-O8</f>
        <v>209259.184248886</v>
      </c>
      <c r="Q8" s="176" t="n">
        <f aca="false">IF(N8&gt;=Assumptions!$B$86,Assumptions!$C$86,IF(N8&gt;=Assumptions!$B$85,Assumptions!$C$85,IF(N8&gt;=Assumptions!$B$84,Assumptions!$C$84,Assumptions!$C$83)))</f>
        <v>0.25</v>
      </c>
      <c r="R8" s="173" t="n">
        <f aca="false">O8*Q8*0.1</f>
        <v>515.297573629551</v>
      </c>
      <c r="S8" s="173" t="n">
        <f aca="false">P8*0.1</f>
        <v>20925.9184248886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0</v>
      </c>
      <c r="C9" s="171" t="n">
        <f aca="false">(SUM(Helpers!AY97:BJ97)-SUM(Helpers!AY96:BJ96))*(Assumptions!$B$10+Assumptions!$B$12)/Assumptions!$B$9</f>
        <v>0</v>
      </c>
      <c r="D9" s="171" t="n">
        <f aca="false">(SUM(Helpers!AY97:BJ97)-SUM(Helpers!AY96:BJ96))*Assumptions!$B$11/Assumptions!$B$9</f>
        <v>0</v>
      </c>
      <c r="E9" s="171" t="n">
        <v>0</v>
      </c>
      <c r="F9" s="172" t="n">
        <f aca="false">SUM(Helpers!AY97:BJ97)</f>
        <v>0</v>
      </c>
      <c r="G9" s="171" t="n">
        <f aca="false">SUM(Helpers!AY99:BJ99)</f>
        <v>-4057168.07333852</v>
      </c>
      <c r="H9" s="172" t="n">
        <f aca="false">SUM(Helpers!AY100:BJ100)</f>
        <v>0</v>
      </c>
      <c r="I9" s="173" t="n">
        <f aca="false">-SUM(Model!AX142:BI142)</f>
        <v>-0</v>
      </c>
      <c r="J9" s="171" t="n">
        <f aca="false">Personnel!$C$38</f>
        <v>222000</v>
      </c>
      <c r="K9" s="174" t="n">
        <f aca="false">I9+J9</f>
        <v>222000</v>
      </c>
      <c r="L9" s="175" t="n">
        <f aca="false">IFERROR(I9/K9,0)</f>
        <v>-0</v>
      </c>
      <c r="M9" s="173" t="n">
        <f aca="false">SUM(Helpers!AY101:BJ101)</f>
        <v>0</v>
      </c>
      <c r="N9" s="173" t="n">
        <f aca="false">B9-M9</f>
        <v>0</v>
      </c>
      <c r="O9" s="173" t="n">
        <f aca="false">IFERROR(H9*M9/B9,0)</f>
        <v>0</v>
      </c>
      <c r="P9" s="173" t="n">
        <f aca="false">H9-O9</f>
        <v>0</v>
      </c>
      <c r="Q9" s="176" t="n">
        <f aca="false">IF(N9&gt;=Assumptions!$B$86,Assumptions!$C$86,IF(N9&gt;=Assumptions!$B$85,Assumptions!$C$85,IF(N9&gt;=Assumptions!$B$84,Assumptions!$C$84,Assumptions!$C$83)))</f>
        <v>0.25</v>
      </c>
      <c r="R9" s="173" t="n">
        <f aca="false">O9*Q9*0.1</f>
        <v>0</v>
      </c>
      <c r="S9" s="173" t="n">
        <f aca="false">P9*0.1</f>
        <v>0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0</v>
      </c>
      <c r="C10" s="178" t="n">
        <f aca="false">(SUM(Helpers!BK97:BV97)-SUM(Helpers!BK96:BV96))*(Assumptions!$B$10+Assumptions!$B$12)/Assumptions!$B$9</f>
        <v>0</v>
      </c>
      <c r="D10" s="178" t="n">
        <f aca="false">(SUM(Helpers!BK97:BV97)-SUM(Helpers!BK96:BV96))*Assumptions!$B$11/Assumptions!$B$9</f>
        <v>0</v>
      </c>
      <c r="E10" s="178" t="n">
        <v>0</v>
      </c>
      <c r="F10" s="179" t="n">
        <f aca="false">SUM(Helpers!BK97:BV97)</f>
        <v>0</v>
      </c>
      <c r="G10" s="178" t="n">
        <f aca="false">SUM(Helpers!BK99:BV99)</f>
        <v>-6161167.6059071</v>
      </c>
      <c r="H10" s="179" t="n">
        <f aca="false">SUM(Helpers!BK100:BV100)</f>
        <v>0</v>
      </c>
      <c r="I10" s="180" t="n">
        <f aca="false">-SUM(Model!BJ142:BU142)</f>
        <v>-0</v>
      </c>
      <c r="J10" s="178" t="n">
        <f aca="false">Personnel!$C$38</f>
        <v>222000</v>
      </c>
      <c r="K10" s="181" t="n">
        <f aca="false">I10+J10</f>
        <v>222000</v>
      </c>
      <c r="L10" s="182" t="n">
        <f aca="false">IFERROR(I10/K10,0)</f>
        <v>-0</v>
      </c>
      <c r="M10" s="173" t="n">
        <f aca="false">SUM(Helpers!BK101:BV101)</f>
        <v>0</v>
      </c>
      <c r="N10" s="173" t="n">
        <f aca="false">B10-M10</f>
        <v>0</v>
      </c>
      <c r="O10" s="173" t="n">
        <f aca="false">IFERROR(H10*M10/B10,0)</f>
        <v>0</v>
      </c>
      <c r="P10" s="173" t="n">
        <f aca="false">H10-O10</f>
        <v>0</v>
      </c>
      <c r="Q10" s="176" t="n">
        <f aca="false">IF(N10&gt;=Assumptions!$B$86,Assumptions!$C$86,IF(N10&gt;=Assumptions!$B$85,Assumptions!$C$85,IF(N10&gt;=Assumptions!$B$84,Assumptions!$C$84,Assumptions!$C$83)))</f>
        <v>0.25</v>
      </c>
      <c r="R10" s="173" t="n">
        <f aca="false">O10*Q10*0.1</f>
        <v>0</v>
      </c>
      <c r="S10" s="173" t="n">
        <f aca="false">P10*0.1</f>
        <v>0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0</v>
      </c>
      <c r="C11" s="171" t="n">
        <f aca="false">(SUM(Helpers!BW97:CH97)-SUM(Helpers!BW96:CH96))*(Assumptions!$B$10+Assumptions!$B$12)/Assumptions!$B$9</f>
        <v>0</v>
      </c>
      <c r="D11" s="171" t="n">
        <f aca="false">(SUM(Helpers!BW97:CH97)-SUM(Helpers!BW96:CH96))*Assumptions!$B$11/Assumptions!$B$9</f>
        <v>0</v>
      </c>
      <c r="E11" s="171" t="n">
        <v>0</v>
      </c>
      <c r="F11" s="172" t="n">
        <f aca="false">SUM(Helpers!BW97:CH97)</f>
        <v>0</v>
      </c>
      <c r="G11" s="171" t="n">
        <f aca="false">SUM(Helpers!BW99:CH99)</f>
        <v>-6284390.95802524</v>
      </c>
      <c r="H11" s="172" t="n">
        <f aca="false">SUM(Helpers!BW100:CH100)</f>
        <v>0</v>
      </c>
      <c r="I11" s="173" t="n">
        <f aca="false">-SUM(Model!BV142:CG142)</f>
        <v>-0</v>
      </c>
      <c r="J11" s="171" t="n">
        <f aca="false">Personnel!$C$38</f>
        <v>222000</v>
      </c>
      <c r="K11" s="174" t="n">
        <f aca="false">I11+J11</f>
        <v>222000</v>
      </c>
      <c r="L11" s="175" t="n">
        <f aca="false">IFERROR(I11/K11,0)</f>
        <v>-0</v>
      </c>
      <c r="M11" s="173" t="n">
        <f aca="false">SUM(Helpers!BW101:CH101)</f>
        <v>0</v>
      </c>
      <c r="N11" s="173" t="n">
        <f aca="false">B11-M11</f>
        <v>0</v>
      </c>
      <c r="O11" s="173" t="n">
        <f aca="false">IFERROR(H11*M11/B11,0)</f>
        <v>0</v>
      </c>
      <c r="P11" s="173" t="n">
        <f aca="false">H11-O11</f>
        <v>0</v>
      </c>
      <c r="Q11" s="176" t="n">
        <f aca="false">IF(N11&gt;=Assumptions!$B$86,Assumptions!$C$86,IF(N11&gt;=Assumptions!$B$85,Assumptions!$C$85,IF(N11&gt;=Assumptions!$B$84,Assumptions!$C$84,Assumptions!$C$83)))</f>
        <v>0.25</v>
      </c>
      <c r="R11" s="173" t="n">
        <f aca="false">O11*Q11*0.1</f>
        <v>0</v>
      </c>
      <c r="S11" s="173" t="n">
        <f aca="false">P11*0.1</f>
        <v>0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0</v>
      </c>
      <c r="C12" s="178" t="n">
        <f aca="false">(SUM(Helpers!CI97:CT97)-SUM(Helpers!CI96:CT96))*(Assumptions!$B$10+Assumptions!$B$12)/Assumptions!$B$9</f>
        <v>0</v>
      </c>
      <c r="D12" s="178" t="n">
        <f aca="false">(SUM(Helpers!CI97:CT97)-SUM(Helpers!CI96:CT96))*Assumptions!$B$11/Assumptions!$B$9</f>
        <v>0</v>
      </c>
      <c r="E12" s="178" t="n">
        <v>0</v>
      </c>
      <c r="F12" s="179" t="n">
        <f aca="false">SUM(Helpers!CI97:CT97)</f>
        <v>0</v>
      </c>
      <c r="G12" s="178" t="n">
        <f aca="false">SUM(Helpers!CI99:CT99)</f>
        <v>-6410078.77718574</v>
      </c>
      <c r="H12" s="179" t="n">
        <f aca="false">SUM(Helpers!CI100:CT100)</f>
        <v>0</v>
      </c>
      <c r="I12" s="180" t="n">
        <f aca="false">-SUM(Model!CH142:CS142)</f>
        <v>-0</v>
      </c>
      <c r="J12" s="178" t="n">
        <f aca="false">Personnel!$C$38</f>
        <v>222000</v>
      </c>
      <c r="K12" s="181" t="n">
        <f aca="false">I12+J12</f>
        <v>222000</v>
      </c>
      <c r="L12" s="182" t="n">
        <f aca="false">IFERROR(I12/K12,0)</f>
        <v>-0</v>
      </c>
      <c r="M12" s="173" t="n">
        <f aca="false">SUM(Helpers!CI101:CT101)</f>
        <v>0</v>
      </c>
      <c r="N12" s="173" t="n">
        <f aca="false">B12-M12</f>
        <v>0</v>
      </c>
      <c r="O12" s="173" t="n">
        <f aca="false">IFERROR(H12*M12/B12,0)</f>
        <v>0</v>
      </c>
      <c r="P12" s="173" t="n">
        <f aca="false">H12-O12</f>
        <v>0</v>
      </c>
      <c r="Q12" s="176" t="n">
        <f aca="false">IF(N12&gt;=Assumptions!$B$86,Assumptions!$C$86,IF(N12&gt;=Assumptions!$B$85,Assumptions!$C$85,IF(N12&gt;=Assumptions!$B$84,Assumptions!$C$84,Assumptions!$C$83)))</f>
        <v>0.25</v>
      </c>
      <c r="R12" s="173" t="n">
        <f aca="false">O12*Q12*0.1</f>
        <v>0</v>
      </c>
      <c r="S12" s="173" t="n">
        <f aca="false">P12*0.1</f>
        <v>0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85292008.33</v>
      </c>
      <c r="C13" s="183" t="n">
        <f aca="false">SUM(C5:C12)</f>
        <v>5867663.71306235</v>
      </c>
      <c r="D13" s="183" t="n">
        <f aca="false">SUM(D5:D12)</f>
        <v>4400726.46179468</v>
      </c>
      <c r="E13" s="183" t="n">
        <f aca="false">SUM(E5:E12)</f>
        <v>0</v>
      </c>
      <c r="F13" s="183" t="n">
        <f aca="false">SUM(F5:F12)</f>
        <v>95560398.504857</v>
      </c>
      <c r="G13" s="183" t="n">
        <f aca="false">SUM(G5:G12)</f>
        <v>-6280745.50808097</v>
      </c>
      <c r="H13" s="183" t="n">
        <f aca="false">SUM(H5:H12)</f>
        <v>5126096.15180216</v>
      </c>
      <c r="I13" s="184" t="n">
        <f aca="false">SUM(I5:I12)</f>
        <v>229691.875147256</v>
      </c>
      <c r="J13" s="183" t="n">
        <f aca="false">SUM(J5:J12)</f>
        <v>1720500</v>
      </c>
      <c r="K13" s="183" t="n">
        <f aca="false">SUM(K5:K12)</f>
        <v>1950191.87514726</v>
      </c>
      <c r="L13" s="185" t="n">
        <f aca="false">IFERROR(I13/K13,0)</f>
        <v>0.117779116031807</v>
      </c>
      <c r="M13" s="186" t="n">
        <f aca="false">SUM(M5:M12)</f>
        <v>60265677.75</v>
      </c>
      <c r="N13" s="186" t="n">
        <f aca="false">SUM(N5:N12)</f>
        <v>25026330.58</v>
      </c>
      <c r="O13" s="186" t="n">
        <f aca="false">SUM(O5:O12)</f>
        <v>3732443.36930059</v>
      </c>
      <c r="P13" s="186" t="n">
        <f aca="false">SUM(P5:P12)</f>
        <v>1393652.78250157</v>
      </c>
      <c r="Q13" s="187" t="n">
        <f aca="false">IFERROR(R13/O13,0)</f>
        <v>0.025</v>
      </c>
      <c r="R13" s="186" t="n">
        <f aca="false">SUM(R5:R12)</f>
        <v>93311.0842325147</v>
      </c>
      <c r="S13" s="186" t="n">
        <f aca="false">SUM(S5:S12)</f>
        <v>139365.278250157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386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386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386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386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386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386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386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386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386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386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386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386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386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386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386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386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386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386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386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386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386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386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386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386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386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SUM(G7:G20)+SUM(G24:G27)</f>
        <v>4099668.80942982</v>
      </c>
      <c r="H21" s="203" t="n">
        <f aca="false">SUM(H7:H20)+SUM(H24:H27)</f>
        <v>4099668.80942982</v>
      </c>
      <c r="I21" s="203" t="n">
        <f aca="false">SUM(I7:I20)+SUM(I24:I27)</f>
        <v>4099668.80942982</v>
      </c>
      <c r="J21" s="203" t="n">
        <f aca="false">SUM(J7:J20)+SUM(J24:J27)</f>
        <v>4099668.80942982</v>
      </c>
      <c r="K21" s="203" t="n">
        <f aca="false">SUM(K7:K20)+SUM(K24:K27)</f>
        <v>6004061.33609649</v>
      </c>
      <c r="L21" s="203" t="n">
        <f aca="false">SUM(L7:L20)+SUM(L24:L27)</f>
        <v>6687944.28609649</v>
      </c>
      <c r="M21" s="203" t="n">
        <f aca="false">SUM(M7:M20)+SUM(M24:M27)</f>
        <v>6687944.28609649</v>
      </c>
      <c r="N21" s="203" t="n">
        <f aca="false">SUM(N7:N20)+SUM(N24:N27)</f>
        <v>7573919.49442983</v>
      </c>
      <c r="O21" s="203" t="n">
        <f aca="false">SUM(O7:O20)+SUM(O24:O27)</f>
        <v>6683160.11942983</v>
      </c>
      <c r="P21" s="203" t="n">
        <f aca="false">SUM(P7:P20)+SUM(P24:P27)</f>
        <v>8383782.26416667</v>
      </c>
      <c r="Q21" s="203" t="n">
        <f aca="false">SUM(Q7:Q20)+SUM(Q24:Q27)</f>
        <v>8383782.26416667</v>
      </c>
      <c r="R21" s="203" t="n">
        <f aca="false">SUM(R7:R20)+SUM(R24:R27)</f>
        <v>8383782.26416667</v>
      </c>
      <c r="S21" s="203" t="n">
        <f aca="false">SUM(S7:S20)+SUM(S24:S27)</f>
        <v>8383782.26416667</v>
      </c>
      <c r="T21" s="203" t="n">
        <f aca="false">SUM(T7:T20)+SUM(T24:T27)</f>
        <v>10698780.6501316</v>
      </c>
      <c r="U21" s="203" t="n">
        <f aca="false">SUM(U7:U20)+SUM(U24:U27)</f>
        <v>11294432.4922368</v>
      </c>
      <c r="V21" s="203" t="n">
        <f aca="false">SUM(V7:V20)+SUM(V24:V27)</f>
        <v>10507920.2782018</v>
      </c>
      <c r="W21" s="203" t="n">
        <f aca="false">SUM(W7:W20)+SUM(W24:W27)</f>
        <v>9246892.21570176</v>
      </c>
      <c r="X21" s="203" t="n">
        <f aca="false">SUM(X7:X20)+SUM(X24:X27)</f>
        <v>9246892.21570176</v>
      </c>
      <c r="Y21" s="203" t="n">
        <f aca="false">SUM(Y7:Y20)+SUM(Y24:Y27)</f>
        <v>9246892.21570176</v>
      </c>
      <c r="Z21" s="203" t="n">
        <f aca="false">SUM(Z7:Z20)+SUM(Z24:Z27)</f>
        <v>10098958.8846053</v>
      </c>
      <c r="AA21" s="203" t="n">
        <f aca="false">SUM(AA7:AA20)+SUM(AA24:AA27)</f>
        <v>10098958.8846053</v>
      </c>
      <c r="AB21" s="203" t="n">
        <f aca="false">SUM(AB7:AB20)+SUM(AB24:AB27)</f>
        <v>10098958.8846053</v>
      </c>
      <c r="AC21" s="203" t="n">
        <f aca="false">SUM(AC7:AC20)+SUM(AC24:AC27)</f>
        <v>10098958.8846053</v>
      </c>
      <c r="AD21" s="203" t="n">
        <f aca="false">SUM(AD7:AD20)+SUM(AD24:AD27)</f>
        <v>10098958.8846053</v>
      </c>
      <c r="AE21" s="203" t="n">
        <f aca="false">SUM(AE7:AE20)+SUM(AE24:AE27)</f>
        <v>9415075.93460526</v>
      </c>
      <c r="AF21" s="203" t="n">
        <f aca="false">SUM(AF7:AF20)+SUM(AF24:AF27)</f>
        <v>9415075.93460526</v>
      </c>
      <c r="AG21" s="203" t="n">
        <f aca="false">SUM(AG7:AG20)+SUM(AG24:AG27)</f>
        <v>10793563.6679386</v>
      </c>
      <c r="AH21" s="203" t="n">
        <f aca="false">SUM(AH7:AH20)+SUM(AH24:AH27)</f>
        <v>10793563.6679386</v>
      </c>
      <c r="AI21" s="203" t="n">
        <f aca="false">SUM(AI7:AI20)+SUM(AI24:AI27)</f>
        <v>9092941.52320175</v>
      </c>
      <c r="AJ21" s="203" t="n">
        <f aca="false">SUM(AJ7:AJ20)+SUM(AJ24:AJ27)</f>
        <v>9092941.52320175</v>
      </c>
      <c r="AK21" s="203" t="n">
        <f aca="false">SUM(AK7:AK20)+SUM(AK24:AK27)</f>
        <v>9092941.52320175</v>
      </c>
      <c r="AL21" s="203" t="n">
        <f aca="false">SUM(AL7:AL20)+SUM(AL24:AL27)</f>
        <v>8206966.31486842</v>
      </c>
      <c r="AM21" s="203" t="n">
        <f aca="false">SUM(AM7:AM20)+SUM(AM24:AM27)</f>
        <v>7400860.26223684</v>
      </c>
      <c r="AN21" s="203" t="n">
        <f aca="false">SUM(AN7:AN20)+SUM(AN24:AN27)</f>
        <v>6805208.42013158</v>
      </c>
      <c r="AO21" s="203" t="n">
        <f aca="false">SUM(AO7:AO20)+SUM(AO24:AO27)</f>
        <v>3930143.84083333</v>
      </c>
      <c r="AP21" s="203" t="n">
        <f aca="false">SUM(AP7:AP20)+SUM(AP24:AP27)</f>
        <v>3930143.84083333</v>
      </c>
      <c r="AQ21" s="203" t="n">
        <f aca="false">SUM(AQ7:AQ20)+SUM(AQ24:AQ27)</f>
        <v>3930143.84083333</v>
      </c>
      <c r="AR21" s="203" t="n">
        <f aca="false">SUM(AR7:AR20)+SUM(AR24:AR27)</f>
        <v>3930143.84083333</v>
      </c>
      <c r="AS21" s="203" t="n">
        <f aca="false">SUM(AS7:AS20)+SUM(AS24:AS27)</f>
        <v>3930143.84083333</v>
      </c>
      <c r="AT21" s="203" t="n">
        <f aca="false">SUM(AT7:AT20)+SUM(AT24:AT27)</f>
        <v>3930143.84083333</v>
      </c>
      <c r="AU21" s="203" t="n">
        <f aca="false">SUM(AU7:AU20)+SUM(AU24:AU27)</f>
        <v>3930143.84083333</v>
      </c>
      <c r="AV21" s="203" t="n">
        <f aca="false">SUM(AV7:AV20)+SUM(AV24:AV27)</f>
        <v>3930143.84083333</v>
      </c>
      <c r="AW21" s="203" t="n">
        <f aca="false">SUM(AW7:AW20)+SUM(AW24:AW27)</f>
        <v>3930143.84083333</v>
      </c>
      <c r="AX21" s="203" t="n">
        <f aca="false">SUM(AX7:AX20)+SUM(AX24:AX27)</f>
        <v>1378487.73333333</v>
      </c>
      <c r="AY21" s="203" t="n">
        <f aca="false">SUM(AY7:AY20)+SUM(AY24:AY27)</f>
        <v>1378487.73333333</v>
      </c>
      <c r="AZ21" s="203" t="n">
        <f aca="false">SUM(AZ7:AZ20)+SUM(AZ24:AZ27)</f>
        <v>1378487.73333333</v>
      </c>
      <c r="BA21" s="203" t="n">
        <f aca="false">SUM(BA7:BA20)+SUM(BA24:BA27)</f>
        <v>1378487.73333333</v>
      </c>
      <c r="BB21" s="203" t="n">
        <f aca="false">SUM(BB7:BB20)+SUM(BB24:BB27)</f>
        <v>1378487.73333333</v>
      </c>
      <c r="BC21" s="203" t="n">
        <f aca="false">SUM(BC7:BC20)+SUM(BC24:BC27)</f>
        <v>1378487.73333333</v>
      </c>
      <c r="BD21" s="203" t="n">
        <f aca="false">SUM(BD7:BD20)+SUM(BD24:BD27)</f>
        <v>1378487.73333333</v>
      </c>
      <c r="BE21" s="203" t="n">
        <f aca="false">SUM(BE7:BE20)+SUM(BE24:BE27)</f>
        <v>1378487.73333333</v>
      </c>
      <c r="BF21" s="203" t="n">
        <f aca="false">SUM(BF7:BF20)+SUM(BF24:BF27)</f>
        <v>1378487.73333333</v>
      </c>
      <c r="BG21" s="203" t="n">
        <f aca="false">SUM(BG7:BG20)+SUM(BG24:BG27)</f>
        <v>1378487.73333333</v>
      </c>
      <c r="BH21" s="203" t="n">
        <f aca="false">SUM(BH7:BH20)+SUM(BH24:BH27)</f>
        <v>1378487.73333333</v>
      </c>
      <c r="BI21" s="203" t="n">
        <f aca="false">SUM(BI7:BI20)+SUM(BI24:BI27)</f>
        <v>1378487.73333333</v>
      </c>
      <c r="BJ21" s="203" t="n">
        <f aca="false">SUM(BJ7:BJ20)+SUM(BJ24:BJ27)</f>
        <v>1378487.73333333</v>
      </c>
      <c r="BK21" s="203" t="n">
        <f aca="false">SUM(BK7:BK20)+SUM(BK24:BK27)</f>
        <v>0</v>
      </c>
      <c r="BL21" s="203" t="n">
        <f aca="false">SUM(BL7:BL20)+SUM(BL24:BL27)</f>
        <v>0</v>
      </c>
      <c r="BM21" s="203" t="n">
        <f aca="false">SUM(BM7:BM20)+SUM(BM24:BM27)</f>
        <v>0</v>
      </c>
      <c r="BN21" s="203" t="n">
        <f aca="false">SUM(BN7:BN20)+SUM(BN24:BN27)</f>
        <v>0</v>
      </c>
      <c r="BO21" s="203" t="n">
        <f aca="false">SUM(BO7:BO20)+SUM(BO24:BO27)</f>
        <v>0</v>
      </c>
      <c r="BP21" s="203" t="n">
        <f aca="false">SUM(BP7:BP20)+SUM(BP24:BP27)</f>
        <v>0</v>
      </c>
      <c r="BQ21" s="203" t="n">
        <f aca="false">SUM(BQ7:BQ20)+SUM(BQ24:BQ27)</f>
        <v>0</v>
      </c>
      <c r="BR21" s="203" t="n">
        <f aca="false">SUM(BR7:BR20)+SUM(BR24:BR27)</f>
        <v>0</v>
      </c>
      <c r="BS21" s="203" t="n">
        <f aca="false">SUM(BS7:BS20)+SUM(BS24:BS27)</f>
        <v>0</v>
      </c>
      <c r="BT21" s="203" t="n">
        <f aca="false">SUM(BT7:BT20)+SUM(BT24:BT27)</f>
        <v>0</v>
      </c>
      <c r="BU21" s="203" t="n">
        <f aca="false">SUM(BU7:BU20)+SUM(BU24:BU27)</f>
        <v>0</v>
      </c>
      <c r="BV21" s="203" t="n">
        <f aca="false">SUM(BV7:BV20)+SUM(BV24:BV27)</f>
        <v>0</v>
      </c>
      <c r="BW21" s="203" t="n">
        <f aca="false">SUM(BW7:BW20)+SUM(BW24:BW27)</f>
        <v>0</v>
      </c>
      <c r="BX21" s="203" t="n">
        <f aca="false">SUM(BX7:BX20)+SUM(BX24:BX27)</f>
        <v>0</v>
      </c>
      <c r="BY21" s="203" t="n">
        <f aca="false">SUM(BY7:BY20)+SUM(BY24:BY27)</f>
        <v>0</v>
      </c>
      <c r="BZ21" s="203" t="n">
        <f aca="false">SUM(BZ7:BZ20)+SUM(BZ24:BZ27)</f>
        <v>0</v>
      </c>
      <c r="CA21" s="203" t="n">
        <f aca="false">SUM(CA7:CA20)+SUM(CA24:CA27)</f>
        <v>0</v>
      </c>
      <c r="CB21" s="203" t="n">
        <f aca="false">SUM(CB7:CB20)+SUM(CB24:CB27)</f>
        <v>0</v>
      </c>
      <c r="CC21" s="203" t="n">
        <f aca="false">SUM(CC7:CC20)+SUM(CC24:CC27)</f>
        <v>0</v>
      </c>
      <c r="CD21" s="203" t="n">
        <f aca="false">SUM(CD7:CD20)+SUM(CD24:CD27)</f>
        <v>0</v>
      </c>
      <c r="CE21" s="203" t="n">
        <f aca="false">SUM(CE7:CE20)+SUM(CE24:CE27)</f>
        <v>0</v>
      </c>
      <c r="CF21" s="203" t="n">
        <f aca="false">SUM(CF7:CF20)+SUM(CF24:CF27)</f>
        <v>0</v>
      </c>
      <c r="CG21" s="203" t="n">
        <f aca="false">SUM(CG7:CG20)+SUM(CG24:CG27)</f>
        <v>0</v>
      </c>
      <c r="CH21" s="203" t="n">
        <f aca="false">SUM(CH7:CH20)+SUM(CH24:CH27)</f>
        <v>0</v>
      </c>
      <c r="CI21" s="203" t="n">
        <f aca="false">SUM(CI7:CI20)+SUM(CI24:CI27)</f>
        <v>0</v>
      </c>
      <c r="CJ21" s="203" t="n">
        <f aca="false">SUM(CJ7:CJ20)+SUM(CJ24:CJ27)</f>
        <v>0</v>
      </c>
      <c r="CK21" s="203" t="n">
        <f aca="false">SUM(CK7:CK20)+SUM(CK24:CK27)</f>
        <v>0</v>
      </c>
      <c r="CL21" s="203" t="n">
        <f aca="false">SUM(CL7:CL20)+SUM(CL24:CL27)</f>
        <v>0</v>
      </c>
      <c r="CM21" s="203" t="n">
        <f aca="false">SUM(CM7:CM20)+SUM(CM24:CM27)</f>
        <v>0</v>
      </c>
      <c r="CN21" s="203" t="n">
        <f aca="false">SUM(CN7:CN20)+SUM(CN24:CN27)</f>
        <v>0</v>
      </c>
      <c r="CO21" s="203" t="n">
        <f aca="false">SUM(CO7:CO20)+SUM(CO24:CO27)</f>
        <v>0</v>
      </c>
      <c r="CP21" s="203" t="n">
        <f aca="false">SUM(CP7:CP20)+SUM(CP24:CP27)</f>
        <v>0</v>
      </c>
      <c r="CQ21" s="203" t="n">
        <f aca="false">SUM(CQ7:CQ20)+SUM(CQ24:CQ27)</f>
        <v>0</v>
      </c>
      <c r="CR21" s="203" t="n">
        <f aca="false">SUM(CR7:CR20)+SUM(CR24:CR27)</f>
        <v>0</v>
      </c>
      <c r="CS21" s="203" t="n">
        <f aca="false">SUM(CS7:CS20)+SUM(CS24:CS27)</f>
        <v>0</v>
      </c>
      <c r="CT21" s="203" t="n">
        <f aca="false">SUM(CT7:CT20)+SUM(CT24:CT27)</f>
        <v>0</v>
      </c>
      <c r="CU21" s="203" t="n">
        <f aca="false">SUM(CU7:CU20)+SUM(CU24:CU27)</f>
        <v>0</v>
      </c>
      <c r="CV21" s="203" t="n">
        <f aca="false">SUM(CV7:CV20)+SUM(CV24:CV27)</f>
        <v>0</v>
      </c>
      <c r="CW21" s="203" t="n">
        <f aca="false">SUM(CW7:CW20)+SUM(CW24:CW27)</f>
        <v>0</v>
      </c>
      <c r="CX21" s="203" t="n">
        <f aca="false">SUM(CX7:CX20)+SUM(CX24:CX27)</f>
        <v>0</v>
      </c>
      <c r="CY21" s="203" t="n">
        <f aca="false">SUM(CY7:CY20)+SUM(CY24:CY27)</f>
        <v>0</v>
      </c>
      <c r="CZ21" s="203" t="n">
        <f aca="false">SUM(CZ7:CZ20)+SUM(CZ24:CZ27)</f>
        <v>0</v>
      </c>
      <c r="DA21" s="203" t="n">
        <f aca="false">SUM(DA7:DA20)+SUM(DA24:DA27)</f>
        <v>0</v>
      </c>
      <c r="DB21" s="203" t="n">
        <f aca="false">SUM(DB7:DB20)+SUM(DB24:DB27)</f>
        <v>0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COUNT(G7:G20)+COUNT(G24:G27)</f>
        <v>5</v>
      </c>
      <c r="H22" s="204" t="n">
        <f aca="false">COUNT(H7:H20)+COUNT(H24:H27)</f>
        <v>5</v>
      </c>
      <c r="I22" s="204" t="n">
        <f aca="false">COUNT(I7:I20)+COUNT(I24:I27)</f>
        <v>5</v>
      </c>
      <c r="J22" s="204" t="n">
        <f aca="false">COUNT(J7:J20)+COUNT(J24:J27)</f>
        <v>5</v>
      </c>
      <c r="K22" s="204" t="n">
        <f aca="false">COUNT(K7:K20)+COUNT(K24:K27)</f>
        <v>7</v>
      </c>
      <c r="L22" s="204" t="n">
        <f aca="false">COUNT(L7:L20)+COUNT(L24:L27)</f>
        <v>8</v>
      </c>
      <c r="M22" s="204" t="n">
        <f aca="false">COUNT(M7:M20)+COUNT(M24:M27)</f>
        <v>8</v>
      </c>
      <c r="N22" s="204" t="n">
        <f aca="false">COUNT(N7:N20)+COUNT(N24:N27)</f>
        <v>9</v>
      </c>
      <c r="O22" s="204" t="n">
        <f aca="false">COUNT(O7:O20)+COUNT(O24:O27)</f>
        <v>8</v>
      </c>
      <c r="P22" s="204" t="n">
        <f aca="false">COUNT(P7:P20)+COUNT(P24:P27)</f>
        <v>11</v>
      </c>
      <c r="Q22" s="204" t="n">
        <f aca="false">COUNT(Q7:Q20)+COUNT(Q24:Q27)</f>
        <v>11</v>
      </c>
      <c r="R22" s="204" t="n">
        <f aca="false">COUNT(R7:R20)+COUNT(R24:R27)</f>
        <v>11</v>
      </c>
      <c r="S22" s="204" t="n">
        <f aca="false">COUNT(S7:S20)+COUNT(S24:S27)</f>
        <v>11</v>
      </c>
      <c r="T22" s="204" t="n">
        <f aca="false">COUNT(T7:T20)+COUNT(T24:T27)</f>
        <v>13</v>
      </c>
      <c r="U22" s="204" t="n">
        <f aca="false">COUNT(U7:U20)+COUNT(U24:U27)</f>
        <v>14</v>
      </c>
      <c r="V22" s="204" t="n">
        <f aca="false">COUNT(V7:V20)+COUNT(V24:V27)</f>
        <v>13</v>
      </c>
      <c r="W22" s="204" t="n">
        <f aca="false">COUNT(W7:W20)+COUNT(W24:W27)</f>
        <v>12</v>
      </c>
      <c r="X22" s="204" t="n">
        <f aca="false">COUNT(X7:X20)+COUNT(X24:X27)</f>
        <v>12</v>
      </c>
      <c r="Y22" s="204" t="n">
        <f aca="false">COUNT(Y7:Y20)+COUNT(Y24:Y27)</f>
        <v>12</v>
      </c>
      <c r="Z22" s="204" t="n">
        <f aca="false">COUNT(Z7:Z20)+COUNT(Z24:Z27)</f>
        <v>12</v>
      </c>
      <c r="AA22" s="204" t="n">
        <f aca="false">COUNT(AA7:AA20)+COUNT(AA24:AA27)</f>
        <v>12</v>
      </c>
      <c r="AB22" s="204" t="n">
        <f aca="false">COUNT(AB7:AB20)+COUNT(AB24:AB27)</f>
        <v>12</v>
      </c>
      <c r="AC22" s="204" t="n">
        <f aca="false">COUNT(AC7:AC20)+COUNT(AC24:AC27)</f>
        <v>12</v>
      </c>
      <c r="AD22" s="204" t="n">
        <f aca="false">COUNT(AD7:AD20)+COUNT(AD24:AD27)</f>
        <v>12</v>
      </c>
      <c r="AE22" s="204" t="n">
        <f aca="false">COUNT(AE7:AE20)+COUNT(AE24:AE27)</f>
        <v>11</v>
      </c>
      <c r="AF22" s="204" t="n">
        <f aca="false">COUNT(AF7:AF20)+COUNT(AF24:AF27)</f>
        <v>11</v>
      </c>
      <c r="AG22" s="204" t="n">
        <f aca="false">COUNT(AG7:AG20)+COUNT(AG24:AG27)</f>
        <v>12</v>
      </c>
      <c r="AH22" s="204" t="n">
        <f aca="false">COUNT(AH7:AH20)+COUNT(AH24:AH27)</f>
        <v>12</v>
      </c>
      <c r="AI22" s="204" t="n">
        <f aca="false">COUNT(AI7:AI20)+COUNT(AI24:AI27)</f>
        <v>9</v>
      </c>
      <c r="AJ22" s="204" t="n">
        <f aca="false">COUNT(AJ7:AJ20)+COUNT(AJ24:AJ27)</f>
        <v>9</v>
      </c>
      <c r="AK22" s="204" t="n">
        <f aca="false">COUNT(AK7:AK20)+COUNT(AK24:AK27)</f>
        <v>9</v>
      </c>
      <c r="AL22" s="204" t="n">
        <f aca="false">COUNT(AL7:AL20)+COUNT(AL24:AL27)</f>
        <v>8</v>
      </c>
      <c r="AM22" s="204" t="n">
        <f aca="false">COUNT(AM7:AM20)+COUNT(AM24:AM27)</f>
        <v>7</v>
      </c>
      <c r="AN22" s="204" t="n">
        <f aca="false">COUNT(AN7:AN20)+COUNT(AN24:AN27)</f>
        <v>6</v>
      </c>
      <c r="AO22" s="204" t="n">
        <f aca="false">COUNT(AO7:AO20)+COUNT(AO24:AO27)</f>
        <v>3</v>
      </c>
      <c r="AP22" s="204" t="n">
        <f aca="false">COUNT(AP7:AP20)+COUNT(AP24:AP27)</f>
        <v>3</v>
      </c>
      <c r="AQ22" s="204" t="n">
        <f aca="false">COUNT(AQ7:AQ20)+COUNT(AQ24:AQ27)</f>
        <v>3</v>
      </c>
      <c r="AR22" s="204" t="n">
        <f aca="false">COUNT(AR7:AR20)+COUNT(AR24:AR27)</f>
        <v>3</v>
      </c>
      <c r="AS22" s="204" t="n">
        <f aca="false">COUNT(AS7:AS20)+COUNT(AS24:AS27)</f>
        <v>3</v>
      </c>
      <c r="AT22" s="204" t="n">
        <f aca="false">COUNT(AT7:AT20)+COUNT(AT24:AT27)</f>
        <v>3</v>
      </c>
      <c r="AU22" s="204" t="n">
        <f aca="false">COUNT(AU7:AU20)+COUNT(AU24:AU27)</f>
        <v>3</v>
      </c>
      <c r="AV22" s="204" t="n">
        <f aca="false">COUNT(AV7:AV20)+COUNT(AV24:AV27)</f>
        <v>3</v>
      </c>
      <c r="AW22" s="204" t="n">
        <f aca="false">COUNT(AW7:AW20)+COUNT(AW24:AW27)</f>
        <v>3</v>
      </c>
      <c r="AX22" s="204" t="n">
        <f aca="false">COUNT(AX7:AX20)+COUNT(AX24:AX27)</f>
        <v>1</v>
      </c>
      <c r="AY22" s="204" t="n">
        <f aca="false">COUNT(AY7:AY20)+COUNT(AY24:AY27)</f>
        <v>1</v>
      </c>
      <c r="AZ22" s="204" t="n">
        <f aca="false">COUNT(AZ7:AZ20)+COUNT(AZ24:AZ27)</f>
        <v>1</v>
      </c>
      <c r="BA22" s="204" t="n">
        <f aca="false">COUNT(BA7:BA20)+COUNT(BA24:BA27)</f>
        <v>1</v>
      </c>
      <c r="BB22" s="204" t="n">
        <f aca="false">COUNT(BB7:BB20)+COUNT(BB24:BB27)</f>
        <v>1</v>
      </c>
      <c r="BC22" s="204" t="n">
        <f aca="false">COUNT(BC7:BC20)+COUNT(BC24:BC27)</f>
        <v>1</v>
      </c>
      <c r="BD22" s="204" t="n">
        <f aca="false">COUNT(BD7:BD20)+COUNT(BD24:BD27)</f>
        <v>1</v>
      </c>
      <c r="BE22" s="204" t="n">
        <f aca="false">COUNT(BE7:BE20)+COUNT(BE24:BE27)</f>
        <v>1</v>
      </c>
      <c r="BF22" s="204" t="n">
        <f aca="false">COUNT(BF7:BF20)+COUNT(BF24:BF27)</f>
        <v>1</v>
      </c>
      <c r="BG22" s="204" t="n">
        <f aca="false">COUNT(BG7:BG20)+COUNT(BG24:BG27)</f>
        <v>1</v>
      </c>
      <c r="BH22" s="204" t="n">
        <f aca="false">COUNT(BH7:BH20)+COUNT(BH24:BH27)</f>
        <v>1</v>
      </c>
      <c r="BI22" s="204" t="n">
        <f aca="false">COUNT(BI7:BI20)+COUNT(BI24:BI27)</f>
        <v>1</v>
      </c>
      <c r="BJ22" s="204" t="n">
        <f aca="false">COUNT(BJ7:BJ20)+COUNT(BJ24:BJ27)</f>
        <v>1</v>
      </c>
      <c r="BK22" s="204" t="n">
        <f aca="false">COUNT(BK7:BK20)+COUNT(BK24:BK27)</f>
        <v>0</v>
      </c>
      <c r="BL22" s="204" t="n">
        <f aca="false">COUNT(BL7:BL20)+COUNT(BL24:BL27)</f>
        <v>0</v>
      </c>
      <c r="BM22" s="204" t="n">
        <f aca="false">COUNT(BM7:BM20)+COUNT(BM24:BM27)</f>
        <v>0</v>
      </c>
      <c r="BN22" s="204" t="n">
        <f aca="false">COUNT(BN7:BN20)+COUNT(BN24:BN27)</f>
        <v>0</v>
      </c>
      <c r="BO22" s="204" t="n">
        <f aca="false">COUNT(BO7:BO20)+COUNT(BO24:BO27)</f>
        <v>0</v>
      </c>
      <c r="BP22" s="204" t="n">
        <f aca="false">COUNT(BP7:BP20)+COUNT(BP24:BP27)</f>
        <v>0</v>
      </c>
      <c r="BQ22" s="204" t="n">
        <f aca="false">COUNT(BQ7:BQ20)+COUNT(BQ24:BQ27)</f>
        <v>0</v>
      </c>
      <c r="BR22" s="204" t="n">
        <f aca="false">COUNT(BR7:BR20)+COUNT(BR24:BR27)</f>
        <v>0</v>
      </c>
      <c r="BS22" s="204" t="n">
        <f aca="false">COUNT(BS7:BS20)+COUNT(BS24:BS27)</f>
        <v>0</v>
      </c>
      <c r="BT22" s="204" t="n">
        <f aca="false">COUNT(BT7:BT20)+COUNT(BT24:BT27)</f>
        <v>0</v>
      </c>
      <c r="BU22" s="204" t="n">
        <f aca="false">COUNT(BU7:BU20)+COUNT(BU24:BU27)</f>
        <v>0</v>
      </c>
      <c r="BV22" s="204" t="n">
        <f aca="false">COUNT(BV7:BV20)+COUNT(BV24:BV27)</f>
        <v>0</v>
      </c>
      <c r="BW22" s="204" t="n">
        <f aca="false">COUNT(BW7:BW20)+COUNT(BW24:BW27)</f>
        <v>0</v>
      </c>
      <c r="BX22" s="204" t="n">
        <f aca="false">COUNT(BX7:BX20)+COUNT(BX24:BX27)</f>
        <v>0</v>
      </c>
      <c r="BY22" s="204" t="n">
        <f aca="false">COUNT(BY7:BY20)+COUNT(BY24:BY27)</f>
        <v>0</v>
      </c>
      <c r="BZ22" s="204" t="n">
        <f aca="false">COUNT(BZ7:BZ20)+COUNT(BZ24:BZ27)</f>
        <v>0</v>
      </c>
      <c r="CA22" s="204" t="n">
        <f aca="false">COUNT(CA7:CA20)+COUNT(CA24:CA27)</f>
        <v>0</v>
      </c>
      <c r="CB22" s="204" t="n">
        <f aca="false">COUNT(CB7:CB20)+COUNT(CB24:CB27)</f>
        <v>0</v>
      </c>
      <c r="CC22" s="204" t="n">
        <f aca="false">COUNT(CC7:CC20)+COUNT(CC24:CC27)</f>
        <v>0</v>
      </c>
      <c r="CD22" s="204" t="n">
        <f aca="false">COUNT(CD7:CD20)+COUNT(CD24:CD27)</f>
        <v>0</v>
      </c>
      <c r="CE22" s="204" t="n">
        <f aca="false">COUNT(CE7:CE20)+COUNT(CE24:CE27)</f>
        <v>0</v>
      </c>
      <c r="CF22" s="204" t="n">
        <f aca="false">COUNT(CF7:CF20)+COUNT(CF24:CF27)</f>
        <v>0</v>
      </c>
      <c r="CG22" s="204" t="n">
        <f aca="false">COUNT(CG7:CG20)+COUNT(CG24:CG27)</f>
        <v>0</v>
      </c>
      <c r="CH22" s="204" t="n">
        <f aca="false">COUNT(CH7:CH20)+COUNT(CH24:CH27)</f>
        <v>0</v>
      </c>
      <c r="CI22" s="204" t="n">
        <f aca="false">COUNT(CI7:CI20)+COUNT(CI24:CI27)</f>
        <v>0</v>
      </c>
      <c r="CJ22" s="204" t="n">
        <f aca="false">COUNT(CJ7:CJ20)+COUNT(CJ24:CJ27)</f>
        <v>0</v>
      </c>
      <c r="CK22" s="204" t="n">
        <f aca="false">COUNT(CK7:CK20)+COUNT(CK24:CK27)</f>
        <v>0</v>
      </c>
      <c r="CL22" s="204" t="n">
        <f aca="false">COUNT(CL7:CL20)+COUNT(CL24:CL27)</f>
        <v>0</v>
      </c>
      <c r="CM22" s="204" t="n">
        <f aca="false">COUNT(CM7:CM20)+COUNT(CM24:CM27)</f>
        <v>0</v>
      </c>
      <c r="CN22" s="204" t="n">
        <f aca="false">COUNT(CN7:CN20)+COUNT(CN24:CN27)</f>
        <v>0</v>
      </c>
      <c r="CO22" s="204" t="n">
        <f aca="false">COUNT(CO7:CO20)+COUNT(CO24:CO27)</f>
        <v>0</v>
      </c>
      <c r="CP22" s="204" t="n">
        <f aca="false">COUNT(CP7:CP20)+COUNT(CP24:CP27)</f>
        <v>0</v>
      </c>
      <c r="CQ22" s="204" t="n">
        <f aca="false">COUNT(CQ7:CQ20)+COUNT(CQ24:CQ27)</f>
        <v>0</v>
      </c>
      <c r="CR22" s="204" t="n">
        <f aca="false">COUNT(CR7:CR20)+COUNT(CR24:CR27)</f>
        <v>0</v>
      </c>
      <c r="CS22" s="204" t="n">
        <f aca="false">COUNT(CS7:CS20)+COUNT(CS24:CS27)</f>
        <v>0</v>
      </c>
      <c r="CT22" s="204" t="n">
        <f aca="false">COUNT(CT7:CT20)+COUNT(CT24:CT27)</f>
        <v>0</v>
      </c>
      <c r="CU22" s="204" t="n">
        <f aca="false">COUNT(CU7:CU20)+COUNT(CU24:CU27)</f>
        <v>0</v>
      </c>
      <c r="CV22" s="204" t="n">
        <f aca="false">COUNT(CV7:CV20)+COUNT(CV24:CV27)</f>
        <v>0</v>
      </c>
      <c r="CW22" s="204" t="n">
        <f aca="false">COUNT(CW7:CW20)+COUNT(CW24:CW27)</f>
        <v>0</v>
      </c>
      <c r="CX22" s="204" t="n">
        <f aca="false">COUNT(CX7:CX20)+COUNT(CX24:CX27)</f>
        <v>0</v>
      </c>
      <c r="CY22" s="204" t="n">
        <f aca="false">COUNT(CY7:CY20)+COUNT(CY24:CY27)</f>
        <v>0</v>
      </c>
      <c r="CZ22" s="204" t="n">
        <f aca="false">COUNT(CZ7:CZ20)+COUNT(CZ24:CZ27)</f>
        <v>0</v>
      </c>
      <c r="DA22" s="204" t="n">
        <f aca="false">COUNT(DA7:DA20)+COUNT(DA24:DA27)</f>
        <v>0</v>
      </c>
      <c r="DB22" s="204" t="n">
        <f aca="false">COUNT(DB7:DB20)+COUNT(DB24:DB27)</f>
        <v>0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29</v>
      </c>
      <c r="B32" s="199" t="n">
        <f aca="false">Projects!$B$26</f>
        <v>18000000</v>
      </c>
      <c r="C32" s="200" t="n">
        <f aca="false">EDATE(Model!$E$2,Projects!$C$26-1)</f>
        <v>47362</v>
      </c>
      <c r="D32" s="200" t="n">
        <f aca="false">EDATE(Model!$E$2,Projects!$C$26+Projects!$D$26-2)</f>
        <v>47908</v>
      </c>
      <c r="E32" s="201" t="n">
        <f aca="false">Projects!$D$26</f>
        <v>19</v>
      </c>
      <c r="F32" s="199" t="n">
        <f aca="false">Projects!$B$26/Projects!$D$26</f>
        <v>947368.421052632</v>
      </c>
      <c r="G32" s="202" t="str">
        <f aca="false">IF(AND(Projects!$C$26&lt;=G$4,G$4&lt;=Projects!$C$26+Projects!$D$26-1),Projects!$B$26/Projects!$D$26,"")</f>
        <v/>
      </c>
      <c r="H32" s="202" t="str">
        <f aca="false">IF(AND(Projects!$C$26&lt;=H$4,H$4&lt;=Projects!$C$26+Projects!$D$26-1),Projects!$B$26/Projects!$D$26,"")</f>
        <v/>
      </c>
      <c r="I32" s="202" t="str">
        <f aca="false">IF(AND(Projects!$C$26&lt;=I$4,I$4&lt;=Projects!$C$26+Projects!$D$26-1),Projects!$B$26/Projects!$D$26,"")</f>
        <v/>
      </c>
      <c r="J32" s="202" t="str">
        <f aca="false">IF(AND(Projects!$C$26&lt;=J$4,J$4&lt;=Projects!$C$26+Projects!$D$26-1),Projects!$B$26/Projects!$D$26,"")</f>
        <v/>
      </c>
      <c r="K32" s="202" t="str">
        <f aca="false">IF(AND(Projects!$C$26&lt;=K$4,K$4&lt;=Projects!$C$26+Projects!$D$26-1),Projects!$B$26/Projects!$D$26,"")</f>
        <v/>
      </c>
      <c r="L32" s="202" t="str">
        <f aca="false">IF(AND(Projects!$C$26&lt;=L$4,L$4&lt;=Projects!$C$26+Projects!$D$26-1),Projects!$B$26/Projects!$D$26,"")</f>
        <v/>
      </c>
      <c r="M32" s="202" t="str">
        <f aca="false">IF(AND(Projects!$C$26&lt;=M$4,M$4&lt;=Projects!$C$26+Projects!$D$26-1),Projects!$B$26/Projects!$D$26,"")</f>
        <v/>
      </c>
      <c r="N32" s="202" t="str">
        <f aca="false">IF(AND(Projects!$C$26&lt;=N$4,N$4&lt;=Projects!$C$26+Projects!$D$26-1),Projects!$B$26/Projects!$D$26,"")</f>
        <v/>
      </c>
      <c r="O32" s="202" t="str">
        <f aca="false">IF(AND(Projects!$C$26&lt;=O$4,O$4&lt;=Projects!$C$26+Projects!$D$26-1),Projects!$B$26/Projects!$D$26,"")</f>
        <v/>
      </c>
      <c r="P32" s="202" t="str">
        <f aca="false">IF(AND(Projects!$C$26&lt;=P$4,P$4&lt;=Projects!$C$26+Projects!$D$26-1),Projects!$B$26/Projects!$D$26,"")</f>
        <v/>
      </c>
      <c r="Q32" s="202" t="str">
        <f aca="false">IF(AND(Projects!$C$26&lt;=Q$4,Q$4&lt;=Projects!$C$26+Projects!$D$26-1),Projects!$B$26/Projects!$D$26,"")</f>
        <v/>
      </c>
      <c r="R32" s="202" t="str">
        <f aca="false">IF(AND(Projects!$C$26&lt;=R$4,R$4&lt;=Projects!$C$26+Projects!$D$26-1),Projects!$B$26/Projects!$D$26,"")</f>
        <v/>
      </c>
      <c r="S32" s="202" t="str">
        <f aca="false">IF(AND(Projects!$C$26&lt;=S$4,S$4&lt;=Projects!$C$26+Projects!$D$26-1),Projects!$B$26/Projects!$D$26,"")</f>
        <v/>
      </c>
      <c r="T32" s="202" t="str">
        <f aca="false">IF(AND(Projects!$C$26&lt;=T$4,T$4&lt;=Projects!$C$26+Projects!$D$26-1),Projects!$B$26/Projects!$D$26,"")</f>
        <v/>
      </c>
      <c r="U32" s="202" t="str">
        <f aca="false">IF(AND(Projects!$C$26&lt;=U$4,U$4&lt;=Projects!$C$26+Projects!$D$26-1),Projects!$B$26/Projects!$D$26,"")</f>
        <v/>
      </c>
      <c r="V32" s="202" t="str">
        <f aca="false">IF(AND(Projects!$C$26&lt;=V$4,V$4&lt;=Projects!$C$26+Projects!$D$26-1),Projects!$B$26/Projects!$D$26,"")</f>
        <v/>
      </c>
      <c r="W32" s="202" t="str">
        <f aca="false">IF(AND(Projects!$C$26&lt;=W$4,W$4&lt;=Projects!$C$26+Projects!$D$26-1),Projects!$B$26/Projects!$D$26,"")</f>
        <v/>
      </c>
      <c r="X32" s="202" t="str">
        <f aca="false">IF(AND(Projects!$C$26&lt;=X$4,X$4&lt;=Projects!$C$26+Projects!$D$26-1),Projects!$B$26/Projects!$D$26,"")</f>
        <v/>
      </c>
      <c r="Y32" s="202" t="str">
        <f aca="false">IF(AND(Projects!$C$26&lt;=Y$4,Y$4&lt;=Projects!$C$26+Projects!$D$26-1),Projects!$B$26/Projects!$D$26,"")</f>
        <v/>
      </c>
      <c r="Z32" s="202" t="str">
        <f aca="false">IF(AND(Projects!$C$26&lt;=Z$4,Z$4&lt;=Projects!$C$26+Projects!$D$26-1),Projects!$B$26/Projects!$D$26,"")</f>
        <v/>
      </c>
      <c r="AA32" s="202" t="str">
        <f aca="false">IF(AND(Projects!$C$26&lt;=AA$4,AA$4&lt;=Projects!$C$26+Projects!$D$26-1),Projects!$B$26/Projects!$D$26,"")</f>
        <v/>
      </c>
      <c r="AB32" s="202" t="str">
        <f aca="false">IF(AND(Projects!$C$26&lt;=AB$4,AB$4&lt;=Projects!$C$26+Projects!$D$26-1),Projects!$B$26/Projects!$D$26,"")</f>
        <v/>
      </c>
      <c r="AC32" s="202" t="str">
        <f aca="false">IF(AND(Projects!$C$26&lt;=AC$4,AC$4&lt;=Projects!$C$26+Projects!$D$26-1),Projects!$B$26/Projects!$D$26,"")</f>
        <v/>
      </c>
      <c r="AD32" s="202" t="str">
        <f aca="false">IF(AND(Projects!$C$26&lt;=AD$4,AD$4&lt;=Projects!$C$26+Projects!$D$26-1),Projects!$B$26/Projects!$D$26,"")</f>
        <v/>
      </c>
      <c r="AE32" s="202" t="str">
        <f aca="false">IF(AND(Projects!$C$26&lt;=AE$4,AE$4&lt;=Projects!$C$26+Projects!$D$26-1),Projects!$B$26/Projects!$D$26,"")</f>
        <v/>
      </c>
      <c r="AF32" s="202" t="str">
        <f aca="false">IF(AND(Projects!$C$26&lt;=AF$4,AF$4&lt;=Projects!$C$26+Projects!$D$26-1),Projects!$B$26/Projects!$D$26,"")</f>
        <v/>
      </c>
      <c r="AG32" s="202" t="str">
        <f aca="false">IF(AND(Projects!$C$26&lt;=AG$4,AG$4&lt;=Projects!$C$26+Projects!$D$26-1),Projects!$B$26/Projects!$D$26,"")</f>
        <v/>
      </c>
      <c r="AH32" s="202" t="str">
        <f aca="false">IF(AND(Projects!$C$26&lt;=AH$4,AH$4&lt;=Projects!$C$26+Projects!$D$26-1),Projects!$B$26/Projects!$D$26,"")</f>
        <v/>
      </c>
      <c r="AI32" s="202" t="str">
        <f aca="false">IF(AND(Projects!$C$26&lt;=AI$4,AI$4&lt;=Projects!$C$26+Projects!$D$26-1),Projects!$B$26/Projects!$D$26,"")</f>
        <v/>
      </c>
      <c r="AJ32" s="202" t="str">
        <f aca="false">IF(AND(Projects!$C$26&lt;=AJ$4,AJ$4&lt;=Projects!$C$26+Projects!$D$26-1),Projects!$B$26/Projects!$D$26,"")</f>
        <v/>
      </c>
      <c r="AK32" s="202" t="str">
        <f aca="false">IF(AND(Projects!$C$26&lt;=AK$4,AK$4&lt;=Projects!$C$26+Projects!$D$26-1),Projects!$B$26/Projects!$D$26,"")</f>
        <v/>
      </c>
      <c r="AL32" s="202" t="str">
        <f aca="false">IF(AND(Projects!$C$26&lt;=AL$4,AL$4&lt;=Projects!$C$26+Projects!$D$26-1),Projects!$B$26/Projects!$D$26,"")</f>
        <v/>
      </c>
      <c r="AM32" s="202" t="str">
        <f aca="false">IF(AND(Projects!$C$26&lt;=AM$4,AM$4&lt;=Projects!$C$26+Projects!$D$26-1),Projects!$B$26/Projects!$D$26,"")</f>
        <v/>
      </c>
      <c r="AN32" s="202" t="str">
        <f aca="false">IF(AND(Projects!$C$26&lt;=AN$4,AN$4&lt;=Projects!$C$26+Projects!$D$26-1),Projects!$B$26/Projects!$D$26,"")</f>
        <v/>
      </c>
      <c r="AO32" s="202" t="str">
        <f aca="false">IF(AND(Projects!$C$26&lt;=AO$4,AO$4&lt;=Projects!$C$26+Projects!$D$26-1),Projects!$B$26/Projects!$D$26,"")</f>
        <v/>
      </c>
      <c r="AP32" s="202" t="str">
        <f aca="false">IF(AND(Projects!$C$26&lt;=AP$4,AP$4&lt;=Projects!$C$26+Projects!$D$26-1),Projects!$B$26/Projects!$D$26,"")</f>
        <v/>
      </c>
      <c r="AQ32" s="202" t="str">
        <f aca="false">IF(AND(Projects!$C$26&lt;=AQ$4,AQ$4&lt;=Projects!$C$26+Projects!$D$26-1),Projects!$B$26/Projects!$D$26,"")</f>
        <v/>
      </c>
      <c r="AR32" s="202" t="str">
        <f aca="false">IF(AND(Projects!$C$26&lt;=AR$4,AR$4&lt;=Projects!$C$26+Projects!$D$26-1),Projects!$B$26/Projects!$D$26,"")</f>
        <v/>
      </c>
      <c r="AS32" s="202" t="str">
        <f aca="false">IF(AND(Projects!$C$26&lt;=AS$4,AS$4&lt;=Projects!$C$26+Projects!$D$26-1),Projects!$B$26/Projects!$D$26,"")</f>
        <v/>
      </c>
      <c r="AT32" s="202" t="str">
        <f aca="false">IF(AND(Projects!$C$26&lt;=AT$4,AT$4&lt;=Projects!$C$26+Projects!$D$26-1),Projects!$B$26/Projects!$D$26,"")</f>
        <v/>
      </c>
      <c r="AU32" s="202" t="str">
        <f aca="false">IF(AND(Projects!$C$26&lt;=AU$4,AU$4&lt;=Projects!$C$26+Projects!$D$26-1),Projects!$B$26/Projects!$D$26,"")</f>
        <v/>
      </c>
      <c r="AV32" s="202" t="n">
        <f aca="false">IF(AND(Projects!$C$26&lt;=AV$4,AV$4&lt;=Projects!$C$26+Projects!$D$26-1),Projects!$B$26/Projects!$D$26,"")</f>
        <v>947368.421052632</v>
      </c>
      <c r="AW32" s="202" t="n">
        <f aca="false">IF(AND(Projects!$C$26&lt;=AW$4,AW$4&lt;=Projects!$C$26+Projects!$D$26-1),Projects!$B$26/Projects!$D$26,"")</f>
        <v>947368.421052632</v>
      </c>
      <c r="AX32" s="202" t="n">
        <f aca="false">IF(AND(Projects!$C$26&lt;=AX$4,AX$4&lt;=Projects!$C$26+Projects!$D$26-1),Projects!$B$26/Projects!$D$26,"")</f>
        <v>947368.421052632</v>
      </c>
      <c r="AY32" s="202" t="n">
        <f aca="false">IF(AND(Projects!$C$26&lt;=AY$4,AY$4&lt;=Projects!$C$26+Projects!$D$26-1),Projects!$B$26/Projects!$D$26,"")</f>
        <v>947368.421052632</v>
      </c>
      <c r="AZ32" s="202" t="n">
        <f aca="false">IF(AND(Projects!$C$26&lt;=AZ$4,AZ$4&lt;=Projects!$C$26+Projects!$D$26-1),Projects!$B$26/Projects!$D$26,"")</f>
        <v>947368.421052632</v>
      </c>
      <c r="BA32" s="202" t="n">
        <f aca="false">IF(AND(Projects!$C$26&lt;=BA$4,BA$4&lt;=Projects!$C$26+Projects!$D$26-1),Projects!$B$26/Projects!$D$26,"")</f>
        <v>947368.421052632</v>
      </c>
      <c r="BB32" s="202" t="n">
        <f aca="false">IF(AND(Projects!$C$26&lt;=BB$4,BB$4&lt;=Projects!$C$26+Projects!$D$26-1),Projects!$B$26/Projects!$D$26,"")</f>
        <v>947368.421052632</v>
      </c>
      <c r="BC32" s="202" t="n">
        <f aca="false">IF(AND(Projects!$C$26&lt;=BC$4,BC$4&lt;=Projects!$C$26+Projects!$D$26-1),Projects!$B$26/Projects!$D$26,"")</f>
        <v>947368.421052632</v>
      </c>
      <c r="BD32" s="202" t="n">
        <f aca="false">IF(AND(Projects!$C$26&lt;=BD$4,BD$4&lt;=Projects!$C$26+Projects!$D$26-1),Projects!$B$26/Projects!$D$26,"")</f>
        <v>947368.421052632</v>
      </c>
      <c r="BE32" s="202" t="n">
        <f aca="false">IF(AND(Projects!$C$26&lt;=BE$4,BE$4&lt;=Projects!$C$26+Projects!$D$26-1),Projects!$B$26/Projects!$D$26,"")</f>
        <v>947368.421052632</v>
      </c>
      <c r="BF32" s="202" t="n">
        <f aca="false">IF(AND(Projects!$C$26&lt;=BF$4,BF$4&lt;=Projects!$C$26+Projects!$D$26-1),Projects!$B$26/Projects!$D$26,"")</f>
        <v>947368.421052632</v>
      </c>
      <c r="BG32" s="202" t="n">
        <f aca="false">IF(AND(Projects!$C$26&lt;=BG$4,BG$4&lt;=Projects!$C$26+Projects!$D$26-1),Projects!$B$26/Projects!$D$26,"")</f>
        <v>947368.421052632</v>
      </c>
      <c r="BH32" s="202" t="n">
        <f aca="false">IF(AND(Projects!$C$26&lt;=BH$4,BH$4&lt;=Projects!$C$26+Projects!$D$26-1),Projects!$B$26/Projects!$D$26,"")</f>
        <v>947368.421052632</v>
      </c>
      <c r="BI32" s="202" t="n">
        <f aca="false">IF(AND(Projects!$C$26&lt;=BI$4,BI$4&lt;=Projects!$C$26+Projects!$D$26-1),Projects!$B$26/Projects!$D$26,"")</f>
        <v>947368.421052632</v>
      </c>
      <c r="BJ32" s="202" t="n">
        <f aca="false">IF(AND(Projects!$C$26&lt;=BJ$4,BJ$4&lt;=Projects!$C$26+Projects!$D$26-1),Projects!$B$26/Projects!$D$26,"")</f>
        <v>947368.421052632</v>
      </c>
      <c r="BK32" s="202" t="n">
        <f aca="false">IF(AND(Projects!$C$26&lt;=BK$4,BK$4&lt;=Projects!$C$26+Projects!$D$26-1),Projects!$B$26/Projects!$D$26,"")</f>
        <v>947368.421052632</v>
      </c>
      <c r="BL32" s="202" t="n">
        <f aca="false">IF(AND(Projects!$C$26&lt;=BL$4,BL$4&lt;=Projects!$C$26+Projects!$D$26-1),Projects!$B$26/Projects!$D$26,"")</f>
        <v>947368.421052632</v>
      </c>
      <c r="BM32" s="202" t="n">
        <f aca="false">IF(AND(Projects!$C$26&lt;=BM$4,BM$4&lt;=Projects!$C$26+Projects!$D$26-1),Projects!$B$26/Projects!$D$26,"")</f>
        <v>947368.421052632</v>
      </c>
      <c r="BN32" s="202" t="n">
        <f aca="false">IF(AND(Projects!$C$26&lt;=BN$4,BN$4&lt;=Projects!$C$26+Projects!$D$26-1),Projects!$B$26/Projects!$D$26,"")</f>
        <v>947368.421052632</v>
      </c>
      <c r="BO32" s="202" t="str">
        <f aca="false">IF(AND(Projects!$C$26&lt;=BO$4,BO$4&lt;=Projects!$C$26+Projects!$D$26-1),Projects!$B$26/Projects!$D$26,"")</f>
        <v/>
      </c>
      <c r="BP32" s="202" t="str">
        <f aca="false">IF(AND(Projects!$C$26&lt;=BP$4,BP$4&lt;=Projects!$C$26+Projects!$D$26-1),Projects!$B$26/Projects!$D$26,"")</f>
        <v/>
      </c>
      <c r="BQ32" s="202" t="str">
        <f aca="false">IF(AND(Projects!$C$26&lt;=BQ$4,BQ$4&lt;=Projects!$C$26+Projects!$D$26-1),Projects!$B$26/Projects!$D$26,"")</f>
        <v/>
      </c>
      <c r="BR32" s="202" t="str">
        <f aca="false">IF(AND(Projects!$C$26&lt;=BR$4,BR$4&lt;=Projects!$C$26+Projects!$D$26-1),Projects!$B$26/Projects!$D$26,"")</f>
        <v/>
      </c>
      <c r="BS32" s="202" t="str">
        <f aca="false">IF(AND(Projects!$C$26&lt;=BS$4,BS$4&lt;=Projects!$C$26+Projects!$D$26-1),Projects!$B$26/Projects!$D$26,"")</f>
        <v/>
      </c>
      <c r="BT32" s="202" t="str">
        <f aca="false">IF(AND(Projects!$C$26&lt;=BT$4,BT$4&lt;=Projects!$C$26+Projects!$D$26-1),Projects!$B$26/Projects!$D$26,"")</f>
        <v/>
      </c>
      <c r="BU32" s="202" t="str">
        <f aca="false">IF(AND(Projects!$C$26&lt;=BU$4,BU$4&lt;=Projects!$C$26+Projects!$D$26-1),Projects!$B$26/Projects!$D$26,"")</f>
        <v/>
      </c>
      <c r="BV32" s="202" t="str">
        <f aca="false">IF(AND(Projects!$C$26&lt;=BV$4,BV$4&lt;=Projects!$C$26+Projects!$D$26-1),Projects!$B$26/Projects!$D$26,"")</f>
        <v/>
      </c>
      <c r="BW32" s="202" t="str">
        <f aca="false">IF(AND(Projects!$C$26&lt;=BW$4,BW$4&lt;=Projects!$C$26+Projects!$D$26-1),Projects!$B$26/Projects!$D$26,"")</f>
        <v/>
      </c>
      <c r="BX32" s="202" t="str">
        <f aca="false">IF(AND(Projects!$C$26&lt;=BX$4,BX$4&lt;=Projects!$C$26+Projects!$D$26-1),Projects!$B$26/Projects!$D$26,"")</f>
        <v/>
      </c>
      <c r="BY32" s="202" t="str">
        <f aca="false">IF(AND(Projects!$C$26&lt;=BY$4,BY$4&lt;=Projects!$C$26+Projects!$D$26-1),Projects!$B$26/Projects!$D$26,"")</f>
        <v/>
      </c>
      <c r="BZ32" s="202" t="str">
        <f aca="false">IF(AND(Projects!$C$26&lt;=BZ$4,BZ$4&lt;=Projects!$C$26+Projects!$D$26-1),Projects!$B$26/Projects!$D$26,"")</f>
        <v/>
      </c>
      <c r="CA32" s="202" t="str">
        <f aca="false">IF(AND(Projects!$C$26&lt;=CA$4,CA$4&lt;=Projects!$C$26+Projects!$D$26-1),Projects!$B$26/Projects!$D$26,"")</f>
        <v/>
      </c>
      <c r="CB32" s="202" t="str">
        <f aca="false">IF(AND(Projects!$C$26&lt;=CB$4,CB$4&lt;=Projects!$C$26+Projects!$D$26-1),Projects!$B$26/Projects!$D$26,"")</f>
        <v/>
      </c>
      <c r="CC32" s="202" t="str">
        <f aca="false">IF(AND(Projects!$C$26&lt;=CC$4,CC$4&lt;=Projects!$C$26+Projects!$D$26-1),Projects!$B$26/Projects!$D$26,"")</f>
        <v/>
      </c>
      <c r="CD32" s="202" t="str">
        <f aca="false">IF(AND(Projects!$C$26&lt;=CD$4,CD$4&lt;=Projects!$C$26+Projects!$D$26-1),Projects!$B$26/Projects!$D$26,"")</f>
        <v/>
      </c>
      <c r="CE32" s="202" t="str">
        <f aca="false">IF(AND(Projects!$C$26&lt;=CE$4,CE$4&lt;=Projects!$C$26+Projects!$D$26-1),Projects!$B$26/Projects!$D$26,"")</f>
        <v/>
      </c>
      <c r="CF32" s="202" t="str">
        <f aca="false">IF(AND(Projects!$C$26&lt;=CF$4,CF$4&lt;=Projects!$C$26+Projects!$D$26-1),Projects!$B$26/Projects!$D$26,"")</f>
        <v/>
      </c>
      <c r="CG32" s="202" t="str">
        <f aca="false">IF(AND(Projects!$C$26&lt;=CG$4,CG$4&lt;=Projects!$C$26+Projects!$D$26-1),Projects!$B$26/Projects!$D$26,"")</f>
        <v/>
      </c>
      <c r="CH32" s="202" t="str">
        <f aca="false">IF(AND(Projects!$C$26&lt;=CH$4,CH$4&lt;=Projects!$C$26+Projects!$D$26-1),Projects!$B$26/Projects!$D$26,"")</f>
        <v/>
      </c>
      <c r="CI32" s="202" t="str">
        <f aca="false">IF(AND(Projects!$C$26&lt;=CI$4,CI$4&lt;=Projects!$C$26+Projects!$D$26-1),Projects!$B$26/Projects!$D$26,"")</f>
        <v/>
      </c>
      <c r="CJ32" s="202" t="str">
        <f aca="false">IF(AND(Projects!$C$26&lt;=CJ$4,CJ$4&lt;=Projects!$C$26+Projects!$D$26-1),Projects!$B$26/Projects!$D$26,"")</f>
        <v/>
      </c>
      <c r="CK32" s="202" t="str">
        <f aca="false">IF(AND(Projects!$C$26&lt;=CK$4,CK$4&lt;=Projects!$C$26+Projects!$D$26-1),Projects!$B$26/Projects!$D$26,"")</f>
        <v/>
      </c>
      <c r="CL32" s="202" t="str">
        <f aca="false">IF(AND(Projects!$C$26&lt;=CL$4,CL$4&lt;=Projects!$C$26+Projects!$D$26-1),Projects!$B$26/Projects!$D$26,"")</f>
        <v/>
      </c>
      <c r="CM32" s="202" t="str">
        <f aca="false">IF(AND(Projects!$C$26&lt;=CM$4,CM$4&lt;=Projects!$C$26+Projects!$D$26-1),Projects!$B$26/Projects!$D$26,"")</f>
        <v/>
      </c>
      <c r="CN32" s="202" t="str">
        <f aca="false">IF(AND(Projects!$C$26&lt;=CN$4,CN$4&lt;=Projects!$C$26+Projects!$D$26-1),Projects!$B$26/Projects!$D$26,"")</f>
        <v/>
      </c>
      <c r="CO32" s="202" t="str">
        <f aca="false">IF(AND(Projects!$C$26&lt;=CO$4,CO$4&lt;=Projects!$C$26+Projects!$D$26-1),Projects!$B$26/Projects!$D$26,"")</f>
        <v/>
      </c>
      <c r="CP32" s="202" t="str">
        <f aca="false">IF(AND(Projects!$C$26&lt;=CP$4,CP$4&lt;=Projects!$C$26+Projects!$D$26-1),Projects!$B$26/Projects!$D$26,"")</f>
        <v/>
      </c>
      <c r="CQ32" s="202" t="str">
        <f aca="false">IF(AND(Projects!$C$26&lt;=CQ$4,CQ$4&lt;=Projects!$C$26+Projects!$D$26-1),Projects!$B$26/Projects!$D$26,"")</f>
        <v/>
      </c>
      <c r="CR32" s="202" t="str">
        <f aca="false">IF(AND(Projects!$C$26&lt;=CR$4,CR$4&lt;=Projects!$C$26+Projects!$D$26-1),Projects!$B$26/Projects!$D$26,"")</f>
        <v/>
      </c>
      <c r="CS32" s="202" t="str">
        <f aca="false">IF(AND(Projects!$C$26&lt;=CS$4,CS$4&lt;=Projects!$C$26+Projects!$D$26-1),Projects!$B$26/Projects!$D$26,"")</f>
        <v/>
      </c>
      <c r="CT32" s="202" t="str">
        <f aca="false">IF(AND(Projects!$C$26&lt;=CT$4,CT$4&lt;=Projects!$C$26+Projects!$D$26-1),Projects!$B$26/Projects!$D$26,"")</f>
        <v/>
      </c>
      <c r="CU32" s="202" t="str">
        <f aca="false">IF(AND(Projects!$C$26&lt;=CU$4,CU$4&lt;=Projects!$C$26+Projects!$D$26-1),Projects!$B$26/Projects!$D$26,"")</f>
        <v/>
      </c>
      <c r="CV32" s="202" t="str">
        <f aca="false">IF(AND(Projects!$C$26&lt;=CV$4,CV$4&lt;=Projects!$C$26+Projects!$D$26-1),Projects!$B$26/Projects!$D$26,"")</f>
        <v/>
      </c>
      <c r="CW32" s="202" t="str">
        <f aca="false">IF(AND(Projects!$C$26&lt;=CW$4,CW$4&lt;=Projects!$C$26+Projects!$D$26-1),Projects!$B$26/Projects!$D$26,"")</f>
        <v/>
      </c>
      <c r="CX32" s="202" t="str">
        <f aca="false">IF(AND(Projects!$C$26&lt;=CX$4,CX$4&lt;=Projects!$C$26+Projects!$D$26-1),Projects!$B$26/Projects!$D$26,"")</f>
        <v/>
      </c>
      <c r="CY32" s="202" t="str">
        <f aca="false">IF(AND(Projects!$C$26&lt;=CY$4,CY$4&lt;=Projects!$C$26+Projects!$D$26-1),Projects!$B$26/Projects!$D$26,"")</f>
        <v/>
      </c>
      <c r="CZ32" s="202" t="str">
        <f aca="false">IF(AND(Projects!$C$26&lt;=CZ$4,CZ$4&lt;=Projects!$C$26+Projects!$D$26-1),Projects!$B$26/Projects!$D$26,"")</f>
        <v/>
      </c>
      <c r="DA32" s="202" t="str">
        <f aca="false">IF(AND(Projects!$C$26&lt;=DA$4,DA$4&lt;=Projects!$C$26+Projects!$D$26-1),Projects!$B$26/Projects!$D$26,"")</f>
        <v/>
      </c>
      <c r="DB32" s="202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30" t="s">
        <v>30</v>
      </c>
      <c r="B33" s="199" t="n">
        <f aca="false">Projects!$B$27</f>
        <v>15000000</v>
      </c>
      <c r="C33" s="200" t="n">
        <f aca="false">EDATE(Model!$E$2,Projects!$C$27-1)</f>
        <v>47423</v>
      </c>
      <c r="D33" s="200" t="n">
        <f aca="false">EDATE(Model!$E$2,Projects!$C$27+Projects!$D$27-2)</f>
        <v>47969</v>
      </c>
      <c r="E33" s="201" t="n">
        <f aca="false">Projects!$D$27</f>
        <v>19</v>
      </c>
      <c r="F33" s="199" t="n">
        <f aca="false">Projects!$B$27/Projects!$D$27</f>
        <v>789473.684210526</v>
      </c>
      <c r="G33" s="202" t="str">
        <f aca="false">IF(AND(Projects!$C$27&lt;=G$4,G$4&lt;=Projects!$C$27+Projects!$D$27-1),Projects!$B$27/Projects!$D$27,"")</f>
        <v/>
      </c>
      <c r="H33" s="202" t="str">
        <f aca="false">IF(AND(Projects!$C$27&lt;=H$4,H$4&lt;=Projects!$C$27+Projects!$D$27-1),Projects!$B$27/Projects!$D$27,"")</f>
        <v/>
      </c>
      <c r="I33" s="202" t="str">
        <f aca="false">IF(AND(Projects!$C$27&lt;=I$4,I$4&lt;=Projects!$C$27+Projects!$D$27-1),Projects!$B$27/Projects!$D$27,"")</f>
        <v/>
      </c>
      <c r="J33" s="202" t="str">
        <f aca="false">IF(AND(Projects!$C$27&lt;=J$4,J$4&lt;=Projects!$C$27+Projects!$D$27-1),Projects!$B$27/Projects!$D$27,"")</f>
        <v/>
      </c>
      <c r="K33" s="202" t="str">
        <f aca="false">IF(AND(Projects!$C$27&lt;=K$4,K$4&lt;=Projects!$C$27+Projects!$D$27-1),Projects!$B$27/Projects!$D$27,"")</f>
        <v/>
      </c>
      <c r="L33" s="202" t="str">
        <f aca="false">IF(AND(Projects!$C$27&lt;=L$4,L$4&lt;=Projects!$C$27+Projects!$D$27-1),Projects!$B$27/Projects!$D$27,"")</f>
        <v/>
      </c>
      <c r="M33" s="202" t="str">
        <f aca="false">IF(AND(Projects!$C$27&lt;=M$4,M$4&lt;=Projects!$C$27+Projects!$D$27-1),Projects!$B$27/Projects!$D$27,"")</f>
        <v/>
      </c>
      <c r="N33" s="202" t="str">
        <f aca="false">IF(AND(Projects!$C$27&lt;=N$4,N$4&lt;=Projects!$C$27+Projects!$D$27-1),Projects!$B$27/Projects!$D$27,"")</f>
        <v/>
      </c>
      <c r="O33" s="202" t="str">
        <f aca="false">IF(AND(Projects!$C$27&lt;=O$4,O$4&lt;=Projects!$C$27+Projects!$D$27-1),Projects!$B$27/Projects!$D$27,"")</f>
        <v/>
      </c>
      <c r="P33" s="202" t="str">
        <f aca="false">IF(AND(Projects!$C$27&lt;=P$4,P$4&lt;=Projects!$C$27+Projects!$D$27-1),Projects!$B$27/Projects!$D$27,"")</f>
        <v/>
      </c>
      <c r="Q33" s="202" t="str">
        <f aca="false">IF(AND(Projects!$C$27&lt;=Q$4,Q$4&lt;=Projects!$C$27+Projects!$D$27-1),Projects!$B$27/Projects!$D$27,"")</f>
        <v/>
      </c>
      <c r="R33" s="202" t="str">
        <f aca="false">IF(AND(Projects!$C$27&lt;=R$4,R$4&lt;=Projects!$C$27+Projects!$D$27-1),Projects!$B$27/Projects!$D$27,"")</f>
        <v/>
      </c>
      <c r="S33" s="202" t="str">
        <f aca="false">IF(AND(Projects!$C$27&lt;=S$4,S$4&lt;=Projects!$C$27+Projects!$D$27-1),Projects!$B$27/Projects!$D$27,"")</f>
        <v/>
      </c>
      <c r="T33" s="202" t="str">
        <f aca="false">IF(AND(Projects!$C$27&lt;=T$4,T$4&lt;=Projects!$C$27+Projects!$D$27-1),Projects!$B$27/Projects!$D$27,"")</f>
        <v/>
      </c>
      <c r="U33" s="202" t="str">
        <f aca="false">IF(AND(Projects!$C$27&lt;=U$4,U$4&lt;=Projects!$C$27+Projects!$D$27-1),Projects!$B$27/Projects!$D$27,"")</f>
        <v/>
      </c>
      <c r="V33" s="202" t="str">
        <f aca="false">IF(AND(Projects!$C$27&lt;=V$4,V$4&lt;=Projects!$C$27+Projects!$D$27-1),Projects!$B$27/Projects!$D$27,"")</f>
        <v/>
      </c>
      <c r="W33" s="202" t="str">
        <f aca="false">IF(AND(Projects!$C$27&lt;=W$4,W$4&lt;=Projects!$C$27+Projects!$D$27-1),Projects!$B$27/Projects!$D$27,"")</f>
        <v/>
      </c>
      <c r="X33" s="202" t="str">
        <f aca="false">IF(AND(Projects!$C$27&lt;=X$4,X$4&lt;=Projects!$C$27+Projects!$D$27-1),Projects!$B$27/Projects!$D$27,"")</f>
        <v/>
      </c>
      <c r="Y33" s="202" t="str">
        <f aca="false">IF(AND(Projects!$C$27&lt;=Y$4,Y$4&lt;=Projects!$C$27+Projects!$D$27-1),Projects!$B$27/Projects!$D$27,"")</f>
        <v/>
      </c>
      <c r="Z33" s="202" t="str">
        <f aca="false">IF(AND(Projects!$C$27&lt;=Z$4,Z$4&lt;=Projects!$C$27+Projects!$D$27-1),Projects!$B$27/Projects!$D$27,"")</f>
        <v/>
      </c>
      <c r="AA33" s="202" t="str">
        <f aca="false">IF(AND(Projects!$C$27&lt;=AA$4,AA$4&lt;=Projects!$C$27+Projects!$D$27-1),Projects!$B$27/Projects!$D$27,"")</f>
        <v/>
      </c>
      <c r="AB33" s="202" t="str">
        <f aca="false">IF(AND(Projects!$C$27&lt;=AB$4,AB$4&lt;=Projects!$C$27+Projects!$D$27-1),Projects!$B$27/Projects!$D$27,"")</f>
        <v/>
      </c>
      <c r="AC33" s="202" t="str">
        <f aca="false">IF(AND(Projects!$C$27&lt;=AC$4,AC$4&lt;=Projects!$C$27+Projects!$D$27-1),Projects!$B$27/Projects!$D$27,"")</f>
        <v/>
      </c>
      <c r="AD33" s="202" t="str">
        <f aca="false">IF(AND(Projects!$C$27&lt;=AD$4,AD$4&lt;=Projects!$C$27+Projects!$D$27-1),Projects!$B$27/Projects!$D$27,"")</f>
        <v/>
      </c>
      <c r="AE33" s="202" t="str">
        <f aca="false">IF(AND(Projects!$C$27&lt;=AE$4,AE$4&lt;=Projects!$C$27+Projects!$D$27-1),Projects!$B$27/Projects!$D$27,"")</f>
        <v/>
      </c>
      <c r="AF33" s="202" t="str">
        <f aca="false">IF(AND(Projects!$C$27&lt;=AF$4,AF$4&lt;=Projects!$C$27+Projects!$D$27-1),Projects!$B$27/Projects!$D$27,"")</f>
        <v/>
      </c>
      <c r="AG33" s="202" t="str">
        <f aca="false">IF(AND(Projects!$C$27&lt;=AG$4,AG$4&lt;=Projects!$C$27+Projects!$D$27-1),Projects!$B$27/Projects!$D$27,"")</f>
        <v/>
      </c>
      <c r="AH33" s="202" t="str">
        <f aca="false">IF(AND(Projects!$C$27&lt;=AH$4,AH$4&lt;=Projects!$C$27+Projects!$D$27-1),Projects!$B$27/Projects!$D$27,"")</f>
        <v/>
      </c>
      <c r="AI33" s="202" t="str">
        <f aca="false">IF(AND(Projects!$C$27&lt;=AI$4,AI$4&lt;=Projects!$C$27+Projects!$D$27-1),Projects!$B$27/Projects!$D$27,"")</f>
        <v/>
      </c>
      <c r="AJ33" s="202" t="str">
        <f aca="false">IF(AND(Projects!$C$27&lt;=AJ$4,AJ$4&lt;=Projects!$C$27+Projects!$D$27-1),Projects!$B$27/Projects!$D$27,"")</f>
        <v/>
      </c>
      <c r="AK33" s="202" t="str">
        <f aca="false">IF(AND(Projects!$C$27&lt;=AK$4,AK$4&lt;=Projects!$C$27+Projects!$D$27-1),Projects!$B$27/Projects!$D$27,"")</f>
        <v/>
      </c>
      <c r="AL33" s="202" t="str">
        <f aca="false">IF(AND(Projects!$C$27&lt;=AL$4,AL$4&lt;=Projects!$C$27+Projects!$D$27-1),Projects!$B$27/Projects!$D$27,"")</f>
        <v/>
      </c>
      <c r="AM33" s="202" t="str">
        <f aca="false">IF(AND(Projects!$C$27&lt;=AM$4,AM$4&lt;=Projects!$C$27+Projects!$D$27-1),Projects!$B$27/Projects!$D$27,"")</f>
        <v/>
      </c>
      <c r="AN33" s="202" t="str">
        <f aca="false">IF(AND(Projects!$C$27&lt;=AN$4,AN$4&lt;=Projects!$C$27+Projects!$D$27-1),Projects!$B$27/Projects!$D$27,"")</f>
        <v/>
      </c>
      <c r="AO33" s="202" t="str">
        <f aca="false">IF(AND(Projects!$C$27&lt;=AO$4,AO$4&lt;=Projects!$C$27+Projects!$D$27-1),Projects!$B$27/Projects!$D$27,"")</f>
        <v/>
      </c>
      <c r="AP33" s="202" t="str">
        <f aca="false">IF(AND(Projects!$C$27&lt;=AP$4,AP$4&lt;=Projects!$C$27+Projects!$D$27-1),Projects!$B$27/Projects!$D$27,"")</f>
        <v/>
      </c>
      <c r="AQ33" s="202" t="str">
        <f aca="false">IF(AND(Projects!$C$27&lt;=AQ$4,AQ$4&lt;=Projects!$C$27+Projects!$D$27-1),Projects!$B$27/Projects!$D$27,"")</f>
        <v/>
      </c>
      <c r="AR33" s="202" t="str">
        <f aca="false">IF(AND(Projects!$C$27&lt;=AR$4,AR$4&lt;=Projects!$C$27+Projects!$D$27-1),Projects!$B$27/Projects!$D$27,"")</f>
        <v/>
      </c>
      <c r="AS33" s="202" t="str">
        <f aca="false">IF(AND(Projects!$C$27&lt;=AS$4,AS$4&lt;=Projects!$C$27+Projects!$D$27-1),Projects!$B$27/Projects!$D$27,"")</f>
        <v/>
      </c>
      <c r="AT33" s="202" t="str">
        <f aca="false">IF(AND(Projects!$C$27&lt;=AT$4,AT$4&lt;=Projects!$C$27+Projects!$D$27-1),Projects!$B$27/Projects!$D$27,"")</f>
        <v/>
      </c>
      <c r="AU33" s="202" t="str">
        <f aca="false">IF(AND(Projects!$C$27&lt;=AU$4,AU$4&lt;=Projects!$C$27+Projects!$D$27-1),Projects!$B$27/Projects!$D$27,"")</f>
        <v/>
      </c>
      <c r="AV33" s="202" t="str">
        <f aca="false">IF(AND(Projects!$C$27&lt;=AV$4,AV$4&lt;=Projects!$C$27+Projects!$D$27-1),Projects!$B$27/Projects!$D$27,"")</f>
        <v/>
      </c>
      <c r="AW33" s="202" t="str">
        <f aca="false">IF(AND(Projects!$C$27&lt;=AW$4,AW$4&lt;=Projects!$C$27+Projects!$D$27-1),Projects!$B$27/Projects!$D$27,"")</f>
        <v/>
      </c>
      <c r="AX33" s="202" t="n">
        <f aca="false">IF(AND(Projects!$C$27&lt;=AX$4,AX$4&lt;=Projects!$C$27+Projects!$D$27-1),Projects!$B$27/Projects!$D$27,"")</f>
        <v>789473.684210526</v>
      </c>
      <c r="AY33" s="202" t="n">
        <f aca="false">IF(AND(Projects!$C$27&lt;=AY$4,AY$4&lt;=Projects!$C$27+Projects!$D$27-1),Projects!$B$27/Projects!$D$27,"")</f>
        <v>789473.684210526</v>
      </c>
      <c r="AZ33" s="202" t="n">
        <f aca="false">IF(AND(Projects!$C$27&lt;=AZ$4,AZ$4&lt;=Projects!$C$27+Projects!$D$27-1),Projects!$B$27/Projects!$D$27,"")</f>
        <v>789473.684210526</v>
      </c>
      <c r="BA33" s="202" t="n">
        <f aca="false">IF(AND(Projects!$C$27&lt;=BA$4,BA$4&lt;=Projects!$C$27+Projects!$D$27-1),Projects!$B$27/Projects!$D$27,"")</f>
        <v>789473.684210526</v>
      </c>
      <c r="BB33" s="202" t="n">
        <f aca="false">IF(AND(Projects!$C$27&lt;=BB$4,BB$4&lt;=Projects!$C$27+Projects!$D$27-1),Projects!$B$27/Projects!$D$27,"")</f>
        <v>789473.684210526</v>
      </c>
      <c r="BC33" s="202" t="n">
        <f aca="false">IF(AND(Projects!$C$27&lt;=BC$4,BC$4&lt;=Projects!$C$27+Projects!$D$27-1),Projects!$B$27/Projects!$D$27,"")</f>
        <v>789473.684210526</v>
      </c>
      <c r="BD33" s="202" t="n">
        <f aca="false">IF(AND(Projects!$C$27&lt;=BD$4,BD$4&lt;=Projects!$C$27+Projects!$D$27-1),Projects!$B$27/Projects!$D$27,"")</f>
        <v>789473.684210526</v>
      </c>
      <c r="BE33" s="202" t="n">
        <f aca="false">IF(AND(Projects!$C$27&lt;=BE$4,BE$4&lt;=Projects!$C$27+Projects!$D$27-1),Projects!$B$27/Projects!$D$27,"")</f>
        <v>789473.684210526</v>
      </c>
      <c r="BF33" s="202" t="n">
        <f aca="false">IF(AND(Projects!$C$27&lt;=BF$4,BF$4&lt;=Projects!$C$27+Projects!$D$27-1),Projects!$B$27/Projects!$D$27,"")</f>
        <v>789473.684210526</v>
      </c>
      <c r="BG33" s="202" t="n">
        <f aca="false">IF(AND(Projects!$C$27&lt;=BG$4,BG$4&lt;=Projects!$C$27+Projects!$D$27-1),Projects!$B$27/Projects!$D$27,"")</f>
        <v>789473.684210526</v>
      </c>
      <c r="BH33" s="202" t="n">
        <f aca="false">IF(AND(Projects!$C$27&lt;=BH$4,BH$4&lt;=Projects!$C$27+Projects!$D$27-1),Projects!$B$27/Projects!$D$27,"")</f>
        <v>789473.684210526</v>
      </c>
      <c r="BI33" s="202" t="n">
        <f aca="false">IF(AND(Projects!$C$27&lt;=BI$4,BI$4&lt;=Projects!$C$27+Projects!$D$27-1),Projects!$B$27/Projects!$D$27,"")</f>
        <v>789473.684210526</v>
      </c>
      <c r="BJ33" s="202" t="n">
        <f aca="false">IF(AND(Projects!$C$27&lt;=BJ$4,BJ$4&lt;=Projects!$C$27+Projects!$D$27-1),Projects!$B$27/Projects!$D$27,"")</f>
        <v>789473.684210526</v>
      </c>
      <c r="BK33" s="202" t="n">
        <f aca="false">IF(AND(Projects!$C$27&lt;=BK$4,BK$4&lt;=Projects!$C$27+Projects!$D$27-1),Projects!$B$27/Projects!$D$27,"")</f>
        <v>789473.684210526</v>
      </c>
      <c r="BL33" s="202" t="n">
        <f aca="false">IF(AND(Projects!$C$27&lt;=BL$4,BL$4&lt;=Projects!$C$27+Projects!$D$27-1),Projects!$B$27/Projects!$D$27,"")</f>
        <v>789473.684210526</v>
      </c>
      <c r="BM33" s="202" t="n">
        <f aca="false">IF(AND(Projects!$C$27&lt;=BM$4,BM$4&lt;=Projects!$C$27+Projects!$D$27-1),Projects!$B$27/Projects!$D$27,"")</f>
        <v>789473.684210526</v>
      </c>
      <c r="BN33" s="202" t="n">
        <f aca="false">IF(AND(Projects!$C$27&lt;=BN$4,BN$4&lt;=Projects!$C$27+Projects!$D$27-1),Projects!$B$27/Projects!$D$27,"")</f>
        <v>789473.684210526</v>
      </c>
      <c r="BO33" s="202" t="n">
        <f aca="false">IF(AND(Projects!$C$27&lt;=BO$4,BO$4&lt;=Projects!$C$27+Projects!$D$27-1),Projects!$B$27/Projects!$D$27,"")</f>
        <v>789473.684210526</v>
      </c>
      <c r="BP33" s="202" t="n">
        <f aca="false">IF(AND(Projects!$C$27&lt;=BP$4,BP$4&lt;=Projects!$C$27+Projects!$D$27-1),Projects!$B$27/Projects!$D$27,"")</f>
        <v>789473.684210526</v>
      </c>
      <c r="BQ33" s="202" t="str">
        <f aca="false">IF(AND(Projects!$C$27&lt;=BQ$4,BQ$4&lt;=Projects!$C$27+Projects!$D$27-1),Projects!$B$27/Projects!$D$27,"")</f>
        <v/>
      </c>
      <c r="BR33" s="202" t="str">
        <f aca="false">IF(AND(Projects!$C$27&lt;=BR$4,BR$4&lt;=Projects!$C$27+Projects!$D$27-1),Projects!$B$27/Projects!$D$27,"")</f>
        <v/>
      </c>
      <c r="BS33" s="202" t="str">
        <f aca="false">IF(AND(Projects!$C$27&lt;=BS$4,BS$4&lt;=Projects!$C$27+Projects!$D$27-1),Projects!$B$27/Projects!$D$27,"")</f>
        <v/>
      </c>
      <c r="BT33" s="202" t="str">
        <f aca="false">IF(AND(Projects!$C$27&lt;=BT$4,BT$4&lt;=Projects!$C$27+Projects!$D$27-1),Projects!$B$27/Projects!$D$27,"")</f>
        <v/>
      </c>
      <c r="BU33" s="202" t="str">
        <f aca="false">IF(AND(Projects!$C$27&lt;=BU$4,BU$4&lt;=Projects!$C$27+Projects!$D$27-1),Projects!$B$27/Projects!$D$27,"")</f>
        <v/>
      </c>
      <c r="BV33" s="202" t="str">
        <f aca="false">IF(AND(Projects!$C$27&lt;=BV$4,BV$4&lt;=Projects!$C$27+Projects!$D$27-1),Projects!$B$27/Projects!$D$27,"")</f>
        <v/>
      </c>
      <c r="BW33" s="202" t="str">
        <f aca="false">IF(AND(Projects!$C$27&lt;=BW$4,BW$4&lt;=Projects!$C$27+Projects!$D$27-1),Projects!$B$27/Projects!$D$27,"")</f>
        <v/>
      </c>
      <c r="BX33" s="202" t="str">
        <f aca="false">IF(AND(Projects!$C$27&lt;=BX$4,BX$4&lt;=Projects!$C$27+Projects!$D$27-1),Projects!$B$27/Projects!$D$27,"")</f>
        <v/>
      </c>
      <c r="BY33" s="202" t="str">
        <f aca="false">IF(AND(Projects!$C$27&lt;=BY$4,BY$4&lt;=Projects!$C$27+Projects!$D$27-1),Projects!$B$27/Projects!$D$27,"")</f>
        <v/>
      </c>
      <c r="BZ33" s="202" t="str">
        <f aca="false">IF(AND(Projects!$C$27&lt;=BZ$4,BZ$4&lt;=Projects!$C$27+Projects!$D$27-1),Projects!$B$27/Projects!$D$27,"")</f>
        <v/>
      </c>
      <c r="CA33" s="202" t="str">
        <f aca="false">IF(AND(Projects!$C$27&lt;=CA$4,CA$4&lt;=Projects!$C$27+Projects!$D$27-1),Projects!$B$27/Projects!$D$27,"")</f>
        <v/>
      </c>
      <c r="CB33" s="202" t="str">
        <f aca="false">IF(AND(Projects!$C$27&lt;=CB$4,CB$4&lt;=Projects!$C$27+Projects!$D$27-1),Projects!$B$27/Projects!$D$27,"")</f>
        <v/>
      </c>
      <c r="CC33" s="202" t="str">
        <f aca="false">IF(AND(Projects!$C$27&lt;=CC$4,CC$4&lt;=Projects!$C$27+Projects!$D$27-1),Projects!$B$27/Projects!$D$27,"")</f>
        <v/>
      </c>
      <c r="CD33" s="202" t="str">
        <f aca="false">IF(AND(Projects!$C$27&lt;=CD$4,CD$4&lt;=Projects!$C$27+Projects!$D$27-1),Projects!$B$27/Projects!$D$27,"")</f>
        <v/>
      </c>
      <c r="CE33" s="202" t="str">
        <f aca="false">IF(AND(Projects!$C$27&lt;=CE$4,CE$4&lt;=Projects!$C$27+Projects!$D$27-1),Projects!$B$27/Projects!$D$27,"")</f>
        <v/>
      </c>
      <c r="CF33" s="202" t="str">
        <f aca="false">IF(AND(Projects!$C$27&lt;=CF$4,CF$4&lt;=Projects!$C$27+Projects!$D$27-1),Projects!$B$27/Projects!$D$27,"")</f>
        <v/>
      </c>
      <c r="CG33" s="202" t="str">
        <f aca="false">IF(AND(Projects!$C$27&lt;=CG$4,CG$4&lt;=Projects!$C$27+Projects!$D$27-1),Projects!$B$27/Projects!$D$27,"")</f>
        <v/>
      </c>
      <c r="CH33" s="202" t="str">
        <f aca="false">IF(AND(Projects!$C$27&lt;=CH$4,CH$4&lt;=Projects!$C$27+Projects!$D$27-1),Projects!$B$27/Projects!$D$27,"")</f>
        <v/>
      </c>
      <c r="CI33" s="202" t="str">
        <f aca="false">IF(AND(Projects!$C$27&lt;=CI$4,CI$4&lt;=Projects!$C$27+Projects!$D$27-1),Projects!$B$27/Projects!$D$27,"")</f>
        <v/>
      </c>
      <c r="CJ33" s="202" t="str">
        <f aca="false">IF(AND(Projects!$C$27&lt;=CJ$4,CJ$4&lt;=Projects!$C$27+Projects!$D$27-1),Projects!$B$27/Projects!$D$27,"")</f>
        <v/>
      </c>
      <c r="CK33" s="202" t="str">
        <f aca="false">IF(AND(Projects!$C$27&lt;=CK$4,CK$4&lt;=Projects!$C$27+Projects!$D$27-1),Projects!$B$27/Projects!$D$27,"")</f>
        <v/>
      </c>
      <c r="CL33" s="202" t="str">
        <f aca="false">IF(AND(Projects!$C$27&lt;=CL$4,CL$4&lt;=Projects!$C$27+Projects!$D$27-1),Projects!$B$27/Projects!$D$27,"")</f>
        <v/>
      </c>
      <c r="CM33" s="202" t="str">
        <f aca="false">IF(AND(Projects!$C$27&lt;=CM$4,CM$4&lt;=Projects!$C$27+Projects!$D$27-1),Projects!$B$27/Projects!$D$27,"")</f>
        <v/>
      </c>
      <c r="CN33" s="202" t="str">
        <f aca="false">IF(AND(Projects!$C$27&lt;=CN$4,CN$4&lt;=Projects!$C$27+Projects!$D$27-1),Projects!$B$27/Projects!$D$27,"")</f>
        <v/>
      </c>
      <c r="CO33" s="202" t="str">
        <f aca="false">IF(AND(Projects!$C$27&lt;=CO$4,CO$4&lt;=Projects!$C$27+Projects!$D$27-1),Projects!$B$27/Projects!$D$27,"")</f>
        <v/>
      </c>
      <c r="CP33" s="202" t="str">
        <f aca="false">IF(AND(Projects!$C$27&lt;=CP$4,CP$4&lt;=Projects!$C$27+Projects!$D$27-1),Projects!$B$27/Projects!$D$27,"")</f>
        <v/>
      </c>
      <c r="CQ33" s="202" t="str">
        <f aca="false">IF(AND(Projects!$C$27&lt;=CQ$4,CQ$4&lt;=Projects!$C$27+Projects!$D$27-1),Projects!$B$27/Projects!$D$27,"")</f>
        <v/>
      </c>
      <c r="CR33" s="202" t="str">
        <f aca="false">IF(AND(Projects!$C$27&lt;=CR$4,CR$4&lt;=Projects!$C$27+Projects!$D$27-1),Projects!$B$27/Projects!$D$27,"")</f>
        <v/>
      </c>
      <c r="CS33" s="202" t="str">
        <f aca="false">IF(AND(Projects!$C$27&lt;=CS$4,CS$4&lt;=Projects!$C$27+Projects!$D$27-1),Projects!$B$27/Projects!$D$27,"")</f>
        <v/>
      </c>
      <c r="CT33" s="202" t="str">
        <f aca="false">IF(AND(Projects!$C$27&lt;=CT$4,CT$4&lt;=Projects!$C$27+Projects!$D$27-1),Projects!$B$27/Projects!$D$27,"")</f>
        <v/>
      </c>
      <c r="CU33" s="202" t="str">
        <f aca="false">IF(AND(Projects!$C$27&lt;=CU$4,CU$4&lt;=Projects!$C$27+Projects!$D$27-1),Projects!$B$27/Projects!$D$27,"")</f>
        <v/>
      </c>
      <c r="CV33" s="202" t="str">
        <f aca="false">IF(AND(Projects!$C$27&lt;=CV$4,CV$4&lt;=Projects!$C$27+Projects!$D$27-1),Projects!$B$27/Projects!$D$27,"")</f>
        <v/>
      </c>
      <c r="CW33" s="202" t="str">
        <f aca="false">IF(AND(Projects!$C$27&lt;=CW$4,CW$4&lt;=Projects!$C$27+Projects!$D$27-1),Projects!$B$27/Projects!$D$27,"")</f>
        <v/>
      </c>
      <c r="CX33" s="202" t="str">
        <f aca="false">IF(AND(Projects!$C$27&lt;=CX$4,CX$4&lt;=Projects!$C$27+Projects!$D$27-1),Projects!$B$27/Projects!$D$27,"")</f>
        <v/>
      </c>
      <c r="CY33" s="202" t="str">
        <f aca="false">IF(AND(Projects!$C$27&lt;=CY$4,CY$4&lt;=Projects!$C$27+Projects!$D$27-1),Projects!$B$27/Projects!$D$27,"")</f>
        <v/>
      </c>
      <c r="CZ33" s="202" t="str">
        <f aca="false">IF(AND(Projects!$C$27&lt;=CZ$4,CZ$4&lt;=Projects!$C$27+Projects!$D$27-1),Projects!$B$27/Projects!$D$27,"")</f>
        <v/>
      </c>
      <c r="DA33" s="202" t="str">
        <f aca="false">IF(AND(Projects!$C$27&lt;=DA$4,DA$4&lt;=Projects!$C$27+Projects!$D$27-1),Projects!$B$27/Projects!$D$27,"")</f>
        <v/>
      </c>
      <c r="DB33" s="202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30" t="s">
        <v>31</v>
      </c>
      <c r="B34" s="199" t="n">
        <f aca="false">Projects!$B$28</f>
        <v>15000000</v>
      </c>
      <c r="C34" s="200" t="n">
        <f aca="false">EDATE(Model!$E$2,Projects!$C$28-1)</f>
        <v>47484</v>
      </c>
      <c r="D34" s="200" t="n">
        <f aca="false">EDATE(Model!$E$2,Projects!$C$28+Projects!$D$28-2)</f>
        <v>48030</v>
      </c>
      <c r="E34" s="201" t="n">
        <f aca="false">Projects!$D$28</f>
        <v>19</v>
      </c>
      <c r="F34" s="199" t="n">
        <f aca="false">Projects!$B$28/Projects!$D$28</f>
        <v>789473.684210526</v>
      </c>
      <c r="G34" s="202" t="str">
        <f aca="false">IF(AND(Projects!$C$28&lt;=G$4,G$4&lt;=Projects!$C$28+Projects!$D$28-1),Projects!$B$28/Projects!$D$28,"")</f>
        <v/>
      </c>
      <c r="H34" s="202" t="str">
        <f aca="false">IF(AND(Projects!$C$28&lt;=H$4,H$4&lt;=Projects!$C$28+Projects!$D$28-1),Projects!$B$28/Projects!$D$28,"")</f>
        <v/>
      </c>
      <c r="I34" s="202" t="str">
        <f aca="false">IF(AND(Projects!$C$28&lt;=I$4,I$4&lt;=Projects!$C$28+Projects!$D$28-1),Projects!$B$28/Projects!$D$28,"")</f>
        <v/>
      </c>
      <c r="J34" s="202" t="str">
        <f aca="false">IF(AND(Projects!$C$28&lt;=J$4,J$4&lt;=Projects!$C$28+Projects!$D$28-1),Projects!$B$28/Projects!$D$28,"")</f>
        <v/>
      </c>
      <c r="K34" s="202" t="str">
        <f aca="false">IF(AND(Projects!$C$28&lt;=K$4,K$4&lt;=Projects!$C$28+Projects!$D$28-1),Projects!$B$28/Projects!$D$28,"")</f>
        <v/>
      </c>
      <c r="L34" s="202" t="str">
        <f aca="false">IF(AND(Projects!$C$28&lt;=L$4,L$4&lt;=Projects!$C$28+Projects!$D$28-1),Projects!$B$28/Projects!$D$28,"")</f>
        <v/>
      </c>
      <c r="M34" s="202" t="str">
        <f aca="false">IF(AND(Projects!$C$28&lt;=M$4,M$4&lt;=Projects!$C$28+Projects!$D$28-1),Projects!$B$28/Projects!$D$28,"")</f>
        <v/>
      </c>
      <c r="N34" s="202" t="str">
        <f aca="false">IF(AND(Projects!$C$28&lt;=N$4,N$4&lt;=Projects!$C$28+Projects!$D$28-1),Projects!$B$28/Projects!$D$28,"")</f>
        <v/>
      </c>
      <c r="O34" s="202" t="str">
        <f aca="false">IF(AND(Projects!$C$28&lt;=O$4,O$4&lt;=Projects!$C$28+Projects!$D$28-1),Projects!$B$28/Projects!$D$28,"")</f>
        <v/>
      </c>
      <c r="P34" s="202" t="str">
        <f aca="false">IF(AND(Projects!$C$28&lt;=P$4,P$4&lt;=Projects!$C$28+Projects!$D$28-1),Projects!$B$28/Projects!$D$28,"")</f>
        <v/>
      </c>
      <c r="Q34" s="202" t="str">
        <f aca="false">IF(AND(Projects!$C$28&lt;=Q$4,Q$4&lt;=Projects!$C$28+Projects!$D$28-1),Projects!$B$28/Projects!$D$28,"")</f>
        <v/>
      </c>
      <c r="R34" s="202" t="str">
        <f aca="false">IF(AND(Projects!$C$28&lt;=R$4,R$4&lt;=Projects!$C$28+Projects!$D$28-1),Projects!$B$28/Projects!$D$28,"")</f>
        <v/>
      </c>
      <c r="S34" s="202" t="str">
        <f aca="false">IF(AND(Projects!$C$28&lt;=S$4,S$4&lt;=Projects!$C$28+Projects!$D$28-1),Projects!$B$28/Projects!$D$28,"")</f>
        <v/>
      </c>
      <c r="T34" s="202" t="str">
        <f aca="false">IF(AND(Projects!$C$28&lt;=T$4,T$4&lt;=Projects!$C$28+Projects!$D$28-1),Projects!$B$28/Projects!$D$28,"")</f>
        <v/>
      </c>
      <c r="U34" s="202" t="str">
        <f aca="false">IF(AND(Projects!$C$28&lt;=U$4,U$4&lt;=Projects!$C$28+Projects!$D$28-1),Projects!$B$28/Projects!$D$28,"")</f>
        <v/>
      </c>
      <c r="V34" s="202" t="str">
        <f aca="false">IF(AND(Projects!$C$28&lt;=V$4,V$4&lt;=Projects!$C$28+Projects!$D$28-1),Projects!$B$28/Projects!$D$28,"")</f>
        <v/>
      </c>
      <c r="W34" s="202" t="str">
        <f aca="false">IF(AND(Projects!$C$28&lt;=W$4,W$4&lt;=Projects!$C$28+Projects!$D$28-1),Projects!$B$28/Projects!$D$28,"")</f>
        <v/>
      </c>
      <c r="X34" s="202" t="str">
        <f aca="false">IF(AND(Projects!$C$28&lt;=X$4,X$4&lt;=Projects!$C$28+Projects!$D$28-1),Projects!$B$28/Projects!$D$28,"")</f>
        <v/>
      </c>
      <c r="Y34" s="202" t="str">
        <f aca="false">IF(AND(Projects!$C$28&lt;=Y$4,Y$4&lt;=Projects!$C$28+Projects!$D$28-1),Projects!$B$28/Projects!$D$28,"")</f>
        <v/>
      </c>
      <c r="Z34" s="202" t="str">
        <f aca="false">IF(AND(Projects!$C$28&lt;=Z$4,Z$4&lt;=Projects!$C$28+Projects!$D$28-1),Projects!$B$28/Projects!$D$28,"")</f>
        <v/>
      </c>
      <c r="AA34" s="202" t="str">
        <f aca="false">IF(AND(Projects!$C$28&lt;=AA$4,AA$4&lt;=Projects!$C$28+Projects!$D$28-1),Projects!$B$28/Projects!$D$28,"")</f>
        <v/>
      </c>
      <c r="AB34" s="202" t="str">
        <f aca="false">IF(AND(Projects!$C$28&lt;=AB$4,AB$4&lt;=Projects!$C$28+Projects!$D$28-1),Projects!$B$28/Projects!$D$28,"")</f>
        <v/>
      </c>
      <c r="AC34" s="202" t="str">
        <f aca="false">IF(AND(Projects!$C$28&lt;=AC$4,AC$4&lt;=Projects!$C$28+Projects!$D$28-1),Projects!$B$28/Projects!$D$28,"")</f>
        <v/>
      </c>
      <c r="AD34" s="202" t="str">
        <f aca="false">IF(AND(Projects!$C$28&lt;=AD$4,AD$4&lt;=Projects!$C$28+Projects!$D$28-1),Projects!$B$28/Projects!$D$28,"")</f>
        <v/>
      </c>
      <c r="AE34" s="202" t="str">
        <f aca="false">IF(AND(Projects!$C$28&lt;=AE$4,AE$4&lt;=Projects!$C$28+Projects!$D$28-1),Projects!$B$28/Projects!$D$28,"")</f>
        <v/>
      </c>
      <c r="AF34" s="202" t="str">
        <f aca="false">IF(AND(Projects!$C$28&lt;=AF$4,AF$4&lt;=Projects!$C$28+Projects!$D$28-1),Projects!$B$28/Projects!$D$28,"")</f>
        <v/>
      </c>
      <c r="AG34" s="202" t="str">
        <f aca="false">IF(AND(Projects!$C$28&lt;=AG$4,AG$4&lt;=Projects!$C$28+Projects!$D$28-1),Projects!$B$28/Projects!$D$28,"")</f>
        <v/>
      </c>
      <c r="AH34" s="202" t="str">
        <f aca="false">IF(AND(Projects!$C$28&lt;=AH$4,AH$4&lt;=Projects!$C$28+Projects!$D$28-1),Projects!$B$28/Projects!$D$28,"")</f>
        <v/>
      </c>
      <c r="AI34" s="202" t="str">
        <f aca="false">IF(AND(Projects!$C$28&lt;=AI$4,AI$4&lt;=Projects!$C$28+Projects!$D$28-1),Projects!$B$28/Projects!$D$28,"")</f>
        <v/>
      </c>
      <c r="AJ34" s="202" t="str">
        <f aca="false">IF(AND(Projects!$C$28&lt;=AJ$4,AJ$4&lt;=Projects!$C$28+Projects!$D$28-1),Projects!$B$28/Projects!$D$28,"")</f>
        <v/>
      </c>
      <c r="AK34" s="202" t="str">
        <f aca="false">IF(AND(Projects!$C$28&lt;=AK$4,AK$4&lt;=Projects!$C$28+Projects!$D$28-1),Projects!$B$28/Projects!$D$28,"")</f>
        <v/>
      </c>
      <c r="AL34" s="202" t="str">
        <f aca="false">IF(AND(Projects!$C$28&lt;=AL$4,AL$4&lt;=Projects!$C$28+Projects!$D$28-1),Projects!$B$28/Projects!$D$28,"")</f>
        <v/>
      </c>
      <c r="AM34" s="202" t="str">
        <f aca="false">IF(AND(Projects!$C$28&lt;=AM$4,AM$4&lt;=Projects!$C$28+Projects!$D$28-1),Projects!$B$28/Projects!$D$28,"")</f>
        <v/>
      </c>
      <c r="AN34" s="202" t="str">
        <f aca="false">IF(AND(Projects!$C$28&lt;=AN$4,AN$4&lt;=Projects!$C$28+Projects!$D$28-1),Projects!$B$28/Projects!$D$28,"")</f>
        <v/>
      </c>
      <c r="AO34" s="202" t="str">
        <f aca="false">IF(AND(Projects!$C$28&lt;=AO$4,AO$4&lt;=Projects!$C$28+Projects!$D$28-1),Projects!$B$28/Projects!$D$28,"")</f>
        <v/>
      </c>
      <c r="AP34" s="202" t="str">
        <f aca="false">IF(AND(Projects!$C$28&lt;=AP$4,AP$4&lt;=Projects!$C$28+Projects!$D$28-1),Projects!$B$28/Projects!$D$28,"")</f>
        <v/>
      </c>
      <c r="AQ34" s="202" t="str">
        <f aca="false">IF(AND(Projects!$C$28&lt;=AQ$4,AQ$4&lt;=Projects!$C$28+Projects!$D$28-1),Projects!$B$28/Projects!$D$28,"")</f>
        <v/>
      </c>
      <c r="AR34" s="202" t="str">
        <f aca="false">IF(AND(Projects!$C$28&lt;=AR$4,AR$4&lt;=Projects!$C$28+Projects!$D$28-1),Projects!$B$28/Projects!$D$28,"")</f>
        <v/>
      </c>
      <c r="AS34" s="202" t="str">
        <f aca="false">IF(AND(Projects!$C$28&lt;=AS$4,AS$4&lt;=Projects!$C$28+Projects!$D$28-1),Projects!$B$28/Projects!$D$28,"")</f>
        <v/>
      </c>
      <c r="AT34" s="202" t="str">
        <f aca="false">IF(AND(Projects!$C$28&lt;=AT$4,AT$4&lt;=Projects!$C$28+Projects!$D$28-1),Projects!$B$28/Projects!$D$28,"")</f>
        <v/>
      </c>
      <c r="AU34" s="202" t="str">
        <f aca="false">IF(AND(Projects!$C$28&lt;=AU$4,AU$4&lt;=Projects!$C$28+Projects!$D$28-1),Projects!$B$28/Projects!$D$28,"")</f>
        <v/>
      </c>
      <c r="AV34" s="202" t="str">
        <f aca="false">IF(AND(Projects!$C$28&lt;=AV$4,AV$4&lt;=Projects!$C$28+Projects!$D$28-1),Projects!$B$28/Projects!$D$28,"")</f>
        <v/>
      </c>
      <c r="AW34" s="202" t="str">
        <f aca="false">IF(AND(Projects!$C$28&lt;=AW$4,AW$4&lt;=Projects!$C$28+Projects!$D$28-1),Projects!$B$28/Projects!$D$28,"")</f>
        <v/>
      </c>
      <c r="AX34" s="202" t="str">
        <f aca="false">IF(AND(Projects!$C$28&lt;=AX$4,AX$4&lt;=Projects!$C$28+Projects!$D$28-1),Projects!$B$28/Projects!$D$28,"")</f>
        <v/>
      </c>
      <c r="AY34" s="202" t="str">
        <f aca="false">IF(AND(Projects!$C$28&lt;=AY$4,AY$4&lt;=Projects!$C$28+Projects!$D$28-1),Projects!$B$28/Projects!$D$28,"")</f>
        <v/>
      </c>
      <c r="AZ34" s="202" t="n">
        <f aca="false">IF(AND(Projects!$C$28&lt;=AZ$4,AZ$4&lt;=Projects!$C$28+Projects!$D$28-1),Projects!$B$28/Projects!$D$28,"")</f>
        <v>789473.684210526</v>
      </c>
      <c r="BA34" s="202" t="n">
        <f aca="false">IF(AND(Projects!$C$28&lt;=BA$4,BA$4&lt;=Projects!$C$28+Projects!$D$28-1),Projects!$B$28/Projects!$D$28,"")</f>
        <v>789473.684210526</v>
      </c>
      <c r="BB34" s="202" t="n">
        <f aca="false">IF(AND(Projects!$C$28&lt;=BB$4,BB$4&lt;=Projects!$C$28+Projects!$D$28-1),Projects!$B$28/Projects!$D$28,"")</f>
        <v>789473.684210526</v>
      </c>
      <c r="BC34" s="202" t="n">
        <f aca="false">IF(AND(Projects!$C$28&lt;=BC$4,BC$4&lt;=Projects!$C$28+Projects!$D$28-1),Projects!$B$28/Projects!$D$28,"")</f>
        <v>789473.684210526</v>
      </c>
      <c r="BD34" s="202" t="n">
        <f aca="false">IF(AND(Projects!$C$28&lt;=BD$4,BD$4&lt;=Projects!$C$28+Projects!$D$28-1),Projects!$B$28/Projects!$D$28,"")</f>
        <v>789473.684210526</v>
      </c>
      <c r="BE34" s="202" t="n">
        <f aca="false">IF(AND(Projects!$C$28&lt;=BE$4,BE$4&lt;=Projects!$C$28+Projects!$D$28-1),Projects!$B$28/Projects!$D$28,"")</f>
        <v>789473.684210526</v>
      </c>
      <c r="BF34" s="202" t="n">
        <f aca="false">IF(AND(Projects!$C$28&lt;=BF$4,BF$4&lt;=Projects!$C$28+Projects!$D$28-1),Projects!$B$28/Projects!$D$28,"")</f>
        <v>789473.684210526</v>
      </c>
      <c r="BG34" s="202" t="n">
        <f aca="false">IF(AND(Projects!$C$28&lt;=BG$4,BG$4&lt;=Projects!$C$28+Projects!$D$28-1),Projects!$B$28/Projects!$D$28,"")</f>
        <v>789473.684210526</v>
      </c>
      <c r="BH34" s="202" t="n">
        <f aca="false">IF(AND(Projects!$C$28&lt;=BH$4,BH$4&lt;=Projects!$C$28+Projects!$D$28-1),Projects!$B$28/Projects!$D$28,"")</f>
        <v>789473.684210526</v>
      </c>
      <c r="BI34" s="202" t="n">
        <f aca="false">IF(AND(Projects!$C$28&lt;=BI$4,BI$4&lt;=Projects!$C$28+Projects!$D$28-1),Projects!$B$28/Projects!$D$28,"")</f>
        <v>789473.684210526</v>
      </c>
      <c r="BJ34" s="202" t="n">
        <f aca="false">IF(AND(Projects!$C$28&lt;=BJ$4,BJ$4&lt;=Projects!$C$28+Projects!$D$28-1),Projects!$B$28/Projects!$D$28,"")</f>
        <v>789473.684210526</v>
      </c>
      <c r="BK34" s="202" t="n">
        <f aca="false">IF(AND(Projects!$C$28&lt;=BK$4,BK$4&lt;=Projects!$C$28+Projects!$D$28-1),Projects!$B$28/Projects!$D$28,"")</f>
        <v>789473.684210526</v>
      </c>
      <c r="BL34" s="202" t="n">
        <f aca="false">IF(AND(Projects!$C$28&lt;=BL$4,BL$4&lt;=Projects!$C$28+Projects!$D$28-1),Projects!$B$28/Projects!$D$28,"")</f>
        <v>789473.684210526</v>
      </c>
      <c r="BM34" s="202" t="n">
        <f aca="false">IF(AND(Projects!$C$28&lt;=BM$4,BM$4&lt;=Projects!$C$28+Projects!$D$28-1),Projects!$B$28/Projects!$D$28,"")</f>
        <v>789473.684210526</v>
      </c>
      <c r="BN34" s="202" t="n">
        <f aca="false">IF(AND(Projects!$C$28&lt;=BN$4,BN$4&lt;=Projects!$C$28+Projects!$D$28-1),Projects!$B$28/Projects!$D$28,"")</f>
        <v>789473.684210526</v>
      </c>
      <c r="BO34" s="202" t="n">
        <f aca="false">IF(AND(Projects!$C$28&lt;=BO$4,BO$4&lt;=Projects!$C$28+Projects!$D$28-1),Projects!$B$28/Projects!$D$28,"")</f>
        <v>789473.684210526</v>
      </c>
      <c r="BP34" s="202" t="n">
        <f aca="false">IF(AND(Projects!$C$28&lt;=BP$4,BP$4&lt;=Projects!$C$28+Projects!$D$28-1),Projects!$B$28/Projects!$D$28,"")</f>
        <v>789473.684210526</v>
      </c>
      <c r="BQ34" s="202" t="n">
        <f aca="false">IF(AND(Projects!$C$28&lt;=BQ$4,BQ$4&lt;=Projects!$C$28+Projects!$D$28-1),Projects!$B$28/Projects!$D$28,"")</f>
        <v>789473.684210526</v>
      </c>
      <c r="BR34" s="202" t="n">
        <f aca="false">IF(AND(Projects!$C$28&lt;=BR$4,BR$4&lt;=Projects!$C$28+Projects!$D$28-1),Projects!$B$28/Projects!$D$28,"")</f>
        <v>789473.684210526</v>
      </c>
      <c r="BS34" s="202" t="str">
        <f aca="false">IF(AND(Projects!$C$28&lt;=BS$4,BS$4&lt;=Projects!$C$28+Projects!$D$28-1),Projects!$B$28/Projects!$D$28,"")</f>
        <v/>
      </c>
      <c r="BT34" s="202" t="str">
        <f aca="false">IF(AND(Projects!$C$28&lt;=BT$4,BT$4&lt;=Projects!$C$28+Projects!$D$28-1),Projects!$B$28/Projects!$D$28,"")</f>
        <v/>
      </c>
      <c r="BU34" s="202" t="str">
        <f aca="false">IF(AND(Projects!$C$28&lt;=BU$4,BU$4&lt;=Projects!$C$28+Projects!$D$28-1),Projects!$B$28/Projects!$D$28,"")</f>
        <v/>
      </c>
      <c r="BV34" s="202" t="str">
        <f aca="false">IF(AND(Projects!$C$28&lt;=BV$4,BV$4&lt;=Projects!$C$28+Projects!$D$28-1),Projects!$B$28/Projects!$D$28,"")</f>
        <v/>
      </c>
      <c r="BW34" s="202" t="str">
        <f aca="false">IF(AND(Projects!$C$28&lt;=BW$4,BW$4&lt;=Projects!$C$28+Projects!$D$28-1),Projects!$B$28/Projects!$D$28,"")</f>
        <v/>
      </c>
      <c r="BX34" s="202" t="str">
        <f aca="false">IF(AND(Projects!$C$28&lt;=BX$4,BX$4&lt;=Projects!$C$28+Projects!$D$28-1),Projects!$B$28/Projects!$D$28,"")</f>
        <v/>
      </c>
      <c r="BY34" s="202" t="str">
        <f aca="false">IF(AND(Projects!$C$28&lt;=BY$4,BY$4&lt;=Projects!$C$28+Projects!$D$28-1),Projects!$B$28/Projects!$D$28,"")</f>
        <v/>
      </c>
      <c r="BZ34" s="202" t="str">
        <f aca="false">IF(AND(Projects!$C$28&lt;=BZ$4,BZ$4&lt;=Projects!$C$28+Projects!$D$28-1),Projects!$B$28/Projects!$D$28,"")</f>
        <v/>
      </c>
      <c r="CA34" s="202" t="str">
        <f aca="false">IF(AND(Projects!$C$28&lt;=CA$4,CA$4&lt;=Projects!$C$28+Projects!$D$28-1),Projects!$B$28/Projects!$D$28,"")</f>
        <v/>
      </c>
      <c r="CB34" s="202" t="str">
        <f aca="false">IF(AND(Projects!$C$28&lt;=CB$4,CB$4&lt;=Projects!$C$28+Projects!$D$28-1),Projects!$B$28/Projects!$D$28,"")</f>
        <v/>
      </c>
      <c r="CC34" s="202" t="str">
        <f aca="false">IF(AND(Projects!$C$28&lt;=CC$4,CC$4&lt;=Projects!$C$28+Projects!$D$28-1),Projects!$B$28/Projects!$D$28,"")</f>
        <v/>
      </c>
      <c r="CD34" s="202" t="str">
        <f aca="false">IF(AND(Projects!$C$28&lt;=CD$4,CD$4&lt;=Projects!$C$28+Projects!$D$28-1),Projects!$B$28/Projects!$D$28,"")</f>
        <v/>
      </c>
      <c r="CE34" s="202" t="str">
        <f aca="false">IF(AND(Projects!$C$28&lt;=CE$4,CE$4&lt;=Projects!$C$28+Projects!$D$28-1),Projects!$B$28/Projects!$D$28,"")</f>
        <v/>
      </c>
      <c r="CF34" s="202" t="str">
        <f aca="false">IF(AND(Projects!$C$28&lt;=CF$4,CF$4&lt;=Projects!$C$28+Projects!$D$28-1),Projects!$B$28/Projects!$D$28,"")</f>
        <v/>
      </c>
      <c r="CG34" s="202" t="str">
        <f aca="false">IF(AND(Projects!$C$28&lt;=CG$4,CG$4&lt;=Projects!$C$28+Projects!$D$28-1),Projects!$B$28/Projects!$D$28,"")</f>
        <v/>
      </c>
      <c r="CH34" s="202" t="str">
        <f aca="false">IF(AND(Projects!$C$28&lt;=CH$4,CH$4&lt;=Projects!$C$28+Projects!$D$28-1),Projects!$B$28/Projects!$D$28,"")</f>
        <v/>
      </c>
      <c r="CI34" s="202" t="str">
        <f aca="false">IF(AND(Projects!$C$28&lt;=CI$4,CI$4&lt;=Projects!$C$28+Projects!$D$28-1),Projects!$B$28/Projects!$D$28,"")</f>
        <v/>
      </c>
      <c r="CJ34" s="202" t="str">
        <f aca="false">IF(AND(Projects!$C$28&lt;=CJ$4,CJ$4&lt;=Projects!$C$28+Projects!$D$28-1),Projects!$B$28/Projects!$D$28,"")</f>
        <v/>
      </c>
      <c r="CK34" s="202" t="str">
        <f aca="false">IF(AND(Projects!$C$28&lt;=CK$4,CK$4&lt;=Projects!$C$28+Projects!$D$28-1),Projects!$B$28/Projects!$D$28,"")</f>
        <v/>
      </c>
      <c r="CL34" s="202" t="str">
        <f aca="false">IF(AND(Projects!$C$28&lt;=CL$4,CL$4&lt;=Projects!$C$28+Projects!$D$28-1),Projects!$B$28/Projects!$D$28,"")</f>
        <v/>
      </c>
      <c r="CM34" s="202" t="str">
        <f aca="false">IF(AND(Projects!$C$28&lt;=CM$4,CM$4&lt;=Projects!$C$28+Projects!$D$28-1),Projects!$B$28/Projects!$D$28,"")</f>
        <v/>
      </c>
      <c r="CN34" s="202" t="str">
        <f aca="false">IF(AND(Projects!$C$28&lt;=CN$4,CN$4&lt;=Projects!$C$28+Projects!$D$28-1),Projects!$B$28/Projects!$D$28,"")</f>
        <v/>
      </c>
      <c r="CO34" s="202" t="str">
        <f aca="false">IF(AND(Projects!$C$28&lt;=CO$4,CO$4&lt;=Projects!$C$28+Projects!$D$28-1),Projects!$B$28/Projects!$D$28,"")</f>
        <v/>
      </c>
      <c r="CP34" s="202" t="str">
        <f aca="false">IF(AND(Projects!$C$28&lt;=CP$4,CP$4&lt;=Projects!$C$28+Projects!$D$28-1),Projects!$B$28/Projects!$D$28,"")</f>
        <v/>
      </c>
      <c r="CQ34" s="202" t="str">
        <f aca="false">IF(AND(Projects!$C$28&lt;=CQ$4,CQ$4&lt;=Projects!$C$28+Projects!$D$28-1),Projects!$B$28/Projects!$D$28,"")</f>
        <v/>
      </c>
      <c r="CR34" s="202" t="str">
        <f aca="false">IF(AND(Projects!$C$28&lt;=CR$4,CR$4&lt;=Projects!$C$28+Projects!$D$28-1),Projects!$B$28/Projects!$D$28,"")</f>
        <v/>
      </c>
      <c r="CS34" s="202" t="str">
        <f aca="false">IF(AND(Projects!$C$28&lt;=CS$4,CS$4&lt;=Projects!$C$28+Projects!$D$28-1),Projects!$B$28/Projects!$D$28,"")</f>
        <v/>
      </c>
      <c r="CT34" s="202" t="str">
        <f aca="false">IF(AND(Projects!$C$28&lt;=CT$4,CT$4&lt;=Projects!$C$28+Projects!$D$28-1),Projects!$B$28/Projects!$D$28,"")</f>
        <v/>
      </c>
      <c r="CU34" s="202" t="str">
        <f aca="false">IF(AND(Projects!$C$28&lt;=CU$4,CU$4&lt;=Projects!$C$28+Projects!$D$28-1),Projects!$B$28/Projects!$D$28,"")</f>
        <v/>
      </c>
      <c r="CV34" s="202" t="str">
        <f aca="false">IF(AND(Projects!$C$28&lt;=CV$4,CV$4&lt;=Projects!$C$28+Projects!$D$28-1),Projects!$B$28/Projects!$D$28,"")</f>
        <v/>
      </c>
      <c r="CW34" s="202" t="str">
        <f aca="false">IF(AND(Projects!$C$28&lt;=CW$4,CW$4&lt;=Projects!$C$28+Projects!$D$28-1),Projects!$B$28/Projects!$D$28,"")</f>
        <v/>
      </c>
      <c r="CX34" s="202" t="str">
        <f aca="false">IF(AND(Projects!$C$28&lt;=CX$4,CX$4&lt;=Projects!$C$28+Projects!$D$28-1),Projects!$B$28/Projects!$D$28,"")</f>
        <v/>
      </c>
      <c r="CY34" s="202" t="str">
        <f aca="false">IF(AND(Projects!$C$28&lt;=CY$4,CY$4&lt;=Projects!$C$28+Projects!$D$28-1),Projects!$B$28/Projects!$D$28,"")</f>
        <v/>
      </c>
      <c r="CZ34" s="202" t="str">
        <f aca="false">IF(AND(Projects!$C$28&lt;=CZ$4,CZ$4&lt;=Projects!$C$28+Projects!$D$28-1),Projects!$B$28/Projects!$D$28,"")</f>
        <v/>
      </c>
      <c r="DA34" s="202" t="str">
        <f aca="false">IF(AND(Projects!$C$28&lt;=DA$4,DA$4&lt;=Projects!$C$28+Projects!$D$28-1),Projects!$B$28/Projects!$D$28,"")</f>
        <v/>
      </c>
      <c r="DB34" s="202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30" t="s">
        <v>32</v>
      </c>
      <c r="B35" s="199" t="n">
        <f aca="false">Projects!$B$29</f>
        <v>15000000</v>
      </c>
      <c r="C35" s="200" t="n">
        <f aca="false">EDATE(Model!$E$2,Projects!$C$29-1)</f>
        <v>47543</v>
      </c>
      <c r="D35" s="200" t="n">
        <f aca="false">EDATE(Model!$E$2,Projects!$C$29+Projects!$D$29-2)</f>
        <v>48092</v>
      </c>
      <c r="E35" s="201" t="n">
        <f aca="false">Projects!$D$29</f>
        <v>19</v>
      </c>
      <c r="F35" s="199" t="n">
        <f aca="false">Projects!$B$29/Projects!$D$29</f>
        <v>789473.684210526</v>
      </c>
      <c r="G35" s="202" t="str">
        <f aca="false">IF(AND(Projects!$C$29&lt;=G$4,G$4&lt;=Projects!$C$29+Projects!$D$29-1),Projects!$B$29/Projects!$D$29,"")</f>
        <v/>
      </c>
      <c r="H35" s="202" t="str">
        <f aca="false">IF(AND(Projects!$C$29&lt;=H$4,H$4&lt;=Projects!$C$29+Projects!$D$29-1),Projects!$B$29/Projects!$D$29,"")</f>
        <v/>
      </c>
      <c r="I35" s="202" t="str">
        <f aca="false">IF(AND(Projects!$C$29&lt;=I$4,I$4&lt;=Projects!$C$29+Projects!$D$29-1),Projects!$B$29/Projects!$D$29,"")</f>
        <v/>
      </c>
      <c r="J35" s="202" t="str">
        <f aca="false">IF(AND(Projects!$C$29&lt;=J$4,J$4&lt;=Projects!$C$29+Projects!$D$29-1),Projects!$B$29/Projects!$D$29,"")</f>
        <v/>
      </c>
      <c r="K35" s="202" t="str">
        <f aca="false">IF(AND(Projects!$C$29&lt;=K$4,K$4&lt;=Projects!$C$29+Projects!$D$29-1),Projects!$B$29/Projects!$D$29,"")</f>
        <v/>
      </c>
      <c r="L35" s="202" t="str">
        <f aca="false">IF(AND(Projects!$C$29&lt;=L$4,L$4&lt;=Projects!$C$29+Projects!$D$29-1),Projects!$B$29/Projects!$D$29,"")</f>
        <v/>
      </c>
      <c r="M35" s="202" t="str">
        <f aca="false">IF(AND(Projects!$C$29&lt;=M$4,M$4&lt;=Projects!$C$29+Projects!$D$29-1),Projects!$B$29/Projects!$D$29,"")</f>
        <v/>
      </c>
      <c r="N35" s="202" t="str">
        <f aca="false">IF(AND(Projects!$C$29&lt;=N$4,N$4&lt;=Projects!$C$29+Projects!$D$29-1),Projects!$B$29/Projects!$D$29,"")</f>
        <v/>
      </c>
      <c r="O35" s="202" t="str">
        <f aca="false">IF(AND(Projects!$C$29&lt;=O$4,O$4&lt;=Projects!$C$29+Projects!$D$29-1),Projects!$B$29/Projects!$D$29,"")</f>
        <v/>
      </c>
      <c r="P35" s="202" t="str">
        <f aca="false">IF(AND(Projects!$C$29&lt;=P$4,P$4&lt;=Projects!$C$29+Projects!$D$29-1),Projects!$B$29/Projects!$D$29,"")</f>
        <v/>
      </c>
      <c r="Q35" s="202" t="str">
        <f aca="false">IF(AND(Projects!$C$29&lt;=Q$4,Q$4&lt;=Projects!$C$29+Projects!$D$29-1),Projects!$B$29/Projects!$D$29,"")</f>
        <v/>
      </c>
      <c r="R35" s="202" t="str">
        <f aca="false">IF(AND(Projects!$C$29&lt;=R$4,R$4&lt;=Projects!$C$29+Projects!$D$29-1),Projects!$B$29/Projects!$D$29,"")</f>
        <v/>
      </c>
      <c r="S35" s="202" t="str">
        <f aca="false">IF(AND(Projects!$C$29&lt;=S$4,S$4&lt;=Projects!$C$29+Projects!$D$29-1),Projects!$B$29/Projects!$D$29,"")</f>
        <v/>
      </c>
      <c r="T35" s="202" t="str">
        <f aca="false">IF(AND(Projects!$C$29&lt;=T$4,T$4&lt;=Projects!$C$29+Projects!$D$29-1),Projects!$B$29/Projects!$D$29,"")</f>
        <v/>
      </c>
      <c r="U35" s="202" t="str">
        <f aca="false">IF(AND(Projects!$C$29&lt;=U$4,U$4&lt;=Projects!$C$29+Projects!$D$29-1),Projects!$B$29/Projects!$D$29,"")</f>
        <v/>
      </c>
      <c r="V35" s="202" t="str">
        <f aca="false">IF(AND(Projects!$C$29&lt;=V$4,V$4&lt;=Projects!$C$29+Projects!$D$29-1),Projects!$B$29/Projects!$D$29,"")</f>
        <v/>
      </c>
      <c r="W35" s="202" t="str">
        <f aca="false">IF(AND(Projects!$C$29&lt;=W$4,W$4&lt;=Projects!$C$29+Projects!$D$29-1),Projects!$B$29/Projects!$D$29,"")</f>
        <v/>
      </c>
      <c r="X35" s="202" t="str">
        <f aca="false">IF(AND(Projects!$C$29&lt;=X$4,X$4&lt;=Projects!$C$29+Projects!$D$29-1),Projects!$B$29/Projects!$D$29,"")</f>
        <v/>
      </c>
      <c r="Y35" s="202" t="str">
        <f aca="false">IF(AND(Projects!$C$29&lt;=Y$4,Y$4&lt;=Projects!$C$29+Projects!$D$29-1),Projects!$B$29/Projects!$D$29,"")</f>
        <v/>
      </c>
      <c r="Z35" s="202" t="str">
        <f aca="false">IF(AND(Projects!$C$29&lt;=Z$4,Z$4&lt;=Projects!$C$29+Projects!$D$29-1),Projects!$B$29/Projects!$D$29,"")</f>
        <v/>
      </c>
      <c r="AA35" s="202" t="str">
        <f aca="false">IF(AND(Projects!$C$29&lt;=AA$4,AA$4&lt;=Projects!$C$29+Projects!$D$29-1),Projects!$B$29/Projects!$D$29,"")</f>
        <v/>
      </c>
      <c r="AB35" s="202" t="str">
        <f aca="false">IF(AND(Projects!$C$29&lt;=AB$4,AB$4&lt;=Projects!$C$29+Projects!$D$29-1),Projects!$B$29/Projects!$D$29,"")</f>
        <v/>
      </c>
      <c r="AC35" s="202" t="str">
        <f aca="false">IF(AND(Projects!$C$29&lt;=AC$4,AC$4&lt;=Projects!$C$29+Projects!$D$29-1),Projects!$B$29/Projects!$D$29,"")</f>
        <v/>
      </c>
      <c r="AD35" s="202" t="str">
        <f aca="false">IF(AND(Projects!$C$29&lt;=AD$4,AD$4&lt;=Projects!$C$29+Projects!$D$29-1),Projects!$B$29/Projects!$D$29,"")</f>
        <v/>
      </c>
      <c r="AE35" s="202" t="str">
        <f aca="false">IF(AND(Projects!$C$29&lt;=AE$4,AE$4&lt;=Projects!$C$29+Projects!$D$29-1),Projects!$B$29/Projects!$D$29,"")</f>
        <v/>
      </c>
      <c r="AF35" s="202" t="str">
        <f aca="false">IF(AND(Projects!$C$29&lt;=AF$4,AF$4&lt;=Projects!$C$29+Projects!$D$29-1),Projects!$B$29/Projects!$D$29,"")</f>
        <v/>
      </c>
      <c r="AG35" s="202" t="str">
        <f aca="false">IF(AND(Projects!$C$29&lt;=AG$4,AG$4&lt;=Projects!$C$29+Projects!$D$29-1),Projects!$B$29/Projects!$D$29,"")</f>
        <v/>
      </c>
      <c r="AH35" s="202" t="str">
        <f aca="false">IF(AND(Projects!$C$29&lt;=AH$4,AH$4&lt;=Projects!$C$29+Projects!$D$29-1),Projects!$B$29/Projects!$D$29,"")</f>
        <v/>
      </c>
      <c r="AI35" s="202" t="str">
        <f aca="false">IF(AND(Projects!$C$29&lt;=AI$4,AI$4&lt;=Projects!$C$29+Projects!$D$29-1),Projects!$B$29/Projects!$D$29,"")</f>
        <v/>
      </c>
      <c r="AJ35" s="202" t="str">
        <f aca="false">IF(AND(Projects!$C$29&lt;=AJ$4,AJ$4&lt;=Projects!$C$29+Projects!$D$29-1),Projects!$B$29/Projects!$D$29,"")</f>
        <v/>
      </c>
      <c r="AK35" s="202" t="str">
        <f aca="false">IF(AND(Projects!$C$29&lt;=AK$4,AK$4&lt;=Projects!$C$29+Projects!$D$29-1),Projects!$B$29/Projects!$D$29,"")</f>
        <v/>
      </c>
      <c r="AL35" s="202" t="str">
        <f aca="false">IF(AND(Projects!$C$29&lt;=AL$4,AL$4&lt;=Projects!$C$29+Projects!$D$29-1),Projects!$B$29/Projects!$D$29,"")</f>
        <v/>
      </c>
      <c r="AM35" s="202" t="str">
        <f aca="false">IF(AND(Projects!$C$29&lt;=AM$4,AM$4&lt;=Projects!$C$29+Projects!$D$29-1),Projects!$B$29/Projects!$D$29,"")</f>
        <v/>
      </c>
      <c r="AN35" s="202" t="str">
        <f aca="false">IF(AND(Projects!$C$29&lt;=AN$4,AN$4&lt;=Projects!$C$29+Projects!$D$29-1),Projects!$B$29/Projects!$D$29,"")</f>
        <v/>
      </c>
      <c r="AO35" s="202" t="str">
        <f aca="false">IF(AND(Projects!$C$29&lt;=AO$4,AO$4&lt;=Projects!$C$29+Projects!$D$29-1),Projects!$B$29/Projects!$D$29,"")</f>
        <v/>
      </c>
      <c r="AP35" s="202" t="str">
        <f aca="false">IF(AND(Projects!$C$29&lt;=AP$4,AP$4&lt;=Projects!$C$29+Projects!$D$29-1),Projects!$B$29/Projects!$D$29,"")</f>
        <v/>
      </c>
      <c r="AQ35" s="202" t="str">
        <f aca="false">IF(AND(Projects!$C$29&lt;=AQ$4,AQ$4&lt;=Projects!$C$29+Projects!$D$29-1),Projects!$B$29/Projects!$D$29,"")</f>
        <v/>
      </c>
      <c r="AR35" s="202" t="str">
        <f aca="false">IF(AND(Projects!$C$29&lt;=AR$4,AR$4&lt;=Projects!$C$29+Projects!$D$29-1),Projects!$B$29/Projects!$D$29,"")</f>
        <v/>
      </c>
      <c r="AS35" s="202" t="str">
        <f aca="false">IF(AND(Projects!$C$29&lt;=AS$4,AS$4&lt;=Projects!$C$29+Projects!$D$29-1),Projects!$B$29/Projects!$D$29,"")</f>
        <v/>
      </c>
      <c r="AT35" s="202" t="str">
        <f aca="false">IF(AND(Projects!$C$29&lt;=AT$4,AT$4&lt;=Projects!$C$29+Projects!$D$29-1),Projects!$B$29/Projects!$D$29,"")</f>
        <v/>
      </c>
      <c r="AU35" s="202" t="str">
        <f aca="false">IF(AND(Projects!$C$29&lt;=AU$4,AU$4&lt;=Projects!$C$29+Projects!$D$29-1),Projects!$B$29/Projects!$D$29,"")</f>
        <v/>
      </c>
      <c r="AV35" s="202" t="str">
        <f aca="false">IF(AND(Projects!$C$29&lt;=AV$4,AV$4&lt;=Projects!$C$29+Projects!$D$29-1),Projects!$B$29/Projects!$D$29,"")</f>
        <v/>
      </c>
      <c r="AW35" s="202" t="str">
        <f aca="false">IF(AND(Projects!$C$29&lt;=AW$4,AW$4&lt;=Projects!$C$29+Projects!$D$29-1),Projects!$B$29/Projects!$D$29,"")</f>
        <v/>
      </c>
      <c r="AX35" s="202" t="str">
        <f aca="false">IF(AND(Projects!$C$29&lt;=AX$4,AX$4&lt;=Projects!$C$29+Projects!$D$29-1),Projects!$B$29/Projects!$D$29,"")</f>
        <v/>
      </c>
      <c r="AY35" s="202" t="str">
        <f aca="false">IF(AND(Projects!$C$29&lt;=AY$4,AY$4&lt;=Projects!$C$29+Projects!$D$29-1),Projects!$B$29/Projects!$D$29,"")</f>
        <v/>
      </c>
      <c r="AZ35" s="202" t="str">
        <f aca="false">IF(AND(Projects!$C$29&lt;=AZ$4,AZ$4&lt;=Projects!$C$29+Projects!$D$29-1),Projects!$B$29/Projects!$D$29,"")</f>
        <v/>
      </c>
      <c r="BA35" s="202" t="str">
        <f aca="false">IF(AND(Projects!$C$29&lt;=BA$4,BA$4&lt;=Projects!$C$29+Projects!$D$29-1),Projects!$B$29/Projects!$D$29,"")</f>
        <v/>
      </c>
      <c r="BB35" s="202" t="n">
        <f aca="false">IF(AND(Projects!$C$29&lt;=BB$4,BB$4&lt;=Projects!$C$29+Projects!$D$29-1),Projects!$B$29/Projects!$D$29,"")</f>
        <v>789473.684210526</v>
      </c>
      <c r="BC35" s="202" t="n">
        <f aca="false">IF(AND(Projects!$C$29&lt;=BC$4,BC$4&lt;=Projects!$C$29+Projects!$D$29-1),Projects!$B$29/Projects!$D$29,"")</f>
        <v>789473.684210526</v>
      </c>
      <c r="BD35" s="202" t="n">
        <f aca="false">IF(AND(Projects!$C$29&lt;=BD$4,BD$4&lt;=Projects!$C$29+Projects!$D$29-1),Projects!$B$29/Projects!$D$29,"")</f>
        <v>789473.684210526</v>
      </c>
      <c r="BE35" s="202" t="n">
        <f aca="false">IF(AND(Projects!$C$29&lt;=BE$4,BE$4&lt;=Projects!$C$29+Projects!$D$29-1),Projects!$B$29/Projects!$D$29,"")</f>
        <v>789473.684210526</v>
      </c>
      <c r="BF35" s="202" t="n">
        <f aca="false">IF(AND(Projects!$C$29&lt;=BF$4,BF$4&lt;=Projects!$C$29+Projects!$D$29-1),Projects!$B$29/Projects!$D$29,"")</f>
        <v>789473.684210526</v>
      </c>
      <c r="BG35" s="202" t="n">
        <f aca="false">IF(AND(Projects!$C$29&lt;=BG$4,BG$4&lt;=Projects!$C$29+Projects!$D$29-1),Projects!$B$29/Projects!$D$29,"")</f>
        <v>789473.684210526</v>
      </c>
      <c r="BH35" s="202" t="n">
        <f aca="false">IF(AND(Projects!$C$29&lt;=BH$4,BH$4&lt;=Projects!$C$29+Projects!$D$29-1),Projects!$B$29/Projects!$D$29,"")</f>
        <v>789473.684210526</v>
      </c>
      <c r="BI35" s="202" t="n">
        <f aca="false">IF(AND(Projects!$C$29&lt;=BI$4,BI$4&lt;=Projects!$C$29+Projects!$D$29-1),Projects!$B$29/Projects!$D$29,"")</f>
        <v>789473.684210526</v>
      </c>
      <c r="BJ35" s="202" t="n">
        <f aca="false">IF(AND(Projects!$C$29&lt;=BJ$4,BJ$4&lt;=Projects!$C$29+Projects!$D$29-1),Projects!$B$29/Projects!$D$29,"")</f>
        <v>789473.684210526</v>
      </c>
      <c r="BK35" s="202" t="n">
        <f aca="false">IF(AND(Projects!$C$29&lt;=BK$4,BK$4&lt;=Projects!$C$29+Projects!$D$29-1),Projects!$B$29/Projects!$D$29,"")</f>
        <v>789473.684210526</v>
      </c>
      <c r="BL35" s="202" t="n">
        <f aca="false">IF(AND(Projects!$C$29&lt;=BL$4,BL$4&lt;=Projects!$C$29+Projects!$D$29-1),Projects!$B$29/Projects!$D$29,"")</f>
        <v>789473.684210526</v>
      </c>
      <c r="BM35" s="202" t="n">
        <f aca="false">IF(AND(Projects!$C$29&lt;=BM$4,BM$4&lt;=Projects!$C$29+Projects!$D$29-1),Projects!$B$29/Projects!$D$29,"")</f>
        <v>789473.684210526</v>
      </c>
      <c r="BN35" s="202" t="n">
        <f aca="false">IF(AND(Projects!$C$29&lt;=BN$4,BN$4&lt;=Projects!$C$29+Projects!$D$29-1),Projects!$B$29/Projects!$D$29,"")</f>
        <v>789473.684210526</v>
      </c>
      <c r="BO35" s="202" t="n">
        <f aca="false">IF(AND(Projects!$C$29&lt;=BO$4,BO$4&lt;=Projects!$C$29+Projects!$D$29-1),Projects!$B$29/Projects!$D$29,"")</f>
        <v>789473.684210526</v>
      </c>
      <c r="BP35" s="202" t="n">
        <f aca="false">IF(AND(Projects!$C$29&lt;=BP$4,BP$4&lt;=Projects!$C$29+Projects!$D$29-1),Projects!$B$29/Projects!$D$29,"")</f>
        <v>789473.684210526</v>
      </c>
      <c r="BQ35" s="202" t="n">
        <f aca="false">IF(AND(Projects!$C$29&lt;=BQ$4,BQ$4&lt;=Projects!$C$29+Projects!$D$29-1),Projects!$B$29/Projects!$D$29,"")</f>
        <v>789473.684210526</v>
      </c>
      <c r="BR35" s="202" t="n">
        <f aca="false">IF(AND(Projects!$C$29&lt;=BR$4,BR$4&lt;=Projects!$C$29+Projects!$D$29-1),Projects!$B$29/Projects!$D$29,"")</f>
        <v>789473.684210526</v>
      </c>
      <c r="BS35" s="202" t="n">
        <f aca="false">IF(AND(Projects!$C$29&lt;=BS$4,BS$4&lt;=Projects!$C$29+Projects!$D$29-1),Projects!$B$29/Projects!$D$29,"")</f>
        <v>789473.684210526</v>
      </c>
      <c r="BT35" s="202" t="n">
        <f aca="false">IF(AND(Projects!$C$29&lt;=BT$4,BT$4&lt;=Projects!$C$29+Projects!$D$29-1),Projects!$B$29/Projects!$D$29,"")</f>
        <v>789473.684210526</v>
      </c>
      <c r="BU35" s="202" t="str">
        <f aca="false">IF(AND(Projects!$C$29&lt;=BU$4,BU$4&lt;=Projects!$C$29+Projects!$D$29-1),Projects!$B$29/Projects!$D$29,"")</f>
        <v/>
      </c>
      <c r="BV35" s="202" t="str">
        <f aca="false">IF(AND(Projects!$C$29&lt;=BV$4,BV$4&lt;=Projects!$C$29+Projects!$D$29-1),Projects!$B$29/Projects!$D$29,"")</f>
        <v/>
      </c>
      <c r="BW35" s="202" t="str">
        <f aca="false">IF(AND(Projects!$C$29&lt;=BW$4,BW$4&lt;=Projects!$C$29+Projects!$D$29-1),Projects!$B$29/Projects!$D$29,"")</f>
        <v/>
      </c>
      <c r="BX35" s="202" t="str">
        <f aca="false">IF(AND(Projects!$C$29&lt;=BX$4,BX$4&lt;=Projects!$C$29+Projects!$D$29-1),Projects!$B$29/Projects!$D$29,"")</f>
        <v/>
      </c>
      <c r="BY35" s="202" t="str">
        <f aca="false">IF(AND(Projects!$C$29&lt;=BY$4,BY$4&lt;=Projects!$C$29+Projects!$D$29-1),Projects!$B$29/Projects!$D$29,"")</f>
        <v/>
      </c>
      <c r="BZ35" s="202" t="str">
        <f aca="false">IF(AND(Projects!$C$29&lt;=BZ$4,BZ$4&lt;=Projects!$C$29+Projects!$D$29-1),Projects!$B$29/Projects!$D$29,"")</f>
        <v/>
      </c>
      <c r="CA35" s="202" t="str">
        <f aca="false">IF(AND(Projects!$C$29&lt;=CA$4,CA$4&lt;=Projects!$C$29+Projects!$D$29-1),Projects!$B$29/Projects!$D$29,"")</f>
        <v/>
      </c>
      <c r="CB35" s="202" t="str">
        <f aca="false">IF(AND(Projects!$C$29&lt;=CB$4,CB$4&lt;=Projects!$C$29+Projects!$D$29-1),Projects!$B$29/Projects!$D$29,"")</f>
        <v/>
      </c>
      <c r="CC35" s="202" t="str">
        <f aca="false">IF(AND(Projects!$C$29&lt;=CC$4,CC$4&lt;=Projects!$C$29+Projects!$D$29-1),Projects!$B$29/Projects!$D$29,"")</f>
        <v/>
      </c>
      <c r="CD35" s="202" t="str">
        <f aca="false">IF(AND(Projects!$C$29&lt;=CD$4,CD$4&lt;=Projects!$C$29+Projects!$D$29-1),Projects!$B$29/Projects!$D$29,"")</f>
        <v/>
      </c>
      <c r="CE35" s="202" t="str">
        <f aca="false">IF(AND(Projects!$C$29&lt;=CE$4,CE$4&lt;=Projects!$C$29+Projects!$D$29-1),Projects!$B$29/Projects!$D$29,"")</f>
        <v/>
      </c>
      <c r="CF35" s="202" t="str">
        <f aca="false">IF(AND(Projects!$C$29&lt;=CF$4,CF$4&lt;=Projects!$C$29+Projects!$D$29-1),Projects!$B$29/Projects!$D$29,"")</f>
        <v/>
      </c>
      <c r="CG35" s="202" t="str">
        <f aca="false">IF(AND(Projects!$C$29&lt;=CG$4,CG$4&lt;=Projects!$C$29+Projects!$D$29-1),Projects!$B$29/Projects!$D$29,"")</f>
        <v/>
      </c>
      <c r="CH35" s="202" t="str">
        <f aca="false">IF(AND(Projects!$C$29&lt;=CH$4,CH$4&lt;=Projects!$C$29+Projects!$D$29-1),Projects!$B$29/Projects!$D$29,"")</f>
        <v/>
      </c>
      <c r="CI35" s="202" t="str">
        <f aca="false">IF(AND(Projects!$C$29&lt;=CI$4,CI$4&lt;=Projects!$C$29+Projects!$D$29-1),Projects!$B$29/Projects!$D$29,"")</f>
        <v/>
      </c>
      <c r="CJ35" s="202" t="str">
        <f aca="false">IF(AND(Projects!$C$29&lt;=CJ$4,CJ$4&lt;=Projects!$C$29+Projects!$D$29-1),Projects!$B$29/Projects!$D$29,"")</f>
        <v/>
      </c>
      <c r="CK35" s="202" t="str">
        <f aca="false">IF(AND(Projects!$C$29&lt;=CK$4,CK$4&lt;=Projects!$C$29+Projects!$D$29-1),Projects!$B$29/Projects!$D$29,"")</f>
        <v/>
      </c>
      <c r="CL35" s="202" t="str">
        <f aca="false">IF(AND(Projects!$C$29&lt;=CL$4,CL$4&lt;=Projects!$C$29+Projects!$D$29-1),Projects!$B$29/Projects!$D$29,"")</f>
        <v/>
      </c>
      <c r="CM35" s="202" t="str">
        <f aca="false">IF(AND(Projects!$C$29&lt;=CM$4,CM$4&lt;=Projects!$C$29+Projects!$D$29-1),Projects!$B$29/Projects!$D$29,"")</f>
        <v/>
      </c>
      <c r="CN35" s="202" t="str">
        <f aca="false">IF(AND(Projects!$C$29&lt;=CN$4,CN$4&lt;=Projects!$C$29+Projects!$D$29-1),Projects!$B$29/Projects!$D$29,"")</f>
        <v/>
      </c>
      <c r="CO35" s="202" t="str">
        <f aca="false">IF(AND(Projects!$C$29&lt;=CO$4,CO$4&lt;=Projects!$C$29+Projects!$D$29-1),Projects!$B$29/Projects!$D$29,"")</f>
        <v/>
      </c>
      <c r="CP35" s="202" t="str">
        <f aca="false">IF(AND(Projects!$C$29&lt;=CP$4,CP$4&lt;=Projects!$C$29+Projects!$D$29-1),Projects!$B$29/Projects!$D$29,"")</f>
        <v/>
      </c>
      <c r="CQ35" s="202" t="str">
        <f aca="false">IF(AND(Projects!$C$29&lt;=CQ$4,CQ$4&lt;=Projects!$C$29+Projects!$D$29-1),Projects!$B$29/Projects!$D$29,"")</f>
        <v/>
      </c>
      <c r="CR35" s="202" t="str">
        <f aca="false">IF(AND(Projects!$C$29&lt;=CR$4,CR$4&lt;=Projects!$C$29+Projects!$D$29-1),Projects!$B$29/Projects!$D$29,"")</f>
        <v/>
      </c>
      <c r="CS35" s="202" t="str">
        <f aca="false">IF(AND(Projects!$C$29&lt;=CS$4,CS$4&lt;=Projects!$C$29+Projects!$D$29-1),Projects!$B$29/Projects!$D$29,"")</f>
        <v/>
      </c>
      <c r="CT35" s="202" t="str">
        <f aca="false">IF(AND(Projects!$C$29&lt;=CT$4,CT$4&lt;=Projects!$C$29+Projects!$D$29-1),Projects!$B$29/Projects!$D$29,"")</f>
        <v/>
      </c>
      <c r="CU35" s="202" t="str">
        <f aca="false">IF(AND(Projects!$C$29&lt;=CU$4,CU$4&lt;=Projects!$C$29+Projects!$D$29-1),Projects!$B$29/Projects!$D$29,"")</f>
        <v/>
      </c>
      <c r="CV35" s="202" t="str">
        <f aca="false">IF(AND(Projects!$C$29&lt;=CV$4,CV$4&lt;=Projects!$C$29+Projects!$D$29-1),Projects!$B$29/Projects!$D$29,"")</f>
        <v/>
      </c>
      <c r="CW35" s="202" t="str">
        <f aca="false">IF(AND(Projects!$C$29&lt;=CW$4,CW$4&lt;=Projects!$C$29+Projects!$D$29-1),Projects!$B$29/Projects!$D$29,"")</f>
        <v/>
      </c>
      <c r="CX35" s="202" t="str">
        <f aca="false">IF(AND(Projects!$C$29&lt;=CX$4,CX$4&lt;=Projects!$C$29+Projects!$D$29-1),Projects!$B$29/Projects!$D$29,"")</f>
        <v/>
      </c>
      <c r="CY35" s="202" t="str">
        <f aca="false">IF(AND(Projects!$C$29&lt;=CY$4,CY$4&lt;=Projects!$C$29+Projects!$D$29-1),Projects!$B$29/Projects!$D$29,"")</f>
        <v/>
      </c>
      <c r="CZ35" s="202" t="str">
        <f aca="false">IF(AND(Projects!$C$29&lt;=CZ$4,CZ$4&lt;=Projects!$C$29+Projects!$D$29-1),Projects!$B$29/Projects!$D$29,"")</f>
        <v/>
      </c>
      <c r="DA35" s="202" t="str">
        <f aca="false">IF(AND(Projects!$C$29&lt;=DA$4,DA$4&lt;=Projects!$C$29+Projects!$D$29-1),Projects!$B$29/Projects!$D$29,"")</f>
        <v/>
      </c>
      <c r="DB35" s="202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30" t="s">
        <v>33</v>
      </c>
      <c r="B36" s="199" t="n">
        <f aca="false">Projects!$B$30</f>
        <v>15000000</v>
      </c>
      <c r="C36" s="200" t="n">
        <f aca="false">EDATE(Model!$E$2,Projects!$C$30-1)</f>
        <v>47604</v>
      </c>
      <c r="D36" s="200" t="n">
        <f aca="false">EDATE(Model!$E$2,Projects!$C$30+Projects!$D$30-2)</f>
        <v>48153</v>
      </c>
      <c r="E36" s="201" t="n">
        <f aca="false">Projects!$D$30</f>
        <v>19</v>
      </c>
      <c r="F36" s="199" t="n">
        <f aca="false">Projects!$B$30/Projects!$D$30</f>
        <v>789473.684210526</v>
      </c>
      <c r="G36" s="202" t="str">
        <f aca="false">IF(AND(Projects!$C$30&lt;=G$4,G$4&lt;=Projects!$C$30+Projects!$D$30-1),Projects!$B$30/Projects!$D$30,"")</f>
        <v/>
      </c>
      <c r="H36" s="202" t="str">
        <f aca="false">IF(AND(Projects!$C$30&lt;=H$4,H$4&lt;=Projects!$C$30+Projects!$D$30-1),Projects!$B$30/Projects!$D$30,"")</f>
        <v/>
      </c>
      <c r="I36" s="202" t="str">
        <f aca="false">IF(AND(Projects!$C$30&lt;=I$4,I$4&lt;=Projects!$C$30+Projects!$D$30-1),Projects!$B$30/Projects!$D$30,"")</f>
        <v/>
      </c>
      <c r="J36" s="202" t="str">
        <f aca="false">IF(AND(Projects!$C$30&lt;=J$4,J$4&lt;=Projects!$C$30+Projects!$D$30-1),Projects!$B$30/Projects!$D$30,"")</f>
        <v/>
      </c>
      <c r="K36" s="202" t="str">
        <f aca="false">IF(AND(Projects!$C$30&lt;=K$4,K$4&lt;=Projects!$C$30+Projects!$D$30-1),Projects!$B$30/Projects!$D$30,"")</f>
        <v/>
      </c>
      <c r="L36" s="202" t="str">
        <f aca="false">IF(AND(Projects!$C$30&lt;=L$4,L$4&lt;=Projects!$C$30+Projects!$D$30-1),Projects!$B$30/Projects!$D$30,"")</f>
        <v/>
      </c>
      <c r="M36" s="202" t="str">
        <f aca="false">IF(AND(Projects!$C$30&lt;=M$4,M$4&lt;=Projects!$C$30+Projects!$D$30-1),Projects!$B$30/Projects!$D$30,"")</f>
        <v/>
      </c>
      <c r="N36" s="202" t="str">
        <f aca="false">IF(AND(Projects!$C$30&lt;=N$4,N$4&lt;=Projects!$C$30+Projects!$D$30-1),Projects!$B$30/Projects!$D$30,"")</f>
        <v/>
      </c>
      <c r="O36" s="202" t="str">
        <f aca="false">IF(AND(Projects!$C$30&lt;=O$4,O$4&lt;=Projects!$C$30+Projects!$D$30-1),Projects!$B$30/Projects!$D$30,"")</f>
        <v/>
      </c>
      <c r="P36" s="202" t="str">
        <f aca="false">IF(AND(Projects!$C$30&lt;=P$4,P$4&lt;=Projects!$C$30+Projects!$D$30-1),Projects!$B$30/Projects!$D$30,"")</f>
        <v/>
      </c>
      <c r="Q36" s="202" t="str">
        <f aca="false">IF(AND(Projects!$C$30&lt;=Q$4,Q$4&lt;=Projects!$C$30+Projects!$D$30-1),Projects!$B$30/Projects!$D$30,"")</f>
        <v/>
      </c>
      <c r="R36" s="202" t="str">
        <f aca="false">IF(AND(Projects!$C$30&lt;=R$4,R$4&lt;=Projects!$C$30+Projects!$D$30-1),Projects!$B$30/Projects!$D$30,"")</f>
        <v/>
      </c>
      <c r="S36" s="202" t="str">
        <f aca="false">IF(AND(Projects!$C$30&lt;=S$4,S$4&lt;=Projects!$C$30+Projects!$D$30-1),Projects!$B$30/Projects!$D$30,"")</f>
        <v/>
      </c>
      <c r="T36" s="202" t="str">
        <f aca="false">IF(AND(Projects!$C$30&lt;=T$4,T$4&lt;=Projects!$C$30+Projects!$D$30-1),Projects!$B$30/Projects!$D$30,"")</f>
        <v/>
      </c>
      <c r="U36" s="202" t="str">
        <f aca="false">IF(AND(Projects!$C$30&lt;=U$4,U$4&lt;=Projects!$C$30+Projects!$D$30-1),Projects!$B$30/Projects!$D$30,"")</f>
        <v/>
      </c>
      <c r="V36" s="202" t="str">
        <f aca="false">IF(AND(Projects!$C$30&lt;=V$4,V$4&lt;=Projects!$C$30+Projects!$D$30-1),Projects!$B$30/Projects!$D$30,"")</f>
        <v/>
      </c>
      <c r="W36" s="202" t="str">
        <f aca="false">IF(AND(Projects!$C$30&lt;=W$4,W$4&lt;=Projects!$C$30+Projects!$D$30-1),Projects!$B$30/Projects!$D$30,"")</f>
        <v/>
      </c>
      <c r="X36" s="202" t="str">
        <f aca="false">IF(AND(Projects!$C$30&lt;=X$4,X$4&lt;=Projects!$C$30+Projects!$D$30-1),Projects!$B$30/Projects!$D$30,"")</f>
        <v/>
      </c>
      <c r="Y36" s="202" t="str">
        <f aca="false">IF(AND(Projects!$C$30&lt;=Y$4,Y$4&lt;=Projects!$C$30+Projects!$D$30-1),Projects!$B$30/Projects!$D$30,"")</f>
        <v/>
      </c>
      <c r="Z36" s="202" t="str">
        <f aca="false">IF(AND(Projects!$C$30&lt;=Z$4,Z$4&lt;=Projects!$C$30+Projects!$D$30-1),Projects!$B$30/Projects!$D$30,"")</f>
        <v/>
      </c>
      <c r="AA36" s="202" t="str">
        <f aca="false">IF(AND(Projects!$C$30&lt;=AA$4,AA$4&lt;=Projects!$C$30+Projects!$D$30-1),Projects!$B$30/Projects!$D$30,"")</f>
        <v/>
      </c>
      <c r="AB36" s="202" t="str">
        <f aca="false">IF(AND(Projects!$C$30&lt;=AB$4,AB$4&lt;=Projects!$C$30+Projects!$D$30-1),Projects!$B$30/Projects!$D$30,"")</f>
        <v/>
      </c>
      <c r="AC36" s="202" t="str">
        <f aca="false">IF(AND(Projects!$C$30&lt;=AC$4,AC$4&lt;=Projects!$C$30+Projects!$D$30-1),Projects!$B$30/Projects!$D$30,"")</f>
        <v/>
      </c>
      <c r="AD36" s="202" t="str">
        <f aca="false">IF(AND(Projects!$C$30&lt;=AD$4,AD$4&lt;=Projects!$C$30+Projects!$D$30-1),Projects!$B$30/Projects!$D$30,"")</f>
        <v/>
      </c>
      <c r="AE36" s="202" t="str">
        <f aca="false">IF(AND(Projects!$C$30&lt;=AE$4,AE$4&lt;=Projects!$C$30+Projects!$D$30-1),Projects!$B$30/Projects!$D$30,"")</f>
        <v/>
      </c>
      <c r="AF36" s="202" t="str">
        <f aca="false">IF(AND(Projects!$C$30&lt;=AF$4,AF$4&lt;=Projects!$C$30+Projects!$D$30-1),Projects!$B$30/Projects!$D$30,"")</f>
        <v/>
      </c>
      <c r="AG36" s="202" t="str">
        <f aca="false">IF(AND(Projects!$C$30&lt;=AG$4,AG$4&lt;=Projects!$C$30+Projects!$D$30-1),Projects!$B$30/Projects!$D$30,"")</f>
        <v/>
      </c>
      <c r="AH36" s="202" t="str">
        <f aca="false">IF(AND(Projects!$C$30&lt;=AH$4,AH$4&lt;=Projects!$C$30+Projects!$D$30-1),Projects!$B$30/Projects!$D$30,"")</f>
        <v/>
      </c>
      <c r="AI36" s="202" t="str">
        <f aca="false">IF(AND(Projects!$C$30&lt;=AI$4,AI$4&lt;=Projects!$C$30+Projects!$D$30-1),Projects!$B$30/Projects!$D$30,"")</f>
        <v/>
      </c>
      <c r="AJ36" s="202" t="str">
        <f aca="false">IF(AND(Projects!$C$30&lt;=AJ$4,AJ$4&lt;=Projects!$C$30+Projects!$D$30-1),Projects!$B$30/Projects!$D$30,"")</f>
        <v/>
      </c>
      <c r="AK36" s="202" t="str">
        <f aca="false">IF(AND(Projects!$C$30&lt;=AK$4,AK$4&lt;=Projects!$C$30+Projects!$D$30-1),Projects!$B$30/Projects!$D$30,"")</f>
        <v/>
      </c>
      <c r="AL36" s="202" t="str">
        <f aca="false">IF(AND(Projects!$C$30&lt;=AL$4,AL$4&lt;=Projects!$C$30+Projects!$D$30-1),Projects!$B$30/Projects!$D$30,"")</f>
        <v/>
      </c>
      <c r="AM36" s="202" t="str">
        <f aca="false">IF(AND(Projects!$C$30&lt;=AM$4,AM$4&lt;=Projects!$C$30+Projects!$D$30-1),Projects!$B$30/Projects!$D$30,"")</f>
        <v/>
      </c>
      <c r="AN36" s="202" t="str">
        <f aca="false">IF(AND(Projects!$C$30&lt;=AN$4,AN$4&lt;=Projects!$C$30+Projects!$D$30-1),Projects!$B$30/Projects!$D$30,"")</f>
        <v/>
      </c>
      <c r="AO36" s="202" t="str">
        <f aca="false">IF(AND(Projects!$C$30&lt;=AO$4,AO$4&lt;=Projects!$C$30+Projects!$D$30-1),Projects!$B$30/Projects!$D$30,"")</f>
        <v/>
      </c>
      <c r="AP36" s="202" t="str">
        <f aca="false">IF(AND(Projects!$C$30&lt;=AP$4,AP$4&lt;=Projects!$C$30+Projects!$D$30-1),Projects!$B$30/Projects!$D$30,"")</f>
        <v/>
      </c>
      <c r="AQ36" s="202" t="str">
        <f aca="false">IF(AND(Projects!$C$30&lt;=AQ$4,AQ$4&lt;=Projects!$C$30+Projects!$D$30-1),Projects!$B$30/Projects!$D$30,"")</f>
        <v/>
      </c>
      <c r="AR36" s="202" t="str">
        <f aca="false">IF(AND(Projects!$C$30&lt;=AR$4,AR$4&lt;=Projects!$C$30+Projects!$D$30-1),Projects!$B$30/Projects!$D$30,"")</f>
        <v/>
      </c>
      <c r="AS36" s="202" t="str">
        <f aca="false">IF(AND(Projects!$C$30&lt;=AS$4,AS$4&lt;=Projects!$C$30+Projects!$D$30-1),Projects!$B$30/Projects!$D$30,"")</f>
        <v/>
      </c>
      <c r="AT36" s="202" t="str">
        <f aca="false">IF(AND(Projects!$C$30&lt;=AT$4,AT$4&lt;=Projects!$C$30+Projects!$D$30-1),Projects!$B$30/Projects!$D$30,"")</f>
        <v/>
      </c>
      <c r="AU36" s="202" t="str">
        <f aca="false">IF(AND(Projects!$C$30&lt;=AU$4,AU$4&lt;=Projects!$C$30+Projects!$D$30-1),Projects!$B$30/Projects!$D$30,"")</f>
        <v/>
      </c>
      <c r="AV36" s="202" t="str">
        <f aca="false">IF(AND(Projects!$C$30&lt;=AV$4,AV$4&lt;=Projects!$C$30+Projects!$D$30-1),Projects!$B$30/Projects!$D$30,"")</f>
        <v/>
      </c>
      <c r="AW36" s="202" t="str">
        <f aca="false">IF(AND(Projects!$C$30&lt;=AW$4,AW$4&lt;=Projects!$C$30+Projects!$D$30-1),Projects!$B$30/Projects!$D$30,"")</f>
        <v/>
      </c>
      <c r="AX36" s="202" t="str">
        <f aca="false">IF(AND(Projects!$C$30&lt;=AX$4,AX$4&lt;=Projects!$C$30+Projects!$D$30-1),Projects!$B$30/Projects!$D$30,"")</f>
        <v/>
      </c>
      <c r="AY36" s="202" t="str">
        <f aca="false">IF(AND(Projects!$C$30&lt;=AY$4,AY$4&lt;=Projects!$C$30+Projects!$D$30-1),Projects!$B$30/Projects!$D$30,"")</f>
        <v/>
      </c>
      <c r="AZ36" s="202" t="str">
        <f aca="false">IF(AND(Projects!$C$30&lt;=AZ$4,AZ$4&lt;=Projects!$C$30+Projects!$D$30-1),Projects!$B$30/Projects!$D$30,"")</f>
        <v/>
      </c>
      <c r="BA36" s="202" t="str">
        <f aca="false">IF(AND(Projects!$C$30&lt;=BA$4,BA$4&lt;=Projects!$C$30+Projects!$D$30-1),Projects!$B$30/Projects!$D$30,"")</f>
        <v/>
      </c>
      <c r="BB36" s="202" t="str">
        <f aca="false">IF(AND(Projects!$C$30&lt;=BB$4,BB$4&lt;=Projects!$C$30+Projects!$D$30-1),Projects!$B$30/Projects!$D$30,"")</f>
        <v/>
      </c>
      <c r="BC36" s="202" t="str">
        <f aca="false">IF(AND(Projects!$C$30&lt;=BC$4,BC$4&lt;=Projects!$C$30+Projects!$D$30-1),Projects!$B$30/Projects!$D$30,"")</f>
        <v/>
      </c>
      <c r="BD36" s="202" t="n">
        <f aca="false">IF(AND(Projects!$C$30&lt;=BD$4,BD$4&lt;=Projects!$C$30+Projects!$D$30-1),Projects!$B$30/Projects!$D$30,"")</f>
        <v>789473.684210526</v>
      </c>
      <c r="BE36" s="202" t="n">
        <f aca="false">IF(AND(Projects!$C$30&lt;=BE$4,BE$4&lt;=Projects!$C$30+Projects!$D$30-1),Projects!$B$30/Projects!$D$30,"")</f>
        <v>789473.684210526</v>
      </c>
      <c r="BF36" s="202" t="n">
        <f aca="false">IF(AND(Projects!$C$30&lt;=BF$4,BF$4&lt;=Projects!$C$30+Projects!$D$30-1),Projects!$B$30/Projects!$D$30,"")</f>
        <v>789473.684210526</v>
      </c>
      <c r="BG36" s="202" t="n">
        <f aca="false">IF(AND(Projects!$C$30&lt;=BG$4,BG$4&lt;=Projects!$C$30+Projects!$D$30-1),Projects!$B$30/Projects!$D$30,"")</f>
        <v>789473.684210526</v>
      </c>
      <c r="BH36" s="202" t="n">
        <f aca="false">IF(AND(Projects!$C$30&lt;=BH$4,BH$4&lt;=Projects!$C$30+Projects!$D$30-1),Projects!$B$30/Projects!$D$30,"")</f>
        <v>789473.684210526</v>
      </c>
      <c r="BI36" s="202" t="n">
        <f aca="false">IF(AND(Projects!$C$30&lt;=BI$4,BI$4&lt;=Projects!$C$30+Projects!$D$30-1),Projects!$B$30/Projects!$D$30,"")</f>
        <v>789473.684210526</v>
      </c>
      <c r="BJ36" s="202" t="n">
        <f aca="false">IF(AND(Projects!$C$30&lt;=BJ$4,BJ$4&lt;=Projects!$C$30+Projects!$D$30-1),Projects!$B$30/Projects!$D$30,"")</f>
        <v>789473.684210526</v>
      </c>
      <c r="BK36" s="202" t="n">
        <f aca="false">IF(AND(Projects!$C$30&lt;=BK$4,BK$4&lt;=Projects!$C$30+Projects!$D$30-1),Projects!$B$30/Projects!$D$30,"")</f>
        <v>789473.684210526</v>
      </c>
      <c r="BL36" s="202" t="n">
        <f aca="false">IF(AND(Projects!$C$30&lt;=BL$4,BL$4&lt;=Projects!$C$30+Projects!$D$30-1),Projects!$B$30/Projects!$D$30,"")</f>
        <v>789473.684210526</v>
      </c>
      <c r="BM36" s="202" t="n">
        <f aca="false">IF(AND(Projects!$C$30&lt;=BM$4,BM$4&lt;=Projects!$C$30+Projects!$D$30-1),Projects!$B$30/Projects!$D$30,"")</f>
        <v>789473.684210526</v>
      </c>
      <c r="BN36" s="202" t="n">
        <f aca="false">IF(AND(Projects!$C$30&lt;=BN$4,BN$4&lt;=Projects!$C$30+Projects!$D$30-1),Projects!$B$30/Projects!$D$30,"")</f>
        <v>789473.684210526</v>
      </c>
      <c r="BO36" s="202" t="n">
        <f aca="false">IF(AND(Projects!$C$30&lt;=BO$4,BO$4&lt;=Projects!$C$30+Projects!$D$30-1),Projects!$B$30/Projects!$D$30,"")</f>
        <v>789473.684210526</v>
      </c>
      <c r="BP36" s="202" t="n">
        <f aca="false">IF(AND(Projects!$C$30&lt;=BP$4,BP$4&lt;=Projects!$C$30+Projects!$D$30-1),Projects!$B$30/Projects!$D$30,"")</f>
        <v>789473.684210526</v>
      </c>
      <c r="BQ36" s="202" t="n">
        <f aca="false">IF(AND(Projects!$C$30&lt;=BQ$4,BQ$4&lt;=Projects!$C$30+Projects!$D$30-1),Projects!$B$30/Projects!$D$30,"")</f>
        <v>789473.684210526</v>
      </c>
      <c r="BR36" s="202" t="n">
        <f aca="false">IF(AND(Projects!$C$30&lt;=BR$4,BR$4&lt;=Projects!$C$30+Projects!$D$30-1),Projects!$B$30/Projects!$D$30,"")</f>
        <v>789473.684210526</v>
      </c>
      <c r="BS36" s="202" t="n">
        <f aca="false">IF(AND(Projects!$C$30&lt;=BS$4,BS$4&lt;=Projects!$C$30+Projects!$D$30-1),Projects!$B$30/Projects!$D$30,"")</f>
        <v>789473.684210526</v>
      </c>
      <c r="BT36" s="202" t="n">
        <f aca="false">IF(AND(Projects!$C$30&lt;=BT$4,BT$4&lt;=Projects!$C$30+Projects!$D$30-1),Projects!$B$30/Projects!$D$30,"")</f>
        <v>789473.684210526</v>
      </c>
      <c r="BU36" s="202" t="n">
        <f aca="false">IF(AND(Projects!$C$30&lt;=BU$4,BU$4&lt;=Projects!$C$30+Projects!$D$30-1),Projects!$B$30/Projects!$D$30,"")</f>
        <v>789473.684210526</v>
      </c>
      <c r="BV36" s="202" t="n">
        <f aca="false">IF(AND(Projects!$C$30&lt;=BV$4,BV$4&lt;=Projects!$C$30+Projects!$D$30-1),Projects!$B$30/Projects!$D$30,"")</f>
        <v>789473.684210526</v>
      </c>
      <c r="BW36" s="202" t="str">
        <f aca="false">IF(AND(Projects!$C$30&lt;=BW$4,BW$4&lt;=Projects!$C$30+Projects!$D$30-1),Projects!$B$30/Projects!$D$30,"")</f>
        <v/>
      </c>
      <c r="BX36" s="202" t="str">
        <f aca="false">IF(AND(Projects!$C$30&lt;=BX$4,BX$4&lt;=Projects!$C$30+Projects!$D$30-1),Projects!$B$30/Projects!$D$30,"")</f>
        <v/>
      </c>
      <c r="BY36" s="202" t="str">
        <f aca="false">IF(AND(Projects!$C$30&lt;=BY$4,BY$4&lt;=Projects!$C$30+Projects!$D$30-1),Projects!$B$30/Projects!$D$30,"")</f>
        <v/>
      </c>
      <c r="BZ36" s="202" t="str">
        <f aca="false">IF(AND(Projects!$C$30&lt;=BZ$4,BZ$4&lt;=Projects!$C$30+Projects!$D$30-1),Projects!$B$30/Projects!$D$30,"")</f>
        <v/>
      </c>
      <c r="CA36" s="202" t="str">
        <f aca="false">IF(AND(Projects!$C$30&lt;=CA$4,CA$4&lt;=Projects!$C$30+Projects!$D$30-1),Projects!$B$30/Projects!$D$30,"")</f>
        <v/>
      </c>
      <c r="CB36" s="202" t="str">
        <f aca="false">IF(AND(Projects!$C$30&lt;=CB$4,CB$4&lt;=Projects!$C$30+Projects!$D$30-1),Projects!$B$30/Projects!$D$30,"")</f>
        <v/>
      </c>
      <c r="CC36" s="202" t="str">
        <f aca="false">IF(AND(Projects!$C$30&lt;=CC$4,CC$4&lt;=Projects!$C$30+Projects!$D$30-1),Projects!$B$30/Projects!$D$30,"")</f>
        <v/>
      </c>
      <c r="CD36" s="202" t="str">
        <f aca="false">IF(AND(Projects!$C$30&lt;=CD$4,CD$4&lt;=Projects!$C$30+Projects!$D$30-1),Projects!$B$30/Projects!$D$30,"")</f>
        <v/>
      </c>
      <c r="CE36" s="202" t="str">
        <f aca="false">IF(AND(Projects!$C$30&lt;=CE$4,CE$4&lt;=Projects!$C$30+Projects!$D$30-1),Projects!$B$30/Projects!$D$30,"")</f>
        <v/>
      </c>
      <c r="CF36" s="202" t="str">
        <f aca="false">IF(AND(Projects!$C$30&lt;=CF$4,CF$4&lt;=Projects!$C$30+Projects!$D$30-1),Projects!$B$30/Projects!$D$30,"")</f>
        <v/>
      </c>
      <c r="CG36" s="202" t="str">
        <f aca="false">IF(AND(Projects!$C$30&lt;=CG$4,CG$4&lt;=Projects!$C$30+Projects!$D$30-1),Projects!$B$30/Projects!$D$30,"")</f>
        <v/>
      </c>
      <c r="CH36" s="202" t="str">
        <f aca="false">IF(AND(Projects!$C$30&lt;=CH$4,CH$4&lt;=Projects!$C$30+Projects!$D$30-1),Projects!$B$30/Projects!$D$30,"")</f>
        <v/>
      </c>
      <c r="CI36" s="202" t="str">
        <f aca="false">IF(AND(Projects!$C$30&lt;=CI$4,CI$4&lt;=Projects!$C$30+Projects!$D$30-1),Projects!$B$30/Projects!$D$30,"")</f>
        <v/>
      </c>
      <c r="CJ36" s="202" t="str">
        <f aca="false">IF(AND(Projects!$C$30&lt;=CJ$4,CJ$4&lt;=Projects!$C$30+Projects!$D$30-1),Projects!$B$30/Projects!$D$30,"")</f>
        <v/>
      </c>
      <c r="CK36" s="202" t="str">
        <f aca="false">IF(AND(Projects!$C$30&lt;=CK$4,CK$4&lt;=Projects!$C$30+Projects!$D$30-1),Projects!$B$30/Projects!$D$30,"")</f>
        <v/>
      </c>
      <c r="CL36" s="202" t="str">
        <f aca="false">IF(AND(Projects!$C$30&lt;=CL$4,CL$4&lt;=Projects!$C$30+Projects!$D$30-1),Projects!$B$30/Projects!$D$30,"")</f>
        <v/>
      </c>
      <c r="CM36" s="202" t="str">
        <f aca="false">IF(AND(Projects!$C$30&lt;=CM$4,CM$4&lt;=Projects!$C$30+Projects!$D$30-1),Projects!$B$30/Projects!$D$30,"")</f>
        <v/>
      </c>
      <c r="CN36" s="202" t="str">
        <f aca="false">IF(AND(Projects!$C$30&lt;=CN$4,CN$4&lt;=Projects!$C$30+Projects!$D$30-1),Projects!$B$30/Projects!$D$30,"")</f>
        <v/>
      </c>
      <c r="CO36" s="202" t="str">
        <f aca="false">IF(AND(Projects!$C$30&lt;=CO$4,CO$4&lt;=Projects!$C$30+Projects!$D$30-1),Projects!$B$30/Projects!$D$30,"")</f>
        <v/>
      </c>
      <c r="CP36" s="202" t="str">
        <f aca="false">IF(AND(Projects!$C$30&lt;=CP$4,CP$4&lt;=Projects!$C$30+Projects!$D$30-1),Projects!$B$30/Projects!$D$30,"")</f>
        <v/>
      </c>
      <c r="CQ36" s="202" t="str">
        <f aca="false">IF(AND(Projects!$C$30&lt;=CQ$4,CQ$4&lt;=Projects!$C$30+Projects!$D$30-1),Projects!$B$30/Projects!$D$30,"")</f>
        <v/>
      </c>
      <c r="CR36" s="202" t="str">
        <f aca="false">IF(AND(Projects!$C$30&lt;=CR$4,CR$4&lt;=Projects!$C$30+Projects!$D$30-1),Projects!$B$30/Projects!$D$30,"")</f>
        <v/>
      </c>
      <c r="CS36" s="202" t="str">
        <f aca="false">IF(AND(Projects!$C$30&lt;=CS$4,CS$4&lt;=Projects!$C$30+Projects!$D$30-1),Projects!$B$30/Projects!$D$30,"")</f>
        <v/>
      </c>
      <c r="CT36" s="202" t="str">
        <f aca="false">IF(AND(Projects!$C$30&lt;=CT$4,CT$4&lt;=Projects!$C$30+Projects!$D$30-1),Projects!$B$30/Projects!$D$30,"")</f>
        <v/>
      </c>
      <c r="CU36" s="202" t="str">
        <f aca="false">IF(AND(Projects!$C$30&lt;=CU$4,CU$4&lt;=Projects!$C$30+Projects!$D$30-1),Projects!$B$30/Projects!$D$30,"")</f>
        <v/>
      </c>
      <c r="CV36" s="202" t="str">
        <f aca="false">IF(AND(Projects!$C$30&lt;=CV$4,CV$4&lt;=Projects!$C$30+Projects!$D$30-1),Projects!$B$30/Projects!$D$30,"")</f>
        <v/>
      </c>
      <c r="CW36" s="202" t="str">
        <f aca="false">IF(AND(Projects!$C$30&lt;=CW$4,CW$4&lt;=Projects!$C$30+Projects!$D$30-1),Projects!$B$30/Projects!$D$30,"")</f>
        <v/>
      </c>
      <c r="CX36" s="202" t="str">
        <f aca="false">IF(AND(Projects!$C$30&lt;=CX$4,CX$4&lt;=Projects!$C$30+Projects!$D$30-1),Projects!$B$30/Projects!$D$30,"")</f>
        <v/>
      </c>
      <c r="CY36" s="202" t="str">
        <f aca="false">IF(AND(Projects!$C$30&lt;=CY$4,CY$4&lt;=Projects!$C$30+Projects!$D$30-1),Projects!$B$30/Projects!$D$30,"")</f>
        <v/>
      </c>
      <c r="CZ36" s="202" t="str">
        <f aca="false">IF(AND(Projects!$C$30&lt;=CZ$4,CZ$4&lt;=Projects!$C$30+Projects!$D$30-1),Projects!$B$30/Projects!$D$30,"")</f>
        <v/>
      </c>
      <c r="DA36" s="202" t="str">
        <f aca="false">IF(AND(Projects!$C$30&lt;=DA$4,DA$4&lt;=Projects!$C$30+Projects!$D$30-1),Projects!$B$30/Projects!$D$30,"")</f>
        <v/>
      </c>
      <c r="DB36" s="202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30" t="s">
        <v>34</v>
      </c>
      <c r="B37" s="199" t="n">
        <f aca="false">Projects!$B$31</f>
        <v>18000000</v>
      </c>
      <c r="C37" s="200" t="n">
        <f aca="false">EDATE(Model!$E$2,Projects!$C$31-1)</f>
        <v>47665</v>
      </c>
      <c r="D37" s="200" t="n">
        <f aca="false">EDATE(Model!$E$2,Projects!$C$31+Projects!$D$31-2)</f>
        <v>48214</v>
      </c>
      <c r="E37" s="201" t="n">
        <f aca="false">Projects!$D$31</f>
        <v>19</v>
      </c>
      <c r="F37" s="199" t="n">
        <f aca="false">Projects!$B$31/Projects!$D$31</f>
        <v>947368.421052632</v>
      </c>
      <c r="G37" s="202" t="str">
        <f aca="false">IF(AND(Projects!$C$31&lt;=G$4,G$4&lt;=Projects!$C$31+Projects!$D$31-1),Projects!$B$31/Projects!$D$31,"")</f>
        <v/>
      </c>
      <c r="H37" s="202" t="str">
        <f aca="false">IF(AND(Projects!$C$31&lt;=H$4,H$4&lt;=Projects!$C$31+Projects!$D$31-1),Projects!$B$31/Projects!$D$31,"")</f>
        <v/>
      </c>
      <c r="I37" s="202" t="str">
        <f aca="false">IF(AND(Projects!$C$31&lt;=I$4,I$4&lt;=Projects!$C$31+Projects!$D$31-1),Projects!$B$31/Projects!$D$31,"")</f>
        <v/>
      </c>
      <c r="J37" s="202" t="str">
        <f aca="false">IF(AND(Projects!$C$31&lt;=J$4,J$4&lt;=Projects!$C$31+Projects!$D$31-1),Projects!$B$31/Projects!$D$31,"")</f>
        <v/>
      </c>
      <c r="K37" s="202" t="str">
        <f aca="false">IF(AND(Projects!$C$31&lt;=K$4,K$4&lt;=Projects!$C$31+Projects!$D$31-1),Projects!$B$31/Projects!$D$31,"")</f>
        <v/>
      </c>
      <c r="L37" s="202" t="str">
        <f aca="false">IF(AND(Projects!$C$31&lt;=L$4,L$4&lt;=Projects!$C$31+Projects!$D$31-1),Projects!$B$31/Projects!$D$31,"")</f>
        <v/>
      </c>
      <c r="M37" s="202" t="str">
        <f aca="false">IF(AND(Projects!$C$31&lt;=M$4,M$4&lt;=Projects!$C$31+Projects!$D$31-1),Projects!$B$31/Projects!$D$31,"")</f>
        <v/>
      </c>
      <c r="N37" s="202" t="str">
        <f aca="false">IF(AND(Projects!$C$31&lt;=N$4,N$4&lt;=Projects!$C$31+Projects!$D$31-1),Projects!$B$31/Projects!$D$31,"")</f>
        <v/>
      </c>
      <c r="O37" s="202" t="str">
        <f aca="false">IF(AND(Projects!$C$31&lt;=O$4,O$4&lt;=Projects!$C$31+Projects!$D$31-1),Projects!$B$31/Projects!$D$31,"")</f>
        <v/>
      </c>
      <c r="P37" s="202" t="str">
        <f aca="false">IF(AND(Projects!$C$31&lt;=P$4,P$4&lt;=Projects!$C$31+Projects!$D$31-1),Projects!$B$31/Projects!$D$31,"")</f>
        <v/>
      </c>
      <c r="Q37" s="202" t="str">
        <f aca="false">IF(AND(Projects!$C$31&lt;=Q$4,Q$4&lt;=Projects!$C$31+Projects!$D$31-1),Projects!$B$31/Projects!$D$31,"")</f>
        <v/>
      </c>
      <c r="R37" s="202" t="str">
        <f aca="false">IF(AND(Projects!$C$31&lt;=R$4,R$4&lt;=Projects!$C$31+Projects!$D$31-1),Projects!$B$31/Projects!$D$31,"")</f>
        <v/>
      </c>
      <c r="S37" s="202" t="str">
        <f aca="false">IF(AND(Projects!$C$31&lt;=S$4,S$4&lt;=Projects!$C$31+Projects!$D$31-1),Projects!$B$31/Projects!$D$31,"")</f>
        <v/>
      </c>
      <c r="T37" s="202" t="str">
        <f aca="false">IF(AND(Projects!$C$31&lt;=T$4,T$4&lt;=Projects!$C$31+Projects!$D$31-1),Projects!$B$31/Projects!$D$31,"")</f>
        <v/>
      </c>
      <c r="U37" s="202" t="str">
        <f aca="false">IF(AND(Projects!$C$31&lt;=U$4,U$4&lt;=Projects!$C$31+Projects!$D$31-1),Projects!$B$31/Projects!$D$31,"")</f>
        <v/>
      </c>
      <c r="V37" s="202" t="str">
        <f aca="false">IF(AND(Projects!$C$31&lt;=V$4,V$4&lt;=Projects!$C$31+Projects!$D$31-1),Projects!$B$31/Projects!$D$31,"")</f>
        <v/>
      </c>
      <c r="W37" s="202" t="str">
        <f aca="false">IF(AND(Projects!$C$31&lt;=W$4,W$4&lt;=Projects!$C$31+Projects!$D$31-1),Projects!$B$31/Projects!$D$31,"")</f>
        <v/>
      </c>
      <c r="X37" s="202" t="str">
        <f aca="false">IF(AND(Projects!$C$31&lt;=X$4,X$4&lt;=Projects!$C$31+Projects!$D$31-1),Projects!$B$31/Projects!$D$31,"")</f>
        <v/>
      </c>
      <c r="Y37" s="202" t="str">
        <f aca="false">IF(AND(Projects!$C$31&lt;=Y$4,Y$4&lt;=Projects!$C$31+Projects!$D$31-1),Projects!$B$31/Projects!$D$31,"")</f>
        <v/>
      </c>
      <c r="Z37" s="202" t="str">
        <f aca="false">IF(AND(Projects!$C$31&lt;=Z$4,Z$4&lt;=Projects!$C$31+Projects!$D$31-1),Projects!$B$31/Projects!$D$31,"")</f>
        <v/>
      </c>
      <c r="AA37" s="202" t="str">
        <f aca="false">IF(AND(Projects!$C$31&lt;=AA$4,AA$4&lt;=Projects!$C$31+Projects!$D$31-1),Projects!$B$31/Projects!$D$31,"")</f>
        <v/>
      </c>
      <c r="AB37" s="202" t="str">
        <f aca="false">IF(AND(Projects!$C$31&lt;=AB$4,AB$4&lt;=Projects!$C$31+Projects!$D$31-1),Projects!$B$31/Projects!$D$31,"")</f>
        <v/>
      </c>
      <c r="AC37" s="202" t="str">
        <f aca="false">IF(AND(Projects!$C$31&lt;=AC$4,AC$4&lt;=Projects!$C$31+Projects!$D$31-1),Projects!$B$31/Projects!$D$31,"")</f>
        <v/>
      </c>
      <c r="AD37" s="202" t="str">
        <f aca="false">IF(AND(Projects!$C$31&lt;=AD$4,AD$4&lt;=Projects!$C$31+Projects!$D$31-1),Projects!$B$31/Projects!$D$31,"")</f>
        <v/>
      </c>
      <c r="AE37" s="202" t="str">
        <f aca="false">IF(AND(Projects!$C$31&lt;=AE$4,AE$4&lt;=Projects!$C$31+Projects!$D$31-1),Projects!$B$31/Projects!$D$31,"")</f>
        <v/>
      </c>
      <c r="AF37" s="202" t="str">
        <f aca="false">IF(AND(Projects!$C$31&lt;=AF$4,AF$4&lt;=Projects!$C$31+Projects!$D$31-1),Projects!$B$31/Projects!$D$31,"")</f>
        <v/>
      </c>
      <c r="AG37" s="202" t="str">
        <f aca="false">IF(AND(Projects!$C$31&lt;=AG$4,AG$4&lt;=Projects!$C$31+Projects!$D$31-1),Projects!$B$31/Projects!$D$31,"")</f>
        <v/>
      </c>
      <c r="AH37" s="202" t="str">
        <f aca="false">IF(AND(Projects!$C$31&lt;=AH$4,AH$4&lt;=Projects!$C$31+Projects!$D$31-1),Projects!$B$31/Projects!$D$31,"")</f>
        <v/>
      </c>
      <c r="AI37" s="202" t="str">
        <f aca="false">IF(AND(Projects!$C$31&lt;=AI$4,AI$4&lt;=Projects!$C$31+Projects!$D$31-1),Projects!$B$31/Projects!$D$31,"")</f>
        <v/>
      </c>
      <c r="AJ37" s="202" t="str">
        <f aca="false">IF(AND(Projects!$C$31&lt;=AJ$4,AJ$4&lt;=Projects!$C$31+Projects!$D$31-1),Projects!$B$31/Projects!$D$31,"")</f>
        <v/>
      </c>
      <c r="AK37" s="202" t="str">
        <f aca="false">IF(AND(Projects!$C$31&lt;=AK$4,AK$4&lt;=Projects!$C$31+Projects!$D$31-1),Projects!$B$31/Projects!$D$31,"")</f>
        <v/>
      </c>
      <c r="AL37" s="202" t="str">
        <f aca="false">IF(AND(Projects!$C$31&lt;=AL$4,AL$4&lt;=Projects!$C$31+Projects!$D$31-1),Projects!$B$31/Projects!$D$31,"")</f>
        <v/>
      </c>
      <c r="AM37" s="202" t="str">
        <f aca="false">IF(AND(Projects!$C$31&lt;=AM$4,AM$4&lt;=Projects!$C$31+Projects!$D$31-1),Projects!$B$31/Projects!$D$31,"")</f>
        <v/>
      </c>
      <c r="AN37" s="202" t="str">
        <f aca="false">IF(AND(Projects!$C$31&lt;=AN$4,AN$4&lt;=Projects!$C$31+Projects!$D$31-1),Projects!$B$31/Projects!$D$31,"")</f>
        <v/>
      </c>
      <c r="AO37" s="202" t="str">
        <f aca="false">IF(AND(Projects!$C$31&lt;=AO$4,AO$4&lt;=Projects!$C$31+Projects!$D$31-1),Projects!$B$31/Projects!$D$31,"")</f>
        <v/>
      </c>
      <c r="AP37" s="202" t="str">
        <f aca="false">IF(AND(Projects!$C$31&lt;=AP$4,AP$4&lt;=Projects!$C$31+Projects!$D$31-1),Projects!$B$31/Projects!$D$31,"")</f>
        <v/>
      </c>
      <c r="AQ37" s="202" t="str">
        <f aca="false">IF(AND(Projects!$C$31&lt;=AQ$4,AQ$4&lt;=Projects!$C$31+Projects!$D$31-1),Projects!$B$31/Projects!$D$31,"")</f>
        <v/>
      </c>
      <c r="AR37" s="202" t="str">
        <f aca="false">IF(AND(Projects!$C$31&lt;=AR$4,AR$4&lt;=Projects!$C$31+Projects!$D$31-1),Projects!$B$31/Projects!$D$31,"")</f>
        <v/>
      </c>
      <c r="AS37" s="202" t="str">
        <f aca="false">IF(AND(Projects!$C$31&lt;=AS$4,AS$4&lt;=Projects!$C$31+Projects!$D$31-1),Projects!$B$31/Projects!$D$31,"")</f>
        <v/>
      </c>
      <c r="AT37" s="202" t="str">
        <f aca="false">IF(AND(Projects!$C$31&lt;=AT$4,AT$4&lt;=Projects!$C$31+Projects!$D$31-1),Projects!$B$31/Projects!$D$31,"")</f>
        <v/>
      </c>
      <c r="AU37" s="202" t="str">
        <f aca="false">IF(AND(Projects!$C$31&lt;=AU$4,AU$4&lt;=Projects!$C$31+Projects!$D$31-1),Projects!$B$31/Projects!$D$31,"")</f>
        <v/>
      </c>
      <c r="AV37" s="202" t="str">
        <f aca="false">IF(AND(Projects!$C$31&lt;=AV$4,AV$4&lt;=Projects!$C$31+Projects!$D$31-1),Projects!$B$31/Projects!$D$31,"")</f>
        <v/>
      </c>
      <c r="AW37" s="202" t="str">
        <f aca="false">IF(AND(Projects!$C$31&lt;=AW$4,AW$4&lt;=Projects!$C$31+Projects!$D$31-1),Projects!$B$31/Projects!$D$31,"")</f>
        <v/>
      </c>
      <c r="AX37" s="202" t="str">
        <f aca="false">IF(AND(Projects!$C$31&lt;=AX$4,AX$4&lt;=Projects!$C$31+Projects!$D$31-1),Projects!$B$31/Projects!$D$31,"")</f>
        <v/>
      </c>
      <c r="AY37" s="202" t="str">
        <f aca="false">IF(AND(Projects!$C$31&lt;=AY$4,AY$4&lt;=Projects!$C$31+Projects!$D$31-1),Projects!$B$31/Projects!$D$31,"")</f>
        <v/>
      </c>
      <c r="AZ37" s="202" t="str">
        <f aca="false">IF(AND(Projects!$C$31&lt;=AZ$4,AZ$4&lt;=Projects!$C$31+Projects!$D$31-1),Projects!$B$31/Projects!$D$31,"")</f>
        <v/>
      </c>
      <c r="BA37" s="202" t="str">
        <f aca="false">IF(AND(Projects!$C$31&lt;=BA$4,BA$4&lt;=Projects!$C$31+Projects!$D$31-1),Projects!$B$31/Projects!$D$31,"")</f>
        <v/>
      </c>
      <c r="BB37" s="202" t="str">
        <f aca="false">IF(AND(Projects!$C$31&lt;=BB$4,BB$4&lt;=Projects!$C$31+Projects!$D$31-1),Projects!$B$31/Projects!$D$31,"")</f>
        <v/>
      </c>
      <c r="BC37" s="202" t="str">
        <f aca="false">IF(AND(Projects!$C$31&lt;=BC$4,BC$4&lt;=Projects!$C$31+Projects!$D$31-1),Projects!$B$31/Projects!$D$31,"")</f>
        <v/>
      </c>
      <c r="BD37" s="202" t="str">
        <f aca="false">IF(AND(Projects!$C$31&lt;=BD$4,BD$4&lt;=Projects!$C$31+Projects!$D$31-1),Projects!$B$31/Projects!$D$31,"")</f>
        <v/>
      </c>
      <c r="BE37" s="202" t="str">
        <f aca="false">IF(AND(Projects!$C$31&lt;=BE$4,BE$4&lt;=Projects!$C$31+Projects!$D$31-1),Projects!$B$31/Projects!$D$31,"")</f>
        <v/>
      </c>
      <c r="BF37" s="202" t="n">
        <f aca="false">IF(AND(Projects!$C$31&lt;=BF$4,BF$4&lt;=Projects!$C$31+Projects!$D$31-1),Projects!$B$31/Projects!$D$31,"")</f>
        <v>947368.421052632</v>
      </c>
      <c r="BG37" s="202" t="n">
        <f aca="false">IF(AND(Projects!$C$31&lt;=BG$4,BG$4&lt;=Projects!$C$31+Projects!$D$31-1),Projects!$B$31/Projects!$D$31,"")</f>
        <v>947368.421052632</v>
      </c>
      <c r="BH37" s="202" t="n">
        <f aca="false">IF(AND(Projects!$C$31&lt;=BH$4,BH$4&lt;=Projects!$C$31+Projects!$D$31-1),Projects!$B$31/Projects!$D$31,"")</f>
        <v>947368.421052632</v>
      </c>
      <c r="BI37" s="202" t="n">
        <f aca="false">IF(AND(Projects!$C$31&lt;=BI$4,BI$4&lt;=Projects!$C$31+Projects!$D$31-1),Projects!$B$31/Projects!$D$31,"")</f>
        <v>947368.421052632</v>
      </c>
      <c r="BJ37" s="202" t="n">
        <f aca="false">IF(AND(Projects!$C$31&lt;=BJ$4,BJ$4&lt;=Projects!$C$31+Projects!$D$31-1),Projects!$B$31/Projects!$D$31,"")</f>
        <v>947368.421052632</v>
      </c>
      <c r="BK37" s="202" t="n">
        <f aca="false">IF(AND(Projects!$C$31&lt;=BK$4,BK$4&lt;=Projects!$C$31+Projects!$D$31-1),Projects!$B$31/Projects!$D$31,"")</f>
        <v>947368.421052632</v>
      </c>
      <c r="BL37" s="202" t="n">
        <f aca="false">IF(AND(Projects!$C$31&lt;=BL$4,BL$4&lt;=Projects!$C$31+Projects!$D$31-1),Projects!$B$31/Projects!$D$31,"")</f>
        <v>947368.421052632</v>
      </c>
      <c r="BM37" s="202" t="n">
        <f aca="false">IF(AND(Projects!$C$31&lt;=BM$4,BM$4&lt;=Projects!$C$31+Projects!$D$31-1),Projects!$B$31/Projects!$D$31,"")</f>
        <v>947368.421052632</v>
      </c>
      <c r="BN37" s="202" t="n">
        <f aca="false">IF(AND(Projects!$C$31&lt;=BN$4,BN$4&lt;=Projects!$C$31+Projects!$D$31-1),Projects!$B$31/Projects!$D$31,"")</f>
        <v>947368.421052632</v>
      </c>
      <c r="BO37" s="202" t="n">
        <f aca="false">IF(AND(Projects!$C$31&lt;=BO$4,BO$4&lt;=Projects!$C$31+Projects!$D$31-1),Projects!$B$31/Projects!$D$31,"")</f>
        <v>947368.421052632</v>
      </c>
      <c r="BP37" s="202" t="n">
        <f aca="false">IF(AND(Projects!$C$31&lt;=BP$4,BP$4&lt;=Projects!$C$31+Projects!$D$31-1),Projects!$B$31/Projects!$D$31,"")</f>
        <v>947368.421052632</v>
      </c>
      <c r="BQ37" s="202" t="n">
        <f aca="false">IF(AND(Projects!$C$31&lt;=BQ$4,BQ$4&lt;=Projects!$C$31+Projects!$D$31-1),Projects!$B$31/Projects!$D$31,"")</f>
        <v>947368.421052632</v>
      </c>
      <c r="BR37" s="202" t="n">
        <f aca="false">IF(AND(Projects!$C$31&lt;=BR$4,BR$4&lt;=Projects!$C$31+Projects!$D$31-1),Projects!$B$31/Projects!$D$31,"")</f>
        <v>947368.421052632</v>
      </c>
      <c r="BS37" s="202" t="n">
        <f aca="false">IF(AND(Projects!$C$31&lt;=BS$4,BS$4&lt;=Projects!$C$31+Projects!$D$31-1),Projects!$B$31/Projects!$D$31,"")</f>
        <v>947368.421052632</v>
      </c>
      <c r="BT37" s="202" t="n">
        <f aca="false">IF(AND(Projects!$C$31&lt;=BT$4,BT$4&lt;=Projects!$C$31+Projects!$D$31-1),Projects!$B$31/Projects!$D$31,"")</f>
        <v>947368.421052632</v>
      </c>
      <c r="BU37" s="202" t="n">
        <f aca="false">IF(AND(Projects!$C$31&lt;=BU$4,BU$4&lt;=Projects!$C$31+Projects!$D$31-1),Projects!$B$31/Projects!$D$31,"")</f>
        <v>947368.421052632</v>
      </c>
      <c r="BV37" s="202" t="n">
        <f aca="false">IF(AND(Projects!$C$31&lt;=BV$4,BV$4&lt;=Projects!$C$31+Projects!$D$31-1),Projects!$B$31/Projects!$D$31,"")</f>
        <v>947368.421052632</v>
      </c>
      <c r="BW37" s="202" t="n">
        <f aca="false">IF(AND(Projects!$C$31&lt;=BW$4,BW$4&lt;=Projects!$C$31+Projects!$D$31-1),Projects!$B$31/Projects!$D$31,"")</f>
        <v>947368.421052632</v>
      </c>
      <c r="BX37" s="202" t="n">
        <f aca="false">IF(AND(Projects!$C$31&lt;=BX$4,BX$4&lt;=Projects!$C$31+Projects!$D$31-1),Projects!$B$31/Projects!$D$31,"")</f>
        <v>947368.421052632</v>
      </c>
      <c r="BY37" s="202" t="str">
        <f aca="false">IF(AND(Projects!$C$31&lt;=BY$4,BY$4&lt;=Projects!$C$31+Projects!$D$31-1),Projects!$B$31/Projects!$D$31,"")</f>
        <v/>
      </c>
      <c r="BZ37" s="202" t="str">
        <f aca="false">IF(AND(Projects!$C$31&lt;=BZ$4,BZ$4&lt;=Projects!$C$31+Projects!$D$31-1),Projects!$B$31/Projects!$D$31,"")</f>
        <v/>
      </c>
      <c r="CA37" s="202" t="str">
        <f aca="false">IF(AND(Projects!$C$31&lt;=CA$4,CA$4&lt;=Projects!$C$31+Projects!$D$31-1),Projects!$B$31/Projects!$D$31,"")</f>
        <v/>
      </c>
      <c r="CB37" s="202" t="str">
        <f aca="false">IF(AND(Projects!$C$31&lt;=CB$4,CB$4&lt;=Projects!$C$31+Projects!$D$31-1),Projects!$B$31/Projects!$D$31,"")</f>
        <v/>
      </c>
      <c r="CC37" s="202" t="str">
        <f aca="false">IF(AND(Projects!$C$31&lt;=CC$4,CC$4&lt;=Projects!$C$31+Projects!$D$31-1),Projects!$B$31/Projects!$D$31,"")</f>
        <v/>
      </c>
      <c r="CD37" s="202" t="str">
        <f aca="false">IF(AND(Projects!$C$31&lt;=CD$4,CD$4&lt;=Projects!$C$31+Projects!$D$31-1),Projects!$B$31/Projects!$D$31,"")</f>
        <v/>
      </c>
      <c r="CE37" s="202" t="str">
        <f aca="false">IF(AND(Projects!$C$31&lt;=CE$4,CE$4&lt;=Projects!$C$31+Projects!$D$31-1),Projects!$B$31/Projects!$D$31,"")</f>
        <v/>
      </c>
      <c r="CF37" s="202" t="str">
        <f aca="false">IF(AND(Projects!$C$31&lt;=CF$4,CF$4&lt;=Projects!$C$31+Projects!$D$31-1),Projects!$B$31/Projects!$D$31,"")</f>
        <v/>
      </c>
      <c r="CG37" s="202" t="str">
        <f aca="false">IF(AND(Projects!$C$31&lt;=CG$4,CG$4&lt;=Projects!$C$31+Projects!$D$31-1),Projects!$B$31/Projects!$D$31,"")</f>
        <v/>
      </c>
      <c r="CH37" s="202" t="str">
        <f aca="false">IF(AND(Projects!$C$31&lt;=CH$4,CH$4&lt;=Projects!$C$31+Projects!$D$31-1),Projects!$B$31/Projects!$D$31,"")</f>
        <v/>
      </c>
      <c r="CI37" s="202" t="str">
        <f aca="false">IF(AND(Projects!$C$31&lt;=CI$4,CI$4&lt;=Projects!$C$31+Projects!$D$31-1),Projects!$B$31/Projects!$D$31,"")</f>
        <v/>
      </c>
      <c r="CJ37" s="202" t="str">
        <f aca="false">IF(AND(Projects!$C$31&lt;=CJ$4,CJ$4&lt;=Projects!$C$31+Projects!$D$31-1),Projects!$B$31/Projects!$D$31,"")</f>
        <v/>
      </c>
      <c r="CK37" s="202" t="str">
        <f aca="false">IF(AND(Projects!$C$31&lt;=CK$4,CK$4&lt;=Projects!$C$31+Projects!$D$31-1),Projects!$B$31/Projects!$D$31,"")</f>
        <v/>
      </c>
      <c r="CL37" s="202" t="str">
        <f aca="false">IF(AND(Projects!$C$31&lt;=CL$4,CL$4&lt;=Projects!$C$31+Projects!$D$31-1),Projects!$B$31/Projects!$D$31,"")</f>
        <v/>
      </c>
      <c r="CM37" s="202" t="str">
        <f aca="false">IF(AND(Projects!$C$31&lt;=CM$4,CM$4&lt;=Projects!$C$31+Projects!$D$31-1),Projects!$B$31/Projects!$D$31,"")</f>
        <v/>
      </c>
      <c r="CN37" s="202" t="str">
        <f aca="false">IF(AND(Projects!$C$31&lt;=CN$4,CN$4&lt;=Projects!$C$31+Projects!$D$31-1),Projects!$B$31/Projects!$D$31,"")</f>
        <v/>
      </c>
      <c r="CO37" s="202" t="str">
        <f aca="false">IF(AND(Projects!$C$31&lt;=CO$4,CO$4&lt;=Projects!$C$31+Projects!$D$31-1),Projects!$B$31/Projects!$D$31,"")</f>
        <v/>
      </c>
      <c r="CP37" s="202" t="str">
        <f aca="false">IF(AND(Projects!$C$31&lt;=CP$4,CP$4&lt;=Projects!$C$31+Projects!$D$31-1),Projects!$B$31/Projects!$D$31,"")</f>
        <v/>
      </c>
      <c r="CQ37" s="202" t="str">
        <f aca="false">IF(AND(Projects!$C$31&lt;=CQ$4,CQ$4&lt;=Projects!$C$31+Projects!$D$31-1),Projects!$B$31/Projects!$D$31,"")</f>
        <v/>
      </c>
      <c r="CR37" s="202" t="str">
        <f aca="false">IF(AND(Projects!$C$31&lt;=CR$4,CR$4&lt;=Projects!$C$31+Projects!$D$31-1),Projects!$B$31/Projects!$D$31,"")</f>
        <v/>
      </c>
      <c r="CS37" s="202" t="str">
        <f aca="false">IF(AND(Projects!$C$31&lt;=CS$4,CS$4&lt;=Projects!$C$31+Projects!$D$31-1),Projects!$B$31/Projects!$D$31,"")</f>
        <v/>
      </c>
      <c r="CT37" s="202" t="str">
        <f aca="false">IF(AND(Projects!$C$31&lt;=CT$4,CT$4&lt;=Projects!$C$31+Projects!$D$31-1),Projects!$B$31/Projects!$D$31,"")</f>
        <v/>
      </c>
      <c r="CU37" s="202" t="str">
        <f aca="false">IF(AND(Projects!$C$31&lt;=CU$4,CU$4&lt;=Projects!$C$31+Projects!$D$31-1),Projects!$B$31/Projects!$D$31,"")</f>
        <v/>
      </c>
      <c r="CV37" s="202" t="str">
        <f aca="false">IF(AND(Projects!$C$31&lt;=CV$4,CV$4&lt;=Projects!$C$31+Projects!$D$31-1),Projects!$B$31/Projects!$D$31,"")</f>
        <v/>
      </c>
      <c r="CW37" s="202" t="str">
        <f aca="false">IF(AND(Projects!$C$31&lt;=CW$4,CW$4&lt;=Projects!$C$31+Projects!$D$31-1),Projects!$B$31/Projects!$D$31,"")</f>
        <v/>
      </c>
      <c r="CX37" s="202" t="str">
        <f aca="false">IF(AND(Projects!$C$31&lt;=CX$4,CX$4&lt;=Projects!$C$31+Projects!$D$31-1),Projects!$B$31/Projects!$D$31,"")</f>
        <v/>
      </c>
      <c r="CY37" s="202" t="str">
        <f aca="false">IF(AND(Projects!$C$31&lt;=CY$4,CY$4&lt;=Projects!$C$31+Projects!$D$31-1),Projects!$B$31/Projects!$D$31,"")</f>
        <v/>
      </c>
      <c r="CZ37" s="202" t="str">
        <f aca="false">IF(AND(Projects!$C$31&lt;=CZ$4,CZ$4&lt;=Projects!$C$31+Projects!$D$31-1),Projects!$B$31/Projects!$D$31,"")</f>
        <v/>
      </c>
      <c r="DA37" s="202" t="str">
        <f aca="false">IF(AND(Projects!$C$31&lt;=DA$4,DA$4&lt;=Projects!$C$31+Projects!$D$31-1),Projects!$B$31/Projects!$D$31,"")</f>
        <v/>
      </c>
      <c r="DB37" s="202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30" t="s">
        <v>35</v>
      </c>
      <c r="B38" s="199" t="n">
        <f aca="false">Projects!$B$32</f>
        <v>15000000</v>
      </c>
      <c r="C38" s="200" t="n">
        <f aca="false">EDATE(Model!$E$2,Projects!$C$32-1)</f>
        <v>47727</v>
      </c>
      <c r="D38" s="200" t="n">
        <f aca="false">EDATE(Model!$E$2,Projects!$C$32+Projects!$D$32-2)</f>
        <v>48274</v>
      </c>
      <c r="E38" s="201" t="n">
        <f aca="false">Projects!$D$32</f>
        <v>19</v>
      </c>
      <c r="F38" s="199" t="n">
        <f aca="false">Projects!$B$32/Projects!$D$32</f>
        <v>789473.684210526</v>
      </c>
      <c r="G38" s="202" t="str">
        <f aca="false">IF(AND(Projects!$C$32&lt;=G$4,G$4&lt;=Projects!$C$32+Projects!$D$32-1),Projects!$B$32/Projects!$D$32,"")</f>
        <v/>
      </c>
      <c r="H38" s="202" t="str">
        <f aca="false">IF(AND(Projects!$C$32&lt;=H$4,H$4&lt;=Projects!$C$32+Projects!$D$32-1),Projects!$B$32/Projects!$D$32,"")</f>
        <v/>
      </c>
      <c r="I38" s="202" t="str">
        <f aca="false">IF(AND(Projects!$C$32&lt;=I$4,I$4&lt;=Projects!$C$32+Projects!$D$32-1),Projects!$B$32/Projects!$D$32,"")</f>
        <v/>
      </c>
      <c r="J38" s="202" t="str">
        <f aca="false">IF(AND(Projects!$C$32&lt;=J$4,J$4&lt;=Projects!$C$32+Projects!$D$32-1),Projects!$B$32/Projects!$D$32,"")</f>
        <v/>
      </c>
      <c r="K38" s="202" t="str">
        <f aca="false">IF(AND(Projects!$C$32&lt;=K$4,K$4&lt;=Projects!$C$32+Projects!$D$32-1),Projects!$B$32/Projects!$D$32,"")</f>
        <v/>
      </c>
      <c r="L38" s="202" t="str">
        <f aca="false">IF(AND(Projects!$C$32&lt;=L$4,L$4&lt;=Projects!$C$32+Projects!$D$32-1),Projects!$B$32/Projects!$D$32,"")</f>
        <v/>
      </c>
      <c r="M38" s="202" t="str">
        <f aca="false">IF(AND(Projects!$C$32&lt;=M$4,M$4&lt;=Projects!$C$32+Projects!$D$32-1),Projects!$B$32/Projects!$D$32,"")</f>
        <v/>
      </c>
      <c r="N38" s="202" t="str">
        <f aca="false">IF(AND(Projects!$C$32&lt;=N$4,N$4&lt;=Projects!$C$32+Projects!$D$32-1),Projects!$B$32/Projects!$D$32,"")</f>
        <v/>
      </c>
      <c r="O38" s="202" t="str">
        <f aca="false">IF(AND(Projects!$C$32&lt;=O$4,O$4&lt;=Projects!$C$32+Projects!$D$32-1),Projects!$B$32/Projects!$D$32,"")</f>
        <v/>
      </c>
      <c r="P38" s="202" t="str">
        <f aca="false">IF(AND(Projects!$C$32&lt;=P$4,P$4&lt;=Projects!$C$32+Projects!$D$32-1),Projects!$B$32/Projects!$D$32,"")</f>
        <v/>
      </c>
      <c r="Q38" s="202" t="str">
        <f aca="false">IF(AND(Projects!$C$32&lt;=Q$4,Q$4&lt;=Projects!$C$32+Projects!$D$32-1),Projects!$B$32/Projects!$D$32,"")</f>
        <v/>
      </c>
      <c r="R38" s="202" t="str">
        <f aca="false">IF(AND(Projects!$C$32&lt;=R$4,R$4&lt;=Projects!$C$32+Projects!$D$32-1),Projects!$B$32/Projects!$D$32,"")</f>
        <v/>
      </c>
      <c r="S38" s="202" t="str">
        <f aca="false">IF(AND(Projects!$C$32&lt;=S$4,S$4&lt;=Projects!$C$32+Projects!$D$32-1),Projects!$B$32/Projects!$D$32,"")</f>
        <v/>
      </c>
      <c r="T38" s="202" t="str">
        <f aca="false">IF(AND(Projects!$C$32&lt;=T$4,T$4&lt;=Projects!$C$32+Projects!$D$32-1),Projects!$B$32/Projects!$D$32,"")</f>
        <v/>
      </c>
      <c r="U38" s="202" t="str">
        <f aca="false">IF(AND(Projects!$C$32&lt;=U$4,U$4&lt;=Projects!$C$32+Projects!$D$32-1),Projects!$B$32/Projects!$D$32,"")</f>
        <v/>
      </c>
      <c r="V38" s="202" t="str">
        <f aca="false">IF(AND(Projects!$C$32&lt;=V$4,V$4&lt;=Projects!$C$32+Projects!$D$32-1),Projects!$B$32/Projects!$D$32,"")</f>
        <v/>
      </c>
      <c r="W38" s="202" t="str">
        <f aca="false">IF(AND(Projects!$C$32&lt;=W$4,W$4&lt;=Projects!$C$32+Projects!$D$32-1),Projects!$B$32/Projects!$D$32,"")</f>
        <v/>
      </c>
      <c r="X38" s="202" t="str">
        <f aca="false">IF(AND(Projects!$C$32&lt;=X$4,X$4&lt;=Projects!$C$32+Projects!$D$32-1),Projects!$B$32/Projects!$D$32,"")</f>
        <v/>
      </c>
      <c r="Y38" s="202" t="str">
        <f aca="false">IF(AND(Projects!$C$32&lt;=Y$4,Y$4&lt;=Projects!$C$32+Projects!$D$32-1),Projects!$B$32/Projects!$D$32,"")</f>
        <v/>
      </c>
      <c r="Z38" s="202" t="str">
        <f aca="false">IF(AND(Projects!$C$32&lt;=Z$4,Z$4&lt;=Projects!$C$32+Projects!$D$32-1),Projects!$B$32/Projects!$D$32,"")</f>
        <v/>
      </c>
      <c r="AA38" s="202" t="str">
        <f aca="false">IF(AND(Projects!$C$32&lt;=AA$4,AA$4&lt;=Projects!$C$32+Projects!$D$32-1),Projects!$B$32/Projects!$D$32,"")</f>
        <v/>
      </c>
      <c r="AB38" s="202" t="str">
        <f aca="false">IF(AND(Projects!$C$32&lt;=AB$4,AB$4&lt;=Projects!$C$32+Projects!$D$32-1),Projects!$B$32/Projects!$D$32,"")</f>
        <v/>
      </c>
      <c r="AC38" s="202" t="str">
        <f aca="false">IF(AND(Projects!$C$32&lt;=AC$4,AC$4&lt;=Projects!$C$32+Projects!$D$32-1),Projects!$B$32/Projects!$D$32,"")</f>
        <v/>
      </c>
      <c r="AD38" s="202" t="str">
        <f aca="false">IF(AND(Projects!$C$32&lt;=AD$4,AD$4&lt;=Projects!$C$32+Projects!$D$32-1),Projects!$B$32/Projects!$D$32,"")</f>
        <v/>
      </c>
      <c r="AE38" s="202" t="str">
        <f aca="false">IF(AND(Projects!$C$32&lt;=AE$4,AE$4&lt;=Projects!$C$32+Projects!$D$32-1),Projects!$B$32/Projects!$D$32,"")</f>
        <v/>
      </c>
      <c r="AF38" s="202" t="str">
        <f aca="false">IF(AND(Projects!$C$32&lt;=AF$4,AF$4&lt;=Projects!$C$32+Projects!$D$32-1),Projects!$B$32/Projects!$D$32,"")</f>
        <v/>
      </c>
      <c r="AG38" s="202" t="str">
        <f aca="false">IF(AND(Projects!$C$32&lt;=AG$4,AG$4&lt;=Projects!$C$32+Projects!$D$32-1),Projects!$B$32/Projects!$D$32,"")</f>
        <v/>
      </c>
      <c r="AH38" s="202" t="str">
        <f aca="false">IF(AND(Projects!$C$32&lt;=AH$4,AH$4&lt;=Projects!$C$32+Projects!$D$32-1),Projects!$B$32/Projects!$D$32,"")</f>
        <v/>
      </c>
      <c r="AI38" s="202" t="str">
        <f aca="false">IF(AND(Projects!$C$32&lt;=AI$4,AI$4&lt;=Projects!$C$32+Projects!$D$32-1),Projects!$B$32/Projects!$D$32,"")</f>
        <v/>
      </c>
      <c r="AJ38" s="202" t="str">
        <f aca="false">IF(AND(Projects!$C$32&lt;=AJ$4,AJ$4&lt;=Projects!$C$32+Projects!$D$32-1),Projects!$B$32/Projects!$D$32,"")</f>
        <v/>
      </c>
      <c r="AK38" s="202" t="str">
        <f aca="false">IF(AND(Projects!$C$32&lt;=AK$4,AK$4&lt;=Projects!$C$32+Projects!$D$32-1),Projects!$B$32/Projects!$D$32,"")</f>
        <v/>
      </c>
      <c r="AL38" s="202" t="str">
        <f aca="false">IF(AND(Projects!$C$32&lt;=AL$4,AL$4&lt;=Projects!$C$32+Projects!$D$32-1),Projects!$B$32/Projects!$D$32,"")</f>
        <v/>
      </c>
      <c r="AM38" s="202" t="str">
        <f aca="false">IF(AND(Projects!$C$32&lt;=AM$4,AM$4&lt;=Projects!$C$32+Projects!$D$32-1),Projects!$B$32/Projects!$D$32,"")</f>
        <v/>
      </c>
      <c r="AN38" s="202" t="str">
        <f aca="false">IF(AND(Projects!$C$32&lt;=AN$4,AN$4&lt;=Projects!$C$32+Projects!$D$32-1),Projects!$B$32/Projects!$D$32,"")</f>
        <v/>
      </c>
      <c r="AO38" s="202" t="str">
        <f aca="false">IF(AND(Projects!$C$32&lt;=AO$4,AO$4&lt;=Projects!$C$32+Projects!$D$32-1),Projects!$B$32/Projects!$D$32,"")</f>
        <v/>
      </c>
      <c r="AP38" s="202" t="str">
        <f aca="false">IF(AND(Projects!$C$32&lt;=AP$4,AP$4&lt;=Projects!$C$32+Projects!$D$32-1),Projects!$B$32/Projects!$D$32,"")</f>
        <v/>
      </c>
      <c r="AQ38" s="202" t="str">
        <f aca="false">IF(AND(Projects!$C$32&lt;=AQ$4,AQ$4&lt;=Projects!$C$32+Projects!$D$32-1),Projects!$B$32/Projects!$D$32,"")</f>
        <v/>
      </c>
      <c r="AR38" s="202" t="str">
        <f aca="false">IF(AND(Projects!$C$32&lt;=AR$4,AR$4&lt;=Projects!$C$32+Projects!$D$32-1),Projects!$B$32/Projects!$D$32,"")</f>
        <v/>
      </c>
      <c r="AS38" s="202" t="str">
        <f aca="false">IF(AND(Projects!$C$32&lt;=AS$4,AS$4&lt;=Projects!$C$32+Projects!$D$32-1),Projects!$B$32/Projects!$D$32,"")</f>
        <v/>
      </c>
      <c r="AT38" s="202" t="str">
        <f aca="false">IF(AND(Projects!$C$32&lt;=AT$4,AT$4&lt;=Projects!$C$32+Projects!$D$32-1),Projects!$B$32/Projects!$D$32,"")</f>
        <v/>
      </c>
      <c r="AU38" s="202" t="str">
        <f aca="false">IF(AND(Projects!$C$32&lt;=AU$4,AU$4&lt;=Projects!$C$32+Projects!$D$32-1),Projects!$B$32/Projects!$D$32,"")</f>
        <v/>
      </c>
      <c r="AV38" s="202" t="str">
        <f aca="false">IF(AND(Projects!$C$32&lt;=AV$4,AV$4&lt;=Projects!$C$32+Projects!$D$32-1),Projects!$B$32/Projects!$D$32,"")</f>
        <v/>
      </c>
      <c r="AW38" s="202" t="str">
        <f aca="false">IF(AND(Projects!$C$32&lt;=AW$4,AW$4&lt;=Projects!$C$32+Projects!$D$32-1),Projects!$B$32/Projects!$D$32,"")</f>
        <v/>
      </c>
      <c r="AX38" s="202" t="str">
        <f aca="false">IF(AND(Projects!$C$32&lt;=AX$4,AX$4&lt;=Projects!$C$32+Projects!$D$32-1),Projects!$B$32/Projects!$D$32,"")</f>
        <v/>
      </c>
      <c r="AY38" s="202" t="str">
        <f aca="false">IF(AND(Projects!$C$32&lt;=AY$4,AY$4&lt;=Projects!$C$32+Projects!$D$32-1),Projects!$B$32/Projects!$D$32,"")</f>
        <v/>
      </c>
      <c r="AZ38" s="202" t="str">
        <f aca="false">IF(AND(Projects!$C$32&lt;=AZ$4,AZ$4&lt;=Projects!$C$32+Projects!$D$32-1),Projects!$B$32/Projects!$D$32,"")</f>
        <v/>
      </c>
      <c r="BA38" s="202" t="str">
        <f aca="false">IF(AND(Projects!$C$32&lt;=BA$4,BA$4&lt;=Projects!$C$32+Projects!$D$32-1),Projects!$B$32/Projects!$D$32,"")</f>
        <v/>
      </c>
      <c r="BB38" s="202" t="str">
        <f aca="false">IF(AND(Projects!$C$32&lt;=BB$4,BB$4&lt;=Projects!$C$32+Projects!$D$32-1),Projects!$B$32/Projects!$D$32,"")</f>
        <v/>
      </c>
      <c r="BC38" s="202" t="str">
        <f aca="false">IF(AND(Projects!$C$32&lt;=BC$4,BC$4&lt;=Projects!$C$32+Projects!$D$32-1),Projects!$B$32/Projects!$D$32,"")</f>
        <v/>
      </c>
      <c r="BD38" s="202" t="str">
        <f aca="false">IF(AND(Projects!$C$32&lt;=BD$4,BD$4&lt;=Projects!$C$32+Projects!$D$32-1),Projects!$B$32/Projects!$D$32,"")</f>
        <v/>
      </c>
      <c r="BE38" s="202" t="str">
        <f aca="false">IF(AND(Projects!$C$32&lt;=BE$4,BE$4&lt;=Projects!$C$32+Projects!$D$32-1),Projects!$B$32/Projects!$D$32,"")</f>
        <v/>
      </c>
      <c r="BF38" s="202" t="str">
        <f aca="false">IF(AND(Projects!$C$32&lt;=BF$4,BF$4&lt;=Projects!$C$32+Projects!$D$32-1),Projects!$B$32/Projects!$D$32,"")</f>
        <v/>
      </c>
      <c r="BG38" s="202" t="str">
        <f aca="false">IF(AND(Projects!$C$32&lt;=BG$4,BG$4&lt;=Projects!$C$32+Projects!$D$32-1),Projects!$B$32/Projects!$D$32,"")</f>
        <v/>
      </c>
      <c r="BH38" s="202" t="n">
        <f aca="false">IF(AND(Projects!$C$32&lt;=BH$4,BH$4&lt;=Projects!$C$32+Projects!$D$32-1),Projects!$B$32/Projects!$D$32,"")</f>
        <v>789473.684210526</v>
      </c>
      <c r="BI38" s="202" t="n">
        <f aca="false">IF(AND(Projects!$C$32&lt;=BI$4,BI$4&lt;=Projects!$C$32+Projects!$D$32-1),Projects!$B$32/Projects!$D$32,"")</f>
        <v>789473.684210526</v>
      </c>
      <c r="BJ38" s="202" t="n">
        <f aca="false">IF(AND(Projects!$C$32&lt;=BJ$4,BJ$4&lt;=Projects!$C$32+Projects!$D$32-1),Projects!$B$32/Projects!$D$32,"")</f>
        <v>789473.684210526</v>
      </c>
      <c r="BK38" s="202" t="n">
        <f aca="false">IF(AND(Projects!$C$32&lt;=BK$4,BK$4&lt;=Projects!$C$32+Projects!$D$32-1),Projects!$B$32/Projects!$D$32,"")</f>
        <v>789473.684210526</v>
      </c>
      <c r="BL38" s="202" t="n">
        <f aca="false">IF(AND(Projects!$C$32&lt;=BL$4,BL$4&lt;=Projects!$C$32+Projects!$D$32-1),Projects!$B$32/Projects!$D$32,"")</f>
        <v>789473.684210526</v>
      </c>
      <c r="BM38" s="202" t="n">
        <f aca="false">IF(AND(Projects!$C$32&lt;=BM$4,BM$4&lt;=Projects!$C$32+Projects!$D$32-1),Projects!$B$32/Projects!$D$32,"")</f>
        <v>789473.684210526</v>
      </c>
      <c r="BN38" s="202" t="n">
        <f aca="false">IF(AND(Projects!$C$32&lt;=BN$4,BN$4&lt;=Projects!$C$32+Projects!$D$32-1),Projects!$B$32/Projects!$D$32,"")</f>
        <v>789473.684210526</v>
      </c>
      <c r="BO38" s="202" t="n">
        <f aca="false">IF(AND(Projects!$C$32&lt;=BO$4,BO$4&lt;=Projects!$C$32+Projects!$D$32-1),Projects!$B$32/Projects!$D$32,"")</f>
        <v>789473.684210526</v>
      </c>
      <c r="BP38" s="202" t="n">
        <f aca="false">IF(AND(Projects!$C$32&lt;=BP$4,BP$4&lt;=Projects!$C$32+Projects!$D$32-1),Projects!$B$32/Projects!$D$32,"")</f>
        <v>789473.684210526</v>
      </c>
      <c r="BQ38" s="202" t="n">
        <f aca="false">IF(AND(Projects!$C$32&lt;=BQ$4,BQ$4&lt;=Projects!$C$32+Projects!$D$32-1),Projects!$B$32/Projects!$D$32,"")</f>
        <v>789473.684210526</v>
      </c>
      <c r="BR38" s="202" t="n">
        <f aca="false">IF(AND(Projects!$C$32&lt;=BR$4,BR$4&lt;=Projects!$C$32+Projects!$D$32-1),Projects!$B$32/Projects!$D$32,"")</f>
        <v>789473.684210526</v>
      </c>
      <c r="BS38" s="202" t="n">
        <f aca="false">IF(AND(Projects!$C$32&lt;=BS$4,BS$4&lt;=Projects!$C$32+Projects!$D$32-1),Projects!$B$32/Projects!$D$32,"")</f>
        <v>789473.684210526</v>
      </c>
      <c r="BT38" s="202" t="n">
        <f aca="false">IF(AND(Projects!$C$32&lt;=BT$4,BT$4&lt;=Projects!$C$32+Projects!$D$32-1),Projects!$B$32/Projects!$D$32,"")</f>
        <v>789473.684210526</v>
      </c>
      <c r="BU38" s="202" t="n">
        <f aca="false">IF(AND(Projects!$C$32&lt;=BU$4,BU$4&lt;=Projects!$C$32+Projects!$D$32-1),Projects!$B$32/Projects!$D$32,"")</f>
        <v>789473.684210526</v>
      </c>
      <c r="BV38" s="202" t="n">
        <f aca="false">IF(AND(Projects!$C$32&lt;=BV$4,BV$4&lt;=Projects!$C$32+Projects!$D$32-1),Projects!$B$32/Projects!$D$32,"")</f>
        <v>789473.684210526</v>
      </c>
      <c r="BW38" s="202" t="n">
        <f aca="false">IF(AND(Projects!$C$32&lt;=BW$4,BW$4&lt;=Projects!$C$32+Projects!$D$32-1),Projects!$B$32/Projects!$D$32,"")</f>
        <v>789473.684210526</v>
      </c>
      <c r="BX38" s="202" t="n">
        <f aca="false">IF(AND(Projects!$C$32&lt;=BX$4,BX$4&lt;=Projects!$C$32+Projects!$D$32-1),Projects!$B$32/Projects!$D$32,"")</f>
        <v>789473.684210526</v>
      </c>
      <c r="BY38" s="202" t="n">
        <f aca="false">IF(AND(Projects!$C$32&lt;=BY$4,BY$4&lt;=Projects!$C$32+Projects!$D$32-1),Projects!$B$32/Projects!$D$32,"")</f>
        <v>789473.684210526</v>
      </c>
      <c r="BZ38" s="202" t="n">
        <f aca="false">IF(AND(Projects!$C$32&lt;=BZ$4,BZ$4&lt;=Projects!$C$32+Projects!$D$32-1),Projects!$B$32/Projects!$D$32,"")</f>
        <v>789473.684210526</v>
      </c>
      <c r="CA38" s="202" t="str">
        <f aca="false">IF(AND(Projects!$C$32&lt;=CA$4,CA$4&lt;=Projects!$C$32+Projects!$D$32-1),Projects!$B$32/Projects!$D$32,"")</f>
        <v/>
      </c>
      <c r="CB38" s="202" t="str">
        <f aca="false">IF(AND(Projects!$C$32&lt;=CB$4,CB$4&lt;=Projects!$C$32+Projects!$D$32-1),Projects!$B$32/Projects!$D$32,"")</f>
        <v/>
      </c>
      <c r="CC38" s="202" t="str">
        <f aca="false">IF(AND(Projects!$C$32&lt;=CC$4,CC$4&lt;=Projects!$C$32+Projects!$D$32-1),Projects!$B$32/Projects!$D$32,"")</f>
        <v/>
      </c>
      <c r="CD38" s="202" t="str">
        <f aca="false">IF(AND(Projects!$C$32&lt;=CD$4,CD$4&lt;=Projects!$C$32+Projects!$D$32-1),Projects!$B$32/Projects!$D$32,"")</f>
        <v/>
      </c>
      <c r="CE38" s="202" t="str">
        <f aca="false">IF(AND(Projects!$C$32&lt;=CE$4,CE$4&lt;=Projects!$C$32+Projects!$D$32-1),Projects!$B$32/Projects!$D$32,"")</f>
        <v/>
      </c>
      <c r="CF38" s="202" t="str">
        <f aca="false">IF(AND(Projects!$C$32&lt;=CF$4,CF$4&lt;=Projects!$C$32+Projects!$D$32-1),Projects!$B$32/Projects!$D$32,"")</f>
        <v/>
      </c>
      <c r="CG38" s="202" t="str">
        <f aca="false">IF(AND(Projects!$C$32&lt;=CG$4,CG$4&lt;=Projects!$C$32+Projects!$D$32-1),Projects!$B$32/Projects!$D$32,"")</f>
        <v/>
      </c>
      <c r="CH38" s="202" t="str">
        <f aca="false">IF(AND(Projects!$C$32&lt;=CH$4,CH$4&lt;=Projects!$C$32+Projects!$D$32-1),Projects!$B$32/Projects!$D$32,"")</f>
        <v/>
      </c>
      <c r="CI38" s="202" t="str">
        <f aca="false">IF(AND(Projects!$C$32&lt;=CI$4,CI$4&lt;=Projects!$C$32+Projects!$D$32-1),Projects!$B$32/Projects!$D$32,"")</f>
        <v/>
      </c>
      <c r="CJ38" s="202" t="str">
        <f aca="false">IF(AND(Projects!$C$32&lt;=CJ$4,CJ$4&lt;=Projects!$C$32+Projects!$D$32-1),Projects!$B$32/Projects!$D$32,"")</f>
        <v/>
      </c>
      <c r="CK38" s="202" t="str">
        <f aca="false">IF(AND(Projects!$C$32&lt;=CK$4,CK$4&lt;=Projects!$C$32+Projects!$D$32-1),Projects!$B$32/Projects!$D$32,"")</f>
        <v/>
      </c>
      <c r="CL38" s="202" t="str">
        <f aca="false">IF(AND(Projects!$C$32&lt;=CL$4,CL$4&lt;=Projects!$C$32+Projects!$D$32-1),Projects!$B$32/Projects!$D$32,"")</f>
        <v/>
      </c>
      <c r="CM38" s="202" t="str">
        <f aca="false">IF(AND(Projects!$C$32&lt;=CM$4,CM$4&lt;=Projects!$C$32+Projects!$D$32-1),Projects!$B$32/Projects!$D$32,"")</f>
        <v/>
      </c>
      <c r="CN38" s="202" t="str">
        <f aca="false">IF(AND(Projects!$C$32&lt;=CN$4,CN$4&lt;=Projects!$C$32+Projects!$D$32-1),Projects!$B$32/Projects!$D$32,"")</f>
        <v/>
      </c>
      <c r="CO38" s="202" t="str">
        <f aca="false">IF(AND(Projects!$C$32&lt;=CO$4,CO$4&lt;=Projects!$C$32+Projects!$D$32-1),Projects!$B$32/Projects!$D$32,"")</f>
        <v/>
      </c>
      <c r="CP38" s="202" t="str">
        <f aca="false">IF(AND(Projects!$C$32&lt;=CP$4,CP$4&lt;=Projects!$C$32+Projects!$D$32-1),Projects!$B$32/Projects!$D$32,"")</f>
        <v/>
      </c>
      <c r="CQ38" s="202" t="str">
        <f aca="false">IF(AND(Projects!$C$32&lt;=CQ$4,CQ$4&lt;=Projects!$C$32+Projects!$D$32-1),Projects!$B$32/Projects!$D$32,"")</f>
        <v/>
      </c>
      <c r="CR38" s="202" t="str">
        <f aca="false">IF(AND(Projects!$C$32&lt;=CR$4,CR$4&lt;=Projects!$C$32+Projects!$D$32-1),Projects!$B$32/Projects!$D$32,"")</f>
        <v/>
      </c>
      <c r="CS38" s="202" t="str">
        <f aca="false">IF(AND(Projects!$C$32&lt;=CS$4,CS$4&lt;=Projects!$C$32+Projects!$D$32-1),Projects!$B$32/Projects!$D$32,"")</f>
        <v/>
      </c>
      <c r="CT38" s="202" t="str">
        <f aca="false">IF(AND(Projects!$C$32&lt;=CT$4,CT$4&lt;=Projects!$C$32+Projects!$D$32-1),Projects!$B$32/Projects!$D$32,"")</f>
        <v/>
      </c>
      <c r="CU38" s="202" t="str">
        <f aca="false">IF(AND(Projects!$C$32&lt;=CU$4,CU$4&lt;=Projects!$C$32+Projects!$D$32-1),Projects!$B$32/Projects!$D$32,"")</f>
        <v/>
      </c>
      <c r="CV38" s="202" t="str">
        <f aca="false">IF(AND(Projects!$C$32&lt;=CV$4,CV$4&lt;=Projects!$C$32+Projects!$D$32-1),Projects!$B$32/Projects!$D$32,"")</f>
        <v/>
      </c>
      <c r="CW38" s="202" t="str">
        <f aca="false">IF(AND(Projects!$C$32&lt;=CW$4,CW$4&lt;=Projects!$C$32+Projects!$D$32-1),Projects!$B$32/Projects!$D$32,"")</f>
        <v/>
      </c>
      <c r="CX38" s="202" t="str">
        <f aca="false">IF(AND(Projects!$C$32&lt;=CX$4,CX$4&lt;=Projects!$C$32+Projects!$D$32-1),Projects!$B$32/Projects!$D$32,"")</f>
        <v/>
      </c>
      <c r="CY38" s="202" t="str">
        <f aca="false">IF(AND(Projects!$C$32&lt;=CY$4,CY$4&lt;=Projects!$C$32+Projects!$D$32-1),Projects!$B$32/Projects!$D$32,"")</f>
        <v/>
      </c>
      <c r="CZ38" s="202" t="str">
        <f aca="false">IF(AND(Projects!$C$32&lt;=CZ$4,CZ$4&lt;=Projects!$C$32+Projects!$D$32-1),Projects!$B$32/Projects!$D$32,"")</f>
        <v/>
      </c>
      <c r="DA38" s="202" t="str">
        <f aca="false">IF(AND(Projects!$C$32&lt;=DA$4,DA$4&lt;=Projects!$C$32+Projects!$D$32-1),Projects!$B$32/Projects!$D$32,"")</f>
        <v/>
      </c>
      <c r="DB38" s="202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30" t="s">
        <v>36</v>
      </c>
      <c r="B39" s="199" t="n">
        <f aca="false">Projects!$B$33</f>
        <v>15000000</v>
      </c>
      <c r="C39" s="200" t="n">
        <f aca="false">EDATE(Model!$E$2,Projects!$C$33-1)</f>
        <v>47788</v>
      </c>
      <c r="D39" s="200" t="n">
        <f aca="false">EDATE(Model!$E$2,Projects!$C$33+Projects!$D$33-2)</f>
        <v>48335</v>
      </c>
      <c r="E39" s="201" t="n">
        <f aca="false">Projects!$D$33</f>
        <v>19</v>
      </c>
      <c r="F39" s="199" t="n">
        <f aca="false">Projects!$B$33/Projects!$D$33</f>
        <v>789473.684210526</v>
      </c>
      <c r="G39" s="202" t="str">
        <f aca="false">IF(AND(Projects!$C$33&lt;=G$4,G$4&lt;=Projects!$C$33+Projects!$D$33-1),Projects!$B$33/Projects!$D$33,"")</f>
        <v/>
      </c>
      <c r="H39" s="202" t="str">
        <f aca="false">IF(AND(Projects!$C$33&lt;=H$4,H$4&lt;=Projects!$C$33+Projects!$D$33-1),Projects!$B$33/Projects!$D$33,"")</f>
        <v/>
      </c>
      <c r="I39" s="202" t="str">
        <f aca="false">IF(AND(Projects!$C$33&lt;=I$4,I$4&lt;=Projects!$C$33+Projects!$D$33-1),Projects!$B$33/Projects!$D$33,"")</f>
        <v/>
      </c>
      <c r="J39" s="202" t="str">
        <f aca="false">IF(AND(Projects!$C$33&lt;=J$4,J$4&lt;=Projects!$C$33+Projects!$D$33-1),Projects!$B$33/Projects!$D$33,"")</f>
        <v/>
      </c>
      <c r="K39" s="202" t="str">
        <f aca="false">IF(AND(Projects!$C$33&lt;=K$4,K$4&lt;=Projects!$C$33+Projects!$D$33-1),Projects!$B$33/Projects!$D$33,"")</f>
        <v/>
      </c>
      <c r="L39" s="202" t="str">
        <f aca="false">IF(AND(Projects!$C$33&lt;=L$4,L$4&lt;=Projects!$C$33+Projects!$D$33-1),Projects!$B$33/Projects!$D$33,"")</f>
        <v/>
      </c>
      <c r="M39" s="202" t="str">
        <f aca="false">IF(AND(Projects!$C$33&lt;=M$4,M$4&lt;=Projects!$C$33+Projects!$D$33-1),Projects!$B$33/Projects!$D$33,"")</f>
        <v/>
      </c>
      <c r="N39" s="202" t="str">
        <f aca="false">IF(AND(Projects!$C$33&lt;=N$4,N$4&lt;=Projects!$C$33+Projects!$D$33-1),Projects!$B$33/Projects!$D$33,"")</f>
        <v/>
      </c>
      <c r="O39" s="202" t="str">
        <f aca="false">IF(AND(Projects!$C$33&lt;=O$4,O$4&lt;=Projects!$C$33+Projects!$D$33-1),Projects!$B$33/Projects!$D$33,"")</f>
        <v/>
      </c>
      <c r="P39" s="202" t="str">
        <f aca="false">IF(AND(Projects!$C$33&lt;=P$4,P$4&lt;=Projects!$C$33+Projects!$D$33-1),Projects!$B$33/Projects!$D$33,"")</f>
        <v/>
      </c>
      <c r="Q39" s="202" t="str">
        <f aca="false">IF(AND(Projects!$C$33&lt;=Q$4,Q$4&lt;=Projects!$C$33+Projects!$D$33-1),Projects!$B$33/Projects!$D$33,"")</f>
        <v/>
      </c>
      <c r="R39" s="202" t="str">
        <f aca="false">IF(AND(Projects!$C$33&lt;=R$4,R$4&lt;=Projects!$C$33+Projects!$D$33-1),Projects!$B$33/Projects!$D$33,"")</f>
        <v/>
      </c>
      <c r="S39" s="202" t="str">
        <f aca="false">IF(AND(Projects!$C$33&lt;=S$4,S$4&lt;=Projects!$C$33+Projects!$D$33-1),Projects!$B$33/Projects!$D$33,"")</f>
        <v/>
      </c>
      <c r="T39" s="202" t="str">
        <f aca="false">IF(AND(Projects!$C$33&lt;=T$4,T$4&lt;=Projects!$C$33+Projects!$D$33-1),Projects!$B$33/Projects!$D$33,"")</f>
        <v/>
      </c>
      <c r="U39" s="202" t="str">
        <f aca="false">IF(AND(Projects!$C$33&lt;=U$4,U$4&lt;=Projects!$C$33+Projects!$D$33-1),Projects!$B$33/Projects!$D$33,"")</f>
        <v/>
      </c>
      <c r="V39" s="202" t="str">
        <f aca="false">IF(AND(Projects!$C$33&lt;=V$4,V$4&lt;=Projects!$C$33+Projects!$D$33-1),Projects!$B$33/Projects!$D$33,"")</f>
        <v/>
      </c>
      <c r="W39" s="202" t="str">
        <f aca="false">IF(AND(Projects!$C$33&lt;=W$4,W$4&lt;=Projects!$C$33+Projects!$D$33-1),Projects!$B$33/Projects!$D$33,"")</f>
        <v/>
      </c>
      <c r="X39" s="202" t="str">
        <f aca="false">IF(AND(Projects!$C$33&lt;=X$4,X$4&lt;=Projects!$C$33+Projects!$D$33-1),Projects!$B$33/Projects!$D$33,"")</f>
        <v/>
      </c>
      <c r="Y39" s="202" t="str">
        <f aca="false">IF(AND(Projects!$C$33&lt;=Y$4,Y$4&lt;=Projects!$C$33+Projects!$D$33-1),Projects!$B$33/Projects!$D$33,"")</f>
        <v/>
      </c>
      <c r="Z39" s="202" t="str">
        <f aca="false">IF(AND(Projects!$C$33&lt;=Z$4,Z$4&lt;=Projects!$C$33+Projects!$D$33-1),Projects!$B$33/Projects!$D$33,"")</f>
        <v/>
      </c>
      <c r="AA39" s="202" t="str">
        <f aca="false">IF(AND(Projects!$C$33&lt;=AA$4,AA$4&lt;=Projects!$C$33+Projects!$D$33-1),Projects!$B$33/Projects!$D$33,"")</f>
        <v/>
      </c>
      <c r="AB39" s="202" t="str">
        <f aca="false">IF(AND(Projects!$C$33&lt;=AB$4,AB$4&lt;=Projects!$C$33+Projects!$D$33-1),Projects!$B$33/Projects!$D$33,"")</f>
        <v/>
      </c>
      <c r="AC39" s="202" t="str">
        <f aca="false">IF(AND(Projects!$C$33&lt;=AC$4,AC$4&lt;=Projects!$C$33+Projects!$D$33-1),Projects!$B$33/Projects!$D$33,"")</f>
        <v/>
      </c>
      <c r="AD39" s="202" t="str">
        <f aca="false">IF(AND(Projects!$C$33&lt;=AD$4,AD$4&lt;=Projects!$C$33+Projects!$D$33-1),Projects!$B$33/Projects!$D$33,"")</f>
        <v/>
      </c>
      <c r="AE39" s="202" t="str">
        <f aca="false">IF(AND(Projects!$C$33&lt;=AE$4,AE$4&lt;=Projects!$C$33+Projects!$D$33-1),Projects!$B$33/Projects!$D$33,"")</f>
        <v/>
      </c>
      <c r="AF39" s="202" t="str">
        <f aca="false">IF(AND(Projects!$C$33&lt;=AF$4,AF$4&lt;=Projects!$C$33+Projects!$D$33-1),Projects!$B$33/Projects!$D$33,"")</f>
        <v/>
      </c>
      <c r="AG39" s="202" t="str">
        <f aca="false">IF(AND(Projects!$C$33&lt;=AG$4,AG$4&lt;=Projects!$C$33+Projects!$D$33-1),Projects!$B$33/Projects!$D$33,"")</f>
        <v/>
      </c>
      <c r="AH39" s="202" t="str">
        <f aca="false">IF(AND(Projects!$C$33&lt;=AH$4,AH$4&lt;=Projects!$C$33+Projects!$D$33-1),Projects!$B$33/Projects!$D$33,"")</f>
        <v/>
      </c>
      <c r="AI39" s="202" t="str">
        <f aca="false">IF(AND(Projects!$C$33&lt;=AI$4,AI$4&lt;=Projects!$C$33+Projects!$D$33-1),Projects!$B$33/Projects!$D$33,"")</f>
        <v/>
      </c>
      <c r="AJ39" s="202" t="str">
        <f aca="false">IF(AND(Projects!$C$33&lt;=AJ$4,AJ$4&lt;=Projects!$C$33+Projects!$D$33-1),Projects!$B$33/Projects!$D$33,"")</f>
        <v/>
      </c>
      <c r="AK39" s="202" t="str">
        <f aca="false">IF(AND(Projects!$C$33&lt;=AK$4,AK$4&lt;=Projects!$C$33+Projects!$D$33-1),Projects!$B$33/Projects!$D$33,"")</f>
        <v/>
      </c>
      <c r="AL39" s="202" t="str">
        <f aca="false">IF(AND(Projects!$C$33&lt;=AL$4,AL$4&lt;=Projects!$C$33+Projects!$D$33-1),Projects!$B$33/Projects!$D$33,"")</f>
        <v/>
      </c>
      <c r="AM39" s="202" t="str">
        <f aca="false">IF(AND(Projects!$C$33&lt;=AM$4,AM$4&lt;=Projects!$C$33+Projects!$D$33-1),Projects!$B$33/Projects!$D$33,"")</f>
        <v/>
      </c>
      <c r="AN39" s="202" t="str">
        <f aca="false">IF(AND(Projects!$C$33&lt;=AN$4,AN$4&lt;=Projects!$C$33+Projects!$D$33-1),Projects!$B$33/Projects!$D$33,"")</f>
        <v/>
      </c>
      <c r="AO39" s="202" t="str">
        <f aca="false">IF(AND(Projects!$C$33&lt;=AO$4,AO$4&lt;=Projects!$C$33+Projects!$D$33-1),Projects!$B$33/Projects!$D$33,"")</f>
        <v/>
      </c>
      <c r="AP39" s="202" t="str">
        <f aca="false">IF(AND(Projects!$C$33&lt;=AP$4,AP$4&lt;=Projects!$C$33+Projects!$D$33-1),Projects!$B$33/Projects!$D$33,"")</f>
        <v/>
      </c>
      <c r="AQ39" s="202" t="str">
        <f aca="false">IF(AND(Projects!$C$33&lt;=AQ$4,AQ$4&lt;=Projects!$C$33+Projects!$D$33-1),Projects!$B$33/Projects!$D$33,"")</f>
        <v/>
      </c>
      <c r="AR39" s="202" t="str">
        <f aca="false">IF(AND(Projects!$C$33&lt;=AR$4,AR$4&lt;=Projects!$C$33+Projects!$D$33-1),Projects!$B$33/Projects!$D$33,"")</f>
        <v/>
      </c>
      <c r="AS39" s="202" t="str">
        <f aca="false">IF(AND(Projects!$C$33&lt;=AS$4,AS$4&lt;=Projects!$C$33+Projects!$D$33-1),Projects!$B$33/Projects!$D$33,"")</f>
        <v/>
      </c>
      <c r="AT39" s="202" t="str">
        <f aca="false">IF(AND(Projects!$C$33&lt;=AT$4,AT$4&lt;=Projects!$C$33+Projects!$D$33-1),Projects!$B$33/Projects!$D$33,"")</f>
        <v/>
      </c>
      <c r="AU39" s="202" t="str">
        <f aca="false">IF(AND(Projects!$C$33&lt;=AU$4,AU$4&lt;=Projects!$C$33+Projects!$D$33-1),Projects!$B$33/Projects!$D$33,"")</f>
        <v/>
      </c>
      <c r="AV39" s="202" t="str">
        <f aca="false">IF(AND(Projects!$C$33&lt;=AV$4,AV$4&lt;=Projects!$C$33+Projects!$D$33-1),Projects!$B$33/Projects!$D$33,"")</f>
        <v/>
      </c>
      <c r="AW39" s="202" t="str">
        <f aca="false">IF(AND(Projects!$C$33&lt;=AW$4,AW$4&lt;=Projects!$C$33+Projects!$D$33-1),Projects!$B$33/Projects!$D$33,"")</f>
        <v/>
      </c>
      <c r="AX39" s="202" t="str">
        <f aca="false">IF(AND(Projects!$C$33&lt;=AX$4,AX$4&lt;=Projects!$C$33+Projects!$D$33-1),Projects!$B$33/Projects!$D$33,"")</f>
        <v/>
      </c>
      <c r="AY39" s="202" t="str">
        <f aca="false">IF(AND(Projects!$C$33&lt;=AY$4,AY$4&lt;=Projects!$C$33+Projects!$D$33-1),Projects!$B$33/Projects!$D$33,"")</f>
        <v/>
      </c>
      <c r="AZ39" s="202" t="str">
        <f aca="false">IF(AND(Projects!$C$33&lt;=AZ$4,AZ$4&lt;=Projects!$C$33+Projects!$D$33-1),Projects!$B$33/Projects!$D$33,"")</f>
        <v/>
      </c>
      <c r="BA39" s="202" t="str">
        <f aca="false">IF(AND(Projects!$C$33&lt;=BA$4,BA$4&lt;=Projects!$C$33+Projects!$D$33-1),Projects!$B$33/Projects!$D$33,"")</f>
        <v/>
      </c>
      <c r="BB39" s="202" t="str">
        <f aca="false">IF(AND(Projects!$C$33&lt;=BB$4,BB$4&lt;=Projects!$C$33+Projects!$D$33-1),Projects!$B$33/Projects!$D$33,"")</f>
        <v/>
      </c>
      <c r="BC39" s="202" t="str">
        <f aca="false">IF(AND(Projects!$C$33&lt;=BC$4,BC$4&lt;=Projects!$C$33+Projects!$D$33-1),Projects!$B$33/Projects!$D$33,"")</f>
        <v/>
      </c>
      <c r="BD39" s="202" t="str">
        <f aca="false">IF(AND(Projects!$C$33&lt;=BD$4,BD$4&lt;=Projects!$C$33+Projects!$D$33-1),Projects!$B$33/Projects!$D$33,"")</f>
        <v/>
      </c>
      <c r="BE39" s="202" t="str">
        <f aca="false">IF(AND(Projects!$C$33&lt;=BE$4,BE$4&lt;=Projects!$C$33+Projects!$D$33-1),Projects!$B$33/Projects!$D$33,"")</f>
        <v/>
      </c>
      <c r="BF39" s="202" t="str">
        <f aca="false">IF(AND(Projects!$C$33&lt;=BF$4,BF$4&lt;=Projects!$C$33+Projects!$D$33-1),Projects!$B$33/Projects!$D$33,"")</f>
        <v/>
      </c>
      <c r="BG39" s="202" t="str">
        <f aca="false">IF(AND(Projects!$C$33&lt;=BG$4,BG$4&lt;=Projects!$C$33+Projects!$D$33-1),Projects!$B$33/Projects!$D$33,"")</f>
        <v/>
      </c>
      <c r="BH39" s="202" t="str">
        <f aca="false">IF(AND(Projects!$C$33&lt;=BH$4,BH$4&lt;=Projects!$C$33+Projects!$D$33-1),Projects!$B$33/Projects!$D$33,"")</f>
        <v/>
      </c>
      <c r="BI39" s="202" t="str">
        <f aca="false">IF(AND(Projects!$C$33&lt;=BI$4,BI$4&lt;=Projects!$C$33+Projects!$D$33-1),Projects!$B$33/Projects!$D$33,"")</f>
        <v/>
      </c>
      <c r="BJ39" s="202" t="n">
        <f aca="false">IF(AND(Projects!$C$33&lt;=BJ$4,BJ$4&lt;=Projects!$C$33+Projects!$D$33-1),Projects!$B$33/Projects!$D$33,"")</f>
        <v>789473.684210526</v>
      </c>
      <c r="BK39" s="202" t="n">
        <f aca="false">IF(AND(Projects!$C$33&lt;=BK$4,BK$4&lt;=Projects!$C$33+Projects!$D$33-1),Projects!$B$33/Projects!$D$33,"")</f>
        <v>789473.684210526</v>
      </c>
      <c r="BL39" s="202" t="n">
        <f aca="false">IF(AND(Projects!$C$33&lt;=BL$4,BL$4&lt;=Projects!$C$33+Projects!$D$33-1),Projects!$B$33/Projects!$D$33,"")</f>
        <v>789473.684210526</v>
      </c>
      <c r="BM39" s="202" t="n">
        <f aca="false">IF(AND(Projects!$C$33&lt;=BM$4,BM$4&lt;=Projects!$C$33+Projects!$D$33-1),Projects!$B$33/Projects!$D$33,"")</f>
        <v>789473.684210526</v>
      </c>
      <c r="BN39" s="202" t="n">
        <f aca="false">IF(AND(Projects!$C$33&lt;=BN$4,BN$4&lt;=Projects!$C$33+Projects!$D$33-1),Projects!$B$33/Projects!$D$33,"")</f>
        <v>789473.684210526</v>
      </c>
      <c r="BO39" s="202" t="n">
        <f aca="false">IF(AND(Projects!$C$33&lt;=BO$4,BO$4&lt;=Projects!$C$33+Projects!$D$33-1),Projects!$B$33/Projects!$D$33,"")</f>
        <v>789473.684210526</v>
      </c>
      <c r="BP39" s="202" t="n">
        <f aca="false">IF(AND(Projects!$C$33&lt;=BP$4,BP$4&lt;=Projects!$C$33+Projects!$D$33-1),Projects!$B$33/Projects!$D$33,"")</f>
        <v>789473.684210526</v>
      </c>
      <c r="BQ39" s="202" t="n">
        <f aca="false">IF(AND(Projects!$C$33&lt;=BQ$4,BQ$4&lt;=Projects!$C$33+Projects!$D$33-1),Projects!$B$33/Projects!$D$33,"")</f>
        <v>789473.684210526</v>
      </c>
      <c r="BR39" s="202" t="n">
        <f aca="false">IF(AND(Projects!$C$33&lt;=BR$4,BR$4&lt;=Projects!$C$33+Projects!$D$33-1),Projects!$B$33/Projects!$D$33,"")</f>
        <v>789473.684210526</v>
      </c>
      <c r="BS39" s="202" t="n">
        <f aca="false">IF(AND(Projects!$C$33&lt;=BS$4,BS$4&lt;=Projects!$C$33+Projects!$D$33-1),Projects!$B$33/Projects!$D$33,"")</f>
        <v>789473.684210526</v>
      </c>
      <c r="BT39" s="202" t="n">
        <f aca="false">IF(AND(Projects!$C$33&lt;=BT$4,BT$4&lt;=Projects!$C$33+Projects!$D$33-1),Projects!$B$33/Projects!$D$33,"")</f>
        <v>789473.684210526</v>
      </c>
      <c r="BU39" s="202" t="n">
        <f aca="false">IF(AND(Projects!$C$33&lt;=BU$4,BU$4&lt;=Projects!$C$33+Projects!$D$33-1),Projects!$B$33/Projects!$D$33,"")</f>
        <v>789473.684210526</v>
      </c>
      <c r="BV39" s="202" t="n">
        <f aca="false">IF(AND(Projects!$C$33&lt;=BV$4,BV$4&lt;=Projects!$C$33+Projects!$D$33-1),Projects!$B$33/Projects!$D$33,"")</f>
        <v>789473.684210526</v>
      </c>
      <c r="BW39" s="202" t="n">
        <f aca="false">IF(AND(Projects!$C$33&lt;=BW$4,BW$4&lt;=Projects!$C$33+Projects!$D$33-1),Projects!$B$33/Projects!$D$33,"")</f>
        <v>789473.684210526</v>
      </c>
      <c r="BX39" s="202" t="n">
        <f aca="false">IF(AND(Projects!$C$33&lt;=BX$4,BX$4&lt;=Projects!$C$33+Projects!$D$33-1),Projects!$B$33/Projects!$D$33,"")</f>
        <v>789473.684210526</v>
      </c>
      <c r="BY39" s="202" t="n">
        <f aca="false">IF(AND(Projects!$C$33&lt;=BY$4,BY$4&lt;=Projects!$C$33+Projects!$D$33-1),Projects!$B$33/Projects!$D$33,"")</f>
        <v>789473.684210526</v>
      </c>
      <c r="BZ39" s="202" t="n">
        <f aca="false">IF(AND(Projects!$C$33&lt;=BZ$4,BZ$4&lt;=Projects!$C$33+Projects!$D$33-1),Projects!$B$33/Projects!$D$33,"")</f>
        <v>789473.684210526</v>
      </c>
      <c r="CA39" s="202" t="n">
        <f aca="false">IF(AND(Projects!$C$33&lt;=CA$4,CA$4&lt;=Projects!$C$33+Projects!$D$33-1),Projects!$B$33/Projects!$D$33,"")</f>
        <v>789473.684210526</v>
      </c>
      <c r="CB39" s="202" t="n">
        <f aca="false">IF(AND(Projects!$C$33&lt;=CB$4,CB$4&lt;=Projects!$C$33+Projects!$D$33-1),Projects!$B$33/Projects!$D$33,"")</f>
        <v>789473.684210526</v>
      </c>
      <c r="CC39" s="202" t="str">
        <f aca="false">IF(AND(Projects!$C$33&lt;=CC$4,CC$4&lt;=Projects!$C$33+Projects!$D$33-1),Projects!$B$33/Projects!$D$33,"")</f>
        <v/>
      </c>
      <c r="CD39" s="202" t="str">
        <f aca="false">IF(AND(Projects!$C$33&lt;=CD$4,CD$4&lt;=Projects!$C$33+Projects!$D$33-1),Projects!$B$33/Projects!$D$33,"")</f>
        <v/>
      </c>
      <c r="CE39" s="202" t="str">
        <f aca="false">IF(AND(Projects!$C$33&lt;=CE$4,CE$4&lt;=Projects!$C$33+Projects!$D$33-1),Projects!$B$33/Projects!$D$33,"")</f>
        <v/>
      </c>
      <c r="CF39" s="202" t="str">
        <f aca="false">IF(AND(Projects!$C$33&lt;=CF$4,CF$4&lt;=Projects!$C$33+Projects!$D$33-1),Projects!$B$33/Projects!$D$33,"")</f>
        <v/>
      </c>
      <c r="CG39" s="202" t="str">
        <f aca="false">IF(AND(Projects!$C$33&lt;=CG$4,CG$4&lt;=Projects!$C$33+Projects!$D$33-1),Projects!$B$33/Projects!$D$33,"")</f>
        <v/>
      </c>
      <c r="CH39" s="202" t="str">
        <f aca="false">IF(AND(Projects!$C$33&lt;=CH$4,CH$4&lt;=Projects!$C$33+Projects!$D$33-1),Projects!$B$33/Projects!$D$33,"")</f>
        <v/>
      </c>
      <c r="CI39" s="202" t="str">
        <f aca="false">IF(AND(Projects!$C$33&lt;=CI$4,CI$4&lt;=Projects!$C$33+Projects!$D$33-1),Projects!$B$33/Projects!$D$33,"")</f>
        <v/>
      </c>
      <c r="CJ39" s="202" t="str">
        <f aca="false">IF(AND(Projects!$C$33&lt;=CJ$4,CJ$4&lt;=Projects!$C$33+Projects!$D$33-1),Projects!$B$33/Projects!$D$33,"")</f>
        <v/>
      </c>
      <c r="CK39" s="202" t="str">
        <f aca="false">IF(AND(Projects!$C$33&lt;=CK$4,CK$4&lt;=Projects!$C$33+Projects!$D$33-1),Projects!$B$33/Projects!$D$33,"")</f>
        <v/>
      </c>
      <c r="CL39" s="202" t="str">
        <f aca="false">IF(AND(Projects!$C$33&lt;=CL$4,CL$4&lt;=Projects!$C$33+Projects!$D$33-1),Projects!$B$33/Projects!$D$33,"")</f>
        <v/>
      </c>
      <c r="CM39" s="202" t="str">
        <f aca="false">IF(AND(Projects!$C$33&lt;=CM$4,CM$4&lt;=Projects!$C$33+Projects!$D$33-1),Projects!$B$33/Projects!$D$33,"")</f>
        <v/>
      </c>
      <c r="CN39" s="202" t="str">
        <f aca="false">IF(AND(Projects!$C$33&lt;=CN$4,CN$4&lt;=Projects!$C$33+Projects!$D$33-1),Projects!$B$33/Projects!$D$33,"")</f>
        <v/>
      </c>
      <c r="CO39" s="202" t="str">
        <f aca="false">IF(AND(Projects!$C$33&lt;=CO$4,CO$4&lt;=Projects!$C$33+Projects!$D$33-1),Projects!$B$33/Projects!$D$33,"")</f>
        <v/>
      </c>
      <c r="CP39" s="202" t="str">
        <f aca="false">IF(AND(Projects!$C$33&lt;=CP$4,CP$4&lt;=Projects!$C$33+Projects!$D$33-1),Projects!$B$33/Projects!$D$33,"")</f>
        <v/>
      </c>
      <c r="CQ39" s="202" t="str">
        <f aca="false">IF(AND(Projects!$C$33&lt;=CQ$4,CQ$4&lt;=Projects!$C$33+Projects!$D$33-1),Projects!$B$33/Projects!$D$33,"")</f>
        <v/>
      </c>
      <c r="CR39" s="202" t="str">
        <f aca="false">IF(AND(Projects!$C$33&lt;=CR$4,CR$4&lt;=Projects!$C$33+Projects!$D$33-1),Projects!$B$33/Projects!$D$33,"")</f>
        <v/>
      </c>
      <c r="CS39" s="202" t="str">
        <f aca="false">IF(AND(Projects!$C$33&lt;=CS$4,CS$4&lt;=Projects!$C$33+Projects!$D$33-1),Projects!$B$33/Projects!$D$33,"")</f>
        <v/>
      </c>
      <c r="CT39" s="202" t="str">
        <f aca="false">IF(AND(Projects!$C$33&lt;=CT$4,CT$4&lt;=Projects!$C$33+Projects!$D$33-1),Projects!$B$33/Projects!$D$33,"")</f>
        <v/>
      </c>
      <c r="CU39" s="202" t="str">
        <f aca="false">IF(AND(Projects!$C$33&lt;=CU$4,CU$4&lt;=Projects!$C$33+Projects!$D$33-1),Projects!$B$33/Projects!$D$33,"")</f>
        <v/>
      </c>
      <c r="CV39" s="202" t="str">
        <f aca="false">IF(AND(Projects!$C$33&lt;=CV$4,CV$4&lt;=Projects!$C$33+Projects!$D$33-1),Projects!$B$33/Projects!$D$33,"")</f>
        <v/>
      </c>
      <c r="CW39" s="202" t="str">
        <f aca="false">IF(AND(Projects!$C$33&lt;=CW$4,CW$4&lt;=Projects!$C$33+Projects!$D$33-1),Projects!$B$33/Projects!$D$33,"")</f>
        <v/>
      </c>
      <c r="CX39" s="202" t="str">
        <f aca="false">IF(AND(Projects!$C$33&lt;=CX$4,CX$4&lt;=Projects!$C$33+Projects!$D$33-1),Projects!$B$33/Projects!$D$33,"")</f>
        <v/>
      </c>
      <c r="CY39" s="202" t="str">
        <f aca="false">IF(AND(Projects!$C$33&lt;=CY$4,CY$4&lt;=Projects!$C$33+Projects!$D$33-1),Projects!$B$33/Projects!$D$33,"")</f>
        <v/>
      </c>
      <c r="CZ39" s="202" t="str">
        <f aca="false">IF(AND(Projects!$C$33&lt;=CZ$4,CZ$4&lt;=Projects!$C$33+Projects!$D$33-1),Projects!$B$33/Projects!$D$33,"")</f>
        <v/>
      </c>
      <c r="DA39" s="202" t="str">
        <f aca="false">IF(AND(Projects!$C$33&lt;=DA$4,DA$4&lt;=Projects!$C$33+Projects!$D$33-1),Projects!$B$33/Projects!$D$33,"")</f>
        <v/>
      </c>
      <c r="DB39" s="202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30" t="s">
        <v>37</v>
      </c>
      <c r="B40" s="199" t="n">
        <f aca="false">Projects!$B$34</f>
        <v>18000000</v>
      </c>
      <c r="C40" s="200" t="n">
        <f aca="false">EDATE(Model!$E$2,Projects!$C$34-1)</f>
        <v>47849</v>
      </c>
      <c r="D40" s="200" t="n">
        <f aca="false">EDATE(Model!$E$2,Projects!$C$34+Projects!$D$34-2)</f>
        <v>48396</v>
      </c>
      <c r="E40" s="201" t="n">
        <f aca="false">Projects!$D$34</f>
        <v>19</v>
      </c>
      <c r="F40" s="199" t="n">
        <f aca="false">Projects!$B$34/Projects!$D$34</f>
        <v>947368.421052632</v>
      </c>
      <c r="G40" s="202" t="str">
        <f aca="false">IF(AND(Projects!$C$34&lt;=G$4,G$4&lt;=Projects!$C$34+Projects!$D$34-1),Projects!$B$34/Projects!$D$34,"")</f>
        <v/>
      </c>
      <c r="H40" s="202" t="str">
        <f aca="false">IF(AND(Projects!$C$34&lt;=H$4,H$4&lt;=Projects!$C$34+Projects!$D$34-1),Projects!$B$34/Projects!$D$34,"")</f>
        <v/>
      </c>
      <c r="I40" s="202" t="str">
        <f aca="false">IF(AND(Projects!$C$34&lt;=I$4,I$4&lt;=Projects!$C$34+Projects!$D$34-1),Projects!$B$34/Projects!$D$34,"")</f>
        <v/>
      </c>
      <c r="J40" s="202" t="str">
        <f aca="false">IF(AND(Projects!$C$34&lt;=J$4,J$4&lt;=Projects!$C$34+Projects!$D$34-1),Projects!$B$34/Projects!$D$34,"")</f>
        <v/>
      </c>
      <c r="K40" s="202" t="str">
        <f aca="false">IF(AND(Projects!$C$34&lt;=K$4,K$4&lt;=Projects!$C$34+Projects!$D$34-1),Projects!$B$34/Projects!$D$34,"")</f>
        <v/>
      </c>
      <c r="L40" s="202" t="str">
        <f aca="false">IF(AND(Projects!$C$34&lt;=L$4,L$4&lt;=Projects!$C$34+Projects!$D$34-1),Projects!$B$34/Projects!$D$34,"")</f>
        <v/>
      </c>
      <c r="M40" s="202" t="str">
        <f aca="false">IF(AND(Projects!$C$34&lt;=M$4,M$4&lt;=Projects!$C$34+Projects!$D$34-1),Projects!$B$34/Projects!$D$34,"")</f>
        <v/>
      </c>
      <c r="N40" s="202" t="str">
        <f aca="false">IF(AND(Projects!$C$34&lt;=N$4,N$4&lt;=Projects!$C$34+Projects!$D$34-1),Projects!$B$34/Projects!$D$34,"")</f>
        <v/>
      </c>
      <c r="O40" s="202" t="str">
        <f aca="false">IF(AND(Projects!$C$34&lt;=O$4,O$4&lt;=Projects!$C$34+Projects!$D$34-1),Projects!$B$34/Projects!$D$34,"")</f>
        <v/>
      </c>
      <c r="P40" s="202" t="str">
        <f aca="false">IF(AND(Projects!$C$34&lt;=P$4,P$4&lt;=Projects!$C$34+Projects!$D$34-1),Projects!$B$34/Projects!$D$34,"")</f>
        <v/>
      </c>
      <c r="Q40" s="202" t="str">
        <f aca="false">IF(AND(Projects!$C$34&lt;=Q$4,Q$4&lt;=Projects!$C$34+Projects!$D$34-1),Projects!$B$34/Projects!$D$34,"")</f>
        <v/>
      </c>
      <c r="R40" s="202" t="str">
        <f aca="false">IF(AND(Projects!$C$34&lt;=R$4,R$4&lt;=Projects!$C$34+Projects!$D$34-1),Projects!$B$34/Projects!$D$34,"")</f>
        <v/>
      </c>
      <c r="S40" s="202" t="str">
        <f aca="false">IF(AND(Projects!$C$34&lt;=S$4,S$4&lt;=Projects!$C$34+Projects!$D$34-1),Projects!$B$34/Projects!$D$34,"")</f>
        <v/>
      </c>
      <c r="T40" s="202" t="str">
        <f aca="false">IF(AND(Projects!$C$34&lt;=T$4,T$4&lt;=Projects!$C$34+Projects!$D$34-1),Projects!$B$34/Projects!$D$34,"")</f>
        <v/>
      </c>
      <c r="U40" s="202" t="str">
        <f aca="false">IF(AND(Projects!$C$34&lt;=U$4,U$4&lt;=Projects!$C$34+Projects!$D$34-1),Projects!$B$34/Projects!$D$34,"")</f>
        <v/>
      </c>
      <c r="V40" s="202" t="str">
        <f aca="false">IF(AND(Projects!$C$34&lt;=V$4,V$4&lt;=Projects!$C$34+Projects!$D$34-1),Projects!$B$34/Projects!$D$34,"")</f>
        <v/>
      </c>
      <c r="W40" s="202" t="str">
        <f aca="false">IF(AND(Projects!$C$34&lt;=W$4,W$4&lt;=Projects!$C$34+Projects!$D$34-1),Projects!$B$34/Projects!$D$34,"")</f>
        <v/>
      </c>
      <c r="X40" s="202" t="str">
        <f aca="false">IF(AND(Projects!$C$34&lt;=X$4,X$4&lt;=Projects!$C$34+Projects!$D$34-1),Projects!$B$34/Projects!$D$34,"")</f>
        <v/>
      </c>
      <c r="Y40" s="202" t="str">
        <f aca="false">IF(AND(Projects!$C$34&lt;=Y$4,Y$4&lt;=Projects!$C$34+Projects!$D$34-1),Projects!$B$34/Projects!$D$34,"")</f>
        <v/>
      </c>
      <c r="Z40" s="202" t="str">
        <f aca="false">IF(AND(Projects!$C$34&lt;=Z$4,Z$4&lt;=Projects!$C$34+Projects!$D$34-1),Projects!$B$34/Projects!$D$34,"")</f>
        <v/>
      </c>
      <c r="AA40" s="202" t="str">
        <f aca="false">IF(AND(Projects!$C$34&lt;=AA$4,AA$4&lt;=Projects!$C$34+Projects!$D$34-1),Projects!$B$34/Projects!$D$34,"")</f>
        <v/>
      </c>
      <c r="AB40" s="202" t="str">
        <f aca="false">IF(AND(Projects!$C$34&lt;=AB$4,AB$4&lt;=Projects!$C$34+Projects!$D$34-1),Projects!$B$34/Projects!$D$34,"")</f>
        <v/>
      </c>
      <c r="AC40" s="202" t="str">
        <f aca="false">IF(AND(Projects!$C$34&lt;=AC$4,AC$4&lt;=Projects!$C$34+Projects!$D$34-1),Projects!$B$34/Projects!$D$34,"")</f>
        <v/>
      </c>
      <c r="AD40" s="202" t="str">
        <f aca="false">IF(AND(Projects!$C$34&lt;=AD$4,AD$4&lt;=Projects!$C$34+Projects!$D$34-1),Projects!$B$34/Projects!$D$34,"")</f>
        <v/>
      </c>
      <c r="AE40" s="202" t="str">
        <f aca="false">IF(AND(Projects!$C$34&lt;=AE$4,AE$4&lt;=Projects!$C$34+Projects!$D$34-1),Projects!$B$34/Projects!$D$34,"")</f>
        <v/>
      </c>
      <c r="AF40" s="202" t="str">
        <f aca="false">IF(AND(Projects!$C$34&lt;=AF$4,AF$4&lt;=Projects!$C$34+Projects!$D$34-1),Projects!$B$34/Projects!$D$34,"")</f>
        <v/>
      </c>
      <c r="AG40" s="202" t="str">
        <f aca="false">IF(AND(Projects!$C$34&lt;=AG$4,AG$4&lt;=Projects!$C$34+Projects!$D$34-1),Projects!$B$34/Projects!$D$34,"")</f>
        <v/>
      </c>
      <c r="AH40" s="202" t="str">
        <f aca="false">IF(AND(Projects!$C$34&lt;=AH$4,AH$4&lt;=Projects!$C$34+Projects!$D$34-1),Projects!$B$34/Projects!$D$34,"")</f>
        <v/>
      </c>
      <c r="AI40" s="202" t="str">
        <f aca="false">IF(AND(Projects!$C$34&lt;=AI$4,AI$4&lt;=Projects!$C$34+Projects!$D$34-1),Projects!$B$34/Projects!$D$34,"")</f>
        <v/>
      </c>
      <c r="AJ40" s="202" t="str">
        <f aca="false">IF(AND(Projects!$C$34&lt;=AJ$4,AJ$4&lt;=Projects!$C$34+Projects!$D$34-1),Projects!$B$34/Projects!$D$34,"")</f>
        <v/>
      </c>
      <c r="AK40" s="202" t="str">
        <f aca="false">IF(AND(Projects!$C$34&lt;=AK$4,AK$4&lt;=Projects!$C$34+Projects!$D$34-1),Projects!$B$34/Projects!$D$34,"")</f>
        <v/>
      </c>
      <c r="AL40" s="202" t="str">
        <f aca="false">IF(AND(Projects!$C$34&lt;=AL$4,AL$4&lt;=Projects!$C$34+Projects!$D$34-1),Projects!$B$34/Projects!$D$34,"")</f>
        <v/>
      </c>
      <c r="AM40" s="202" t="str">
        <f aca="false">IF(AND(Projects!$C$34&lt;=AM$4,AM$4&lt;=Projects!$C$34+Projects!$D$34-1),Projects!$B$34/Projects!$D$34,"")</f>
        <v/>
      </c>
      <c r="AN40" s="202" t="str">
        <f aca="false">IF(AND(Projects!$C$34&lt;=AN$4,AN$4&lt;=Projects!$C$34+Projects!$D$34-1),Projects!$B$34/Projects!$D$34,"")</f>
        <v/>
      </c>
      <c r="AO40" s="202" t="str">
        <f aca="false">IF(AND(Projects!$C$34&lt;=AO$4,AO$4&lt;=Projects!$C$34+Projects!$D$34-1),Projects!$B$34/Projects!$D$34,"")</f>
        <v/>
      </c>
      <c r="AP40" s="202" t="str">
        <f aca="false">IF(AND(Projects!$C$34&lt;=AP$4,AP$4&lt;=Projects!$C$34+Projects!$D$34-1),Projects!$B$34/Projects!$D$34,"")</f>
        <v/>
      </c>
      <c r="AQ40" s="202" t="str">
        <f aca="false">IF(AND(Projects!$C$34&lt;=AQ$4,AQ$4&lt;=Projects!$C$34+Projects!$D$34-1),Projects!$B$34/Projects!$D$34,"")</f>
        <v/>
      </c>
      <c r="AR40" s="202" t="str">
        <f aca="false">IF(AND(Projects!$C$34&lt;=AR$4,AR$4&lt;=Projects!$C$34+Projects!$D$34-1),Projects!$B$34/Projects!$D$34,"")</f>
        <v/>
      </c>
      <c r="AS40" s="202" t="str">
        <f aca="false">IF(AND(Projects!$C$34&lt;=AS$4,AS$4&lt;=Projects!$C$34+Projects!$D$34-1),Projects!$B$34/Projects!$D$34,"")</f>
        <v/>
      </c>
      <c r="AT40" s="202" t="str">
        <f aca="false">IF(AND(Projects!$C$34&lt;=AT$4,AT$4&lt;=Projects!$C$34+Projects!$D$34-1),Projects!$B$34/Projects!$D$34,"")</f>
        <v/>
      </c>
      <c r="AU40" s="202" t="str">
        <f aca="false">IF(AND(Projects!$C$34&lt;=AU$4,AU$4&lt;=Projects!$C$34+Projects!$D$34-1),Projects!$B$34/Projects!$D$34,"")</f>
        <v/>
      </c>
      <c r="AV40" s="202" t="str">
        <f aca="false">IF(AND(Projects!$C$34&lt;=AV$4,AV$4&lt;=Projects!$C$34+Projects!$D$34-1),Projects!$B$34/Projects!$D$34,"")</f>
        <v/>
      </c>
      <c r="AW40" s="202" t="str">
        <f aca="false">IF(AND(Projects!$C$34&lt;=AW$4,AW$4&lt;=Projects!$C$34+Projects!$D$34-1),Projects!$B$34/Projects!$D$34,"")</f>
        <v/>
      </c>
      <c r="AX40" s="202" t="str">
        <f aca="false">IF(AND(Projects!$C$34&lt;=AX$4,AX$4&lt;=Projects!$C$34+Projects!$D$34-1),Projects!$B$34/Projects!$D$34,"")</f>
        <v/>
      </c>
      <c r="AY40" s="202" t="str">
        <f aca="false">IF(AND(Projects!$C$34&lt;=AY$4,AY$4&lt;=Projects!$C$34+Projects!$D$34-1),Projects!$B$34/Projects!$D$34,"")</f>
        <v/>
      </c>
      <c r="AZ40" s="202" t="str">
        <f aca="false">IF(AND(Projects!$C$34&lt;=AZ$4,AZ$4&lt;=Projects!$C$34+Projects!$D$34-1),Projects!$B$34/Projects!$D$34,"")</f>
        <v/>
      </c>
      <c r="BA40" s="202" t="str">
        <f aca="false">IF(AND(Projects!$C$34&lt;=BA$4,BA$4&lt;=Projects!$C$34+Projects!$D$34-1),Projects!$B$34/Projects!$D$34,"")</f>
        <v/>
      </c>
      <c r="BB40" s="202" t="str">
        <f aca="false">IF(AND(Projects!$C$34&lt;=BB$4,BB$4&lt;=Projects!$C$34+Projects!$D$34-1),Projects!$B$34/Projects!$D$34,"")</f>
        <v/>
      </c>
      <c r="BC40" s="202" t="str">
        <f aca="false">IF(AND(Projects!$C$34&lt;=BC$4,BC$4&lt;=Projects!$C$34+Projects!$D$34-1),Projects!$B$34/Projects!$D$34,"")</f>
        <v/>
      </c>
      <c r="BD40" s="202" t="str">
        <f aca="false">IF(AND(Projects!$C$34&lt;=BD$4,BD$4&lt;=Projects!$C$34+Projects!$D$34-1),Projects!$B$34/Projects!$D$34,"")</f>
        <v/>
      </c>
      <c r="BE40" s="202" t="str">
        <f aca="false">IF(AND(Projects!$C$34&lt;=BE$4,BE$4&lt;=Projects!$C$34+Projects!$D$34-1),Projects!$B$34/Projects!$D$34,"")</f>
        <v/>
      </c>
      <c r="BF40" s="202" t="str">
        <f aca="false">IF(AND(Projects!$C$34&lt;=BF$4,BF$4&lt;=Projects!$C$34+Projects!$D$34-1),Projects!$B$34/Projects!$D$34,"")</f>
        <v/>
      </c>
      <c r="BG40" s="202" t="str">
        <f aca="false">IF(AND(Projects!$C$34&lt;=BG$4,BG$4&lt;=Projects!$C$34+Projects!$D$34-1),Projects!$B$34/Projects!$D$34,"")</f>
        <v/>
      </c>
      <c r="BH40" s="202" t="str">
        <f aca="false">IF(AND(Projects!$C$34&lt;=BH$4,BH$4&lt;=Projects!$C$34+Projects!$D$34-1),Projects!$B$34/Projects!$D$34,"")</f>
        <v/>
      </c>
      <c r="BI40" s="202" t="str">
        <f aca="false">IF(AND(Projects!$C$34&lt;=BI$4,BI$4&lt;=Projects!$C$34+Projects!$D$34-1),Projects!$B$34/Projects!$D$34,"")</f>
        <v/>
      </c>
      <c r="BJ40" s="202" t="str">
        <f aca="false">IF(AND(Projects!$C$34&lt;=BJ$4,BJ$4&lt;=Projects!$C$34+Projects!$D$34-1),Projects!$B$34/Projects!$D$34,"")</f>
        <v/>
      </c>
      <c r="BK40" s="202" t="str">
        <f aca="false">IF(AND(Projects!$C$34&lt;=BK$4,BK$4&lt;=Projects!$C$34+Projects!$D$34-1),Projects!$B$34/Projects!$D$34,"")</f>
        <v/>
      </c>
      <c r="BL40" s="202" t="n">
        <f aca="false">IF(AND(Projects!$C$34&lt;=BL$4,BL$4&lt;=Projects!$C$34+Projects!$D$34-1),Projects!$B$34/Projects!$D$34,"")</f>
        <v>947368.421052632</v>
      </c>
      <c r="BM40" s="202" t="n">
        <f aca="false">IF(AND(Projects!$C$34&lt;=BM$4,BM$4&lt;=Projects!$C$34+Projects!$D$34-1),Projects!$B$34/Projects!$D$34,"")</f>
        <v>947368.421052632</v>
      </c>
      <c r="BN40" s="202" t="n">
        <f aca="false">IF(AND(Projects!$C$34&lt;=BN$4,BN$4&lt;=Projects!$C$34+Projects!$D$34-1),Projects!$B$34/Projects!$D$34,"")</f>
        <v>947368.421052632</v>
      </c>
      <c r="BO40" s="202" t="n">
        <f aca="false">IF(AND(Projects!$C$34&lt;=BO$4,BO$4&lt;=Projects!$C$34+Projects!$D$34-1),Projects!$B$34/Projects!$D$34,"")</f>
        <v>947368.421052632</v>
      </c>
      <c r="BP40" s="202" t="n">
        <f aca="false">IF(AND(Projects!$C$34&lt;=BP$4,BP$4&lt;=Projects!$C$34+Projects!$D$34-1),Projects!$B$34/Projects!$D$34,"")</f>
        <v>947368.421052632</v>
      </c>
      <c r="BQ40" s="202" t="n">
        <f aca="false">IF(AND(Projects!$C$34&lt;=BQ$4,BQ$4&lt;=Projects!$C$34+Projects!$D$34-1),Projects!$B$34/Projects!$D$34,"")</f>
        <v>947368.421052632</v>
      </c>
      <c r="BR40" s="202" t="n">
        <f aca="false">IF(AND(Projects!$C$34&lt;=BR$4,BR$4&lt;=Projects!$C$34+Projects!$D$34-1),Projects!$B$34/Projects!$D$34,"")</f>
        <v>947368.421052632</v>
      </c>
      <c r="BS40" s="202" t="n">
        <f aca="false">IF(AND(Projects!$C$34&lt;=BS$4,BS$4&lt;=Projects!$C$34+Projects!$D$34-1),Projects!$B$34/Projects!$D$34,"")</f>
        <v>947368.421052632</v>
      </c>
      <c r="BT40" s="202" t="n">
        <f aca="false">IF(AND(Projects!$C$34&lt;=BT$4,BT$4&lt;=Projects!$C$34+Projects!$D$34-1),Projects!$B$34/Projects!$D$34,"")</f>
        <v>947368.421052632</v>
      </c>
      <c r="BU40" s="202" t="n">
        <f aca="false">IF(AND(Projects!$C$34&lt;=BU$4,BU$4&lt;=Projects!$C$34+Projects!$D$34-1),Projects!$B$34/Projects!$D$34,"")</f>
        <v>947368.421052632</v>
      </c>
      <c r="BV40" s="202" t="n">
        <f aca="false">IF(AND(Projects!$C$34&lt;=BV$4,BV$4&lt;=Projects!$C$34+Projects!$D$34-1),Projects!$B$34/Projects!$D$34,"")</f>
        <v>947368.421052632</v>
      </c>
      <c r="BW40" s="202" t="n">
        <f aca="false">IF(AND(Projects!$C$34&lt;=BW$4,BW$4&lt;=Projects!$C$34+Projects!$D$34-1),Projects!$B$34/Projects!$D$34,"")</f>
        <v>947368.421052632</v>
      </c>
      <c r="BX40" s="202" t="n">
        <f aca="false">IF(AND(Projects!$C$34&lt;=BX$4,BX$4&lt;=Projects!$C$34+Projects!$D$34-1),Projects!$B$34/Projects!$D$34,"")</f>
        <v>947368.421052632</v>
      </c>
      <c r="BY40" s="202" t="n">
        <f aca="false">IF(AND(Projects!$C$34&lt;=BY$4,BY$4&lt;=Projects!$C$34+Projects!$D$34-1),Projects!$B$34/Projects!$D$34,"")</f>
        <v>947368.421052632</v>
      </c>
      <c r="BZ40" s="202" t="n">
        <f aca="false">IF(AND(Projects!$C$34&lt;=BZ$4,BZ$4&lt;=Projects!$C$34+Projects!$D$34-1),Projects!$B$34/Projects!$D$34,"")</f>
        <v>947368.421052632</v>
      </c>
      <c r="CA40" s="202" t="n">
        <f aca="false">IF(AND(Projects!$C$34&lt;=CA$4,CA$4&lt;=Projects!$C$34+Projects!$D$34-1),Projects!$B$34/Projects!$D$34,"")</f>
        <v>947368.421052632</v>
      </c>
      <c r="CB40" s="202" t="n">
        <f aca="false">IF(AND(Projects!$C$34&lt;=CB$4,CB$4&lt;=Projects!$C$34+Projects!$D$34-1),Projects!$B$34/Projects!$D$34,"")</f>
        <v>947368.421052632</v>
      </c>
      <c r="CC40" s="202" t="n">
        <f aca="false">IF(AND(Projects!$C$34&lt;=CC$4,CC$4&lt;=Projects!$C$34+Projects!$D$34-1),Projects!$B$34/Projects!$D$34,"")</f>
        <v>947368.421052632</v>
      </c>
      <c r="CD40" s="202" t="n">
        <f aca="false">IF(AND(Projects!$C$34&lt;=CD$4,CD$4&lt;=Projects!$C$34+Projects!$D$34-1),Projects!$B$34/Projects!$D$34,"")</f>
        <v>947368.421052632</v>
      </c>
      <c r="CE40" s="202" t="str">
        <f aca="false">IF(AND(Projects!$C$34&lt;=CE$4,CE$4&lt;=Projects!$C$34+Projects!$D$34-1),Projects!$B$34/Projects!$D$34,"")</f>
        <v/>
      </c>
      <c r="CF40" s="202" t="str">
        <f aca="false">IF(AND(Projects!$C$34&lt;=CF$4,CF$4&lt;=Projects!$C$34+Projects!$D$34-1),Projects!$B$34/Projects!$D$34,"")</f>
        <v/>
      </c>
      <c r="CG40" s="202" t="str">
        <f aca="false">IF(AND(Projects!$C$34&lt;=CG$4,CG$4&lt;=Projects!$C$34+Projects!$D$34-1),Projects!$B$34/Projects!$D$34,"")</f>
        <v/>
      </c>
      <c r="CH40" s="202" t="str">
        <f aca="false">IF(AND(Projects!$C$34&lt;=CH$4,CH$4&lt;=Projects!$C$34+Projects!$D$34-1),Projects!$B$34/Projects!$D$34,"")</f>
        <v/>
      </c>
      <c r="CI40" s="202" t="str">
        <f aca="false">IF(AND(Projects!$C$34&lt;=CI$4,CI$4&lt;=Projects!$C$34+Projects!$D$34-1),Projects!$B$34/Projects!$D$34,"")</f>
        <v/>
      </c>
      <c r="CJ40" s="202" t="str">
        <f aca="false">IF(AND(Projects!$C$34&lt;=CJ$4,CJ$4&lt;=Projects!$C$34+Projects!$D$34-1),Projects!$B$34/Projects!$D$34,"")</f>
        <v/>
      </c>
      <c r="CK40" s="202" t="str">
        <f aca="false">IF(AND(Projects!$C$34&lt;=CK$4,CK$4&lt;=Projects!$C$34+Projects!$D$34-1),Projects!$B$34/Projects!$D$34,"")</f>
        <v/>
      </c>
      <c r="CL40" s="202" t="str">
        <f aca="false">IF(AND(Projects!$C$34&lt;=CL$4,CL$4&lt;=Projects!$C$34+Projects!$D$34-1),Projects!$B$34/Projects!$D$34,"")</f>
        <v/>
      </c>
      <c r="CM40" s="202" t="str">
        <f aca="false">IF(AND(Projects!$C$34&lt;=CM$4,CM$4&lt;=Projects!$C$34+Projects!$D$34-1),Projects!$B$34/Projects!$D$34,"")</f>
        <v/>
      </c>
      <c r="CN40" s="202" t="str">
        <f aca="false">IF(AND(Projects!$C$34&lt;=CN$4,CN$4&lt;=Projects!$C$34+Projects!$D$34-1),Projects!$B$34/Projects!$D$34,"")</f>
        <v/>
      </c>
      <c r="CO40" s="202" t="str">
        <f aca="false">IF(AND(Projects!$C$34&lt;=CO$4,CO$4&lt;=Projects!$C$34+Projects!$D$34-1),Projects!$B$34/Projects!$D$34,"")</f>
        <v/>
      </c>
      <c r="CP40" s="202" t="str">
        <f aca="false">IF(AND(Projects!$C$34&lt;=CP$4,CP$4&lt;=Projects!$C$34+Projects!$D$34-1),Projects!$B$34/Projects!$D$34,"")</f>
        <v/>
      </c>
      <c r="CQ40" s="202" t="str">
        <f aca="false">IF(AND(Projects!$C$34&lt;=CQ$4,CQ$4&lt;=Projects!$C$34+Projects!$D$34-1),Projects!$B$34/Projects!$D$34,"")</f>
        <v/>
      </c>
      <c r="CR40" s="202" t="str">
        <f aca="false">IF(AND(Projects!$C$34&lt;=CR$4,CR$4&lt;=Projects!$C$34+Projects!$D$34-1),Projects!$B$34/Projects!$D$34,"")</f>
        <v/>
      </c>
      <c r="CS40" s="202" t="str">
        <f aca="false">IF(AND(Projects!$C$34&lt;=CS$4,CS$4&lt;=Projects!$C$34+Projects!$D$34-1),Projects!$B$34/Projects!$D$34,"")</f>
        <v/>
      </c>
      <c r="CT40" s="202" t="str">
        <f aca="false">IF(AND(Projects!$C$34&lt;=CT$4,CT$4&lt;=Projects!$C$34+Projects!$D$34-1),Projects!$B$34/Projects!$D$34,"")</f>
        <v/>
      </c>
      <c r="CU40" s="202" t="str">
        <f aca="false">IF(AND(Projects!$C$34&lt;=CU$4,CU$4&lt;=Projects!$C$34+Projects!$D$34-1),Projects!$B$34/Projects!$D$34,"")</f>
        <v/>
      </c>
      <c r="CV40" s="202" t="str">
        <f aca="false">IF(AND(Projects!$C$34&lt;=CV$4,CV$4&lt;=Projects!$C$34+Projects!$D$34-1),Projects!$B$34/Projects!$D$34,"")</f>
        <v/>
      </c>
      <c r="CW40" s="202" t="str">
        <f aca="false">IF(AND(Projects!$C$34&lt;=CW$4,CW$4&lt;=Projects!$C$34+Projects!$D$34-1),Projects!$B$34/Projects!$D$34,"")</f>
        <v/>
      </c>
      <c r="CX40" s="202" t="str">
        <f aca="false">IF(AND(Projects!$C$34&lt;=CX$4,CX$4&lt;=Projects!$C$34+Projects!$D$34-1),Projects!$B$34/Projects!$D$34,"")</f>
        <v/>
      </c>
      <c r="CY40" s="202" t="str">
        <f aca="false">IF(AND(Projects!$C$34&lt;=CY$4,CY$4&lt;=Projects!$C$34+Projects!$D$34-1),Projects!$B$34/Projects!$D$34,"")</f>
        <v/>
      </c>
      <c r="CZ40" s="202" t="str">
        <f aca="false">IF(AND(Projects!$C$34&lt;=CZ$4,CZ$4&lt;=Projects!$C$34+Projects!$D$34-1),Projects!$B$34/Projects!$D$34,"")</f>
        <v/>
      </c>
      <c r="DA40" s="202" t="str">
        <f aca="false">IF(AND(Projects!$C$34&lt;=DA$4,DA$4&lt;=Projects!$C$34+Projects!$D$34-1),Projects!$B$34/Projects!$D$34,"")</f>
        <v/>
      </c>
      <c r="DB40" s="202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30" t="s">
        <v>38</v>
      </c>
      <c r="B41" s="199" t="n">
        <f aca="false">Projects!$B$35</f>
        <v>15000000</v>
      </c>
      <c r="C41" s="200" t="n">
        <f aca="false">EDATE(Model!$E$2,Projects!$C$35-1)</f>
        <v>47908</v>
      </c>
      <c r="D41" s="200" t="n">
        <f aca="false">EDATE(Model!$E$2,Projects!$C$35+Projects!$D$35-2)</f>
        <v>48458</v>
      </c>
      <c r="E41" s="201" t="n">
        <f aca="false">Projects!$D$35</f>
        <v>19</v>
      </c>
      <c r="F41" s="199" t="n">
        <f aca="false">Projects!$B$35/Projects!$D$35</f>
        <v>789473.684210526</v>
      </c>
      <c r="G41" s="202" t="str">
        <f aca="false">IF(AND(Projects!$C$35&lt;=G$4,G$4&lt;=Projects!$C$35+Projects!$D$35-1),Projects!$B$35/Projects!$D$35,"")</f>
        <v/>
      </c>
      <c r="H41" s="202" t="str">
        <f aca="false">IF(AND(Projects!$C$35&lt;=H$4,H$4&lt;=Projects!$C$35+Projects!$D$35-1),Projects!$B$35/Projects!$D$35,"")</f>
        <v/>
      </c>
      <c r="I41" s="202" t="str">
        <f aca="false">IF(AND(Projects!$C$35&lt;=I$4,I$4&lt;=Projects!$C$35+Projects!$D$35-1),Projects!$B$35/Projects!$D$35,"")</f>
        <v/>
      </c>
      <c r="J41" s="202" t="str">
        <f aca="false">IF(AND(Projects!$C$35&lt;=J$4,J$4&lt;=Projects!$C$35+Projects!$D$35-1),Projects!$B$35/Projects!$D$35,"")</f>
        <v/>
      </c>
      <c r="K41" s="202" t="str">
        <f aca="false">IF(AND(Projects!$C$35&lt;=K$4,K$4&lt;=Projects!$C$35+Projects!$D$35-1),Projects!$B$35/Projects!$D$35,"")</f>
        <v/>
      </c>
      <c r="L41" s="202" t="str">
        <f aca="false">IF(AND(Projects!$C$35&lt;=L$4,L$4&lt;=Projects!$C$35+Projects!$D$35-1),Projects!$B$35/Projects!$D$35,"")</f>
        <v/>
      </c>
      <c r="M41" s="202" t="str">
        <f aca="false">IF(AND(Projects!$C$35&lt;=M$4,M$4&lt;=Projects!$C$35+Projects!$D$35-1),Projects!$B$35/Projects!$D$35,"")</f>
        <v/>
      </c>
      <c r="N41" s="202" t="str">
        <f aca="false">IF(AND(Projects!$C$35&lt;=N$4,N$4&lt;=Projects!$C$35+Projects!$D$35-1),Projects!$B$35/Projects!$D$35,"")</f>
        <v/>
      </c>
      <c r="O41" s="202" t="str">
        <f aca="false">IF(AND(Projects!$C$35&lt;=O$4,O$4&lt;=Projects!$C$35+Projects!$D$35-1),Projects!$B$35/Projects!$D$35,"")</f>
        <v/>
      </c>
      <c r="P41" s="202" t="str">
        <f aca="false">IF(AND(Projects!$C$35&lt;=P$4,P$4&lt;=Projects!$C$35+Projects!$D$35-1),Projects!$B$35/Projects!$D$35,"")</f>
        <v/>
      </c>
      <c r="Q41" s="202" t="str">
        <f aca="false">IF(AND(Projects!$C$35&lt;=Q$4,Q$4&lt;=Projects!$C$35+Projects!$D$35-1),Projects!$B$35/Projects!$D$35,"")</f>
        <v/>
      </c>
      <c r="R41" s="202" t="str">
        <f aca="false">IF(AND(Projects!$C$35&lt;=R$4,R$4&lt;=Projects!$C$35+Projects!$D$35-1),Projects!$B$35/Projects!$D$35,"")</f>
        <v/>
      </c>
      <c r="S41" s="202" t="str">
        <f aca="false">IF(AND(Projects!$C$35&lt;=S$4,S$4&lt;=Projects!$C$35+Projects!$D$35-1),Projects!$B$35/Projects!$D$35,"")</f>
        <v/>
      </c>
      <c r="T41" s="202" t="str">
        <f aca="false">IF(AND(Projects!$C$35&lt;=T$4,T$4&lt;=Projects!$C$35+Projects!$D$35-1),Projects!$B$35/Projects!$D$35,"")</f>
        <v/>
      </c>
      <c r="U41" s="202" t="str">
        <f aca="false">IF(AND(Projects!$C$35&lt;=U$4,U$4&lt;=Projects!$C$35+Projects!$D$35-1),Projects!$B$35/Projects!$D$35,"")</f>
        <v/>
      </c>
      <c r="V41" s="202" t="str">
        <f aca="false">IF(AND(Projects!$C$35&lt;=V$4,V$4&lt;=Projects!$C$35+Projects!$D$35-1),Projects!$B$35/Projects!$D$35,"")</f>
        <v/>
      </c>
      <c r="W41" s="202" t="str">
        <f aca="false">IF(AND(Projects!$C$35&lt;=W$4,W$4&lt;=Projects!$C$35+Projects!$D$35-1),Projects!$B$35/Projects!$D$35,"")</f>
        <v/>
      </c>
      <c r="X41" s="202" t="str">
        <f aca="false">IF(AND(Projects!$C$35&lt;=X$4,X$4&lt;=Projects!$C$35+Projects!$D$35-1),Projects!$B$35/Projects!$D$35,"")</f>
        <v/>
      </c>
      <c r="Y41" s="202" t="str">
        <f aca="false">IF(AND(Projects!$C$35&lt;=Y$4,Y$4&lt;=Projects!$C$35+Projects!$D$35-1),Projects!$B$35/Projects!$D$35,"")</f>
        <v/>
      </c>
      <c r="Z41" s="202" t="str">
        <f aca="false">IF(AND(Projects!$C$35&lt;=Z$4,Z$4&lt;=Projects!$C$35+Projects!$D$35-1),Projects!$B$35/Projects!$D$35,"")</f>
        <v/>
      </c>
      <c r="AA41" s="202" t="str">
        <f aca="false">IF(AND(Projects!$C$35&lt;=AA$4,AA$4&lt;=Projects!$C$35+Projects!$D$35-1),Projects!$B$35/Projects!$D$35,"")</f>
        <v/>
      </c>
      <c r="AB41" s="202" t="str">
        <f aca="false">IF(AND(Projects!$C$35&lt;=AB$4,AB$4&lt;=Projects!$C$35+Projects!$D$35-1),Projects!$B$35/Projects!$D$35,"")</f>
        <v/>
      </c>
      <c r="AC41" s="202" t="str">
        <f aca="false">IF(AND(Projects!$C$35&lt;=AC$4,AC$4&lt;=Projects!$C$35+Projects!$D$35-1),Projects!$B$35/Projects!$D$35,"")</f>
        <v/>
      </c>
      <c r="AD41" s="202" t="str">
        <f aca="false">IF(AND(Projects!$C$35&lt;=AD$4,AD$4&lt;=Projects!$C$35+Projects!$D$35-1),Projects!$B$35/Projects!$D$35,"")</f>
        <v/>
      </c>
      <c r="AE41" s="202" t="str">
        <f aca="false">IF(AND(Projects!$C$35&lt;=AE$4,AE$4&lt;=Projects!$C$35+Projects!$D$35-1),Projects!$B$35/Projects!$D$35,"")</f>
        <v/>
      </c>
      <c r="AF41" s="202" t="str">
        <f aca="false">IF(AND(Projects!$C$35&lt;=AF$4,AF$4&lt;=Projects!$C$35+Projects!$D$35-1),Projects!$B$35/Projects!$D$35,"")</f>
        <v/>
      </c>
      <c r="AG41" s="202" t="str">
        <f aca="false">IF(AND(Projects!$C$35&lt;=AG$4,AG$4&lt;=Projects!$C$35+Projects!$D$35-1),Projects!$B$35/Projects!$D$35,"")</f>
        <v/>
      </c>
      <c r="AH41" s="202" t="str">
        <f aca="false">IF(AND(Projects!$C$35&lt;=AH$4,AH$4&lt;=Projects!$C$35+Projects!$D$35-1),Projects!$B$35/Projects!$D$35,"")</f>
        <v/>
      </c>
      <c r="AI41" s="202" t="str">
        <f aca="false">IF(AND(Projects!$C$35&lt;=AI$4,AI$4&lt;=Projects!$C$35+Projects!$D$35-1),Projects!$B$35/Projects!$D$35,"")</f>
        <v/>
      </c>
      <c r="AJ41" s="202" t="str">
        <f aca="false">IF(AND(Projects!$C$35&lt;=AJ$4,AJ$4&lt;=Projects!$C$35+Projects!$D$35-1),Projects!$B$35/Projects!$D$35,"")</f>
        <v/>
      </c>
      <c r="AK41" s="202" t="str">
        <f aca="false">IF(AND(Projects!$C$35&lt;=AK$4,AK$4&lt;=Projects!$C$35+Projects!$D$35-1),Projects!$B$35/Projects!$D$35,"")</f>
        <v/>
      </c>
      <c r="AL41" s="202" t="str">
        <f aca="false">IF(AND(Projects!$C$35&lt;=AL$4,AL$4&lt;=Projects!$C$35+Projects!$D$35-1),Projects!$B$35/Projects!$D$35,"")</f>
        <v/>
      </c>
      <c r="AM41" s="202" t="str">
        <f aca="false">IF(AND(Projects!$C$35&lt;=AM$4,AM$4&lt;=Projects!$C$35+Projects!$D$35-1),Projects!$B$35/Projects!$D$35,"")</f>
        <v/>
      </c>
      <c r="AN41" s="202" t="str">
        <f aca="false">IF(AND(Projects!$C$35&lt;=AN$4,AN$4&lt;=Projects!$C$35+Projects!$D$35-1),Projects!$B$35/Projects!$D$35,"")</f>
        <v/>
      </c>
      <c r="AO41" s="202" t="str">
        <f aca="false">IF(AND(Projects!$C$35&lt;=AO$4,AO$4&lt;=Projects!$C$35+Projects!$D$35-1),Projects!$B$35/Projects!$D$35,"")</f>
        <v/>
      </c>
      <c r="AP41" s="202" t="str">
        <f aca="false">IF(AND(Projects!$C$35&lt;=AP$4,AP$4&lt;=Projects!$C$35+Projects!$D$35-1),Projects!$B$35/Projects!$D$35,"")</f>
        <v/>
      </c>
      <c r="AQ41" s="202" t="str">
        <f aca="false">IF(AND(Projects!$C$35&lt;=AQ$4,AQ$4&lt;=Projects!$C$35+Projects!$D$35-1),Projects!$B$35/Projects!$D$35,"")</f>
        <v/>
      </c>
      <c r="AR41" s="202" t="str">
        <f aca="false">IF(AND(Projects!$C$35&lt;=AR$4,AR$4&lt;=Projects!$C$35+Projects!$D$35-1),Projects!$B$35/Projects!$D$35,"")</f>
        <v/>
      </c>
      <c r="AS41" s="202" t="str">
        <f aca="false">IF(AND(Projects!$C$35&lt;=AS$4,AS$4&lt;=Projects!$C$35+Projects!$D$35-1),Projects!$B$35/Projects!$D$35,"")</f>
        <v/>
      </c>
      <c r="AT41" s="202" t="str">
        <f aca="false">IF(AND(Projects!$C$35&lt;=AT$4,AT$4&lt;=Projects!$C$35+Projects!$D$35-1),Projects!$B$35/Projects!$D$35,"")</f>
        <v/>
      </c>
      <c r="AU41" s="202" t="str">
        <f aca="false">IF(AND(Projects!$C$35&lt;=AU$4,AU$4&lt;=Projects!$C$35+Projects!$D$35-1),Projects!$B$35/Projects!$D$35,"")</f>
        <v/>
      </c>
      <c r="AV41" s="202" t="str">
        <f aca="false">IF(AND(Projects!$C$35&lt;=AV$4,AV$4&lt;=Projects!$C$35+Projects!$D$35-1),Projects!$B$35/Projects!$D$35,"")</f>
        <v/>
      </c>
      <c r="AW41" s="202" t="str">
        <f aca="false">IF(AND(Projects!$C$35&lt;=AW$4,AW$4&lt;=Projects!$C$35+Projects!$D$35-1),Projects!$B$35/Projects!$D$35,"")</f>
        <v/>
      </c>
      <c r="AX41" s="202" t="str">
        <f aca="false">IF(AND(Projects!$C$35&lt;=AX$4,AX$4&lt;=Projects!$C$35+Projects!$D$35-1),Projects!$B$35/Projects!$D$35,"")</f>
        <v/>
      </c>
      <c r="AY41" s="202" t="str">
        <f aca="false">IF(AND(Projects!$C$35&lt;=AY$4,AY$4&lt;=Projects!$C$35+Projects!$D$35-1),Projects!$B$35/Projects!$D$35,"")</f>
        <v/>
      </c>
      <c r="AZ41" s="202" t="str">
        <f aca="false">IF(AND(Projects!$C$35&lt;=AZ$4,AZ$4&lt;=Projects!$C$35+Projects!$D$35-1),Projects!$B$35/Projects!$D$35,"")</f>
        <v/>
      </c>
      <c r="BA41" s="202" t="str">
        <f aca="false">IF(AND(Projects!$C$35&lt;=BA$4,BA$4&lt;=Projects!$C$35+Projects!$D$35-1),Projects!$B$35/Projects!$D$35,"")</f>
        <v/>
      </c>
      <c r="BB41" s="202" t="str">
        <f aca="false">IF(AND(Projects!$C$35&lt;=BB$4,BB$4&lt;=Projects!$C$35+Projects!$D$35-1),Projects!$B$35/Projects!$D$35,"")</f>
        <v/>
      </c>
      <c r="BC41" s="202" t="str">
        <f aca="false">IF(AND(Projects!$C$35&lt;=BC$4,BC$4&lt;=Projects!$C$35+Projects!$D$35-1),Projects!$B$35/Projects!$D$35,"")</f>
        <v/>
      </c>
      <c r="BD41" s="202" t="str">
        <f aca="false">IF(AND(Projects!$C$35&lt;=BD$4,BD$4&lt;=Projects!$C$35+Projects!$D$35-1),Projects!$B$35/Projects!$D$35,"")</f>
        <v/>
      </c>
      <c r="BE41" s="202" t="str">
        <f aca="false">IF(AND(Projects!$C$35&lt;=BE$4,BE$4&lt;=Projects!$C$35+Projects!$D$35-1),Projects!$B$35/Projects!$D$35,"")</f>
        <v/>
      </c>
      <c r="BF41" s="202" t="str">
        <f aca="false">IF(AND(Projects!$C$35&lt;=BF$4,BF$4&lt;=Projects!$C$35+Projects!$D$35-1),Projects!$B$35/Projects!$D$35,"")</f>
        <v/>
      </c>
      <c r="BG41" s="202" t="str">
        <f aca="false">IF(AND(Projects!$C$35&lt;=BG$4,BG$4&lt;=Projects!$C$35+Projects!$D$35-1),Projects!$B$35/Projects!$D$35,"")</f>
        <v/>
      </c>
      <c r="BH41" s="202" t="str">
        <f aca="false">IF(AND(Projects!$C$35&lt;=BH$4,BH$4&lt;=Projects!$C$35+Projects!$D$35-1),Projects!$B$35/Projects!$D$35,"")</f>
        <v/>
      </c>
      <c r="BI41" s="202" t="str">
        <f aca="false">IF(AND(Projects!$C$35&lt;=BI$4,BI$4&lt;=Projects!$C$35+Projects!$D$35-1),Projects!$B$35/Projects!$D$35,"")</f>
        <v/>
      </c>
      <c r="BJ41" s="202" t="str">
        <f aca="false">IF(AND(Projects!$C$35&lt;=BJ$4,BJ$4&lt;=Projects!$C$35+Projects!$D$35-1),Projects!$B$35/Projects!$D$35,"")</f>
        <v/>
      </c>
      <c r="BK41" s="202" t="str">
        <f aca="false">IF(AND(Projects!$C$35&lt;=BK$4,BK$4&lt;=Projects!$C$35+Projects!$D$35-1),Projects!$B$35/Projects!$D$35,"")</f>
        <v/>
      </c>
      <c r="BL41" s="202" t="str">
        <f aca="false">IF(AND(Projects!$C$35&lt;=BL$4,BL$4&lt;=Projects!$C$35+Projects!$D$35-1),Projects!$B$35/Projects!$D$35,"")</f>
        <v/>
      </c>
      <c r="BM41" s="202" t="str">
        <f aca="false">IF(AND(Projects!$C$35&lt;=BM$4,BM$4&lt;=Projects!$C$35+Projects!$D$35-1),Projects!$B$35/Projects!$D$35,"")</f>
        <v/>
      </c>
      <c r="BN41" s="202" t="n">
        <f aca="false">IF(AND(Projects!$C$35&lt;=BN$4,BN$4&lt;=Projects!$C$35+Projects!$D$35-1),Projects!$B$35/Projects!$D$35,"")</f>
        <v>789473.684210526</v>
      </c>
      <c r="BO41" s="202" t="n">
        <f aca="false">IF(AND(Projects!$C$35&lt;=BO$4,BO$4&lt;=Projects!$C$35+Projects!$D$35-1),Projects!$B$35/Projects!$D$35,"")</f>
        <v>789473.684210526</v>
      </c>
      <c r="BP41" s="202" t="n">
        <f aca="false">IF(AND(Projects!$C$35&lt;=BP$4,BP$4&lt;=Projects!$C$35+Projects!$D$35-1),Projects!$B$35/Projects!$D$35,"")</f>
        <v>789473.684210526</v>
      </c>
      <c r="BQ41" s="202" t="n">
        <f aca="false">IF(AND(Projects!$C$35&lt;=BQ$4,BQ$4&lt;=Projects!$C$35+Projects!$D$35-1),Projects!$B$35/Projects!$D$35,"")</f>
        <v>789473.684210526</v>
      </c>
      <c r="BR41" s="202" t="n">
        <f aca="false">IF(AND(Projects!$C$35&lt;=BR$4,BR$4&lt;=Projects!$C$35+Projects!$D$35-1),Projects!$B$35/Projects!$D$35,"")</f>
        <v>789473.684210526</v>
      </c>
      <c r="BS41" s="202" t="n">
        <f aca="false">IF(AND(Projects!$C$35&lt;=BS$4,BS$4&lt;=Projects!$C$35+Projects!$D$35-1),Projects!$B$35/Projects!$D$35,"")</f>
        <v>789473.684210526</v>
      </c>
      <c r="BT41" s="202" t="n">
        <f aca="false">IF(AND(Projects!$C$35&lt;=BT$4,BT$4&lt;=Projects!$C$35+Projects!$D$35-1),Projects!$B$35/Projects!$D$35,"")</f>
        <v>789473.684210526</v>
      </c>
      <c r="BU41" s="202" t="n">
        <f aca="false">IF(AND(Projects!$C$35&lt;=BU$4,BU$4&lt;=Projects!$C$35+Projects!$D$35-1),Projects!$B$35/Projects!$D$35,"")</f>
        <v>789473.684210526</v>
      </c>
      <c r="BV41" s="202" t="n">
        <f aca="false">IF(AND(Projects!$C$35&lt;=BV$4,BV$4&lt;=Projects!$C$35+Projects!$D$35-1),Projects!$B$35/Projects!$D$35,"")</f>
        <v>789473.684210526</v>
      </c>
      <c r="BW41" s="202" t="n">
        <f aca="false">IF(AND(Projects!$C$35&lt;=BW$4,BW$4&lt;=Projects!$C$35+Projects!$D$35-1),Projects!$B$35/Projects!$D$35,"")</f>
        <v>789473.684210526</v>
      </c>
      <c r="BX41" s="202" t="n">
        <f aca="false">IF(AND(Projects!$C$35&lt;=BX$4,BX$4&lt;=Projects!$C$35+Projects!$D$35-1),Projects!$B$35/Projects!$D$35,"")</f>
        <v>789473.684210526</v>
      </c>
      <c r="BY41" s="202" t="n">
        <f aca="false">IF(AND(Projects!$C$35&lt;=BY$4,BY$4&lt;=Projects!$C$35+Projects!$D$35-1),Projects!$B$35/Projects!$D$35,"")</f>
        <v>789473.684210526</v>
      </c>
      <c r="BZ41" s="202" t="n">
        <f aca="false">IF(AND(Projects!$C$35&lt;=BZ$4,BZ$4&lt;=Projects!$C$35+Projects!$D$35-1),Projects!$B$35/Projects!$D$35,"")</f>
        <v>789473.684210526</v>
      </c>
      <c r="CA41" s="202" t="n">
        <f aca="false">IF(AND(Projects!$C$35&lt;=CA$4,CA$4&lt;=Projects!$C$35+Projects!$D$35-1),Projects!$B$35/Projects!$D$35,"")</f>
        <v>789473.684210526</v>
      </c>
      <c r="CB41" s="202" t="n">
        <f aca="false">IF(AND(Projects!$C$35&lt;=CB$4,CB$4&lt;=Projects!$C$35+Projects!$D$35-1),Projects!$B$35/Projects!$D$35,"")</f>
        <v>789473.684210526</v>
      </c>
      <c r="CC41" s="202" t="n">
        <f aca="false">IF(AND(Projects!$C$35&lt;=CC$4,CC$4&lt;=Projects!$C$35+Projects!$D$35-1),Projects!$B$35/Projects!$D$35,"")</f>
        <v>789473.684210526</v>
      </c>
      <c r="CD41" s="202" t="n">
        <f aca="false">IF(AND(Projects!$C$35&lt;=CD$4,CD$4&lt;=Projects!$C$35+Projects!$D$35-1),Projects!$B$35/Projects!$D$35,"")</f>
        <v>789473.684210526</v>
      </c>
      <c r="CE41" s="202" t="n">
        <f aca="false">IF(AND(Projects!$C$35&lt;=CE$4,CE$4&lt;=Projects!$C$35+Projects!$D$35-1),Projects!$B$35/Projects!$D$35,"")</f>
        <v>789473.684210526</v>
      </c>
      <c r="CF41" s="202" t="n">
        <f aca="false">IF(AND(Projects!$C$35&lt;=CF$4,CF$4&lt;=Projects!$C$35+Projects!$D$35-1),Projects!$B$35/Projects!$D$35,"")</f>
        <v>789473.684210526</v>
      </c>
      <c r="CG41" s="202" t="str">
        <f aca="false">IF(AND(Projects!$C$35&lt;=CG$4,CG$4&lt;=Projects!$C$35+Projects!$D$35-1),Projects!$B$35/Projects!$D$35,"")</f>
        <v/>
      </c>
      <c r="CH41" s="202" t="str">
        <f aca="false">IF(AND(Projects!$C$35&lt;=CH$4,CH$4&lt;=Projects!$C$35+Projects!$D$35-1),Projects!$B$35/Projects!$D$35,"")</f>
        <v/>
      </c>
      <c r="CI41" s="202" t="str">
        <f aca="false">IF(AND(Projects!$C$35&lt;=CI$4,CI$4&lt;=Projects!$C$35+Projects!$D$35-1),Projects!$B$35/Projects!$D$35,"")</f>
        <v/>
      </c>
      <c r="CJ41" s="202" t="str">
        <f aca="false">IF(AND(Projects!$C$35&lt;=CJ$4,CJ$4&lt;=Projects!$C$35+Projects!$D$35-1),Projects!$B$35/Projects!$D$35,"")</f>
        <v/>
      </c>
      <c r="CK41" s="202" t="str">
        <f aca="false">IF(AND(Projects!$C$35&lt;=CK$4,CK$4&lt;=Projects!$C$35+Projects!$D$35-1),Projects!$B$35/Projects!$D$35,"")</f>
        <v/>
      </c>
      <c r="CL41" s="202" t="str">
        <f aca="false">IF(AND(Projects!$C$35&lt;=CL$4,CL$4&lt;=Projects!$C$35+Projects!$D$35-1),Projects!$B$35/Projects!$D$35,"")</f>
        <v/>
      </c>
      <c r="CM41" s="202" t="str">
        <f aca="false">IF(AND(Projects!$C$35&lt;=CM$4,CM$4&lt;=Projects!$C$35+Projects!$D$35-1),Projects!$B$35/Projects!$D$35,"")</f>
        <v/>
      </c>
      <c r="CN41" s="202" t="str">
        <f aca="false">IF(AND(Projects!$C$35&lt;=CN$4,CN$4&lt;=Projects!$C$35+Projects!$D$35-1),Projects!$B$35/Projects!$D$35,"")</f>
        <v/>
      </c>
      <c r="CO41" s="202" t="str">
        <f aca="false">IF(AND(Projects!$C$35&lt;=CO$4,CO$4&lt;=Projects!$C$35+Projects!$D$35-1),Projects!$B$35/Projects!$D$35,"")</f>
        <v/>
      </c>
      <c r="CP41" s="202" t="str">
        <f aca="false">IF(AND(Projects!$C$35&lt;=CP$4,CP$4&lt;=Projects!$C$35+Projects!$D$35-1),Projects!$B$35/Projects!$D$35,"")</f>
        <v/>
      </c>
      <c r="CQ41" s="202" t="str">
        <f aca="false">IF(AND(Projects!$C$35&lt;=CQ$4,CQ$4&lt;=Projects!$C$35+Projects!$D$35-1),Projects!$B$35/Projects!$D$35,"")</f>
        <v/>
      </c>
      <c r="CR41" s="202" t="str">
        <f aca="false">IF(AND(Projects!$C$35&lt;=CR$4,CR$4&lt;=Projects!$C$35+Projects!$D$35-1),Projects!$B$35/Projects!$D$35,"")</f>
        <v/>
      </c>
      <c r="CS41" s="202" t="str">
        <f aca="false">IF(AND(Projects!$C$35&lt;=CS$4,CS$4&lt;=Projects!$C$35+Projects!$D$35-1),Projects!$B$35/Projects!$D$35,"")</f>
        <v/>
      </c>
      <c r="CT41" s="202" t="str">
        <f aca="false">IF(AND(Projects!$C$35&lt;=CT$4,CT$4&lt;=Projects!$C$35+Projects!$D$35-1),Projects!$B$35/Projects!$D$35,"")</f>
        <v/>
      </c>
      <c r="CU41" s="202" t="str">
        <f aca="false">IF(AND(Projects!$C$35&lt;=CU$4,CU$4&lt;=Projects!$C$35+Projects!$D$35-1),Projects!$B$35/Projects!$D$35,"")</f>
        <v/>
      </c>
      <c r="CV41" s="202" t="str">
        <f aca="false">IF(AND(Projects!$C$35&lt;=CV$4,CV$4&lt;=Projects!$C$35+Projects!$D$35-1),Projects!$B$35/Projects!$D$35,"")</f>
        <v/>
      </c>
      <c r="CW41" s="202" t="str">
        <f aca="false">IF(AND(Projects!$C$35&lt;=CW$4,CW$4&lt;=Projects!$C$35+Projects!$D$35-1),Projects!$B$35/Projects!$D$35,"")</f>
        <v/>
      </c>
      <c r="CX41" s="202" t="str">
        <f aca="false">IF(AND(Projects!$C$35&lt;=CX$4,CX$4&lt;=Projects!$C$35+Projects!$D$35-1),Projects!$B$35/Projects!$D$35,"")</f>
        <v/>
      </c>
      <c r="CY41" s="202" t="str">
        <f aca="false">IF(AND(Projects!$C$35&lt;=CY$4,CY$4&lt;=Projects!$C$35+Projects!$D$35-1),Projects!$B$35/Projects!$D$35,"")</f>
        <v/>
      </c>
      <c r="CZ41" s="202" t="str">
        <f aca="false">IF(AND(Projects!$C$35&lt;=CZ$4,CZ$4&lt;=Projects!$C$35+Projects!$D$35-1),Projects!$B$35/Projects!$D$35,"")</f>
        <v/>
      </c>
      <c r="DA41" s="202" t="str">
        <f aca="false">IF(AND(Projects!$C$35&lt;=DA$4,DA$4&lt;=Projects!$C$35+Projects!$D$35-1),Projects!$B$35/Projects!$D$35,"")</f>
        <v/>
      </c>
      <c r="DB41" s="202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30" t="s">
        <v>39</v>
      </c>
      <c r="B42" s="199" t="n">
        <f aca="false">Projects!$B$36</f>
        <v>18000000</v>
      </c>
      <c r="C42" s="200" t="n">
        <f aca="false">EDATE(Model!$E$2,Projects!$C$36-1)</f>
        <v>47969</v>
      </c>
      <c r="D42" s="200" t="n">
        <f aca="false">EDATE(Model!$E$2,Projects!$C$36+Projects!$D$36-2)</f>
        <v>48519</v>
      </c>
      <c r="E42" s="201" t="n">
        <f aca="false">Projects!$D$36</f>
        <v>19</v>
      </c>
      <c r="F42" s="199" t="n">
        <f aca="false">Projects!$B$36/Projects!$D$36</f>
        <v>947368.421052632</v>
      </c>
      <c r="G42" s="202" t="str">
        <f aca="false">IF(AND(Projects!$C$36&lt;=G$4,G$4&lt;=Projects!$C$36+Projects!$D$36-1),Projects!$B$36/Projects!$D$36,"")</f>
        <v/>
      </c>
      <c r="H42" s="202" t="str">
        <f aca="false">IF(AND(Projects!$C$36&lt;=H$4,H$4&lt;=Projects!$C$36+Projects!$D$36-1),Projects!$B$36/Projects!$D$36,"")</f>
        <v/>
      </c>
      <c r="I42" s="202" t="str">
        <f aca="false">IF(AND(Projects!$C$36&lt;=I$4,I$4&lt;=Projects!$C$36+Projects!$D$36-1),Projects!$B$36/Projects!$D$36,"")</f>
        <v/>
      </c>
      <c r="J42" s="202" t="str">
        <f aca="false">IF(AND(Projects!$C$36&lt;=J$4,J$4&lt;=Projects!$C$36+Projects!$D$36-1),Projects!$B$36/Projects!$D$36,"")</f>
        <v/>
      </c>
      <c r="K42" s="202" t="str">
        <f aca="false">IF(AND(Projects!$C$36&lt;=K$4,K$4&lt;=Projects!$C$36+Projects!$D$36-1),Projects!$B$36/Projects!$D$36,"")</f>
        <v/>
      </c>
      <c r="L42" s="202" t="str">
        <f aca="false">IF(AND(Projects!$C$36&lt;=L$4,L$4&lt;=Projects!$C$36+Projects!$D$36-1),Projects!$B$36/Projects!$D$36,"")</f>
        <v/>
      </c>
      <c r="M42" s="202" t="str">
        <f aca="false">IF(AND(Projects!$C$36&lt;=M$4,M$4&lt;=Projects!$C$36+Projects!$D$36-1),Projects!$B$36/Projects!$D$36,"")</f>
        <v/>
      </c>
      <c r="N42" s="202" t="str">
        <f aca="false">IF(AND(Projects!$C$36&lt;=N$4,N$4&lt;=Projects!$C$36+Projects!$D$36-1),Projects!$B$36/Projects!$D$36,"")</f>
        <v/>
      </c>
      <c r="O42" s="202" t="str">
        <f aca="false">IF(AND(Projects!$C$36&lt;=O$4,O$4&lt;=Projects!$C$36+Projects!$D$36-1),Projects!$B$36/Projects!$D$36,"")</f>
        <v/>
      </c>
      <c r="P42" s="202" t="str">
        <f aca="false">IF(AND(Projects!$C$36&lt;=P$4,P$4&lt;=Projects!$C$36+Projects!$D$36-1),Projects!$B$36/Projects!$D$36,"")</f>
        <v/>
      </c>
      <c r="Q42" s="202" t="str">
        <f aca="false">IF(AND(Projects!$C$36&lt;=Q$4,Q$4&lt;=Projects!$C$36+Projects!$D$36-1),Projects!$B$36/Projects!$D$36,"")</f>
        <v/>
      </c>
      <c r="R42" s="202" t="str">
        <f aca="false">IF(AND(Projects!$C$36&lt;=R$4,R$4&lt;=Projects!$C$36+Projects!$D$36-1),Projects!$B$36/Projects!$D$36,"")</f>
        <v/>
      </c>
      <c r="S42" s="202" t="str">
        <f aca="false">IF(AND(Projects!$C$36&lt;=S$4,S$4&lt;=Projects!$C$36+Projects!$D$36-1),Projects!$B$36/Projects!$D$36,"")</f>
        <v/>
      </c>
      <c r="T42" s="202" t="str">
        <f aca="false">IF(AND(Projects!$C$36&lt;=T$4,T$4&lt;=Projects!$C$36+Projects!$D$36-1),Projects!$B$36/Projects!$D$36,"")</f>
        <v/>
      </c>
      <c r="U42" s="202" t="str">
        <f aca="false">IF(AND(Projects!$C$36&lt;=U$4,U$4&lt;=Projects!$C$36+Projects!$D$36-1),Projects!$B$36/Projects!$D$36,"")</f>
        <v/>
      </c>
      <c r="V42" s="202" t="str">
        <f aca="false">IF(AND(Projects!$C$36&lt;=V$4,V$4&lt;=Projects!$C$36+Projects!$D$36-1),Projects!$B$36/Projects!$D$36,"")</f>
        <v/>
      </c>
      <c r="W42" s="202" t="str">
        <f aca="false">IF(AND(Projects!$C$36&lt;=W$4,W$4&lt;=Projects!$C$36+Projects!$D$36-1),Projects!$B$36/Projects!$D$36,"")</f>
        <v/>
      </c>
      <c r="X42" s="202" t="str">
        <f aca="false">IF(AND(Projects!$C$36&lt;=X$4,X$4&lt;=Projects!$C$36+Projects!$D$36-1),Projects!$B$36/Projects!$D$36,"")</f>
        <v/>
      </c>
      <c r="Y42" s="202" t="str">
        <f aca="false">IF(AND(Projects!$C$36&lt;=Y$4,Y$4&lt;=Projects!$C$36+Projects!$D$36-1),Projects!$B$36/Projects!$D$36,"")</f>
        <v/>
      </c>
      <c r="Z42" s="202" t="str">
        <f aca="false">IF(AND(Projects!$C$36&lt;=Z$4,Z$4&lt;=Projects!$C$36+Projects!$D$36-1),Projects!$B$36/Projects!$D$36,"")</f>
        <v/>
      </c>
      <c r="AA42" s="202" t="str">
        <f aca="false">IF(AND(Projects!$C$36&lt;=AA$4,AA$4&lt;=Projects!$C$36+Projects!$D$36-1),Projects!$B$36/Projects!$D$36,"")</f>
        <v/>
      </c>
      <c r="AB42" s="202" t="str">
        <f aca="false">IF(AND(Projects!$C$36&lt;=AB$4,AB$4&lt;=Projects!$C$36+Projects!$D$36-1),Projects!$B$36/Projects!$D$36,"")</f>
        <v/>
      </c>
      <c r="AC42" s="202" t="str">
        <f aca="false">IF(AND(Projects!$C$36&lt;=AC$4,AC$4&lt;=Projects!$C$36+Projects!$D$36-1),Projects!$B$36/Projects!$D$36,"")</f>
        <v/>
      </c>
      <c r="AD42" s="202" t="str">
        <f aca="false">IF(AND(Projects!$C$36&lt;=AD$4,AD$4&lt;=Projects!$C$36+Projects!$D$36-1),Projects!$B$36/Projects!$D$36,"")</f>
        <v/>
      </c>
      <c r="AE42" s="202" t="str">
        <f aca="false">IF(AND(Projects!$C$36&lt;=AE$4,AE$4&lt;=Projects!$C$36+Projects!$D$36-1),Projects!$B$36/Projects!$D$36,"")</f>
        <v/>
      </c>
      <c r="AF42" s="202" t="str">
        <f aca="false">IF(AND(Projects!$C$36&lt;=AF$4,AF$4&lt;=Projects!$C$36+Projects!$D$36-1),Projects!$B$36/Projects!$D$36,"")</f>
        <v/>
      </c>
      <c r="AG42" s="202" t="str">
        <f aca="false">IF(AND(Projects!$C$36&lt;=AG$4,AG$4&lt;=Projects!$C$36+Projects!$D$36-1),Projects!$B$36/Projects!$D$36,"")</f>
        <v/>
      </c>
      <c r="AH42" s="202" t="str">
        <f aca="false">IF(AND(Projects!$C$36&lt;=AH$4,AH$4&lt;=Projects!$C$36+Projects!$D$36-1),Projects!$B$36/Projects!$D$36,"")</f>
        <v/>
      </c>
      <c r="AI42" s="202" t="str">
        <f aca="false">IF(AND(Projects!$C$36&lt;=AI$4,AI$4&lt;=Projects!$C$36+Projects!$D$36-1),Projects!$B$36/Projects!$D$36,"")</f>
        <v/>
      </c>
      <c r="AJ42" s="202" t="str">
        <f aca="false">IF(AND(Projects!$C$36&lt;=AJ$4,AJ$4&lt;=Projects!$C$36+Projects!$D$36-1),Projects!$B$36/Projects!$D$36,"")</f>
        <v/>
      </c>
      <c r="AK42" s="202" t="str">
        <f aca="false">IF(AND(Projects!$C$36&lt;=AK$4,AK$4&lt;=Projects!$C$36+Projects!$D$36-1),Projects!$B$36/Projects!$D$36,"")</f>
        <v/>
      </c>
      <c r="AL42" s="202" t="str">
        <f aca="false">IF(AND(Projects!$C$36&lt;=AL$4,AL$4&lt;=Projects!$C$36+Projects!$D$36-1),Projects!$B$36/Projects!$D$36,"")</f>
        <v/>
      </c>
      <c r="AM42" s="202" t="str">
        <f aca="false">IF(AND(Projects!$C$36&lt;=AM$4,AM$4&lt;=Projects!$C$36+Projects!$D$36-1),Projects!$B$36/Projects!$D$36,"")</f>
        <v/>
      </c>
      <c r="AN42" s="202" t="str">
        <f aca="false">IF(AND(Projects!$C$36&lt;=AN$4,AN$4&lt;=Projects!$C$36+Projects!$D$36-1),Projects!$B$36/Projects!$D$36,"")</f>
        <v/>
      </c>
      <c r="AO42" s="202" t="str">
        <f aca="false">IF(AND(Projects!$C$36&lt;=AO$4,AO$4&lt;=Projects!$C$36+Projects!$D$36-1),Projects!$B$36/Projects!$D$36,"")</f>
        <v/>
      </c>
      <c r="AP42" s="202" t="str">
        <f aca="false">IF(AND(Projects!$C$36&lt;=AP$4,AP$4&lt;=Projects!$C$36+Projects!$D$36-1),Projects!$B$36/Projects!$D$36,"")</f>
        <v/>
      </c>
      <c r="AQ42" s="202" t="str">
        <f aca="false">IF(AND(Projects!$C$36&lt;=AQ$4,AQ$4&lt;=Projects!$C$36+Projects!$D$36-1),Projects!$B$36/Projects!$D$36,"")</f>
        <v/>
      </c>
      <c r="AR42" s="202" t="str">
        <f aca="false">IF(AND(Projects!$C$36&lt;=AR$4,AR$4&lt;=Projects!$C$36+Projects!$D$36-1),Projects!$B$36/Projects!$D$36,"")</f>
        <v/>
      </c>
      <c r="AS42" s="202" t="str">
        <f aca="false">IF(AND(Projects!$C$36&lt;=AS$4,AS$4&lt;=Projects!$C$36+Projects!$D$36-1),Projects!$B$36/Projects!$D$36,"")</f>
        <v/>
      </c>
      <c r="AT42" s="202" t="str">
        <f aca="false">IF(AND(Projects!$C$36&lt;=AT$4,AT$4&lt;=Projects!$C$36+Projects!$D$36-1),Projects!$B$36/Projects!$D$36,"")</f>
        <v/>
      </c>
      <c r="AU42" s="202" t="str">
        <f aca="false">IF(AND(Projects!$C$36&lt;=AU$4,AU$4&lt;=Projects!$C$36+Projects!$D$36-1),Projects!$B$36/Projects!$D$36,"")</f>
        <v/>
      </c>
      <c r="AV42" s="202" t="str">
        <f aca="false">IF(AND(Projects!$C$36&lt;=AV$4,AV$4&lt;=Projects!$C$36+Projects!$D$36-1),Projects!$B$36/Projects!$D$36,"")</f>
        <v/>
      </c>
      <c r="AW42" s="202" t="str">
        <f aca="false">IF(AND(Projects!$C$36&lt;=AW$4,AW$4&lt;=Projects!$C$36+Projects!$D$36-1),Projects!$B$36/Projects!$D$36,"")</f>
        <v/>
      </c>
      <c r="AX42" s="202" t="str">
        <f aca="false">IF(AND(Projects!$C$36&lt;=AX$4,AX$4&lt;=Projects!$C$36+Projects!$D$36-1),Projects!$B$36/Projects!$D$36,"")</f>
        <v/>
      </c>
      <c r="AY42" s="202" t="str">
        <f aca="false">IF(AND(Projects!$C$36&lt;=AY$4,AY$4&lt;=Projects!$C$36+Projects!$D$36-1),Projects!$B$36/Projects!$D$36,"")</f>
        <v/>
      </c>
      <c r="AZ42" s="202" t="str">
        <f aca="false">IF(AND(Projects!$C$36&lt;=AZ$4,AZ$4&lt;=Projects!$C$36+Projects!$D$36-1),Projects!$B$36/Projects!$D$36,"")</f>
        <v/>
      </c>
      <c r="BA42" s="202" t="str">
        <f aca="false">IF(AND(Projects!$C$36&lt;=BA$4,BA$4&lt;=Projects!$C$36+Projects!$D$36-1),Projects!$B$36/Projects!$D$36,"")</f>
        <v/>
      </c>
      <c r="BB42" s="202" t="str">
        <f aca="false">IF(AND(Projects!$C$36&lt;=BB$4,BB$4&lt;=Projects!$C$36+Projects!$D$36-1),Projects!$B$36/Projects!$D$36,"")</f>
        <v/>
      </c>
      <c r="BC42" s="202" t="str">
        <f aca="false">IF(AND(Projects!$C$36&lt;=BC$4,BC$4&lt;=Projects!$C$36+Projects!$D$36-1),Projects!$B$36/Projects!$D$36,"")</f>
        <v/>
      </c>
      <c r="BD42" s="202" t="str">
        <f aca="false">IF(AND(Projects!$C$36&lt;=BD$4,BD$4&lt;=Projects!$C$36+Projects!$D$36-1),Projects!$B$36/Projects!$D$36,"")</f>
        <v/>
      </c>
      <c r="BE42" s="202" t="str">
        <f aca="false">IF(AND(Projects!$C$36&lt;=BE$4,BE$4&lt;=Projects!$C$36+Projects!$D$36-1),Projects!$B$36/Projects!$D$36,"")</f>
        <v/>
      </c>
      <c r="BF42" s="202" t="str">
        <f aca="false">IF(AND(Projects!$C$36&lt;=BF$4,BF$4&lt;=Projects!$C$36+Projects!$D$36-1),Projects!$B$36/Projects!$D$36,"")</f>
        <v/>
      </c>
      <c r="BG42" s="202" t="str">
        <f aca="false">IF(AND(Projects!$C$36&lt;=BG$4,BG$4&lt;=Projects!$C$36+Projects!$D$36-1),Projects!$B$36/Projects!$D$36,"")</f>
        <v/>
      </c>
      <c r="BH42" s="202" t="str">
        <f aca="false">IF(AND(Projects!$C$36&lt;=BH$4,BH$4&lt;=Projects!$C$36+Projects!$D$36-1),Projects!$B$36/Projects!$D$36,"")</f>
        <v/>
      </c>
      <c r="BI42" s="202" t="str">
        <f aca="false">IF(AND(Projects!$C$36&lt;=BI$4,BI$4&lt;=Projects!$C$36+Projects!$D$36-1),Projects!$B$36/Projects!$D$36,"")</f>
        <v/>
      </c>
      <c r="BJ42" s="202" t="str">
        <f aca="false">IF(AND(Projects!$C$36&lt;=BJ$4,BJ$4&lt;=Projects!$C$36+Projects!$D$36-1),Projects!$B$36/Projects!$D$36,"")</f>
        <v/>
      </c>
      <c r="BK42" s="202" t="str">
        <f aca="false">IF(AND(Projects!$C$36&lt;=BK$4,BK$4&lt;=Projects!$C$36+Projects!$D$36-1),Projects!$B$36/Projects!$D$36,"")</f>
        <v/>
      </c>
      <c r="BL42" s="202" t="str">
        <f aca="false">IF(AND(Projects!$C$36&lt;=BL$4,BL$4&lt;=Projects!$C$36+Projects!$D$36-1),Projects!$B$36/Projects!$D$36,"")</f>
        <v/>
      </c>
      <c r="BM42" s="202" t="str">
        <f aca="false">IF(AND(Projects!$C$36&lt;=BM$4,BM$4&lt;=Projects!$C$36+Projects!$D$36-1),Projects!$B$36/Projects!$D$36,"")</f>
        <v/>
      </c>
      <c r="BN42" s="202" t="str">
        <f aca="false">IF(AND(Projects!$C$36&lt;=BN$4,BN$4&lt;=Projects!$C$36+Projects!$D$36-1),Projects!$B$36/Projects!$D$36,"")</f>
        <v/>
      </c>
      <c r="BO42" s="202" t="str">
        <f aca="false">IF(AND(Projects!$C$36&lt;=BO$4,BO$4&lt;=Projects!$C$36+Projects!$D$36-1),Projects!$B$36/Projects!$D$36,"")</f>
        <v/>
      </c>
      <c r="BP42" s="202" t="n">
        <f aca="false">IF(AND(Projects!$C$36&lt;=BP$4,BP$4&lt;=Projects!$C$36+Projects!$D$36-1),Projects!$B$36/Projects!$D$36,"")</f>
        <v>947368.421052632</v>
      </c>
      <c r="BQ42" s="202" t="n">
        <f aca="false">IF(AND(Projects!$C$36&lt;=BQ$4,BQ$4&lt;=Projects!$C$36+Projects!$D$36-1),Projects!$B$36/Projects!$D$36,"")</f>
        <v>947368.421052632</v>
      </c>
      <c r="BR42" s="202" t="n">
        <f aca="false">IF(AND(Projects!$C$36&lt;=BR$4,BR$4&lt;=Projects!$C$36+Projects!$D$36-1),Projects!$B$36/Projects!$D$36,"")</f>
        <v>947368.421052632</v>
      </c>
      <c r="BS42" s="202" t="n">
        <f aca="false">IF(AND(Projects!$C$36&lt;=BS$4,BS$4&lt;=Projects!$C$36+Projects!$D$36-1),Projects!$B$36/Projects!$D$36,"")</f>
        <v>947368.421052632</v>
      </c>
      <c r="BT42" s="202" t="n">
        <f aca="false">IF(AND(Projects!$C$36&lt;=BT$4,BT$4&lt;=Projects!$C$36+Projects!$D$36-1),Projects!$B$36/Projects!$D$36,"")</f>
        <v>947368.421052632</v>
      </c>
      <c r="BU42" s="202" t="n">
        <f aca="false">IF(AND(Projects!$C$36&lt;=BU$4,BU$4&lt;=Projects!$C$36+Projects!$D$36-1),Projects!$B$36/Projects!$D$36,"")</f>
        <v>947368.421052632</v>
      </c>
      <c r="BV42" s="202" t="n">
        <f aca="false">IF(AND(Projects!$C$36&lt;=BV$4,BV$4&lt;=Projects!$C$36+Projects!$D$36-1),Projects!$B$36/Projects!$D$36,"")</f>
        <v>947368.421052632</v>
      </c>
      <c r="BW42" s="202" t="n">
        <f aca="false">IF(AND(Projects!$C$36&lt;=BW$4,BW$4&lt;=Projects!$C$36+Projects!$D$36-1),Projects!$B$36/Projects!$D$36,"")</f>
        <v>947368.421052632</v>
      </c>
      <c r="BX42" s="202" t="n">
        <f aca="false">IF(AND(Projects!$C$36&lt;=BX$4,BX$4&lt;=Projects!$C$36+Projects!$D$36-1),Projects!$B$36/Projects!$D$36,"")</f>
        <v>947368.421052632</v>
      </c>
      <c r="BY42" s="202" t="n">
        <f aca="false">IF(AND(Projects!$C$36&lt;=BY$4,BY$4&lt;=Projects!$C$36+Projects!$D$36-1),Projects!$B$36/Projects!$D$36,"")</f>
        <v>947368.421052632</v>
      </c>
      <c r="BZ42" s="202" t="n">
        <f aca="false">IF(AND(Projects!$C$36&lt;=BZ$4,BZ$4&lt;=Projects!$C$36+Projects!$D$36-1),Projects!$B$36/Projects!$D$36,"")</f>
        <v>947368.421052632</v>
      </c>
      <c r="CA42" s="202" t="n">
        <f aca="false">IF(AND(Projects!$C$36&lt;=CA$4,CA$4&lt;=Projects!$C$36+Projects!$D$36-1),Projects!$B$36/Projects!$D$36,"")</f>
        <v>947368.421052632</v>
      </c>
      <c r="CB42" s="202" t="n">
        <f aca="false">IF(AND(Projects!$C$36&lt;=CB$4,CB$4&lt;=Projects!$C$36+Projects!$D$36-1),Projects!$B$36/Projects!$D$36,"")</f>
        <v>947368.421052632</v>
      </c>
      <c r="CC42" s="202" t="n">
        <f aca="false">IF(AND(Projects!$C$36&lt;=CC$4,CC$4&lt;=Projects!$C$36+Projects!$D$36-1),Projects!$B$36/Projects!$D$36,"")</f>
        <v>947368.421052632</v>
      </c>
      <c r="CD42" s="202" t="n">
        <f aca="false">IF(AND(Projects!$C$36&lt;=CD$4,CD$4&lt;=Projects!$C$36+Projects!$D$36-1),Projects!$B$36/Projects!$D$36,"")</f>
        <v>947368.421052632</v>
      </c>
      <c r="CE42" s="202" t="n">
        <f aca="false">IF(AND(Projects!$C$36&lt;=CE$4,CE$4&lt;=Projects!$C$36+Projects!$D$36-1),Projects!$B$36/Projects!$D$36,"")</f>
        <v>947368.421052632</v>
      </c>
      <c r="CF42" s="202" t="n">
        <f aca="false">IF(AND(Projects!$C$36&lt;=CF$4,CF$4&lt;=Projects!$C$36+Projects!$D$36-1),Projects!$B$36/Projects!$D$36,"")</f>
        <v>947368.421052632</v>
      </c>
      <c r="CG42" s="202" t="n">
        <f aca="false">IF(AND(Projects!$C$36&lt;=CG$4,CG$4&lt;=Projects!$C$36+Projects!$D$36-1),Projects!$B$36/Projects!$D$36,"")</f>
        <v>947368.421052632</v>
      </c>
      <c r="CH42" s="202" t="n">
        <f aca="false">IF(AND(Projects!$C$36&lt;=CH$4,CH$4&lt;=Projects!$C$36+Projects!$D$36-1),Projects!$B$36/Projects!$D$36,"")</f>
        <v>947368.421052632</v>
      </c>
      <c r="CI42" s="202" t="str">
        <f aca="false">IF(AND(Projects!$C$36&lt;=CI$4,CI$4&lt;=Projects!$C$36+Projects!$D$36-1),Projects!$B$36/Projects!$D$36,"")</f>
        <v/>
      </c>
      <c r="CJ42" s="202" t="str">
        <f aca="false">IF(AND(Projects!$C$36&lt;=CJ$4,CJ$4&lt;=Projects!$C$36+Projects!$D$36-1),Projects!$B$36/Projects!$D$36,"")</f>
        <v/>
      </c>
      <c r="CK42" s="202" t="str">
        <f aca="false">IF(AND(Projects!$C$36&lt;=CK$4,CK$4&lt;=Projects!$C$36+Projects!$D$36-1),Projects!$B$36/Projects!$D$36,"")</f>
        <v/>
      </c>
      <c r="CL42" s="202" t="str">
        <f aca="false">IF(AND(Projects!$C$36&lt;=CL$4,CL$4&lt;=Projects!$C$36+Projects!$D$36-1),Projects!$B$36/Projects!$D$36,"")</f>
        <v/>
      </c>
      <c r="CM42" s="202" t="str">
        <f aca="false">IF(AND(Projects!$C$36&lt;=CM$4,CM$4&lt;=Projects!$C$36+Projects!$D$36-1),Projects!$B$36/Projects!$D$36,"")</f>
        <v/>
      </c>
      <c r="CN42" s="202" t="str">
        <f aca="false">IF(AND(Projects!$C$36&lt;=CN$4,CN$4&lt;=Projects!$C$36+Projects!$D$36-1),Projects!$B$36/Projects!$D$36,"")</f>
        <v/>
      </c>
      <c r="CO42" s="202" t="str">
        <f aca="false">IF(AND(Projects!$C$36&lt;=CO$4,CO$4&lt;=Projects!$C$36+Projects!$D$36-1),Projects!$B$36/Projects!$D$36,"")</f>
        <v/>
      </c>
      <c r="CP42" s="202" t="str">
        <f aca="false">IF(AND(Projects!$C$36&lt;=CP$4,CP$4&lt;=Projects!$C$36+Projects!$D$36-1),Projects!$B$36/Projects!$D$36,"")</f>
        <v/>
      </c>
      <c r="CQ42" s="202" t="str">
        <f aca="false">IF(AND(Projects!$C$36&lt;=CQ$4,CQ$4&lt;=Projects!$C$36+Projects!$D$36-1),Projects!$B$36/Projects!$D$36,"")</f>
        <v/>
      </c>
      <c r="CR42" s="202" t="str">
        <f aca="false">IF(AND(Projects!$C$36&lt;=CR$4,CR$4&lt;=Projects!$C$36+Projects!$D$36-1),Projects!$B$36/Projects!$D$36,"")</f>
        <v/>
      </c>
      <c r="CS42" s="202" t="str">
        <f aca="false">IF(AND(Projects!$C$36&lt;=CS$4,CS$4&lt;=Projects!$C$36+Projects!$D$36-1),Projects!$B$36/Projects!$D$36,"")</f>
        <v/>
      </c>
      <c r="CT42" s="202" t="str">
        <f aca="false">IF(AND(Projects!$C$36&lt;=CT$4,CT$4&lt;=Projects!$C$36+Projects!$D$36-1),Projects!$B$36/Projects!$D$36,"")</f>
        <v/>
      </c>
      <c r="CU42" s="202" t="str">
        <f aca="false">IF(AND(Projects!$C$36&lt;=CU$4,CU$4&lt;=Projects!$C$36+Projects!$D$36-1),Projects!$B$36/Projects!$D$36,"")</f>
        <v/>
      </c>
      <c r="CV42" s="202" t="str">
        <f aca="false">IF(AND(Projects!$C$36&lt;=CV$4,CV$4&lt;=Projects!$C$36+Projects!$D$36-1),Projects!$B$36/Projects!$D$36,"")</f>
        <v/>
      </c>
      <c r="CW42" s="202" t="str">
        <f aca="false">IF(AND(Projects!$C$36&lt;=CW$4,CW$4&lt;=Projects!$C$36+Projects!$D$36-1),Projects!$B$36/Projects!$D$36,"")</f>
        <v/>
      </c>
      <c r="CX42" s="202" t="str">
        <f aca="false">IF(AND(Projects!$C$36&lt;=CX$4,CX$4&lt;=Projects!$C$36+Projects!$D$36-1),Projects!$B$36/Projects!$D$36,"")</f>
        <v/>
      </c>
      <c r="CY42" s="202" t="str">
        <f aca="false">IF(AND(Projects!$C$36&lt;=CY$4,CY$4&lt;=Projects!$C$36+Projects!$D$36-1),Projects!$B$36/Projects!$D$36,"")</f>
        <v/>
      </c>
      <c r="CZ42" s="202" t="str">
        <f aca="false">IF(AND(Projects!$C$36&lt;=CZ$4,CZ$4&lt;=Projects!$C$36+Projects!$D$36-1),Projects!$B$36/Projects!$D$36,"")</f>
        <v/>
      </c>
      <c r="DA42" s="202" t="str">
        <f aca="false">IF(AND(Projects!$C$36&lt;=DA$4,DA$4&lt;=Projects!$C$36+Projects!$D$36-1),Projects!$B$36/Projects!$D$36,"")</f>
        <v/>
      </c>
      <c r="DB42" s="202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30" t="s">
        <v>40</v>
      </c>
      <c r="B43" s="199" t="n">
        <f aca="false">Projects!$B$37</f>
        <v>15000000</v>
      </c>
      <c r="C43" s="200" t="n">
        <f aca="false">EDATE(Model!$E$2,Projects!$C$37-1)</f>
        <v>48030</v>
      </c>
      <c r="D43" s="200" t="n">
        <f aca="false">EDATE(Model!$E$2,Projects!$C$37+Projects!$D$37-2)</f>
        <v>48580</v>
      </c>
      <c r="E43" s="201" t="n">
        <f aca="false">Projects!$D$37</f>
        <v>19</v>
      </c>
      <c r="F43" s="199" t="n">
        <f aca="false">Projects!$B$37/Projects!$D$37</f>
        <v>789473.684210526</v>
      </c>
      <c r="G43" s="202" t="str">
        <f aca="false">IF(AND(Projects!$C$37&lt;=G$4,G$4&lt;=Projects!$C$37+Projects!$D$37-1),Projects!$B$37/Projects!$D$37,"")</f>
        <v/>
      </c>
      <c r="H43" s="202" t="str">
        <f aca="false">IF(AND(Projects!$C$37&lt;=H$4,H$4&lt;=Projects!$C$37+Projects!$D$37-1),Projects!$B$37/Projects!$D$37,"")</f>
        <v/>
      </c>
      <c r="I43" s="202" t="str">
        <f aca="false">IF(AND(Projects!$C$37&lt;=I$4,I$4&lt;=Projects!$C$37+Projects!$D$37-1),Projects!$B$37/Projects!$D$37,"")</f>
        <v/>
      </c>
      <c r="J43" s="202" t="str">
        <f aca="false">IF(AND(Projects!$C$37&lt;=J$4,J$4&lt;=Projects!$C$37+Projects!$D$37-1),Projects!$B$37/Projects!$D$37,"")</f>
        <v/>
      </c>
      <c r="K43" s="202" t="str">
        <f aca="false">IF(AND(Projects!$C$37&lt;=K$4,K$4&lt;=Projects!$C$37+Projects!$D$37-1),Projects!$B$37/Projects!$D$37,"")</f>
        <v/>
      </c>
      <c r="L43" s="202" t="str">
        <f aca="false">IF(AND(Projects!$C$37&lt;=L$4,L$4&lt;=Projects!$C$37+Projects!$D$37-1),Projects!$B$37/Projects!$D$37,"")</f>
        <v/>
      </c>
      <c r="M43" s="202" t="str">
        <f aca="false">IF(AND(Projects!$C$37&lt;=M$4,M$4&lt;=Projects!$C$37+Projects!$D$37-1),Projects!$B$37/Projects!$D$37,"")</f>
        <v/>
      </c>
      <c r="N43" s="202" t="str">
        <f aca="false">IF(AND(Projects!$C$37&lt;=N$4,N$4&lt;=Projects!$C$37+Projects!$D$37-1),Projects!$B$37/Projects!$D$37,"")</f>
        <v/>
      </c>
      <c r="O43" s="202" t="str">
        <f aca="false">IF(AND(Projects!$C$37&lt;=O$4,O$4&lt;=Projects!$C$37+Projects!$D$37-1),Projects!$B$37/Projects!$D$37,"")</f>
        <v/>
      </c>
      <c r="P43" s="202" t="str">
        <f aca="false">IF(AND(Projects!$C$37&lt;=P$4,P$4&lt;=Projects!$C$37+Projects!$D$37-1),Projects!$B$37/Projects!$D$37,"")</f>
        <v/>
      </c>
      <c r="Q43" s="202" t="str">
        <f aca="false">IF(AND(Projects!$C$37&lt;=Q$4,Q$4&lt;=Projects!$C$37+Projects!$D$37-1),Projects!$B$37/Projects!$D$37,"")</f>
        <v/>
      </c>
      <c r="R43" s="202" t="str">
        <f aca="false">IF(AND(Projects!$C$37&lt;=R$4,R$4&lt;=Projects!$C$37+Projects!$D$37-1),Projects!$B$37/Projects!$D$37,"")</f>
        <v/>
      </c>
      <c r="S43" s="202" t="str">
        <f aca="false">IF(AND(Projects!$C$37&lt;=S$4,S$4&lt;=Projects!$C$37+Projects!$D$37-1),Projects!$B$37/Projects!$D$37,"")</f>
        <v/>
      </c>
      <c r="T43" s="202" t="str">
        <f aca="false">IF(AND(Projects!$C$37&lt;=T$4,T$4&lt;=Projects!$C$37+Projects!$D$37-1),Projects!$B$37/Projects!$D$37,"")</f>
        <v/>
      </c>
      <c r="U43" s="202" t="str">
        <f aca="false">IF(AND(Projects!$C$37&lt;=U$4,U$4&lt;=Projects!$C$37+Projects!$D$37-1),Projects!$B$37/Projects!$D$37,"")</f>
        <v/>
      </c>
      <c r="V43" s="202" t="str">
        <f aca="false">IF(AND(Projects!$C$37&lt;=V$4,V$4&lt;=Projects!$C$37+Projects!$D$37-1),Projects!$B$37/Projects!$D$37,"")</f>
        <v/>
      </c>
      <c r="W43" s="202" t="str">
        <f aca="false">IF(AND(Projects!$C$37&lt;=W$4,W$4&lt;=Projects!$C$37+Projects!$D$37-1),Projects!$B$37/Projects!$D$37,"")</f>
        <v/>
      </c>
      <c r="X43" s="202" t="str">
        <f aca="false">IF(AND(Projects!$C$37&lt;=X$4,X$4&lt;=Projects!$C$37+Projects!$D$37-1),Projects!$B$37/Projects!$D$37,"")</f>
        <v/>
      </c>
      <c r="Y43" s="202" t="str">
        <f aca="false">IF(AND(Projects!$C$37&lt;=Y$4,Y$4&lt;=Projects!$C$37+Projects!$D$37-1),Projects!$B$37/Projects!$D$37,"")</f>
        <v/>
      </c>
      <c r="Z43" s="202" t="str">
        <f aca="false">IF(AND(Projects!$C$37&lt;=Z$4,Z$4&lt;=Projects!$C$37+Projects!$D$37-1),Projects!$B$37/Projects!$D$37,"")</f>
        <v/>
      </c>
      <c r="AA43" s="202" t="str">
        <f aca="false">IF(AND(Projects!$C$37&lt;=AA$4,AA$4&lt;=Projects!$C$37+Projects!$D$37-1),Projects!$B$37/Projects!$D$37,"")</f>
        <v/>
      </c>
      <c r="AB43" s="202" t="str">
        <f aca="false">IF(AND(Projects!$C$37&lt;=AB$4,AB$4&lt;=Projects!$C$37+Projects!$D$37-1),Projects!$B$37/Projects!$D$37,"")</f>
        <v/>
      </c>
      <c r="AC43" s="202" t="str">
        <f aca="false">IF(AND(Projects!$C$37&lt;=AC$4,AC$4&lt;=Projects!$C$37+Projects!$D$37-1),Projects!$B$37/Projects!$D$37,"")</f>
        <v/>
      </c>
      <c r="AD43" s="202" t="str">
        <f aca="false">IF(AND(Projects!$C$37&lt;=AD$4,AD$4&lt;=Projects!$C$37+Projects!$D$37-1),Projects!$B$37/Projects!$D$37,"")</f>
        <v/>
      </c>
      <c r="AE43" s="202" t="str">
        <f aca="false">IF(AND(Projects!$C$37&lt;=AE$4,AE$4&lt;=Projects!$C$37+Projects!$D$37-1),Projects!$B$37/Projects!$D$37,"")</f>
        <v/>
      </c>
      <c r="AF43" s="202" t="str">
        <f aca="false">IF(AND(Projects!$C$37&lt;=AF$4,AF$4&lt;=Projects!$C$37+Projects!$D$37-1),Projects!$B$37/Projects!$D$37,"")</f>
        <v/>
      </c>
      <c r="AG43" s="202" t="str">
        <f aca="false">IF(AND(Projects!$C$37&lt;=AG$4,AG$4&lt;=Projects!$C$37+Projects!$D$37-1),Projects!$B$37/Projects!$D$37,"")</f>
        <v/>
      </c>
      <c r="AH43" s="202" t="str">
        <f aca="false">IF(AND(Projects!$C$37&lt;=AH$4,AH$4&lt;=Projects!$C$37+Projects!$D$37-1),Projects!$B$37/Projects!$D$37,"")</f>
        <v/>
      </c>
      <c r="AI43" s="202" t="str">
        <f aca="false">IF(AND(Projects!$C$37&lt;=AI$4,AI$4&lt;=Projects!$C$37+Projects!$D$37-1),Projects!$B$37/Projects!$D$37,"")</f>
        <v/>
      </c>
      <c r="AJ43" s="202" t="str">
        <f aca="false">IF(AND(Projects!$C$37&lt;=AJ$4,AJ$4&lt;=Projects!$C$37+Projects!$D$37-1),Projects!$B$37/Projects!$D$37,"")</f>
        <v/>
      </c>
      <c r="AK43" s="202" t="str">
        <f aca="false">IF(AND(Projects!$C$37&lt;=AK$4,AK$4&lt;=Projects!$C$37+Projects!$D$37-1),Projects!$B$37/Projects!$D$37,"")</f>
        <v/>
      </c>
      <c r="AL43" s="202" t="str">
        <f aca="false">IF(AND(Projects!$C$37&lt;=AL$4,AL$4&lt;=Projects!$C$37+Projects!$D$37-1),Projects!$B$37/Projects!$D$37,"")</f>
        <v/>
      </c>
      <c r="AM43" s="202" t="str">
        <f aca="false">IF(AND(Projects!$C$37&lt;=AM$4,AM$4&lt;=Projects!$C$37+Projects!$D$37-1),Projects!$B$37/Projects!$D$37,"")</f>
        <v/>
      </c>
      <c r="AN43" s="202" t="str">
        <f aca="false">IF(AND(Projects!$C$37&lt;=AN$4,AN$4&lt;=Projects!$C$37+Projects!$D$37-1),Projects!$B$37/Projects!$D$37,"")</f>
        <v/>
      </c>
      <c r="AO43" s="202" t="str">
        <f aca="false">IF(AND(Projects!$C$37&lt;=AO$4,AO$4&lt;=Projects!$C$37+Projects!$D$37-1),Projects!$B$37/Projects!$D$37,"")</f>
        <v/>
      </c>
      <c r="AP43" s="202" t="str">
        <f aca="false">IF(AND(Projects!$C$37&lt;=AP$4,AP$4&lt;=Projects!$C$37+Projects!$D$37-1),Projects!$B$37/Projects!$D$37,"")</f>
        <v/>
      </c>
      <c r="AQ43" s="202" t="str">
        <f aca="false">IF(AND(Projects!$C$37&lt;=AQ$4,AQ$4&lt;=Projects!$C$37+Projects!$D$37-1),Projects!$B$37/Projects!$D$37,"")</f>
        <v/>
      </c>
      <c r="AR43" s="202" t="str">
        <f aca="false">IF(AND(Projects!$C$37&lt;=AR$4,AR$4&lt;=Projects!$C$37+Projects!$D$37-1),Projects!$B$37/Projects!$D$37,"")</f>
        <v/>
      </c>
      <c r="AS43" s="202" t="str">
        <f aca="false">IF(AND(Projects!$C$37&lt;=AS$4,AS$4&lt;=Projects!$C$37+Projects!$D$37-1),Projects!$B$37/Projects!$D$37,"")</f>
        <v/>
      </c>
      <c r="AT43" s="202" t="str">
        <f aca="false">IF(AND(Projects!$C$37&lt;=AT$4,AT$4&lt;=Projects!$C$37+Projects!$D$37-1),Projects!$B$37/Projects!$D$37,"")</f>
        <v/>
      </c>
      <c r="AU43" s="202" t="str">
        <f aca="false">IF(AND(Projects!$C$37&lt;=AU$4,AU$4&lt;=Projects!$C$37+Projects!$D$37-1),Projects!$B$37/Projects!$D$37,"")</f>
        <v/>
      </c>
      <c r="AV43" s="202" t="str">
        <f aca="false">IF(AND(Projects!$C$37&lt;=AV$4,AV$4&lt;=Projects!$C$37+Projects!$D$37-1),Projects!$B$37/Projects!$D$37,"")</f>
        <v/>
      </c>
      <c r="AW43" s="202" t="str">
        <f aca="false">IF(AND(Projects!$C$37&lt;=AW$4,AW$4&lt;=Projects!$C$37+Projects!$D$37-1),Projects!$B$37/Projects!$D$37,"")</f>
        <v/>
      </c>
      <c r="AX43" s="202" t="str">
        <f aca="false">IF(AND(Projects!$C$37&lt;=AX$4,AX$4&lt;=Projects!$C$37+Projects!$D$37-1),Projects!$B$37/Projects!$D$37,"")</f>
        <v/>
      </c>
      <c r="AY43" s="202" t="str">
        <f aca="false">IF(AND(Projects!$C$37&lt;=AY$4,AY$4&lt;=Projects!$C$37+Projects!$D$37-1),Projects!$B$37/Projects!$D$37,"")</f>
        <v/>
      </c>
      <c r="AZ43" s="202" t="str">
        <f aca="false">IF(AND(Projects!$C$37&lt;=AZ$4,AZ$4&lt;=Projects!$C$37+Projects!$D$37-1),Projects!$B$37/Projects!$D$37,"")</f>
        <v/>
      </c>
      <c r="BA43" s="202" t="str">
        <f aca="false">IF(AND(Projects!$C$37&lt;=BA$4,BA$4&lt;=Projects!$C$37+Projects!$D$37-1),Projects!$B$37/Projects!$D$37,"")</f>
        <v/>
      </c>
      <c r="BB43" s="202" t="str">
        <f aca="false">IF(AND(Projects!$C$37&lt;=BB$4,BB$4&lt;=Projects!$C$37+Projects!$D$37-1),Projects!$B$37/Projects!$D$37,"")</f>
        <v/>
      </c>
      <c r="BC43" s="202" t="str">
        <f aca="false">IF(AND(Projects!$C$37&lt;=BC$4,BC$4&lt;=Projects!$C$37+Projects!$D$37-1),Projects!$B$37/Projects!$D$37,"")</f>
        <v/>
      </c>
      <c r="BD43" s="202" t="str">
        <f aca="false">IF(AND(Projects!$C$37&lt;=BD$4,BD$4&lt;=Projects!$C$37+Projects!$D$37-1),Projects!$B$37/Projects!$D$37,"")</f>
        <v/>
      </c>
      <c r="BE43" s="202" t="str">
        <f aca="false">IF(AND(Projects!$C$37&lt;=BE$4,BE$4&lt;=Projects!$C$37+Projects!$D$37-1),Projects!$B$37/Projects!$D$37,"")</f>
        <v/>
      </c>
      <c r="BF43" s="202" t="str">
        <f aca="false">IF(AND(Projects!$C$37&lt;=BF$4,BF$4&lt;=Projects!$C$37+Projects!$D$37-1),Projects!$B$37/Projects!$D$37,"")</f>
        <v/>
      </c>
      <c r="BG43" s="202" t="str">
        <f aca="false">IF(AND(Projects!$C$37&lt;=BG$4,BG$4&lt;=Projects!$C$37+Projects!$D$37-1),Projects!$B$37/Projects!$D$37,"")</f>
        <v/>
      </c>
      <c r="BH43" s="202" t="str">
        <f aca="false">IF(AND(Projects!$C$37&lt;=BH$4,BH$4&lt;=Projects!$C$37+Projects!$D$37-1),Projects!$B$37/Projects!$D$37,"")</f>
        <v/>
      </c>
      <c r="BI43" s="202" t="str">
        <f aca="false">IF(AND(Projects!$C$37&lt;=BI$4,BI$4&lt;=Projects!$C$37+Projects!$D$37-1),Projects!$B$37/Projects!$D$37,"")</f>
        <v/>
      </c>
      <c r="BJ43" s="202" t="str">
        <f aca="false">IF(AND(Projects!$C$37&lt;=BJ$4,BJ$4&lt;=Projects!$C$37+Projects!$D$37-1),Projects!$B$37/Projects!$D$37,"")</f>
        <v/>
      </c>
      <c r="BK43" s="202" t="str">
        <f aca="false">IF(AND(Projects!$C$37&lt;=BK$4,BK$4&lt;=Projects!$C$37+Projects!$D$37-1),Projects!$B$37/Projects!$D$37,"")</f>
        <v/>
      </c>
      <c r="BL43" s="202" t="str">
        <f aca="false">IF(AND(Projects!$C$37&lt;=BL$4,BL$4&lt;=Projects!$C$37+Projects!$D$37-1),Projects!$B$37/Projects!$D$37,"")</f>
        <v/>
      </c>
      <c r="BM43" s="202" t="str">
        <f aca="false">IF(AND(Projects!$C$37&lt;=BM$4,BM$4&lt;=Projects!$C$37+Projects!$D$37-1),Projects!$B$37/Projects!$D$37,"")</f>
        <v/>
      </c>
      <c r="BN43" s="202" t="str">
        <f aca="false">IF(AND(Projects!$C$37&lt;=BN$4,BN$4&lt;=Projects!$C$37+Projects!$D$37-1),Projects!$B$37/Projects!$D$37,"")</f>
        <v/>
      </c>
      <c r="BO43" s="202" t="str">
        <f aca="false">IF(AND(Projects!$C$37&lt;=BO$4,BO$4&lt;=Projects!$C$37+Projects!$D$37-1),Projects!$B$37/Projects!$D$37,"")</f>
        <v/>
      </c>
      <c r="BP43" s="202" t="str">
        <f aca="false">IF(AND(Projects!$C$37&lt;=BP$4,BP$4&lt;=Projects!$C$37+Projects!$D$37-1),Projects!$B$37/Projects!$D$37,"")</f>
        <v/>
      </c>
      <c r="BQ43" s="202" t="str">
        <f aca="false">IF(AND(Projects!$C$37&lt;=BQ$4,BQ$4&lt;=Projects!$C$37+Projects!$D$37-1),Projects!$B$37/Projects!$D$37,"")</f>
        <v/>
      </c>
      <c r="BR43" s="202" t="n">
        <f aca="false">IF(AND(Projects!$C$37&lt;=BR$4,BR$4&lt;=Projects!$C$37+Projects!$D$37-1),Projects!$B$37/Projects!$D$37,"")</f>
        <v>789473.684210526</v>
      </c>
      <c r="BS43" s="202" t="n">
        <f aca="false">IF(AND(Projects!$C$37&lt;=BS$4,BS$4&lt;=Projects!$C$37+Projects!$D$37-1),Projects!$B$37/Projects!$D$37,"")</f>
        <v>789473.684210526</v>
      </c>
      <c r="BT43" s="202" t="n">
        <f aca="false">IF(AND(Projects!$C$37&lt;=BT$4,BT$4&lt;=Projects!$C$37+Projects!$D$37-1),Projects!$B$37/Projects!$D$37,"")</f>
        <v>789473.684210526</v>
      </c>
      <c r="BU43" s="202" t="n">
        <f aca="false">IF(AND(Projects!$C$37&lt;=BU$4,BU$4&lt;=Projects!$C$37+Projects!$D$37-1),Projects!$B$37/Projects!$D$37,"")</f>
        <v>789473.684210526</v>
      </c>
      <c r="BV43" s="202" t="n">
        <f aca="false">IF(AND(Projects!$C$37&lt;=BV$4,BV$4&lt;=Projects!$C$37+Projects!$D$37-1),Projects!$B$37/Projects!$D$37,"")</f>
        <v>789473.684210526</v>
      </c>
      <c r="BW43" s="202" t="n">
        <f aca="false">IF(AND(Projects!$C$37&lt;=BW$4,BW$4&lt;=Projects!$C$37+Projects!$D$37-1),Projects!$B$37/Projects!$D$37,"")</f>
        <v>789473.684210526</v>
      </c>
      <c r="BX43" s="202" t="n">
        <f aca="false">IF(AND(Projects!$C$37&lt;=BX$4,BX$4&lt;=Projects!$C$37+Projects!$D$37-1),Projects!$B$37/Projects!$D$37,"")</f>
        <v>789473.684210526</v>
      </c>
      <c r="BY43" s="202" t="n">
        <f aca="false">IF(AND(Projects!$C$37&lt;=BY$4,BY$4&lt;=Projects!$C$37+Projects!$D$37-1),Projects!$B$37/Projects!$D$37,"")</f>
        <v>789473.684210526</v>
      </c>
      <c r="BZ43" s="202" t="n">
        <f aca="false">IF(AND(Projects!$C$37&lt;=BZ$4,BZ$4&lt;=Projects!$C$37+Projects!$D$37-1),Projects!$B$37/Projects!$D$37,"")</f>
        <v>789473.684210526</v>
      </c>
      <c r="CA43" s="202" t="n">
        <f aca="false">IF(AND(Projects!$C$37&lt;=CA$4,CA$4&lt;=Projects!$C$37+Projects!$D$37-1),Projects!$B$37/Projects!$D$37,"")</f>
        <v>789473.684210526</v>
      </c>
      <c r="CB43" s="202" t="n">
        <f aca="false">IF(AND(Projects!$C$37&lt;=CB$4,CB$4&lt;=Projects!$C$37+Projects!$D$37-1),Projects!$B$37/Projects!$D$37,"")</f>
        <v>789473.684210526</v>
      </c>
      <c r="CC43" s="202" t="n">
        <f aca="false">IF(AND(Projects!$C$37&lt;=CC$4,CC$4&lt;=Projects!$C$37+Projects!$D$37-1),Projects!$B$37/Projects!$D$37,"")</f>
        <v>789473.684210526</v>
      </c>
      <c r="CD43" s="202" t="n">
        <f aca="false">IF(AND(Projects!$C$37&lt;=CD$4,CD$4&lt;=Projects!$C$37+Projects!$D$37-1),Projects!$B$37/Projects!$D$37,"")</f>
        <v>789473.684210526</v>
      </c>
      <c r="CE43" s="202" t="n">
        <f aca="false">IF(AND(Projects!$C$37&lt;=CE$4,CE$4&lt;=Projects!$C$37+Projects!$D$37-1),Projects!$B$37/Projects!$D$37,"")</f>
        <v>789473.684210526</v>
      </c>
      <c r="CF43" s="202" t="n">
        <f aca="false">IF(AND(Projects!$C$37&lt;=CF$4,CF$4&lt;=Projects!$C$37+Projects!$D$37-1),Projects!$B$37/Projects!$D$37,"")</f>
        <v>789473.684210526</v>
      </c>
      <c r="CG43" s="202" t="n">
        <f aca="false">IF(AND(Projects!$C$37&lt;=CG$4,CG$4&lt;=Projects!$C$37+Projects!$D$37-1),Projects!$B$37/Projects!$D$37,"")</f>
        <v>789473.684210526</v>
      </c>
      <c r="CH43" s="202" t="n">
        <f aca="false">IF(AND(Projects!$C$37&lt;=CH$4,CH$4&lt;=Projects!$C$37+Projects!$D$37-1),Projects!$B$37/Projects!$D$37,"")</f>
        <v>789473.684210526</v>
      </c>
      <c r="CI43" s="202" t="n">
        <f aca="false">IF(AND(Projects!$C$37&lt;=CI$4,CI$4&lt;=Projects!$C$37+Projects!$D$37-1),Projects!$B$37/Projects!$D$37,"")</f>
        <v>789473.684210526</v>
      </c>
      <c r="CJ43" s="202" t="n">
        <f aca="false">IF(AND(Projects!$C$37&lt;=CJ$4,CJ$4&lt;=Projects!$C$37+Projects!$D$37-1),Projects!$B$37/Projects!$D$37,"")</f>
        <v>789473.684210526</v>
      </c>
      <c r="CK43" s="202" t="str">
        <f aca="false">IF(AND(Projects!$C$37&lt;=CK$4,CK$4&lt;=Projects!$C$37+Projects!$D$37-1),Projects!$B$37/Projects!$D$37,"")</f>
        <v/>
      </c>
      <c r="CL43" s="202" t="str">
        <f aca="false">IF(AND(Projects!$C$37&lt;=CL$4,CL$4&lt;=Projects!$C$37+Projects!$D$37-1),Projects!$B$37/Projects!$D$37,"")</f>
        <v/>
      </c>
      <c r="CM43" s="202" t="str">
        <f aca="false">IF(AND(Projects!$C$37&lt;=CM$4,CM$4&lt;=Projects!$C$37+Projects!$D$37-1),Projects!$B$37/Projects!$D$37,"")</f>
        <v/>
      </c>
      <c r="CN43" s="202" t="str">
        <f aca="false">IF(AND(Projects!$C$37&lt;=CN$4,CN$4&lt;=Projects!$C$37+Projects!$D$37-1),Projects!$B$37/Projects!$D$37,"")</f>
        <v/>
      </c>
      <c r="CO43" s="202" t="str">
        <f aca="false">IF(AND(Projects!$C$37&lt;=CO$4,CO$4&lt;=Projects!$C$37+Projects!$D$37-1),Projects!$B$37/Projects!$D$37,"")</f>
        <v/>
      </c>
      <c r="CP43" s="202" t="str">
        <f aca="false">IF(AND(Projects!$C$37&lt;=CP$4,CP$4&lt;=Projects!$C$37+Projects!$D$37-1),Projects!$B$37/Projects!$D$37,"")</f>
        <v/>
      </c>
      <c r="CQ43" s="202" t="str">
        <f aca="false">IF(AND(Projects!$C$37&lt;=CQ$4,CQ$4&lt;=Projects!$C$37+Projects!$D$37-1),Projects!$B$37/Projects!$D$37,"")</f>
        <v/>
      </c>
      <c r="CR43" s="202" t="str">
        <f aca="false">IF(AND(Projects!$C$37&lt;=CR$4,CR$4&lt;=Projects!$C$37+Projects!$D$37-1),Projects!$B$37/Projects!$D$37,"")</f>
        <v/>
      </c>
      <c r="CS43" s="202" t="str">
        <f aca="false">IF(AND(Projects!$C$37&lt;=CS$4,CS$4&lt;=Projects!$C$37+Projects!$D$37-1),Projects!$B$37/Projects!$D$37,"")</f>
        <v/>
      </c>
      <c r="CT43" s="202" t="str">
        <f aca="false">IF(AND(Projects!$C$37&lt;=CT$4,CT$4&lt;=Projects!$C$37+Projects!$D$37-1),Projects!$B$37/Projects!$D$37,"")</f>
        <v/>
      </c>
      <c r="CU43" s="202" t="str">
        <f aca="false">IF(AND(Projects!$C$37&lt;=CU$4,CU$4&lt;=Projects!$C$37+Projects!$D$37-1),Projects!$B$37/Projects!$D$37,"")</f>
        <v/>
      </c>
      <c r="CV43" s="202" t="str">
        <f aca="false">IF(AND(Projects!$C$37&lt;=CV$4,CV$4&lt;=Projects!$C$37+Projects!$D$37-1),Projects!$B$37/Projects!$D$37,"")</f>
        <v/>
      </c>
      <c r="CW43" s="202" t="str">
        <f aca="false">IF(AND(Projects!$C$37&lt;=CW$4,CW$4&lt;=Projects!$C$37+Projects!$D$37-1),Projects!$B$37/Projects!$D$37,"")</f>
        <v/>
      </c>
      <c r="CX43" s="202" t="str">
        <f aca="false">IF(AND(Projects!$C$37&lt;=CX$4,CX$4&lt;=Projects!$C$37+Projects!$D$37-1),Projects!$B$37/Projects!$D$37,"")</f>
        <v/>
      </c>
      <c r="CY43" s="202" t="str">
        <f aca="false">IF(AND(Projects!$C$37&lt;=CY$4,CY$4&lt;=Projects!$C$37+Projects!$D$37-1),Projects!$B$37/Projects!$D$37,"")</f>
        <v/>
      </c>
      <c r="CZ43" s="202" t="str">
        <f aca="false">IF(AND(Projects!$C$37&lt;=CZ$4,CZ$4&lt;=Projects!$C$37+Projects!$D$37-1),Projects!$B$37/Projects!$D$37,"")</f>
        <v/>
      </c>
      <c r="DA43" s="202" t="str">
        <f aca="false">IF(AND(Projects!$C$37&lt;=DA$4,DA$4&lt;=Projects!$C$37+Projects!$D$37-1),Projects!$B$37/Projects!$D$37,"")</f>
        <v/>
      </c>
      <c r="DB43" s="202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30" t="s">
        <v>41</v>
      </c>
      <c r="B44" s="199" t="n">
        <f aca="false">Projects!$B$38</f>
        <v>15000000</v>
      </c>
      <c r="C44" s="200" t="n">
        <f aca="false">EDATE(Model!$E$2,Projects!$C$38-1)</f>
        <v>48092</v>
      </c>
      <c r="D44" s="200" t="n">
        <f aca="false">EDATE(Model!$E$2,Projects!$C$38+Projects!$D$38-2)</f>
        <v>48639</v>
      </c>
      <c r="E44" s="201" t="n">
        <f aca="false">Projects!$D$38</f>
        <v>19</v>
      </c>
      <c r="F44" s="199" t="n">
        <f aca="false">Projects!$B$38/Projects!$D$38</f>
        <v>789473.684210526</v>
      </c>
      <c r="G44" s="202" t="str">
        <f aca="false">IF(AND(Projects!$C$38&lt;=G$4,G$4&lt;=Projects!$C$38+Projects!$D$38-1),Projects!$B$38/Projects!$D$38,"")</f>
        <v/>
      </c>
      <c r="H44" s="202" t="str">
        <f aca="false">IF(AND(Projects!$C$38&lt;=H$4,H$4&lt;=Projects!$C$38+Projects!$D$38-1),Projects!$B$38/Projects!$D$38,"")</f>
        <v/>
      </c>
      <c r="I44" s="202" t="str">
        <f aca="false">IF(AND(Projects!$C$38&lt;=I$4,I$4&lt;=Projects!$C$38+Projects!$D$38-1),Projects!$B$38/Projects!$D$38,"")</f>
        <v/>
      </c>
      <c r="J44" s="202" t="str">
        <f aca="false">IF(AND(Projects!$C$38&lt;=J$4,J$4&lt;=Projects!$C$38+Projects!$D$38-1),Projects!$B$38/Projects!$D$38,"")</f>
        <v/>
      </c>
      <c r="K44" s="202" t="str">
        <f aca="false">IF(AND(Projects!$C$38&lt;=K$4,K$4&lt;=Projects!$C$38+Projects!$D$38-1),Projects!$B$38/Projects!$D$38,"")</f>
        <v/>
      </c>
      <c r="L44" s="202" t="str">
        <f aca="false">IF(AND(Projects!$C$38&lt;=L$4,L$4&lt;=Projects!$C$38+Projects!$D$38-1),Projects!$B$38/Projects!$D$38,"")</f>
        <v/>
      </c>
      <c r="M44" s="202" t="str">
        <f aca="false">IF(AND(Projects!$C$38&lt;=M$4,M$4&lt;=Projects!$C$38+Projects!$D$38-1),Projects!$B$38/Projects!$D$38,"")</f>
        <v/>
      </c>
      <c r="N44" s="202" t="str">
        <f aca="false">IF(AND(Projects!$C$38&lt;=N$4,N$4&lt;=Projects!$C$38+Projects!$D$38-1),Projects!$B$38/Projects!$D$38,"")</f>
        <v/>
      </c>
      <c r="O44" s="202" t="str">
        <f aca="false">IF(AND(Projects!$C$38&lt;=O$4,O$4&lt;=Projects!$C$38+Projects!$D$38-1),Projects!$B$38/Projects!$D$38,"")</f>
        <v/>
      </c>
      <c r="P44" s="202" t="str">
        <f aca="false">IF(AND(Projects!$C$38&lt;=P$4,P$4&lt;=Projects!$C$38+Projects!$D$38-1),Projects!$B$38/Projects!$D$38,"")</f>
        <v/>
      </c>
      <c r="Q44" s="202" t="str">
        <f aca="false">IF(AND(Projects!$C$38&lt;=Q$4,Q$4&lt;=Projects!$C$38+Projects!$D$38-1),Projects!$B$38/Projects!$D$38,"")</f>
        <v/>
      </c>
      <c r="R44" s="202" t="str">
        <f aca="false">IF(AND(Projects!$C$38&lt;=R$4,R$4&lt;=Projects!$C$38+Projects!$D$38-1),Projects!$B$38/Projects!$D$38,"")</f>
        <v/>
      </c>
      <c r="S44" s="202" t="str">
        <f aca="false">IF(AND(Projects!$C$38&lt;=S$4,S$4&lt;=Projects!$C$38+Projects!$D$38-1),Projects!$B$38/Projects!$D$38,"")</f>
        <v/>
      </c>
      <c r="T44" s="202" t="str">
        <f aca="false">IF(AND(Projects!$C$38&lt;=T$4,T$4&lt;=Projects!$C$38+Projects!$D$38-1),Projects!$B$38/Projects!$D$38,"")</f>
        <v/>
      </c>
      <c r="U44" s="202" t="str">
        <f aca="false">IF(AND(Projects!$C$38&lt;=U$4,U$4&lt;=Projects!$C$38+Projects!$D$38-1),Projects!$B$38/Projects!$D$38,"")</f>
        <v/>
      </c>
      <c r="V44" s="202" t="str">
        <f aca="false">IF(AND(Projects!$C$38&lt;=V$4,V$4&lt;=Projects!$C$38+Projects!$D$38-1),Projects!$B$38/Projects!$D$38,"")</f>
        <v/>
      </c>
      <c r="W44" s="202" t="str">
        <f aca="false">IF(AND(Projects!$C$38&lt;=W$4,W$4&lt;=Projects!$C$38+Projects!$D$38-1),Projects!$B$38/Projects!$D$38,"")</f>
        <v/>
      </c>
      <c r="X44" s="202" t="str">
        <f aca="false">IF(AND(Projects!$C$38&lt;=X$4,X$4&lt;=Projects!$C$38+Projects!$D$38-1),Projects!$B$38/Projects!$D$38,"")</f>
        <v/>
      </c>
      <c r="Y44" s="202" t="str">
        <f aca="false">IF(AND(Projects!$C$38&lt;=Y$4,Y$4&lt;=Projects!$C$38+Projects!$D$38-1),Projects!$B$38/Projects!$D$38,"")</f>
        <v/>
      </c>
      <c r="Z44" s="202" t="str">
        <f aca="false">IF(AND(Projects!$C$38&lt;=Z$4,Z$4&lt;=Projects!$C$38+Projects!$D$38-1),Projects!$B$38/Projects!$D$38,"")</f>
        <v/>
      </c>
      <c r="AA44" s="202" t="str">
        <f aca="false">IF(AND(Projects!$C$38&lt;=AA$4,AA$4&lt;=Projects!$C$38+Projects!$D$38-1),Projects!$B$38/Projects!$D$38,"")</f>
        <v/>
      </c>
      <c r="AB44" s="202" t="str">
        <f aca="false">IF(AND(Projects!$C$38&lt;=AB$4,AB$4&lt;=Projects!$C$38+Projects!$D$38-1),Projects!$B$38/Projects!$D$38,"")</f>
        <v/>
      </c>
      <c r="AC44" s="202" t="str">
        <f aca="false">IF(AND(Projects!$C$38&lt;=AC$4,AC$4&lt;=Projects!$C$38+Projects!$D$38-1),Projects!$B$38/Projects!$D$38,"")</f>
        <v/>
      </c>
      <c r="AD44" s="202" t="str">
        <f aca="false">IF(AND(Projects!$C$38&lt;=AD$4,AD$4&lt;=Projects!$C$38+Projects!$D$38-1),Projects!$B$38/Projects!$D$38,"")</f>
        <v/>
      </c>
      <c r="AE44" s="202" t="str">
        <f aca="false">IF(AND(Projects!$C$38&lt;=AE$4,AE$4&lt;=Projects!$C$38+Projects!$D$38-1),Projects!$B$38/Projects!$D$38,"")</f>
        <v/>
      </c>
      <c r="AF44" s="202" t="str">
        <f aca="false">IF(AND(Projects!$C$38&lt;=AF$4,AF$4&lt;=Projects!$C$38+Projects!$D$38-1),Projects!$B$38/Projects!$D$38,"")</f>
        <v/>
      </c>
      <c r="AG44" s="202" t="str">
        <f aca="false">IF(AND(Projects!$C$38&lt;=AG$4,AG$4&lt;=Projects!$C$38+Projects!$D$38-1),Projects!$B$38/Projects!$D$38,"")</f>
        <v/>
      </c>
      <c r="AH44" s="202" t="str">
        <f aca="false">IF(AND(Projects!$C$38&lt;=AH$4,AH$4&lt;=Projects!$C$38+Projects!$D$38-1),Projects!$B$38/Projects!$D$38,"")</f>
        <v/>
      </c>
      <c r="AI44" s="202" t="str">
        <f aca="false">IF(AND(Projects!$C$38&lt;=AI$4,AI$4&lt;=Projects!$C$38+Projects!$D$38-1),Projects!$B$38/Projects!$D$38,"")</f>
        <v/>
      </c>
      <c r="AJ44" s="202" t="str">
        <f aca="false">IF(AND(Projects!$C$38&lt;=AJ$4,AJ$4&lt;=Projects!$C$38+Projects!$D$38-1),Projects!$B$38/Projects!$D$38,"")</f>
        <v/>
      </c>
      <c r="AK44" s="202" t="str">
        <f aca="false">IF(AND(Projects!$C$38&lt;=AK$4,AK$4&lt;=Projects!$C$38+Projects!$D$38-1),Projects!$B$38/Projects!$D$38,"")</f>
        <v/>
      </c>
      <c r="AL44" s="202" t="str">
        <f aca="false">IF(AND(Projects!$C$38&lt;=AL$4,AL$4&lt;=Projects!$C$38+Projects!$D$38-1),Projects!$B$38/Projects!$D$38,"")</f>
        <v/>
      </c>
      <c r="AM44" s="202" t="str">
        <f aca="false">IF(AND(Projects!$C$38&lt;=AM$4,AM$4&lt;=Projects!$C$38+Projects!$D$38-1),Projects!$B$38/Projects!$D$38,"")</f>
        <v/>
      </c>
      <c r="AN44" s="202" t="str">
        <f aca="false">IF(AND(Projects!$C$38&lt;=AN$4,AN$4&lt;=Projects!$C$38+Projects!$D$38-1),Projects!$B$38/Projects!$D$38,"")</f>
        <v/>
      </c>
      <c r="AO44" s="202" t="str">
        <f aca="false">IF(AND(Projects!$C$38&lt;=AO$4,AO$4&lt;=Projects!$C$38+Projects!$D$38-1),Projects!$B$38/Projects!$D$38,"")</f>
        <v/>
      </c>
      <c r="AP44" s="202" t="str">
        <f aca="false">IF(AND(Projects!$C$38&lt;=AP$4,AP$4&lt;=Projects!$C$38+Projects!$D$38-1),Projects!$B$38/Projects!$D$38,"")</f>
        <v/>
      </c>
      <c r="AQ44" s="202" t="str">
        <f aca="false">IF(AND(Projects!$C$38&lt;=AQ$4,AQ$4&lt;=Projects!$C$38+Projects!$D$38-1),Projects!$B$38/Projects!$D$38,"")</f>
        <v/>
      </c>
      <c r="AR44" s="202" t="str">
        <f aca="false">IF(AND(Projects!$C$38&lt;=AR$4,AR$4&lt;=Projects!$C$38+Projects!$D$38-1),Projects!$B$38/Projects!$D$38,"")</f>
        <v/>
      </c>
      <c r="AS44" s="202" t="str">
        <f aca="false">IF(AND(Projects!$C$38&lt;=AS$4,AS$4&lt;=Projects!$C$38+Projects!$D$38-1),Projects!$B$38/Projects!$D$38,"")</f>
        <v/>
      </c>
      <c r="AT44" s="202" t="str">
        <f aca="false">IF(AND(Projects!$C$38&lt;=AT$4,AT$4&lt;=Projects!$C$38+Projects!$D$38-1),Projects!$B$38/Projects!$D$38,"")</f>
        <v/>
      </c>
      <c r="AU44" s="202" t="str">
        <f aca="false">IF(AND(Projects!$C$38&lt;=AU$4,AU$4&lt;=Projects!$C$38+Projects!$D$38-1),Projects!$B$38/Projects!$D$38,"")</f>
        <v/>
      </c>
      <c r="AV44" s="202" t="str">
        <f aca="false">IF(AND(Projects!$C$38&lt;=AV$4,AV$4&lt;=Projects!$C$38+Projects!$D$38-1),Projects!$B$38/Projects!$D$38,"")</f>
        <v/>
      </c>
      <c r="AW44" s="202" t="str">
        <f aca="false">IF(AND(Projects!$C$38&lt;=AW$4,AW$4&lt;=Projects!$C$38+Projects!$D$38-1),Projects!$B$38/Projects!$D$38,"")</f>
        <v/>
      </c>
      <c r="AX44" s="202" t="str">
        <f aca="false">IF(AND(Projects!$C$38&lt;=AX$4,AX$4&lt;=Projects!$C$38+Projects!$D$38-1),Projects!$B$38/Projects!$D$38,"")</f>
        <v/>
      </c>
      <c r="AY44" s="202" t="str">
        <f aca="false">IF(AND(Projects!$C$38&lt;=AY$4,AY$4&lt;=Projects!$C$38+Projects!$D$38-1),Projects!$B$38/Projects!$D$38,"")</f>
        <v/>
      </c>
      <c r="AZ44" s="202" t="str">
        <f aca="false">IF(AND(Projects!$C$38&lt;=AZ$4,AZ$4&lt;=Projects!$C$38+Projects!$D$38-1),Projects!$B$38/Projects!$D$38,"")</f>
        <v/>
      </c>
      <c r="BA44" s="202" t="str">
        <f aca="false">IF(AND(Projects!$C$38&lt;=BA$4,BA$4&lt;=Projects!$C$38+Projects!$D$38-1),Projects!$B$38/Projects!$D$38,"")</f>
        <v/>
      </c>
      <c r="BB44" s="202" t="str">
        <f aca="false">IF(AND(Projects!$C$38&lt;=BB$4,BB$4&lt;=Projects!$C$38+Projects!$D$38-1),Projects!$B$38/Projects!$D$38,"")</f>
        <v/>
      </c>
      <c r="BC44" s="202" t="str">
        <f aca="false">IF(AND(Projects!$C$38&lt;=BC$4,BC$4&lt;=Projects!$C$38+Projects!$D$38-1),Projects!$B$38/Projects!$D$38,"")</f>
        <v/>
      </c>
      <c r="BD44" s="202" t="str">
        <f aca="false">IF(AND(Projects!$C$38&lt;=BD$4,BD$4&lt;=Projects!$C$38+Projects!$D$38-1),Projects!$B$38/Projects!$D$38,"")</f>
        <v/>
      </c>
      <c r="BE44" s="202" t="str">
        <f aca="false">IF(AND(Projects!$C$38&lt;=BE$4,BE$4&lt;=Projects!$C$38+Projects!$D$38-1),Projects!$B$38/Projects!$D$38,"")</f>
        <v/>
      </c>
      <c r="BF44" s="202" t="str">
        <f aca="false">IF(AND(Projects!$C$38&lt;=BF$4,BF$4&lt;=Projects!$C$38+Projects!$D$38-1),Projects!$B$38/Projects!$D$38,"")</f>
        <v/>
      </c>
      <c r="BG44" s="202" t="str">
        <f aca="false">IF(AND(Projects!$C$38&lt;=BG$4,BG$4&lt;=Projects!$C$38+Projects!$D$38-1),Projects!$B$38/Projects!$D$38,"")</f>
        <v/>
      </c>
      <c r="BH44" s="202" t="str">
        <f aca="false">IF(AND(Projects!$C$38&lt;=BH$4,BH$4&lt;=Projects!$C$38+Projects!$D$38-1),Projects!$B$38/Projects!$D$38,"")</f>
        <v/>
      </c>
      <c r="BI44" s="202" t="str">
        <f aca="false">IF(AND(Projects!$C$38&lt;=BI$4,BI$4&lt;=Projects!$C$38+Projects!$D$38-1),Projects!$B$38/Projects!$D$38,"")</f>
        <v/>
      </c>
      <c r="BJ44" s="202" t="str">
        <f aca="false">IF(AND(Projects!$C$38&lt;=BJ$4,BJ$4&lt;=Projects!$C$38+Projects!$D$38-1),Projects!$B$38/Projects!$D$38,"")</f>
        <v/>
      </c>
      <c r="BK44" s="202" t="str">
        <f aca="false">IF(AND(Projects!$C$38&lt;=BK$4,BK$4&lt;=Projects!$C$38+Projects!$D$38-1),Projects!$B$38/Projects!$D$38,"")</f>
        <v/>
      </c>
      <c r="BL44" s="202" t="str">
        <f aca="false">IF(AND(Projects!$C$38&lt;=BL$4,BL$4&lt;=Projects!$C$38+Projects!$D$38-1),Projects!$B$38/Projects!$D$38,"")</f>
        <v/>
      </c>
      <c r="BM44" s="202" t="str">
        <f aca="false">IF(AND(Projects!$C$38&lt;=BM$4,BM$4&lt;=Projects!$C$38+Projects!$D$38-1),Projects!$B$38/Projects!$D$38,"")</f>
        <v/>
      </c>
      <c r="BN44" s="202" t="str">
        <f aca="false">IF(AND(Projects!$C$38&lt;=BN$4,BN$4&lt;=Projects!$C$38+Projects!$D$38-1),Projects!$B$38/Projects!$D$38,"")</f>
        <v/>
      </c>
      <c r="BO44" s="202" t="str">
        <f aca="false">IF(AND(Projects!$C$38&lt;=BO$4,BO$4&lt;=Projects!$C$38+Projects!$D$38-1),Projects!$B$38/Projects!$D$38,"")</f>
        <v/>
      </c>
      <c r="BP44" s="202" t="str">
        <f aca="false">IF(AND(Projects!$C$38&lt;=BP$4,BP$4&lt;=Projects!$C$38+Projects!$D$38-1),Projects!$B$38/Projects!$D$38,"")</f>
        <v/>
      </c>
      <c r="BQ44" s="202" t="str">
        <f aca="false">IF(AND(Projects!$C$38&lt;=BQ$4,BQ$4&lt;=Projects!$C$38+Projects!$D$38-1),Projects!$B$38/Projects!$D$38,"")</f>
        <v/>
      </c>
      <c r="BR44" s="202" t="str">
        <f aca="false">IF(AND(Projects!$C$38&lt;=BR$4,BR$4&lt;=Projects!$C$38+Projects!$D$38-1),Projects!$B$38/Projects!$D$38,"")</f>
        <v/>
      </c>
      <c r="BS44" s="202" t="str">
        <f aca="false">IF(AND(Projects!$C$38&lt;=BS$4,BS$4&lt;=Projects!$C$38+Projects!$D$38-1),Projects!$B$38/Projects!$D$38,"")</f>
        <v/>
      </c>
      <c r="BT44" s="202" t="n">
        <f aca="false">IF(AND(Projects!$C$38&lt;=BT$4,BT$4&lt;=Projects!$C$38+Projects!$D$38-1),Projects!$B$38/Projects!$D$38,"")</f>
        <v>789473.684210526</v>
      </c>
      <c r="BU44" s="202" t="n">
        <f aca="false">IF(AND(Projects!$C$38&lt;=BU$4,BU$4&lt;=Projects!$C$38+Projects!$D$38-1),Projects!$B$38/Projects!$D$38,"")</f>
        <v>789473.684210526</v>
      </c>
      <c r="BV44" s="202" t="n">
        <f aca="false">IF(AND(Projects!$C$38&lt;=BV$4,BV$4&lt;=Projects!$C$38+Projects!$D$38-1),Projects!$B$38/Projects!$D$38,"")</f>
        <v>789473.684210526</v>
      </c>
      <c r="BW44" s="202" t="n">
        <f aca="false">IF(AND(Projects!$C$38&lt;=BW$4,BW$4&lt;=Projects!$C$38+Projects!$D$38-1),Projects!$B$38/Projects!$D$38,"")</f>
        <v>789473.684210526</v>
      </c>
      <c r="BX44" s="202" t="n">
        <f aca="false">IF(AND(Projects!$C$38&lt;=BX$4,BX$4&lt;=Projects!$C$38+Projects!$D$38-1),Projects!$B$38/Projects!$D$38,"")</f>
        <v>789473.684210526</v>
      </c>
      <c r="BY44" s="202" t="n">
        <f aca="false">IF(AND(Projects!$C$38&lt;=BY$4,BY$4&lt;=Projects!$C$38+Projects!$D$38-1),Projects!$B$38/Projects!$D$38,"")</f>
        <v>789473.684210526</v>
      </c>
      <c r="BZ44" s="202" t="n">
        <f aca="false">IF(AND(Projects!$C$38&lt;=BZ$4,BZ$4&lt;=Projects!$C$38+Projects!$D$38-1),Projects!$B$38/Projects!$D$38,"")</f>
        <v>789473.684210526</v>
      </c>
      <c r="CA44" s="202" t="n">
        <f aca="false">IF(AND(Projects!$C$38&lt;=CA$4,CA$4&lt;=Projects!$C$38+Projects!$D$38-1),Projects!$B$38/Projects!$D$38,"")</f>
        <v>789473.684210526</v>
      </c>
      <c r="CB44" s="202" t="n">
        <f aca="false">IF(AND(Projects!$C$38&lt;=CB$4,CB$4&lt;=Projects!$C$38+Projects!$D$38-1),Projects!$B$38/Projects!$D$38,"")</f>
        <v>789473.684210526</v>
      </c>
      <c r="CC44" s="202" t="n">
        <f aca="false">IF(AND(Projects!$C$38&lt;=CC$4,CC$4&lt;=Projects!$C$38+Projects!$D$38-1),Projects!$B$38/Projects!$D$38,"")</f>
        <v>789473.684210526</v>
      </c>
      <c r="CD44" s="202" t="n">
        <f aca="false">IF(AND(Projects!$C$38&lt;=CD$4,CD$4&lt;=Projects!$C$38+Projects!$D$38-1),Projects!$B$38/Projects!$D$38,"")</f>
        <v>789473.684210526</v>
      </c>
      <c r="CE44" s="202" t="n">
        <f aca="false">IF(AND(Projects!$C$38&lt;=CE$4,CE$4&lt;=Projects!$C$38+Projects!$D$38-1),Projects!$B$38/Projects!$D$38,"")</f>
        <v>789473.684210526</v>
      </c>
      <c r="CF44" s="202" t="n">
        <f aca="false">IF(AND(Projects!$C$38&lt;=CF$4,CF$4&lt;=Projects!$C$38+Projects!$D$38-1),Projects!$B$38/Projects!$D$38,"")</f>
        <v>789473.684210526</v>
      </c>
      <c r="CG44" s="202" t="n">
        <f aca="false">IF(AND(Projects!$C$38&lt;=CG$4,CG$4&lt;=Projects!$C$38+Projects!$D$38-1),Projects!$B$38/Projects!$D$38,"")</f>
        <v>789473.684210526</v>
      </c>
      <c r="CH44" s="202" t="n">
        <f aca="false">IF(AND(Projects!$C$38&lt;=CH$4,CH$4&lt;=Projects!$C$38+Projects!$D$38-1),Projects!$B$38/Projects!$D$38,"")</f>
        <v>789473.684210526</v>
      </c>
      <c r="CI44" s="202" t="n">
        <f aca="false">IF(AND(Projects!$C$38&lt;=CI$4,CI$4&lt;=Projects!$C$38+Projects!$D$38-1),Projects!$B$38/Projects!$D$38,"")</f>
        <v>789473.684210526</v>
      </c>
      <c r="CJ44" s="202" t="n">
        <f aca="false">IF(AND(Projects!$C$38&lt;=CJ$4,CJ$4&lt;=Projects!$C$38+Projects!$D$38-1),Projects!$B$38/Projects!$D$38,"")</f>
        <v>789473.684210526</v>
      </c>
      <c r="CK44" s="202" t="n">
        <f aca="false">IF(AND(Projects!$C$38&lt;=CK$4,CK$4&lt;=Projects!$C$38+Projects!$D$38-1),Projects!$B$38/Projects!$D$38,"")</f>
        <v>789473.684210526</v>
      </c>
      <c r="CL44" s="202" t="n">
        <f aca="false">IF(AND(Projects!$C$38&lt;=CL$4,CL$4&lt;=Projects!$C$38+Projects!$D$38-1),Projects!$B$38/Projects!$D$38,"")</f>
        <v>789473.684210526</v>
      </c>
      <c r="CM44" s="202" t="str">
        <f aca="false">IF(AND(Projects!$C$38&lt;=CM$4,CM$4&lt;=Projects!$C$38+Projects!$D$38-1),Projects!$B$38/Projects!$D$38,"")</f>
        <v/>
      </c>
      <c r="CN44" s="202" t="str">
        <f aca="false">IF(AND(Projects!$C$38&lt;=CN$4,CN$4&lt;=Projects!$C$38+Projects!$D$38-1),Projects!$B$38/Projects!$D$38,"")</f>
        <v/>
      </c>
      <c r="CO44" s="202" t="str">
        <f aca="false">IF(AND(Projects!$C$38&lt;=CO$4,CO$4&lt;=Projects!$C$38+Projects!$D$38-1),Projects!$B$38/Projects!$D$38,"")</f>
        <v/>
      </c>
      <c r="CP44" s="202" t="str">
        <f aca="false">IF(AND(Projects!$C$38&lt;=CP$4,CP$4&lt;=Projects!$C$38+Projects!$D$38-1),Projects!$B$38/Projects!$D$38,"")</f>
        <v/>
      </c>
      <c r="CQ44" s="202" t="str">
        <f aca="false">IF(AND(Projects!$C$38&lt;=CQ$4,CQ$4&lt;=Projects!$C$38+Projects!$D$38-1),Projects!$B$38/Projects!$D$38,"")</f>
        <v/>
      </c>
      <c r="CR44" s="202" t="str">
        <f aca="false">IF(AND(Projects!$C$38&lt;=CR$4,CR$4&lt;=Projects!$C$38+Projects!$D$38-1),Projects!$B$38/Projects!$D$38,"")</f>
        <v/>
      </c>
      <c r="CS44" s="202" t="str">
        <f aca="false">IF(AND(Projects!$C$38&lt;=CS$4,CS$4&lt;=Projects!$C$38+Projects!$D$38-1),Projects!$B$38/Projects!$D$38,"")</f>
        <v/>
      </c>
      <c r="CT44" s="202" t="str">
        <f aca="false">IF(AND(Projects!$C$38&lt;=CT$4,CT$4&lt;=Projects!$C$38+Projects!$D$38-1),Projects!$B$38/Projects!$D$38,"")</f>
        <v/>
      </c>
      <c r="CU44" s="202" t="str">
        <f aca="false">IF(AND(Projects!$C$38&lt;=CU$4,CU$4&lt;=Projects!$C$38+Projects!$D$38-1),Projects!$B$38/Projects!$D$38,"")</f>
        <v/>
      </c>
      <c r="CV44" s="202" t="str">
        <f aca="false">IF(AND(Projects!$C$38&lt;=CV$4,CV$4&lt;=Projects!$C$38+Projects!$D$38-1),Projects!$B$38/Projects!$D$38,"")</f>
        <v/>
      </c>
      <c r="CW44" s="202" t="str">
        <f aca="false">IF(AND(Projects!$C$38&lt;=CW$4,CW$4&lt;=Projects!$C$38+Projects!$D$38-1),Projects!$B$38/Projects!$D$38,"")</f>
        <v/>
      </c>
      <c r="CX44" s="202" t="str">
        <f aca="false">IF(AND(Projects!$C$38&lt;=CX$4,CX$4&lt;=Projects!$C$38+Projects!$D$38-1),Projects!$B$38/Projects!$D$38,"")</f>
        <v/>
      </c>
      <c r="CY44" s="202" t="str">
        <f aca="false">IF(AND(Projects!$C$38&lt;=CY$4,CY$4&lt;=Projects!$C$38+Projects!$D$38-1),Projects!$B$38/Projects!$D$38,"")</f>
        <v/>
      </c>
      <c r="CZ44" s="202" t="str">
        <f aca="false">IF(AND(Projects!$C$38&lt;=CZ$4,CZ$4&lt;=Projects!$C$38+Projects!$D$38-1),Projects!$B$38/Projects!$D$38,"")</f>
        <v/>
      </c>
      <c r="DA44" s="202" t="str">
        <f aca="false">IF(AND(Projects!$C$38&lt;=DA$4,DA$4&lt;=Projects!$C$38+Projects!$D$38-1),Projects!$B$38/Projects!$D$38,"")</f>
        <v/>
      </c>
      <c r="DB44" s="202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30" t="s">
        <v>42</v>
      </c>
      <c r="B45" s="199" t="n">
        <f aca="false">Projects!$B$39</f>
        <v>18000000</v>
      </c>
      <c r="C45" s="200" t="n">
        <f aca="false">EDATE(Model!$E$2,Projects!$C$39-1)</f>
        <v>48153</v>
      </c>
      <c r="D45" s="200" t="n">
        <f aca="false">EDATE(Model!$E$2,Projects!$C$39+Projects!$D$39-2)</f>
        <v>48700</v>
      </c>
      <c r="E45" s="201" t="n">
        <f aca="false">Projects!$D$39</f>
        <v>19</v>
      </c>
      <c r="F45" s="199" t="n">
        <f aca="false">Projects!$B$39/Projects!$D$39</f>
        <v>947368.421052632</v>
      </c>
      <c r="G45" s="202" t="str">
        <f aca="false">IF(AND(Projects!$C$39&lt;=G$4,G$4&lt;=Projects!$C$39+Projects!$D$39-1),Projects!$B$39/Projects!$D$39,"")</f>
        <v/>
      </c>
      <c r="H45" s="202" t="str">
        <f aca="false">IF(AND(Projects!$C$39&lt;=H$4,H$4&lt;=Projects!$C$39+Projects!$D$39-1),Projects!$B$39/Projects!$D$39,"")</f>
        <v/>
      </c>
      <c r="I45" s="202" t="str">
        <f aca="false">IF(AND(Projects!$C$39&lt;=I$4,I$4&lt;=Projects!$C$39+Projects!$D$39-1),Projects!$B$39/Projects!$D$39,"")</f>
        <v/>
      </c>
      <c r="J45" s="202" t="str">
        <f aca="false">IF(AND(Projects!$C$39&lt;=J$4,J$4&lt;=Projects!$C$39+Projects!$D$39-1),Projects!$B$39/Projects!$D$39,"")</f>
        <v/>
      </c>
      <c r="K45" s="202" t="str">
        <f aca="false">IF(AND(Projects!$C$39&lt;=K$4,K$4&lt;=Projects!$C$39+Projects!$D$39-1),Projects!$B$39/Projects!$D$39,"")</f>
        <v/>
      </c>
      <c r="L45" s="202" t="str">
        <f aca="false">IF(AND(Projects!$C$39&lt;=L$4,L$4&lt;=Projects!$C$39+Projects!$D$39-1),Projects!$B$39/Projects!$D$39,"")</f>
        <v/>
      </c>
      <c r="M45" s="202" t="str">
        <f aca="false">IF(AND(Projects!$C$39&lt;=M$4,M$4&lt;=Projects!$C$39+Projects!$D$39-1),Projects!$B$39/Projects!$D$39,"")</f>
        <v/>
      </c>
      <c r="N45" s="202" t="str">
        <f aca="false">IF(AND(Projects!$C$39&lt;=N$4,N$4&lt;=Projects!$C$39+Projects!$D$39-1),Projects!$B$39/Projects!$D$39,"")</f>
        <v/>
      </c>
      <c r="O45" s="202" t="str">
        <f aca="false">IF(AND(Projects!$C$39&lt;=O$4,O$4&lt;=Projects!$C$39+Projects!$D$39-1),Projects!$B$39/Projects!$D$39,"")</f>
        <v/>
      </c>
      <c r="P45" s="202" t="str">
        <f aca="false">IF(AND(Projects!$C$39&lt;=P$4,P$4&lt;=Projects!$C$39+Projects!$D$39-1),Projects!$B$39/Projects!$D$39,"")</f>
        <v/>
      </c>
      <c r="Q45" s="202" t="str">
        <f aca="false">IF(AND(Projects!$C$39&lt;=Q$4,Q$4&lt;=Projects!$C$39+Projects!$D$39-1),Projects!$B$39/Projects!$D$39,"")</f>
        <v/>
      </c>
      <c r="R45" s="202" t="str">
        <f aca="false">IF(AND(Projects!$C$39&lt;=R$4,R$4&lt;=Projects!$C$39+Projects!$D$39-1),Projects!$B$39/Projects!$D$39,"")</f>
        <v/>
      </c>
      <c r="S45" s="202" t="str">
        <f aca="false">IF(AND(Projects!$C$39&lt;=S$4,S$4&lt;=Projects!$C$39+Projects!$D$39-1),Projects!$B$39/Projects!$D$39,"")</f>
        <v/>
      </c>
      <c r="T45" s="202" t="str">
        <f aca="false">IF(AND(Projects!$C$39&lt;=T$4,T$4&lt;=Projects!$C$39+Projects!$D$39-1),Projects!$B$39/Projects!$D$39,"")</f>
        <v/>
      </c>
      <c r="U45" s="202" t="str">
        <f aca="false">IF(AND(Projects!$C$39&lt;=U$4,U$4&lt;=Projects!$C$39+Projects!$D$39-1),Projects!$B$39/Projects!$D$39,"")</f>
        <v/>
      </c>
      <c r="V45" s="202" t="str">
        <f aca="false">IF(AND(Projects!$C$39&lt;=V$4,V$4&lt;=Projects!$C$39+Projects!$D$39-1),Projects!$B$39/Projects!$D$39,"")</f>
        <v/>
      </c>
      <c r="W45" s="202" t="str">
        <f aca="false">IF(AND(Projects!$C$39&lt;=W$4,W$4&lt;=Projects!$C$39+Projects!$D$39-1),Projects!$B$39/Projects!$D$39,"")</f>
        <v/>
      </c>
      <c r="X45" s="202" t="str">
        <f aca="false">IF(AND(Projects!$C$39&lt;=X$4,X$4&lt;=Projects!$C$39+Projects!$D$39-1),Projects!$B$39/Projects!$D$39,"")</f>
        <v/>
      </c>
      <c r="Y45" s="202" t="str">
        <f aca="false">IF(AND(Projects!$C$39&lt;=Y$4,Y$4&lt;=Projects!$C$39+Projects!$D$39-1),Projects!$B$39/Projects!$D$39,"")</f>
        <v/>
      </c>
      <c r="Z45" s="202" t="str">
        <f aca="false">IF(AND(Projects!$C$39&lt;=Z$4,Z$4&lt;=Projects!$C$39+Projects!$D$39-1),Projects!$B$39/Projects!$D$39,"")</f>
        <v/>
      </c>
      <c r="AA45" s="202" t="str">
        <f aca="false">IF(AND(Projects!$C$39&lt;=AA$4,AA$4&lt;=Projects!$C$39+Projects!$D$39-1),Projects!$B$39/Projects!$D$39,"")</f>
        <v/>
      </c>
      <c r="AB45" s="202" t="str">
        <f aca="false">IF(AND(Projects!$C$39&lt;=AB$4,AB$4&lt;=Projects!$C$39+Projects!$D$39-1),Projects!$B$39/Projects!$D$39,"")</f>
        <v/>
      </c>
      <c r="AC45" s="202" t="str">
        <f aca="false">IF(AND(Projects!$C$39&lt;=AC$4,AC$4&lt;=Projects!$C$39+Projects!$D$39-1),Projects!$B$39/Projects!$D$39,"")</f>
        <v/>
      </c>
      <c r="AD45" s="202" t="str">
        <f aca="false">IF(AND(Projects!$C$39&lt;=AD$4,AD$4&lt;=Projects!$C$39+Projects!$D$39-1),Projects!$B$39/Projects!$D$39,"")</f>
        <v/>
      </c>
      <c r="AE45" s="202" t="str">
        <f aca="false">IF(AND(Projects!$C$39&lt;=AE$4,AE$4&lt;=Projects!$C$39+Projects!$D$39-1),Projects!$B$39/Projects!$D$39,"")</f>
        <v/>
      </c>
      <c r="AF45" s="202" t="str">
        <f aca="false">IF(AND(Projects!$C$39&lt;=AF$4,AF$4&lt;=Projects!$C$39+Projects!$D$39-1),Projects!$B$39/Projects!$D$39,"")</f>
        <v/>
      </c>
      <c r="AG45" s="202" t="str">
        <f aca="false">IF(AND(Projects!$C$39&lt;=AG$4,AG$4&lt;=Projects!$C$39+Projects!$D$39-1),Projects!$B$39/Projects!$D$39,"")</f>
        <v/>
      </c>
      <c r="AH45" s="202" t="str">
        <f aca="false">IF(AND(Projects!$C$39&lt;=AH$4,AH$4&lt;=Projects!$C$39+Projects!$D$39-1),Projects!$B$39/Projects!$D$39,"")</f>
        <v/>
      </c>
      <c r="AI45" s="202" t="str">
        <f aca="false">IF(AND(Projects!$C$39&lt;=AI$4,AI$4&lt;=Projects!$C$39+Projects!$D$39-1),Projects!$B$39/Projects!$D$39,"")</f>
        <v/>
      </c>
      <c r="AJ45" s="202" t="str">
        <f aca="false">IF(AND(Projects!$C$39&lt;=AJ$4,AJ$4&lt;=Projects!$C$39+Projects!$D$39-1),Projects!$B$39/Projects!$D$39,"")</f>
        <v/>
      </c>
      <c r="AK45" s="202" t="str">
        <f aca="false">IF(AND(Projects!$C$39&lt;=AK$4,AK$4&lt;=Projects!$C$39+Projects!$D$39-1),Projects!$B$39/Projects!$D$39,"")</f>
        <v/>
      </c>
      <c r="AL45" s="202" t="str">
        <f aca="false">IF(AND(Projects!$C$39&lt;=AL$4,AL$4&lt;=Projects!$C$39+Projects!$D$39-1),Projects!$B$39/Projects!$D$39,"")</f>
        <v/>
      </c>
      <c r="AM45" s="202" t="str">
        <f aca="false">IF(AND(Projects!$C$39&lt;=AM$4,AM$4&lt;=Projects!$C$39+Projects!$D$39-1),Projects!$B$39/Projects!$D$39,"")</f>
        <v/>
      </c>
      <c r="AN45" s="202" t="str">
        <f aca="false">IF(AND(Projects!$C$39&lt;=AN$4,AN$4&lt;=Projects!$C$39+Projects!$D$39-1),Projects!$B$39/Projects!$D$39,"")</f>
        <v/>
      </c>
      <c r="AO45" s="202" t="str">
        <f aca="false">IF(AND(Projects!$C$39&lt;=AO$4,AO$4&lt;=Projects!$C$39+Projects!$D$39-1),Projects!$B$39/Projects!$D$39,"")</f>
        <v/>
      </c>
      <c r="AP45" s="202" t="str">
        <f aca="false">IF(AND(Projects!$C$39&lt;=AP$4,AP$4&lt;=Projects!$C$39+Projects!$D$39-1),Projects!$B$39/Projects!$D$39,"")</f>
        <v/>
      </c>
      <c r="AQ45" s="202" t="str">
        <f aca="false">IF(AND(Projects!$C$39&lt;=AQ$4,AQ$4&lt;=Projects!$C$39+Projects!$D$39-1),Projects!$B$39/Projects!$D$39,"")</f>
        <v/>
      </c>
      <c r="AR45" s="202" t="str">
        <f aca="false">IF(AND(Projects!$C$39&lt;=AR$4,AR$4&lt;=Projects!$C$39+Projects!$D$39-1),Projects!$B$39/Projects!$D$39,"")</f>
        <v/>
      </c>
      <c r="AS45" s="202" t="str">
        <f aca="false">IF(AND(Projects!$C$39&lt;=AS$4,AS$4&lt;=Projects!$C$39+Projects!$D$39-1),Projects!$B$39/Projects!$D$39,"")</f>
        <v/>
      </c>
      <c r="AT45" s="202" t="str">
        <f aca="false">IF(AND(Projects!$C$39&lt;=AT$4,AT$4&lt;=Projects!$C$39+Projects!$D$39-1),Projects!$B$39/Projects!$D$39,"")</f>
        <v/>
      </c>
      <c r="AU45" s="202" t="str">
        <f aca="false">IF(AND(Projects!$C$39&lt;=AU$4,AU$4&lt;=Projects!$C$39+Projects!$D$39-1),Projects!$B$39/Projects!$D$39,"")</f>
        <v/>
      </c>
      <c r="AV45" s="202" t="str">
        <f aca="false">IF(AND(Projects!$C$39&lt;=AV$4,AV$4&lt;=Projects!$C$39+Projects!$D$39-1),Projects!$B$39/Projects!$D$39,"")</f>
        <v/>
      </c>
      <c r="AW45" s="202" t="str">
        <f aca="false">IF(AND(Projects!$C$39&lt;=AW$4,AW$4&lt;=Projects!$C$39+Projects!$D$39-1),Projects!$B$39/Projects!$D$39,"")</f>
        <v/>
      </c>
      <c r="AX45" s="202" t="str">
        <f aca="false">IF(AND(Projects!$C$39&lt;=AX$4,AX$4&lt;=Projects!$C$39+Projects!$D$39-1),Projects!$B$39/Projects!$D$39,"")</f>
        <v/>
      </c>
      <c r="AY45" s="202" t="str">
        <f aca="false">IF(AND(Projects!$C$39&lt;=AY$4,AY$4&lt;=Projects!$C$39+Projects!$D$39-1),Projects!$B$39/Projects!$D$39,"")</f>
        <v/>
      </c>
      <c r="AZ45" s="202" t="str">
        <f aca="false">IF(AND(Projects!$C$39&lt;=AZ$4,AZ$4&lt;=Projects!$C$39+Projects!$D$39-1),Projects!$B$39/Projects!$D$39,"")</f>
        <v/>
      </c>
      <c r="BA45" s="202" t="str">
        <f aca="false">IF(AND(Projects!$C$39&lt;=BA$4,BA$4&lt;=Projects!$C$39+Projects!$D$39-1),Projects!$B$39/Projects!$D$39,"")</f>
        <v/>
      </c>
      <c r="BB45" s="202" t="str">
        <f aca="false">IF(AND(Projects!$C$39&lt;=BB$4,BB$4&lt;=Projects!$C$39+Projects!$D$39-1),Projects!$B$39/Projects!$D$39,"")</f>
        <v/>
      </c>
      <c r="BC45" s="202" t="str">
        <f aca="false">IF(AND(Projects!$C$39&lt;=BC$4,BC$4&lt;=Projects!$C$39+Projects!$D$39-1),Projects!$B$39/Projects!$D$39,"")</f>
        <v/>
      </c>
      <c r="BD45" s="202" t="str">
        <f aca="false">IF(AND(Projects!$C$39&lt;=BD$4,BD$4&lt;=Projects!$C$39+Projects!$D$39-1),Projects!$B$39/Projects!$D$39,"")</f>
        <v/>
      </c>
      <c r="BE45" s="202" t="str">
        <f aca="false">IF(AND(Projects!$C$39&lt;=BE$4,BE$4&lt;=Projects!$C$39+Projects!$D$39-1),Projects!$B$39/Projects!$D$39,"")</f>
        <v/>
      </c>
      <c r="BF45" s="202" t="str">
        <f aca="false">IF(AND(Projects!$C$39&lt;=BF$4,BF$4&lt;=Projects!$C$39+Projects!$D$39-1),Projects!$B$39/Projects!$D$39,"")</f>
        <v/>
      </c>
      <c r="BG45" s="202" t="str">
        <f aca="false">IF(AND(Projects!$C$39&lt;=BG$4,BG$4&lt;=Projects!$C$39+Projects!$D$39-1),Projects!$B$39/Projects!$D$39,"")</f>
        <v/>
      </c>
      <c r="BH45" s="202" t="str">
        <f aca="false">IF(AND(Projects!$C$39&lt;=BH$4,BH$4&lt;=Projects!$C$39+Projects!$D$39-1),Projects!$B$39/Projects!$D$39,"")</f>
        <v/>
      </c>
      <c r="BI45" s="202" t="str">
        <f aca="false">IF(AND(Projects!$C$39&lt;=BI$4,BI$4&lt;=Projects!$C$39+Projects!$D$39-1),Projects!$B$39/Projects!$D$39,"")</f>
        <v/>
      </c>
      <c r="BJ45" s="202" t="str">
        <f aca="false">IF(AND(Projects!$C$39&lt;=BJ$4,BJ$4&lt;=Projects!$C$39+Projects!$D$39-1),Projects!$B$39/Projects!$D$39,"")</f>
        <v/>
      </c>
      <c r="BK45" s="202" t="str">
        <f aca="false">IF(AND(Projects!$C$39&lt;=BK$4,BK$4&lt;=Projects!$C$39+Projects!$D$39-1),Projects!$B$39/Projects!$D$39,"")</f>
        <v/>
      </c>
      <c r="BL45" s="202" t="str">
        <f aca="false">IF(AND(Projects!$C$39&lt;=BL$4,BL$4&lt;=Projects!$C$39+Projects!$D$39-1),Projects!$B$39/Projects!$D$39,"")</f>
        <v/>
      </c>
      <c r="BM45" s="202" t="str">
        <f aca="false">IF(AND(Projects!$C$39&lt;=BM$4,BM$4&lt;=Projects!$C$39+Projects!$D$39-1),Projects!$B$39/Projects!$D$39,"")</f>
        <v/>
      </c>
      <c r="BN45" s="202" t="str">
        <f aca="false">IF(AND(Projects!$C$39&lt;=BN$4,BN$4&lt;=Projects!$C$39+Projects!$D$39-1),Projects!$B$39/Projects!$D$39,"")</f>
        <v/>
      </c>
      <c r="BO45" s="202" t="str">
        <f aca="false">IF(AND(Projects!$C$39&lt;=BO$4,BO$4&lt;=Projects!$C$39+Projects!$D$39-1),Projects!$B$39/Projects!$D$39,"")</f>
        <v/>
      </c>
      <c r="BP45" s="202" t="str">
        <f aca="false">IF(AND(Projects!$C$39&lt;=BP$4,BP$4&lt;=Projects!$C$39+Projects!$D$39-1),Projects!$B$39/Projects!$D$39,"")</f>
        <v/>
      </c>
      <c r="BQ45" s="202" t="str">
        <f aca="false">IF(AND(Projects!$C$39&lt;=BQ$4,BQ$4&lt;=Projects!$C$39+Projects!$D$39-1),Projects!$B$39/Projects!$D$39,"")</f>
        <v/>
      </c>
      <c r="BR45" s="202" t="str">
        <f aca="false">IF(AND(Projects!$C$39&lt;=BR$4,BR$4&lt;=Projects!$C$39+Projects!$D$39-1),Projects!$B$39/Projects!$D$39,"")</f>
        <v/>
      </c>
      <c r="BS45" s="202" t="str">
        <f aca="false">IF(AND(Projects!$C$39&lt;=BS$4,BS$4&lt;=Projects!$C$39+Projects!$D$39-1),Projects!$B$39/Projects!$D$39,"")</f>
        <v/>
      </c>
      <c r="BT45" s="202" t="str">
        <f aca="false">IF(AND(Projects!$C$39&lt;=BT$4,BT$4&lt;=Projects!$C$39+Projects!$D$39-1),Projects!$B$39/Projects!$D$39,"")</f>
        <v/>
      </c>
      <c r="BU45" s="202" t="str">
        <f aca="false">IF(AND(Projects!$C$39&lt;=BU$4,BU$4&lt;=Projects!$C$39+Projects!$D$39-1),Projects!$B$39/Projects!$D$39,"")</f>
        <v/>
      </c>
      <c r="BV45" s="202" t="n">
        <f aca="false">IF(AND(Projects!$C$39&lt;=BV$4,BV$4&lt;=Projects!$C$39+Projects!$D$39-1),Projects!$B$39/Projects!$D$39,"")</f>
        <v>947368.421052632</v>
      </c>
      <c r="BW45" s="202" t="n">
        <f aca="false">IF(AND(Projects!$C$39&lt;=BW$4,BW$4&lt;=Projects!$C$39+Projects!$D$39-1),Projects!$B$39/Projects!$D$39,"")</f>
        <v>947368.421052632</v>
      </c>
      <c r="BX45" s="202" t="n">
        <f aca="false">IF(AND(Projects!$C$39&lt;=BX$4,BX$4&lt;=Projects!$C$39+Projects!$D$39-1),Projects!$B$39/Projects!$D$39,"")</f>
        <v>947368.421052632</v>
      </c>
      <c r="BY45" s="202" t="n">
        <f aca="false">IF(AND(Projects!$C$39&lt;=BY$4,BY$4&lt;=Projects!$C$39+Projects!$D$39-1),Projects!$B$39/Projects!$D$39,"")</f>
        <v>947368.421052632</v>
      </c>
      <c r="BZ45" s="202" t="n">
        <f aca="false">IF(AND(Projects!$C$39&lt;=BZ$4,BZ$4&lt;=Projects!$C$39+Projects!$D$39-1),Projects!$B$39/Projects!$D$39,"")</f>
        <v>947368.421052632</v>
      </c>
      <c r="CA45" s="202" t="n">
        <f aca="false">IF(AND(Projects!$C$39&lt;=CA$4,CA$4&lt;=Projects!$C$39+Projects!$D$39-1),Projects!$B$39/Projects!$D$39,"")</f>
        <v>947368.421052632</v>
      </c>
      <c r="CB45" s="202" t="n">
        <f aca="false">IF(AND(Projects!$C$39&lt;=CB$4,CB$4&lt;=Projects!$C$39+Projects!$D$39-1),Projects!$B$39/Projects!$D$39,"")</f>
        <v>947368.421052632</v>
      </c>
      <c r="CC45" s="202" t="n">
        <f aca="false">IF(AND(Projects!$C$39&lt;=CC$4,CC$4&lt;=Projects!$C$39+Projects!$D$39-1),Projects!$B$39/Projects!$D$39,"")</f>
        <v>947368.421052632</v>
      </c>
      <c r="CD45" s="202" t="n">
        <f aca="false">IF(AND(Projects!$C$39&lt;=CD$4,CD$4&lt;=Projects!$C$39+Projects!$D$39-1),Projects!$B$39/Projects!$D$39,"")</f>
        <v>947368.421052632</v>
      </c>
      <c r="CE45" s="202" t="n">
        <f aca="false">IF(AND(Projects!$C$39&lt;=CE$4,CE$4&lt;=Projects!$C$39+Projects!$D$39-1),Projects!$B$39/Projects!$D$39,"")</f>
        <v>947368.421052632</v>
      </c>
      <c r="CF45" s="202" t="n">
        <f aca="false">IF(AND(Projects!$C$39&lt;=CF$4,CF$4&lt;=Projects!$C$39+Projects!$D$39-1),Projects!$B$39/Projects!$D$39,"")</f>
        <v>947368.421052632</v>
      </c>
      <c r="CG45" s="202" t="n">
        <f aca="false">IF(AND(Projects!$C$39&lt;=CG$4,CG$4&lt;=Projects!$C$39+Projects!$D$39-1),Projects!$B$39/Projects!$D$39,"")</f>
        <v>947368.421052632</v>
      </c>
      <c r="CH45" s="202" t="n">
        <f aca="false">IF(AND(Projects!$C$39&lt;=CH$4,CH$4&lt;=Projects!$C$39+Projects!$D$39-1),Projects!$B$39/Projects!$D$39,"")</f>
        <v>947368.421052632</v>
      </c>
      <c r="CI45" s="202" t="n">
        <f aca="false">IF(AND(Projects!$C$39&lt;=CI$4,CI$4&lt;=Projects!$C$39+Projects!$D$39-1),Projects!$B$39/Projects!$D$39,"")</f>
        <v>947368.421052632</v>
      </c>
      <c r="CJ45" s="202" t="n">
        <f aca="false">IF(AND(Projects!$C$39&lt;=CJ$4,CJ$4&lt;=Projects!$C$39+Projects!$D$39-1),Projects!$B$39/Projects!$D$39,"")</f>
        <v>947368.421052632</v>
      </c>
      <c r="CK45" s="202" t="n">
        <f aca="false">IF(AND(Projects!$C$39&lt;=CK$4,CK$4&lt;=Projects!$C$39+Projects!$D$39-1),Projects!$B$39/Projects!$D$39,"")</f>
        <v>947368.421052632</v>
      </c>
      <c r="CL45" s="202" t="n">
        <f aca="false">IF(AND(Projects!$C$39&lt;=CL$4,CL$4&lt;=Projects!$C$39+Projects!$D$39-1),Projects!$B$39/Projects!$D$39,"")</f>
        <v>947368.421052632</v>
      </c>
      <c r="CM45" s="202" t="n">
        <f aca="false">IF(AND(Projects!$C$39&lt;=CM$4,CM$4&lt;=Projects!$C$39+Projects!$D$39-1),Projects!$B$39/Projects!$D$39,"")</f>
        <v>947368.421052632</v>
      </c>
      <c r="CN45" s="202" t="n">
        <f aca="false">IF(AND(Projects!$C$39&lt;=CN$4,CN$4&lt;=Projects!$C$39+Projects!$D$39-1),Projects!$B$39/Projects!$D$39,"")</f>
        <v>947368.421052632</v>
      </c>
      <c r="CO45" s="202" t="str">
        <f aca="false">IF(AND(Projects!$C$39&lt;=CO$4,CO$4&lt;=Projects!$C$39+Projects!$D$39-1),Projects!$B$39/Projects!$D$39,"")</f>
        <v/>
      </c>
      <c r="CP45" s="202" t="str">
        <f aca="false">IF(AND(Projects!$C$39&lt;=CP$4,CP$4&lt;=Projects!$C$39+Projects!$D$39-1),Projects!$B$39/Projects!$D$39,"")</f>
        <v/>
      </c>
      <c r="CQ45" s="202" t="str">
        <f aca="false">IF(AND(Projects!$C$39&lt;=CQ$4,CQ$4&lt;=Projects!$C$39+Projects!$D$39-1),Projects!$B$39/Projects!$D$39,"")</f>
        <v/>
      </c>
      <c r="CR45" s="202" t="str">
        <f aca="false">IF(AND(Projects!$C$39&lt;=CR$4,CR$4&lt;=Projects!$C$39+Projects!$D$39-1),Projects!$B$39/Projects!$D$39,"")</f>
        <v/>
      </c>
      <c r="CS45" s="202" t="str">
        <f aca="false">IF(AND(Projects!$C$39&lt;=CS$4,CS$4&lt;=Projects!$C$39+Projects!$D$39-1),Projects!$B$39/Projects!$D$39,"")</f>
        <v/>
      </c>
      <c r="CT45" s="202" t="str">
        <f aca="false">IF(AND(Projects!$C$39&lt;=CT$4,CT$4&lt;=Projects!$C$39+Projects!$D$39-1),Projects!$B$39/Projects!$D$39,"")</f>
        <v/>
      </c>
      <c r="CU45" s="202" t="str">
        <f aca="false">IF(AND(Projects!$C$39&lt;=CU$4,CU$4&lt;=Projects!$C$39+Projects!$D$39-1),Projects!$B$39/Projects!$D$39,"")</f>
        <v/>
      </c>
      <c r="CV45" s="202" t="str">
        <f aca="false">IF(AND(Projects!$C$39&lt;=CV$4,CV$4&lt;=Projects!$C$39+Projects!$D$39-1),Projects!$B$39/Projects!$D$39,"")</f>
        <v/>
      </c>
      <c r="CW45" s="202" t="str">
        <f aca="false">IF(AND(Projects!$C$39&lt;=CW$4,CW$4&lt;=Projects!$C$39+Projects!$D$39-1),Projects!$B$39/Projects!$D$39,"")</f>
        <v/>
      </c>
      <c r="CX45" s="202" t="str">
        <f aca="false">IF(AND(Projects!$C$39&lt;=CX$4,CX$4&lt;=Projects!$C$39+Projects!$D$39-1),Projects!$B$39/Projects!$D$39,"")</f>
        <v/>
      </c>
      <c r="CY45" s="202" t="str">
        <f aca="false">IF(AND(Projects!$C$39&lt;=CY$4,CY$4&lt;=Projects!$C$39+Projects!$D$39-1),Projects!$B$39/Projects!$D$39,"")</f>
        <v/>
      </c>
      <c r="CZ45" s="202" t="str">
        <f aca="false">IF(AND(Projects!$C$39&lt;=CZ$4,CZ$4&lt;=Projects!$C$39+Projects!$D$39-1),Projects!$B$39/Projects!$D$39,"")</f>
        <v/>
      </c>
      <c r="DA45" s="202" t="str">
        <f aca="false">IF(AND(Projects!$C$39&lt;=DA$4,DA$4&lt;=Projects!$C$39+Projects!$D$39-1),Projects!$B$39/Projects!$D$39,"")</f>
        <v/>
      </c>
      <c r="DB45" s="202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30" t="s">
        <v>43</v>
      </c>
      <c r="B46" s="199" t="n">
        <f aca="false">Projects!$B$40</f>
        <v>15000000</v>
      </c>
      <c r="C46" s="200" t="n">
        <f aca="false">EDATE(Model!$E$2,Projects!$C$40-1)</f>
        <v>48214</v>
      </c>
      <c r="D46" s="200" t="n">
        <f aca="false">EDATE(Model!$E$2,Projects!$C$40+Projects!$D$40-2)</f>
        <v>48761</v>
      </c>
      <c r="E46" s="201" t="n">
        <f aca="false">Projects!$D$40</f>
        <v>19</v>
      </c>
      <c r="F46" s="199" t="n">
        <f aca="false">Projects!$B$40/Projects!$D$40</f>
        <v>789473.684210526</v>
      </c>
      <c r="G46" s="202" t="str">
        <f aca="false">IF(AND(Projects!$C$40&lt;=G$4,G$4&lt;=Projects!$C$40+Projects!$D$40-1),Projects!$B$40/Projects!$D$40,"")</f>
        <v/>
      </c>
      <c r="H46" s="202" t="str">
        <f aca="false">IF(AND(Projects!$C$40&lt;=H$4,H$4&lt;=Projects!$C$40+Projects!$D$40-1),Projects!$B$40/Projects!$D$40,"")</f>
        <v/>
      </c>
      <c r="I46" s="202" t="str">
        <f aca="false">IF(AND(Projects!$C$40&lt;=I$4,I$4&lt;=Projects!$C$40+Projects!$D$40-1),Projects!$B$40/Projects!$D$40,"")</f>
        <v/>
      </c>
      <c r="J46" s="202" t="str">
        <f aca="false">IF(AND(Projects!$C$40&lt;=J$4,J$4&lt;=Projects!$C$40+Projects!$D$40-1),Projects!$B$40/Projects!$D$40,"")</f>
        <v/>
      </c>
      <c r="K46" s="202" t="str">
        <f aca="false">IF(AND(Projects!$C$40&lt;=K$4,K$4&lt;=Projects!$C$40+Projects!$D$40-1),Projects!$B$40/Projects!$D$40,"")</f>
        <v/>
      </c>
      <c r="L46" s="202" t="str">
        <f aca="false">IF(AND(Projects!$C$40&lt;=L$4,L$4&lt;=Projects!$C$40+Projects!$D$40-1),Projects!$B$40/Projects!$D$40,"")</f>
        <v/>
      </c>
      <c r="M46" s="202" t="str">
        <f aca="false">IF(AND(Projects!$C$40&lt;=M$4,M$4&lt;=Projects!$C$40+Projects!$D$40-1),Projects!$B$40/Projects!$D$40,"")</f>
        <v/>
      </c>
      <c r="N46" s="202" t="str">
        <f aca="false">IF(AND(Projects!$C$40&lt;=N$4,N$4&lt;=Projects!$C$40+Projects!$D$40-1),Projects!$B$40/Projects!$D$40,"")</f>
        <v/>
      </c>
      <c r="O46" s="202" t="str">
        <f aca="false">IF(AND(Projects!$C$40&lt;=O$4,O$4&lt;=Projects!$C$40+Projects!$D$40-1),Projects!$B$40/Projects!$D$40,"")</f>
        <v/>
      </c>
      <c r="P46" s="202" t="str">
        <f aca="false">IF(AND(Projects!$C$40&lt;=P$4,P$4&lt;=Projects!$C$40+Projects!$D$40-1),Projects!$B$40/Projects!$D$40,"")</f>
        <v/>
      </c>
      <c r="Q46" s="202" t="str">
        <f aca="false">IF(AND(Projects!$C$40&lt;=Q$4,Q$4&lt;=Projects!$C$40+Projects!$D$40-1),Projects!$B$40/Projects!$D$40,"")</f>
        <v/>
      </c>
      <c r="R46" s="202" t="str">
        <f aca="false">IF(AND(Projects!$C$40&lt;=R$4,R$4&lt;=Projects!$C$40+Projects!$D$40-1),Projects!$B$40/Projects!$D$40,"")</f>
        <v/>
      </c>
      <c r="S46" s="202" t="str">
        <f aca="false">IF(AND(Projects!$C$40&lt;=S$4,S$4&lt;=Projects!$C$40+Projects!$D$40-1),Projects!$B$40/Projects!$D$40,"")</f>
        <v/>
      </c>
      <c r="T46" s="202" t="str">
        <f aca="false">IF(AND(Projects!$C$40&lt;=T$4,T$4&lt;=Projects!$C$40+Projects!$D$40-1),Projects!$B$40/Projects!$D$40,"")</f>
        <v/>
      </c>
      <c r="U46" s="202" t="str">
        <f aca="false">IF(AND(Projects!$C$40&lt;=U$4,U$4&lt;=Projects!$C$40+Projects!$D$40-1),Projects!$B$40/Projects!$D$40,"")</f>
        <v/>
      </c>
      <c r="V46" s="202" t="str">
        <f aca="false">IF(AND(Projects!$C$40&lt;=V$4,V$4&lt;=Projects!$C$40+Projects!$D$40-1),Projects!$B$40/Projects!$D$40,"")</f>
        <v/>
      </c>
      <c r="W46" s="202" t="str">
        <f aca="false">IF(AND(Projects!$C$40&lt;=W$4,W$4&lt;=Projects!$C$40+Projects!$D$40-1),Projects!$B$40/Projects!$D$40,"")</f>
        <v/>
      </c>
      <c r="X46" s="202" t="str">
        <f aca="false">IF(AND(Projects!$C$40&lt;=X$4,X$4&lt;=Projects!$C$40+Projects!$D$40-1),Projects!$B$40/Projects!$D$40,"")</f>
        <v/>
      </c>
      <c r="Y46" s="202" t="str">
        <f aca="false">IF(AND(Projects!$C$40&lt;=Y$4,Y$4&lt;=Projects!$C$40+Projects!$D$40-1),Projects!$B$40/Projects!$D$40,"")</f>
        <v/>
      </c>
      <c r="Z46" s="202" t="str">
        <f aca="false">IF(AND(Projects!$C$40&lt;=Z$4,Z$4&lt;=Projects!$C$40+Projects!$D$40-1),Projects!$B$40/Projects!$D$40,"")</f>
        <v/>
      </c>
      <c r="AA46" s="202" t="str">
        <f aca="false">IF(AND(Projects!$C$40&lt;=AA$4,AA$4&lt;=Projects!$C$40+Projects!$D$40-1),Projects!$B$40/Projects!$D$40,"")</f>
        <v/>
      </c>
      <c r="AB46" s="202" t="str">
        <f aca="false">IF(AND(Projects!$C$40&lt;=AB$4,AB$4&lt;=Projects!$C$40+Projects!$D$40-1),Projects!$B$40/Projects!$D$40,"")</f>
        <v/>
      </c>
      <c r="AC46" s="202" t="str">
        <f aca="false">IF(AND(Projects!$C$40&lt;=AC$4,AC$4&lt;=Projects!$C$40+Projects!$D$40-1),Projects!$B$40/Projects!$D$40,"")</f>
        <v/>
      </c>
      <c r="AD46" s="202" t="str">
        <f aca="false">IF(AND(Projects!$C$40&lt;=AD$4,AD$4&lt;=Projects!$C$40+Projects!$D$40-1),Projects!$B$40/Projects!$D$40,"")</f>
        <v/>
      </c>
      <c r="AE46" s="202" t="str">
        <f aca="false">IF(AND(Projects!$C$40&lt;=AE$4,AE$4&lt;=Projects!$C$40+Projects!$D$40-1),Projects!$B$40/Projects!$D$40,"")</f>
        <v/>
      </c>
      <c r="AF46" s="202" t="str">
        <f aca="false">IF(AND(Projects!$C$40&lt;=AF$4,AF$4&lt;=Projects!$C$40+Projects!$D$40-1),Projects!$B$40/Projects!$D$40,"")</f>
        <v/>
      </c>
      <c r="AG46" s="202" t="str">
        <f aca="false">IF(AND(Projects!$C$40&lt;=AG$4,AG$4&lt;=Projects!$C$40+Projects!$D$40-1),Projects!$B$40/Projects!$D$40,"")</f>
        <v/>
      </c>
      <c r="AH46" s="202" t="str">
        <f aca="false">IF(AND(Projects!$C$40&lt;=AH$4,AH$4&lt;=Projects!$C$40+Projects!$D$40-1),Projects!$B$40/Projects!$D$40,"")</f>
        <v/>
      </c>
      <c r="AI46" s="202" t="str">
        <f aca="false">IF(AND(Projects!$C$40&lt;=AI$4,AI$4&lt;=Projects!$C$40+Projects!$D$40-1),Projects!$B$40/Projects!$D$40,"")</f>
        <v/>
      </c>
      <c r="AJ46" s="202" t="str">
        <f aca="false">IF(AND(Projects!$C$40&lt;=AJ$4,AJ$4&lt;=Projects!$C$40+Projects!$D$40-1),Projects!$B$40/Projects!$D$40,"")</f>
        <v/>
      </c>
      <c r="AK46" s="202" t="str">
        <f aca="false">IF(AND(Projects!$C$40&lt;=AK$4,AK$4&lt;=Projects!$C$40+Projects!$D$40-1),Projects!$B$40/Projects!$D$40,"")</f>
        <v/>
      </c>
      <c r="AL46" s="202" t="str">
        <f aca="false">IF(AND(Projects!$C$40&lt;=AL$4,AL$4&lt;=Projects!$C$40+Projects!$D$40-1),Projects!$B$40/Projects!$D$40,"")</f>
        <v/>
      </c>
      <c r="AM46" s="202" t="str">
        <f aca="false">IF(AND(Projects!$C$40&lt;=AM$4,AM$4&lt;=Projects!$C$40+Projects!$D$40-1),Projects!$B$40/Projects!$D$40,"")</f>
        <v/>
      </c>
      <c r="AN46" s="202" t="str">
        <f aca="false">IF(AND(Projects!$C$40&lt;=AN$4,AN$4&lt;=Projects!$C$40+Projects!$D$40-1),Projects!$B$40/Projects!$D$40,"")</f>
        <v/>
      </c>
      <c r="AO46" s="202" t="str">
        <f aca="false">IF(AND(Projects!$C$40&lt;=AO$4,AO$4&lt;=Projects!$C$40+Projects!$D$40-1),Projects!$B$40/Projects!$D$40,"")</f>
        <v/>
      </c>
      <c r="AP46" s="202" t="str">
        <f aca="false">IF(AND(Projects!$C$40&lt;=AP$4,AP$4&lt;=Projects!$C$40+Projects!$D$40-1),Projects!$B$40/Projects!$D$40,"")</f>
        <v/>
      </c>
      <c r="AQ46" s="202" t="str">
        <f aca="false">IF(AND(Projects!$C$40&lt;=AQ$4,AQ$4&lt;=Projects!$C$40+Projects!$D$40-1),Projects!$B$40/Projects!$D$40,"")</f>
        <v/>
      </c>
      <c r="AR46" s="202" t="str">
        <f aca="false">IF(AND(Projects!$C$40&lt;=AR$4,AR$4&lt;=Projects!$C$40+Projects!$D$40-1),Projects!$B$40/Projects!$D$40,"")</f>
        <v/>
      </c>
      <c r="AS46" s="202" t="str">
        <f aca="false">IF(AND(Projects!$C$40&lt;=AS$4,AS$4&lt;=Projects!$C$40+Projects!$D$40-1),Projects!$B$40/Projects!$D$40,"")</f>
        <v/>
      </c>
      <c r="AT46" s="202" t="str">
        <f aca="false">IF(AND(Projects!$C$40&lt;=AT$4,AT$4&lt;=Projects!$C$40+Projects!$D$40-1),Projects!$B$40/Projects!$D$40,"")</f>
        <v/>
      </c>
      <c r="AU46" s="202" t="str">
        <f aca="false">IF(AND(Projects!$C$40&lt;=AU$4,AU$4&lt;=Projects!$C$40+Projects!$D$40-1),Projects!$B$40/Projects!$D$40,"")</f>
        <v/>
      </c>
      <c r="AV46" s="202" t="str">
        <f aca="false">IF(AND(Projects!$C$40&lt;=AV$4,AV$4&lt;=Projects!$C$40+Projects!$D$40-1),Projects!$B$40/Projects!$D$40,"")</f>
        <v/>
      </c>
      <c r="AW46" s="202" t="str">
        <f aca="false">IF(AND(Projects!$C$40&lt;=AW$4,AW$4&lt;=Projects!$C$40+Projects!$D$40-1),Projects!$B$40/Projects!$D$40,"")</f>
        <v/>
      </c>
      <c r="AX46" s="202" t="str">
        <f aca="false">IF(AND(Projects!$C$40&lt;=AX$4,AX$4&lt;=Projects!$C$40+Projects!$D$40-1),Projects!$B$40/Projects!$D$40,"")</f>
        <v/>
      </c>
      <c r="AY46" s="202" t="str">
        <f aca="false">IF(AND(Projects!$C$40&lt;=AY$4,AY$4&lt;=Projects!$C$40+Projects!$D$40-1),Projects!$B$40/Projects!$D$40,"")</f>
        <v/>
      </c>
      <c r="AZ46" s="202" t="str">
        <f aca="false">IF(AND(Projects!$C$40&lt;=AZ$4,AZ$4&lt;=Projects!$C$40+Projects!$D$40-1),Projects!$B$40/Projects!$D$40,"")</f>
        <v/>
      </c>
      <c r="BA46" s="202" t="str">
        <f aca="false">IF(AND(Projects!$C$40&lt;=BA$4,BA$4&lt;=Projects!$C$40+Projects!$D$40-1),Projects!$B$40/Projects!$D$40,"")</f>
        <v/>
      </c>
      <c r="BB46" s="202" t="str">
        <f aca="false">IF(AND(Projects!$C$40&lt;=BB$4,BB$4&lt;=Projects!$C$40+Projects!$D$40-1),Projects!$B$40/Projects!$D$40,"")</f>
        <v/>
      </c>
      <c r="BC46" s="202" t="str">
        <f aca="false">IF(AND(Projects!$C$40&lt;=BC$4,BC$4&lt;=Projects!$C$40+Projects!$D$40-1),Projects!$B$40/Projects!$D$40,"")</f>
        <v/>
      </c>
      <c r="BD46" s="202" t="str">
        <f aca="false">IF(AND(Projects!$C$40&lt;=BD$4,BD$4&lt;=Projects!$C$40+Projects!$D$40-1),Projects!$B$40/Projects!$D$40,"")</f>
        <v/>
      </c>
      <c r="BE46" s="202" t="str">
        <f aca="false">IF(AND(Projects!$C$40&lt;=BE$4,BE$4&lt;=Projects!$C$40+Projects!$D$40-1),Projects!$B$40/Projects!$D$40,"")</f>
        <v/>
      </c>
      <c r="BF46" s="202" t="str">
        <f aca="false">IF(AND(Projects!$C$40&lt;=BF$4,BF$4&lt;=Projects!$C$40+Projects!$D$40-1),Projects!$B$40/Projects!$D$40,"")</f>
        <v/>
      </c>
      <c r="BG46" s="202" t="str">
        <f aca="false">IF(AND(Projects!$C$40&lt;=BG$4,BG$4&lt;=Projects!$C$40+Projects!$D$40-1),Projects!$B$40/Projects!$D$40,"")</f>
        <v/>
      </c>
      <c r="BH46" s="202" t="str">
        <f aca="false">IF(AND(Projects!$C$40&lt;=BH$4,BH$4&lt;=Projects!$C$40+Projects!$D$40-1),Projects!$B$40/Projects!$D$40,"")</f>
        <v/>
      </c>
      <c r="BI46" s="202" t="str">
        <f aca="false">IF(AND(Projects!$C$40&lt;=BI$4,BI$4&lt;=Projects!$C$40+Projects!$D$40-1),Projects!$B$40/Projects!$D$40,"")</f>
        <v/>
      </c>
      <c r="BJ46" s="202" t="str">
        <f aca="false">IF(AND(Projects!$C$40&lt;=BJ$4,BJ$4&lt;=Projects!$C$40+Projects!$D$40-1),Projects!$B$40/Projects!$D$40,"")</f>
        <v/>
      </c>
      <c r="BK46" s="202" t="str">
        <f aca="false">IF(AND(Projects!$C$40&lt;=BK$4,BK$4&lt;=Projects!$C$40+Projects!$D$40-1),Projects!$B$40/Projects!$D$40,"")</f>
        <v/>
      </c>
      <c r="BL46" s="202" t="str">
        <f aca="false">IF(AND(Projects!$C$40&lt;=BL$4,BL$4&lt;=Projects!$C$40+Projects!$D$40-1),Projects!$B$40/Projects!$D$40,"")</f>
        <v/>
      </c>
      <c r="BM46" s="202" t="str">
        <f aca="false">IF(AND(Projects!$C$40&lt;=BM$4,BM$4&lt;=Projects!$C$40+Projects!$D$40-1),Projects!$B$40/Projects!$D$40,"")</f>
        <v/>
      </c>
      <c r="BN46" s="202" t="str">
        <f aca="false">IF(AND(Projects!$C$40&lt;=BN$4,BN$4&lt;=Projects!$C$40+Projects!$D$40-1),Projects!$B$40/Projects!$D$40,"")</f>
        <v/>
      </c>
      <c r="BO46" s="202" t="str">
        <f aca="false">IF(AND(Projects!$C$40&lt;=BO$4,BO$4&lt;=Projects!$C$40+Projects!$D$40-1),Projects!$B$40/Projects!$D$40,"")</f>
        <v/>
      </c>
      <c r="BP46" s="202" t="str">
        <f aca="false">IF(AND(Projects!$C$40&lt;=BP$4,BP$4&lt;=Projects!$C$40+Projects!$D$40-1),Projects!$B$40/Projects!$D$40,"")</f>
        <v/>
      </c>
      <c r="BQ46" s="202" t="str">
        <f aca="false">IF(AND(Projects!$C$40&lt;=BQ$4,BQ$4&lt;=Projects!$C$40+Projects!$D$40-1),Projects!$B$40/Projects!$D$40,"")</f>
        <v/>
      </c>
      <c r="BR46" s="202" t="str">
        <f aca="false">IF(AND(Projects!$C$40&lt;=BR$4,BR$4&lt;=Projects!$C$40+Projects!$D$40-1),Projects!$B$40/Projects!$D$40,"")</f>
        <v/>
      </c>
      <c r="BS46" s="202" t="str">
        <f aca="false">IF(AND(Projects!$C$40&lt;=BS$4,BS$4&lt;=Projects!$C$40+Projects!$D$40-1),Projects!$B$40/Projects!$D$40,"")</f>
        <v/>
      </c>
      <c r="BT46" s="202" t="str">
        <f aca="false">IF(AND(Projects!$C$40&lt;=BT$4,BT$4&lt;=Projects!$C$40+Projects!$D$40-1),Projects!$B$40/Projects!$D$40,"")</f>
        <v/>
      </c>
      <c r="BU46" s="202" t="str">
        <f aca="false">IF(AND(Projects!$C$40&lt;=BU$4,BU$4&lt;=Projects!$C$40+Projects!$D$40-1),Projects!$B$40/Projects!$D$40,"")</f>
        <v/>
      </c>
      <c r="BV46" s="202" t="str">
        <f aca="false">IF(AND(Projects!$C$40&lt;=BV$4,BV$4&lt;=Projects!$C$40+Projects!$D$40-1),Projects!$B$40/Projects!$D$40,"")</f>
        <v/>
      </c>
      <c r="BW46" s="202" t="str">
        <f aca="false">IF(AND(Projects!$C$40&lt;=BW$4,BW$4&lt;=Projects!$C$40+Projects!$D$40-1),Projects!$B$40/Projects!$D$40,"")</f>
        <v/>
      </c>
      <c r="BX46" s="202" t="n">
        <f aca="false">IF(AND(Projects!$C$40&lt;=BX$4,BX$4&lt;=Projects!$C$40+Projects!$D$40-1),Projects!$B$40/Projects!$D$40,"")</f>
        <v>789473.684210526</v>
      </c>
      <c r="BY46" s="202" t="n">
        <f aca="false">IF(AND(Projects!$C$40&lt;=BY$4,BY$4&lt;=Projects!$C$40+Projects!$D$40-1),Projects!$B$40/Projects!$D$40,"")</f>
        <v>789473.684210526</v>
      </c>
      <c r="BZ46" s="202" t="n">
        <f aca="false">IF(AND(Projects!$C$40&lt;=BZ$4,BZ$4&lt;=Projects!$C$40+Projects!$D$40-1),Projects!$B$40/Projects!$D$40,"")</f>
        <v>789473.684210526</v>
      </c>
      <c r="CA46" s="202" t="n">
        <f aca="false">IF(AND(Projects!$C$40&lt;=CA$4,CA$4&lt;=Projects!$C$40+Projects!$D$40-1),Projects!$B$40/Projects!$D$40,"")</f>
        <v>789473.684210526</v>
      </c>
      <c r="CB46" s="202" t="n">
        <f aca="false">IF(AND(Projects!$C$40&lt;=CB$4,CB$4&lt;=Projects!$C$40+Projects!$D$40-1),Projects!$B$40/Projects!$D$40,"")</f>
        <v>789473.684210526</v>
      </c>
      <c r="CC46" s="202" t="n">
        <f aca="false">IF(AND(Projects!$C$40&lt;=CC$4,CC$4&lt;=Projects!$C$40+Projects!$D$40-1),Projects!$B$40/Projects!$D$40,"")</f>
        <v>789473.684210526</v>
      </c>
      <c r="CD46" s="202" t="n">
        <f aca="false">IF(AND(Projects!$C$40&lt;=CD$4,CD$4&lt;=Projects!$C$40+Projects!$D$40-1),Projects!$B$40/Projects!$D$40,"")</f>
        <v>789473.684210526</v>
      </c>
      <c r="CE46" s="202" t="n">
        <f aca="false">IF(AND(Projects!$C$40&lt;=CE$4,CE$4&lt;=Projects!$C$40+Projects!$D$40-1),Projects!$B$40/Projects!$D$40,"")</f>
        <v>789473.684210526</v>
      </c>
      <c r="CF46" s="202" t="n">
        <f aca="false">IF(AND(Projects!$C$40&lt;=CF$4,CF$4&lt;=Projects!$C$40+Projects!$D$40-1),Projects!$B$40/Projects!$D$40,"")</f>
        <v>789473.684210526</v>
      </c>
      <c r="CG46" s="202" t="n">
        <f aca="false">IF(AND(Projects!$C$40&lt;=CG$4,CG$4&lt;=Projects!$C$40+Projects!$D$40-1),Projects!$B$40/Projects!$D$40,"")</f>
        <v>789473.684210526</v>
      </c>
      <c r="CH46" s="202" t="n">
        <f aca="false">IF(AND(Projects!$C$40&lt;=CH$4,CH$4&lt;=Projects!$C$40+Projects!$D$40-1),Projects!$B$40/Projects!$D$40,"")</f>
        <v>789473.684210526</v>
      </c>
      <c r="CI46" s="202" t="n">
        <f aca="false">IF(AND(Projects!$C$40&lt;=CI$4,CI$4&lt;=Projects!$C$40+Projects!$D$40-1),Projects!$B$40/Projects!$D$40,"")</f>
        <v>789473.684210526</v>
      </c>
      <c r="CJ46" s="202" t="n">
        <f aca="false">IF(AND(Projects!$C$40&lt;=CJ$4,CJ$4&lt;=Projects!$C$40+Projects!$D$40-1),Projects!$B$40/Projects!$D$40,"")</f>
        <v>789473.684210526</v>
      </c>
      <c r="CK46" s="202" t="n">
        <f aca="false">IF(AND(Projects!$C$40&lt;=CK$4,CK$4&lt;=Projects!$C$40+Projects!$D$40-1),Projects!$B$40/Projects!$D$40,"")</f>
        <v>789473.684210526</v>
      </c>
      <c r="CL46" s="202" t="n">
        <f aca="false">IF(AND(Projects!$C$40&lt;=CL$4,CL$4&lt;=Projects!$C$40+Projects!$D$40-1),Projects!$B$40/Projects!$D$40,"")</f>
        <v>789473.684210526</v>
      </c>
      <c r="CM46" s="202" t="n">
        <f aca="false">IF(AND(Projects!$C$40&lt;=CM$4,CM$4&lt;=Projects!$C$40+Projects!$D$40-1),Projects!$B$40/Projects!$D$40,"")</f>
        <v>789473.684210526</v>
      </c>
      <c r="CN46" s="202" t="n">
        <f aca="false">IF(AND(Projects!$C$40&lt;=CN$4,CN$4&lt;=Projects!$C$40+Projects!$D$40-1),Projects!$B$40/Projects!$D$40,"")</f>
        <v>789473.684210526</v>
      </c>
      <c r="CO46" s="202" t="n">
        <f aca="false">IF(AND(Projects!$C$40&lt;=CO$4,CO$4&lt;=Projects!$C$40+Projects!$D$40-1),Projects!$B$40/Projects!$D$40,"")</f>
        <v>789473.684210526</v>
      </c>
      <c r="CP46" s="202" t="n">
        <f aca="false">IF(AND(Projects!$C$40&lt;=CP$4,CP$4&lt;=Projects!$C$40+Projects!$D$40-1),Projects!$B$40/Projects!$D$40,"")</f>
        <v>789473.684210526</v>
      </c>
      <c r="CQ46" s="202" t="str">
        <f aca="false">IF(AND(Projects!$C$40&lt;=CQ$4,CQ$4&lt;=Projects!$C$40+Projects!$D$40-1),Projects!$B$40/Projects!$D$40,"")</f>
        <v/>
      </c>
      <c r="CR46" s="202" t="str">
        <f aca="false">IF(AND(Projects!$C$40&lt;=CR$4,CR$4&lt;=Projects!$C$40+Projects!$D$40-1),Projects!$B$40/Projects!$D$40,"")</f>
        <v/>
      </c>
      <c r="CS46" s="202" t="str">
        <f aca="false">IF(AND(Projects!$C$40&lt;=CS$4,CS$4&lt;=Projects!$C$40+Projects!$D$40-1),Projects!$B$40/Projects!$D$40,"")</f>
        <v/>
      </c>
      <c r="CT46" s="202" t="str">
        <f aca="false">IF(AND(Projects!$C$40&lt;=CT$4,CT$4&lt;=Projects!$C$40+Projects!$D$40-1),Projects!$B$40/Projects!$D$40,"")</f>
        <v/>
      </c>
      <c r="CU46" s="202" t="str">
        <f aca="false">IF(AND(Projects!$C$40&lt;=CU$4,CU$4&lt;=Projects!$C$40+Projects!$D$40-1),Projects!$B$40/Projects!$D$40,"")</f>
        <v/>
      </c>
      <c r="CV46" s="202" t="str">
        <f aca="false">IF(AND(Projects!$C$40&lt;=CV$4,CV$4&lt;=Projects!$C$40+Projects!$D$40-1),Projects!$B$40/Projects!$D$40,"")</f>
        <v/>
      </c>
      <c r="CW46" s="202" t="str">
        <f aca="false">IF(AND(Projects!$C$40&lt;=CW$4,CW$4&lt;=Projects!$C$40+Projects!$D$40-1),Projects!$B$40/Projects!$D$40,"")</f>
        <v/>
      </c>
      <c r="CX46" s="202" t="str">
        <f aca="false">IF(AND(Projects!$C$40&lt;=CX$4,CX$4&lt;=Projects!$C$40+Projects!$D$40-1),Projects!$B$40/Projects!$D$40,"")</f>
        <v/>
      </c>
      <c r="CY46" s="202" t="str">
        <f aca="false">IF(AND(Projects!$C$40&lt;=CY$4,CY$4&lt;=Projects!$C$40+Projects!$D$40-1),Projects!$B$40/Projects!$D$40,"")</f>
        <v/>
      </c>
      <c r="CZ46" s="202" t="str">
        <f aca="false">IF(AND(Projects!$C$40&lt;=CZ$4,CZ$4&lt;=Projects!$C$40+Projects!$D$40-1),Projects!$B$40/Projects!$D$40,"")</f>
        <v/>
      </c>
      <c r="DA46" s="202" t="str">
        <f aca="false">IF(AND(Projects!$C$40&lt;=DA$4,DA$4&lt;=Projects!$C$40+Projects!$D$40-1),Projects!$B$40/Projects!$D$40,"")</f>
        <v/>
      </c>
      <c r="DB46" s="202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30" t="s">
        <v>44</v>
      </c>
      <c r="B47" s="199" t="n">
        <f aca="false">Projects!$B$41</f>
        <v>15000000</v>
      </c>
      <c r="C47" s="200" t="n">
        <f aca="false">EDATE(Model!$E$2,Projects!$C$41-1)</f>
        <v>48274</v>
      </c>
      <c r="D47" s="200" t="n">
        <f aca="false">EDATE(Model!$E$2,Projects!$C$41+Projects!$D$41-2)</f>
        <v>48823</v>
      </c>
      <c r="E47" s="201" t="n">
        <f aca="false">Projects!$D$41</f>
        <v>19</v>
      </c>
      <c r="F47" s="199" t="n">
        <f aca="false">Projects!$B$41/Projects!$D$41</f>
        <v>789473.684210526</v>
      </c>
      <c r="G47" s="202" t="str">
        <f aca="false">IF(AND(Projects!$C$41&lt;=G$4,G$4&lt;=Projects!$C$41+Projects!$D$41-1),Projects!$B$41/Projects!$D$41,"")</f>
        <v/>
      </c>
      <c r="H47" s="202" t="str">
        <f aca="false">IF(AND(Projects!$C$41&lt;=H$4,H$4&lt;=Projects!$C$41+Projects!$D$41-1),Projects!$B$41/Projects!$D$41,"")</f>
        <v/>
      </c>
      <c r="I47" s="202" t="str">
        <f aca="false">IF(AND(Projects!$C$41&lt;=I$4,I$4&lt;=Projects!$C$41+Projects!$D$41-1),Projects!$B$41/Projects!$D$41,"")</f>
        <v/>
      </c>
      <c r="J47" s="202" t="str">
        <f aca="false">IF(AND(Projects!$C$41&lt;=J$4,J$4&lt;=Projects!$C$41+Projects!$D$41-1),Projects!$B$41/Projects!$D$41,"")</f>
        <v/>
      </c>
      <c r="K47" s="202" t="str">
        <f aca="false">IF(AND(Projects!$C$41&lt;=K$4,K$4&lt;=Projects!$C$41+Projects!$D$41-1),Projects!$B$41/Projects!$D$41,"")</f>
        <v/>
      </c>
      <c r="L47" s="202" t="str">
        <f aca="false">IF(AND(Projects!$C$41&lt;=L$4,L$4&lt;=Projects!$C$41+Projects!$D$41-1),Projects!$B$41/Projects!$D$41,"")</f>
        <v/>
      </c>
      <c r="M47" s="202" t="str">
        <f aca="false">IF(AND(Projects!$C$41&lt;=M$4,M$4&lt;=Projects!$C$41+Projects!$D$41-1),Projects!$B$41/Projects!$D$41,"")</f>
        <v/>
      </c>
      <c r="N47" s="202" t="str">
        <f aca="false">IF(AND(Projects!$C$41&lt;=N$4,N$4&lt;=Projects!$C$41+Projects!$D$41-1),Projects!$B$41/Projects!$D$41,"")</f>
        <v/>
      </c>
      <c r="O47" s="202" t="str">
        <f aca="false">IF(AND(Projects!$C$41&lt;=O$4,O$4&lt;=Projects!$C$41+Projects!$D$41-1),Projects!$B$41/Projects!$D$41,"")</f>
        <v/>
      </c>
      <c r="P47" s="202" t="str">
        <f aca="false">IF(AND(Projects!$C$41&lt;=P$4,P$4&lt;=Projects!$C$41+Projects!$D$41-1),Projects!$B$41/Projects!$D$41,"")</f>
        <v/>
      </c>
      <c r="Q47" s="202" t="str">
        <f aca="false">IF(AND(Projects!$C$41&lt;=Q$4,Q$4&lt;=Projects!$C$41+Projects!$D$41-1),Projects!$B$41/Projects!$D$41,"")</f>
        <v/>
      </c>
      <c r="R47" s="202" t="str">
        <f aca="false">IF(AND(Projects!$C$41&lt;=R$4,R$4&lt;=Projects!$C$41+Projects!$D$41-1),Projects!$B$41/Projects!$D$41,"")</f>
        <v/>
      </c>
      <c r="S47" s="202" t="str">
        <f aca="false">IF(AND(Projects!$C$41&lt;=S$4,S$4&lt;=Projects!$C$41+Projects!$D$41-1),Projects!$B$41/Projects!$D$41,"")</f>
        <v/>
      </c>
      <c r="T47" s="202" t="str">
        <f aca="false">IF(AND(Projects!$C$41&lt;=T$4,T$4&lt;=Projects!$C$41+Projects!$D$41-1),Projects!$B$41/Projects!$D$41,"")</f>
        <v/>
      </c>
      <c r="U47" s="202" t="str">
        <f aca="false">IF(AND(Projects!$C$41&lt;=U$4,U$4&lt;=Projects!$C$41+Projects!$D$41-1),Projects!$B$41/Projects!$D$41,"")</f>
        <v/>
      </c>
      <c r="V47" s="202" t="str">
        <f aca="false">IF(AND(Projects!$C$41&lt;=V$4,V$4&lt;=Projects!$C$41+Projects!$D$41-1),Projects!$B$41/Projects!$D$41,"")</f>
        <v/>
      </c>
      <c r="W47" s="202" t="str">
        <f aca="false">IF(AND(Projects!$C$41&lt;=W$4,W$4&lt;=Projects!$C$41+Projects!$D$41-1),Projects!$B$41/Projects!$D$41,"")</f>
        <v/>
      </c>
      <c r="X47" s="202" t="str">
        <f aca="false">IF(AND(Projects!$C$41&lt;=X$4,X$4&lt;=Projects!$C$41+Projects!$D$41-1),Projects!$B$41/Projects!$D$41,"")</f>
        <v/>
      </c>
      <c r="Y47" s="202" t="str">
        <f aca="false">IF(AND(Projects!$C$41&lt;=Y$4,Y$4&lt;=Projects!$C$41+Projects!$D$41-1),Projects!$B$41/Projects!$D$41,"")</f>
        <v/>
      </c>
      <c r="Z47" s="202" t="str">
        <f aca="false">IF(AND(Projects!$C$41&lt;=Z$4,Z$4&lt;=Projects!$C$41+Projects!$D$41-1),Projects!$B$41/Projects!$D$41,"")</f>
        <v/>
      </c>
      <c r="AA47" s="202" t="str">
        <f aca="false">IF(AND(Projects!$C$41&lt;=AA$4,AA$4&lt;=Projects!$C$41+Projects!$D$41-1),Projects!$B$41/Projects!$D$41,"")</f>
        <v/>
      </c>
      <c r="AB47" s="202" t="str">
        <f aca="false">IF(AND(Projects!$C$41&lt;=AB$4,AB$4&lt;=Projects!$C$41+Projects!$D$41-1),Projects!$B$41/Projects!$D$41,"")</f>
        <v/>
      </c>
      <c r="AC47" s="202" t="str">
        <f aca="false">IF(AND(Projects!$C$41&lt;=AC$4,AC$4&lt;=Projects!$C$41+Projects!$D$41-1),Projects!$B$41/Projects!$D$41,"")</f>
        <v/>
      </c>
      <c r="AD47" s="202" t="str">
        <f aca="false">IF(AND(Projects!$C$41&lt;=AD$4,AD$4&lt;=Projects!$C$41+Projects!$D$41-1),Projects!$B$41/Projects!$D$41,"")</f>
        <v/>
      </c>
      <c r="AE47" s="202" t="str">
        <f aca="false">IF(AND(Projects!$C$41&lt;=AE$4,AE$4&lt;=Projects!$C$41+Projects!$D$41-1),Projects!$B$41/Projects!$D$41,"")</f>
        <v/>
      </c>
      <c r="AF47" s="202" t="str">
        <f aca="false">IF(AND(Projects!$C$41&lt;=AF$4,AF$4&lt;=Projects!$C$41+Projects!$D$41-1),Projects!$B$41/Projects!$D$41,"")</f>
        <v/>
      </c>
      <c r="AG47" s="202" t="str">
        <f aca="false">IF(AND(Projects!$C$41&lt;=AG$4,AG$4&lt;=Projects!$C$41+Projects!$D$41-1),Projects!$B$41/Projects!$D$41,"")</f>
        <v/>
      </c>
      <c r="AH47" s="202" t="str">
        <f aca="false">IF(AND(Projects!$C$41&lt;=AH$4,AH$4&lt;=Projects!$C$41+Projects!$D$41-1),Projects!$B$41/Projects!$D$41,"")</f>
        <v/>
      </c>
      <c r="AI47" s="202" t="str">
        <f aca="false">IF(AND(Projects!$C$41&lt;=AI$4,AI$4&lt;=Projects!$C$41+Projects!$D$41-1),Projects!$B$41/Projects!$D$41,"")</f>
        <v/>
      </c>
      <c r="AJ47" s="202" t="str">
        <f aca="false">IF(AND(Projects!$C$41&lt;=AJ$4,AJ$4&lt;=Projects!$C$41+Projects!$D$41-1),Projects!$B$41/Projects!$D$41,"")</f>
        <v/>
      </c>
      <c r="AK47" s="202" t="str">
        <f aca="false">IF(AND(Projects!$C$41&lt;=AK$4,AK$4&lt;=Projects!$C$41+Projects!$D$41-1),Projects!$B$41/Projects!$D$41,"")</f>
        <v/>
      </c>
      <c r="AL47" s="202" t="str">
        <f aca="false">IF(AND(Projects!$C$41&lt;=AL$4,AL$4&lt;=Projects!$C$41+Projects!$D$41-1),Projects!$B$41/Projects!$D$41,"")</f>
        <v/>
      </c>
      <c r="AM47" s="202" t="str">
        <f aca="false">IF(AND(Projects!$C$41&lt;=AM$4,AM$4&lt;=Projects!$C$41+Projects!$D$41-1),Projects!$B$41/Projects!$D$41,"")</f>
        <v/>
      </c>
      <c r="AN47" s="202" t="str">
        <f aca="false">IF(AND(Projects!$C$41&lt;=AN$4,AN$4&lt;=Projects!$C$41+Projects!$D$41-1),Projects!$B$41/Projects!$D$41,"")</f>
        <v/>
      </c>
      <c r="AO47" s="202" t="str">
        <f aca="false">IF(AND(Projects!$C$41&lt;=AO$4,AO$4&lt;=Projects!$C$41+Projects!$D$41-1),Projects!$B$41/Projects!$D$41,"")</f>
        <v/>
      </c>
      <c r="AP47" s="202" t="str">
        <f aca="false">IF(AND(Projects!$C$41&lt;=AP$4,AP$4&lt;=Projects!$C$41+Projects!$D$41-1),Projects!$B$41/Projects!$D$41,"")</f>
        <v/>
      </c>
      <c r="AQ47" s="202" t="str">
        <f aca="false">IF(AND(Projects!$C$41&lt;=AQ$4,AQ$4&lt;=Projects!$C$41+Projects!$D$41-1),Projects!$B$41/Projects!$D$41,"")</f>
        <v/>
      </c>
      <c r="AR47" s="202" t="str">
        <f aca="false">IF(AND(Projects!$C$41&lt;=AR$4,AR$4&lt;=Projects!$C$41+Projects!$D$41-1),Projects!$B$41/Projects!$D$41,"")</f>
        <v/>
      </c>
      <c r="AS47" s="202" t="str">
        <f aca="false">IF(AND(Projects!$C$41&lt;=AS$4,AS$4&lt;=Projects!$C$41+Projects!$D$41-1),Projects!$B$41/Projects!$D$41,"")</f>
        <v/>
      </c>
      <c r="AT47" s="202" t="str">
        <f aca="false">IF(AND(Projects!$C$41&lt;=AT$4,AT$4&lt;=Projects!$C$41+Projects!$D$41-1),Projects!$B$41/Projects!$D$41,"")</f>
        <v/>
      </c>
      <c r="AU47" s="202" t="str">
        <f aca="false">IF(AND(Projects!$C$41&lt;=AU$4,AU$4&lt;=Projects!$C$41+Projects!$D$41-1),Projects!$B$41/Projects!$D$41,"")</f>
        <v/>
      </c>
      <c r="AV47" s="202" t="str">
        <f aca="false">IF(AND(Projects!$C$41&lt;=AV$4,AV$4&lt;=Projects!$C$41+Projects!$D$41-1),Projects!$B$41/Projects!$D$41,"")</f>
        <v/>
      </c>
      <c r="AW47" s="202" t="str">
        <f aca="false">IF(AND(Projects!$C$41&lt;=AW$4,AW$4&lt;=Projects!$C$41+Projects!$D$41-1),Projects!$B$41/Projects!$D$41,"")</f>
        <v/>
      </c>
      <c r="AX47" s="202" t="str">
        <f aca="false">IF(AND(Projects!$C$41&lt;=AX$4,AX$4&lt;=Projects!$C$41+Projects!$D$41-1),Projects!$B$41/Projects!$D$41,"")</f>
        <v/>
      </c>
      <c r="AY47" s="202" t="str">
        <f aca="false">IF(AND(Projects!$C$41&lt;=AY$4,AY$4&lt;=Projects!$C$41+Projects!$D$41-1),Projects!$B$41/Projects!$D$41,"")</f>
        <v/>
      </c>
      <c r="AZ47" s="202" t="str">
        <f aca="false">IF(AND(Projects!$C$41&lt;=AZ$4,AZ$4&lt;=Projects!$C$41+Projects!$D$41-1),Projects!$B$41/Projects!$D$41,"")</f>
        <v/>
      </c>
      <c r="BA47" s="202" t="str">
        <f aca="false">IF(AND(Projects!$C$41&lt;=BA$4,BA$4&lt;=Projects!$C$41+Projects!$D$41-1),Projects!$B$41/Projects!$D$41,"")</f>
        <v/>
      </c>
      <c r="BB47" s="202" t="str">
        <f aca="false">IF(AND(Projects!$C$41&lt;=BB$4,BB$4&lt;=Projects!$C$41+Projects!$D$41-1),Projects!$B$41/Projects!$D$41,"")</f>
        <v/>
      </c>
      <c r="BC47" s="202" t="str">
        <f aca="false">IF(AND(Projects!$C$41&lt;=BC$4,BC$4&lt;=Projects!$C$41+Projects!$D$41-1),Projects!$B$41/Projects!$D$41,"")</f>
        <v/>
      </c>
      <c r="BD47" s="202" t="str">
        <f aca="false">IF(AND(Projects!$C$41&lt;=BD$4,BD$4&lt;=Projects!$C$41+Projects!$D$41-1),Projects!$B$41/Projects!$D$41,"")</f>
        <v/>
      </c>
      <c r="BE47" s="202" t="str">
        <f aca="false">IF(AND(Projects!$C$41&lt;=BE$4,BE$4&lt;=Projects!$C$41+Projects!$D$41-1),Projects!$B$41/Projects!$D$41,"")</f>
        <v/>
      </c>
      <c r="BF47" s="202" t="str">
        <f aca="false">IF(AND(Projects!$C$41&lt;=BF$4,BF$4&lt;=Projects!$C$41+Projects!$D$41-1),Projects!$B$41/Projects!$D$41,"")</f>
        <v/>
      </c>
      <c r="BG47" s="202" t="str">
        <f aca="false">IF(AND(Projects!$C$41&lt;=BG$4,BG$4&lt;=Projects!$C$41+Projects!$D$41-1),Projects!$B$41/Projects!$D$41,"")</f>
        <v/>
      </c>
      <c r="BH47" s="202" t="str">
        <f aca="false">IF(AND(Projects!$C$41&lt;=BH$4,BH$4&lt;=Projects!$C$41+Projects!$D$41-1),Projects!$B$41/Projects!$D$41,"")</f>
        <v/>
      </c>
      <c r="BI47" s="202" t="str">
        <f aca="false">IF(AND(Projects!$C$41&lt;=BI$4,BI$4&lt;=Projects!$C$41+Projects!$D$41-1),Projects!$B$41/Projects!$D$41,"")</f>
        <v/>
      </c>
      <c r="BJ47" s="202" t="str">
        <f aca="false">IF(AND(Projects!$C$41&lt;=BJ$4,BJ$4&lt;=Projects!$C$41+Projects!$D$41-1),Projects!$B$41/Projects!$D$41,"")</f>
        <v/>
      </c>
      <c r="BK47" s="202" t="str">
        <f aca="false">IF(AND(Projects!$C$41&lt;=BK$4,BK$4&lt;=Projects!$C$41+Projects!$D$41-1),Projects!$B$41/Projects!$D$41,"")</f>
        <v/>
      </c>
      <c r="BL47" s="202" t="str">
        <f aca="false">IF(AND(Projects!$C$41&lt;=BL$4,BL$4&lt;=Projects!$C$41+Projects!$D$41-1),Projects!$B$41/Projects!$D$41,"")</f>
        <v/>
      </c>
      <c r="BM47" s="202" t="str">
        <f aca="false">IF(AND(Projects!$C$41&lt;=BM$4,BM$4&lt;=Projects!$C$41+Projects!$D$41-1),Projects!$B$41/Projects!$D$41,"")</f>
        <v/>
      </c>
      <c r="BN47" s="202" t="str">
        <f aca="false">IF(AND(Projects!$C$41&lt;=BN$4,BN$4&lt;=Projects!$C$41+Projects!$D$41-1),Projects!$B$41/Projects!$D$41,"")</f>
        <v/>
      </c>
      <c r="BO47" s="202" t="str">
        <f aca="false">IF(AND(Projects!$C$41&lt;=BO$4,BO$4&lt;=Projects!$C$41+Projects!$D$41-1),Projects!$B$41/Projects!$D$41,"")</f>
        <v/>
      </c>
      <c r="BP47" s="202" t="str">
        <f aca="false">IF(AND(Projects!$C$41&lt;=BP$4,BP$4&lt;=Projects!$C$41+Projects!$D$41-1),Projects!$B$41/Projects!$D$41,"")</f>
        <v/>
      </c>
      <c r="BQ47" s="202" t="str">
        <f aca="false">IF(AND(Projects!$C$41&lt;=BQ$4,BQ$4&lt;=Projects!$C$41+Projects!$D$41-1),Projects!$B$41/Projects!$D$41,"")</f>
        <v/>
      </c>
      <c r="BR47" s="202" t="str">
        <f aca="false">IF(AND(Projects!$C$41&lt;=BR$4,BR$4&lt;=Projects!$C$41+Projects!$D$41-1),Projects!$B$41/Projects!$D$41,"")</f>
        <v/>
      </c>
      <c r="BS47" s="202" t="str">
        <f aca="false">IF(AND(Projects!$C$41&lt;=BS$4,BS$4&lt;=Projects!$C$41+Projects!$D$41-1),Projects!$B$41/Projects!$D$41,"")</f>
        <v/>
      </c>
      <c r="BT47" s="202" t="str">
        <f aca="false">IF(AND(Projects!$C$41&lt;=BT$4,BT$4&lt;=Projects!$C$41+Projects!$D$41-1),Projects!$B$41/Projects!$D$41,"")</f>
        <v/>
      </c>
      <c r="BU47" s="202" t="str">
        <f aca="false">IF(AND(Projects!$C$41&lt;=BU$4,BU$4&lt;=Projects!$C$41+Projects!$D$41-1),Projects!$B$41/Projects!$D$41,"")</f>
        <v/>
      </c>
      <c r="BV47" s="202" t="str">
        <f aca="false">IF(AND(Projects!$C$41&lt;=BV$4,BV$4&lt;=Projects!$C$41+Projects!$D$41-1),Projects!$B$41/Projects!$D$41,"")</f>
        <v/>
      </c>
      <c r="BW47" s="202" t="str">
        <f aca="false">IF(AND(Projects!$C$41&lt;=BW$4,BW$4&lt;=Projects!$C$41+Projects!$D$41-1),Projects!$B$41/Projects!$D$41,"")</f>
        <v/>
      </c>
      <c r="BX47" s="202" t="str">
        <f aca="false">IF(AND(Projects!$C$41&lt;=BX$4,BX$4&lt;=Projects!$C$41+Projects!$D$41-1),Projects!$B$41/Projects!$D$41,"")</f>
        <v/>
      </c>
      <c r="BY47" s="202" t="str">
        <f aca="false">IF(AND(Projects!$C$41&lt;=BY$4,BY$4&lt;=Projects!$C$41+Projects!$D$41-1),Projects!$B$41/Projects!$D$41,"")</f>
        <v/>
      </c>
      <c r="BZ47" s="202" t="n">
        <f aca="false">IF(AND(Projects!$C$41&lt;=BZ$4,BZ$4&lt;=Projects!$C$41+Projects!$D$41-1),Projects!$B$41/Projects!$D$41,"")</f>
        <v>789473.684210526</v>
      </c>
      <c r="CA47" s="202" t="n">
        <f aca="false">IF(AND(Projects!$C$41&lt;=CA$4,CA$4&lt;=Projects!$C$41+Projects!$D$41-1),Projects!$B$41/Projects!$D$41,"")</f>
        <v>789473.684210526</v>
      </c>
      <c r="CB47" s="202" t="n">
        <f aca="false">IF(AND(Projects!$C$41&lt;=CB$4,CB$4&lt;=Projects!$C$41+Projects!$D$41-1),Projects!$B$41/Projects!$D$41,"")</f>
        <v>789473.684210526</v>
      </c>
      <c r="CC47" s="202" t="n">
        <f aca="false">IF(AND(Projects!$C$41&lt;=CC$4,CC$4&lt;=Projects!$C$41+Projects!$D$41-1),Projects!$B$41/Projects!$D$41,"")</f>
        <v>789473.684210526</v>
      </c>
      <c r="CD47" s="202" t="n">
        <f aca="false">IF(AND(Projects!$C$41&lt;=CD$4,CD$4&lt;=Projects!$C$41+Projects!$D$41-1),Projects!$B$41/Projects!$D$41,"")</f>
        <v>789473.684210526</v>
      </c>
      <c r="CE47" s="202" t="n">
        <f aca="false">IF(AND(Projects!$C$41&lt;=CE$4,CE$4&lt;=Projects!$C$41+Projects!$D$41-1),Projects!$B$41/Projects!$D$41,"")</f>
        <v>789473.684210526</v>
      </c>
      <c r="CF47" s="202" t="n">
        <f aca="false">IF(AND(Projects!$C$41&lt;=CF$4,CF$4&lt;=Projects!$C$41+Projects!$D$41-1),Projects!$B$41/Projects!$D$41,"")</f>
        <v>789473.684210526</v>
      </c>
      <c r="CG47" s="202" t="n">
        <f aca="false">IF(AND(Projects!$C$41&lt;=CG$4,CG$4&lt;=Projects!$C$41+Projects!$D$41-1),Projects!$B$41/Projects!$D$41,"")</f>
        <v>789473.684210526</v>
      </c>
      <c r="CH47" s="202" t="n">
        <f aca="false">IF(AND(Projects!$C$41&lt;=CH$4,CH$4&lt;=Projects!$C$41+Projects!$D$41-1),Projects!$B$41/Projects!$D$41,"")</f>
        <v>789473.684210526</v>
      </c>
      <c r="CI47" s="202" t="n">
        <f aca="false">IF(AND(Projects!$C$41&lt;=CI$4,CI$4&lt;=Projects!$C$41+Projects!$D$41-1),Projects!$B$41/Projects!$D$41,"")</f>
        <v>789473.684210526</v>
      </c>
      <c r="CJ47" s="202" t="n">
        <f aca="false">IF(AND(Projects!$C$41&lt;=CJ$4,CJ$4&lt;=Projects!$C$41+Projects!$D$41-1),Projects!$B$41/Projects!$D$41,"")</f>
        <v>789473.684210526</v>
      </c>
      <c r="CK47" s="202" t="n">
        <f aca="false">IF(AND(Projects!$C$41&lt;=CK$4,CK$4&lt;=Projects!$C$41+Projects!$D$41-1),Projects!$B$41/Projects!$D$41,"")</f>
        <v>789473.684210526</v>
      </c>
      <c r="CL47" s="202" t="n">
        <f aca="false">IF(AND(Projects!$C$41&lt;=CL$4,CL$4&lt;=Projects!$C$41+Projects!$D$41-1),Projects!$B$41/Projects!$D$41,"")</f>
        <v>789473.684210526</v>
      </c>
      <c r="CM47" s="202" t="n">
        <f aca="false">IF(AND(Projects!$C$41&lt;=CM$4,CM$4&lt;=Projects!$C$41+Projects!$D$41-1),Projects!$B$41/Projects!$D$41,"")</f>
        <v>789473.684210526</v>
      </c>
      <c r="CN47" s="202" t="n">
        <f aca="false">IF(AND(Projects!$C$41&lt;=CN$4,CN$4&lt;=Projects!$C$41+Projects!$D$41-1),Projects!$B$41/Projects!$D$41,"")</f>
        <v>789473.684210526</v>
      </c>
      <c r="CO47" s="202" t="n">
        <f aca="false">IF(AND(Projects!$C$41&lt;=CO$4,CO$4&lt;=Projects!$C$41+Projects!$D$41-1),Projects!$B$41/Projects!$D$41,"")</f>
        <v>789473.684210526</v>
      </c>
      <c r="CP47" s="202" t="n">
        <f aca="false">IF(AND(Projects!$C$41&lt;=CP$4,CP$4&lt;=Projects!$C$41+Projects!$D$41-1),Projects!$B$41/Projects!$D$41,"")</f>
        <v>789473.684210526</v>
      </c>
      <c r="CQ47" s="202" t="n">
        <f aca="false">IF(AND(Projects!$C$41&lt;=CQ$4,CQ$4&lt;=Projects!$C$41+Projects!$D$41-1),Projects!$B$41/Projects!$D$41,"")</f>
        <v>789473.684210526</v>
      </c>
      <c r="CR47" s="202" t="n">
        <f aca="false">IF(AND(Projects!$C$41&lt;=CR$4,CR$4&lt;=Projects!$C$41+Projects!$D$41-1),Projects!$B$41/Projects!$D$41,"")</f>
        <v>789473.684210526</v>
      </c>
      <c r="CS47" s="202" t="str">
        <f aca="false">IF(AND(Projects!$C$41&lt;=CS$4,CS$4&lt;=Projects!$C$41+Projects!$D$41-1),Projects!$B$41/Projects!$D$41,"")</f>
        <v/>
      </c>
      <c r="CT47" s="202" t="str">
        <f aca="false">IF(AND(Projects!$C$41&lt;=CT$4,CT$4&lt;=Projects!$C$41+Projects!$D$41-1),Projects!$B$41/Projects!$D$41,"")</f>
        <v/>
      </c>
      <c r="CU47" s="202" t="str">
        <f aca="false">IF(AND(Projects!$C$41&lt;=CU$4,CU$4&lt;=Projects!$C$41+Projects!$D$41-1),Projects!$B$41/Projects!$D$41,"")</f>
        <v/>
      </c>
      <c r="CV47" s="202" t="str">
        <f aca="false">IF(AND(Projects!$C$41&lt;=CV$4,CV$4&lt;=Projects!$C$41+Projects!$D$41-1),Projects!$B$41/Projects!$D$41,"")</f>
        <v/>
      </c>
      <c r="CW47" s="202" t="str">
        <f aca="false">IF(AND(Projects!$C$41&lt;=CW$4,CW$4&lt;=Projects!$C$41+Projects!$D$41-1),Projects!$B$41/Projects!$D$41,"")</f>
        <v/>
      </c>
      <c r="CX47" s="202" t="str">
        <f aca="false">IF(AND(Projects!$C$41&lt;=CX$4,CX$4&lt;=Projects!$C$41+Projects!$D$41-1),Projects!$B$41/Projects!$D$41,"")</f>
        <v/>
      </c>
      <c r="CY47" s="202" t="str">
        <f aca="false">IF(AND(Projects!$C$41&lt;=CY$4,CY$4&lt;=Projects!$C$41+Projects!$D$41-1),Projects!$B$41/Projects!$D$41,"")</f>
        <v/>
      </c>
      <c r="CZ47" s="202" t="str">
        <f aca="false">IF(AND(Projects!$C$41&lt;=CZ$4,CZ$4&lt;=Projects!$C$41+Projects!$D$41-1),Projects!$B$41/Projects!$D$41,"")</f>
        <v/>
      </c>
      <c r="DA47" s="202" t="str">
        <f aca="false">IF(AND(Projects!$C$41&lt;=DA$4,DA$4&lt;=Projects!$C$41+Projects!$D$41-1),Projects!$B$41/Projects!$D$41,"")</f>
        <v/>
      </c>
      <c r="DB47" s="202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30" t="s">
        <v>45</v>
      </c>
      <c r="B48" s="199" t="n">
        <f aca="false">Projects!$B$42</f>
        <v>18000000</v>
      </c>
      <c r="C48" s="200" t="n">
        <f aca="false">EDATE(Model!$E$2,Projects!$C$42-1)</f>
        <v>48335</v>
      </c>
      <c r="D48" s="200" t="n">
        <f aca="false">EDATE(Model!$E$2,Projects!$C$42+Projects!$D$42-2)</f>
        <v>48884</v>
      </c>
      <c r="E48" s="201" t="n">
        <f aca="false">Projects!$D$42</f>
        <v>19</v>
      </c>
      <c r="F48" s="199" t="n">
        <f aca="false">Projects!$B$42/Projects!$D$42</f>
        <v>947368.421052632</v>
      </c>
      <c r="G48" s="202" t="str">
        <f aca="false">IF(AND(Projects!$C$42&lt;=G$4,G$4&lt;=Projects!$C$42+Projects!$D$42-1),Projects!$B$42/Projects!$D$42,"")</f>
        <v/>
      </c>
      <c r="H48" s="202" t="str">
        <f aca="false">IF(AND(Projects!$C$42&lt;=H$4,H$4&lt;=Projects!$C$42+Projects!$D$42-1),Projects!$B$42/Projects!$D$42,"")</f>
        <v/>
      </c>
      <c r="I48" s="202" t="str">
        <f aca="false">IF(AND(Projects!$C$42&lt;=I$4,I$4&lt;=Projects!$C$42+Projects!$D$42-1),Projects!$B$42/Projects!$D$42,"")</f>
        <v/>
      </c>
      <c r="J48" s="202" t="str">
        <f aca="false">IF(AND(Projects!$C$42&lt;=J$4,J$4&lt;=Projects!$C$42+Projects!$D$42-1),Projects!$B$42/Projects!$D$42,"")</f>
        <v/>
      </c>
      <c r="K48" s="202" t="str">
        <f aca="false">IF(AND(Projects!$C$42&lt;=K$4,K$4&lt;=Projects!$C$42+Projects!$D$42-1),Projects!$B$42/Projects!$D$42,"")</f>
        <v/>
      </c>
      <c r="L48" s="202" t="str">
        <f aca="false">IF(AND(Projects!$C$42&lt;=L$4,L$4&lt;=Projects!$C$42+Projects!$D$42-1),Projects!$B$42/Projects!$D$42,"")</f>
        <v/>
      </c>
      <c r="M48" s="202" t="str">
        <f aca="false">IF(AND(Projects!$C$42&lt;=M$4,M$4&lt;=Projects!$C$42+Projects!$D$42-1),Projects!$B$42/Projects!$D$42,"")</f>
        <v/>
      </c>
      <c r="N48" s="202" t="str">
        <f aca="false">IF(AND(Projects!$C$42&lt;=N$4,N$4&lt;=Projects!$C$42+Projects!$D$42-1),Projects!$B$42/Projects!$D$42,"")</f>
        <v/>
      </c>
      <c r="O48" s="202" t="str">
        <f aca="false">IF(AND(Projects!$C$42&lt;=O$4,O$4&lt;=Projects!$C$42+Projects!$D$42-1),Projects!$B$42/Projects!$D$42,"")</f>
        <v/>
      </c>
      <c r="P48" s="202" t="str">
        <f aca="false">IF(AND(Projects!$C$42&lt;=P$4,P$4&lt;=Projects!$C$42+Projects!$D$42-1),Projects!$B$42/Projects!$D$42,"")</f>
        <v/>
      </c>
      <c r="Q48" s="202" t="str">
        <f aca="false">IF(AND(Projects!$C$42&lt;=Q$4,Q$4&lt;=Projects!$C$42+Projects!$D$42-1),Projects!$B$42/Projects!$D$42,"")</f>
        <v/>
      </c>
      <c r="R48" s="202" t="str">
        <f aca="false">IF(AND(Projects!$C$42&lt;=R$4,R$4&lt;=Projects!$C$42+Projects!$D$42-1),Projects!$B$42/Projects!$D$42,"")</f>
        <v/>
      </c>
      <c r="S48" s="202" t="str">
        <f aca="false">IF(AND(Projects!$C$42&lt;=S$4,S$4&lt;=Projects!$C$42+Projects!$D$42-1),Projects!$B$42/Projects!$D$42,"")</f>
        <v/>
      </c>
      <c r="T48" s="202" t="str">
        <f aca="false">IF(AND(Projects!$C$42&lt;=T$4,T$4&lt;=Projects!$C$42+Projects!$D$42-1),Projects!$B$42/Projects!$D$42,"")</f>
        <v/>
      </c>
      <c r="U48" s="202" t="str">
        <f aca="false">IF(AND(Projects!$C$42&lt;=U$4,U$4&lt;=Projects!$C$42+Projects!$D$42-1),Projects!$B$42/Projects!$D$42,"")</f>
        <v/>
      </c>
      <c r="V48" s="202" t="str">
        <f aca="false">IF(AND(Projects!$C$42&lt;=V$4,V$4&lt;=Projects!$C$42+Projects!$D$42-1),Projects!$B$42/Projects!$D$42,"")</f>
        <v/>
      </c>
      <c r="W48" s="202" t="str">
        <f aca="false">IF(AND(Projects!$C$42&lt;=W$4,W$4&lt;=Projects!$C$42+Projects!$D$42-1),Projects!$B$42/Projects!$D$42,"")</f>
        <v/>
      </c>
      <c r="X48" s="202" t="str">
        <f aca="false">IF(AND(Projects!$C$42&lt;=X$4,X$4&lt;=Projects!$C$42+Projects!$D$42-1),Projects!$B$42/Projects!$D$42,"")</f>
        <v/>
      </c>
      <c r="Y48" s="202" t="str">
        <f aca="false">IF(AND(Projects!$C$42&lt;=Y$4,Y$4&lt;=Projects!$C$42+Projects!$D$42-1),Projects!$B$42/Projects!$D$42,"")</f>
        <v/>
      </c>
      <c r="Z48" s="202" t="str">
        <f aca="false">IF(AND(Projects!$C$42&lt;=Z$4,Z$4&lt;=Projects!$C$42+Projects!$D$42-1),Projects!$B$42/Projects!$D$42,"")</f>
        <v/>
      </c>
      <c r="AA48" s="202" t="str">
        <f aca="false">IF(AND(Projects!$C$42&lt;=AA$4,AA$4&lt;=Projects!$C$42+Projects!$D$42-1),Projects!$B$42/Projects!$D$42,"")</f>
        <v/>
      </c>
      <c r="AB48" s="202" t="str">
        <f aca="false">IF(AND(Projects!$C$42&lt;=AB$4,AB$4&lt;=Projects!$C$42+Projects!$D$42-1),Projects!$B$42/Projects!$D$42,"")</f>
        <v/>
      </c>
      <c r="AC48" s="202" t="str">
        <f aca="false">IF(AND(Projects!$C$42&lt;=AC$4,AC$4&lt;=Projects!$C$42+Projects!$D$42-1),Projects!$B$42/Projects!$D$42,"")</f>
        <v/>
      </c>
      <c r="AD48" s="202" t="str">
        <f aca="false">IF(AND(Projects!$C$42&lt;=AD$4,AD$4&lt;=Projects!$C$42+Projects!$D$42-1),Projects!$B$42/Projects!$D$42,"")</f>
        <v/>
      </c>
      <c r="AE48" s="202" t="str">
        <f aca="false">IF(AND(Projects!$C$42&lt;=AE$4,AE$4&lt;=Projects!$C$42+Projects!$D$42-1),Projects!$B$42/Projects!$D$42,"")</f>
        <v/>
      </c>
      <c r="AF48" s="202" t="str">
        <f aca="false">IF(AND(Projects!$C$42&lt;=AF$4,AF$4&lt;=Projects!$C$42+Projects!$D$42-1),Projects!$B$42/Projects!$D$42,"")</f>
        <v/>
      </c>
      <c r="AG48" s="202" t="str">
        <f aca="false">IF(AND(Projects!$C$42&lt;=AG$4,AG$4&lt;=Projects!$C$42+Projects!$D$42-1),Projects!$B$42/Projects!$D$42,"")</f>
        <v/>
      </c>
      <c r="AH48" s="202" t="str">
        <f aca="false">IF(AND(Projects!$C$42&lt;=AH$4,AH$4&lt;=Projects!$C$42+Projects!$D$42-1),Projects!$B$42/Projects!$D$42,"")</f>
        <v/>
      </c>
      <c r="AI48" s="202" t="str">
        <f aca="false">IF(AND(Projects!$C$42&lt;=AI$4,AI$4&lt;=Projects!$C$42+Projects!$D$42-1),Projects!$B$42/Projects!$D$42,"")</f>
        <v/>
      </c>
      <c r="AJ48" s="202" t="str">
        <f aca="false">IF(AND(Projects!$C$42&lt;=AJ$4,AJ$4&lt;=Projects!$C$42+Projects!$D$42-1),Projects!$B$42/Projects!$D$42,"")</f>
        <v/>
      </c>
      <c r="AK48" s="202" t="str">
        <f aca="false">IF(AND(Projects!$C$42&lt;=AK$4,AK$4&lt;=Projects!$C$42+Projects!$D$42-1),Projects!$B$42/Projects!$D$42,"")</f>
        <v/>
      </c>
      <c r="AL48" s="202" t="str">
        <f aca="false">IF(AND(Projects!$C$42&lt;=AL$4,AL$4&lt;=Projects!$C$42+Projects!$D$42-1),Projects!$B$42/Projects!$D$42,"")</f>
        <v/>
      </c>
      <c r="AM48" s="202" t="str">
        <f aca="false">IF(AND(Projects!$C$42&lt;=AM$4,AM$4&lt;=Projects!$C$42+Projects!$D$42-1),Projects!$B$42/Projects!$D$42,"")</f>
        <v/>
      </c>
      <c r="AN48" s="202" t="str">
        <f aca="false">IF(AND(Projects!$C$42&lt;=AN$4,AN$4&lt;=Projects!$C$42+Projects!$D$42-1),Projects!$B$42/Projects!$D$42,"")</f>
        <v/>
      </c>
      <c r="AO48" s="202" t="str">
        <f aca="false">IF(AND(Projects!$C$42&lt;=AO$4,AO$4&lt;=Projects!$C$42+Projects!$D$42-1),Projects!$B$42/Projects!$D$42,"")</f>
        <v/>
      </c>
      <c r="AP48" s="202" t="str">
        <f aca="false">IF(AND(Projects!$C$42&lt;=AP$4,AP$4&lt;=Projects!$C$42+Projects!$D$42-1),Projects!$B$42/Projects!$D$42,"")</f>
        <v/>
      </c>
      <c r="AQ48" s="202" t="str">
        <f aca="false">IF(AND(Projects!$C$42&lt;=AQ$4,AQ$4&lt;=Projects!$C$42+Projects!$D$42-1),Projects!$B$42/Projects!$D$42,"")</f>
        <v/>
      </c>
      <c r="AR48" s="202" t="str">
        <f aca="false">IF(AND(Projects!$C$42&lt;=AR$4,AR$4&lt;=Projects!$C$42+Projects!$D$42-1),Projects!$B$42/Projects!$D$42,"")</f>
        <v/>
      </c>
      <c r="AS48" s="202" t="str">
        <f aca="false">IF(AND(Projects!$C$42&lt;=AS$4,AS$4&lt;=Projects!$C$42+Projects!$D$42-1),Projects!$B$42/Projects!$D$42,"")</f>
        <v/>
      </c>
      <c r="AT48" s="202" t="str">
        <f aca="false">IF(AND(Projects!$C$42&lt;=AT$4,AT$4&lt;=Projects!$C$42+Projects!$D$42-1),Projects!$B$42/Projects!$D$42,"")</f>
        <v/>
      </c>
      <c r="AU48" s="202" t="str">
        <f aca="false">IF(AND(Projects!$C$42&lt;=AU$4,AU$4&lt;=Projects!$C$42+Projects!$D$42-1),Projects!$B$42/Projects!$D$42,"")</f>
        <v/>
      </c>
      <c r="AV48" s="202" t="str">
        <f aca="false">IF(AND(Projects!$C$42&lt;=AV$4,AV$4&lt;=Projects!$C$42+Projects!$D$42-1),Projects!$B$42/Projects!$D$42,"")</f>
        <v/>
      </c>
      <c r="AW48" s="202" t="str">
        <f aca="false">IF(AND(Projects!$C$42&lt;=AW$4,AW$4&lt;=Projects!$C$42+Projects!$D$42-1),Projects!$B$42/Projects!$D$42,"")</f>
        <v/>
      </c>
      <c r="AX48" s="202" t="str">
        <f aca="false">IF(AND(Projects!$C$42&lt;=AX$4,AX$4&lt;=Projects!$C$42+Projects!$D$42-1),Projects!$B$42/Projects!$D$42,"")</f>
        <v/>
      </c>
      <c r="AY48" s="202" t="str">
        <f aca="false">IF(AND(Projects!$C$42&lt;=AY$4,AY$4&lt;=Projects!$C$42+Projects!$D$42-1),Projects!$B$42/Projects!$D$42,"")</f>
        <v/>
      </c>
      <c r="AZ48" s="202" t="str">
        <f aca="false">IF(AND(Projects!$C$42&lt;=AZ$4,AZ$4&lt;=Projects!$C$42+Projects!$D$42-1),Projects!$B$42/Projects!$D$42,"")</f>
        <v/>
      </c>
      <c r="BA48" s="202" t="str">
        <f aca="false">IF(AND(Projects!$C$42&lt;=BA$4,BA$4&lt;=Projects!$C$42+Projects!$D$42-1),Projects!$B$42/Projects!$D$42,"")</f>
        <v/>
      </c>
      <c r="BB48" s="202" t="str">
        <f aca="false">IF(AND(Projects!$C$42&lt;=BB$4,BB$4&lt;=Projects!$C$42+Projects!$D$42-1),Projects!$B$42/Projects!$D$42,"")</f>
        <v/>
      </c>
      <c r="BC48" s="202" t="str">
        <f aca="false">IF(AND(Projects!$C$42&lt;=BC$4,BC$4&lt;=Projects!$C$42+Projects!$D$42-1),Projects!$B$42/Projects!$D$42,"")</f>
        <v/>
      </c>
      <c r="BD48" s="202" t="str">
        <f aca="false">IF(AND(Projects!$C$42&lt;=BD$4,BD$4&lt;=Projects!$C$42+Projects!$D$42-1),Projects!$B$42/Projects!$D$42,"")</f>
        <v/>
      </c>
      <c r="BE48" s="202" t="str">
        <f aca="false">IF(AND(Projects!$C$42&lt;=BE$4,BE$4&lt;=Projects!$C$42+Projects!$D$42-1),Projects!$B$42/Projects!$D$42,"")</f>
        <v/>
      </c>
      <c r="BF48" s="202" t="str">
        <f aca="false">IF(AND(Projects!$C$42&lt;=BF$4,BF$4&lt;=Projects!$C$42+Projects!$D$42-1),Projects!$B$42/Projects!$D$42,"")</f>
        <v/>
      </c>
      <c r="BG48" s="202" t="str">
        <f aca="false">IF(AND(Projects!$C$42&lt;=BG$4,BG$4&lt;=Projects!$C$42+Projects!$D$42-1),Projects!$B$42/Projects!$D$42,"")</f>
        <v/>
      </c>
      <c r="BH48" s="202" t="str">
        <f aca="false">IF(AND(Projects!$C$42&lt;=BH$4,BH$4&lt;=Projects!$C$42+Projects!$D$42-1),Projects!$B$42/Projects!$D$42,"")</f>
        <v/>
      </c>
      <c r="BI48" s="202" t="str">
        <f aca="false">IF(AND(Projects!$C$42&lt;=BI$4,BI$4&lt;=Projects!$C$42+Projects!$D$42-1),Projects!$B$42/Projects!$D$42,"")</f>
        <v/>
      </c>
      <c r="BJ48" s="202" t="str">
        <f aca="false">IF(AND(Projects!$C$42&lt;=BJ$4,BJ$4&lt;=Projects!$C$42+Projects!$D$42-1),Projects!$B$42/Projects!$D$42,"")</f>
        <v/>
      </c>
      <c r="BK48" s="202" t="str">
        <f aca="false">IF(AND(Projects!$C$42&lt;=BK$4,BK$4&lt;=Projects!$C$42+Projects!$D$42-1),Projects!$B$42/Projects!$D$42,"")</f>
        <v/>
      </c>
      <c r="BL48" s="202" t="str">
        <f aca="false">IF(AND(Projects!$C$42&lt;=BL$4,BL$4&lt;=Projects!$C$42+Projects!$D$42-1),Projects!$B$42/Projects!$D$42,"")</f>
        <v/>
      </c>
      <c r="BM48" s="202" t="str">
        <f aca="false">IF(AND(Projects!$C$42&lt;=BM$4,BM$4&lt;=Projects!$C$42+Projects!$D$42-1),Projects!$B$42/Projects!$D$42,"")</f>
        <v/>
      </c>
      <c r="BN48" s="202" t="str">
        <f aca="false">IF(AND(Projects!$C$42&lt;=BN$4,BN$4&lt;=Projects!$C$42+Projects!$D$42-1),Projects!$B$42/Projects!$D$42,"")</f>
        <v/>
      </c>
      <c r="BO48" s="202" t="str">
        <f aca="false">IF(AND(Projects!$C$42&lt;=BO$4,BO$4&lt;=Projects!$C$42+Projects!$D$42-1),Projects!$B$42/Projects!$D$42,"")</f>
        <v/>
      </c>
      <c r="BP48" s="202" t="str">
        <f aca="false">IF(AND(Projects!$C$42&lt;=BP$4,BP$4&lt;=Projects!$C$42+Projects!$D$42-1),Projects!$B$42/Projects!$D$42,"")</f>
        <v/>
      </c>
      <c r="BQ48" s="202" t="str">
        <f aca="false">IF(AND(Projects!$C$42&lt;=BQ$4,BQ$4&lt;=Projects!$C$42+Projects!$D$42-1),Projects!$B$42/Projects!$D$42,"")</f>
        <v/>
      </c>
      <c r="BR48" s="202" t="str">
        <f aca="false">IF(AND(Projects!$C$42&lt;=BR$4,BR$4&lt;=Projects!$C$42+Projects!$D$42-1),Projects!$B$42/Projects!$D$42,"")</f>
        <v/>
      </c>
      <c r="BS48" s="202" t="str">
        <f aca="false">IF(AND(Projects!$C$42&lt;=BS$4,BS$4&lt;=Projects!$C$42+Projects!$D$42-1),Projects!$B$42/Projects!$D$42,"")</f>
        <v/>
      </c>
      <c r="BT48" s="202" t="str">
        <f aca="false">IF(AND(Projects!$C$42&lt;=BT$4,BT$4&lt;=Projects!$C$42+Projects!$D$42-1),Projects!$B$42/Projects!$D$42,"")</f>
        <v/>
      </c>
      <c r="BU48" s="202" t="str">
        <f aca="false">IF(AND(Projects!$C$42&lt;=BU$4,BU$4&lt;=Projects!$C$42+Projects!$D$42-1),Projects!$B$42/Projects!$D$42,"")</f>
        <v/>
      </c>
      <c r="BV48" s="202" t="str">
        <f aca="false">IF(AND(Projects!$C$42&lt;=BV$4,BV$4&lt;=Projects!$C$42+Projects!$D$42-1),Projects!$B$42/Projects!$D$42,"")</f>
        <v/>
      </c>
      <c r="BW48" s="202" t="str">
        <f aca="false">IF(AND(Projects!$C$42&lt;=BW$4,BW$4&lt;=Projects!$C$42+Projects!$D$42-1),Projects!$B$42/Projects!$D$42,"")</f>
        <v/>
      </c>
      <c r="BX48" s="202" t="str">
        <f aca="false">IF(AND(Projects!$C$42&lt;=BX$4,BX$4&lt;=Projects!$C$42+Projects!$D$42-1),Projects!$B$42/Projects!$D$42,"")</f>
        <v/>
      </c>
      <c r="BY48" s="202" t="str">
        <f aca="false">IF(AND(Projects!$C$42&lt;=BY$4,BY$4&lt;=Projects!$C$42+Projects!$D$42-1),Projects!$B$42/Projects!$D$42,"")</f>
        <v/>
      </c>
      <c r="BZ48" s="202" t="str">
        <f aca="false">IF(AND(Projects!$C$42&lt;=BZ$4,BZ$4&lt;=Projects!$C$42+Projects!$D$42-1),Projects!$B$42/Projects!$D$42,"")</f>
        <v/>
      </c>
      <c r="CA48" s="202" t="str">
        <f aca="false">IF(AND(Projects!$C$42&lt;=CA$4,CA$4&lt;=Projects!$C$42+Projects!$D$42-1),Projects!$B$42/Projects!$D$42,"")</f>
        <v/>
      </c>
      <c r="CB48" s="202" t="n">
        <f aca="false">IF(AND(Projects!$C$42&lt;=CB$4,CB$4&lt;=Projects!$C$42+Projects!$D$42-1),Projects!$B$42/Projects!$D$42,"")</f>
        <v>947368.421052632</v>
      </c>
      <c r="CC48" s="202" t="n">
        <f aca="false">IF(AND(Projects!$C$42&lt;=CC$4,CC$4&lt;=Projects!$C$42+Projects!$D$42-1),Projects!$B$42/Projects!$D$42,"")</f>
        <v>947368.421052632</v>
      </c>
      <c r="CD48" s="202" t="n">
        <f aca="false">IF(AND(Projects!$C$42&lt;=CD$4,CD$4&lt;=Projects!$C$42+Projects!$D$42-1),Projects!$B$42/Projects!$D$42,"")</f>
        <v>947368.421052632</v>
      </c>
      <c r="CE48" s="202" t="n">
        <f aca="false">IF(AND(Projects!$C$42&lt;=CE$4,CE$4&lt;=Projects!$C$42+Projects!$D$42-1),Projects!$B$42/Projects!$D$42,"")</f>
        <v>947368.421052632</v>
      </c>
      <c r="CF48" s="202" t="n">
        <f aca="false">IF(AND(Projects!$C$42&lt;=CF$4,CF$4&lt;=Projects!$C$42+Projects!$D$42-1),Projects!$B$42/Projects!$D$42,"")</f>
        <v>947368.421052632</v>
      </c>
      <c r="CG48" s="202" t="n">
        <f aca="false">IF(AND(Projects!$C$42&lt;=CG$4,CG$4&lt;=Projects!$C$42+Projects!$D$42-1),Projects!$B$42/Projects!$D$42,"")</f>
        <v>947368.421052632</v>
      </c>
      <c r="CH48" s="202" t="n">
        <f aca="false">IF(AND(Projects!$C$42&lt;=CH$4,CH$4&lt;=Projects!$C$42+Projects!$D$42-1),Projects!$B$42/Projects!$D$42,"")</f>
        <v>947368.421052632</v>
      </c>
      <c r="CI48" s="202" t="n">
        <f aca="false">IF(AND(Projects!$C$42&lt;=CI$4,CI$4&lt;=Projects!$C$42+Projects!$D$42-1),Projects!$B$42/Projects!$D$42,"")</f>
        <v>947368.421052632</v>
      </c>
      <c r="CJ48" s="202" t="n">
        <f aca="false">IF(AND(Projects!$C$42&lt;=CJ$4,CJ$4&lt;=Projects!$C$42+Projects!$D$42-1),Projects!$B$42/Projects!$D$42,"")</f>
        <v>947368.421052632</v>
      </c>
      <c r="CK48" s="202" t="n">
        <f aca="false">IF(AND(Projects!$C$42&lt;=CK$4,CK$4&lt;=Projects!$C$42+Projects!$D$42-1),Projects!$B$42/Projects!$D$42,"")</f>
        <v>947368.421052632</v>
      </c>
      <c r="CL48" s="202" t="n">
        <f aca="false">IF(AND(Projects!$C$42&lt;=CL$4,CL$4&lt;=Projects!$C$42+Projects!$D$42-1),Projects!$B$42/Projects!$D$42,"")</f>
        <v>947368.421052632</v>
      </c>
      <c r="CM48" s="202" t="n">
        <f aca="false">IF(AND(Projects!$C$42&lt;=CM$4,CM$4&lt;=Projects!$C$42+Projects!$D$42-1),Projects!$B$42/Projects!$D$42,"")</f>
        <v>947368.421052632</v>
      </c>
      <c r="CN48" s="202" t="n">
        <f aca="false">IF(AND(Projects!$C$42&lt;=CN$4,CN$4&lt;=Projects!$C$42+Projects!$D$42-1),Projects!$B$42/Projects!$D$42,"")</f>
        <v>947368.421052632</v>
      </c>
      <c r="CO48" s="202" t="n">
        <f aca="false">IF(AND(Projects!$C$42&lt;=CO$4,CO$4&lt;=Projects!$C$42+Projects!$D$42-1),Projects!$B$42/Projects!$D$42,"")</f>
        <v>947368.421052632</v>
      </c>
      <c r="CP48" s="202" t="n">
        <f aca="false">IF(AND(Projects!$C$42&lt;=CP$4,CP$4&lt;=Projects!$C$42+Projects!$D$42-1),Projects!$B$42/Projects!$D$42,"")</f>
        <v>947368.421052632</v>
      </c>
      <c r="CQ48" s="202" t="n">
        <f aca="false">IF(AND(Projects!$C$42&lt;=CQ$4,CQ$4&lt;=Projects!$C$42+Projects!$D$42-1),Projects!$B$42/Projects!$D$42,"")</f>
        <v>947368.421052632</v>
      </c>
      <c r="CR48" s="202" t="n">
        <f aca="false">IF(AND(Projects!$C$42&lt;=CR$4,CR$4&lt;=Projects!$C$42+Projects!$D$42-1),Projects!$B$42/Projects!$D$42,"")</f>
        <v>947368.421052632</v>
      </c>
      <c r="CS48" s="202" t="n">
        <f aca="false">IF(AND(Projects!$C$42&lt;=CS$4,CS$4&lt;=Projects!$C$42+Projects!$D$42-1),Projects!$B$42/Projects!$D$42,"")</f>
        <v>947368.421052632</v>
      </c>
      <c r="CT48" s="202" t="n">
        <f aca="false">IF(AND(Projects!$C$42&lt;=CT$4,CT$4&lt;=Projects!$C$42+Projects!$D$42-1),Projects!$B$42/Projects!$D$42,"")</f>
        <v>947368.421052632</v>
      </c>
      <c r="CU48" s="202" t="str">
        <f aca="false">IF(AND(Projects!$C$42&lt;=CU$4,CU$4&lt;=Projects!$C$42+Projects!$D$42-1),Projects!$B$42/Projects!$D$42,"")</f>
        <v/>
      </c>
      <c r="CV48" s="202" t="str">
        <f aca="false">IF(AND(Projects!$C$42&lt;=CV$4,CV$4&lt;=Projects!$C$42+Projects!$D$42-1),Projects!$B$42/Projects!$D$42,"")</f>
        <v/>
      </c>
      <c r="CW48" s="202" t="str">
        <f aca="false">IF(AND(Projects!$C$42&lt;=CW$4,CW$4&lt;=Projects!$C$42+Projects!$D$42-1),Projects!$B$42/Projects!$D$42,"")</f>
        <v/>
      </c>
      <c r="CX48" s="202" t="str">
        <f aca="false">IF(AND(Projects!$C$42&lt;=CX$4,CX$4&lt;=Projects!$C$42+Projects!$D$42-1),Projects!$B$42/Projects!$D$42,"")</f>
        <v/>
      </c>
      <c r="CY48" s="202" t="str">
        <f aca="false">IF(AND(Projects!$C$42&lt;=CY$4,CY$4&lt;=Projects!$C$42+Projects!$D$42-1),Projects!$B$42/Projects!$D$42,"")</f>
        <v/>
      </c>
      <c r="CZ48" s="202" t="str">
        <f aca="false">IF(AND(Projects!$C$42&lt;=CZ$4,CZ$4&lt;=Projects!$C$42+Projects!$D$42-1),Projects!$B$42/Projects!$D$42,"")</f>
        <v/>
      </c>
      <c r="DA48" s="202" t="str">
        <f aca="false">IF(AND(Projects!$C$42&lt;=DA$4,DA$4&lt;=Projects!$C$42+Projects!$D$42-1),Projects!$B$42/Projects!$D$42,"")</f>
        <v/>
      </c>
      <c r="DB48" s="202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30" t="s">
        <v>46</v>
      </c>
      <c r="B49" s="199" t="n">
        <f aca="false">Projects!$B$43</f>
        <v>15000000</v>
      </c>
      <c r="C49" s="200" t="n">
        <f aca="false">EDATE(Model!$E$2,Projects!$C$43-1)</f>
        <v>48396</v>
      </c>
      <c r="D49" s="200" t="n">
        <f aca="false">EDATE(Model!$E$2,Projects!$C$43+Projects!$D$43-2)</f>
        <v>48945</v>
      </c>
      <c r="E49" s="201" t="n">
        <f aca="false">Projects!$D$43</f>
        <v>19</v>
      </c>
      <c r="F49" s="199" t="n">
        <f aca="false">Projects!$B$43/Projects!$D$43</f>
        <v>789473.684210526</v>
      </c>
      <c r="G49" s="202" t="str">
        <f aca="false">IF(AND(Projects!$C$43&lt;=G$4,G$4&lt;=Projects!$C$43+Projects!$D$43-1),Projects!$B$43/Projects!$D$43,"")</f>
        <v/>
      </c>
      <c r="H49" s="202" t="str">
        <f aca="false">IF(AND(Projects!$C$43&lt;=H$4,H$4&lt;=Projects!$C$43+Projects!$D$43-1),Projects!$B$43/Projects!$D$43,"")</f>
        <v/>
      </c>
      <c r="I49" s="202" t="str">
        <f aca="false">IF(AND(Projects!$C$43&lt;=I$4,I$4&lt;=Projects!$C$43+Projects!$D$43-1),Projects!$B$43/Projects!$D$43,"")</f>
        <v/>
      </c>
      <c r="J49" s="202" t="str">
        <f aca="false">IF(AND(Projects!$C$43&lt;=J$4,J$4&lt;=Projects!$C$43+Projects!$D$43-1),Projects!$B$43/Projects!$D$43,"")</f>
        <v/>
      </c>
      <c r="K49" s="202" t="str">
        <f aca="false">IF(AND(Projects!$C$43&lt;=K$4,K$4&lt;=Projects!$C$43+Projects!$D$43-1),Projects!$B$43/Projects!$D$43,"")</f>
        <v/>
      </c>
      <c r="L49" s="202" t="str">
        <f aca="false">IF(AND(Projects!$C$43&lt;=L$4,L$4&lt;=Projects!$C$43+Projects!$D$43-1),Projects!$B$43/Projects!$D$43,"")</f>
        <v/>
      </c>
      <c r="M49" s="202" t="str">
        <f aca="false">IF(AND(Projects!$C$43&lt;=M$4,M$4&lt;=Projects!$C$43+Projects!$D$43-1),Projects!$B$43/Projects!$D$43,"")</f>
        <v/>
      </c>
      <c r="N49" s="202" t="str">
        <f aca="false">IF(AND(Projects!$C$43&lt;=N$4,N$4&lt;=Projects!$C$43+Projects!$D$43-1),Projects!$B$43/Projects!$D$43,"")</f>
        <v/>
      </c>
      <c r="O49" s="202" t="str">
        <f aca="false">IF(AND(Projects!$C$43&lt;=O$4,O$4&lt;=Projects!$C$43+Projects!$D$43-1),Projects!$B$43/Projects!$D$43,"")</f>
        <v/>
      </c>
      <c r="P49" s="202" t="str">
        <f aca="false">IF(AND(Projects!$C$43&lt;=P$4,P$4&lt;=Projects!$C$43+Projects!$D$43-1),Projects!$B$43/Projects!$D$43,"")</f>
        <v/>
      </c>
      <c r="Q49" s="202" t="str">
        <f aca="false">IF(AND(Projects!$C$43&lt;=Q$4,Q$4&lt;=Projects!$C$43+Projects!$D$43-1),Projects!$B$43/Projects!$D$43,"")</f>
        <v/>
      </c>
      <c r="R49" s="202" t="str">
        <f aca="false">IF(AND(Projects!$C$43&lt;=R$4,R$4&lt;=Projects!$C$43+Projects!$D$43-1),Projects!$B$43/Projects!$D$43,"")</f>
        <v/>
      </c>
      <c r="S49" s="202" t="str">
        <f aca="false">IF(AND(Projects!$C$43&lt;=S$4,S$4&lt;=Projects!$C$43+Projects!$D$43-1),Projects!$B$43/Projects!$D$43,"")</f>
        <v/>
      </c>
      <c r="T49" s="202" t="str">
        <f aca="false">IF(AND(Projects!$C$43&lt;=T$4,T$4&lt;=Projects!$C$43+Projects!$D$43-1),Projects!$B$43/Projects!$D$43,"")</f>
        <v/>
      </c>
      <c r="U49" s="202" t="str">
        <f aca="false">IF(AND(Projects!$C$43&lt;=U$4,U$4&lt;=Projects!$C$43+Projects!$D$43-1),Projects!$B$43/Projects!$D$43,"")</f>
        <v/>
      </c>
      <c r="V49" s="202" t="str">
        <f aca="false">IF(AND(Projects!$C$43&lt;=V$4,V$4&lt;=Projects!$C$43+Projects!$D$43-1),Projects!$B$43/Projects!$D$43,"")</f>
        <v/>
      </c>
      <c r="W49" s="202" t="str">
        <f aca="false">IF(AND(Projects!$C$43&lt;=W$4,W$4&lt;=Projects!$C$43+Projects!$D$43-1),Projects!$B$43/Projects!$D$43,"")</f>
        <v/>
      </c>
      <c r="X49" s="202" t="str">
        <f aca="false">IF(AND(Projects!$C$43&lt;=X$4,X$4&lt;=Projects!$C$43+Projects!$D$43-1),Projects!$B$43/Projects!$D$43,"")</f>
        <v/>
      </c>
      <c r="Y49" s="202" t="str">
        <f aca="false">IF(AND(Projects!$C$43&lt;=Y$4,Y$4&lt;=Projects!$C$43+Projects!$D$43-1),Projects!$B$43/Projects!$D$43,"")</f>
        <v/>
      </c>
      <c r="Z49" s="202" t="str">
        <f aca="false">IF(AND(Projects!$C$43&lt;=Z$4,Z$4&lt;=Projects!$C$43+Projects!$D$43-1),Projects!$B$43/Projects!$D$43,"")</f>
        <v/>
      </c>
      <c r="AA49" s="202" t="str">
        <f aca="false">IF(AND(Projects!$C$43&lt;=AA$4,AA$4&lt;=Projects!$C$43+Projects!$D$43-1),Projects!$B$43/Projects!$D$43,"")</f>
        <v/>
      </c>
      <c r="AB49" s="202" t="str">
        <f aca="false">IF(AND(Projects!$C$43&lt;=AB$4,AB$4&lt;=Projects!$C$43+Projects!$D$43-1),Projects!$B$43/Projects!$D$43,"")</f>
        <v/>
      </c>
      <c r="AC49" s="202" t="str">
        <f aca="false">IF(AND(Projects!$C$43&lt;=AC$4,AC$4&lt;=Projects!$C$43+Projects!$D$43-1),Projects!$B$43/Projects!$D$43,"")</f>
        <v/>
      </c>
      <c r="AD49" s="202" t="str">
        <f aca="false">IF(AND(Projects!$C$43&lt;=AD$4,AD$4&lt;=Projects!$C$43+Projects!$D$43-1),Projects!$B$43/Projects!$D$43,"")</f>
        <v/>
      </c>
      <c r="AE49" s="202" t="str">
        <f aca="false">IF(AND(Projects!$C$43&lt;=AE$4,AE$4&lt;=Projects!$C$43+Projects!$D$43-1),Projects!$B$43/Projects!$D$43,"")</f>
        <v/>
      </c>
      <c r="AF49" s="202" t="str">
        <f aca="false">IF(AND(Projects!$C$43&lt;=AF$4,AF$4&lt;=Projects!$C$43+Projects!$D$43-1),Projects!$B$43/Projects!$D$43,"")</f>
        <v/>
      </c>
      <c r="AG49" s="202" t="str">
        <f aca="false">IF(AND(Projects!$C$43&lt;=AG$4,AG$4&lt;=Projects!$C$43+Projects!$D$43-1),Projects!$B$43/Projects!$D$43,"")</f>
        <v/>
      </c>
      <c r="AH49" s="202" t="str">
        <f aca="false">IF(AND(Projects!$C$43&lt;=AH$4,AH$4&lt;=Projects!$C$43+Projects!$D$43-1),Projects!$B$43/Projects!$D$43,"")</f>
        <v/>
      </c>
      <c r="AI49" s="202" t="str">
        <f aca="false">IF(AND(Projects!$C$43&lt;=AI$4,AI$4&lt;=Projects!$C$43+Projects!$D$43-1),Projects!$B$43/Projects!$D$43,"")</f>
        <v/>
      </c>
      <c r="AJ49" s="202" t="str">
        <f aca="false">IF(AND(Projects!$C$43&lt;=AJ$4,AJ$4&lt;=Projects!$C$43+Projects!$D$43-1),Projects!$B$43/Projects!$D$43,"")</f>
        <v/>
      </c>
      <c r="AK49" s="202" t="str">
        <f aca="false">IF(AND(Projects!$C$43&lt;=AK$4,AK$4&lt;=Projects!$C$43+Projects!$D$43-1),Projects!$B$43/Projects!$D$43,"")</f>
        <v/>
      </c>
      <c r="AL49" s="202" t="str">
        <f aca="false">IF(AND(Projects!$C$43&lt;=AL$4,AL$4&lt;=Projects!$C$43+Projects!$D$43-1),Projects!$B$43/Projects!$D$43,"")</f>
        <v/>
      </c>
      <c r="AM49" s="202" t="str">
        <f aca="false">IF(AND(Projects!$C$43&lt;=AM$4,AM$4&lt;=Projects!$C$43+Projects!$D$43-1),Projects!$B$43/Projects!$D$43,"")</f>
        <v/>
      </c>
      <c r="AN49" s="202" t="str">
        <f aca="false">IF(AND(Projects!$C$43&lt;=AN$4,AN$4&lt;=Projects!$C$43+Projects!$D$43-1),Projects!$B$43/Projects!$D$43,"")</f>
        <v/>
      </c>
      <c r="AO49" s="202" t="str">
        <f aca="false">IF(AND(Projects!$C$43&lt;=AO$4,AO$4&lt;=Projects!$C$43+Projects!$D$43-1),Projects!$B$43/Projects!$D$43,"")</f>
        <v/>
      </c>
      <c r="AP49" s="202" t="str">
        <f aca="false">IF(AND(Projects!$C$43&lt;=AP$4,AP$4&lt;=Projects!$C$43+Projects!$D$43-1),Projects!$B$43/Projects!$D$43,"")</f>
        <v/>
      </c>
      <c r="AQ49" s="202" t="str">
        <f aca="false">IF(AND(Projects!$C$43&lt;=AQ$4,AQ$4&lt;=Projects!$C$43+Projects!$D$43-1),Projects!$B$43/Projects!$D$43,"")</f>
        <v/>
      </c>
      <c r="AR49" s="202" t="str">
        <f aca="false">IF(AND(Projects!$C$43&lt;=AR$4,AR$4&lt;=Projects!$C$43+Projects!$D$43-1),Projects!$B$43/Projects!$D$43,"")</f>
        <v/>
      </c>
      <c r="AS49" s="202" t="str">
        <f aca="false">IF(AND(Projects!$C$43&lt;=AS$4,AS$4&lt;=Projects!$C$43+Projects!$D$43-1),Projects!$B$43/Projects!$D$43,"")</f>
        <v/>
      </c>
      <c r="AT49" s="202" t="str">
        <f aca="false">IF(AND(Projects!$C$43&lt;=AT$4,AT$4&lt;=Projects!$C$43+Projects!$D$43-1),Projects!$B$43/Projects!$D$43,"")</f>
        <v/>
      </c>
      <c r="AU49" s="202" t="str">
        <f aca="false">IF(AND(Projects!$C$43&lt;=AU$4,AU$4&lt;=Projects!$C$43+Projects!$D$43-1),Projects!$B$43/Projects!$D$43,"")</f>
        <v/>
      </c>
      <c r="AV49" s="202" t="str">
        <f aca="false">IF(AND(Projects!$C$43&lt;=AV$4,AV$4&lt;=Projects!$C$43+Projects!$D$43-1),Projects!$B$43/Projects!$D$43,"")</f>
        <v/>
      </c>
      <c r="AW49" s="202" t="str">
        <f aca="false">IF(AND(Projects!$C$43&lt;=AW$4,AW$4&lt;=Projects!$C$43+Projects!$D$43-1),Projects!$B$43/Projects!$D$43,"")</f>
        <v/>
      </c>
      <c r="AX49" s="202" t="str">
        <f aca="false">IF(AND(Projects!$C$43&lt;=AX$4,AX$4&lt;=Projects!$C$43+Projects!$D$43-1),Projects!$B$43/Projects!$D$43,"")</f>
        <v/>
      </c>
      <c r="AY49" s="202" t="str">
        <f aca="false">IF(AND(Projects!$C$43&lt;=AY$4,AY$4&lt;=Projects!$C$43+Projects!$D$43-1),Projects!$B$43/Projects!$D$43,"")</f>
        <v/>
      </c>
      <c r="AZ49" s="202" t="str">
        <f aca="false">IF(AND(Projects!$C$43&lt;=AZ$4,AZ$4&lt;=Projects!$C$43+Projects!$D$43-1),Projects!$B$43/Projects!$D$43,"")</f>
        <v/>
      </c>
      <c r="BA49" s="202" t="str">
        <f aca="false">IF(AND(Projects!$C$43&lt;=BA$4,BA$4&lt;=Projects!$C$43+Projects!$D$43-1),Projects!$B$43/Projects!$D$43,"")</f>
        <v/>
      </c>
      <c r="BB49" s="202" t="str">
        <f aca="false">IF(AND(Projects!$C$43&lt;=BB$4,BB$4&lt;=Projects!$C$43+Projects!$D$43-1),Projects!$B$43/Projects!$D$43,"")</f>
        <v/>
      </c>
      <c r="BC49" s="202" t="str">
        <f aca="false">IF(AND(Projects!$C$43&lt;=BC$4,BC$4&lt;=Projects!$C$43+Projects!$D$43-1),Projects!$B$43/Projects!$D$43,"")</f>
        <v/>
      </c>
      <c r="BD49" s="202" t="str">
        <f aca="false">IF(AND(Projects!$C$43&lt;=BD$4,BD$4&lt;=Projects!$C$43+Projects!$D$43-1),Projects!$B$43/Projects!$D$43,"")</f>
        <v/>
      </c>
      <c r="BE49" s="202" t="str">
        <f aca="false">IF(AND(Projects!$C$43&lt;=BE$4,BE$4&lt;=Projects!$C$43+Projects!$D$43-1),Projects!$B$43/Projects!$D$43,"")</f>
        <v/>
      </c>
      <c r="BF49" s="202" t="str">
        <f aca="false">IF(AND(Projects!$C$43&lt;=BF$4,BF$4&lt;=Projects!$C$43+Projects!$D$43-1),Projects!$B$43/Projects!$D$43,"")</f>
        <v/>
      </c>
      <c r="BG49" s="202" t="str">
        <f aca="false">IF(AND(Projects!$C$43&lt;=BG$4,BG$4&lt;=Projects!$C$43+Projects!$D$43-1),Projects!$B$43/Projects!$D$43,"")</f>
        <v/>
      </c>
      <c r="BH49" s="202" t="str">
        <f aca="false">IF(AND(Projects!$C$43&lt;=BH$4,BH$4&lt;=Projects!$C$43+Projects!$D$43-1),Projects!$B$43/Projects!$D$43,"")</f>
        <v/>
      </c>
      <c r="BI49" s="202" t="str">
        <f aca="false">IF(AND(Projects!$C$43&lt;=BI$4,BI$4&lt;=Projects!$C$43+Projects!$D$43-1),Projects!$B$43/Projects!$D$43,"")</f>
        <v/>
      </c>
      <c r="BJ49" s="202" t="str">
        <f aca="false">IF(AND(Projects!$C$43&lt;=BJ$4,BJ$4&lt;=Projects!$C$43+Projects!$D$43-1),Projects!$B$43/Projects!$D$43,"")</f>
        <v/>
      </c>
      <c r="BK49" s="202" t="str">
        <f aca="false">IF(AND(Projects!$C$43&lt;=BK$4,BK$4&lt;=Projects!$C$43+Projects!$D$43-1),Projects!$B$43/Projects!$D$43,"")</f>
        <v/>
      </c>
      <c r="BL49" s="202" t="str">
        <f aca="false">IF(AND(Projects!$C$43&lt;=BL$4,BL$4&lt;=Projects!$C$43+Projects!$D$43-1),Projects!$B$43/Projects!$D$43,"")</f>
        <v/>
      </c>
      <c r="BM49" s="202" t="str">
        <f aca="false">IF(AND(Projects!$C$43&lt;=BM$4,BM$4&lt;=Projects!$C$43+Projects!$D$43-1),Projects!$B$43/Projects!$D$43,"")</f>
        <v/>
      </c>
      <c r="BN49" s="202" t="str">
        <f aca="false">IF(AND(Projects!$C$43&lt;=BN$4,BN$4&lt;=Projects!$C$43+Projects!$D$43-1),Projects!$B$43/Projects!$D$43,"")</f>
        <v/>
      </c>
      <c r="BO49" s="202" t="str">
        <f aca="false">IF(AND(Projects!$C$43&lt;=BO$4,BO$4&lt;=Projects!$C$43+Projects!$D$43-1),Projects!$B$43/Projects!$D$43,"")</f>
        <v/>
      </c>
      <c r="BP49" s="202" t="str">
        <f aca="false">IF(AND(Projects!$C$43&lt;=BP$4,BP$4&lt;=Projects!$C$43+Projects!$D$43-1),Projects!$B$43/Projects!$D$43,"")</f>
        <v/>
      </c>
      <c r="BQ49" s="202" t="str">
        <f aca="false">IF(AND(Projects!$C$43&lt;=BQ$4,BQ$4&lt;=Projects!$C$43+Projects!$D$43-1),Projects!$B$43/Projects!$D$43,"")</f>
        <v/>
      </c>
      <c r="BR49" s="202" t="str">
        <f aca="false">IF(AND(Projects!$C$43&lt;=BR$4,BR$4&lt;=Projects!$C$43+Projects!$D$43-1),Projects!$B$43/Projects!$D$43,"")</f>
        <v/>
      </c>
      <c r="BS49" s="202" t="str">
        <f aca="false">IF(AND(Projects!$C$43&lt;=BS$4,BS$4&lt;=Projects!$C$43+Projects!$D$43-1),Projects!$B$43/Projects!$D$43,"")</f>
        <v/>
      </c>
      <c r="BT49" s="202" t="str">
        <f aca="false">IF(AND(Projects!$C$43&lt;=BT$4,BT$4&lt;=Projects!$C$43+Projects!$D$43-1),Projects!$B$43/Projects!$D$43,"")</f>
        <v/>
      </c>
      <c r="BU49" s="202" t="str">
        <f aca="false">IF(AND(Projects!$C$43&lt;=BU$4,BU$4&lt;=Projects!$C$43+Projects!$D$43-1),Projects!$B$43/Projects!$D$43,"")</f>
        <v/>
      </c>
      <c r="BV49" s="202" t="str">
        <f aca="false">IF(AND(Projects!$C$43&lt;=BV$4,BV$4&lt;=Projects!$C$43+Projects!$D$43-1),Projects!$B$43/Projects!$D$43,"")</f>
        <v/>
      </c>
      <c r="BW49" s="202" t="str">
        <f aca="false">IF(AND(Projects!$C$43&lt;=BW$4,BW$4&lt;=Projects!$C$43+Projects!$D$43-1),Projects!$B$43/Projects!$D$43,"")</f>
        <v/>
      </c>
      <c r="BX49" s="202" t="str">
        <f aca="false">IF(AND(Projects!$C$43&lt;=BX$4,BX$4&lt;=Projects!$C$43+Projects!$D$43-1),Projects!$B$43/Projects!$D$43,"")</f>
        <v/>
      </c>
      <c r="BY49" s="202" t="str">
        <f aca="false">IF(AND(Projects!$C$43&lt;=BY$4,BY$4&lt;=Projects!$C$43+Projects!$D$43-1),Projects!$B$43/Projects!$D$43,"")</f>
        <v/>
      </c>
      <c r="BZ49" s="202" t="str">
        <f aca="false">IF(AND(Projects!$C$43&lt;=BZ$4,BZ$4&lt;=Projects!$C$43+Projects!$D$43-1),Projects!$B$43/Projects!$D$43,"")</f>
        <v/>
      </c>
      <c r="CA49" s="202" t="str">
        <f aca="false">IF(AND(Projects!$C$43&lt;=CA$4,CA$4&lt;=Projects!$C$43+Projects!$D$43-1),Projects!$B$43/Projects!$D$43,"")</f>
        <v/>
      </c>
      <c r="CB49" s="202" t="str">
        <f aca="false">IF(AND(Projects!$C$43&lt;=CB$4,CB$4&lt;=Projects!$C$43+Projects!$D$43-1),Projects!$B$43/Projects!$D$43,"")</f>
        <v/>
      </c>
      <c r="CC49" s="202" t="str">
        <f aca="false">IF(AND(Projects!$C$43&lt;=CC$4,CC$4&lt;=Projects!$C$43+Projects!$D$43-1),Projects!$B$43/Projects!$D$43,"")</f>
        <v/>
      </c>
      <c r="CD49" s="202" t="n">
        <f aca="false">IF(AND(Projects!$C$43&lt;=CD$4,CD$4&lt;=Projects!$C$43+Projects!$D$43-1),Projects!$B$43/Projects!$D$43,"")</f>
        <v>789473.684210526</v>
      </c>
      <c r="CE49" s="202" t="n">
        <f aca="false">IF(AND(Projects!$C$43&lt;=CE$4,CE$4&lt;=Projects!$C$43+Projects!$D$43-1),Projects!$B$43/Projects!$D$43,"")</f>
        <v>789473.684210526</v>
      </c>
      <c r="CF49" s="202" t="n">
        <f aca="false">IF(AND(Projects!$C$43&lt;=CF$4,CF$4&lt;=Projects!$C$43+Projects!$D$43-1),Projects!$B$43/Projects!$D$43,"")</f>
        <v>789473.684210526</v>
      </c>
      <c r="CG49" s="202" t="n">
        <f aca="false">IF(AND(Projects!$C$43&lt;=CG$4,CG$4&lt;=Projects!$C$43+Projects!$D$43-1),Projects!$B$43/Projects!$D$43,"")</f>
        <v>789473.684210526</v>
      </c>
      <c r="CH49" s="202" t="n">
        <f aca="false">IF(AND(Projects!$C$43&lt;=CH$4,CH$4&lt;=Projects!$C$43+Projects!$D$43-1),Projects!$B$43/Projects!$D$43,"")</f>
        <v>789473.684210526</v>
      </c>
      <c r="CI49" s="202" t="n">
        <f aca="false">IF(AND(Projects!$C$43&lt;=CI$4,CI$4&lt;=Projects!$C$43+Projects!$D$43-1),Projects!$B$43/Projects!$D$43,"")</f>
        <v>789473.684210526</v>
      </c>
      <c r="CJ49" s="202" t="n">
        <f aca="false">IF(AND(Projects!$C$43&lt;=CJ$4,CJ$4&lt;=Projects!$C$43+Projects!$D$43-1),Projects!$B$43/Projects!$D$43,"")</f>
        <v>789473.684210526</v>
      </c>
      <c r="CK49" s="202" t="n">
        <f aca="false">IF(AND(Projects!$C$43&lt;=CK$4,CK$4&lt;=Projects!$C$43+Projects!$D$43-1),Projects!$B$43/Projects!$D$43,"")</f>
        <v>789473.684210526</v>
      </c>
      <c r="CL49" s="202" t="n">
        <f aca="false">IF(AND(Projects!$C$43&lt;=CL$4,CL$4&lt;=Projects!$C$43+Projects!$D$43-1),Projects!$B$43/Projects!$D$43,"")</f>
        <v>789473.684210526</v>
      </c>
      <c r="CM49" s="202" t="n">
        <f aca="false">IF(AND(Projects!$C$43&lt;=CM$4,CM$4&lt;=Projects!$C$43+Projects!$D$43-1),Projects!$B$43/Projects!$D$43,"")</f>
        <v>789473.684210526</v>
      </c>
      <c r="CN49" s="202" t="n">
        <f aca="false">IF(AND(Projects!$C$43&lt;=CN$4,CN$4&lt;=Projects!$C$43+Projects!$D$43-1),Projects!$B$43/Projects!$D$43,"")</f>
        <v>789473.684210526</v>
      </c>
      <c r="CO49" s="202" t="n">
        <f aca="false">IF(AND(Projects!$C$43&lt;=CO$4,CO$4&lt;=Projects!$C$43+Projects!$D$43-1),Projects!$B$43/Projects!$D$43,"")</f>
        <v>789473.684210526</v>
      </c>
      <c r="CP49" s="202" t="n">
        <f aca="false">IF(AND(Projects!$C$43&lt;=CP$4,CP$4&lt;=Projects!$C$43+Projects!$D$43-1),Projects!$B$43/Projects!$D$43,"")</f>
        <v>789473.684210526</v>
      </c>
      <c r="CQ49" s="202" t="n">
        <f aca="false">IF(AND(Projects!$C$43&lt;=CQ$4,CQ$4&lt;=Projects!$C$43+Projects!$D$43-1),Projects!$B$43/Projects!$D$43,"")</f>
        <v>789473.684210526</v>
      </c>
      <c r="CR49" s="202" t="n">
        <f aca="false">IF(AND(Projects!$C$43&lt;=CR$4,CR$4&lt;=Projects!$C$43+Projects!$D$43-1),Projects!$B$43/Projects!$D$43,"")</f>
        <v>789473.684210526</v>
      </c>
      <c r="CS49" s="202" t="n">
        <f aca="false">IF(AND(Projects!$C$43&lt;=CS$4,CS$4&lt;=Projects!$C$43+Projects!$D$43-1),Projects!$B$43/Projects!$D$43,"")</f>
        <v>789473.684210526</v>
      </c>
      <c r="CT49" s="202" t="n">
        <f aca="false">IF(AND(Projects!$C$43&lt;=CT$4,CT$4&lt;=Projects!$C$43+Projects!$D$43-1),Projects!$B$43/Projects!$D$43,"")</f>
        <v>789473.684210526</v>
      </c>
      <c r="CU49" s="202" t="n">
        <f aca="false">IF(AND(Projects!$C$43&lt;=CU$4,CU$4&lt;=Projects!$C$43+Projects!$D$43-1),Projects!$B$43/Projects!$D$43,"")</f>
        <v>789473.684210526</v>
      </c>
      <c r="CV49" s="202" t="n">
        <f aca="false">IF(AND(Projects!$C$43&lt;=CV$4,CV$4&lt;=Projects!$C$43+Projects!$D$43-1),Projects!$B$43/Projects!$D$43,"")</f>
        <v>789473.684210526</v>
      </c>
      <c r="CW49" s="202" t="str">
        <f aca="false">IF(AND(Projects!$C$43&lt;=CW$4,CW$4&lt;=Projects!$C$43+Projects!$D$43-1),Projects!$B$43/Projects!$D$43,"")</f>
        <v/>
      </c>
      <c r="CX49" s="202" t="str">
        <f aca="false">IF(AND(Projects!$C$43&lt;=CX$4,CX$4&lt;=Projects!$C$43+Projects!$D$43-1),Projects!$B$43/Projects!$D$43,"")</f>
        <v/>
      </c>
      <c r="CY49" s="202" t="str">
        <f aca="false">IF(AND(Projects!$C$43&lt;=CY$4,CY$4&lt;=Projects!$C$43+Projects!$D$43-1),Projects!$B$43/Projects!$D$43,"")</f>
        <v/>
      </c>
      <c r="CZ49" s="202" t="str">
        <f aca="false">IF(AND(Projects!$C$43&lt;=CZ$4,CZ$4&lt;=Projects!$C$43+Projects!$D$43-1),Projects!$B$43/Projects!$D$43,"")</f>
        <v/>
      </c>
      <c r="DA49" s="202" t="str">
        <f aca="false">IF(AND(Projects!$C$43&lt;=DA$4,DA$4&lt;=Projects!$C$43+Projects!$D$43-1),Projects!$B$43/Projects!$D$43,"")</f>
        <v/>
      </c>
      <c r="DB49" s="202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30" t="s">
        <v>47</v>
      </c>
      <c r="B50" s="199" t="n">
        <f aca="false">Projects!$B$44</f>
        <v>15000000</v>
      </c>
      <c r="C50" s="200" t="n">
        <f aca="false">EDATE(Model!$E$2,Projects!$C$44-1)</f>
        <v>48458</v>
      </c>
      <c r="D50" s="200" t="n">
        <f aca="false">EDATE(Model!$E$2,Projects!$C$44+Projects!$D$44-2)</f>
        <v>49004</v>
      </c>
      <c r="E50" s="201" t="n">
        <f aca="false">Projects!$D$44</f>
        <v>19</v>
      </c>
      <c r="F50" s="199" t="n">
        <f aca="false">Projects!$B$44/Projects!$D$44</f>
        <v>789473.684210526</v>
      </c>
      <c r="G50" s="202" t="str">
        <f aca="false">IF(AND(Projects!$C$44&lt;=G$4,G$4&lt;=Projects!$C$44+Projects!$D$44-1),Projects!$B$44/Projects!$D$44,"")</f>
        <v/>
      </c>
      <c r="H50" s="202" t="str">
        <f aca="false">IF(AND(Projects!$C$44&lt;=H$4,H$4&lt;=Projects!$C$44+Projects!$D$44-1),Projects!$B$44/Projects!$D$44,"")</f>
        <v/>
      </c>
      <c r="I50" s="202" t="str">
        <f aca="false">IF(AND(Projects!$C$44&lt;=I$4,I$4&lt;=Projects!$C$44+Projects!$D$44-1),Projects!$B$44/Projects!$D$44,"")</f>
        <v/>
      </c>
      <c r="J50" s="202" t="str">
        <f aca="false">IF(AND(Projects!$C$44&lt;=J$4,J$4&lt;=Projects!$C$44+Projects!$D$44-1),Projects!$B$44/Projects!$D$44,"")</f>
        <v/>
      </c>
      <c r="K50" s="202" t="str">
        <f aca="false">IF(AND(Projects!$C$44&lt;=K$4,K$4&lt;=Projects!$C$44+Projects!$D$44-1),Projects!$B$44/Projects!$D$44,"")</f>
        <v/>
      </c>
      <c r="L50" s="202" t="str">
        <f aca="false">IF(AND(Projects!$C$44&lt;=L$4,L$4&lt;=Projects!$C$44+Projects!$D$44-1),Projects!$B$44/Projects!$D$44,"")</f>
        <v/>
      </c>
      <c r="M50" s="202" t="str">
        <f aca="false">IF(AND(Projects!$C$44&lt;=M$4,M$4&lt;=Projects!$C$44+Projects!$D$44-1),Projects!$B$44/Projects!$D$44,"")</f>
        <v/>
      </c>
      <c r="N50" s="202" t="str">
        <f aca="false">IF(AND(Projects!$C$44&lt;=N$4,N$4&lt;=Projects!$C$44+Projects!$D$44-1),Projects!$B$44/Projects!$D$44,"")</f>
        <v/>
      </c>
      <c r="O50" s="202" t="str">
        <f aca="false">IF(AND(Projects!$C$44&lt;=O$4,O$4&lt;=Projects!$C$44+Projects!$D$44-1),Projects!$B$44/Projects!$D$44,"")</f>
        <v/>
      </c>
      <c r="P50" s="202" t="str">
        <f aca="false">IF(AND(Projects!$C$44&lt;=P$4,P$4&lt;=Projects!$C$44+Projects!$D$44-1),Projects!$B$44/Projects!$D$44,"")</f>
        <v/>
      </c>
      <c r="Q50" s="202" t="str">
        <f aca="false">IF(AND(Projects!$C$44&lt;=Q$4,Q$4&lt;=Projects!$C$44+Projects!$D$44-1),Projects!$B$44/Projects!$D$44,"")</f>
        <v/>
      </c>
      <c r="R50" s="202" t="str">
        <f aca="false">IF(AND(Projects!$C$44&lt;=R$4,R$4&lt;=Projects!$C$44+Projects!$D$44-1),Projects!$B$44/Projects!$D$44,"")</f>
        <v/>
      </c>
      <c r="S50" s="202" t="str">
        <f aca="false">IF(AND(Projects!$C$44&lt;=S$4,S$4&lt;=Projects!$C$44+Projects!$D$44-1),Projects!$B$44/Projects!$D$44,"")</f>
        <v/>
      </c>
      <c r="T50" s="202" t="str">
        <f aca="false">IF(AND(Projects!$C$44&lt;=T$4,T$4&lt;=Projects!$C$44+Projects!$D$44-1),Projects!$B$44/Projects!$D$44,"")</f>
        <v/>
      </c>
      <c r="U50" s="202" t="str">
        <f aca="false">IF(AND(Projects!$C$44&lt;=U$4,U$4&lt;=Projects!$C$44+Projects!$D$44-1),Projects!$B$44/Projects!$D$44,"")</f>
        <v/>
      </c>
      <c r="V50" s="202" t="str">
        <f aca="false">IF(AND(Projects!$C$44&lt;=V$4,V$4&lt;=Projects!$C$44+Projects!$D$44-1),Projects!$B$44/Projects!$D$44,"")</f>
        <v/>
      </c>
      <c r="W50" s="202" t="str">
        <f aca="false">IF(AND(Projects!$C$44&lt;=W$4,W$4&lt;=Projects!$C$44+Projects!$D$44-1),Projects!$B$44/Projects!$D$44,"")</f>
        <v/>
      </c>
      <c r="X50" s="202" t="str">
        <f aca="false">IF(AND(Projects!$C$44&lt;=X$4,X$4&lt;=Projects!$C$44+Projects!$D$44-1),Projects!$B$44/Projects!$D$44,"")</f>
        <v/>
      </c>
      <c r="Y50" s="202" t="str">
        <f aca="false">IF(AND(Projects!$C$44&lt;=Y$4,Y$4&lt;=Projects!$C$44+Projects!$D$44-1),Projects!$B$44/Projects!$D$44,"")</f>
        <v/>
      </c>
      <c r="Z50" s="202" t="str">
        <f aca="false">IF(AND(Projects!$C$44&lt;=Z$4,Z$4&lt;=Projects!$C$44+Projects!$D$44-1),Projects!$B$44/Projects!$D$44,"")</f>
        <v/>
      </c>
      <c r="AA50" s="202" t="str">
        <f aca="false">IF(AND(Projects!$C$44&lt;=AA$4,AA$4&lt;=Projects!$C$44+Projects!$D$44-1),Projects!$B$44/Projects!$D$44,"")</f>
        <v/>
      </c>
      <c r="AB50" s="202" t="str">
        <f aca="false">IF(AND(Projects!$C$44&lt;=AB$4,AB$4&lt;=Projects!$C$44+Projects!$D$44-1),Projects!$B$44/Projects!$D$44,"")</f>
        <v/>
      </c>
      <c r="AC50" s="202" t="str">
        <f aca="false">IF(AND(Projects!$C$44&lt;=AC$4,AC$4&lt;=Projects!$C$44+Projects!$D$44-1),Projects!$B$44/Projects!$D$44,"")</f>
        <v/>
      </c>
      <c r="AD50" s="202" t="str">
        <f aca="false">IF(AND(Projects!$C$44&lt;=AD$4,AD$4&lt;=Projects!$C$44+Projects!$D$44-1),Projects!$B$44/Projects!$D$44,"")</f>
        <v/>
      </c>
      <c r="AE50" s="202" t="str">
        <f aca="false">IF(AND(Projects!$C$44&lt;=AE$4,AE$4&lt;=Projects!$C$44+Projects!$D$44-1),Projects!$B$44/Projects!$D$44,"")</f>
        <v/>
      </c>
      <c r="AF50" s="202" t="str">
        <f aca="false">IF(AND(Projects!$C$44&lt;=AF$4,AF$4&lt;=Projects!$C$44+Projects!$D$44-1),Projects!$B$44/Projects!$D$44,"")</f>
        <v/>
      </c>
      <c r="AG50" s="202" t="str">
        <f aca="false">IF(AND(Projects!$C$44&lt;=AG$4,AG$4&lt;=Projects!$C$44+Projects!$D$44-1),Projects!$B$44/Projects!$D$44,"")</f>
        <v/>
      </c>
      <c r="AH50" s="202" t="str">
        <f aca="false">IF(AND(Projects!$C$44&lt;=AH$4,AH$4&lt;=Projects!$C$44+Projects!$D$44-1),Projects!$B$44/Projects!$D$44,"")</f>
        <v/>
      </c>
      <c r="AI50" s="202" t="str">
        <f aca="false">IF(AND(Projects!$C$44&lt;=AI$4,AI$4&lt;=Projects!$C$44+Projects!$D$44-1),Projects!$B$44/Projects!$D$44,"")</f>
        <v/>
      </c>
      <c r="AJ50" s="202" t="str">
        <f aca="false">IF(AND(Projects!$C$44&lt;=AJ$4,AJ$4&lt;=Projects!$C$44+Projects!$D$44-1),Projects!$B$44/Projects!$D$44,"")</f>
        <v/>
      </c>
      <c r="AK50" s="202" t="str">
        <f aca="false">IF(AND(Projects!$C$44&lt;=AK$4,AK$4&lt;=Projects!$C$44+Projects!$D$44-1),Projects!$B$44/Projects!$D$44,"")</f>
        <v/>
      </c>
      <c r="AL50" s="202" t="str">
        <f aca="false">IF(AND(Projects!$C$44&lt;=AL$4,AL$4&lt;=Projects!$C$44+Projects!$D$44-1),Projects!$B$44/Projects!$D$44,"")</f>
        <v/>
      </c>
      <c r="AM50" s="202" t="str">
        <f aca="false">IF(AND(Projects!$C$44&lt;=AM$4,AM$4&lt;=Projects!$C$44+Projects!$D$44-1),Projects!$B$44/Projects!$D$44,"")</f>
        <v/>
      </c>
      <c r="AN50" s="202" t="str">
        <f aca="false">IF(AND(Projects!$C$44&lt;=AN$4,AN$4&lt;=Projects!$C$44+Projects!$D$44-1),Projects!$B$44/Projects!$D$44,"")</f>
        <v/>
      </c>
      <c r="AO50" s="202" t="str">
        <f aca="false">IF(AND(Projects!$C$44&lt;=AO$4,AO$4&lt;=Projects!$C$44+Projects!$D$44-1),Projects!$B$44/Projects!$D$44,"")</f>
        <v/>
      </c>
      <c r="AP50" s="202" t="str">
        <f aca="false">IF(AND(Projects!$C$44&lt;=AP$4,AP$4&lt;=Projects!$C$44+Projects!$D$44-1),Projects!$B$44/Projects!$D$44,"")</f>
        <v/>
      </c>
      <c r="AQ50" s="202" t="str">
        <f aca="false">IF(AND(Projects!$C$44&lt;=AQ$4,AQ$4&lt;=Projects!$C$44+Projects!$D$44-1),Projects!$B$44/Projects!$D$44,"")</f>
        <v/>
      </c>
      <c r="AR50" s="202" t="str">
        <f aca="false">IF(AND(Projects!$C$44&lt;=AR$4,AR$4&lt;=Projects!$C$44+Projects!$D$44-1),Projects!$B$44/Projects!$D$44,"")</f>
        <v/>
      </c>
      <c r="AS50" s="202" t="str">
        <f aca="false">IF(AND(Projects!$C$44&lt;=AS$4,AS$4&lt;=Projects!$C$44+Projects!$D$44-1),Projects!$B$44/Projects!$D$44,"")</f>
        <v/>
      </c>
      <c r="AT50" s="202" t="str">
        <f aca="false">IF(AND(Projects!$C$44&lt;=AT$4,AT$4&lt;=Projects!$C$44+Projects!$D$44-1),Projects!$B$44/Projects!$D$44,"")</f>
        <v/>
      </c>
      <c r="AU50" s="202" t="str">
        <f aca="false">IF(AND(Projects!$C$44&lt;=AU$4,AU$4&lt;=Projects!$C$44+Projects!$D$44-1),Projects!$B$44/Projects!$D$44,"")</f>
        <v/>
      </c>
      <c r="AV50" s="202" t="str">
        <f aca="false">IF(AND(Projects!$C$44&lt;=AV$4,AV$4&lt;=Projects!$C$44+Projects!$D$44-1),Projects!$B$44/Projects!$D$44,"")</f>
        <v/>
      </c>
      <c r="AW50" s="202" t="str">
        <f aca="false">IF(AND(Projects!$C$44&lt;=AW$4,AW$4&lt;=Projects!$C$44+Projects!$D$44-1),Projects!$B$44/Projects!$D$44,"")</f>
        <v/>
      </c>
      <c r="AX50" s="202" t="str">
        <f aca="false">IF(AND(Projects!$C$44&lt;=AX$4,AX$4&lt;=Projects!$C$44+Projects!$D$44-1),Projects!$B$44/Projects!$D$44,"")</f>
        <v/>
      </c>
      <c r="AY50" s="202" t="str">
        <f aca="false">IF(AND(Projects!$C$44&lt;=AY$4,AY$4&lt;=Projects!$C$44+Projects!$D$44-1),Projects!$B$44/Projects!$D$44,"")</f>
        <v/>
      </c>
      <c r="AZ50" s="202" t="str">
        <f aca="false">IF(AND(Projects!$C$44&lt;=AZ$4,AZ$4&lt;=Projects!$C$44+Projects!$D$44-1),Projects!$B$44/Projects!$D$44,"")</f>
        <v/>
      </c>
      <c r="BA50" s="202" t="str">
        <f aca="false">IF(AND(Projects!$C$44&lt;=BA$4,BA$4&lt;=Projects!$C$44+Projects!$D$44-1),Projects!$B$44/Projects!$D$44,"")</f>
        <v/>
      </c>
      <c r="BB50" s="202" t="str">
        <f aca="false">IF(AND(Projects!$C$44&lt;=BB$4,BB$4&lt;=Projects!$C$44+Projects!$D$44-1),Projects!$B$44/Projects!$D$44,"")</f>
        <v/>
      </c>
      <c r="BC50" s="202" t="str">
        <f aca="false">IF(AND(Projects!$C$44&lt;=BC$4,BC$4&lt;=Projects!$C$44+Projects!$D$44-1),Projects!$B$44/Projects!$D$44,"")</f>
        <v/>
      </c>
      <c r="BD50" s="202" t="str">
        <f aca="false">IF(AND(Projects!$C$44&lt;=BD$4,BD$4&lt;=Projects!$C$44+Projects!$D$44-1),Projects!$B$44/Projects!$D$44,"")</f>
        <v/>
      </c>
      <c r="BE50" s="202" t="str">
        <f aca="false">IF(AND(Projects!$C$44&lt;=BE$4,BE$4&lt;=Projects!$C$44+Projects!$D$44-1),Projects!$B$44/Projects!$D$44,"")</f>
        <v/>
      </c>
      <c r="BF50" s="202" t="str">
        <f aca="false">IF(AND(Projects!$C$44&lt;=BF$4,BF$4&lt;=Projects!$C$44+Projects!$D$44-1),Projects!$B$44/Projects!$D$44,"")</f>
        <v/>
      </c>
      <c r="BG50" s="202" t="str">
        <f aca="false">IF(AND(Projects!$C$44&lt;=BG$4,BG$4&lt;=Projects!$C$44+Projects!$D$44-1),Projects!$B$44/Projects!$D$44,"")</f>
        <v/>
      </c>
      <c r="BH50" s="202" t="str">
        <f aca="false">IF(AND(Projects!$C$44&lt;=BH$4,BH$4&lt;=Projects!$C$44+Projects!$D$44-1),Projects!$B$44/Projects!$D$44,"")</f>
        <v/>
      </c>
      <c r="BI50" s="202" t="str">
        <f aca="false">IF(AND(Projects!$C$44&lt;=BI$4,BI$4&lt;=Projects!$C$44+Projects!$D$44-1),Projects!$B$44/Projects!$D$44,"")</f>
        <v/>
      </c>
      <c r="BJ50" s="202" t="str">
        <f aca="false">IF(AND(Projects!$C$44&lt;=BJ$4,BJ$4&lt;=Projects!$C$44+Projects!$D$44-1),Projects!$B$44/Projects!$D$44,"")</f>
        <v/>
      </c>
      <c r="BK50" s="202" t="str">
        <f aca="false">IF(AND(Projects!$C$44&lt;=BK$4,BK$4&lt;=Projects!$C$44+Projects!$D$44-1),Projects!$B$44/Projects!$D$44,"")</f>
        <v/>
      </c>
      <c r="BL50" s="202" t="str">
        <f aca="false">IF(AND(Projects!$C$44&lt;=BL$4,BL$4&lt;=Projects!$C$44+Projects!$D$44-1),Projects!$B$44/Projects!$D$44,"")</f>
        <v/>
      </c>
      <c r="BM50" s="202" t="str">
        <f aca="false">IF(AND(Projects!$C$44&lt;=BM$4,BM$4&lt;=Projects!$C$44+Projects!$D$44-1),Projects!$B$44/Projects!$D$44,"")</f>
        <v/>
      </c>
      <c r="BN50" s="202" t="str">
        <f aca="false">IF(AND(Projects!$C$44&lt;=BN$4,BN$4&lt;=Projects!$C$44+Projects!$D$44-1),Projects!$B$44/Projects!$D$44,"")</f>
        <v/>
      </c>
      <c r="BO50" s="202" t="str">
        <f aca="false">IF(AND(Projects!$C$44&lt;=BO$4,BO$4&lt;=Projects!$C$44+Projects!$D$44-1),Projects!$B$44/Projects!$D$44,"")</f>
        <v/>
      </c>
      <c r="BP50" s="202" t="str">
        <f aca="false">IF(AND(Projects!$C$44&lt;=BP$4,BP$4&lt;=Projects!$C$44+Projects!$D$44-1),Projects!$B$44/Projects!$D$44,"")</f>
        <v/>
      </c>
      <c r="BQ50" s="202" t="str">
        <f aca="false">IF(AND(Projects!$C$44&lt;=BQ$4,BQ$4&lt;=Projects!$C$44+Projects!$D$44-1),Projects!$B$44/Projects!$D$44,"")</f>
        <v/>
      </c>
      <c r="BR50" s="202" t="str">
        <f aca="false">IF(AND(Projects!$C$44&lt;=BR$4,BR$4&lt;=Projects!$C$44+Projects!$D$44-1),Projects!$B$44/Projects!$D$44,"")</f>
        <v/>
      </c>
      <c r="BS50" s="202" t="str">
        <f aca="false">IF(AND(Projects!$C$44&lt;=BS$4,BS$4&lt;=Projects!$C$44+Projects!$D$44-1),Projects!$B$44/Projects!$D$44,"")</f>
        <v/>
      </c>
      <c r="BT50" s="202" t="str">
        <f aca="false">IF(AND(Projects!$C$44&lt;=BT$4,BT$4&lt;=Projects!$C$44+Projects!$D$44-1),Projects!$B$44/Projects!$D$44,"")</f>
        <v/>
      </c>
      <c r="BU50" s="202" t="str">
        <f aca="false">IF(AND(Projects!$C$44&lt;=BU$4,BU$4&lt;=Projects!$C$44+Projects!$D$44-1),Projects!$B$44/Projects!$D$44,"")</f>
        <v/>
      </c>
      <c r="BV50" s="202" t="str">
        <f aca="false">IF(AND(Projects!$C$44&lt;=BV$4,BV$4&lt;=Projects!$C$44+Projects!$D$44-1),Projects!$B$44/Projects!$D$44,"")</f>
        <v/>
      </c>
      <c r="BW50" s="202" t="str">
        <f aca="false">IF(AND(Projects!$C$44&lt;=BW$4,BW$4&lt;=Projects!$C$44+Projects!$D$44-1),Projects!$B$44/Projects!$D$44,"")</f>
        <v/>
      </c>
      <c r="BX50" s="202" t="str">
        <f aca="false">IF(AND(Projects!$C$44&lt;=BX$4,BX$4&lt;=Projects!$C$44+Projects!$D$44-1),Projects!$B$44/Projects!$D$44,"")</f>
        <v/>
      </c>
      <c r="BY50" s="202" t="str">
        <f aca="false">IF(AND(Projects!$C$44&lt;=BY$4,BY$4&lt;=Projects!$C$44+Projects!$D$44-1),Projects!$B$44/Projects!$D$44,"")</f>
        <v/>
      </c>
      <c r="BZ50" s="202" t="str">
        <f aca="false">IF(AND(Projects!$C$44&lt;=BZ$4,BZ$4&lt;=Projects!$C$44+Projects!$D$44-1),Projects!$B$44/Projects!$D$44,"")</f>
        <v/>
      </c>
      <c r="CA50" s="202" t="str">
        <f aca="false">IF(AND(Projects!$C$44&lt;=CA$4,CA$4&lt;=Projects!$C$44+Projects!$D$44-1),Projects!$B$44/Projects!$D$44,"")</f>
        <v/>
      </c>
      <c r="CB50" s="202" t="str">
        <f aca="false">IF(AND(Projects!$C$44&lt;=CB$4,CB$4&lt;=Projects!$C$44+Projects!$D$44-1),Projects!$B$44/Projects!$D$44,"")</f>
        <v/>
      </c>
      <c r="CC50" s="202" t="str">
        <f aca="false">IF(AND(Projects!$C$44&lt;=CC$4,CC$4&lt;=Projects!$C$44+Projects!$D$44-1),Projects!$B$44/Projects!$D$44,"")</f>
        <v/>
      </c>
      <c r="CD50" s="202" t="str">
        <f aca="false">IF(AND(Projects!$C$44&lt;=CD$4,CD$4&lt;=Projects!$C$44+Projects!$D$44-1),Projects!$B$44/Projects!$D$44,"")</f>
        <v/>
      </c>
      <c r="CE50" s="202" t="str">
        <f aca="false">IF(AND(Projects!$C$44&lt;=CE$4,CE$4&lt;=Projects!$C$44+Projects!$D$44-1),Projects!$B$44/Projects!$D$44,"")</f>
        <v/>
      </c>
      <c r="CF50" s="202" t="n">
        <f aca="false">IF(AND(Projects!$C$44&lt;=CF$4,CF$4&lt;=Projects!$C$44+Projects!$D$44-1),Projects!$B$44/Projects!$D$44,"")</f>
        <v>789473.684210526</v>
      </c>
      <c r="CG50" s="202" t="n">
        <f aca="false">IF(AND(Projects!$C$44&lt;=CG$4,CG$4&lt;=Projects!$C$44+Projects!$D$44-1),Projects!$B$44/Projects!$D$44,"")</f>
        <v>789473.684210526</v>
      </c>
      <c r="CH50" s="202" t="n">
        <f aca="false">IF(AND(Projects!$C$44&lt;=CH$4,CH$4&lt;=Projects!$C$44+Projects!$D$44-1),Projects!$B$44/Projects!$D$44,"")</f>
        <v>789473.684210526</v>
      </c>
      <c r="CI50" s="202" t="n">
        <f aca="false">IF(AND(Projects!$C$44&lt;=CI$4,CI$4&lt;=Projects!$C$44+Projects!$D$44-1),Projects!$B$44/Projects!$D$44,"")</f>
        <v>789473.684210526</v>
      </c>
      <c r="CJ50" s="202" t="n">
        <f aca="false">IF(AND(Projects!$C$44&lt;=CJ$4,CJ$4&lt;=Projects!$C$44+Projects!$D$44-1),Projects!$B$44/Projects!$D$44,"")</f>
        <v>789473.684210526</v>
      </c>
      <c r="CK50" s="202" t="n">
        <f aca="false">IF(AND(Projects!$C$44&lt;=CK$4,CK$4&lt;=Projects!$C$44+Projects!$D$44-1),Projects!$B$44/Projects!$D$44,"")</f>
        <v>789473.684210526</v>
      </c>
      <c r="CL50" s="202" t="n">
        <f aca="false">IF(AND(Projects!$C$44&lt;=CL$4,CL$4&lt;=Projects!$C$44+Projects!$D$44-1),Projects!$B$44/Projects!$D$44,"")</f>
        <v>789473.684210526</v>
      </c>
      <c r="CM50" s="202" t="n">
        <f aca="false">IF(AND(Projects!$C$44&lt;=CM$4,CM$4&lt;=Projects!$C$44+Projects!$D$44-1),Projects!$B$44/Projects!$D$44,"")</f>
        <v>789473.684210526</v>
      </c>
      <c r="CN50" s="202" t="n">
        <f aca="false">IF(AND(Projects!$C$44&lt;=CN$4,CN$4&lt;=Projects!$C$44+Projects!$D$44-1),Projects!$B$44/Projects!$D$44,"")</f>
        <v>789473.684210526</v>
      </c>
      <c r="CO50" s="202" t="n">
        <f aca="false">IF(AND(Projects!$C$44&lt;=CO$4,CO$4&lt;=Projects!$C$44+Projects!$D$44-1),Projects!$B$44/Projects!$D$44,"")</f>
        <v>789473.684210526</v>
      </c>
      <c r="CP50" s="202" t="n">
        <f aca="false">IF(AND(Projects!$C$44&lt;=CP$4,CP$4&lt;=Projects!$C$44+Projects!$D$44-1),Projects!$B$44/Projects!$D$44,"")</f>
        <v>789473.684210526</v>
      </c>
      <c r="CQ50" s="202" t="n">
        <f aca="false">IF(AND(Projects!$C$44&lt;=CQ$4,CQ$4&lt;=Projects!$C$44+Projects!$D$44-1),Projects!$B$44/Projects!$D$44,"")</f>
        <v>789473.684210526</v>
      </c>
      <c r="CR50" s="202" t="n">
        <f aca="false">IF(AND(Projects!$C$44&lt;=CR$4,CR$4&lt;=Projects!$C$44+Projects!$D$44-1),Projects!$B$44/Projects!$D$44,"")</f>
        <v>789473.684210526</v>
      </c>
      <c r="CS50" s="202" t="n">
        <f aca="false">IF(AND(Projects!$C$44&lt;=CS$4,CS$4&lt;=Projects!$C$44+Projects!$D$44-1),Projects!$B$44/Projects!$D$44,"")</f>
        <v>789473.684210526</v>
      </c>
      <c r="CT50" s="202" t="n">
        <f aca="false">IF(AND(Projects!$C$44&lt;=CT$4,CT$4&lt;=Projects!$C$44+Projects!$D$44-1),Projects!$B$44/Projects!$D$44,"")</f>
        <v>789473.684210526</v>
      </c>
      <c r="CU50" s="202" t="n">
        <f aca="false">IF(AND(Projects!$C$44&lt;=CU$4,CU$4&lt;=Projects!$C$44+Projects!$D$44-1),Projects!$B$44/Projects!$D$44,"")</f>
        <v>789473.684210526</v>
      </c>
      <c r="CV50" s="202" t="n">
        <f aca="false">IF(AND(Projects!$C$44&lt;=CV$4,CV$4&lt;=Projects!$C$44+Projects!$D$44-1),Projects!$B$44/Projects!$D$44,"")</f>
        <v>789473.684210526</v>
      </c>
      <c r="CW50" s="202" t="n">
        <f aca="false">IF(AND(Projects!$C$44&lt;=CW$4,CW$4&lt;=Projects!$C$44+Projects!$D$44-1),Projects!$B$44/Projects!$D$44,"")</f>
        <v>789473.684210526</v>
      </c>
      <c r="CX50" s="202" t="n">
        <f aca="false">IF(AND(Projects!$C$44&lt;=CX$4,CX$4&lt;=Projects!$C$44+Projects!$D$44-1),Projects!$B$44/Projects!$D$44,"")</f>
        <v>789473.684210526</v>
      </c>
      <c r="CY50" s="202" t="str">
        <f aca="false">IF(AND(Projects!$C$44&lt;=CY$4,CY$4&lt;=Projects!$C$44+Projects!$D$44-1),Projects!$B$44/Projects!$D$44,"")</f>
        <v/>
      </c>
      <c r="CZ50" s="202" t="str">
        <f aca="false">IF(AND(Projects!$C$44&lt;=CZ$4,CZ$4&lt;=Projects!$C$44+Projects!$D$44-1),Projects!$B$44/Projects!$D$44,"")</f>
        <v/>
      </c>
      <c r="DA50" s="202" t="str">
        <f aca="false">IF(AND(Projects!$C$44&lt;=DA$4,DA$4&lt;=Projects!$C$44+Projects!$D$44-1),Projects!$B$44/Projects!$D$44,"")</f>
        <v/>
      </c>
      <c r="DB50" s="202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30" t="s">
        <v>48</v>
      </c>
      <c r="B51" s="199" t="n">
        <f aca="false">Projects!$B$45</f>
        <v>18000000</v>
      </c>
      <c r="C51" s="200" t="n">
        <f aca="false">EDATE(Model!$E$2,Projects!$C$45-1)</f>
        <v>48519</v>
      </c>
      <c r="D51" s="200" t="n">
        <f aca="false">EDATE(Model!$E$2,Projects!$C$45+Projects!$D$45-2)</f>
        <v>49065</v>
      </c>
      <c r="E51" s="201" t="n">
        <f aca="false">Projects!$D$45</f>
        <v>19</v>
      </c>
      <c r="F51" s="199" t="n">
        <f aca="false">Projects!$B$45/Projects!$D$45</f>
        <v>947368.421052632</v>
      </c>
      <c r="G51" s="202" t="str">
        <f aca="false">IF(AND(Projects!$C$45&lt;=G$4,G$4&lt;=Projects!$C$45+Projects!$D$45-1),Projects!$B$45/Projects!$D$45,"")</f>
        <v/>
      </c>
      <c r="H51" s="202" t="str">
        <f aca="false">IF(AND(Projects!$C$45&lt;=H$4,H$4&lt;=Projects!$C$45+Projects!$D$45-1),Projects!$B$45/Projects!$D$45,"")</f>
        <v/>
      </c>
      <c r="I51" s="202" t="str">
        <f aca="false">IF(AND(Projects!$C$45&lt;=I$4,I$4&lt;=Projects!$C$45+Projects!$D$45-1),Projects!$B$45/Projects!$D$45,"")</f>
        <v/>
      </c>
      <c r="J51" s="202" t="str">
        <f aca="false">IF(AND(Projects!$C$45&lt;=J$4,J$4&lt;=Projects!$C$45+Projects!$D$45-1),Projects!$B$45/Projects!$D$45,"")</f>
        <v/>
      </c>
      <c r="K51" s="202" t="str">
        <f aca="false">IF(AND(Projects!$C$45&lt;=K$4,K$4&lt;=Projects!$C$45+Projects!$D$45-1),Projects!$B$45/Projects!$D$45,"")</f>
        <v/>
      </c>
      <c r="L51" s="202" t="str">
        <f aca="false">IF(AND(Projects!$C$45&lt;=L$4,L$4&lt;=Projects!$C$45+Projects!$D$45-1),Projects!$B$45/Projects!$D$45,"")</f>
        <v/>
      </c>
      <c r="M51" s="202" t="str">
        <f aca="false">IF(AND(Projects!$C$45&lt;=M$4,M$4&lt;=Projects!$C$45+Projects!$D$45-1),Projects!$B$45/Projects!$D$45,"")</f>
        <v/>
      </c>
      <c r="N51" s="202" t="str">
        <f aca="false">IF(AND(Projects!$C$45&lt;=N$4,N$4&lt;=Projects!$C$45+Projects!$D$45-1),Projects!$B$45/Projects!$D$45,"")</f>
        <v/>
      </c>
      <c r="O51" s="202" t="str">
        <f aca="false">IF(AND(Projects!$C$45&lt;=O$4,O$4&lt;=Projects!$C$45+Projects!$D$45-1),Projects!$B$45/Projects!$D$45,"")</f>
        <v/>
      </c>
      <c r="P51" s="202" t="str">
        <f aca="false">IF(AND(Projects!$C$45&lt;=P$4,P$4&lt;=Projects!$C$45+Projects!$D$45-1),Projects!$B$45/Projects!$D$45,"")</f>
        <v/>
      </c>
      <c r="Q51" s="202" t="str">
        <f aca="false">IF(AND(Projects!$C$45&lt;=Q$4,Q$4&lt;=Projects!$C$45+Projects!$D$45-1),Projects!$B$45/Projects!$D$45,"")</f>
        <v/>
      </c>
      <c r="R51" s="202" t="str">
        <f aca="false">IF(AND(Projects!$C$45&lt;=R$4,R$4&lt;=Projects!$C$45+Projects!$D$45-1),Projects!$B$45/Projects!$D$45,"")</f>
        <v/>
      </c>
      <c r="S51" s="202" t="str">
        <f aca="false">IF(AND(Projects!$C$45&lt;=S$4,S$4&lt;=Projects!$C$45+Projects!$D$45-1),Projects!$B$45/Projects!$D$45,"")</f>
        <v/>
      </c>
      <c r="T51" s="202" t="str">
        <f aca="false">IF(AND(Projects!$C$45&lt;=T$4,T$4&lt;=Projects!$C$45+Projects!$D$45-1),Projects!$B$45/Projects!$D$45,"")</f>
        <v/>
      </c>
      <c r="U51" s="202" t="str">
        <f aca="false">IF(AND(Projects!$C$45&lt;=U$4,U$4&lt;=Projects!$C$45+Projects!$D$45-1),Projects!$B$45/Projects!$D$45,"")</f>
        <v/>
      </c>
      <c r="V51" s="202" t="str">
        <f aca="false">IF(AND(Projects!$C$45&lt;=V$4,V$4&lt;=Projects!$C$45+Projects!$D$45-1),Projects!$B$45/Projects!$D$45,"")</f>
        <v/>
      </c>
      <c r="W51" s="202" t="str">
        <f aca="false">IF(AND(Projects!$C$45&lt;=W$4,W$4&lt;=Projects!$C$45+Projects!$D$45-1),Projects!$B$45/Projects!$D$45,"")</f>
        <v/>
      </c>
      <c r="X51" s="202" t="str">
        <f aca="false">IF(AND(Projects!$C$45&lt;=X$4,X$4&lt;=Projects!$C$45+Projects!$D$45-1),Projects!$B$45/Projects!$D$45,"")</f>
        <v/>
      </c>
      <c r="Y51" s="202" t="str">
        <f aca="false">IF(AND(Projects!$C$45&lt;=Y$4,Y$4&lt;=Projects!$C$45+Projects!$D$45-1),Projects!$B$45/Projects!$D$45,"")</f>
        <v/>
      </c>
      <c r="Z51" s="202" t="str">
        <f aca="false">IF(AND(Projects!$C$45&lt;=Z$4,Z$4&lt;=Projects!$C$45+Projects!$D$45-1),Projects!$B$45/Projects!$D$45,"")</f>
        <v/>
      </c>
      <c r="AA51" s="202" t="str">
        <f aca="false">IF(AND(Projects!$C$45&lt;=AA$4,AA$4&lt;=Projects!$C$45+Projects!$D$45-1),Projects!$B$45/Projects!$D$45,"")</f>
        <v/>
      </c>
      <c r="AB51" s="202" t="str">
        <f aca="false">IF(AND(Projects!$C$45&lt;=AB$4,AB$4&lt;=Projects!$C$45+Projects!$D$45-1),Projects!$B$45/Projects!$D$45,"")</f>
        <v/>
      </c>
      <c r="AC51" s="202" t="str">
        <f aca="false">IF(AND(Projects!$C$45&lt;=AC$4,AC$4&lt;=Projects!$C$45+Projects!$D$45-1),Projects!$B$45/Projects!$D$45,"")</f>
        <v/>
      </c>
      <c r="AD51" s="202" t="str">
        <f aca="false">IF(AND(Projects!$C$45&lt;=AD$4,AD$4&lt;=Projects!$C$45+Projects!$D$45-1),Projects!$B$45/Projects!$D$45,"")</f>
        <v/>
      </c>
      <c r="AE51" s="202" t="str">
        <f aca="false">IF(AND(Projects!$C$45&lt;=AE$4,AE$4&lt;=Projects!$C$45+Projects!$D$45-1),Projects!$B$45/Projects!$D$45,"")</f>
        <v/>
      </c>
      <c r="AF51" s="202" t="str">
        <f aca="false">IF(AND(Projects!$C$45&lt;=AF$4,AF$4&lt;=Projects!$C$45+Projects!$D$45-1),Projects!$B$45/Projects!$D$45,"")</f>
        <v/>
      </c>
      <c r="AG51" s="202" t="str">
        <f aca="false">IF(AND(Projects!$C$45&lt;=AG$4,AG$4&lt;=Projects!$C$45+Projects!$D$45-1),Projects!$B$45/Projects!$D$45,"")</f>
        <v/>
      </c>
      <c r="AH51" s="202" t="str">
        <f aca="false">IF(AND(Projects!$C$45&lt;=AH$4,AH$4&lt;=Projects!$C$45+Projects!$D$45-1),Projects!$B$45/Projects!$D$45,"")</f>
        <v/>
      </c>
      <c r="AI51" s="202" t="str">
        <f aca="false">IF(AND(Projects!$C$45&lt;=AI$4,AI$4&lt;=Projects!$C$45+Projects!$D$45-1),Projects!$B$45/Projects!$D$45,"")</f>
        <v/>
      </c>
      <c r="AJ51" s="202" t="str">
        <f aca="false">IF(AND(Projects!$C$45&lt;=AJ$4,AJ$4&lt;=Projects!$C$45+Projects!$D$45-1),Projects!$B$45/Projects!$D$45,"")</f>
        <v/>
      </c>
      <c r="AK51" s="202" t="str">
        <f aca="false">IF(AND(Projects!$C$45&lt;=AK$4,AK$4&lt;=Projects!$C$45+Projects!$D$45-1),Projects!$B$45/Projects!$D$45,"")</f>
        <v/>
      </c>
      <c r="AL51" s="202" t="str">
        <f aca="false">IF(AND(Projects!$C$45&lt;=AL$4,AL$4&lt;=Projects!$C$45+Projects!$D$45-1),Projects!$B$45/Projects!$D$45,"")</f>
        <v/>
      </c>
      <c r="AM51" s="202" t="str">
        <f aca="false">IF(AND(Projects!$C$45&lt;=AM$4,AM$4&lt;=Projects!$C$45+Projects!$D$45-1),Projects!$B$45/Projects!$D$45,"")</f>
        <v/>
      </c>
      <c r="AN51" s="202" t="str">
        <f aca="false">IF(AND(Projects!$C$45&lt;=AN$4,AN$4&lt;=Projects!$C$45+Projects!$D$45-1),Projects!$B$45/Projects!$D$45,"")</f>
        <v/>
      </c>
      <c r="AO51" s="202" t="str">
        <f aca="false">IF(AND(Projects!$C$45&lt;=AO$4,AO$4&lt;=Projects!$C$45+Projects!$D$45-1),Projects!$B$45/Projects!$D$45,"")</f>
        <v/>
      </c>
      <c r="AP51" s="202" t="str">
        <f aca="false">IF(AND(Projects!$C$45&lt;=AP$4,AP$4&lt;=Projects!$C$45+Projects!$D$45-1),Projects!$B$45/Projects!$D$45,"")</f>
        <v/>
      </c>
      <c r="AQ51" s="202" t="str">
        <f aca="false">IF(AND(Projects!$C$45&lt;=AQ$4,AQ$4&lt;=Projects!$C$45+Projects!$D$45-1),Projects!$B$45/Projects!$D$45,"")</f>
        <v/>
      </c>
      <c r="AR51" s="202" t="str">
        <f aca="false">IF(AND(Projects!$C$45&lt;=AR$4,AR$4&lt;=Projects!$C$45+Projects!$D$45-1),Projects!$B$45/Projects!$D$45,"")</f>
        <v/>
      </c>
      <c r="AS51" s="202" t="str">
        <f aca="false">IF(AND(Projects!$C$45&lt;=AS$4,AS$4&lt;=Projects!$C$45+Projects!$D$45-1),Projects!$B$45/Projects!$D$45,"")</f>
        <v/>
      </c>
      <c r="AT51" s="202" t="str">
        <f aca="false">IF(AND(Projects!$C$45&lt;=AT$4,AT$4&lt;=Projects!$C$45+Projects!$D$45-1),Projects!$B$45/Projects!$D$45,"")</f>
        <v/>
      </c>
      <c r="AU51" s="202" t="str">
        <f aca="false">IF(AND(Projects!$C$45&lt;=AU$4,AU$4&lt;=Projects!$C$45+Projects!$D$45-1),Projects!$B$45/Projects!$D$45,"")</f>
        <v/>
      </c>
      <c r="AV51" s="202" t="str">
        <f aca="false">IF(AND(Projects!$C$45&lt;=AV$4,AV$4&lt;=Projects!$C$45+Projects!$D$45-1),Projects!$B$45/Projects!$D$45,"")</f>
        <v/>
      </c>
      <c r="AW51" s="202" t="str">
        <f aca="false">IF(AND(Projects!$C$45&lt;=AW$4,AW$4&lt;=Projects!$C$45+Projects!$D$45-1),Projects!$B$45/Projects!$D$45,"")</f>
        <v/>
      </c>
      <c r="AX51" s="202" t="str">
        <f aca="false">IF(AND(Projects!$C$45&lt;=AX$4,AX$4&lt;=Projects!$C$45+Projects!$D$45-1),Projects!$B$45/Projects!$D$45,"")</f>
        <v/>
      </c>
      <c r="AY51" s="202" t="str">
        <f aca="false">IF(AND(Projects!$C$45&lt;=AY$4,AY$4&lt;=Projects!$C$45+Projects!$D$45-1),Projects!$B$45/Projects!$D$45,"")</f>
        <v/>
      </c>
      <c r="AZ51" s="202" t="str">
        <f aca="false">IF(AND(Projects!$C$45&lt;=AZ$4,AZ$4&lt;=Projects!$C$45+Projects!$D$45-1),Projects!$B$45/Projects!$D$45,"")</f>
        <v/>
      </c>
      <c r="BA51" s="202" t="str">
        <f aca="false">IF(AND(Projects!$C$45&lt;=BA$4,BA$4&lt;=Projects!$C$45+Projects!$D$45-1),Projects!$B$45/Projects!$D$45,"")</f>
        <v/>
      </c>
      <c r="BB51" s="202" t="str">
        <f aca="false">IF(AND(Projects!$C$45&lt;=BB$4,BB$4&lt;=Projects!$C$45+Projects!$D$45-1),Projects!$B$45/Projects!$D$45,"")</f>
        <v/>
      </c>
      <c r="BC51" s="202" t="str">
        <f aca="false">IF(AND(Projects!$C$45&lt;=BC$4,BC$4&lt;=Projects!$C$45+Projects!$D$45-1),Projects!$B$45/Projects!$D$45,"")</f>
        <v/>
      </c>
      <c r="BD51" s="202" t="str">
        <f aca="false">IF(AND(Projects!$C$45&lt;=BD$4,BD$4&lt;=Projects!$C$45+Projects!$D$45-1),Projects!$B$45/Projects!$D$45,"")</f>
        <v/>
      </c>
      <c r="BE51" s="202" t="str">
        <f aca="false">IF(AND(Projects!$C$45&lt;=BE$4,BE$4&lt;=Projects!$C$45+Projects!$D$45-1),Projects!$B$45/Projects!$D$45,"")</f>
        <v/>
      </c>
      <c r="BF51" s="202" t="str">
        <f aca="false">IF(AND(Projects!$C$45&lt;=BF$4,BF$4&lt;=Projects!$C$45+Projects!$D$45-1),Projects!$B$45/Projects!$D$45,"")</f>
        <v/>
      </c>
      <c r="BG51" s="202" t="str">
        <f aca="false">IF(AND(Projects!$C$45&lt;=BG$4,BG$4&lt;=Projects!$C$45+Projects!$D$45-1),Projects!$B$45/Projects!$D$45,"")</f>
        <v/>
      </c>
      <c r="BH51" s="202" t="str">
        <f aca="false">IF(AND(Projects!$C$45&lt;=BH$4,BH$4&lt;=Projects!$C$45+Projects!$D$45-1),Projects!$B$45/Projects!$D$45,"")</f>
        <v/>
      </c>
      <c r="BI51" s="202" t="str">
        <f aca="false">IF(AND(Projects!$C$45&lt;=BI$4,BI$4&lt;=Projects!$C$45+Projects!$D$45-1),Projects!$B$45/Projects!$D$45,"")</f>
        <v/>
      </c>
      <c r="BJ51" s="202" t="str">
        <f aca="false">IF(AND(Projects!$C$45&lt;=BJ$4,BJ$4&lt;=Projects!$C$45+Projects!$D$45-1),Projects!$B$45/Projects!$D$45,"")</f>
        <v/>
      </c>
      <c r="BK51" s="202" t="str">
        <f aca="false">IF(AND(Projects!$C$45&lt;=BK$4,BK$4&lt;=Projects!$C$45+Projects!$D$45-1),Projects!$B$45/Projects!$D$45,"")</f>
        <v/>
      </c>
      <c r="BL51" s="202" t="str">
        <f aca="false">IF(AND(Projects!$C$45&lt;=BL$4,BL$4&lt;=Projects!$C$45+Projects!$D$45-1),Projects!$B$45/Projects!$D$45,"")</f>
        <v/>
      </c>
      <c r="BM51" s="202" t="str">
        <f aca="false">IF(AND(Projects!$C$45&lt;=BM$4,BM$4&lt;=Projects!$C$45+Projects!$D$45-1),Projects!$B$45/Projects!$D$45,"")</f>
        <v/>
      </c>
      <c r="BN51" s="202" t="str">
        <f aca="false">IF(AND(Projects!$C$45&lt;=BN$4,BN$4&lt;=Projects!$C$45+Projects!$D$45-1),Projects!$B$45/Projects!$D$45,"")</f>
        <v/>
      </c>
      <c r="BO51" s="202" t="str">
        <f aca="false">IF(AND(Projects!$C$45&lt;=BO$4,BO$4&lt;=Projects!$C$45+Projects!$D$45-1),Projects!$B$45/Projects!$D$45,"")</f>
        <v/>
      </c>
      <c r="BP51" s="202" t="str">
        <f aca="false">IF(AND(Projects!$C$45&lt;=BP$4,BP$4&lt;=Projects!$C$45+Projects!$D$45-1),Projects!$B$45/Projects!$D$45,"")</f>
        <v/>
      </c>
      <c r="BQ51" s="202" t="str">
        <f aca="false">IF(AND(Projects!$C$45&lt;=BQ$4,BQ$4&lt;=Projects!$C$45+Projects!$D$45-1),Projects!$B$45/Projects!$D$45,"")</f>
        <v/>
      </c>
      <c r="BR51" s="202" t="str">
        <f aca="false">IF(AND(Projects!$C$45&lt;=BR$4,BR$4&lt;=Projects!$C$45+Projects!$D$45-1),Projects!$B$45/Projects!$D$45,"")</f>
        <v/>
      </c>
      <c r="BS51" s="202" t="str">
        <f aca="false">IF(AND(Projects!$C$45&lt;=BS$4,BS$4&lt;=Projects!$C$45+Projects!$D$45-1),Projects!$B$45/Projects!$D$45,"")</f>
        <v/>
      </c>
      <c r="BT51" s="202" t="str">
        <f aca="false">IF(AND(Projects!$C$45&lt;=BT$4,BT$4&lt;=Projects!$C$45+Projects!$D$45-1),Projects!$B$45/Projects!$D$45,"")</f>
        <v/>
      </c>
      <c r="BU51" s="202" t="str">
        <f aca="false">IF(AND(Projects!$C$45&lt;=BU$4,BU$4&lt;=Projects!$C$45+Projects!$D$45-1),Projects!$B$45/Projects!$D$45,"")</f>
        <v/>
      </c>
      <c r="BV51" s="202" t="str">
        <f aca="false">IF(AND(Projects!$C$45&lt;=BV$4,BV$4&lt;=Projects!$C$45+Projects!$D$45-1),Projects!$B$45/Projects!$D$45,"")</f>
        <v/>
      </c>
      <c r="BW51" s="202" t="str">
        <f aca="false">IF(AND(Projects!$C$45&lt;=BW$4,BW$4&lt;=Projects!$C$45+Projects!$D$45-1),Projects!$B$45/Projects!$D$45,"")</f>
        <v/>
      </c>
      <c r="BX51" s="202" t="str">
        <f aca="false">IF(AND(Projects!$C$45&lt;=BX$4,BX$4&lt;=Projects!$C$45+Projects!$D$45-1),Projects!$B$45/Projects!$D$45,"")</f>
        <v/>
      </c>
      <c r="BY51" s="202" t="str">
        <f aca="false">IF(AND(Projects!$C$45&lt;=BY$4,BY$4&lt;=Projects!$C$45+Projects!$D$45-1),Projects!$B$45/Projects!$D$45,"")</f>
        <v/>
      </c>
      <c r="BZ51" s="202" t="str">
        <f aca="false">IF(AND(Projects!$C$45&lt;=BZ$4,BZ$4&lt;=Projects!$C$45+Projects!$D$45-1),Projects!$B$45/Projects!$D$45,"")</f>
        <v/>
      </c>
      <c r="CA51" s="202" t="str">
        <f aca="false">IF(AND(Projects!$C$45&lt;=CA$4,CA$4&lt;=Projects!$C$45+Projects!$D$45-1),Projects!$B$45/Projects!$D$45,"")</f>
        <v/>
      </c>
      <c r="CB51" s="202" t="str">
        <f aca="false">IF(AND(Projects!$C$45&lt;=CB$4,CB$4&lt;=Projects!$C$45+Projects!$D$45-1),Projects!$B$45/Projects!$D$45,"")</f>
        <v/>
      </c>
      <c r="CC51" s="202" t="str">
        <f aca="false">IF(AND(Projects!$C$45&lt;=CC$4,CC$4&lt;=Projects!$C$45+Projects!$D$45-1),Projects!$B$45/Projects!$D$45,"")</f>
        <v/>
      </c>
      <c r="CD51" s="202" t="str">
        <f aca="false">IF(AND(Projects!$C$45&lt;=CD$4,CD$4&lt;=Projects!$C$45+Projects!$D$45-1),Projects!$B$45/Projects!$D$45,"")</f>
        <v/>
      </c>
      <c r="CE51" s="202" t="str">
        <f aca="false">IF(AND(Projects!$C$45&lt;=CE$4,CE$4&lt;=Projects!$C$45+Projects!$D$45-1),Projects!$B$45/Projects!$D$45,"")</f>
        <v/>
      </c>
      <c r="CF51" s="202" t="str">
        <f aca="false">IF(AND(Projects!$C$45&lt;=CF$4,CF$4&lt;=Projects!$C$45+Projects!$D$45-1),Projects!$B$45/Projects!$D$45,"")</f>
        <v/>
      </c>
      <c r="CG51" s="202" t="str">
        <f aca="false">IF(AND(Projects!$C$45&lt;=CG$4,CG$4&lt;=Projects!$C$45+Projects!$D$45-1),Projects!$B$45/Projects!$D$45,"")</f>
        <v/>
      </c>
      <c r="CH51" s="202" t="n">
        <f aca="false">IF(AND(Projects!$C$45&lt;=CH$4,CH$4&lt;=Projects!$C$45+Projects!$D$45-1),Projects!$B$45/Projects!$D$45,"")</f>
        <v>947368.421052632</v>
      </c>
      <c r="CI51" s="202" t="n">
        <f aca="false">IF(AND(Projects!$C$45&lt;=CI$4,CI$4&lt;=Projects!$C$45+Projects!$D$45-1),Projects!$B$45/Projects!$D$45,"")</f>
        <v>947368.421052632</v>
      </c>
      <c r="CJ51" s="202" t="n">
        <f aca="false">IF(AND(Projects!$C$45&lt;=CJ$4,CJ$4&lt;=Projects!$C$45+Projects!$D$45-1),Projects!$B$45/Projects!$D$45,"")</f>
        <v>947368.421052632</v>
      </c>
      <c r="CK51" s="202" t="n">
        <f aca="false">IF(AND(Projects!$C$45&lt;=CK$4,CK$4&lt;=Projects!$C$45+Projects!$D$45-1),Projects!$B$45/Projects!$D$45,"")</f>
        <v>947368.421052632</v>
      </c>
      <c r="CL51" s="202" t="n">
        <f aca="false">IF(AND(Projects!$C$45&lt;=CL$4,CL$4&lt;=Projects!$C$45+Projects!$D$45-1),Projects!$B$45/Projects!$D$45,"")</f>
        <v>947368.421052632</v>
      </c>
      <c r="CM51" s="202" t="n">
        <f aca="false">IF(AND(Projects!$C$45&lt;=CM$4,CM$4&lt;=Projects!$C$45+Projects!$D$45-1),Projects!$B$45/Projects!$D$45,"")</f>
        <v>947368.421052632</v>
      </c>
      <c r="CN51" s="202" t="n">
        <f aca="false">IF(AND(Projects!$C$45&lt;=CN$4,CN$4&lt;=Projects!$C$45+Projects!$D$45-1),Projects!$B$45/Projects!$D$45,"")</f>
        <v>947368.421052632</v>
      </c>
      <c r="CO51" s="202" t="n">
        <f aca="false">IF(AND(Projects!$C$45&lt;=CO$4,CO$4&lt;=Projects!$C$45+Projects!$D$45-1),Projects!$B$45/Projects!$D$45,"")</f>
        <v>947368.421052632</v>
      </c>
      <c r="CP51" s="202" t="n">
        <f aca="false">IF(AND(Projects!$C$45&lt;=CP$4,CP$4&lt;=Projects!$C$45+Projects!$D$45-1),Projects!$B$45/Projects!$D$45,"")</f>
        <v>947368.421052632</v>
      </c>
      <c r="CQ51" s="202" t="n">
        <f aca="false">IF(AND(Projects!$C$45&lt;=CQ$4,CQ$4&lt;=Projects!$C$45+Projects!$D$45-1),Projects!$B$45/Projects!$D$45,"")</f>
        <v>947368.421052632</v>
      </c>
      <c r="CR51" s="202" t="n">
        <f aca="false">IF(AND(Projects!$C$45&lt;=CR$4,CR$4&lt;=Projects!$C$45+Projects!$D$45-1),Projects!$B$45/Projects!$D$45,"")</f>
        <v>947368.421052632</v>
      </c>
      <c r="CS51" s="202" t="n">
        <f aca="false">IF(AND(Projects!$C$45&lt;=CS$4,CS$4&lt;=Projects!$C$45+Projects!$D$45-1),Projects!$B$45/Projects!$D$45,"")</f>
        <v>947368.421052632</v>
      </c>
      <c r="CT51" s="202" t="n">
        <f aca="false">IF(AND(Projects!$C$45&lt;=CT$4,CT$4&lt;=Projects!$C$45+Projects!$D$45-1),Projects!$B$45/Projects!$D$45,"")</f>
        <v>947368.421052632</v>
      </c>
      <c r="CU51" s="202" t="n">
        <f aca="false">IF(AND(Projects!$C$45&lt;=CU$4,CU$4&lt;=Projects!$C$45+Projects!$D$45-1),Projects!$B$45/Projects!$D$45,"")</f>
        <v>947368.421052632</v>
      </c>
      <c r="CV51" s="202" t="n">
        <f aca="false">IF(AND(Projects!$C$45&lt;=CV$4,CV$4&lt;=Projects!$C$45+Projects!$D$45-1),Projects!$B$45/Projects!$D$45,"")</f>
        <v>947368.421052632</v>
      </c>
      <c r="CW51" s="202" t="n">
        <f aca="false">IF(AND(Projects!$C$45&lt;=CW$4,CW$4&lt;=Projects!$C$45+Projects!$D$45-1),Projects!$B$45/Projects!$D$45,"")</f>
        <v>947368.421052632</v>
      </c>
      <c r="CX51" s="202" t="n">
        <f aca="false">IF(AND(Projects!$C$45&lt;=CX$4,CX$4&lt;=Projects!$C$45+Projects!$D$45-1),Projects!$B$45/Projects!$D$45,"")</f>
        <v>947368.421052632</v>
      </c>
      <c r="CY51" s="202" t="n">
        <f aca="false">IF(AND(Projects!$C$45&lt;=CY$4,CY$4&lt;=Projects!$C$45+Projects!$D$45-1),Projects!$B$45/Projects!$D$45,"")</f>
        <v>947368.421052632</v>
      </c>
      <c r="CZ51" s="202" t="n">
        <f aca="false">IF(AND(Projects!$C$45&lt;=CZ$4,CZ$4&lt;=Projects!$C$45+Projects!$D$45-1),Projects!$B$45/Projects!$D$45,"")</f>
        <v>947368.421052632</v>
      </c>
      <c r="DA51" s="202" t="str">
        <f aca="false">IF(AND(Projects!$C$45&lt;=DA$4,DA$4&lt;=Projects!$C$45+Projects!$D$45-1),Projects!$B$45/Projects!$D$45,"")</f>
        <v/>
      </c>
      <c r="DB51" s="202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30" t="s">
        <v>49</v>
      </c>
      <c r="B52" s="199" t="n">
        <f aca="false">Projects!$B$46</f>
        <v>15000000</v>
      </c>
      <c r="C52" s="200" t="n">
        <f aca="false">EDATE(Model!$E$2,Projects!$C$46-1)</f>
        <v>48580</v>
      </c>
      <c r="D52" s="200" t="n">
        <f aca="false">EDATE(Model!$E$2,Projects!$C$46+Projects!$D$46-2)</f>
        <v>49126</v>
      </c>
      <c r="E52" s="201" t="n">
        <f aca="false">Projects!$D$46</f>
        <v>19</v>
      </c>
      <c r="F52" s="199" t="n">
        <f aca="false">Projects!$B$46/Projects!$D$46</f>
        <v>789473.684210526</v>
      </c>
      <c r="G52" s="202" t="str">
        <f aca="false">IF(AND(Projects!$C$46&lt;=G$4,G$4&lt;=Projects!$C$46+Projects!$D$46-1),Projects!$B$46/Projects!$D$46,"")</f>
        <v/>
      </c>
      <c r="H52" s="202" t="str">
        <f aca="false">IF(AND(Projects!$C$46&lt;=H$4,H$4&lt;=Projects!$C$46+Projects!$D$46-1),Projects!$B$46/Projects!$D$46,"")</f>
        <v/>
      </c>
      <c r="I52" s="202" t="str">
        <f aca="false">IF(AND(Projects!$C$46&lt;=I$4,I$4&lt;=Projects!$C$46+Projects!$D$46-1),Projects!$B$46/Projects!$D$46,"")</f>
        <v/>
      </c>
      <c r="J52" s="202" t="str">
        <f aca="false">IF(AND(Projects!$C$46&lt;=J$4,J$4&lt;=Projects!$C$46+Projects!$D$46-1),Projects!$B$46/Projects!$D$46,"")</f>
        <v/>
      </c>
      <c r="K52" s="202" t="str">
        <f aca="false">IF(AND(Projects!$C$46&lt;=K$4,K$4&lt;=Projects!$C$46+Projects!$D$46-1),Projects!$B$46/Projects!$D$46,"")</f>
        <v/>
      </c>
      <c r="L52" s="202" t="str">
        <f aca="false">IF(AND(Projects!$C$46&lt;=L$4,L$4&lt;=Projects!$C$46+Projects!$D$46-1),Projects!$B$46/Projects!$D$46,"")</f>
        <v/>
      </c>
      <c r="M52" s="202" t="str">
        <f aca="false">IF(AND(Projects!$C$46&lt;=M$4,M$4&lt;=Projects!$C$46+Projects!$D$46-1),Projects!$B$46/Projects!$D$46,"")</f>
        <v/>
      </c>
      <c r="N52" s="202" t="str">
        <f aca="false">IF(AND(Projects!$C$46&lt;=N$4,N$4&lt;=Projects!$C$46+Projects!$D$46-1),Projects!$B$46/Projects!$D$46,"")</f>
        <v/>
      </c>
      <c r="O52" s="202" t="str">
        <f aca="false">IF(AND(Projects!$C$46&lt;=O$4,O$4&lt;=Projects!$C$46+Projects!$D$46-1),Projects!$B$46/Projects!$D$46,"")</f>
        <v/>
      </c>
      <c r="P52" s="202" t="str">
        <f aca="false">IF(AND(Projects!$C$46&lt;=P$4,P$4&lt;=Projects!$C$46+Projects!$D$46-1),Projects!$B$46/Projects!$D$46,"")</f>
        <v/>
      </c>
      <c r="Q52" s="202" t="str">
        <f aca="false">IF(AND(Projects!$C$46&lt;=Q$4,Q$4&lt;=Projects!$C$46+Projects!$D$46-1),Projects!$B$46/Projects!$D$46,"")</f>
        <v/>
      </c>
      <c r="R52" s="202" t="str">
        <f aca="false">IF(AND(Projects!$C$46&lt;=R$4,R$4&lt;=Projects!$C$46+Projects!$D$46-1),Projects!$B$46/Projects!$D$46,"")</f>
        <v/>
      </c>
      <c r="S52" s="202" t="str">
        <f aca="false">IF(AND(Projects!$C$46&lt;=S$4,S$4&lt;=Projects!$C$46+Projects!$D$46-1),Projects!$B$46/Projects!$D$46,"")</f>
        <v/>
      </c>
      <c r="T52" s="202" t="str">
        <f aca="false">IF(AND(Projects!$C$46&lt;=T$4,T$4&lt;=Projects!$C$46+Projects!$D$46-1),Projects!$B$46/Projects!$D$46,"")</f>
        <v/>
      </c>
      <c r="U52" s="202" t="str">
        <f aca="false">IF(AND(Projects!$C$46&lt;=U$4,U$4&lt;=Projects!$C$46+Projects!$D$46-1),Projects!$B$46/Projects!$D$46,"")</f>
        <v/>
      </c>
      <c r="V52" s="202" t="str">
        <f aca="false">IF(AND(Projects!$C$46&lt;=V$4,V$4&lt;=Projects!$C$46+Projects!$D$46-1),Projects!$B$46/Projects!$D$46,"")</f>
        <v/>
      </c>
      <c r="W52" s="202" t="str">
        <f aca="false">IF(AND(Projects!$C$46&lt;=W$4,W$4&lt;=Projects!$C$46+Projects!$D$46-1),Projects!$B$46/Projects!$D$46,"")</f>
        <v/>
      </c>
      <c r="X52" s="202" t="str">
        <f aca="false">IF(AND(Projects!$C$46&lt;=X$4,X$4&lt;=Projects!$C$46+Projects!$D$46-1),Projects!$B$46/Projects!$D$46,"")</f>
        <v/>
      </c>
      <c r="Y52" s="202" t="str">
        <f aca="false">IF(AND(Projects!$C$46&lt;=Y$4,Y$4&lt;=Projects!$C$46+Projects!$D$46-1),Projects!$B$46/Projects!$D$46,"")</f>
        <v/>
      </c>
      <c r="Z52" s="202" t="str">
        <f aca="false">IF(AND(Projects!$C$46&lt;=Z$4,Z$4&lt;=Projects!$C$46+Projects!$D$46-1),Projects!$B$46/Projects!$D$46,"")</f>
        <v/>
      </c>
      <c r="AA52" s="202" t="str">
        <f aca="false">IF(AND(Projects!$C$46&lt;=AA$4,AA$4&lt;=Projects!$C$46+Projects!$D$46-1),Projects!$B$46/Projects!$D$46,"")</f>
        <v/>
      </c>
      <c r="AB52" s="202" t="str">
        <f aca="false">IF(AND(Projects!$C$46&lt;=AB$4,AB$4&lt;=Projects!$C$46+Projects!$D$46-1),Projects!$B$46/Projects!$D$46,"")</f>
        <v/>
      </c>
      <c r="AC52" s="202" t="str">
        <f aca="false">IF(AND(Projects!$C$46&lt;=AC$4,AC$4&lt;=Projects!$C$46+Projects!$D$46-1),Projects!$B$46/Projects!$D$46,"")</f>
        <v/>
      </c>
      <c r="AD52" s="202" t="str">
        <f aca="false">IF(AND(Projects!$C$46&lt;=AD$4,AD$4&lt;=Projects!$C$46+Projects!$D$46-1),Projects!$B$46/Projects!$D$46,"")</f>
        <v/>
      </c>
      <c r="AE52" s="202" t="str">
        <f aca="false">IF(AND(Projects!$C$46&lt;=AE$4,AE$4&lt;=Projects!$C$46+Projects!$D$46-1),Projects!$B$46/Projects!$D$46,"")</f>
        <v/>
      </c>
      <c r="AF52" s="202" t="str">
        <f aca="false">IF(AND(Projects!$C$46&lt;=AF$4,AF$4&lt;=Projects!$C$46+Projects!$D$46-1),Projects!$B$46/Projects!$D$46,"")</f>
        <v/>
      </c>
      <c r="AG52" s="202" t="str">
        <f aca="false">IF(AND(Projects!$C$46&lt;=AG$4,AG$4&lt;=Projects!$C$46+Projects!$D$46-1),Projects!$B$46/Projects!$D$46,"")</f>
        <v/>
      </c>
      <c r="AH52" s="202" t="str">
        <f aca="false">IF(AND(Projects!$C$46&lt;=AH$4,AH$4&lt;=Projects!$C$46+Projects!$D$46-1),Projects!$B$46/Projects!$D$46,"")</f>
        <v/>
      </c>
      <c r="AI52" s="202" t="str">
        <f aca="false">IF(AND(Projects!$C$46&lt;=AI$4,AI$4&lt;=Projects!$C$46+Projects!$D$46-1),Projects!$B$46/Projects!$D$46,"")</f>
        <v/>
      </c>
      <c r="AJ52" s="202" t="str">
        <f aca="false">IF(AND(Projects!$C$46&lt;=AJ$4,AJ$4&lt;=Projects!$C$46+Projects!$D$46-1),Projects!$B$46/Projects!$D$46,"")</f>
        <v/>
      </c>
      <c r="AK52" s="202" t="str">
        <f aca="false">IF(AND(Projects!$C$46&lt;=AK$4,AK$4&lt;=Projects!$C$46+Projects!$D$46-1),Projects!$B$46/Projects!$D$46,"")</f>
        <v/>
      </c>
      <c r="AL52" s="202" t="str">
        <f aca="false">IF(AND(Projects!$C$46&lt;=AL$4,AL$4&lt;=Projects!$C$46+Projects!$D$46-1),Projects!$B$46/Projects!$D$46,"")</f>
        <v/>
      </c>
      <c r="AM52" s="202" t="str">
        <f aca="false">IF(AND(Projects!$C$46&lt;=AM$4,AM$4&lt;=Projects!$C$46+Projects!$D$46-1),Projects!$B$46/Projects!$D$46,"")</f>
        <v/>
      </c>
      <c r="AN52" s="202" t="str">
        <f aca="false">IF(AND(Projects!$C$46&lt;=AN$4,AN$4&lt;=Projects!$C$46+Projects!$D$46-1),Projects!$B$46/Projects!$D$46,"")</f>
        <v/>
      </c>
      <c r="AO52" s="202" t="str">
        <f aca="false">IF(AND(Projects!$C$46&lt;=AO$4,AO$4&lt;=Projects!$C$46+Projects!$D$46-1),Projects!$B$46/Projects!$D$46,"")</f>
        <v/>
      </c>
      <c r="AP52" s="202" t="str">
        <f aca="false">IF(AND(Projects!$C$46&lt;=AP$4,AP$4&lt;=Projects!$C$46+Projects!$D$46-1),Projects!$B$46/Projects!$D$46,"")</f>
        <v/>
      </c>
      <c r="AQ52" s="202" t="str">
        <f aca="false">IF(AND(Projects!$C$46&lt;=AQ$4,AQ$4&lt;=Projects!$C$46+Projects!$D$46-1),Projects!$B$46/Projects!$D$46,"")</f>
        <v/>
      </c>
      <c r="AR52" s="202" t="str">
        <f aca="false">IF(AND(Projects!$C$46&lt;=AR$4,AR$4&lt;=Projects!$C$46+Projects!$D$46-1),Projects!$B$46/Projects!$D$46,"")</f>
        <v/>
      </c>
      <c r="AS52" s="202" t="str">
        <f aca="false">IF(AND(Projects!$C$46&lt;=AS$4,AS$4&lt;=Projects!$C$46+Projects!$D$46-1),Projects!$B$46/Projects!$D$46,"")</f>
        <v/>
      </c>
      <c r="AT52" s="202" t="str">
        <f aca="false">IF(AND(Projects!$C$46&lt;=AT$4,AT$4&lt;=Projects!$C$46+Projects!$D$46-1),Projects!$B$46/Projects!$D$46,"")</f>
        <v/>
      </c>
      <c r="AU52" s="202" t="str">
        <f aca="false">IF(AND(Projects!$C$46&lt;=AU$4,AU$4&lt;=Projects!$C$46+Projects!$D$46-1),Projects!$B$46/Projects!$D$46,"")</f>
        <v/>
      </c>
      <c r="AV52" s="202" t="str">
        <f aca="false">IF(AND(Projects!$C$46&lt;=AV$4,AV$4&lt;=Projects!$C$46+Projects!$D$46-1),Projects!$B$46/Projects!$D$46,"")</f>
        <v/>
      </c>
      <c r="AW52" s="202" t="str">
        <f aca="false">IF(AND(Projects!$C$46&lt;=AW$4,AW$4&lt;=Projects!$C$46+Projects!$D$46-1),Projects!$B$46/Projects!$D$46,"")</f>
        <v/>
      </c>
      <c r="AX52" s="202" t="str">
        <f aca="false">IF(AND(Projects!$C$46&lt;=AX$4,AX$4&lt;=Projects!$C$46+Projects!$D$46-1),Projects!$B$46/Projects!$D$46,"")</f>
        <v/>
      </c>
      <c r="AY52" s="202" t="str">
        <f aca="false">IF(AND(Projects!$C$46&lt;=AY$4,AY$4&lt;=Projects!$C$46+Projects!$D$46-1),Projects!$B$46/Projects!$D$46,"")</f>
        <v/>
      </c>
      <c r="AZ52" s="202" t="str">
        <f aca="false">IF(AND(Projects!$C$46&lt;=AZ$4,AZ$4&lt;=Projects!$C$46+Projects!$D$46-1),Projects!$B$46/Projects!$D$46,"")</f>
        <v/>
      </c>
      <c r="BA52" s="202" t="str">
        <f aca="false">IF(AND(Projects!$C$46&lt;=BA$4,BA$4&lt;=Projects!$C$46+Projects!$D$46-1),Projects!$B$46/Projects!$D$46,"")</f>
        <v/>
      </c>
      <c r="BB52" s="202" t="str">
        <f aca="false">IF(AND(Projects!$C$46&lt;=BB$4,BB$4&lt;=Projects!$C$46+Projects!$D$46-1),Projects!$B$46/Projects!$D$46,"")</f>
        <v/>
      </c>
      <c r="BC52" s="202" t="str">
        <f aca="false">IF(AND(Projects!$C$46&lt;=BC$4,BC$4&lt;=Projects!$C$46+Projects!$D$46-1),Projects!$B$46/Projects!$D$46,"")</f>
        <v/>
      </c>
      <c r="BD52" s="202" t="str">
        <f aca="false">IF(AND(Projects!$C$46&lt;=BD$4,BD$4&lt;=Projects!$C$46+Projects!$D$46-1),Projects!$B$46/Projects!$D$46,"")</f>
        <v/>
      </c>
      <c r="BE52" s="202" t="str">
        <f aca="false">IF(AND(Projects!$C$46&lt;=BE$4,BE$4&lt;=Projects!$C$46+Projects!$D$46-1),Projects!$B$46/Projects!$D$46,"")</f>
        <v/>
      </c>
      <c r="BF52" s="202" t="str">
        <f aca="false">IF(AND(Projects!$C$46&lt;=BF$4,BF$4&lt;=Projects!$C$46+Projects!$D$46-1),Projects!$B$46/Projects!$D$46,"")</f>
        <v/>
      </c>
      <c r="BG52" s="202" t="str">
        <f aca="false">IF(AND(Projects!$C$46&lt;=BG$4,BG$4&lt;=Projects!$C$46+Projects!$D$46-1),Projects!$B$46/Projects!$D$46,"")</f>
        <v/>
      </c>
      <c r="BH52" s="202" t="str">
        <f aca="false">IF(AND(Projects!$C$46&lt;=BH$4,BH$4&lt;=Projects!$C$46+Projects!$D$46-1),Projects!$B$46/Projects!$D$46,"")</f>
        <v/>
      </c>
      <c r="BI52" s="202" t="str">
        <f aca="false">IF(AND(Projects!$C$46&lt;=BI$4,BI$4&lt;=Projects!$C$46+Projects!$D$46-1),Projects!$B$46/Projects!$D$46,"")</f>
        <v/>
      </c>
      <c r="BJ52" s="202" t="str">
        <f aca="false">IF(AND(Projects!$C$46&lt;=BJ$4,BJ$4&lt;=Projects!$C$46+Projects!$D$46-1),Projects!$B$46/Projects!$D$46,"")</f>
        <v/>
      </c>
      <c r="BK52" s="202" t="str">
        <f aca="false">IF(AND(Projects!$C$46&lt;=BK$4,BK$4&lt;=Projects!$C$46+Projects!$D$46-1),Projects!$B$46/Projects!$D$46,"")</f>
        <v/>
      </c>
      <c r="BL52" s="202" t="str">
        <f aca="false">IF(AND(Projects!$C$46&lt;=BL$4,BL$4&lt;=Projects!$C$46+Projects!$D$46-1),Projects!$B$46/Projects!$D$46,"")</f>
        <v/>
      </c>
      <c r="BM52" s="202" t="str">
        <f aca="false">IF(AND(Projects!$C$46&lt;=BM$4,BM$4&lt;=Projects!$C$46+Projects!$D$46-1),Projects!$B$46/Projects!$D$46,"")</f>
        <v/>
      </c>
      <c r="BN52" s="202" t="str">
        <f aca="false">IF(AND(Projects!$C$46&lt;=BN$4,BN$4&lt;=Projects!$C$46+Projects!$D$46-1),Projects!$B$46/Projects!$D$46,"")</f>
        <v/>
      </c>
      <c r="BO52" s="202" t="str">
        <f aca="false">IF(AND(Projects!$C$46&lt;=BO$4,BO$4&lt;=Projects!$C$46+Projects!$D$46-1),Projects!$B$46/Projects!$D$46,"")</f>
        <v/>
      </c>
      <c r="BP52" s="202" t="str">
        <f aca="false">IF(AND(Projects!$C$46&lt;=BP$4,BP$4&lt;=Projects!$C$46+Projects!$D$46-1),Projects!$B$46/Projects!$D$46,"")</f>
        <v/>
      </c>
      <c r="BQ52" s="202" t="str">
        <f aca="false">IF(AND(Projects!$C$46&lt;=BQ$4,BQ$4&lt;=Projects!$C$46+Projects!$D$46-1),Projects!$B$46/Projects!$D$46,"")</f>
        <v/>
      </c>
      <c r="BR52" s="202" t="str">
        <f aca="false">IF(AND(Projects!$C$46&lt;=BR$4,BR$4&lt;=Projects!$C$46+Projects!$D$46-1),Projects!$B$46/Projects!$D$46,"")</f>
        <v/>
      </c>
      <c r="BS52" s="202" t="str">
        <f aca="false">IF(AND(Projects!$C$46&lt;=BS$4,BS$4&lt;=Projects!$C$46+Projects!$D$46-1),Projects!$B$46/Projects!$D$46,"")</f>
        <v/>
      </c>
      <c r="BT52" s="202" t="str">
        <f aca="false">IF(AND(Projects!$C$46&lt;=BT$4,BT$4&lt;=Projects!$C$46+Projects!$D$46-1),Projects!$B$46/Projects!$D$46,"")</f>
        <v/>
      </c>
      <c r="BU52" s="202" t="str">
        <f aca="false">IF(AND(Projects!$C$46&lt;=BU$4,BU$4&lt;=Projects!$C$46+Projects!$D$46-1),Projects!$B$46/Projects!$D$46,"")</f>
        <v/>
      </c>
      <c r="BV52" s="202" t="str">
        <f aca="false">IF(AND(Projects!$C$46&lt;=BV$4,BV$4&lt;=Projects!$C$46+Projects!$D$46-1),Projects!$B$46/Projects!$D$46,"")</f>
        <v/>
      </c>
      <c r="BW52" s="202" t="str">
        <f aca="false">IF(AND(Projects!$C$46&lt;=BW$4,BW$4&lt;=Projects!$C$46+Projects!$D$46-1),Projects!$B$46/Projects!$D$46,"")</f>
        <v/>
      </c>
      <c r="BX52" s="202" t="str">
        <f aca="false">IF(AND(Projects!$C$46&lt;=BX$4,BX$4&lt;=Projects!$C$46+Projects!$D$46-1),Projects!$B$46/Projects!$D$46,"")</f>
        <v/>
      </c>
      <c r="BY52" s="202" t="str">
        <f aca="false">IF(AND(Projects!$C$46&lt;=BY$4,BY$4&lt;=Projects!$C$46+Projects!$D$46-1),Projects!$B$46/Projects!$D$46,"")</f>
        <v/>
      </c>
      <c r="BZ52" s="202" t="str">
        <f aca="false">IF(AND(Projects!$C$46&lt;=BZ$4,BZ$4&lt;=Projects!$C$46+Projects!$D$46-1),Projects!$B$46/Projects!$D$46,"")</f>
        <v/>
      </c>
      <c r="CA52" s="202" t="str">
        <f aca="false">IF(AND(Projects!$C$46&lt;=CA$4,CA$4&lt;=Projects!$C$46+Projects!$D$46-1),Projects!$B$46/Projects!$D$46,"")</f>
        <v/>
      </c>
      <c r="CB52" s="202" t="str">
        <f aca="false">IF(AND(Projects!$C$46&lt;=CB$4,CB$4&lt;=Projects!$C$46+Projects!$D$46-1),Projects!$B$46/Projects!$D$46,"")</f>
        <v/>
      </c>
      <c r="CC52" s="202" t="str">
        <f aca="false">IF(AND(Projects!$C$46&lt;=CC$4,CC$4&lt;=Projects!$C$46+Projects!$D$46-1),Projects!$B$46/Projects!$D$46,"")</f>
        <v/>
      </c>
      <c r="CD52" s="202" t="str">
        <f aca="false">IF(AND(Projects!$C$46&lt;=CD$4,CD$4&lt;=Projects!$C$46+Projects!$D$46-1),Projects!$B$46/Projects!$D$46,"")</f>
        <v/>
      </c>
      <c r="CE52" s="202" t="str">
        <f aca="false">IF(AND(Projects!$C$46&lt;=CE$4,CE$4&lt;=Projects!$C$46+Projects!$D$46-1),Projects!$B$46/Projects!$D$46,"")</f>
        <v/>
      </c>
      <c r="CF52" s="202" t="str">
        <f aca="false">IF(AND(Projects!$C$46&lt;=CF$4,CF$4&lt;=Projects!$C$46+Projects!$D$46-1),Projects!$B$46/Projects!$D$46,"")</f>
        <v/>
      </c>
      <c r="CG52" s="202" t="str">
        <f aca="false">IF(AND(Projects!$C$46&lt;=CG$4,CG$4&lt;=Projects!$C$46+Projects!$D$46-1),Projects!$B$46/Projects!$D$46,"")</f>
        <v/>
      </c>
      <c r="CH52" s="202" t="str">
        <f aca="false">IF(AND(Projects!$C$46&lt;=CH$4,CH$4&lt;=Projects!$C$46+Projects!$D$46-1),Projects!$B$46/Projects!$D$46,"")</f>
        <v/>
      </c>
      <c r="CI52" s="202" t="str">
        <f aca="false">IF(AND(Projects!$C$46&lt;=CI$4,CI$4&lt;=Projects!$C$46+Projects!$D$46-1),Projects!$B$46/Projects!$D$46,"")</f>
        <v/>
      </c>
      <c r="CJ52" s="202" t="n">
        <f aca="false">IF(AND(Projects!$C$46&lt;=CJ$4,CJ$4&lt;=Projects!$C$46+Projects!$D$46-1),Projects!$B$46/Projects!$D$46,"")</f>
        <v>789473.684210526</v>
      </c>
      <c r="CK52" s="202" t="n">
        <f aca="false">IF(AND(Projects!$C$46&lt;=CK$4,CK$4&lt;=Projects!$C$46+Projects!$D$46-1),Projects!$B$46/Projects!$D$46,"")</f>
        <v>789473.684210526</v>
      </c>
      <c r="CL52" s="202" t="n">
        <f aca="false">IF(AND(Projects!$C$46&lt;=CL$4,CL$4&lt;=Projects!$C$46+Projects!$D$46-1),Projects!$B$46/Projects!$D$46,"")</f>
        <v>789473.684210526</v>
      </c>
      <c r="CM52" s="202" t="n">
        <f aca="false">IF(AND(Projects!$C$46&lt;=CM$4,CM$4&lt;=Projects!$C$46+Projects!$D$46-1),Projects!$B$46/Projects!$D$46,"")</f>
        <v>789473.684210526</v>
      </c>
      <c r="CN52" s="202" t="n">
        <f aca="false">IF(AND(Projects!$C$46&lt;=CN$4,CN$4&lt;=Projects!$C$46+Projects!$D$46-1),Projects!$B$46/Projects!$D$46,"")</f>
        <v>789473.684210526</v>
      </c>
      <c r="CO52" s="202" t="n">
        <f aca="false">IF(AND(Projects!$C$46&lt;=CO$4,CO$4&lt;=Projects!$C$46+Projects!$D$46-1),Projects!$B$46/Projects!$D$46,"")</f>
        <v>789473.684210526</v>
      </c>
      <c r="CP52" s="202" t="n">
        <f aca="false">IF(AND(Projects!$C$46&lt;=CP$4,CP$4&lt;=Projects!$C$46+Projects!$D$46-1),Projects!$B$46/Projects!$D$46,"")</f>
        <v>789473.684210526</v>
      </c>
      <c r="CQ52" s="202" t="n">
        <f aca="false">IF(AND(Projects!$C$46&lt;=CQ$4,CQ$4&lt;=Projects!$C$46+Projects!$D$46-1),Projects!$B$46/Projects!$D$46,"")</f>
        <v>789473.684210526</v>
      </c>
      <c r="CR52" s="202" t="n">
        <f aca="false">IF(AND(Projects!$C$46&lt;=CR$4,CR$4&lt;=Projects!$C$46+Projects!$D$46-1),Projects!$B$46/Projects!$D$46,"")</f>
        <v>789473.684210526</v>
      </c>
      <c r="CS52" s="202" t="n">
        <f aca="false">IF(AND(Projects!$C$46&lt;=CS$4,CS$4&lt;=Projects!$C$46+Projects!$D$46-1),Projects!$B$46/Projects!$D$46,"")</f>
        <v>789473.684210526</v>
      </c>
      <c r="CT52" s="202" t="n">
        <f aca="false">IF(AND(Projects!$C$46&lt;=CT$4,CT$4&lt;=Projects!$C$46+Projects!$D$46-1),Projects!$B$46/Projects!$D$46,"")</f>
        <v>789473.684210526</v>
      </c>
      <c r="CU52" s="202" t="n">
        <f aca="false">IF(AND(Projects!$C$46&lt;=CU$4,CU$4&lt;=Projects!$C$46+Projects!$D$46-1),Projects!$B$46/Projects!$D$46,"")</f>
        <v>789473.684210526</v>
      </c>
      <c r="CV52" s="202" t="n">
        <f aca="false">IF(AND(Projects!$C$46&lt;=CV$4,CV$4&lt;=Projects!$C$46+Projects!$D$46-1),Projects!$B$46/Projects!$D$46,"")</f>
        <v>789473.684210526</v>
      </c>
      <c r="CW52" s="202" t="n">
        <f aca="false">IF(AND(Projects!$C$46&lt;=CW$4,CW$4&lt;=Projects!$C$46+Projects!$D$46-1),Projects!$B$46/Projects!$D$46,"")</f>
        <v>789473.684210526</v>
      </c>
      <c r="CX52" s="202" t="n">
        <f aca="false">IF(AND(Projects!$C$46&lt;=CX$4,CX$4&lt;=Projects!$C$46+Projects!$D$46-1),Projects!$B$46/Projects!$D$46,"")</f>
        <v>789473.684210526</v>
      </c>
      <c r="CY52" s="202" t="n">
        <f aca="false">IF(AND(Projects!$C$46&lt;=CY$4,CY$4&lt;=Projects!$C$46+Projects!$D$46-1),Projects!$B$46/Projects!$D$46,"")</f>
        <v>789473.684210526</v>
      </c>
      <c r="CZ52" s="202" t="n">
        <f aca="false">IF(AND(Projects!$C$46&lt;=CZ$4,CZ$4&lt;=Projects!$C$46+Projects!$D$46-1),Projects!$B$46/Projects!$D$46,"")</f>
        <v>789473.684210526</v>
      </c>
      <c r="DA52" s="202" t="n">
        <f aca="false">IF(AND(Projects!$C$46&lt;=DA$4,DA$4&lt;=Projects!$C$46+Projects!$D$46-1),Projects!$B$46/Projects!$D$46,"")</f>
        <v>789473.684210526</v>
      </c>
      <c r="DB52" s="202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404</v>
      </c>
      <c r="G53" s="203" t="n">
        <f aca="false">SUM(G28:G52)</f>
        <v>0</v>
      </c>
      <c r="H53" s="203" t="n">
        <f aca="false">SUM(H28:H52)</f>
        <v>0</v>
      </c>
      <c r="I53" s="203" t="n">
        <f aca="false">SUM(I28:I52)</f>
        <v>0</v>
      </c>
      <c r="J53" s="203" t="n">
        <f aca="false">SUM(J28:J52)</f>
        <v>0</v>
      </c>
      <c r="K53" s="203" t="n">
        <f aca="false">SUM(K28:K52)</f>
        <v>0</v>
      </c>
      <c r="L53" s="203" t="n">
        <f aca="false">SUM(L28:L52)</f>
        <v>0</v>
      </c>
      <c r="M53" s="203" t="n">
        <f aca="false">SUM(M28:M52)</f>
        <v>0</v>
      </c>
      <c r="N53" s="203" t="n">
        <f aca="false">SUM(N28:N52)</f>
        <v>0</v>
      </c>
      <c r="O53" s="203" t="n">
        <f aca="false">SUM(O28:O52)</f>
        <v>0</v>
      </c>
      <c r="P53" s="203" t="n">
        <f aca="false">SUM(P28:P52)</f>
        <v>0</v>
      </c>
      <c r="Q53" s="203" t="n">
        <f aca="false">SUM(Q28:Q52)</f>
        <v>0</v>
      </c>
      <c r="R53" s="203" t="n">
        <f aca="false">SUM(R28:R52)</f>
        <v>0</v>
      </c>
      <c r="S53" s="203" t="n">
        <f aca="false">SUM(S28:S52)</f>
        <v>0</v>
      </c>
      <c r="T53" s="203" t="n">
        <f aca="false">SUM(T28:T52)</f>
        <v>0</v>
      </c>
      <c r="U53" s="203" t="n">
        <f aca="false">SUM(U28:U52)</f>
        <v>0</v>
      </c>
      <c r="V53" s="203" t="n">
        <f aca="false">SUM(V28:V52)</f>
        <v>0</v>
      </c>
      <c r="W53" s="203" t="n">
        <f aca="false">SUM(W28:W52)</f>
        <v>0</v>
      </c>
      <c r="X53" s="203" t="n">
        <f aca="false">SUM(X28:X52)</f>
        <v>0</v>
      </c>
      <c r="Y53" s="203" t="n">
        <f aca="false">SUM(Y28:Y52)</f>
        <v>0</v>
      </c>
      <c r="Z53" s="203" t="n">
        <f aca="false">SUM(Z28:Z52)</f>
        <v>0</v>
      </c>
      <c r="AA53" s="203" t="n">
        <f aca="false">SUM(AA28:AA52)</f>
        <v>0</v>
      </c>
      <c r="AB53" s="203" t="n">
        <f aca="false">SUM(AB28:AB52)</f>
        <v>0</v>
      </c>
      <c r="AC53" s="203" t="n">
        <f aca="false">SUM(AC28:AC52)</f>
        <v>0</v>
      </c>
      <c r="AD53" s="203" t="n">
        <f aca="false">SUM(AD28:AD52)</f>
        <v>0</v>
      </c>
      <c r="AE53" s="203" t="n">
        <f aca="false">SUM(AE28:AE52)</f>
        <v>0</v>
      </c>
      <c r="AF53" s="203" t="n">
        <f aca="false">SUM(AF28:AF52)</f>
        <v>0</v>
      </c>
      <c r="AG53" s="203" t="n">
        <f aca="false">SUM(AG28:AG52)</f>
        <v>0</v>
      </c>
      <c r="AH53" s="203" t="n">
        <f aca="false">SUM(AH28:AH52)</f>
        <v>0</v>
      </c>
      <c r="AI53" s="203" t="n">
        <f aca="false">SUM(AI28:AI52)</f>
        <v>0</v>
      </c>
      <c r="AJ53" s="203" t="n">
        <f aca="false">SUM(AJ28:AJ52)</f>
        <v>0</v>
      </c>
      <c r="AK53" s="203" t="n">
        <f aca="false">SUM(AK28:AK52)</f>
        <v>789473.684210526</v>
      </c>
      <c r="AL53" s="203" t="n">
        <f aca="false">SUM(AL28:AL52)</f>
        <v>789473.684210526</v>
      </c>
      <c r="AM53" s="203" t="n">
        <f aca="false">SUM(AM28:AM52)</f>
        <v>789473.684210526</v>
      </c>
      <c r="AN53" s="203" t="n">
        <f aca="false">SUM(AN28:AN52)</f>
        <v>1578947.36842105</v>
      </c>
      <c r="AO53" s="203" t="n">
        <f aca="false">SUM(AO28:AO52)</f>
        <v>1578947.36842105</v>
      </c>
      <c r="AP53" s="203" t="n">
        <f aca="false">SUM(AP28:AP52)</f>
        <v>1578947.36842105</v>
      </c>
      <c r="AQ53" s="203" t="n">
        <f aca="false">SUM(AQ28:AQ52)</f>
        <v>2526315.78947368</v>
      </c>
      <c r="AR53" s="203" t="n">
        <f aca="false">SUM(AR28:AR52)</f>
        <v>2526315.78947368</v>
      </c>
      <c r="AS53" s="203" t="n">
        <f aca="false">SUM(AS28:AS52)</f>
        <v>2526315.78947368</v>
      </c>
      <c r="AT53" s="203" t="n">
        <f aca="false">SUM(AT28:AT52)</f>
        <v>3473684.21052632</v>
      </c>
      <c r="AU53" s="203" t="n">
        <f aca="false">SUM(AU28:AU52)</f>
        <v>3473684.21052632</v>
      </c>
      <c r="AV53" s="203" t="n">
        <f aca="false">SUM(AV28:AV52)</f>
        <v>4421052.63157895</v>
      </c>
      <c r="AW53" s="203" t="n">
        <f aca="false">SUM(AW28:AW52)</f>
        <v>4421052.63157895</v>
      </c>
      <c r="AX53" s="203" t="n">
        <f aca="false">SUM(AX28:AX52)</f>
        <v>5210526.31578947</v>
      </c>
      <c r="AY53" s="203" t="n">
        <f aca="false">SUM(AY28:AY52)</f>
        <v>5210526.31578947</v>
      </c>
      <c r="AZ53" s="203" t="n">
        <f aca="false">SUM(AZ28:AZ52)</f>
        <v>6000000</v>
      </c>
      <c r="BA53" s="203" t="n">
        <f aca="false">SUM(BA28:BA52)</f>
        <v>6000000</v>
      </c>
      <c r="BB53" s="203" t="n">
        <f aca="false">SUM(BB28:BB52)</f>
        <v>6789473.68421053</v>
      </c>
      <c r="BC53" s="203" t="n">
        <f aca="false">SUM(BC28:BC52)</f>
        <v>6789473.68421053</v>
      </c>
      <c r="BD53" s="203" t="n">
        <f aca="false">SUM(BD28:BD52)</f>
        <v>6789473.68421053</v>
      </c>
      <c r="BE53" s="203" t="n">
        <f aca="false">SUM(BE28:BE52)</f>
        <v>6789473.68421053</v>
      </c>
      <c r="BF53" s="203" t="n">
        <f aca="false">SUM(BF28:BF52)</f>
        <v>7736842.10526316</v>
      </c>
      <c r="BG53" s="203" t="n">
        <f aca="false">SUM(BG28:BG52)</f>
        <v>6947368.42105263</v>
      </c>
      <c r="BH53" s="203" t="n">
        <f aca="false">SUM(BH28:BH52)</f>
        <v>7736842.10526316</v>
      </c>
      <c r="BI53" s="203" t="n">
        <f aca="false">SUM(BI28:BI52)</f>
        <v>7736842.10526316</v>
      </c>
      <c r="BJ53" s="203" t="n">
        <f aca="false">SUM(BJ28:BJ52)</f>
        <v>7578947.36842105</v>
      </c>
      <c r="BK53" s="203" t="n">
        <f aca="false">SUM(BK28:BK52)</f>
        <v>7578947.36842105</v>
      </c>
      <c r="BL53" s="203" t="n">
        <f aca="false">SUM(BL28:BL52)</f>
        <v>8526315.78947369</v>
      </c>
      <c r="BM53" s="203" t="n">
        <f aca="false">SUM(BM28:BM52)</f>
        <v>7578947.36842105</v>
      </c>
      <c r="BN53" s="203" t="n">
        <f aca="false">SUM(BN28:BN52)</f>
        <v>8368421.05263158</v>
      </c>
      <c r="BO53" s="203" t="n">
        <f aca="false">SUM(BO28:BO52)</f>
        <v>7421052.63157895</v>
      </c>
      <c r="BP53" s="203" t="n">
        <f aca="false">SUM(BP28:BP52)</f>
        <v>8368421.05263158</v>
      </c>
      <c r="BQ53" s="203" t="n">
        <f aca="false">SUM(BQ28:BQ52)</f>
        <v>7578947.36842105</v>
      </c>
      <c r="BR53" s="203" t="n">
        <f aca="false">SUM(BR28:BR52)</f>
        <v>8368421.05263158</v>
      </c>
      <c r="BS53" s="203" t="n">
        <f aca="false">SUM(BS28:BS52)</f>
        <v>7578947.36842105</v>
      </c>
      <c r="BT53" s="203" t="n">
        <f aca="false">SUM(BT28:BT52)</f>
        <v>8368421.05263158</v>
      </c>
      <c r="BU53" s="203" t="n">
        <f aca="false">SUM(BU28:BU52)</f>
        <v>7578947.36842105</v>
      </c>
      <c r="BV53" s="203" t="n">
        <f aca="false">SUM(BV28:BV52)</f>
        <v>8526315.78947369</v>
      </c>
      <c r="BW53" s="203" t="n">
        <f aca="false">SUM(BW28:BW52)</f>
        <v>7736842.10526316</v>
      </c>
      <c r="BX53" s="203" t="n">
        <f aca="false">SUM(BX28:BX52)</f>
        <v>8526315.78947369</v>
      </c>
      <c r="BY53" s="203" t="n">
        <f aca="false">SUM(BY28:BY52)</f>
        <v>7578947.36842105</v>
      </c>
      <c r="BZ53" s="203" t="n">
        <f aca="false">SUM(BZ28:BZ52)</f>
        <v>8368421.05263158</v>
      </c>
      <c r="CA53" s="203" t="n">
        <f aca="false">SUM(CA28:CA52)</f>
        <v>7578947.36842105</v>
      </c>
      <c r="CB53" s="203" t="n">
        <f aca="false">SUM(CB28:CB52)</f>
        <v>8526315.78947369</v>
      </c>
      <c r="CC53" s="203" t="n">
        <f aca="false">SUM(CC28:CC52)</f>
        <v>7736842.10526316</v>
      </c>
      <c r="CD53" s="203" t="n">
        <f aca="false">SUM(CD28:CD52)</f>
        <v>8526315.78947369</v>
      </c>
      <c r="CE53" s="203" t="n">
        <f aca="false">SUM(CE28:CE52)</f>
        <v>7578947.36842105</v>
      </c>
      <c r="CF53" s="203" t="n">
        <f aca="false">SUM(CF28:CF52)</f>
        <v>8368421.05263158</v>
      </c>
      <c r="CG53" s="203" t="n">
        <f aca="false">SUM(CG28:CG52)</f>
        <v>7578947.36842105</v>
      </c>
      <c r="CH53" s="203" t="n">
        <f aca="false">SUM(CH28:CH52)</f>
        <v>8526315.78947369</v>
      </c>
      <c r="CI53" s="203" t="n">
        <f aca="false">SUM(CI28:CI52)</f>
        <v>7578947.36842105</v>
      </c>
      <c r="CJ53" s="203" t="n">
        <f aca="false">SUM(CJ28:CJ52)</f>
        <v>8368421.05263158</v>
      </c>
      <c r="CK53" s="203" t="n">
        <f aca="false">SUM(CK28:CK52)</f>
        <v>7578947.36842105</v>
      </c>
      <c r="CL53" s="203" t="n">
        <f aca="false">SUM(CL28:CL52)</f>
        <v>7578947.36842105</v>
      </c>
      <c r="CM53" s="203" t="n">
        <f aca="false">SUM(CM28:CM52)</f>
        <v>6789473.68421053</v>
      </c>
      <c r="CN53" s="203" t="n">
        <f aca="false">SUM(CN28:CN52)</f>
        <v>6789473.68421053</v>
      </c>
      <c r="CO53" s="203" t="n">
        <f aca="false">SUM(CO28:CO52)</f>
        <v>5842105.2631579</v>
      </c>
      <c r="CP53" s="203" t="n">
        <f aca="false">SUM(CP28:CP52)</f>
        <v>5842105.2631579</v>
      </c>
      <c r="CQ53" s="203" t="n">
        <f aca="false">SUM(CQ28:CQ52)</f>
        <v>5052631.57894737</v>
      </c>
      <c r="CR53" s="203" t="n">
        <f aca="false">SUM(CR28:CR52)</f>
        <v>5052631.57894737</v>
      </c>
      <c r="CS53" s="203" t="n">
        <f aca="false">SUM(CS28:CS52)</f>
        <v>4263157.89473684</v>
      </c>
      <c r="CT53" s="203" t="n">
        <f aca="false">SUM(CT28:CT52)</f>
        <v>4263157.89473684</v>
      </c>
      <c r="CU53" s="203" t="n">
        <f aca="false">SUM(CU28:CU52)</f>
        <v>3315789.47368421</v>
      </c>
      <c r="CV53" s="203" t="n">
        <f aca="false">SUM(CV28:CV52)</f>
        <v>3315789.47368421</v>
      </c>
      <c r="CW53" s="203" t="n">
        <f aca="false">SUM(CW28:CW52)</f>
        <v>2526315.78947368</v>
      </c>
      <c r="CX53" s="203" t="n">
        <f aca="false">SUM(CX28:CX52)</f>
        <v>2526315.78947368</v>
      </c>
      <c r="CY53" s="203" t="n">
        <f aca="false">SUM(CY28:CY52)</f>
        <v>1736842.10526316</v>
      </c>
      <c r="CZ53" s="203" t="n">
        <f aca="false">SUM(CZ28:CZ52)</f>
        <v>1736842.10526316</v>
      </c>
      <c r="DA53" s="203" t="n">
        <f aca="false">SUM(DA28:DA52)</f>
        <v>789473.684210526</v>
      </c>
      <c r="DB53" s="203" t="n">
        <f aca="false">SUM(DB28:DB52)</f>
        <v>789473.684210526</v>
      </c>
    </row>
    <row r="54" s="1" customFormat="true" ht="15" hidden="false" customHeight="true" outlineLevel="0" collapsed="false">
      <c r="A54" s="97" t="s">
        <v>405</v>
      </c>
      <c r="G54" s="204" t="n">
        <f aca="false">COUNT(G28:G52)</f>
        <v>0</v>
      </c>
      <c r="H54" s="204" t="n">
        <f aca="false">COUNT(H28:H52)</f>
        <v>0</v>
      </c>
      <c r="I54" s="204" t="n">
        <f aca="false">COUNT(I28:I52)</f>
        <v>0</v>
      </c>
      <c r="J54" s="204" t="n">
        <f aca="false">COUNT(J28:J52)</f>
        <v>0</v>
      </c>
      <c r="K54" s="204" t="n">
        <f aca="false">COUNT(K28:K52)</f>
        <v>0</v>
      </c>
      <c r="L54" s="204" t="n">
        <f aca="false">COUNT(L28:L52)</f>
        <v>0</v>
      </c>
      <c r="M54" s="204" t="n">
        <f aca="false">COUNT(M28:M52)</f>
        <v>0</v>
      </c>
      <c r="N54" s="204" t="n">
        <f aca="false">COUNT(N28:N52)</f>
        <v>0</v>
      </c>
      <c r="O54" s="204" t="n">
        <f aca="false">COUNT(O28:O52)</f>
        <v>0</v>
      </c>
      <c r="P54" s="204" t="n">
        <f aca="false">COUNT(P28:P52)</f>
        <v>0</v>
      </c>
      <c r="Q54" s="204" t="n">
        <f aca="false">COUNT(Q28:Q52)</f>
        <v>0</v>
      </c>
      <c r="R54" s="204" t="n">
        <f aca="false">COUNT(R28:R52)</f>
        <v>0</v>
      </c>
      <c r="S54" s="204" t="n">
        <f aca="false">COUNT(S28:S52)</f>
        <v>0</v>
      </c>
      <c r="T54" s="204" t="n">
        <f aca="false">COUNT(T28:T52)</f>
        <v>0</v>
      </c>
      <c r="U54" s="204" t="n">
        <f aca="false">COUNT(U28:U52)</f>
        <v>0</v>
      </c>
      <c r="V54" s="204" t="n">
        <f aca="false">COUNT(V28:V52)</f>
        <v>0</v>
      </c>
      <c r="W54" s="204" t="n">
        <f aca="false">COUNT(W28:W52)</f>
        <v>0</v>
      </c>
      <c r="X54" s="204" t="n">
        <f aca="false">COUNT(X28:X52)</f>
        <v>0</v>
      </c>
      <c r="Y54" s="204" t="n">
        <f aca="false">COUNT(Y28:Y52)</f>
        <v>0</v>
      </c>
      <c r="Z54" s="204" t="n">
        <f aca="false">COUNT(Z28:Z52)</f>
        <v>0</v>
      </c>
      <c r="AA54" s="204" t="n">
        <f aca="false">COUNT(AA28:AA52)</f>
        <v>0</v>
      </c>
      <c r="AB54" s="204" t="n">
        <f aca="false">COUNT(AB28:AB52)</f>
        <v>0</v>
      </c>
      <c r="AC54" s="204" t="n">
        <f aca="false">COUNT(AC28:AC52)</f>
        <v>0</v>
      </c>
      <c r="AD54" s="204" t="n">
        <f aca="false">COUNT(AD28:AD52)</f>
        <v>0</v>
      </c>
      <c r="AE54" s="204" t="n">
        <f aca="false">COUNT(AE28:AE52)</f>
        <v>0</v>
      </c>
      <c r="AF54" s="204" t="n">
        <f aca="false">COUNT(AF28:AF52)</f>
        <v>0</v>
      </c>
      <c r="AG54" s="204" t="n">
        <f aca="false">COUNT(AG28:AG52)</f>
        <v>0</v>
      </c>
      <c r="AH54" s="204" t="n">
        <f aca="false">COUNT(AH28:AH52)</f>
        <v>0</v>
      </c>
      <c r="AI54" s="204" t="n">
        <f aca="false">COUNT(AI28:AI52)</f>
        <v>0</v>
      </c>
      <c r="AJ54" s="204" t="n">
        <f aca="false">COUNT(AJ28:AJ52)</f>
        <v>0</v>
      </c>
      <c r="AK54" s="204" t="n">
        <f aca="false">COUNT(AK28:AK52)</f>
        <v>1</v>
      </c>
      <c r="AL54" s="204" t="n">
        <f aca="false">COUNT(AL28:AL52)</f>
        <v>1</v>
      </c>
      <c r="AM54" s="204" t="n">
        <f aca="false">COUNT(AM28:AM52)</f>
        <v>1</v>
      </c>
      <c r="AN54" s="204" t="n">
        <f aca="false">COUNT(AN28:AN52)</f>
        <v>2</v>
      </c>
      <c r="AO54" s="204" t="n">
        <f aca="false">COUNT(AO28:AO52)</f>
        <v>2</v>
      </c>
      <c r="AP54" s="204" t="n">
        <f aca="false">COUNT(AP28:AP52)</f>
        <v>2</v>
      </c>
      <c r="AQ54" s="204" t="n">
        <f aca="false">COUNT(AQ28:AQ52)</f>
        <v>3</v>
      </c>
      <c r="AR54" s="204" t="n">
        <f aca="false">COUNT(AR28:AR52)</f>
        <v>3</v>
      </c>
      <c r="AS54" s="204" t="n">
        <f aca="false">COUNT(AS28:AS52)</f>
        <v>3</v>
      </c>
      <c r="AT54" s="204" t="n">
        <f aca="false">COUNT(AT28:AT52)</f>
        <v>4</v>
      </c>
      <c r="AU54" s="204" t="n">
        <f aca="false">COUNT(AU28:AU52)</f>
        <v>4</v>
      </c>
      <c r="AV54" s="204" t="n">
        <f aca="false">COUNT(AV28:AV52)</f>
        <v>5</v>
      </c>
      <c r="AW54" s="204" t="n">
        <f aca="false">COUNT(AW28:AW52)</f>
        <v>5</v>
      </c>
      <c r="AX54" s="204" t="n">
        <f aca="false">COUNT(AX28:AX52)</f>
        <v>6</v>
      </c>
      <c r="AY54" s="204" t="n">
        <f aca="false">COUNT(AY28:AY52)</f>
        <v>6</v>
      </c>
      <c r="AZ54" s="204" t="n">
        <f aca="false">COUNT(AZ28:AZ52)</f>
        <v>7</v>
      </c>
      <c r="BA54" s="204" t="n">
        <f aca="false">COUNT(BA28:BA52)</f>
        <v>7</v>
      </c>
      <c r="BB54" s="204" t="n">
        <f aca="false">COUNT(BB28:BB52)</f>
        <v>8</v>
      </c>
      <c r="BC54" s="204" t="n">
        <f aca="false">COUNT(BC28:BC52)</f>
        <v>8</v>
      </c>
      <c r="BD54" s="204" t="n">
        <f aca="false">COUNT(BD28:BD52)</f>
        <v>8</v>
      </c>
      <c r="BE54" s="204" t="n">
        <f aca="false">COUNT(BE28:BE52)</f>
        <v>8</v>
      </c>
      <c r="BF54" s="204" t="n">
        <f aca="false">COUNT(BF28:BF52)</f>
        <v>9</v>
      </c>
      <c r="BG54" s="204" t="n">
        <f aca="false">COUNT(BG28:BG52)</f>
        <v>8</v>
      </c>
      <c r="BH54" s="204" t="n">
        <f aca="false">COUNT(BH28:BH52)</f>
        <v>9</v>
      </c>
      <c r="BI54" s="204" t="n">
        <f aca="false">COUNT(BI28:BI52)</f>
        <v>9</v>
      </c>
      <c r="BJ54" s="204" t="n">
        <f aca="false">COUNT(BJ28:BJ52)</f>
        <v>9</v>
      </c>
      <c r="BK54" s="204" t="n">
        <f aca="false">COUNT(BK28:BK52)</f>
        <v>9</v>
      </c>
      <c r="BL54" s="204" t="n">
        <f aca="false">COUNT(BL28:BL52)</f>
        <v>10</v>
      </c>
      <c r="BM54" s="204" t="n">
        <f aca="false">COUNT(BM28:BM52)</f>
        <v>9</v>
      </c>
      <c r="BN54" s="204" t="n">
        <f aca="false">COUNT(BN28:BN52)</f>
        <v>10</v>
      </c>
      <c r="BO54" s="204" t="n">
        <f aca="false">COUNT(BO28:BO52)</f>
        <v>9</v>
      </c>
      <c r="BP54" s="204" t="n">
        <f aca="false">COUNT(BP28:BP52)</f>
        <v>10</v>
      </c>
      <c r="BQ54" s="204" t="n">
        <f aca="false">COUNT(BQ28:BQ52)</f>
        <v>9</v>
      </c>
      <c r="BR54" s="204" t="n">
        <f aca="false">COUNT(BR28:BR52)</f>
        <v>10</v>
      </c>
      <c r="BS54" s="204" t="n">
        <f aca="false">COUNT(BS28:BS52)</f>
        <v>9</v>
      </c>
      <c r="BT54" s="204" t="n">
        <f aca="false">COUNT(BT28:BT52)</f>
        <v>10</v>
      </c>
      <c r="BU54" s="204" t="n">
        <f aca="false">COUNT(BU28:BU52)</f>
        <v>9</v>
      </c>
      <c r="BV54" s="204" t="n">
        <f aca="false">COUNT(BV28:BV52)</f>
        <v>10</v>
      </c>
      <c r="BW54" s="204" t="n">
        <f aca="false">COUNT(BW28:BW52)</f>
        <v>9</v>
      </c>
      <c r="BX54" s="204" t="n">
        <f aca="false">COUNT(BX28:BX52)</f>
        <v>10</v>
      </c>
      <c r="BY54" s="204" t="n">
        <f aca="false">COUNT(BY28:BY52)</f>
        <v>9</v>
      </c>
      <c r="BZ54" s="204" t="n">
        <f aca="false">COUNT(BZ28:BZ52)</f>
        <v>10</v>
      </c>
      <c r="CA54" s="204" t="n">
        <f aca="false">COUNT(CA28:CA52)</f>
        <v>9</v>
      </c>
      <c r="CB54" s="204" t="n">
        <f aca="false">COUNT(CB28:CB52)</f>
        <v>10</v>
      </c>
      <c r="CC54" s="204" t="n">
        <f aca="false">COUNT(CC28:CC52)</f>
        <v>9</v>
      </c>
      <c r="CD54" s="204" t="n">
        <f aca="false">COUNT(CD28:CD52)</f>
        <v>10</v>
      </c>
      <c r="CE54" s="204" t="n">
        <f aca="false">COUNT(CE28:CE52)</f>
        <v>9</v>
      </c>
      <c r="CF54" s="204" t="n">
        <f aca="false">COUNT(CF28:CF52)</f>
        <v>10</v>
      </c>
      <c r="CG54" s="204" t="n">
        <f aca="false">COUNT(CG28:CG52)</f>
        <v>9</v>
      </c>
      <c r="CH54" s="204" t="n">
        <f aca="false">COUNT(CH28:CH52)</f>
        <v>10</v>
      </c>
      <c r="CI54" s="204" t="n">
        <f aca="false">COUNT(CI28:CI52)</f>
        <v>9</v>
      </c>
      <c r="CJ54" s="204" t="n">
        <f aca="false">COUNT(CJ28:CJ52)</f>
        <v>10</v>
      </c>
      <c r="CK54" s="204" t="n">
        <f aca="false">COUNT(CK28:CK52)</f>
        <v>9</v>
      </c>
      <c r="CL54" s="204" t="n">
        <f aca="false">COUNT(CL28:CL52)</f>
        <v>9</v>
      </c>
      <c r="CM54" s="204" t="n">
        <f aca="false">COUNT(CM28:CM52)</f>
        <v>8</v>
      </c>
      <c r="CN54" s="204" t="n">
        <f aca="false">COUNT(CN28:CN52)</f>
        <v>8</v>
      </c>
      <c r="CO54" s="204" t="n">
        <f aca="false">COUNT(CO28:CO52)</f>
        <v>7</v>
      </c>
      <c r="CP54" s="204" t="n">
        <f aca="false">COUNT(CP28:CP52)</f>
        <v>7</v>
      </c>
      <c r="CQ54" s="204" t="n">
        <f aca="false">COUNT(CQ28:CQ52)</f>
        <v>6</v>
      </c>
      <c r="CR54" s="204" t="n">
        <f aca="false">COUNT(CR28:CR52)</f>
        <v>6</v>
      </c>
      <c r="CS54" s="204" t="n">
        <f aca="false">COUNT(CS28:CS52)</f>
        <v>5</v>
      </c>
      <c r="CT54" s="204" t="n">
        <f aca="false">COUNT(CT28:CT52)</f>
        <v>5</v>
      </c>
      <c r="CU54" s="204" t="n">
        <f aca="false">COUNT(CU28:CU52)</f>
        <v>4</v>
      </c>
      <c r="CV54" s="204" t="n">
        <f aca="false">COUNT(CV28:CV52)</f>
        <v>4</v>
      </c>
      <c r="CW54" s="204" t="n">
        <f aca="false">COUNT(CW28:CW52)</f>
        <v>3</v>
      </c>
      <c r="CX54" s="204" t="n">
        <f aca="false">COUNT(CX28:CX52)</f>
        <v>3</v>
      </c>
      <c r="CY54" s="204" t="n">
        <f aca="false">COUNT(CY28:CY52)</f>
        <v>2</v>
      </c>
      <c r="CZ54" s="204" t="n">
        <f aca="false">COUNT(CZ28:CZ52)</f>
        <v>2</v>
      </c>
      <c r="DA54" s="204" t="n">
        <f aca="false">COUNT(DA28:DA52)</f>
        <v>1</v>
      </c>
      <c r="DB54" s="204" t="n">
        <f aca="false">COUNT(DB28:DB52)</f>
        <v>1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5842105.2631579</v>
      </c>
      <c r="CP56" s="207" t="n">
        <f aca="false">CP21+CP53</f>
        <v>5842105.2631579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5842105.2631579</v>
      </c>
      <c r="CP61" s="211" t="n">
        <f aca="false">CP56-CP60</f>
        <v>5842105.2631579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387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121504119.811684</v>
      </c>
      <c r="E41" s="267" t="n">
        <f aca="false">'Annual Summary'!E7</f>
        <v>40176367.746303</v>
      </c>
      <c r="F41" s="267" t="n">
        <f aca="false">'Annual Summary'!F7</f>
        <v>13258749.920152</v>
      </c>
      <c r="G41" s="267" t="n">
        <f aca="false">'Annual Summary'!G7</f>
        <v>0</v>
      </c>
      <c r="H41" s="267" t="n">
        <f aca="false">'Annual Summary'!H7</f>
        <v>0</v>
      </c>
      <c r="I41" s="267" t="n">
        <f aca="false">'Annual Summary'!I7</f>
        <v>0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7024213.63422343</v>
      </c>
      <c r="E42" s="285" t="n">
        <f aca="false">'Annual Summary'!E20</f>
        <v>78780.8560140926</v>
      </c>
      <c r="F42" s="285" t="n">
        <f aca="false">'Annual Summary'!F20</f>
        <v>-4057168.07333852</v>
      </c>
      <c r="G42" s="285" t="n">
        <f aca="false">'Annual Summary'!G20</f>
        <v>-6161167.6059071</v>
      </c>
      <c r="H42" s="285" t="n">
        <f aca="false">'Annual Summary'!H20</f>
        <v>-6284390.95802524</v>
      </c>
      <c r="I42" s="285" t="n">
        <f aca="false">'Annual Summary'!I20</f>
        <v>-6410078.77718574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0.0578104976613969</v>
      </c>
      <c r="E43" s="274" t="n">
        <f aca="false">'Annual Summary'!E21</f>
        <v>0.00196087552044428</v>
      </c>
      <c r="F43" s="274" t="n">
        <f aca="false">'Annual Summary'!F21</f>
        <v>-0.305999290866179</v>
      </c>
      <c r="G43" s="274" t="n">
        <f aca="false">'Annual Summary'!G21</f>
        <v>0</v>
      </c>
      <c r="H43" s="274" t="n">
        <f aca="false">'Annual Summary'!H21</f>
        <v>0</v>
      </c>
      <c r="I43" s="274" t="n">
        <f aca="false">'Annual Summary'!I21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1505007.21085714</v>
      </c>
      <c r="D45" s="267" t="n">
        <f aca="false">'Annual Summary'!D23</f>
        <v>2006922.1345</v>
      </c>
      <c r="E45" s="267" t="n">
        <f aca="false">'Annual Summary'!E23</f>
        <v>1495059.0065</v>
      </c>
      <c r="F45" s="267" t="n">
        <f aca="false">'Annual Summary'!F23</f>
        <v>1826812.922</v>
      </c>
      <c r="G45" s="267" t="n">
        <f aca="false">'Annual Summary'!G23</f>
        <v>890965.433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-1077470.41314286</v>
      </c>
      <c r="D46" s="285" t="n">
        <f aca="false">'Annual Summary'!D25</f>
        <v>-330157.45958</v>
      </c>
      <c r="E46" s="285" t="n">
        <f aca="false">'Annual Summary'!E25</f>
        <v>-1052127.1794616</v>
      </c>
      <c r="F46" s="285" t="n">
        <f aca="false">'Annual Summary'!F25</f>
        <v>-1881641.68768083</v>
      </c>
      <c r="G46" s="285" t="n">
        <f aca="false">'Annual Summary'!G25</f>
        <v>-2014709.77887445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3475025.03660295</v>
      </c>
      <c r="D48" s="285" t="n">
        <f aca="false">'Annual Summary'!D27</f>
        <v>6694056.17464343</v>
      </c>
      <c r="E48" s="285" t="n">
        <f aca="false">'Annual Summary'!E27</f>
        <v>-973346.323447508</v>
      </c>
      <c r="F48" s="285" t="n">
        <f aca="false">'Annual Summary'!F27</f>
        <v>-5938809.76101935</v>
      </c>
      <c r="G48" s="285" t="n">
        <f aca="false">'Annual Summary'!G27</f>
        <v>-8175877.38478154</v>
      </c>
      <c r="H48" s="285" t="n">
        <f aca="false">'Annual Summary'!H27</f>
        <v>-8525599.07113718</v>
      </c>
      <c r="I48" s="285" t="n">
        <f aca="false">'Annual Summary'!I27</f>
        <v>-7486547.46595344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3158956.75819375</v>
      </c>
      <c r="D50" s="287" t="n">
        <f aca="false">'Annual Summary'!D49</f>
        <v>9074841.63031242</v>
      </c>
      <c r="E50" s="287" t="n">
        <f aca="false">'Annual Summary'!E49</f>
        <v>9185607.70160426</v>
      </c>
      <c r="F50" s="287" t="n">
        <f aca="false">'Annual Summary'!F49</f>
        <v>3554234.24027859</v>
      </c>
      <c r="G50" s="287" t="n">
        <f aca="false">'Annual Summary'!G49</f>
        <v>-4621643.14450296</v>
      </c>
      <c r="H50" s="287" t="n">
        <f aca="false">'Annual Summary'!H49</f>
        <v>-13147242.2156401</v>
      </c>
      <c r="I50" s="287" t="n">
        <f aca="false">'Annual Summary'!I49</f>
        <v>-20633789.6815936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13293460.8056948</v>
      </c>
      <c r="E51" s="287" t="n">
        <f aca="false">'Annual Summary'!E46</f>
        <v>14706354.0564483</v>
      </c>
      <c r="F51" s="287" t="n">
        <f aca="false">'Annual Summary'!F46</f>
        <v>10956622.2828034</v>
      </c>
      <c r="G51" s="287" t="n">
        <f aca="false">'Annual Summary'!G46</f>
        <v>4795454.67689633</v>
      </c>
      <c r="H51" s="287" t="n">
        <f aca="false">'Annual Summary'!H46</f>
        <v>-1488936.28112891</v>
      </c>
      <c r="I51" s="287" t="n">
        <f aca="false">'Annual Summary'!I46</f>
        <v>-7899015.05831465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-2986480.28552381</v>
      </c>
      <c r="D52" s="287" t="n">
        <f aca="false">'Annual Summary'!D47</f>
        <v>-4218619.17538241</v>
      </c>
      <c r="E52" s="287" t="n">
        <f aca="false">'Annual Summary'!E47</f>
        <v>-5520746.35484401</v>
      </c>
      <c r="F52" s="287" t="n">
        <f aca="false">'Annual Summary'!F47</f>
        <v>-7402388.04252484</v>
      </c>
      <c r="G52" s="287" t="n">
        <f aca="false">'Annual Summary'!G47</f>
        <v>-9417097.82139929</v>
      </c>
      <c r="H52" s="287" t="n">
        <f aca="false">'Annual Summary'!H47</f>
        <v>-11658305.9345112</v>
      </c>
      <c r="I52" s="287" t="n">
        <f aca="false">'Annual Summary'!I47</f>
        <v>-12734774.6232789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13258584.501624</v>
      </c>
      <c r="F54" s="265" t="n">
        <f aca="false">'Annual Summary'!F44</f>
        <v>0</v>
      </c>
      <c r="G54" s="265" t="n">
        <f aca="false">'Annual Summary'!G44</f>
        <v>0</v>
      </c>
      <c r="H54" s="265" t="n">
        <f aca="false">'Annual Summary'!H44</f>
        <v>0</v>
      </c>
      <c r="I54" s="265" t="n">
        <f aca="false">'Annual Summary'!I44</f>
        <v>0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14706354.0564483</v>
      </c>
      <c r="E70" s="278" t="n">
        <f aca="false">'Annual Summary'!G46</f>
        <v>4795454.67689633</v>
      </c>
      <c r="F70" s="278" t="n">
        <f aca="false">'Annual Summary'!I46</f>
        <v>-7899015.05831465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-2986480.28552381</v>
      </c>
      <c r="D71" s="278" t="n">
        <f aca="false">'Annual Summary'!E47</f>
        <v>-5520746.35484401</v>
      </c>
      <c r="E71" s="278" t="n">
        <f aca="false">'Annual Summary'!G47</f>
        <v>-9417097.82139929</v>
      </c>
      <c r="F71" s="278" t="n">
        <f aca="false">'Annual Summary'!I47</f>
        <v>-12734774.6232789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3158956.75819375</v>
      </c>
      <c r="D72" s="293" t="n">
        <f aca="false">'Annual Summary'!E49</f>
        <v>9185607.70160426</v>
      </c>
      <c r="E72" s="293" t="n">
        <f aca="false">'Annual Summary'!G49</f>
        <v>-4621643.14450296</v>
      </c>
      <c r="F72" s="293" t="n">
        <f aca="false">'Annual Summary'!I49</f>
        <v>-20633789.6815936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13258584.501624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331464.6125406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3158956.75819375</v>
      </c>
      <c r="D100" s="278" t="n">
        <f aca="false">'Annual Summary'!D49</f>
        <v>9074841.63031242</v>
      </c>
      <c r="E100" s="278" t="n">
        <f aca="false">'Annual Summary'!E49</f>
        <v>9185607.70160426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351210.681711172</v>
      </c>
      <c r="E101" s="278" t="n">
        <f aca="false">'Annual Summary'!E20*0.05</f>
        <v>3939.04280070463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3386581.53068104</v>
      </c>
      <c r="D102" s="278" t="n">
        <f aca="false">D100+D101</f>
        <v>9426052.31202359</v>
      </c>
      <c r="E102" s="278" t="n">
        <f aca="false">E100+E101</f>
        <v>9189546.74440497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1187214.61945874</v>
      </c>
      <c r="D103" s="267" t="n">
        <f aca="false">D102-D99</f>
        <v>8231534.77207928</v>
      </c>
      <c r="E103" s="267" t="n">
        <f aca="false">E102-E99</f>
        <v>8858082.13186437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23" customFormat="false" ht="15" hidden="false" customHeight="true" outlineLevel="0" collapsed="false">
      <c r="A123" s="1" t="s">
        <v>897</v>
      </c>
    </row>
    <row r="124" customFormat="false" ht="15" hidden="false" customHeight="true" outlineLevel="0" collapsed="false">
      <c r="A124" s="1" t="s">
        <v>898</v>
      </c>
    </row>
    <row r="130" customFormat="false" ht="15" hidden="false" customHeight="true" outlineLevel="0" collapsed="false">
      <c r="A130" s="1" t="s">
        <v>899</v>
      </c>
    </row>
    <row r="131" customFormat="false" ht="15" hidden="false" customHeight="true" outlineLevel="0" collapsed="false">
      <c r="A131" s="1" t="s">
        <v>900</v>
      </c>
    </row>
    <row r="132" customFormat="false" ht="15" hidden="false" customHeight="true" outlineLevel="0" collapsed="false">
      <c r="A132" s="1" t="s">
        <v>901</v>
      </c>
    </row>
    <row r="133" customFormat="false" ht="15" hidden="false" customHeight="true" outlineLevel="0" collapsed="false">
      <c r="A133" s="1" t="s">
        <v>902</v>
      </c>
    </row>
    <row r="134" customFormat="false" ht="15" hidden="false" customHeight="true" outlineLevel="0" collapsed="false">
      <c r="A134" s="1" t="s">
        <v>903</v>
      </c>
    </row>
    <row r="135" customFormat="false" ht="15" hidden="false" customHeight="true" outlineLevel="0" collapsed="false">
      <c r="A135" s="1" t="s">
        <v>904</v>
      </c>
    </row>
    <row r="136" customFormat="false" ht="15" hidden="false" customHeight="true" outlineLevel="0" collapsed="false">
      <c r="A136" s="1" t="s">
        <v>905</v>
      </c>
    </row>
    <row r="137" customFormat="false" ht="15" hidden="false" customHeight="true" outlineLevel="0" collapsed="false">
      <c r="A137" s="1" t="s">
        <v>906</v>
      </c>
    </row>
    <row r="138" customFormat="false" ht="15" hidden="false" customHeight="true" outlineLevel="0" collapsed="false">
      <c r="A138" s="1" t="s">
        <v>907</v>
      </c>
    </row>
    <row r="139" customFormat="false" ht="15" hidden="false" customHeight="true" outlineLevel="0" collapsed="false">
      <c r="A139" s="1" t="s">
        <v>908</v>
      </c>
    </row>
    <row r="141" customFormat="false" ht="15" hidden="false" customHeight="true" outlineLevel="0" collapsed="false">
      <c r="A141" s="1" t="s">
        <v>909</v>
      </c>
    </row>
    <row r="142" customFormat="false" ht="15" hidden="false" customHeight="true" outlineLevel="0" collapsed="false">
      <c r="A142" s="1" t="s">
        <v>910</v>
      </c>
    </row>
    <row r="143" customFormat="false" ht="15" hidden="false" customHeight="true" outlineLevel="0" collapsed="false">
      <c r="A143" s="1" t="s">
        <v>911</v>
      </c>
    </row>
    <row r="144" customFormat="false" ht="15" hidden="false" customHeight="true" outlineLevel="0" collapsed="false">
      <c r="A144" s="1" t="s">
        <v>912</v>
      </c>
    </row>
    <row r="145" customFormat="false" ht="15" hidden="false" customHeight="true" outlineLevel="0" collapsed="false">
      <c r="A145" s="1" t="s">
        <v>913</v>
      </c>
    </row>
    <row r="146" customFormat="false" ht="15" hidden="false" customHeight="true" outlineLevel="0" collapsed="false">
      <c r="A146" s="1" t="s">
        <v>914</v>
      </c>
    </row>
    <row r="147" customFormat="false" ht="15" hidden="false" customHeight="true" outlineLevel="0" collapsed="false">
      <c r="A147" s="1" t="s">
        <v>915</v>
      </c>
    </row>
    <row r="148" customFormat="false" ht="15" hidden="false" customHeight="true" outlineLevel="0" collapsed="false">
      <c r="A148" s="1" t="s">
        <v>916</v>
      </c>
    </row>
    <row r="149" customFormat="false" ht="15" hidden="false" customHeight="true" outlineLevel="0" collapsed="false">
      <c r="A149" s="1" t="s">
        <v>917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918</v>
      </c>
      <c r="B1" s="4" t="s">
        <v>919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920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921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922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923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925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926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927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928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929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930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931</v>
      </c>
      <c r="B25" s="1" t="s">
        <v>932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933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934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935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936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937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938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939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940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941</v>
      </c>
      <c r="B52" s="325" t="s">
        <v>942</v>
      </c>
      <c r="C52" s="325" t="s">
        <v>943</v>
      </c>
      <c r="D52" s="325" t="s">
        <v>944</v>
      </c>
      <c r="E52" s="325" t="s">
        <v>945</v>
      </c>
      <c r="F52" s="325" t="s">
        <v>946</v>
      </c>
      <c r="G52" s="325" t="s">
        <v>947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948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949</v>
      </c>
    </row>
    <row r="95" s="1" customFormat="true" ht="15" hidden="false" customHeight="true" outlineLevel="0" collapsed="false">
      <c r="A95" s="1" t="s">
        <v>950</v>
      </c>
    </row>
    <row r="96" s="1" customFormat="true" ht="15" hidden="false" customHeight="true" outlineLevel="0" collapsed="false">
      <c r="A96" s="73" t="s">
        <v>951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952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953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0.390865563561959</v>
      </c>
      <c r="AD98" s="75" t="n">
        <f aca="false">IFERROR((AD97-AD96)/(Model!AC107-(Model!AC105+Model!AC106)),0)</f>
        <v>0.447648174030278</v>
      </c>
      <c r="AE98" s="75" t="n">
        <f aca="false">IFERROR((AE97-AE96)/(Model!AD107-(Model!AD105+Model!AD106)),0)</f>
        <v>0.447648174030278</v>
      </c>
      <c r="AF98" s="75" t="n">
        <f aca="false">IFERROR((AF97-AF96)/(Model!AE107-(Model!AE105+Model!AE106)),0)</f>
        <v>0.390477295557324</v>
      </c>
      <c r="AG98" s="75" t="n">
        <f aca="false">IFERROR((AG97-AG96)/(Model!AF107-(Model!AF105+Model!AF106)),0)</f>
        <v>0.401313815450303</v>
      </c>
      <c r="AH98" s="75" t="n">
        <f aca="false">IFERROR((AH97-AH96)/(Model!AG107-(Model!AG105+Model!AG106)),0)</f>
        <v>0.37558734022657</v>
      </c>
      <c r="AI98" s="75" t="n">
        <f aca="false">IFERROR((AI97-AI96)/(Model!AH107-(Model!AH105+Model!AH106)),0)</f>
        <v>0.375587340226571</v>
      </c>
      <c r="AJ98" s="75" t="n">
        <f aca="false">IFERROR((AJ97-AJ96)/(Model!AI107-(Model!AI105+Model!AI106)),0)</f>
        <v>0.334427237203438</v>
      </c>
      <c r="AK98" s="75" t="n">
        <f aca="false">IFERROR((AK97-AK96)/(Model!AJ107-(Model!AJ105+Model!AJ106)),0)</f>
        <v>0.468353032356441</v>
      </c>
      <c r="AL98" s="75" t="n">
        <f aca="false">IFERROR((AL97-AL96)/(Model!AK107-(Model!AK105+Model!AK106)),0)</f>
        <v>0.400767168134292</v>
      </c>
      <c r="AM98" s="75" t="n">
        <f aca="false">IFERROR((AM97-AM96)/(Model!AL107-(Model!AL105+Model!AL106)),0)</f>
        <v>0.27674661869703</v>
      </c>
      <c r="AN98" s="75" t="n">
        <f aca="false">IFERROR((AN97-AN96)/(Model!AM107-(Model!AM105+Model!AM106)),0)</f>
        <v>0.265324582610076</v>
      </c>
      <c r="AO98" s="75" t="n">
        <f aca="false">IFERROR((AO97-AO96)/(Model!AN107-(Model!AN105+Model!AN106)),0)</f>
        <v>0.265324582610076</v>
      </c>
      <c r="AP98" s="75" t="n">
        <f aca="false">IFERROR((AP97-AP96)/(Model!AO107-(Model!AO105+Model!AO106)),0)</f>
        <v>0.265324582610076</v>
      </c>
      <c r="AQ98" s="75" t="n">
        <f aca="false">IFERROR((AQ97-AQ96)/(Model!AP107-(Model!AP105+Model!AP106)),0)</f>
        <v>0.265324582610076</v>
      </c>
      <c r="AR98" s="75" t="n">
        <f aca="false">IFERROR((AR97-AR96)/(Model!AQ107-(Model!AQ105+Model!AQ106)),0)</f>
        <v>0.265324582610077</v>
      </c>
      <c r="AS98" s="75" t="n">
        <f aca="false">IFERROR((AS97-AS96)/(Model!AR107-(Model!AR105+Model!AR106)),0)</f>
        <v>0.265324582610077</v>
      </c>
      <c r="AT98" s="75" t="n">
        <f aca="false">IFERROR((AT97-AT96)/(Model!AS107-(Model!AS105+Model!AS106)),0)</f>
        <v>0.265324582610077</v>
      </c>
      <c r="AU98" s="75" t="n">
        <f aca="false">IFERROR((AU97-AU96)/(Model!AT107-(Model!AT105+Model!AT106)),0)</f>
        <v>0.265324582610077</v>
      </c>
      <c r="AV98" s="75" t="n">
        <f aca="false">IFERROR((AV97-AV96)/(Model!AU107-(Model!AU105+Model!AU106)),0)</f>
        <v>0.309306277136654</v>
      </c>
      <c r="AW98" s="75" t="n">
        <f aca="false">IFERROR((AW97-AW96)/(Model!AV107-(Model!AV105+Model!AV106)),0)</f>
        <v>0</v>
      </c>
      <c r="AX98" s="75" t="n">
        <f aca="false">IFERROR((AX97-AX96)/(Model!AW107-(Model!AW105+Model!AW106)),0)</f>
        <v>0</v>
      </c>
      <c r="AY98" s="75" t="n">
        <f aca="false">IFERROR((AY97-AY96)/(Model!AX107-(Model!AX105+Model!AX106)),0)</f>
        <v>0</v>
      </c>
      <c r="AZ98" s="75" t="n">
        <f aca="false">IFERROR((AZ97-AZ96)/(Model!AY107-(Model!AY105+Model!AY106)),0)</f>
        <v>0</v>
      </c>
      <c r="BA98" s="75" t="n">
        <f aca="false">IFERROR((BA97-BA96)/(Model!AZ107-(Model!AZ105+Model!AZ106)),0)</f>
        <v>0</v>
      </c>
      <c r="BB98" s="75" t="n">
        <f aca="false">IFERROR((BB97-BB96)/(Model!BA107-(Model!BA105+Model!BA106)),0)</f>
        <v>0</v>
      </c>
      <c r="BC98" s="75" t="n">
        <f aca="false">IFERROR((BC97-BC96)/(Model!BB107-(Model!BB105+Model!BB106)),0)</f>
        <v>0</v>
      </c>
      <c r="BD98" s="75" t="n">
        <f aca="false">IFERROR((BD97-BD96)/(Model!BC107-(Model!BC105+Model!BC106)),0)</f>
        <v>0</v>
      </c>
      <c r="BE98" s="75" t="n">
        <f aca="false">IFERROR((BE97-BE96)/(Model!BD107-(Model!BD105+Model!BD106)),0)</f>
        <v>0</v>
      </c>
      <c r="BF98" s="75" t="n">
        <f aca="false">IFERROR((BF97-BF96)/(Model!BE107-(Model!BE105+Model!BE106)),0)</f>
        <v>0</v>
      </c>
      <c r="BG98" s="75" t="n">
        <f aca="false">IFERROR((BG97-BG96)/(Model!BF107-(Model!BF105+Model!BF106)),0)</f>
        <v>0</v>
      </c>
      <c r="BH98" s="75" t="n">
        <f aca="false">IFERROR((BH97-BH96)/(Model!BG107-(Model!BG105+Model!BG106)),0)</f>
        <v>0</v>
      </c>
      <c r="BI98" s="75" t="n">
        <f aca="false">IFERROR((BI97-BI96)/(Model!BH107-(Model!BH105+Model!BH106)),0)</f>
        <v>0</v>
      </c>
      <c r="BJ98" s="75" t="n">
        <f aca="false">IFERROR((BJ97-BJ96)/(Model!BI107-(Model!BI105+Model!BI106)),0)</f>
        <v>0</v>
      </c>
      <c r="BK98" s="75" t="n">
        <f aca="false">IFERROR((BK97-BK96)/(Model!BJ107-(Model!BJ105+Model!BJ106)),0)</f>
        <v>0</v>
      </c>
      <c r="BL98" s="75" t="n">
        <f aca="false">IFERROR((BL97-BL96)/(Model!BK107-(Model!BK105+Model!BK106)),0)</f>
        <v>0</v>
      </c>
      <c r="BM98" s="75" t="n">
        <f aca="false">IFERROR((BM97-BM96)/(Model!BL107-(Model!BL105+Model!BL106)),0)</f>
        <v>0</v>
      </c>
      <c r="BN98" s="75" t="n">
        <f aca="false">IFERROR((BN97-BN96)/(Model!BM107-(Model!BM105+Model!BM106)),0)</f>
        <v>0</v>
      </c>
      <c r="BO98" s="75" t="n">
        <f aca="false">IFERROR((BO97-BO96)/(Model!BN107-(Model!BN105+Model!BN106)),0)</f>
        <v>0</v>
      </c>
      <c r="BP98" s="75" t="n">
        <f aca="false">IFERROR((BP97-BP96)/(Model!BO107-(Model!BO105+Model!BO106)),0)</f>
        <v>0</v>
      </c>
      <c r="BQ98" s="75" t="n">
        <f aca="false">IFERROR((BQ97-BQ96)/(Model!BP107-(Model!BP105+Model!BP106)),0)</f>
        <v>0</v>
      </c>
      <c r="BR98" s="75" t="n">
        <f aca="false">IFERROR((BR97-BR96)/(Model!BQ107-(Model!BQ105+Model!BQ106)),0)</f>
        <v>0</v>
      </c>
      <c r="BS98" s="75" t="n">
        <f aca="false">IFERROR((BS97-BS96)/(Model!BR107-(Model!BR105+Model!BR106)),0)</f>
        <v>0</v>
      </c>
      <c r="BT98" s="75" t="n">
        <f aca="false">IFERROR((BT97-BT96)/(Model!BS107-(Model!BS105+Model!BS106)),0)</f>
        <v>0</v>
      </c>
      <c r="BU98" s="75" t="n">
        <f aca="false">IFERROR((BU97-BU96)/(Model!BT107-(Model!BT105+Model!BT106)),0)</f>
        <v>0</v>
      </c>
      <c r="BV98" s="75" t="n">
        <f aca="false">IFERROR((BV97-BV96)/(Model!BU107-(Model!BU105+Model!BU106)),0)</f>
        <v>0</v>
      </c>
      <c r="BW98" s="75" t="n">
        <f aca="false">IFERROR((BW97-BW96)/(Model!BV107-(Model!BV105+Model!BV106)),0)</f>
        <v>0</v>
      </c>
      <c r="BX98" s="75" t="n">
        <f aca="false">IFERROR((BX97-BX96)/(Model!BW107-(Model!BW105+Model!BW106)),0)</f>
        <v>0</v>
      </c>
      <c r="BY98" s="75" t="n">
        <f aca="false">IFERROR((BY97-BY96)/(Model!BX107-(Model!BX105+Model!BX106)),0)</f>
        <v>0</v>
      </c>
      <c r="BZ98" s="75" t="n">
        <f aca="false">IFERROR((BZ97-BZ96)/(Model!BY107-(Model!BY105+Model!BY106)),0)</f>
        <v>0</v>
      </c>
      <c r="CA98" s="75" t="n">
        <f aca="false">IFERROR((CA97-CA96)/(Model!BZ107-(Model!BZ105+Model!BZ106)),0)</f>
        <v>0</v>
      </c>
      <c r="CB98" s="75" t="n">
        <f aca="false">IFERROR((CB97-CB96)/(Model!CA107-(Model!CA105+Model!CA106)),0)</f>
        <v>0</v>
      </c>
      <c r="CC98" s="75" t="n">
        <f aca="false">IFERROR((CC97-CC96)/(Model!CB107-(Model!CB105+Model!CB106)),0)</f>
        <v>0</v>
      </c>
      <c r="CD98" s="75" t="n">
        <f aca="false">IFERROR((CD97-CD96)/(Model!CC107-(Model!CC105+Model!CC106)),0)</f>
        <v>0</v>
      </c>
      <c r="CE98" s="75" t="n">
        <f aca="false">IFERROR((CE97-CE96)/(Model!CD107-(Model!CD105+Model!CD106)),0)</f>
        <v>0</v>
      </c>
      <c r="CF98" s="75" t="n">
        <f aca="false">IFERROR((CF97-CF96)/(Model!CE107-(Model!CE105+Model!CE106)),0)</f>
        <v>0</v>
      </c>
      <c r="CG98" s="75" t="n">
        <f aca="false">IFERROR((CG97-CG96)/(Model!CF107-(Model!CF105+Model!CF106)),0)</f>
        <v>0</v>
      </c>
      <c r="CH98" s="75" t="n">
        <f aca="false">IFERROR((CH97-CH96)/(Model!CG107-(Model!CG105+Model!CG106)),0)</f>
        <v>0</v>
      </c>
      <c r="CI98" s="75" t="n">
        <f aca="false">IFERROR((CI97-CI96)/(Model!CH107-(Model!CH105+Model!CH106)),0)</f>
        <v>0</v>
      </c>
      <c r="CJ98" s="75" t="n">
        <f aca="false">IFERROR((CJ97-CJ96)/(Model!CI107-(Model!CI105+Model!CI106)),0)</f>
        <v>0</v>
      </c>
      <c r="CK98" s="75" t="n">
        <f aca="false">IFERROR((CK97-CK96)/(Model!CJ107-(Model!CJ105+Model!CJ106)),0)</f>
        <v>0</v>
      </c>
      <c r="CL98" s="75" t="n">
        <f aca="false">IFERROR((CL97-CL96)/(Model!CK107-(Model!CK105+Model!CK106)),0)</f>
        <v>0</v>
      </c>
      <c r="CM98" s="75" t="n">
        <f aca="false">IFERROR((CM97-CM96)/(Model!CL107-(Model!CL105+Model!CL106)),0)</f>
        <v>0</v>
      </c>
      <c r="CN98" s="75" t="n">
        <f aca="false">IFERROR((CN97-CN96)/(Model!CM107-(Model!CM105+Model!CM106)),0)</f>
        <v>0</v>
      </c>
      <c r="CO98" s="75" t="n">
        <f aca="false">IFERROR((CO97-CO96)/(Model!CN107-(Model!CN105+Model!CN106)),0)</f>
        <v>0</v>
      </c>
      <c r="CP98" s="75" t="n">
        <f aca="false">IFERROR((CP97-CP96)/(Model!CO107-(Model!CO105+Model!CO106)),0)</f>
        <v>0</v>
      </c>
      <c r="CQ98" s="75" t="n">
        <f aca="false">IFERROR((CQ97-CQ96)/(Model!CP107-(Model!CP105+Model!CP106)),0)</f>
        <v>0</v>
      </c>
      <c r="CR98" s="75" t="n">
        <f aca="false">IFERROR((CR97-CR96)/(Model!CQ107-(Model!CQ105+Model!CQ106)),0)</f>
        <v>0</v>
      </c>
      <c r="CS98" s="75" t="n">
        <f aca="false">IFERROR((CS97-CS96)/(Model!CR107-(Model!CR105+Model!CR106)),0)</f>
        <v>0</v>
      </c>
      <c r="CT98" s="75" t="n">
        <f aca="false">IFERROR((CT97-CT96)/(Model!CS107-(Model!CS105+Model!CS106)),0)</f>
        <v>0</v>
      </c>
      <c r="CU98" s="75" t="n">
        <f aca="false">IFERROR((CU97-CU96)/(Model!CT107-(Model!CT105+Model!CT106)),0)</f>
        <v>0</v>
      </c>
      <c r="CV98" s="75" t="n">
        <f aca="false">IFERROR((CV97-CV96)/(Model!CU107-(Model!CU105+Model!CU106)),0)</f>
        <v>0</v>
      </c>
      <c r="CW98" s="75" t="n">
        <f aca="false">IFERROR((CW97-CW96)/(Model!CV107-(Model!CV105+Model!CV106)),0)</f>
        <v>0</v>
      </c>
      <c r="CX98" s="75" t="n">
        <f aca="false">IFERROR((CX97-CX96)/(Model!CW107-(Model!CW105+Model!CW106)),0)</f>
        <v>0</v>
      </c>
      <c r="CY98" s="75" t="n">
        <f aca="false">IFERROR((CY97-CY96)/(Model!CX107-(Model!CX105+Model!CX106)),0)</f>
        <v>0</v>
      </c>
      <c r="CZ98" s="75" t="n">
        <f aca="false">IFERROR((CZ97-CZ96)/(Model!CY107-(Model!CY105+Model!CY106)),0)</f>
        <v>0</v>
      </c>
      <c r="DA98" s="75" t="n">
        <f aca="false">IFERROR((DA97-DA96)/(Model!CZ107-(Model!CZ105+Model!CZ106)),0)</f>
        <v>0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954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756582.109444465</v>
      </c>
      <c r="AD99" s="74" t="n">
        <f aca="false">Model!AC107+SUM(Model!AC111:AC141)+Model!AC143-(Model!AC105+Model!AC106)</f>
        <v>590615.39727491</v>
      </c>
      <c r="AE99" s="74" t="n">
        <f aca="false">Model!AD107+SUM(Model!AD111:AD141)+Model!AD143-(Model!AD105+Model!AD106)</f>
        <v>590615.39727491</v>
      </c>
      <c r="AF99" s="74" t="n">
        <f aca="false">Model!AE107+SUM(Model!AE111:AE141)+Model!AE143-(Model!AE105+Model!AE106)</f>
        <v>748275.038143456</v>
      </c>
      <c r="AG99" s="74" t="n">
        <f aca="false">Model!AF107+SUM(Model!AF111:AF141)+Model!AF143-(Model!AF105+Model!AF106)</f>
        <v>942777.658739118</v>
      </c>
      <c r="AH99" s="74" t="n">
        <f aca="false">Model!AG107+SUM(Model!AG111:AG141)+Model!AG143-(Model!AG105+Model!AG106)</f>
        <v>553772.417547793</v>
      </c>
      <c r="AI99" s="74" t="n">
        <f aca="false">Model!AH107+SUM(Model!AH111:AH141)+Model!AH143-(Model!AH105+Model!AH106)</f>
        <v>553772.417547793</v>
      </c>
      <c r="AJ99" s="74" t="n">
        <f aca="false">Model!AI107+SUM(Model!AI111:AI141)+Model!AI143-(Model!AI105+Model!AI106)</f>
        <v>681768.547115544</v>
      </c>
      <c r="AK99" s="74" t="n">
        <f aca="false">Model!AJ107+SUM(Model!AJ111:AJ141)+Model!AJ143-(Model!AJ105+Model!AJ106)</f>
        <v>544637.666399908</v>
      </c>
      <c r="AL99" s="74" t="n">
        <f aca="false">Model!AK107+SUM(Model!AK111:AK141)+Model!AK143-(Model!AK105+Model!AK106)</f>
        <v>428372.195090158</v>
      </c>
      <c r="AM99" s="74" t="n">
        <f aca="false">Model!AL107+SUM(Model!AL111:AL141)+Model!AL143-(Model!AL105+Model!AL106)</f>
        <v>747045.816487498</v>
      </c>
      <c r="AN99" s="74" t="n">
        <f aca="false">Model!AM107+SUM(Model!AM111:AM141)+Model!AM143-(Model!AM105+Model!AM106)</f>
        <v>-36704.2394413222</v>
      </c>
      <c r="AO99" s="74" t="n">
        <f aca="false">Model!AN107+SUM(Model!AN111:AN141)+Model!AN143-(Model!AN105+Model!AN106)</f>
        <v>-36704.2394413222</v>
      </c>
      <c r="AP99" s="74" t="n">
        <f aca="false">Model!AO107+SUM(Model!AO111:AO141)+Model!AO143-(Model!AO105+Model!AO106)</f>
        <v>-46428.2492258422</v>
      </c>
      <c r="AQ99" s="74" t="n">
        <f aca="false">Model!AP107+SUM(Model!AP111:AP141)+Model!AP143-(Model!AP105+Model!AP106)</f>
        <v>-46428.2492258422</v>
      </c>
      <c r="AR99" s="74" t="n">
        <f aca="false">Model!AQ107+SUM(Model!AQ111:AQ141)+Model!AQ143-(Model!AQ105+Model!AQ106)</f>
        <v>-46428.2492258427</v>
      </c>
      <c r="AS99" s="74" t="n">
        <f aca="false">Model!AR107+SUM(Model!AR111:AR141)+Model!AR143-(Model!AR105+Model!AR106)</f>
        <v>-46428.2492258427</v>
      </c>
      <c r="AT99" s="74" t="n">
        <f aca="false">Model!AS107+SUM(Model!AS111:AS141)+Model!AS143-(Model!AS105+Model!AS106)</f>
        <v>-46428.2492258427</v>
      </c>
      <c r="AU99" s="74" t="n">
        <f aca="false">Model!AT107+SUM(Model!AT111:AT141)+Model!AT143-(Model!AT105+Model!AT106)</f>
        <v>-46428.2492258427</v>
      </c>
      <c r="AV99" s="74" t="n">
        <f aca="false">Model!AU107+SUM(Model!AU111:AU141)+Model!AU143-(Model!AU105+Model!AU106)</f>
        <v>376704.584370497</v>
      </c>
      <c r="AW99" s="74" t="n">
        <f aca="false">Model!AV107+SUM(Model!AV111:AV141)+Model!AV143-(Model!AV105+Model!AV106)</f>
        <v>-338264.858141973</v>
      </c>
      <c r="AX99" s="74" t="n">
        <f aca="false">Model!AW107+SUM(Model!AW111:AW141)+Model!AW143-(Model!AW105+Model!AW106)</f>
        <v>-338264.858141973</v>
      </c>
      <c r="AY99" s="74" t="n">
        <f aca="false">Model!AX107+SUM(Model!AX111:AX141)+Model!AX143-(Model!AX105+Model!AX106)</f>
        <v>-338264.858141973</v>
      </c>
      <c r="AZ99" s="74" t="n">
        <f aca="false">Model!AY107+SUM(Model!AY111:AY141)+Model!AY143-(Model!AY105+Model!AY106)</f>
        <v>-338264.858141973</v>
      </c>
      <c r="BA99" s="74" t="n">
        <f aca="false">Model!AZ107+SUM(Model!AZ111:AZ141)+Model!AZ143-(Model!AZ105+Model!AZ106)</f>
        <v>-338264.858141973</v>
      </c>
      <c r="BB99" s="74" t="n">
        <f aca="false">Model!BA107+SUM(Model!BA111:BA141)+Model!BA143-(Model!BA105+Model!BA106)</f>
        <v>-348183.348122184</v>
      </c>
      <c r="BC99" s="74" t="n">
        <f aca="false">Model!BB107+SUM(Model!BB111:BB141)+Model!BB143-(Model!BB105+Model!BB106)</f>
        <v>-348183.348122184</v>
      </c>
      <c r="BD99" s="74" t="n">
        <f aca="false">Model!BC107+SUM(Model!BC111:BC141)+Model!BC143-(Model!BC105+Model!BC106)</f>
        <v>-348183.348122184</v>
      </c>
      <c r="BE99" s="74" t="n">
        <f aca="false">Model!BD107+SUM(Model!BD111:BD141)+Model!BD143-(Model!BD105+Model!BD106)</f>
        <v>-348183.348122184</v>
      </c>
      <c r="BF99" s="74" t="n">
        <f aca="false">Model!BE107+SUM(Model!BE111:BE141)+Model!BE143-(Model!BE105+Model!BE106)</f>
        <v>-348183.348122184</v>
      </c>
      <c r="BG99" s="74" t="n">
        <f aca="false">Model!BF107+SUM(Model!BF111:BF141)+Model!BF143-(Model!BF105+Model!BF106)</f>
        <v>-348183.348122184</v>
      </c>
      <c r="BH99" s="74" t="n">
        <f aca="false">Model!BG107+SUM(Model!BG111:BG141)+Model!BG143-(Model!BG105+Model!BG106)</f>
        <v>-348183.348122184</v>
      </c>
      <c r="BI99" s="74" t="n">
        <f aca="false">Model!BH107+SUM(Model!BH111:BH141)+Model!BH143-(Model!BH105+Model!BH106)</f>
        <v>-99247.0730665836</v>
      </c>
      <c r="BJ99" s="74" t="n">
        <f aca="false">Model!BI107+SUM(Model!BI111:BI141)+Model!BI143-(Model!BI105+Model!BI106)</f>
        <v>-505842.98899073</v>
      </c>
      <c r="BK99" s="74" t="n">
        <f aca="false">Model!BJ107+SUM(Model!BJ111:BJ141)+Model!BJ143-(Model!BJ105+Model!BJ106)</f>
        <v>-505842.98899073</v>
      </c>
      <c r="BL99" s="74" t="n">
        <f aca="false">Model!BK107+SUM(Model!BK111:BK141)+Model!BK143-(Model!BK105+Model!BK106)</f>
        <v>-505842.98899073</v>
      </c>
      <c r="BM99" s="74" t="n">
        <f aca="false">Model!BL107+SUM(Model!BL111:BL141)+Model!BL143-(Model!BL105+Model!BL106)</f>
        <v>-505842.98899073</v>
      </c>
      <c r="BN99" s="74" t="n">
        <f aca="false">Model!BM107+SUM(Model!BM111:BM141)+Model!BM143-(Model!BM105+Model!BM106)</f>
        <v>-515959.848770545</v>
      </c>
      <c r="BO99" s="74" t="n">
        <f aca="false">Model!BN107+SUM(Model!BN111:BN141)+Model!BN143-(Model!BN105+Model!BN106)</f>
        <v>-515959.848770545</v>
      </c>
      <c r="BP99" s="74" t="n">
        <f aca="false">Model!BO107+SUM(Model!BO111:BO141)+Model!BO143-(Model!BO105+Model!BO106)</f>
        <v>-515959.848770545</v>
      </c>
      <c r="BQ99" s="74" t="n">
        <f aca="false">Model!BP107+SUM(Model!BP111:BP141)+Model!BP143-(Model!BP105+Model!BP106)</f>
        <v>-515959.848770545</v>
      </c>
      <c r="BR99" s="74" t="n">
        <f aca="false">Model!BQ107+SUM(Model!BQ111:BQ141)+Model!BQ143-(Model!BQ105+Model!BQ106)</f>
        <v>-515959.848770545</v>
      </c>
      <c r="BS99" s="74" t="n">
        <f aca="false">Model!BR107+SUM(Model!BR111:BR141)+Model!BR143-(Model!BR105+Model!BR106)</f>
        <v>-515959.848770545</v>
      </c>
      <c r="BT99" s="74" t="n">
        <f aca="false">Model!BS107+SUM(Model!BS111:BS141)+Model!BS143-(Model!BS105+Model!BS106)</f>
        <v>-515959.848770545</v>
      </c>
      <c r="BU99" s="74" t="n">
        <f aca="false">Model!BT107+SUM(Model!BT111:BT141)+Model!BT143-(Model!BT105+Model!BT106)</f>
        <v>-515959.848770545</v>
      </c>
      <c r="BV99" s="74" t="n">
        <f aca="false">Model!BU107+SUM(Model!BU111:BU141)+Model!BU143-(Model!BU105+Model!BU106)</f>
        <v>-515959.848770545</v>
      </c>
      <c r="BW99" s="74" t="n">
        <f aca="false">Model!BV107+SUM(Model!BV111:BV141)+Model!BV143-(Model!BV105+Model!BV106)</f>
        <v>-515959.848770545</v>
      </c>
      <c r="BX99" s="74" t="n">
        <f aca="false">Model!BW107+SUM(Model!BW111:BW141)+Model!BW143-(Model!BW105+Model!BW106)</f>
        <v>-515959.848770545</v>
      </c>
      <c r="BY99" s="74" t="n">
        <f aca="false">Model!BX107+SUM(Model!BX111:BX141)+Model!BX143-(Model!BX105+Model!BX106)</f>
        <v>-515959.848770545</v>
      </c>
      <c r="BZ99" s="74" t="n">
        <f aca="false">Model!BY107+SUM(Model!BY111:BY141)+Model!BY143-(Model!BY105+Model!BY106)</f>
        <v>-526279.045745956</v>
      </c>
      <c r="CA99" s="74" t="n">
        <f aca="false">Model!BZ107+SUM(Model!BZ111:BZ141)+Model!BZ143-(Model!BZ105+Model!BZ106)</f>
        <v>-526279.045745956</v>
      </c>
      <c r="CB99" s="74" t="n">
        <f aca="false">Model!CA107+SUM(Model!CA111:CA141)+Model!CA143-(Model!CA105+Model!CA106)</f>
        <v>-526279.045745956</v>
      </c>
      <c r="CC99" s="74" t="n">
        <f aca="false">Model!CB107+SUM(Model!CB111:CB141)+Model!CB143-(Model!CB105+Model!CB106)</f>
        <v>-526279.045745956</v>
      </c>
      <c r="CD99" s="74" t="n">
        <f aca="false">Model!CC107+SUM(Model!CC111:CC141)+Model!CC143-(Model!CC105+Model!CC106)</f>
        <v>-526279.045745956</v>
      </c>
      <c r="CE99" s="74" t="n">
        <f aca="false">Model!CD107+SUM(Model!CD111:CD141)+Model!CD143-(Model!CD105+Model!CD106)</f>
        <v>-526279.045745956</v>
      </c>
      <c r="CF99" s="74" t="n">
        <f aca="false">Model!CE107+SUM(Model!CE111:CE141)+Model!CE143-(Model!CE105+Model!CE106)</f>
        <v>-526279.045745956</v>
      </c>
      <c r="CG99" s="74" t="n">
        <f aca="false">Model!CF107+SUM(Model!CF111:CF141)+Model!CF143-(Model!CF105+Model!CF106)</f>
        <v>-526279.045745956</v>
      </c>
      <c r="CH99" s="74" t="n">
        <f aca="false">Model!CG107+SUM(Model!CG111:CG141)+Model!CG143-(Model!CG105+Model!CG106)</f>
        <v>-526279.045745956</v>
      </c>
      <c r="CI99" s="74" t="n">
        <f aca="false">Model!CH107+SUM(Model!CH111:CH141)+Model!CH143-(Model!CH105+Model!CH106)</f>
        <v>-526279.045745956</v>
      </c>
      <c r="CJ99" s="74" t="n">
        <f aca="false">Model!CI107+SUM(Model!CI111:CI141)+Model!CI143-(Model!CI105+Model!CI106)</f>
        <v>-526279.045745956</v>
      </c>
      <c r="CK99" s="74" t="n">
        <f aca="false">Model!CJ107+SUM(Model!CJ111:CJ141)+Model!CJ143-(Model!CJ105+Model!CJ106)</f>
        <v>-526279.045745956</v>
      </c>
      <c r="CL99" s="74" t="n">
        <f aca="false">Model!CK107+SUM(Model!CK111:CK141)+Model!CK143-(Model!CK105+Model!CK106)</f>
        <v>-536804.626660875</v>
      </c>
      <c r="CM99" s="74" t="n">
        <f aca="false">Model!CL107+SUM(Model!CL111:CL141)+Model!CL143-(Model!CL105+Model!CL106)</f>
        <v>-536804.626660875</v>
      </c>
      <c r="CN99" s="74" t="n">
        <f aca="false">Model!CM107+SUM(Model!CM111:CM141)+Model!CM143-(Model!CM105+Model!CM106)</f>
        <v>-536804.626660875</v>
      </c>
      <c r="CO99" s="74" t="n">
        <f aca="false">Model!CN107+SUM(Model!CN111:CN141)+Model!CN143-(Model!CN105+Model!CN106)</f>
        <v>-536804.626660875</v>
      </c>
      <c r="CP99" s="74" t="n">
        <f aca="false">Model!CO107+SUM(Model!CO111:CO141)+Model!CO143-(Model!CO105+Model!CO106)</f>
        <v>-536804.626660875</v>
      </c>
      <c r="CQ99" s="74" t="n">
        <f aca="false">Model!CP107+SUM(Model!CP111:CP141)+Model!CP143-(Model!CP105+Model!CP106)</f>
        <v>-536804.626660875</v>
      </c>
      <c r="CR99" s="74" t="n">
        <f aca="false">Model!CQ107+SUM(Model!CQ111:CQ141)+Model!CQ143-(Model!CQ105+Model!CQ106)</f>
        <v>-536804.626660875</v>
      </c>
      <c r="CS99" s="74" t="n">
        <f aca="false">Model!CR107+SUM(Model!CR111:CR141)+Model!CR143-(Model!CR105+Model!CR106)</f>
        <v>-536804.626660875</v>
      </c>
      <c r="CT99" s="74" t="n">
        <f aca="false">Model!CS107+SUM(Model!CS111:CS141)+Model!CS143-(Model!CS105+Model!CS106)</f>
        <v>-536804.626660875</v>
      </c>
      <c r="CU99" s="74" t="n">
        <f aca="false">Model!CT107+SUM(Model!CT111:CT141)+Model!CT143-(Model!CT105+Model!CT106)</f>
        <v>-472713.949143898</v>
      </c>
      <c r="CV99" s="74" t="n">
        <f aca="false">Model!CU107+SUM(Model!CU111:CU141)+Model!CU143-(Model!CU105+Model!CU106)</f>
        <v>-472713.949143898</v>
      </c>
      <c r="CW99" s="74" t="n">
        <f aca="false">Model!CV107+SUM(Model!CV111:CV141)+Model!CV143-(Model!CV105+Model!CV106)</f>
        <v>-472713.949143898</v>
      </c>
      <c r="CX99" s="74" t="n">
        <f aca="false">Model!CW107+SUM(Model!CW111:CW141)+Model!CW143-(Model!CW105+Model!CW106)</f>
        <v>-482168.228126776</v>
      </c>
      <c r="CY99" s="74" t="n">
        <f aca="false">Model!CX107+SUM(Model!CX111:CX141)+Model!CX143-(Model!CX105+Model!CX106)</f>
        <v>-482168.228126776</v>
      </c>
      <c r="CZ99" s="74" t="n">
        <f aca="false">Model!CY107+SUM(Model!CY111:CY141)+Model!CY143-(Model!CY105+Model!CY106)</f>
        <v>-482168.228126776</v>
      </c>
      <c r="DA99" s="74" t="n">
        <f aca="false">Model!CZ107+SUM(Model!CZ111:CZ141)+Model!CZ143-(Model!CZ105+Model!CZ106)</f>
        <v>-482168.228126776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955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295721.892588907</v>
      </c>
      <c r="AD100" s="76" t="n">
        <f aca="false">AD98*AD99</f>
        <v>264387.904144281</v>
      </c>
      <c r="AE100" s="76" t="n">
        <f aca="false">AE98*AE99</f>
        <v>264387.904144281</v>
      </c>
      <c r="AF100" s="76" t="n">
        <f aca="false">AF98*AF99</f>
        <v>292184.413227311</v>
      </c>
      <c r="AG100" s="76" t="n">
        <f aca="false">AG98*AG99</f>
        <v>378349.699349899</v>
      </c>
      <c r="AH100" s="76" t="n">
        <f aca="false">AH98*AH99</f>
        <v>207989.909397613</v>
      </c>
      <c r="AI100" s="76" t="n">
        <f aca="false">AI98*AI99</f>
        <v>207989.909397613</v>
      </c>
      <c r="AJ100" s="76" t="n">
        <f aca="false">AJ98*AJ99</f>
        <v>228001.971624053</v>
      </c>
      <c r="AK100" s="76" t="n">
        <f aca="false">AK98*AK99</f>
        <v>255082.702593932</v>
      </c>
      <c r="AL100" s="76" t="n">
        <f aca="false">AL98*AL99</f>
        <v>171677.511533753</v>
      </c>
      <c r="AM100" s="76" t="n">
        <f aca="false">AM98*AM99</f>
        <v>206742.403724677</v>
      </c>
      <c r="AN100" s="76" t="n">
        <f aca="false">AN98*AN99</f>
        <v>-9738.53700978909</v>
      </c>
      <c r="AO100" s="76" t="n">
        <f aca="false">AO98*AO99</f>
        <v>-9738.5370097891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956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958</v>
      </c>
      <c r="C3" s="331" t="s">
        <v>959</v>
      </c>
      <c r="D3" s="331" t="s">
        <v>960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961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962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963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946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964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965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961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962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963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946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964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961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962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963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946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964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966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967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968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969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970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971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972</v>
      </c>
    </row>
    <row r="41" s="1" customFormat="true" ht="15" hidden="false" customHeight="true" outlineLevel="0" collapsed="false">
      <c r="A41" s="361" t="s">
        <v>973</v>
      </c>
    </row>
    <row r="42" s="1" customFormat="true" ht="15" hidden="false" customHeight="true" outlineLevel="0" collapsed="false">
      <c r="A42" s="361" t="s">
        <v>974</v>
      </c>
    </row>
    <row r="43" s="1" customFormat="true" ht="15" hidden="false" customHeight="true" outlineLevel="0" collapsed="false">
      <c r="A43" s="361" t="s">
        <v>975</v>
      </c>
    </row>
    <row r="44" s="1" customFormat="true" ht="15" hidden="false" customHeight="true" outlineLevel="0" collapsed="false">
      <c r="A44" s="361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977</v>
      </c>
    </row>
    <row r="2" s="1" customFormat="true" ht="15" hidden="false" customHeight="true" outlineLevel="0" collapsed="false">
      <c r="A2" s="93" t="s">
        <v>978</v>
      </c>
      <c r="B2" s="362" t="n">
        <v>0.0025</v>
      </c>
    </row>
    <row r="3" s="1" customFormat="true" ht="15" hidden="false" customHeight="true" outlineLevel="0" collapsed="false">
      <c r="A3" s="93" t="s">
        <v>979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980</v>
      </c>
      <c r="B5" s="364" t="s">
        <v>981</v>
      </c>
      <c r="C5" s="364" t="s">
        <v>982</v>
      </c>
      <c r="D5" s="365" t="s">
        <v>983</v>
      </c>
      <c r="E5" s="365" t="s">
        <v>984</v>
      </c>
      <c r="F5" s="365" t="s">
        <v>985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67" t="n">
        <f aca="false">IF(F8&gt;=Assumptions!$B$86,Assumptions!$C$86,IF(F8&gt;=Assumptions!$B$85,Assumptions!$C$85,IF(F8&gt;=Assumptions!$B$84,Assumptions!$C$84,Assumptions!$C$83)))</f>
        <v>0.25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67" t="n">
        <f aca="false">IF(F9&gt;=Assumptions!$B$86,Assumptions!$C$86,IF(F9&gt;=Assumptions!$B$85,Assumptions!$C$85,IF(F9&gt;=Assumptions!$B$84,Assumptions!$C$84,Assumptions!$C$83)))</f>
        <v>0.25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67" t="n">
        <f aca="false">IF(F10&gt;=Assumptions!$B$86,Assumptions!$C$86,IF(F10&gt;=Assumptions!$B$85,Assumptions!$C$85,IF(F10&gt;=Assumptions!$B$84,Assumptions!$C$84,Assumptions!$C$83)))</f>
        <v>0.25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67" t="n">
        <f aca="false">IF(F11&gt;=Assumptions!$B$86,Assumptions!$C$86,IF(F11&gt;=Assumptions!$B$85,Assumptions!$C$85,IF(F11&gt;=Assumptions!$B$84,Assumptions!$C$84,Assumptions!$C$83)))</f>
        <v>0.25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67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67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986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987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988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54022.2765806667</v>
      </c>
      <c r="AI18" s="106" t="n">
        <f aca="false">IFERROR(AI16/AI17,0)</f>
        <v>54022.2765806667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81033.414871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989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990</v>
      </c>
      <c r="G20" s="368" t="s">
        <v>397</v>
      </c>
      <c r="H20" s="368" t="s">
        <v>991</v>
      </c>
      <c r="I20" s="368" t="s">
        <v>992</v>
      </c>
      <c r="J20" s="368" t="s">
        <v>993</v>
      </c>
      <c r="K20" s="368" t="s">
        <v>994</v>
      </c>
      <c r="L20" s="368" t="s">
        <v>995</v>
      </c>
      <c r="M20" s="368" t="s">
        <v>996</v>
      </c>
      <c r="N20" s="368" t="s">
        <v>997</v>
      </c>
      <c r="O20" s="368" t="s">
        <v>998</v>
      </c>
      <c r="P20" s="368" t="s">
        <v>497</v>
      </c>
      <c r="Q20" s="368" t="s">
        <v>999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822569.1680646</v>
      </c>
      <c r="L21" s="106" t="n">
        <f aca="false">J21-K21</f>
        <v>1021341.1938004</v>
      </c>
      <c r="M21" s="363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25533.52984501</v>
      </c>
      <c r="P21" s="106" t="n">
        <f aca="false">N21+Q21</f>
        <v>38290.0375</v>
      </c>
      <c r="Q21" s="106" t="n">
        <f aca="false">MAX(0,O21-N21)</f>
        <v>0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850225.061865018</v>
      </c>
      <c r="L22" s="106" t="n">
        <f aca="false">J22-K22</f>
        <v>512286.235669982</v>
      </c>
      <c r="M22" s="363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12807.1558917496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897210.823428875</v>
      </c>
      <c r="L23" s="106" t="n">
        <f aca="false">J23-K23</f>
        <v>1323132.57925013</v>
      </c>
      <c r="M23" s="363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33078.3144812531</v>
      </c>
      <c r="P23" s="106" t="n">
        <f aca="false">N23+Q23</f>
        <v>46106.9225</v>
      </c>
      <c r="Q23" s="106" t="n">
        <f aca="false">MAX(0,O23-N23)</f>
        <v>0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2222668.15713422</v>
      </c>
      <c r="L24" s="106" t="n">
        <f aca="false">J24-K24</f>
        <v>790276.807722563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79027.6807722563</v>
      </c>
      <c r="P24" s="106" t="n">
        <f aca="false">N24+Q24</f>
        <v>79027.6807722563</v>
      </c>
      <c r="Q24" s="106" t="n">
        <f aca="false">MAX(0,O24-N24)</f>
        <v>16461.8543222563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760585.319560259</v>
      </c>
      <c r="L25" s="106" t="n">
        <f aca="false">J25-K25</f>
        <v>1068094.82836099</v>
      </c>
      <c r="M25" s="363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26702.3707090248</v>
      </c>
      <c r="P25" s="106" t="n">
        <f aca="false">N25+Q25</f>
        <v>37973.771875</v>
      </c>
      <c r="Q25" s="106" t="n">
        <f aca="false">MAX(0,O25-N25)</f>
        <v>0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63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63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63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63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63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63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63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63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63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63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63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63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63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63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63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63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63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63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63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63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63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63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63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63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63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63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63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63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63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1000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16461.8543222563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1001</v>
      </c>
      <c r="C1" s="369" t="s">
        <v>1002</v>
      </c>
      <c r="D1" s="369" t="s">
        <v>1003</v>
      </c>
      <c r="E1" s="369" t="s">
        <v>1004</v>
      </c>
      <c r="F1" s="369" t="s">
        <v>1005</v>
      </c>
      <c r="G1" s="369" t="s">
        <v>1006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1007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1008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1009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0</v>
      </c>
      <c r="D20" s="371" t="n">
        <f aca="false">C20*0.05</f>
        <v>0</v>
      </c>
      <c r="E20" s="371" t="n">
        <f aca="false">B20+D20</f>
        <v>0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0</v>
      </c>
      <c r="D21" s="371" t="n">
        <f aca="false">C21*0.05</f>
        <v>0</v>
      </c>
      <c r="E21" s="371" t="n">
        <f aca="false">B21+D21</f>
        <v>0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0</v>
      </c>
      <c r="D22" s="371" t="n">
        <f aca="false">C22*0.05</f>
        <v>0</v>
      </c>
      <c r="E22" s="371" t="n">
        <f aca="false">B22+D22</f>
        <v>0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0</v>
      </c>
      <c r="D23" s="371" t="n">
        <f aca="false">C23*0.05</f>
        <v>0</v>
      </c>
      <c r="E23" s="371" t="n">
        <f aca="false">B23+D23</f>
        <v>0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0</v>
      </c>
      <c r="D24" s="371" t="n">
        <f aca="false">C24*0.05</f>
        <v>0</v>
      </c>
      <c r="E24" s="371" t="n">
        <f aca="false">B24+D24</f>
        <v>0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0</v>
      </c>
      <c r="D25" s="371" t="n">
        <f aca="false">C25*0.05</f>
        <v>0</v>
      </c>
      <c r="E25" s="371" t="n">
        <f aca="false">B25+D25</f>
        <v>0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0</v>
      </c>
      <c r="D26" s="371" t="n">
        <f aca="false">C26*0.05</f>
        <v>0</v>
      </c>
      <c r="E26" s="371" t="n">
        <f aca="false">B26+D26</f>
        <v>0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0</v>
      </c>
      <c r="D27" s="371" t="n">
        <f aca="false">C27*0.05</f>
        <v>0</v>
      </c>
      <c r="E27" s="371" t="n">
        <f aca="false">B27+D27</f>
        <v>0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0</v>
      </c>
      <c r="D28" s="371" t="n">
        <f aca="false">C28*0.05</f>
        <v>0</v>
      </c>
      <c r="E28" s="371" t="n">
        <f aca="false">B28+D28</f>
        <v>0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0</v>
      </c>
      <c r="D29" s="371" t="n">
        <f aca="false">C29*0.05</f>
        <v>0</v>
      </c>
      <c r="E29" s="371" t="n">
        <f aca="false">B29+D29</f>
        <v>0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0</v>
      </c>
      <c r="D30" s="371" t="n">
        <f aca="false">C30*0.05</f>
        <v>0</v>
      </c>
      <c r="E30" s="371" t="n">
        <f aca="false">B30+D30</f>
        <v>0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0</v>
      </c>
      <c r="D31" s="371" t="n">
        <f aca="false">C31*0.05</f>
        <v>0</v>
      </c>
      <c r="E31" s="371" t="n">
        <f aca="false">B31+D31</f>
        <v>0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0</v>
      </c>
      <c r="D32" s="371" t="n">
        <f aca="false">C32*0.05</f>
        <v>0</v>
      </c>
      <c r="E32" s="371" t="n">
        <f aca="false">B32+D32</f>
        <v>0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0</v>
      </c>
      <c r="D33" s="371" t="n">
        <f aca="false">C33*0.05</f>
        <v>0</v>
      </c>
      <c r="E33" s="371" t="n">
        <f aca="false">B33+D33</f>
        <v>0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0</v>
      </c>
      <c r="D34" s="371" t="n">
        <f aca="false">C34*0.05</f>
        <v>0</v>
      </c>
      <c r="E34" s="371" t="n">
        <f aca="false">B34+D34</f>
        <v>0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0</v>
      </c>
      <c r="D35" s="371" t="n">
        <f aca="false">C35*0.05</f>
        <v>0</v>
      </c>
      <c r="E35" s="371" t="n">
        <f aca="false">B35+D35</f>
        <v>0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0</v>
      </c>
      <c r="D36" s="371" t="n">
        <f aca="false">C36*0.05</f>
        <v>0</v>
      </c>
      <c r="E36" s="371" t="n">
        <f aca="false">B36+D36</f>
        <v>0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0</v>
      </c>
      <c r="D37" s="371" t="n">
        <f aca="false">C37*0.05</f>
        <v>0</v>
      </c>
      <c r="E37" s="371" t="n">
        <f aca="false">B37+D37</f>
        <v>0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0</v>
      </c>
      <c r="D38" s="371" t="n">
        <f aca="false">C38*0.05</f>
        <v>0</v>
      </c>
      <c r="E38" s="371" t="n">
        <f aca="false">B38+D38</f>
        <v>0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0</v>
      </c>
      <c r="D39" s="371" t="n">
        <f aca="false">C39*0.05</f>
        <v>0</v>
      </c>
      <c r="E39" s="371" t="n">
        <f aca="false">B39+D39</f>
        <v>0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0</v>
      </c>
      <c r="D40" s="371" t="n">
        <f aca="false">C40*0.05</f>
        <v>0</v>
      </c>
      <c r="E40" s="371" t="n">
        <f aca="false">B40+D40</f>
        <v>0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0</v>
      </c>
      <c r="D41" s="371" t="n">
        <f aca="false">C41*0.05</f>
        <v>0</v>
      </c>
      <c r="E41" s="371" t="n">
        <f aca="false">B41+D41</f>
        <v>0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0</v>
      </c>
      <c r="D42" s="371" t="n">
        <f aca="false">C42*0.05</f>
        <v>0</v>
      </c>
      <c r="E42" s="371" t="n">
        <f aca="false">B42+D42</f>
        <v>0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0</v>
      </c>
      <c r="D43" s="371" t="n">
        <f aca="false">C43*0.05</f>
        <v>0</v>
      </c>
      <c r="E43" s="371" t="n">
        <f aca="false">B43+D43</f>
        <v>0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0</v>
      </c>
      <c r="D44" s="371" t="n">
        <f aca="false">C44*0.05</f>
        <v>0</v>
      </c>
      <c r="E44" s="371" t="n">
        <f aca="false">B44+D44</f>
        <v>0</v>
      </c>
      <c r="F44" s="372" t="n">
        <f aca="false">Projects!$C$46+Projects!$D$46-1</f>
        <v>100</v>
      </c>
      <c r="G44" s="37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1010</v>
      </c>
    </row>
    <row r="2" s="1" customFormat="true" ht="15" hidden="false" customHeight="true" outlineLevel="0" collapsed="false">
      <c r="A2" s="73" t="s">
        <v>1011</v>
      </c>
    </row>
    <row r="4" s="1" customFormat="true" ht="15" hidden="false" customHeight="true" outlineLevel="0" collapsed="false">
      <c r="A4" s="23" t="s">
        <v>1012</v>
      </c>
      <c r="B4" s="23"/>
      <c r="C4" s="23"/>
    </row>
    <row r="5" s="1" customFormat="true" ht="15" hidden="false" customHeight="true" outlineLevel="0" collapsed="false">
      <c r="A5" s="189" t="s">
        <v>1013</v>
      </c>
      <c r="B5" s="190" t="n">
        <v>180000</v>
      </c>
      <c r="C5" s="73" t="s">
        <v>1014</v>
      </c>
    </row>
    <row r="6" s="1" customFormat="true" ht="15" hidden="false" customHeight="true" outlineLevel="0" collapsed="false">
      <c r="A6" s="189" t="s">
        <v>1015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1016</v>
      </c>
      <c r="B7" s="374" t="n">
        <v>7</v>
      </c>
      <c r="C7" s="73" t="s">
        <v>1017</v>
      </c>
    </row>
    <row r="8" s="1" customFormat="true" ht="15" hidden="false" customHeight="true" outlineLevel="0" collapsed="false">
      <c r="A8" s="189" t="s">
        <v>1018</v>
      </c>
      <c r="B8" s="371" t="n">
        <f aca="false">B5/B7</f>
        <v>25714.2857142857</v>
      </c>
      <c r="C8" s="73" t="s">
        <v>1019</v>
      </c>
    </row>
    <row r="9" s="1" customFormat="true" ht="15" hidden="false" customHeight="true" outlineLevel="0" collapsed="false">
      <c r="A9" s="189" t="s">
        <v>1020</v>
      </c>
      <c r="B9" s="190" t="n">
        <v>2500</v>
      </c>
      <c r="C9" s="73" t="s">
        <v>1021</v>
      </c>
    </row>
    <row r="10" s="1" customFormat="true" ht="15" hidden="false" customHeight="true" outlineLevel="0" collapsed="false">
      <c r="A10" s="189" t="s">
        <v>1022</v>
      </c>
      <c r="B10" s="374" t="n">
        <v>9</v>
      </c>
      <c r="C10" s="73" t="s">
        <v>1023</v>
      </c>
    </row>
    <row r="11" s="1" customFormat="true" ht="15" hidden="false" customHeight="true" outlineLevel="0" collapsed="false">
      <c r="A11" s="189" t="s">
        <v>1024</v>
      </c>
      <c r="B11" s="374" t="n">
        <v>30</v>
      </c>
      <c r="C11" s="73" t="s">
        <v>1025</v>
      </c>
    </row>
    <row r="12" s="1" customFormat="true" ht="15" hidden="false" customHeight="true" outlineLevel="0" collapsed="false">
      <c r="A12" s="189" t="s">
        <v>1026</v>
      </c>
      <c r="B12" s="190" t="n">
        <v>2694</v>
      </c>
      <c r="C12" s="73" t="s">
        <v>1027</v>
      </c>
    </row>
    <row r="13" s="1" customFormat="true" ht="15" hidden="false" customHeight="true" outlineLevel="0" collapsed="false">
      <c r="A13" s="189" t="s">
        <v>1028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1029</v>
      </c>
      <c r="B14" s="374" t="n">
        <v>15</v>
      </c>
      <c r="C14" s="73" t="s">
        <v>1030</v>
      </c>
    </row>
    <row r="15" s="1" customFormat="true" ht="15" hidden="false" customHeight="true" outlineLevel="0" collapsed="false">
      <c r="A15" s="189" t="s">
        <v>1031</v>
      </c>
      <c r="B15" s="190" t="n">
        <v>2500</v>
      </c>
      <c r="C15" s="73" t="s">
        <v>1032</v>
      </c>
    </row>
    <row r="16" s="1" customFormat="true" ht="15" hidden="false" customHeight="true" outlineLevel="0" collapsed="false">
      <c r="A16" s="189" t="s">
        <v>1033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1034</v>
      </c>
      <c r="B17" s="374" t="n">
        <v>30</v>
      </c>
      <c r="C17" s="73" t="s">
        <v>1035</v>
      </c>
    </row>
    <row r="18" s="1" customFormat="true" ht="15" hidden="false" customHeight="true" outlineLevel="0" collapsed="false">
      <c r="A18" s="189" t="s">
        <v>1036</v>
      </c>
      <c r="B18" s="190" t="n">
        <v>7500</v>
      </c>
      <c r="C18" s="73" t="s">
        <v>1037</v>
      </c>
    </row>
    <row r="19" s="1" customFormat="true" ht="15" hidden="false" customHeight="true" outlineLevel="0" collapsed="false">
      <c r="A19" s="189" t="s">
        <v>1038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1039</v>
      </c>
      <c r="B20" s="190" t="n">
        <v>32000</v>
      </c>
      <c r="C20" s="73" t="s">
        <v>1040</v>
      </c>
    </row>
    <row r="21" s="1" customFormat="true" ht="15" hidden="false" customHeight="true" outlineLevel="0" collapsed="false">
      <c r="A21" s="189" t="s">
        <v>1041</v>
      </c>
      <c r="B21" s="190" t="n">
        <v>600000</v>
      </c>
      <c r="C21" s="73" t="s">
        <v>1042</v>
      </c>
    </row>
    <row r="22" s="1" customFormat="true" ht="15" hidden="false" customHeight="true" outlineLevel="0" collapsed="false">
      <c r="A22" s="189" t="s">
        <v>1043</v>
      </c>
      <c r="B22" s="374" t="n">
        <v>7</v>
      </c>
      <c r="C22" s="73" t="s">
        <v>1044</v>
      </c>
    </row>
    <row r="23" s="1" customFormat="true" ht="15" hidden="false" customHeight="true" outlineLevel="0" collapsed="false">
      <c r="A23" s="189" t="s">
        <v>1045</v>
      </c>
      <c r="B23" s="374" t="n">
        <v>12</v>
      </c>
      <c r="C23" s="73" t="s">
        <v>1046</v>
      </c>
    </row>
    <row r="24" s="1" customFormat="true" ht="15" hidden="false" customHeight="true" outlineLevel="0" collapsed="false">
      <c r="A24" s="189" t="s">
        <v>1047</v>
      </c>
      <c r="B24" s="371" t="n">
        <f aca="false">B21/B23</f>
        <v>50000</v>
      </c>
      <c r="C24" s="73" t="s">
        <v>1019</v>
      </c>
    </row>
    <row r="25" s="1" customFormat="true" ht="15" hidden="false" customHeight="true" outlineLevel="0" collapsed="false">
      <c r="A25" s="189" t="s">
        <v>1048</v>
      </c>
      <c r="B25" s="190" t="n">
        <v>2500</v>
      </c>
      <c r="C25" s="73" t="s">
        <v>1042</v>
      </c>
    </row>
    <row r="26" s="1" customFormat="true" ht="15" hidden="false" customHeight="true" outlineLevel="0" collapsed="false">
      <c r="A26" s="189" t="s">
        <v>1049</v>
      </c>
      <c r="B26" s="374" t="n">
        <v>22</v>
      </c>
      <c r="C26" s="73" t="s">
        <v>1050</v>
      </c>
    </row>
    <row r="27" s="1" customFormat="true" ht="15" hidden="false" customHeight="true" outlineLevel="0" collapsed="false">
      <c r="A27" s="189" t="s">
        <v>1051</v>
      </c>
      <c r="B27" s="374" t="n">
        <v>30</v>
      </c>
      <c r="C27" s="73" t="s">
        <v>1052</v>
      </c>
    </row>
    <row r="28" s="1" customFormat="true" ht="15" hidden="false" customHeight="true" outlineLevel="0" collapsed="false">
      <c r="A28" s="23" t="s">
        <v>1053</v>
      </c>
      <c r="B28" s="23"/>
      <c r="C28" s="23"/>
    </row>
    <row r="29" s="1" customFormat="true" ht="15" hidden="false" customHeight="true" outlineLevel="0" collapsed="false">
      <c r="A29" s="189" t="s">
        <v>1054</v>
      </c>
      <c r="B29" s="190" t="n">
        <v>12500</v>
      </c>
      <c r="C29" s="73" t="s">
        <v>1055</v>
      </c>
    </row>
    <row r="30" s="1" customFormat="true" ht="15" hidden="false" customHeight="true" outlineLevel="0" collapsed="false">
      <c r="A30" s="189" t="s">
        <v>1056</v>
      </c>
      <c r="B30" s="374" t="n">
        <v>18750</v>
      </c>
      <c r="C30" s="73" t="s">
        <v>1057</v>
      </c>
    </row>
    <row r="31" s="1" customFormat="true" ht="15" hidden="false" customHeight="true" outlineLevel="0" collapsed="false">
      <c r="A31" s="189" t="s">
        <v>1058</v>
      </c>
      <c r="B31" s="372" t="n">
        <f aca="false">B22</f>
        <v>7</v>
      </c>
      <c r="C31" s="73" t="s">
        <v>1059</v>
      </c>
    </row>
    <row r="32" s="1" customFormat="true" ht="15" hidden="false" customHeight="true" outlineLevel="0" collapsed="false">
      <c r="A32" s="189" t="s">
        <v>1060</v>
      </c>
      <c r="B32" s="190" t="n">
        <v>365</v>
      </c>
      <c r="C32" s="73" t="s">
        <v>1061</v>
      </c>
    </row>
    <row r="33" s="1" customFormat="true" ht="15" hidden="false" customHeight="true" outlineLevel="0" collapsed="false">
      <c r="A33" s="189" t="s">
        <v>1062</v>
      </c>
      <c r="B33" s="190" t="n">
        <v>8000</v>
      </c>
      <c r="C33" s="73" t="s">
        <v>1063</v>
      </c>
    </row>
    <row r="34" s="1" customFormat="true" ht="15" hidden="false" customHeight="true" outlineLevel="0" collapsed="false">
      <c r="A34" s="189" t="s">
        <v>1064</v>
      </c>
      <c r="B34" s="374" t="n">
        <v>5000</v>
      </c>
      <c r="C34" s="73" t="s">
        <v>1065</v>
      </c>
    </row>
    <row r="35" s="1" customFormat="true" ht="15" hidden="false" customHeight="true" outlineLevel="0" collapsed="false">
      <c r="A35" s="189" t="s">
        <v>1066</v>
      </c>
      <c r="B35" s="374" t="n">
        <v>2500</v>
      </c>
      <c r="C35" s="73" t="s">
        <v>1067</v>
      </c>
    </row>
    <row r="36" s="1" customFormat="true" ht="15" hidden="false" customHeight="true" outlineLevel="0" collapsed="false">
      <c r="A36" s="189" t="s">
        <v>1068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1069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1070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1071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1072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1073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1074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1075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1076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1077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1078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1079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1080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1081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1082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1083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1084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1085</v>
      </c>
      <c r="B27" s="23"/>
      <c r="C27" s="23"/>
    </row>
    <row r="28" s="1" customFormat="true" ht="15" hidden="false" customHeight="true" outlineLevel="0" collapsed="false">
      <c r="A28" s="189" t="s">
        <v>1077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1082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1086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1087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1088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1089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1090</v>
      </c>
    </row>
    <row r="36" s="1" customFormat="true" ht="15" hidden="false" customHeight="true" outlineLevel="0" collapsed="false">
      <c r="A36" s="73" t="s">
        <v>1091</v>
      </c>
    </row>
    <row r="37" s="1" customFormat="true" ht="15" hidden="false" customHeight="true" outlineLevel="0" collapsed="false">
      <c r="A37" s="73" t="s">
        <v>1092</v>
      </c>
    </row>
    <row r="38" s="1" customFormat="true" ht="15" hidden="false" customHeight="true" outlineLevel="0" collapsed="false">
      <c r="A38" s="73" t="s">
        <v>1093</v>
      </c>
    </row>
    <row r="39" s="1" customFormat="true" ht="15" hidden="false" customHeight="true" outlineLevel="0" collapsed="false">
      <c r="A39" s="73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