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<sst xmlns="http://schemas.openxmlformats.org/spreadsheetml/2006/main" count="3106" uniqueCount="1144">
  <si>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</si>
  <si>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</si>
  <si>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</si>
  <si>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</si>
  <si>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</si>
  <si>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</si>
  <si>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</si>
  <si>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</si>
  <si>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</si>
  <si>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</si>
  <si>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</si>
  <si>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</si>
  <si>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</si>
  <si>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</si>
  <si>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</si>
  <si>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</si>
  <si>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</si>
  <si>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</si>
  <si>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</si>
  <si>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</si>
  <si>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</si>
  <si>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</si>
  <si>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</si>
  <si>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</si>
  <si>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</si>
  <si>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</si>
  <si>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</si>
  <si>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</si>
  <si>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</si>
  <si>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</si>
  <si>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</si>
  <si>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</si>
  <si>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</si>
  <si>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</si>
  <si>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</si>
  <si>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</si>
  <si>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</si>
  <si>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</si>
  <si>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</si>
  <si>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</si>
  <si>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</si>
  <si>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</si>
  <si>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</si>
  <si>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</si>
  <si>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</si>
  <si>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</si>
  <si>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</si>
  <si>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</si>
  <si>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</si>
  <si>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</si>
  <si>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</si>
  <si>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</si>
  <si>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</si>
  <si>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</si>
  <si>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</si>
  <si>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</si>
  <si>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</si>
  <si>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</si>
  <si>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</si>
  <si>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</si>
  <si>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</si>
  <si>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</si>
  <si>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</si>
  <si>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</si>
  <si>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</si>
  <si>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</si>
  <si>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</si>
  <si>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</si>
  <si>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</si>
  <si>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</si>
  <si>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</si>
  <si>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</si>
  <si>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</si>
  <si>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</si>
  <si>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</si>
  <si>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</si>
  <si>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</si>
  <si>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</si>
  <si>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</si>
  <si>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</si>
  <si>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</si>
  <si>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</si>
  <si>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</si>
  <si>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</si>
  <si>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</si>
  <si>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</si>
  <si>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</si>
  <si>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</si>
  <si>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</si>
  <si>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</si>
  <si>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</si>
  <si>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</si>
  <si>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</si>
  <si>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</si>
  <si>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</si>
  <si>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</si>
  <si>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</si>
  <si>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</si>
  <si>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</si>
  <si>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</si>
  <si>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</si>
  <si>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</si>
  <si>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</si>
  <si>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</si>
  <si>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</si>
  <si>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</si>
  <si>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</si>
  <si>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</si>
  <si>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</si>
  <si>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</si>
  <si>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</si>
  <si>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</si>
  <si>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</si>
  <si>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</si>
  <si>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</si>
  <si>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</si>
  <si>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</si>
  <si>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</si>
  <si>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</si>
  <si>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</si>
  <si>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</si>
  <si>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</si>
  <si>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</si>
  <si>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</si>
  <si>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</si>
  <si>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</si>
  <si>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</si>
  <si>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</si>
  <si>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</si>
  <si>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</si>
  <si>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</si>
  <si>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</si>
  <si>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</si>
  <si>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</si>
  <si>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</si>
  <si>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</si>
  <si>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</si>
  <si>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</si>
  <si>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</si>
  <si>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</si>
  <si>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</si>
  <si>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</si>
  <si>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</si>
  <si>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</si>
  <si>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</si>
  <si>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</si>
  <si>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</si>
  <si>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</si>
  <si>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</si>
  <si>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</si>
  <si>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</si>
  <si>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</si>
  <si>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</si>
  <si>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</si>
  <si>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</si>
  <si>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</si>
  <si>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</si>
  <si>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</si>
  <si>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</si>
  <si>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</si>
  <si>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</si>
  <si>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</si>
  <si>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</si>
  <si>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</si>
  <si>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</si>
  <si>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</si>
  <si>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</si>
  <si>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</si>
  <si>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</si>
  <si>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</si>
  <si>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</si>
  <si>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</si>
  <si>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</si>
  <si>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</si>
  <si>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</si>
  <si>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</si>
  <si>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</si>
  <si>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</si>
  <si>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</si>
  <si>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</si>
  <si>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</si>
  <si>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</si>
  <si>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GP Collection Lag, less Deal-Terms Accruals (non-cash)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</si>
  <si>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</si>
  <si>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</si>
  <si>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</si>
  <si>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</si>
  <si>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</si>
  <si>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</si>
  <si>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</si>
  <si>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</si>
  <si>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</si>
  <si>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</si>
  <si>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</si>
  <si>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</si>
  <si>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</si>
  <si>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</si>
  <si>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</si>
  <si>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</si>
  <si>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</si>
  <si>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</si>
  <si>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</si>
  <si>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</si>
  <si>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</si>
  <si>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</si>
  <si>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</si>
  <si>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</si>
  <si>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</si>
  <si>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</si>
  <si>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</si>
  <si>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</si>
  <si>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</si>
  <si>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</si>
  <si>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</si>
  <si>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</si>
  <si>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</si>
  <si>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</si>
  <si>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</si>
  <si>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</si>
  <si>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</si>
  <si>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</si>
  <si>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</si>
  <si>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</si>
  <si>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</si>
  <si>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</si>
  <si>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</si>
  <si>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</si>
  <si>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</si>
  <si>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</si>
  <si>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</si>
  <si>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</si>
  <si>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</si>
  <si>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</si>
  <si>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</si>
  <si>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</si>
  <si>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</si>
  <si>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</si>
  <si>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</si>
  <si>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</si>
  <si>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</si>
  <si>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</si>
  <si>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</si>
  <si>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</si>
  <si>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</si>
  <si>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</si>
  <si>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</si>
  <si>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</si>
  <si>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</si>
  <si>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</si>
  <si>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</si>
  <si>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</si>
  <si>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</si>
  <si>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</si>
  <si>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</si>
  <si>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</si>
  <si>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</si>
  <si>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</si>
  <si>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</si>
  <si>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</si>
  <si>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</si>
  <si>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</si>
  <si>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</si>
  <si>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</si>
  <si>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</si>
  <si>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</si>
  <si>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</si>
  <si>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</si>
  <si>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</si>
  <si>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</si>
  <si>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</si>
  <si>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</si>
  <si>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</si>
  <si>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</si>
  <si>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</si>
  <si>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</si>
  <si>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</si>
  <si>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</si>
  <si>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</si>
  <si>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</si>
  <si>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</si>
  <si>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</si>
  <si>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</si>
  <si>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</si>
  <si>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</si>
  <si>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</si>
  <si>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</si>
  <si>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</si>
  <si>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</si>
  <si>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</si>
  <si>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</si>
  <si>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</si>
  <si>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</si>
  <si>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</si>
  <si>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</si>
  <si>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</si>
  <si>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</si>
  <si>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</si>
  <si>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</si>
  <si>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</si>
  <si>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</si>
  <si>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</si>
  <si>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</si>
  <si>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</si>
  <si>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</si>
  <si>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</si>
  <si>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</si>
  <si>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</si>
  <si>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</si>
  <si>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</si>
  <si>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</si>
  <si>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</si>
  <si>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</si>
  <si>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</si>
  <si>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</si>
  <si>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</si>
  <si>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</si>
  <si>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</si>
  <si>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</si>
  <si>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</si>
  <si>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</si>
  <si>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</si>
  <si>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</si>
  <si>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</si>
  <si>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</si>
  <si>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</si>
  <si>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</si>
  <si>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</si>
  <si>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</si>
  <si>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</si>
  <si>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</si>
  <si>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</si>
  <si>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</si>
  <si>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</si>
  <si>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</si>
  <si>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</si>
  <si>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</si>
  <si>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</si>
  <si>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</si>
  <si>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</si>
  <si>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</si>
  <si>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</si>
  <si>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</si>
  <si>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</si>
  <si>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</si>
  <si>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</si>
  <si>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</si>
  <si>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</si>
  <si>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</si>
  <si>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</si>
  <si>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</si>
  <si>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</si>
  <si>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</si>
  <si>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</si>
  <si>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</si>
  <si>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</si>
  <si>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</si>
  <si>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</si>
  <si>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</si>
  <si>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</si>
  <si>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</si>
  <si>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</si>
  <si>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</si>
  <si>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</si>
  <si>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</si>
  <si>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</si>
  <si>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</si>
  <si>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</si>
  <si>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</si>
  <si>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</si>
  <si>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</si>
  <si>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</si>
  <si>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</si>
  <si>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</si>
  <si>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</si>
  <si>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</si>
  <si>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</si>
  <si>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</si>
  <si>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</si>
  <si>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</si>
  <si>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</si>
  <si>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</si>
  <si>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</si>
  <si>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</si>
  <si>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</si>
  <si>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</si>
  <si>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</si>
  <si>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</si>
  <si>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</si>
  <si>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</si>
  <si>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</si>
  <si>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</si>
  <si>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</si>
  <si>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</si>
  <si>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</si>
  <si>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</si>
  <si>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</si>
  <si>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</si>
  <si>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</si>
  <si>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</si>
  <si>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</si>
  <si>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</si>
  <si>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</si>
  <si>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</si>
  <si>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</si>
  <si>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</si>
  <si>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</si>
  <si>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</si>
  <si>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</si>
  <si>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</si>
  <si>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</si>
  <si>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</si>
  <si>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</si>
  <si>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</si>
  <si>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</si>
  <si>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</si>
  <si>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</si>
  <si>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</si>
  <si>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</si>
  <si>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</si>
  <si>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</si>
  <si>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</si>
  <si>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</si>
  <si>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</si>
  <si>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</si>
  <si>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</si>
  <si>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</si>
  <si>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</si>
  <si>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</si>
  <si>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</si>
  <si>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</si>
  <si>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</si>
  <si>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</si>
  <si>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</si>
  <si>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</si>
  <si>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</si>
  <si>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</si>
  <si>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</si>
  <si>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</si>
  <si>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</si>
  <si>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</si>
  <si>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</si>
  <si>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</si>
  <si>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</si>
  <si>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</si>
  <si>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</si>
  <si>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</si>
  <si>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</si>
  <si>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</si>
  <si>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</si>
  <si>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</si>
  <si>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</si>
  <si>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</si>
  <si>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</si>
  <si>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</si>
  <si>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</si>
  <si>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</si>
  <si>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</si>
  <si>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</si>
  <si>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</si>
  <si>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</si>
  <si>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</si>
  <si>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</si>
  <si>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</si>
  <si>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</si>
  <si>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</si>
  <si>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</si>
  <si>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</si>
  <si>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</si>
  <si>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</si>
  <si>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</si>
  <si>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</si>
  <si>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</si>
  <si>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</si>
  <si>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</si>
  <si>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</si>
  <si>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</si>
  <si>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</si>
  <si>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</si>
  <si>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</si>
  <si>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</si>
  <si>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</si>
  <si>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</si>
  <si>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</si>
  <si>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</si>
  <si>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</si>
  <si>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</si>
  <si>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</si>
  <si>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</si>
  <si>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</si>
  <si>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</si>
  <si>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</si>
  <si>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</si>
  <si>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</si>
  <si>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</si>
  <si>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</si>
  <si>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</si>
  <si>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</si>
  <si>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</si>
  <si>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</si>
  <si>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</si>
  <si>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</si>
  <si>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</si>
  <si>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</si>
  <si>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</si>
  <si>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</si>
  <si>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</si>
  <si>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</si>
  <si>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</si>
  <si>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</si>
  <si>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</si>
  <si>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</si>
  <si>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</si>
  <si>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</si>
  <si>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</si>
  <si>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</si>
  <si>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</si>
  <si>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</si>
  <si>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</si>
  <si>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</si>
  <si>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</si>
  <si>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</si>
  <si>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</si>
  <si>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</si>
  <si>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</si>
  <si>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</si>
  <si>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</si>
  <si>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</si>
  <si>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</si>
  <si>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</si>
  <si>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</si>
  <si>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</si>
  <si>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</si>
  <si>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</si>
  <si>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</si>
  <si>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</si>
  <si>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</si>
  <si>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</si>
  <si>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</si>
  <si>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</si>
  <si>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</si>
  <si>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</si>
  <si>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</si>
  <si>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</si>
  <si>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</si>
  <si>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</si>
  <si>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</si>
  <si>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</si>
  <si>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</si>
  <si>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</si>
  <si>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</si>
  <si>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</si>
  <si>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</si>
  <si>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</si>
  <si>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</si>
  <si>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</si>
  <si>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</si>
  <si>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</si>
  <si>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</si>
  <si>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</si>
  <si>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</si>
  <si>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</si>
  <si>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</si>
  <si>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</si>
  <si>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</si>
  <si>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</si>
  <si>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</si>
  <si>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</si>
  <si>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</si>
  <si>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</si>
  <si>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</si>
  <si>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</si>
  <si>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</si>
  <si>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</si>
  <si>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</si>
  <si>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</si>
  <si>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</si>
  <si>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</si>
  <si>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</si>
  <si>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</si>
  <si>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</si>
  <si>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</si>
  <si>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</si>
  <si>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</si>
  <si>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</si>
  <si>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</si>
  <si>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</si>
  <si>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</si>
  <si>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</si>
  <si>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</si>
  <si>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</si>
  <si>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</si>
  <si>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</si>
  <si>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</si>
  <si>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</si>
  <si>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</si>
  <si>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</si>
  <si>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</si>
  <si>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</si>
  <si>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</si>
  <si>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</si>
  <si>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</si>
  <si>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</si>
  <si>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</si>
  <si>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</si>
  <si>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</si>
  <si>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</si>
  <si>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</si>
  <si>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</si>
  <si>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</si>
  <si>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</si>
  <si>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</si>
  <si>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</si>
  <si>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</si>
  <si>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</si>
  <si>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</si>
  <si>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</si>
  <si>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</si>
  <si>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</si>
  <si>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</si>
  <si>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</si>
  <si>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</si>
  <si>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</si>
  <si>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</si>
  <si>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</si>
  <si>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</si>
  <si>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</si>
  <si>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</si>
  <si>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</si>
  <si>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</si>
  <si>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</si>
  <si>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</si>
  <si>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</si>
  <si>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</si>
  <si>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</si>
  <si>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</si>
  <si>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</si>
  <si>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</si>
  <si>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</si>
  <si>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</si>
  <si>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</si>
  <si>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</si>
  <si>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</si>
  <si>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</si>
  <si>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</si>
  <si>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</si>
  <si>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</si>
  <si>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</si>
  <si>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</si>
  <si>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</si>
  <si>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</si>
  <si>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</si>
  <si>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</si>
  <si>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</si>
  <si>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</si>
  <si>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</si>
  <si>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</si>
  <si>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</si>
  <si>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</si>
  <si>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</si>
  <si>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</si>
  <si>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</si>
  <si>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</si>
  <si>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</si>
  <si>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</si>
  <si>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</si>
  <si>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</si>
  <si>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</si>
  <si>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</si>
  <si>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</si>
  <si>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</si>
  <si>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</si>
  <si>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</si>
  <si>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</si>
  <si>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</si>
  <si>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</si>
  <si>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</si>
  <si>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</si>
  <si>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</si>
  <si>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</si>
  <si>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</si>
  <si>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</si>
  <si>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</si>
  <si>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</si>
  <si>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</si>
  <si>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</si>
  <si>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</si>
  <si>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</si>
  <si>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</si>
  <si>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</si>
  <si>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</si>
  <si>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</si>
  <si>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</si>
  <si>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</si>
  <si>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</si>
  <si>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</si>
  <si>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</si>
  <si>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</si>
  <si>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</si>
  <si>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</si>
  <si>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</si>
  <si>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</si>
  <si>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</si>
  <si>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</si>
  <si>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</si>
  <si>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</si>
  <si>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</si>
  <si>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</si>
  <si>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</si>
  <si>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</si>
  <si>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</si>
  <si>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</si>
  <si>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</si>
  <si>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</si>
  <si>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</si>
  <si>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</si>
  <si>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</si>
  <si>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</si>
  <si>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</si>
  <si>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</si>
  <si>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</si>
  <si>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</si>
  <si>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</si>
  <si>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</si>
  <si>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</si>
  <si>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</si>
  <si>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</si>
  <si>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</si>
  <si>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</si>
  <si>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</si>
  <si>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</si>
  <si>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</si>
  <si>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</si>
  <si>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</si>
  <si>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</si>
  <si>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</si>
  <si>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</si>
  <si>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</si>
  <si>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</si>
  <si>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</si>
  <si>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</si>
  <si>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</si>
  <si>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</si>
  <si>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</si>
  <si>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</si>
  <si>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</si>
  <si>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</si>
  <si>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</si>
  <si>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</si>
  <si>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</si>
  <si>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</si>
  <si>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</si>
  <si>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</si>
  <si>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</si>
  <si>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</si>
  <si>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</si>
  <si>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</si>
  <si>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</si>
  <si>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</si>
  <si>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</si>
  <si>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</si>
  <si>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</si>
  <si>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</si>
  <si>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</si>
  <si>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</si>
  <si>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</si>
  <si>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</si>
  <si>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</si>
  <si>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</si>
  <si>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</si>
  <si>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</si>
  <si>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</si>
  <si>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</si>
  <si>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</si>
  <si>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</si>
  <si>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</si>
  <si>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</si>
  <si>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</si>
  <si>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</si>
  <si>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</si>
  <si>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</si>
  <si>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</si>
  <si>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</si>
  <si>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</si>
  <si>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</si>
  <si>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</si>
  <si>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</si>
  <si>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</si>
  <si>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</si>
  <si>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</si>
  <si>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</si>
  <si>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</si>
  <si>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</si>
  <si>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</si>
  <si>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</si>
  <si>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</si>
  <si>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</si>
  <si>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</si>
  <si>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</si>
  <si>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</si>
  <si>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</si>
  <si>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</si>
  <si>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</si>
  <si>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</si>
  <si>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</si>
  <si>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</si>
  <si>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</si>
  <si>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</si>
  <si>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</si>
  <si>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</si>
  <si>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</si>
  <si>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</si>
  <si>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</si>
  <si>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</si>
  <si>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</si>
  <si>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</si>
  <si>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</si>
  <si>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</si>
  <si>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</si>
  <si>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</si>
  <si>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</si>
  <si>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</si>
  <si>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</si>
  <si>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</si>
  <si>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</si>
  <si>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</si>
  <si>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</si>
  <si>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</si>
  <si>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</si>
  <si>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</si>
  <si>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</si>
  <si>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</si>
  <si>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</si>
  <si>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</si>
  <si>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</si>
  <si>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</si>
  <si>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</si>
  <si>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</si>
  <si>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</si>
  <si>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</si>
  <si>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</si>
  <si>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</si>
  <si>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</si>
  <si>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</si>
  <si>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</si>
  <si>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</si>
  <si>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</si>
  <si>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</si>
  <si>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</si>
  <si>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</si>
  <si>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</si>
  <si>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</si>
  <si>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</si>
  <si>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</si>
  <si>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</si>
  <si>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</si>
  <si>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</si>
  <si>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</si>
  <si>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</si>
  <si>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</si>
  <si>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</si>
  <si>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</si>
  <si>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</si>
  <si>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</si>
  <si>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</si>
  <si>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</si>
  <si>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</si>
  <si>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</si>
  <si>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</si>
  <si>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</si>
  <si>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</si>
  <si>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</si>
  <si>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</si>
  <si>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</si>
  <si>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</si>
  <si>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</si>
  <si>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</si>
  <si>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</si>
  <si>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</si>
  <si>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</si>
  <si>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</si>
  <si>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</si>
  <si>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</si>
  <si>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</si>
  <si>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</si>
  <si>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</si>
  <si>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</si>
  <si>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</si>
  <si>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</si>
  <si>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</si>
  <si>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</si>
  <si>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</si>
  <si>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</si>
  <si>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</si>
  <si>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</si>
  <si>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</si>
  <si>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</si>
  <si>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</si>
  <si>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</si>
  <si>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</si>
  <si>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</si>
  <si>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</si>
  <si>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</si>
  <si>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</si>
  <si>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</si>
  <si>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</si>
  <si>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</si>
  <si>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</si>
  <si>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</si>
  <si>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</si>
  <si>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</si>
  <si>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</si>
  <si>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</si>
  <si>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</si>
  <si>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</si>
  <si>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</si>
  <si>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</si>
  <si>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</si>
  <si>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</si>
  <si>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</si>
  <si>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</si>
  <si>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</si>
  <si>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</si>
  <si>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</si>
  <si>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</si>
  <si>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</si>
  <si>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</si>
  <si>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</si>
  <si>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</si>
  <si>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</si>
  <si>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</si>
  <si>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</si>
  <si>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</si>
  <si>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</si>
  <si>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</si>
  <si>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</si>
  <si>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</si>
  <si>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</si>
  <si>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</si>
  <si>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</si>
  <si>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</si>
  <si>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</si>
  <si>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</si>
  <si>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</si>
  <si>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</si>
  <si>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</si>
  <si>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</si>
  <si>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</si>
  <si>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</si>
  <si>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</si>
  <si>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</si>
  <si>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</si>
  <si>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</si>
  <si>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</si>
  <si>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</si>
  <si>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</si>
  <si>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</si>
  <si>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</si>
  <si>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</si>
  <si>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</si>
  <si>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</si>
  <si>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</si>
  <si>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</si>
  <si>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</si>
  <si>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</si>
  <si>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</si>
  <si>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</si>
  <si>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</si>
  <si>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</si>
  <si>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</si>
  <si>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</si>
  <si>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</si>
  <si>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</si>
  <si>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</si>
  <si>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</si>
  <si>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</si>
  <si>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</si>
  <si>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</si>
  <si>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</si>
  <si>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</si>
  <si>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</si>
  <si>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</si>
  <si>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</si>
  <si>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</si>
  <si>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</si>
  <si>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</si>
  <si>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</si>
  <si>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</si>
  <si>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</si>
  <si>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</si>
  <si>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</si>
  <si>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</si>
  <si>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</si>
  <si>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</si>
  <si>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</si>
  <si>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</si>
  <si>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</si>
  <si>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</si>
  <si>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</si>
  <si>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</si>
  <si>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</si>
  <si>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</si>
  <si>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</si>
  <si>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</si>
  <si>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</si>
  <si>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</si>
  <si>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</si>
  <si>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</si>
  <si>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</si>
  <si>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</si>
  <si>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</si>
  <si>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</si>
  <si>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</si>
  <si>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</si>
  <si>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</si>
  <si>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</si>
  <si>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</si>
  <si>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</si>
  <si>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</si>
  <si>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</si>
  <si>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</si>
  <si>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</si>
  <si>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</si>
  <si>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</si>
  <si>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</si>
  <si>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</si>
  <si>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</si>
  <si>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</si>
  <si>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</si>
  <si>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</si>
  <si>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</si>
  <si>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</si>
  <si>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</si>
  <si>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</si>
  <si>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</si>
  <si>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</si>
  <si>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</si>
  <si>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</si>
  <si>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</si>
  <si>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</si>
  <si>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</si>
  <si>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</si>
  <si>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</si>
  <si>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</si>
  <si>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</si>
  <si>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</si>
  <si>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</si>
  <si>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</si>
  <si>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</si>
  <si>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</si>
  <si>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</si>
  <si>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</si>
  <si>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</si>
  <si>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</si>
  <si>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</si>
  <si>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</si>
  <si>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</si>
  <si>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</si>
  <si>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</si>
  <si>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</si>
  <si>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</si>
  <si>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</si>
  <si>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</si>
  <si>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</si>
  <si>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</si>
  <si>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</si>
  <si>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</si>
  <si>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</si>
  <si>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</si>
  <si>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</si>
  <si>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</si>
  <si>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</si>
  <si>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</si>
  <si>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</si>
  <si>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</si>
  <si>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</si>
  <si>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</si>
  <si>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</si>
  <si>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</si>
  <si>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</si>
  <si>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</si>
  <si>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</si>
  <si>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</si>
  <si>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</si>
  <si>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</si>
  <si>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</si>
  <si>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</si>
  <si>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</si>
  <si>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</si>
  <si>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</si>
  <si>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</si>
  <si>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</si>
  <si>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</si>
  <si>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</si>
  <si>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</si>
  <si>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</si>
  <si>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</si>
  <si>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</si>
  <si>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</si>
  <si>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</si>
  <si>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</si>
  <si>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</si>
  <si>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</si>
  <si>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</si>
  <si>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</si>
  <si>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</si>
  <si>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</si>
  <si>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</si>
  <si>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</si>
  <si>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</si>
  <si>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</si>
  <si>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</si>
  <si>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</si>
  <si>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</si>
  <si>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</si>
  <si>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</si>
  <si>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</si>
  <si>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</si>
  <si>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</si>
  <si>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</si>
  <si>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</si>
  <si>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</si>
  <si>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</si>
  <si>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</si>
  <si>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</si>
  <si>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</si>
  <si>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</si>
  <si>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</si>
  <si>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2026-09-01; revised 2026-09-02 per Andresen. LIHTC = cost pass-through, LV earns only the 12.0391%. Shared = buyout savings split 50/50, recognised at the completion month in col G: LV share (col F) less the life margin accrued from Aug-26 (col I, auto). Jobs with G=0 keep the monthly strip until a completion month is set.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</si>
  <si>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</si>
  <si>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</si>
  <si>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</si>
  <si>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</si>
  <si>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</si>
  <si>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</si>
  <si>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</si>
  <si>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</si>
  <si>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Life Margin from Aug-26 (auto)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</si>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</sst>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-1007420.49935754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Terms'!$E$4:$E$47*('Deal Terms'!$G$4:$G$47=0),B$13:B$56+B$60:B$103))+SUMPRODUCT(('Deal Terms'!$G$4:$G$47=B$3)*('Deal Terms'!$F$4:$F$47-'Deal Terms'!$E$4:$E$47*'Deal Terms'!$I$4:$I$47))</f>
        <v>0</v>
      </c>
      <c r="C108" s="13" t="n">
        <f aca="false">IF(C$3&lt;5,0,-SUMPRODUCT('Deal Terms'!$E$4:$E$47*('Deal Terms'!$G$4:$G$47=0),C$13:C$56+C$60:C$103))+SUMPRODUCT(('Deal Terms'!$G$4:$G$47=C$3)*('Deal Terms'!$F$4:$F$47-'Deal Terms'!$E$4:$E$47*'Deal Terms'!$I$4:$I$47))</f>
        <v>0</v>
      </c>
      <c r="D108" s="13" t="n">
        <f aca="false">IF(D$3&lt;5,0,-SUMPRODUCT('Deal Terms'!$E$4:$E$47*('Deal Terms'!$G$4:$G$47=0),D$13:D$56+D$60:D$103))+SUMPRODUCT(('Deal Terms'!$G$4:$G$47=D$3)*('Deal Terms'!$F$4:$F$47-'Deal Terms'!$E$4:$E$47*'Deal Terms'!$I$4:$I$47))</f>
        <v>0</v>
      </c>
      <c r="E108" s="13" t="n">
        <f aca="false">IF(E$3&lt;5,0,-SUMPRODUCT('Deal Terms'!$E$4:$E$47*('Deal Terms'!$G$4:$G$47=0),E$13:E$56+E$60:E$103))+SUMPRODUCT(('Deal Terms'!$G$4:$G$47=E$3)*('Deal Terms'!$F$4:$F$47-'Deal Terms'!$E$4:$E$47*'Deal Terms'!$I$4:$I$47))</f>
        <v>0</v>
      </c>
      <c r="F108" s="13" t="n">
        <f aca="false">IF(F$3&lt;5,0,-SUMPRODUCT('Deal Terms'!$E$4:$E$47*('Deal Terms'!$G$4:$G$47=0),F$13:F$56+F$60:F$103))+SUMPRODUCT(('Deal Terms'!$G$4:$G$47=F$3)*('Deal Terms'!$F$4:$F$47-'Deal Terms'!$E$4:$E$47*'Deal Terms'!$I$4:$I$47))</f>
        <v>0</v>
      </c>
      <c r="G108" s="13" t="n">
        <f aca="false">IF(G$3&lt;5,0,-SUMPRODUCT('Deal Terms'!$E$4:$E$47*('Deal Terms'!$G$4:$G$47=0),G$13:G$56+G$60:G$103))+SUMPRODUCT(('Deal Terms'!$G$4:$G$47=G$3)*('Deal Terms'!$F$4:$F$47-'Deal Terms'!$E$4:$E$47*'Deal Terms'!$I$4:$I$47))</f>
        <v>0</v>
      </c>
      <c r="H108" s="13" t="n">
        <f aca="false">IF(H$3&lt;5,0,-SUMPRODUCT('Deal Terms'!$E$4:$E$47*('Deal Terms'!$G$4:$G$47=0),H$13:H$56+H$60:H$103))+SUMPRODUCT(('Deal Terms'!$G$4:$G$47=H$3)*('Deal Terms'!$F$4:$F$47-'Deal Terms'!$E$4:$E$47*'Deal Terms'!$I$4:$I$47))</f>
        <v>0</v>
      </c>
      <c r="I108" s="13" t="n">
        <f aca="false">IF(I$3&lt;5,0,-SUMPRODUCT('Deal Terms'!$E$4:$E$47*('Deal Terms'!$G$4:$G$47=0),I$13:I$56+I$60:I$103))+SUMPRODUCT(('Deal Terms'!$G$4:$G$47=I$3)*('Deal Terms'!$F$4:$F$47-'Deal Terms'!$E$4:$E$47*'Deal Terms'!$I$4:$I$47))</f>
        <v>0</v>
      </c>
      <c r="J108" s="13" t="n">
        <f aca="false">IF(J$3&lt;5,0,-SUMPRODUCT('Deal Terms'!$E$4:$E$47*('Deal Terms'!$G$4:$G$47=0),J$13:J$56+J$60:J$103))+SUMPRODUCT(('Deal Terms'!$G$4:$G$47=J$3)*('Deal Terms'!$F$4:$F$47-'Deal Terms'!$E$4:$E$47*'Deal Terms'!$I$4:$I$47))</f>
        <v>0</v>
      </c>
      <c r="K108" s="13" t="n">
        <f aca="false">IF(K$3&lt;5,0,-SUMPRODUCT('Deal Terms'!$E$4:$E$47*('Deal Terms'!$G$4:$G$47=0),K$13:K$56+K$60:K$103))+SUMPRODUCT(('Deal Terms'!$G$4:$G$47=K$3)*('Deal Terms'!$F$4:$F$47-'Deal Terms'!$E$4:$E$47*'Deal Terms'!$I$4:$I$47))</f>
        <v>0</v>
      </c>
      <c r="L108" s="13" t="n">
        <f aca="false">IF(L$3&lt;5,0,-SUMPRODUCT('Deal Terms'!$E$4:$E$47*('Deal Terms'!$G$4:$G$47=0),L$13:L$56+L$60:L$103))+SUMPRODUCT(('Deal Terms'!$G$4:$G$47=L$3)*('Deal Terms'!$F$4:$F$47-'Deal Terms'!$E$4:$E$47*'Deal Terms'!$I$4:$I$47))</f>
        <v>0</v>
      </c>
      <c r="M108" s="13" t="n">
        <f aca="false">IF(M$3&lt;5,0,-SUMPRODUCT('Deal Terms'!$E$4:$E$47*('Deal Terms'!$G$4:$G$47=0),M$13:M$56+M$60:M$103))+SUMPRODUCT(('Deal Terms'!$G$4:$G$47=M$3)*('Deal Terms'!$F$4:$F$47-'Deal Terms'!$E$4:$E$47*'Deal Terms'!$I$4:$I$47))</f>
        <v>142225.639250174</v>
      </c>
      <c r="N108" s="13" t="n">
        <f aca="false">IF(N$3&lt;5,0,-SUMPRODUCT('Deal Terms'!$E$4:$E$47*('Deal Terms'!$G$4:$G$47=0),N$13:N$56+N$60:N$103))+SUMPRODUCT(('Deal Terms'!$G$4:$G$47=N$3)*('Deal Terms'!$F$4:$F$47-'Deal Terms'!$E$4:$E$47*'Deal Terms'!$I$4:$I$47))</f>
        <v>0</v>
      </c>
      <c r="O108" s="13" t="n">
        <f aca="false">IF(O$3&lt;5,0,-SUMPRODUCT('Deal Terms'!$E$4:$E$47*('Deal Terms'!$G$4:$G$47=0),O$13:O$56+O$60:O$103))+SUMPRODUCT(('Deal Terms'!$G$4:$G$47=O$3)*('Deal Terms'!$F$4:$F$47-'Deal Terms'!$E$4:$E$47*'Deal Terms'!$I$4:$I$47))</f>
        <v>0</v>
      </c>
      <c r="P108" s="13" t="n">
        <f aca="false">IF(P$3&lt;5,0,-SUMPRODUCT('Deal Terms'!$E$4:$E$47*('Deal Terms'!$G$4:$G$47=0),P$13:P$56+P$60:P$103))+SUMPRODUCT(('Deal Terms'!$G$4:$G$47=P$3)*('Deal Terms'!$F$4:$F$47-'Deal Terms'!$E$4:$E$47*'Deal Terms'!$I$4:$I$47))</f>
        <v>0</v>
      </c>
      <c r="Q108" s="13" t="n">
        <f aca="false">IF(Q$3&lt;5,0,-SUMPRODUCT('Deal Terms'!$E$4:$E$47*('Deal Terms'!$G$4:$G$47=0),Q$13:Q$56+Q$60:Q$103))+SUMPRODUCT(('Deal Terms'!$G$4:$G$47=Q$3)*('Deal Terms'!$F$4:$F$47-'Deal Terms'!$E$4:$E$47*'Deal Terms'!$I$4:$I$47))</f>
        <v>0</v>
      </c>
      <c r="R108" s="13" t="n">
        <f aca="false">IF(R$3&lt;5,0,-SUMPRODUCT('Deal Terms'!$E$4:$E$47*('Deal Terms'!$G$4:$G$47=0),R$13:R$56+R$60:R$103))+SUMPRODUCT(('Deal Terms'!$G$4:$G$47=R$3)*('Deal Terms'!$F$4:$F$47-'Deal Terms'!$E$4:$E$47*'Deal Terms'!$I$4:$I$47))</f>
        <v>0</v>
      </c>
      <c r="S108" s="13" t="n">
        <f aca="false">IF(S$3&lt;5,0,-SUMPRODUCT('Deal Terms'!$E$4:$E$47*('Deal Terms'!$G$4:$G$47=0),S$13:S$56+S$60:S$103))+SUMPRODUCT(('Deal Terms'!$G$4:$G$47=S$3)*('Deal Terms'!$F$4:$F$47-'Deal Terms'!$E$4:$E$47*'Deal Terms'!$I$4:$I$47))</f>
        <v>0</v>
      </c>
      <c r="T108" s="13" t="n">
        <f aca="false">IF(T$3&lt;5,0,-SUMPRODUCT('Deal Terms'!$E$4:$E$47*('Deal Terms'!$G$4:$G$47=0),T$13:T$56+T$60:T$103))+SUMPRODUCT(('Deal Terms'!$G$4:$G$47=T$3)*('Deal Terms'!$F$4:$F$47-'Deal Terms'!$E$4:$E$47*'Deal Terms'!$I$4:$I$47))</f>
        <v>0</v>
      </c>
      <c r="U108" s="13" t="n">
        <f aca="false">IF(U$3&lt;5,0,-SUMPRODUCT('Deal Terms'!$E$4:$E$47*('Deal Terms'!$G$4:$G$47=0),U$13:U$56+U$60:U$103))+SUMPRODUCT(('Deal Terms'!$G$4:$G$47=U$3)*('Deal Terms'!$F$4:$F$47-'Deal Terms'!$E$4:$E$47*'Deal Terms'!$I$4:$I$47))</f>
        <v>0</v>
      </c>
      <c r="V108" s="13" t="n">
        <f aca="false">IF(V$3&lt;5,0,-SUMPRODUCT('Deal Terms'!$E$4:$E$47*('Deal Terms'!$G$4:$G$47=0),V$13:V$56+V$60:V$103))+SUMPRODUCT(('Deal Terms'!$G$4:$G$47=V$3)*('Deal Terms'!$F$4:$F$47-'Deal Terms'!$E$4:$E$47*'Deal Terms'!$I$4:$I$47))</f>
        <v>0</v>
      </c>
      <c r="W108" s="13" t="n">
        <f aca="false">IF(W$3&lt;5,0,-SUMPRODUCT('Deal Terms'!$E$4:$E$47*('Deal Terms'!$G$4:$G$47=0),W$13:W$56+W$60:W$103))+SUMPRODUCT(('Deal Terms'!$G$4:$G$47=W$3)*('Deal Terms'!$F$4:$F$47-'Deal Terms'!$E$4:$E$47*'Deal Terms'!$I$4:$I$47))</f>
        <v>739723.889999999</v>
      </c>
      <c r="X108" s="13" t="n">
        <f aca="false">IF(X$3&lt;5,0,-SUMPRODUCT('Deal Terms'!$E$4:$E$47*('Deal Terms'!$G$4:$G$47=0),X$13:X$56+X$60:X$103))+SUMPRODUCT(('Deal Terms'!$G$4:$G$47=X$3)*('Deal Terms'!$F$4:$F$47-'Deal Terms'!$E$4:$E$47*'Deal Terms'!$I$4:$I$47))</f>
        <v>0</v>
      </c>
      <c r="Y108" s="13" t="n">
        <f aca="false">IF(Y$3&lt;5,0,-SUMPRODUCT('Deal Terms'!$E$4:$E$47*('Deal Terms'!$G$4:$G$47=0),Y$13:Y$56+Y$60:Y$103))+SUMPRODUCT(('Deal Terms'!$G$4:$G$47=Y$3)*('Deal Terms'!$F$4:$F$47-'Deal Terms'!$E$4:$E$47*'Deal Terms'!$I$4:$I$47))</f>
        <v>0</v>
      </c>
      <c r="Z108" s="13" t="n">
        <f aca="false">IF(Z$3&lt;5,0,-SUMPRODUCT('Deal Terms'!$E$4:$E$47*('Deal Terms'!$G$4:$G$47=0),Z$13:Z$56+Z$60:Z$103))+SUMPRODUCT(('Deal Terms'!$G$4:$G$47=Z$3)*('Deal Terms'!$F$4:$F$47-'Deal Terms'!$E$4:$E$47*'Deal Terms'!$I$4:$I$47))</f>
        <v>0</v>
      </c>
      <c r="AA108" s="13" t="n">
        <f aca="false">IF(AA$3&lt;5,0,-SUMPRODUCT('Deal Terms'!$E$4:$E$47*('Deal Terms'!$G$4:$G$47=0),AA$13:AA$56+AA$60:AA$103))+SUMPRODUCT(('Deal Terms'!$G$4:$G$47=AA$3)*('Deal Terms'!$F$4:$F$47-'Deal Terms'!$E$4:$E$47*'Deal Terms'!$I$4:$I$47))</f>
        <v>0</v>
      </c>
      <c r="AB108" s="13" t="n">
        <f aca="false">IF(AB$3&lt;5,0,-SUMPRODUCT('Deal Terms'!$E$4:$E$47*('Deal Terms'!$G$4:$G$47=0),AB$13:AB$56+AB$60:AB$103))+SUMPRODUCT(('Deal Terms'!$G$4:$G$47=AB$3)*('Deal Terms'!$F$4:$F$47-'Deal Terms'!$E$4:$E$47*'Deal Terms'!$I$4:$I$47))</f>
        <v>0</v>
      </c>
      <c r="AC108" s="13" t="n">
        <f aca="false">IF(AC$3&lt;5,0,-SUMPRODUCT('Deal Terms'!$E$4:$E$47*('Deal Terms'!$G$4:$G$47=0),AC$13:AC$56+AC$60:AC$103))+SUMPRODUCT(('Deal Terms'!$G$4:$G$47=AC$3)*('Deal Terms'!$F$4:$F$47-'Deal Terms'!$E$4:$E$47*'Deal Terms'!$I$4:$I$47))</f>
        <v>0</v>
      </c>
      <c r="AD108" s="13" t="n">
        <f aca="false">IF(AD$3&lt;5,0,-SUMPRODUCT('Deal Terms'!$E$4:$E$47*('Deal Terms'!$G$4:$G$47=0),AD$13:AD$56+AD$60:AD$103))+SUMPRODUCT(('Deal Terms'!$G$4:$G$47=AD$3)*('Deal Terms'!$F$4:$F$47-'Deal Terms'!$E$4:$E$47*'Deal Terms'!$I$4:$I$47))</f>
        <v>0</v>
      </c>
      <c r="AE108" s="13" t="n">
        <f aca="false">IF(AE$3&lt;5,0,-SUMPRODUCT('Deal Terms'!$E$4:$E$47*('Deal Terms'!$G$4:$G$47=0),AE$13:AE$56+AE$60:AE$103))+SUMPRODUCT(('Deal Terms'!$G$4:$G$47=AE$3)*('Deal Terms'!$F$4:$F$47-'Deal Terms'!$E$4:$E$47*'Deal Terms'!$I$4:$I$47))</f>
        <v>0</v>
      </c>
      <c r="AF108" s="13" t="n">
        <f aca="false">IF(AF$3&lt;5,0,-SUMPRODUCT('Deal Terms'!$E$4:$E$47*('Deal Terms'!$G$4:$G$47=0),AF$13:AF$56+AF$60:AF$103))+SUMPRODUCT(('Deal Terms'!$G$4:$G$47=AF$3)*('Deal Terms'!$F$4:$F$47-'Deal Terms'!$E$4:$E$47*'Deal Terms'!$I$4:$I$47))</f>
        <v>0</v>
      </c>
      <c r="AG108" s="13" t="n">
        <f aca="false">IF(AG$3&lt;5,0,-SUMPRODUCT('Deal Terms'!$E$4:$E$47*('Deal Terms'!$G$4:$G$47=0),AG$13:AG$56+AG$60:AG$103))+SUMPRODUCT(('Deal Terms'!$G$4:$G$47=AG$3)*('Deal Terms'!$F$4:$F$47-'Deal Terms'!$E$4:$E$47*'Deal Terms'!$I$4:$I$47))</f>
        <v>0</v>
      </c>
      <c r="AH108" s="13" t="n">
        <f aca="false">IF(AH$3&lt;5,0,-SUMPRODUCT('Deal Terms'!$E$4:$E$47*('Deal Terms'!$G$4:$G$47=0),AH$13:AH$56+AH$60:AH$103))+SUMPRODUCT(('Deal Terms'!$G$4:$G$47=AH$3)*('Deal Terms'!$F$4:$F$47-'Deal Terms'!$E$4:$E$47*'Deal Terms'!$I$4:$I$47))</f>
        <v>0</v>
      </c>
      <c r="AI108" s="13" t="n">
        <f aca="false">IF(AI$3&lt;5,0,-SUMPRODUCT('Deal Terms'!$E$4:$E$47*('Deal Terms'!$G$4:$G$47=0),AI$13:AI$56+AI$60:AI$103))+SUMPRODUCT(('Deal Terms'!$G$4:$G$47=AI$3)*('Deal Terms'!$F$4:$F$47-'Deal Terms'!$E$4:$E$47*'Deal Terms'!$I$4:$I$47))</f>
        <v>0</v>
      </c>
      <c r="AJ108" s="13" t="n">
        <f aca="false">IF(AJ$3&lt;5,0,-SUMPRODUCT('Deal Terms'!$E$4:$E$47*('Deal Terms'!$G$4:$G$47=0),AJ$13:AJ$56+AJ$60:AJ$103))+SUMPRODUCT(('Deal Terms'!$G$4:$G$47=AJ$3)*('Deal Terms'!$F$4:$F$47-'Deal Terms'!$E$4:$E$47*'Deal Terms'!$I$4:$I$47))</f>
        <v>0</v>
      </c>
      <c r="AK108" s="13" t="n">
        <f aca="false">IF(AK$3&lt;5,0,-SUMPRODUCT('Deal Terms'!$E$4:$E$47*('Deal Terms'!$G$4:$G$47=0),AK$13:AK$56+AK$60:AK$103))+SUMPRODUCT(('Deal Terms'!$G$4:$G$47=AK$3)*('Deal Terms'!$F$4:$F$47-'Deal Terms'!$E$4:$E$47*'Deal Terms'!$I$4:$I$47))</f>
        <v>0</v>
      </c>
      <c r="AL108" s="13" t="n">
        <f aca="false">IF(AL$3&lt;5,0,-SUMPRODUCT('Deal Terms'!$E$4:$E$47*('Deal Terms'!$G$4:$G$47=0),AL$13:AL$56+AL$60:AL$103))+SUMPRODUCT(('Deal Terms'!$G$4:$G$47=AL$3)*('Deal Terms'!$F$4:$F$47-'Deal Terms'!$E$4:$E$47*'Deal Terms'!$I$4:$I$47))</f>
        <v>0</v>
      </c>
      <c r="AM108" s="13" t="n">
        <f aca="false">IF(AM$3&lt;5,0,-SUMPRODUCT('Deal Terms'!$E$4:$E$47*('Deal Terms'!$G$4:$G$47=0),AM$13:AM$56+AM$60:AM$103))+SUMPRODUCT(('Deal Terms'!$G$4:$G$47=AM$3)*('Deal Terms'!$F$4:$F$47-'Deal Terms'!$E$4:$E$47*'Deal Terms'!$I$4:$I$47))</f>
        <v>0</v>
      </c>
      <c r="AN108" s="13" t="n">
        <f aca="false">IF(AN$3&lt;5,0,-SUMPRODUCT('Deal Terms'!$E$4:$E$47*('Deal Terms'!$G$4:$G$47=0),AN$13:AN$56+AN$60:AN$103))+SUMPRODUCT(('Deal Terms'!$G$4:$G$47=AN$3)*('Deal Terms'!$F$4:$F$47-'Deal Terms'!$E$4:$E$47*'Deal Terms'!$I$4:$I$47))</f>
        <v>0</v>
      </c>
      <c r="AO108" s="13" t="n">
        <f aca="false">IF(AO$3&lt;5,0,-SUMPRODUCT('Deal Terms'!$E$4:$E$47*('Deal Terms'!$G$4:$G$47=0),AO$13:AO$56+AO$60:AO$103))+SUMPRODUCT(('Deal Terms'!$G$4:$G$47=AO$3)*('Deal Terms'!$F$4:$F$47-'Deal Terms'!$E$4:$E$47*'Deal Terms'!$I$4:$I$47))</f>
        <v>0</v>
      </c>
      <c r="AP108" s="13" t="n">
        <f aca="false">IF(AP$3&lt;5,0,-SUMPRODUCT('Deal Terms'!$E$4:$E$47*('Deal Terms'!$G$4:$G$47=0),AP$13:AP$56+AP$60:AP$103))+SUMPRODUCT(('Deal Terms'!$G$4:$G$47=AP$3)*('Deal Terms'!$F$4:$F$47-'Deal Terms'!$E$4:$E$47*'Deal Terms'!$I$4:$I$47))</f>
        <v>0</v>
      </c>
      <c r="AQ108" s="13" t="n">
        <f aca="false">IF(AQ$3&lt;5,0,-SUMPRODUCT('Deal Terms'!$E$4:$E$47*('Deal Terms'!$G$4:$G$47=0),AQ$13:AQ$56+AQ$60:AQ$103))+SUMPRODUCT(('Deal Terms'!$G$4:$G$47=AQ$3)*('Deal Terms'!$F$4:$F$47-'Deal Terms'!$E$4:$E$47*'Deal Terms'!$I$4:$I$47))</f>
        <v>0</v>
      </c>
      <c r="AR108" s="13" t="n">
        <f aca="false">IF(AR$3&lt;5,0,-SUMPRODUCT('Deal Terms'!$E$4:$E$47*('Deal Terms'!$G$4:$G$47=0),AR$13:AR$56+AR$60:AR$103))+SUMPRODUCT(('Deal Terms'!$G$4:$G$47=AR$3)*('Deal Terms'!$F$4:$F$47-'Deal Terms'!$E$4:$E$47*'Deal Terms'!$I$4:$I$47))</f>
        <v>0</v>
      </c>
      <c r="AS108" s="13" t="n">
        <f aca="false">IF(AS$3&lt;5,0,-SUMPRODUCT('Deal Terms'!$E$4:$E$47*('Deal Terms'!$G$4:$G$47=0),AS$13:AS$56+AS$60:AS$103))+SUMPRODUCT(('Deal Terms'!$G$4:$G$47=AS$3)*('Deal Terms'!$F$4:$F$47-'Deal Terms'!$E$4:$E$47*'Deal Terms'!$I$4:$I$47))</f>
        <v>0</v>
      </c>
      <c r="AT108" s="13" t="n">
        <f aca="false">IF(AT$3&lt;5,0,-SUMPRODUCT('Deal Terms'!$E$4:$E$47*('Deal Terms'!$G$4:$G$47=0),AT$13:AT$56+AT$60:AT$103))+SUMPRODUCT(('Deal Terms'!$G$4:$G$47=AT$3)*('Deal Terms'!$F$4:$F$47-'Deal Terms'!$E$4:$E$47*'Deal Terms'!$I$4:$I$47))</f>
        <v>0</v>
      </c>
      <c r="AU108" s="13" t="n">
        <f aca="false">IF(AU$3&lt;5,0,-SUMPRODUCT('Deal Terms'!$E$4:$E$47*('Deal Terms'!$G$4:$G$47=0),AU$13:AU$56+AU$60:AU$103))+SUMPRODUCT(('Deal Terms'!$G$4:$G$47=AU$3)*('Deal Terms'!$F$4:$F$47-'Deal Terms'!$E$4:$E$47*'Deal Terms'!$I$4:$I$47))</f>
        <v>0</v>
      </c>
      <c r="AV108" s="13" t="n">
        <f aca="false">IF(AV$3&lt;5,0,-SUMPRODUCT('Deal Terms'!$E$4:$E$47*('Deal Terms'!$G$4:$G$47=0),AV$13:AV$56+AV$60:AV$103))+SUMPRODUCT(('Deal Terms'!$G$4:$G$47=AV$3)*('Deal Terms'!$F$4:$F$47-'Deal Terms'!$E$4:$E$47*'Deal Terms'!$I$4:$I$47))</f>
        <v>0</v>
      </c>
      <c r="AW108" s="13" t="n">
        <f aca="false">IF(AW$3&lt;5,0,-SUMPRODUCT('Deal Terms'!$E$4:$E$47*('Deal Terms'!$G$4:$G$47=0),AW$13:AW$56+AW$60:AW$103))+SUMPRODUCT(('Deal Terms'!$G$4:$G$47=AW$3)*('Deal Terms'!$F$4:$F$47-'Deal Terms'!$E$4:$E$47*'Deal Terms'!$I$4:$I$47))</f>
        <v>0</v>
      </c>
      <c r="AX108" s="13" t="n">
        <f aca="false">IF(AX$3&lt;5,0,-SUMPRODUCT('Deal Terms'!$E$4:$E$47*('Deal Terms'!$G$4:$G$47=0),AX$13:AX$56+AX$60:AX$103))+SUMPRODUCT(('Deal Terms'!$G$4:$G$47=AX$3)*('Deal Terms'!$F$4:$F$47-'Deal Terms'!$E$4:$E$47*'Deal Terms'!$I$4:$I$47))</f>
        <v>0</v>
      </c>
      <c r="AY108" s="13" t="n">
        <f aca="false">IF(AY$3&lt;5,0,-SUMPRODUCT('Deal Terms'!$E$4:$E$47*('Deal Terms'!$G$4:$G$47=0),AY$13:AY$56+AY$60:AY$103))+SUMPRODUCT(('Deal Terms'!$G$4:$G$47=AY$3)*('Deal Terms'!$F$4:$F$47-'Deal Terms'!$E$4:$E$47*'Deal Terms'!$I$4:$I$47))</f>
        <v>0</v>
      </c>
      <c r="AZ108" s="13" t="n">
        <f aca="false">IF(AZ$3&lt;5,0,-SUMPRODUCT('Deal Terms'!$E$4:$E$47*('Deal Terms'!$G$4:$G$47=0),AZ$13:AZ$56+AZ$60:AZ$103))+SUMPRODUCT(('Deal Terms'!$G$4:$G$47=AZ$3)*('Deal Terms'!$F$4:$F$47-'Deal Terms'!$E$4:$E$47*'Deal Terms'!$I$4:$I$47))</f>
        <v>0</v>
      </c>
      <c r="BA108" s="13" t="n">
        <f aca="false">IF(BA$3&lt;5,0,-SUMPRODUCT('Deal Terms'!$E$4:$E$47*('Deal Terms'!$G$4:$G$47=0),BA$13:BA$56+BA$60:BA$103))+SUMPRODUCT(('Deal Terms'!$G$4:$G$47=BA$3)*('Deal Terms'!$F$4:$F$47-'Deal Terms'!$E$4:$E$47*'Deal Terms'!$I$4:$I$47))</f>
        <v>0</v>
      </c>
      <c r="BB108" s="13" t="n">
        <f aca="false">IF(BB$3&lt;5,0,-SUMPRODUCT('Deal Terms'!$E$4:$E$47*('Deal Terms'!$G$4:$G$47=0),BB$13:BB$56+BB$60:BB$103))+SUMPRODUCT(('Deal Terms'!$G$4:$G$47=BB$3)*('Deal Terms'!$F$4:$F$47-'Deal Terms'!$E$4:$E$47*'Deal Terms'!$I$4:$I$47))</f>
        <v>0</v>
      </c>
      <c r="BC108" s="13" t="n">
        <f aca="false">IF(BC$3&lt;5,0,-SUMPRODUCT('Deal Terms'!$E$4:$E$47*('Deal Terms'!$G$4:$G$47=0),BC$13:BC$56+BC$60:BC$103))+SUMPRODUCT(('Deal Terms'!$G$4:$G$47=BC$3)*('Deal Terms'!$F$4:$F$47-'Deal Terms'!$E$4:$E$47*'Deal Terms'!$I$4:$I$47))</f>
        <v>0</v>
      </c>
      <c r="BD108" s="13" t="n">
        <f aca="false">IF(BD$3&lt;5,0,-SUMPRODUCT('Deal Terms'!$E$4:$E$47*('Deal Terms'!$G$4:$G$47=0),BD$13:BD$56+BD$60:BD$103))+SUMPRODUCT(('Deal Terms'!$G$4:$G$47=BD$3)*('Deal Terms'!$F$4:$F$47-'Deal Terms'!$E$4:$E$47*'Deal Terms'!$I$4:$I$47))</f>
        <v>0</v>
      </c>
      <c r="BE108" s="13" t="n">
        <f aca="false">IF(BE$3&lt;5,0,-SUMPRODUCT('Deal Terms'!$E$4:$E$47*('Deal Terms'!$G$4:$G$47=0),BE$13:BE$56+BE$60:BE$103))+SUMPRODUCT(('Deal Terms'!$G$4:$G$47=BE$3)*('Deal Terms'!$F$4:$F$47-'Deal Terms'!$E$4:$E$47*'Deal Terms'!$I$4:$I$47))</f>
        <v>0</v>
      </c>
      <c r="BF108" s="13" t="n">
        <f aca="false">IF(BF$3&lt;5,0,-SUMPRODUCT('Deal Terms'!$E$4:$E$47*('Deal Terms'!$G$4:$G$47=0),BF$13:BF$56+BF$60:BF$103))+SUMPRODUCT(('Deal Terms'!$G$4:$G$47=BF$3)*('Deal Terms'!$F$4:$F$47-'Deal Terms'!$E$4:$E$47*'Deal Terms'!$I$4:$I$47))</f>
        <v>0</v>
      </c>
      <c r="BG108" s="13" t="n">
        <f aca="false">IF(BG$3&lt;5,0,-SUMPRODUCT('Deal Terms'!$E$4:$E$47*('Deal Terms'!$G$4:$G$47=0),BG$13:BG$56+BG$60:BG$103))+SUMPRODUCT(('Deal Terms'!$G$4:$G$47=BG$3)*('Deal Terms'!$F$4:$F$47-'Deal Terms'!$E$4:$E$47*'Deal Terms'!$I$4:$I$47))</f>
        <v>0</v>
      </c>
      <c r="BH108" s="13" t="n">
        <f aca="false">IF(BH$3&lt;5,0,-SUMPRODUCT('Deal Terms'!$E$4:$E$47*('Deal Terms'!$G$4:$G$47=0),BH$13:BH$56+BH$60:BH$103))+SUMPRODUCT(('Deal Terms'!$G$4:$G$47=BH$3)*('Deal Terms'!$F$4:$F$47-'Deal Terms'!$E$4:$E$47*'Deal Terms'!$I$4:$I$47))</f>
        <v>0</v>
      </c>
      <c r="BI108" s="13" t="n">
        <f aca="false">IF(BI$3&lt;5,0,-SUMPRODUCT('Deal Terms'!$E$4:$E$47*('Deal Terms'!$G$4:$G$47=0),BI$13:BI$56+BI$60:BI$103))+SUMPRODUCT(('Deal Terms'!$G$4:$G$47=BI$3)*('Deal Terms'!$F$4:$F$47-'Deal Terms'!$E$4:$E$47*'Deal Terms'!$I$4:$I$47))</f>
        <v>0</v>
      </c>
      <c r="BJ108" s="13" t="n">
        <f aca="false">IF(BJ$3&lt;5,0,-SUMPRODUCT('Deal Terms'!$E$4:$E$47*('Deal Terms'!$G$4:$G$47=0),BJ$13:BJ$56+BJ$60:BJ$103))+SUMPRODUCT(('Deal Terms'!$G$4:$G$47=BJ$3)*('Deal Terms'!$F$4:$F$47-'Deal Terms'!$E$4:$E$47*'Deal Terms'!$I$4:$I$47))</f>
        <v>0</v>
      </c>
      <c r="BK108" s="13" t="n">
        <f aca="false">IF(BK$3&lt;5,0,-SUMPRODUCT('Deal Terms'!$E$4:$E$47*('Deal Terms'!$G$4:$G$47=0),BK$13:BK$56+BK$60:BK$103))+SUMPRODUCT(('Deal Terms'!$G$4:$G$47=BK$3)*('Deal Terms'!$F$4:$F$47-'Deal Terms'!$E$4:$E$47*'Deal Terms'!$I$4:$I$47))</f>
        <v>0</v>
      </c>
      <c r="BL108" s="13" t="n">
        <f aca="false">IF(BL$3&lt;5,0,-SUMPRODUCT('Deal Terms'!$E$4:$E$47*('Deal Terms'!$G$4:$G$47=0),BL$13:BL$56+BL$60:BL$103))+SUMPRODUCT(('Deal Terms'!$G$4:$G$47=BL$3)*('Deal Terms'!$F$4:$F$47-'Deal Terms'!$E$4:$E$47*'Deal Terms'!$I$4:$I$47))</f>
        <v>0</v>
      </c>
      <c r="BM108" s="13" t="n">
        <f aca="false">IF(BM$3&lt;5,0,-SUMPRODUCT('Deal Terms'!$E$4:$E$47*('Deal Terms'!$G$4:$G$47=0),BM$13:BM$56+BM$60:BM$103))+SUMPRODUCT(('Deal Terms'!$G$4:$G$47=BM$3)*('Deal Terms'!$F$4:$F$47-'Deal Terms'!$E$4:$E$47*'Deal Terms'!$I$4:$I$47))</f>
        <v>0</v>
      </c>
      <c r="BN108" s="13" t="n">
        <f aca="false">IF(BN$3&lt;5,0,-SUMPRODUCT('Deal Terms'!$E$4:$E$47*('Deal Terms'!$G$4:$G$47=0),BN$13:BN$56+BN$60:BN$103))+SUMPRODUCT(('Deal Terms'!$G$4:$G$47=BN$3)*('Deal Terms'!$F$4:$F$47-'Deal Terms'!$E$4:$E$47*'Deal Terms'!$I$4:$I$47))</f>
        <v>0</v>
      </c>
      <c r="BO108" s="13" t="n">
        <f aca="false">IF(BO$3&lt;5,0,-SUMPRODUCT('Deal Terms'!$E$4:$E$47*('Deal Terms'!$G$4:$G$47=0),BO$13:BO$56+BO$60:BO$103))+SUMPRODUCT(('Deal Terms'!$G$4:$G$47=BO$3)*('Deal Terms'!$F$4:$F$47-'Deal Terms'!$E$4:$E$47*'Deal Terms'!$I$4:$I$47))</f>
        <v>0</v>
      </c>
      <c r="BP108" s="13" t="n">
        <f aca="false">IF(BP$3&lt;5,0,-SUMPRODUCT('Deal Terms'!$E$4:$E$47*('Deal Terms'!$G$4:$G$47=0),BP$13:BP$56+BP$60:BP$103))+SUMPRODUCT(('Deal Terms'!$G$4:$G$47=BP$3)*('Deal Terms'!$F$4:$F$47-'Deal Terms'!$E$4:$E$47*'Deal Terms'!$I$4:$I$47))</f>
        <v>0</v>
      </c>
      <c r="BQ108" s="13" t="n">
        <f aca="false">IF(BQ$3&lt;5,0,-SUMPRODUCT('Deal Terms'!$E$4:$E$47*('Deal Terms'!$G$4:$G$47=0),BQ$13:BQ$56+BQ$60:BQ$103))+SUMPRODUCT(('Deal Terms'!$G$4:$G$47=BQ$3)*('Deal Terms'!$F$4:$F$47-'Deal Terms'!$E$4:$E$47*'Deal Terms'!$I$4:$I$47))</f>
        <v>0</v>
      </c>
      <c r="BR108" s="13" t="n">
        <f aca="false">IF(BR$3&lt;5,0,-SUMPRODUCT('Deal Terms'!$E$4:$E$47*('Deal Terms'!$G$4:$G$47=0),BR$13:BR$56+BR$60:BR$103))+SUMPRODUCT(('Deal Terms'!$G$4:$G$47=BR$3)*('Deal Terms'!$F$4:$F$47-'Deal Terms'!$E$4:$E$47*'Deal Terms'!$I$4:$I$47))</f>
        <v>0</v>
      </c>
      <c r="BS108" s="13" t="n">
        <f aca="false">IF(BS$3&lt;5,0,-SUMPRODUCT('Deal Terms'!$E$4:$E$47*('Deal Terms'!$G$4:$G$47=0),BS$13:BS$56+BS$60:BS$103))+SUMPRODUCT(('Deal Terms'!$G$4:$G$47=BS$3)*('Deal Terms'!$F$4:$F$47-'Deal Terms'!$E$4:$E$47*'Deal Terms'!$I$4:$I$47))</f>
        <v>0</v>
      </c>
      <c r="BT108" s="13" t="n">
        <f aca="false">IF(BT$3&lt;5,0,-SUMPRODUCT('Deal Terms'!$E$4:$E$47*('Deal Terms'!$G$4:$G$47=0),BT$13:BT$56+BT$60:BT$103))+SUMPRODUCT(('Deal Terms'!$G$4:$G$47=BT$3)*('Deal Terms'!$F$4:$F$47-'Deal Terms'!$E$4:$E$47*'Deal Terms'!$I$4:$I$47))</f>
        <v>0</v>
      </c>
      <c r="BU108" s="13" t="n">
        <f aca="false">IF(BU$3&lt;5,0,-SUMPRODUCT('Deal Terms'!$E$4:$E$47*('Deal Terms'!$G$4:$G$47=0),BU$13:BU$56+BU$60:BU$103))+SUMPRODUCT(('Deal Terms'!$G$4:$G$47=BU$3)*('Deal Terms'!$F$4:$F$47-'Deal Terms'!$E$4:$E$47*'Deal Terms'!$I$4:$I$47))</f>
        <v>0</v>
      </c>
      <c r="BV108" s="13" t="n">
        <f aca="false">IF(BV$3&lt;5,0,-SUMPRODUCT('Deal Terms'!$E$4:$E$47*('Deal Terms'!$G$4:$G$47=0),BV$13:BV$56+BV$60:BV$103))+SUMPRODUCT(('Deal Terms'!$G$4:$G$47=BV$3)*('Deal Terms'!$F$4:$F$47-'Deal Terms'!$E$4:$E$47*'Deal Terms'!$I$4:$I$47))</f>
        <v>0</v>
      </c>
      <c r="BW108" s="13" t="n">
        <f aca="false">IF(BW$3&lt;5,0,-SUMPRODUCT('Deal Terms'!$E$4:$E$47*('Deal Terms'!$G$4:$G$47=0),BW$13:BW$56+BW$60:BW$103))+SUMPRODUCT(('Deal Terms'!$G$4:$G$47=BW$3)*('Deal Terms'!$F$4:$F$47-'Deal Terms'!$E$4:$E$47*'Deal Terms'!$I$4:$I$47))</f>
        <v>0</v>
      </c>
      <c r="BX108" s="13" t="n">
        <f aca="false">IF(BX$3&lt;5,0,-SUMPRODUCT('Deal Terms'!$E$4:$E$47*('Deal Terms'!$G$4:$G$47=0),BX$13:BX$56+BX$60:BX$103))+SUMPRODUCT(('Deal Terms'!$G$4:$G$47=BX$3)*('Deal Terms'!$F$4:$F$47-'Deal Terms'!$E$4:$E$47*'Deal Terms'!$I$4:$I$47))</f>
        <v>0</v>
      </c>
      <c r="BY108" s="13" t="n">
        <f aca="false">IF(BY$3&lt;5,0,-SUMPRODUCT('Deal Terms'!$E$4:$E$47*('Deal Terms'!$G$4:$G$47=0),BY$13:BY$56+BY$60:BY$103))+SUMPRODUCT(('Deal Terms'!$G$4:$G$47=BY$3)*('Deal Terms'!$F$4:$F$47-'Deal Terms'!$E$4:$E$47*'Deal Terms'!$I$4:$I$47))</f>
        <v>0</v>
      </c>
      <c r="BZ108" s="13" t="n">
        <f aca="false">IF(BZ$3&lt;5,0,-SUMPRODUCT('Deal Terms'!$E$4:$E$47*('Deal Terms'!$G$4:$G$47=0),BZ$13:BZ$56+BZ$60:BZ$103))+SUMPRODUCT(('Deal Terms'!$G$4:$G$47=BZ$3)*('Deal Terms'!$F$4:$F$47-'Deal Terms'!$E$4:$E$47*'Deal Terms'!$I$4:$I$47))</f>
        <v>0</v>
      </c>
      <c r="CA108" s="13" t="n">
        <f aca="false">IF(CA$3&lt;5,0,-SUMPRODUCT('Deal Terms'!$E$4:$E$47*('Deal Terms'!$G$4:$G$47=0),CA$13:CA$56+CA$60:CA$103))+SUMPRODUCT(('Deal Terms'!$G$4:$G$47=CA$3)*('Deal Terms'!$F$4:$F$47-'Deal Terms'!$E$4:$E$47*'Deal Terms'!$I$4:$I$47))</f>
        <v>0</v>
      </c>
      <c r="CB108" s="13" t="n">
        <f aca="false">IF(CB$3&lt;5,0,-SUMPRODUCT('Deal Terms'!$E$4:$E$47*('Deal Terms'!$G$4:$G$47=0),CB$13:CB$56+CB$60:CB$103))+SUMPRODUCT(('Deal Terms'!$G$4:$G$47=CB$3)*('Deal Terms'!$F$4:$F$47-'Deal Terms'!$E$4:$E$47*'Deal Terms'!$I$4:$I$47))</f>
        <v>0</v>
      </c>
      <c r="CC108" s="13" t="n">
        <f aca="false">IF(CC$3&lt;5,0,-SUMPRODUCT('Deal Terms'!$E$4:$E$47*('Deal Terms'!$G$4:$G$47=0),CC$13:CC$56+CC$60:CC$103))+SUMPRODUCT(('Deal Terms'!$G$4:$G$47=CC$3)*('Deal Terms'!$F$4:$F$47-'Deal Terms'!$E$4:$E$47*'Deal Terms'!$I$4:$I$47))</f>
        <v>0</v>
      </c>
      <c r="CD108" s="13" t="n">
        <f aca="false">IF(CD$3&lt;5,0,-SUMPRODUCT('Deal Terms'!$E$4:$E$47*('Deal Terms'!$G$4:$G$47=0),CD$13:CD$56+CD$60:CD$103))+SUMPRODUCT(('Deal Terms'!$G$4:$G$47=CD$3)*('Deal Terms'!$F$4:$F$47-'Deal Terms'!$E$4:$E$47*'Deal Terms'!$I$4:$I$47))</f>
        <v>0</v>
      </c>
      <c r="CE108" s="13" t="n">
        <f aca="false">IF(CE$3&lt;5,0,-SUMPRODUCT('Deal Terms'!$E$4:$E$47*('Deal Terms'!$G$4:$G$47=0),CE$13:CE$56+CE$60:CE$103))+SUMPRODUCT(('Deal Terms'!$G$4:$G$47=CE$3)*('Deal Terms'!$F$4:$F$47-'Deal Terms'!$E$4:$E$47*'Deal Terms'!$I$4:$I$47))</f>
        <v>0</v>
      </c>
      <c r="CF108" s="13" t="n">
        <f aca="false">IF(CF$3&lt;5,0,-SUMPRODUCT('Deal Terms'!$E$4:$E$47*('Deal Terms'!$G$4:$G$47=0),CF$13:CF$56+CF$60:CF$103))+SUMPRODUCT(('Deal Terms'!$G$4:$G$47=CF$3)*('Deal Terms'!$F$4:$F$47-'Deal Terms'!$E$4:$E$47*'Deal Terms'!$I$4:$I$47))</f>
        <v>0</v>
      </c>
      <c r="CG108" s="13" t="n">
        <f aca="false">IF(CG$3&lt;5,0,-SUMPRODUCT('Deal Terms'!$E$4:$E$47*('Deal Terms'!$G$4:$G$47=0),CG$13:CG$56+CG$60:CG$103))+SUMPRODUCT(('Deal Terms'!$G$4:$G$47=CG$3)*('Deal Terms'!$F$4:$F$47-'Deal Terms'!$E$4:$E$47*'Deal Terms'!$I$4:$I$47))</f>
        <v>0</v>
      </c>
      <c r="CH108" s="13" t="n">
        <f aca="false">IF(CH$3&lt;5,0,-SUMPRODUCT('Deal Terms'!$E$4:$E$47*('Deal Terms'!$G$4:$G$47=0),CH$13:CH$56+CH$60:CH$103))+SUMPRODUCT(('Deal Terms'!$G$4:$G$47=CH$3)*('Deal Terms'!$F$4:$F$47-'Deal Terms'!$E$4:$E$47*'Deal Terms'!$I$4:$I$47))</f>
        <v>0</v>
      </c>
      <c r="CI108" s="13" t="n">
        <f aca="false">IF(CI$3&lt;5,0,-SUMPRODUCT('Deal Terms'!$E$4:$E$47*('Deal Terms'!$G$4:$G$47=0),CI$13:CI$56+CI$60:CI$103))+SUMPRODUCT(('Deal Terms'!$G$4:$G$47=CI$3)*('Deal Terms'!$F$4:$F$47-'Deal Terms'!$E$4:$E$47*'Deal Terms'!$I$4:$I$47))</f>
        <v>0</v>
      </c>
      <c r="CJ108" s="13" t="n">
        <f aca="false">IF(CJ$3&lt;5,0,-SUMPRODUCT('Deal Terms'!$E$4:$E$47*('Deal Terms'!$G$4:$G$47=0),CJ$13:CJ$56+CJ$60:CJ$103))+SUMPRODUCT(('Deal Terms'!$G$4:$G$47=CJ$3)*('Deal Terms'!$F$4:$F$47-'Deal Terms'!$E$4:$E$47*'Deal Terms'!$I$4:$I$47))</f>
        <v>0</v>
      </c>
      <c r="CK108" s="13" t="n">
        <f aca="false">IF(CK$3&lt;5,0,-SUMPRODUCT('Deal Terms'!$E$4:$E$47*('Deal Terms'!$G$4:$G$47=0),CK$13:CK$56+CK$60:CK$103))+SUMPRODUCT(('Deal Terms'!$G$4:$G$47=CK$3)*('Deal Terms'!$F$4:$F$47-'Deal Terms'!$E$4:$E$47*'Deal Terms'!$I$4:$I$47))</f>
        <v>0</v>
      </c>
      <c r="CL108" s="13" t="n">
        <f aca="false">IF(CL$3&lt;5,0,-SUMPRODUCT('Deal Terms'!$E$4:$E$47*('Deal Terms'!$G$4:$G$47=0),CL$13:CL$56+CL$60:CL$103))+SUMPRODUCT(('Deal Terms'!$G$4:$G$47=CL$3)*('Deal Terms'!$F$4:$F$47-'Deal Terms'!$E$4:$E$47*'Deal Terms'!$I$4:$I$47))</f>
        <v>0</v>
      </c>
      <c r="CM108" s="13" t="n">
        <f aca="false">IF(CM$3&lt;5,0,-SUMPRODUCT('Deal Terms'!$E$4:$E$47*('Deal Terms'!$G$4:$G$47=0),CM$13:CM$56+CM$60:CM$103))+SUMPRODUCT(('Deal Terms'!$G$4:$G$47=CM$3)*('Deal Terms'!$F$4:$F$47-'Deal Terms'!$E$4:$E$47*'Deal Terms'!$I$4:$I$47))</f>
        <v>0</v>
      </c>
      <c r="CN108" s="13" t="n">
        <f aca="false">IF(CN$3&lt;5,0,-SUMPRODUCT('Deal Terms'!$E$4:$E$47*('Deal Terms'!$G$4:$G$47=0),CN$13:CN$56+CN$60:CN$103))+SUMPRODUCT(('Deal Terms'!$G$4:$G$47=CN$3)*('Deal Terms'!$F$4:$F$47-'Deal Terms'!$E$4:$E$47*'Deal Terms'!$I$4:$I$47))</f>
        <v>0</v>
      </c>
      <c r="CO108" s="13" t="n">
        <f aca="false">IF(CO$3&lt;5,0,-SUMPRODUCT('Deal Terms'!$E$4:$E$47*('Deal Terms'!$G$4:$G$47=0),CO$13:CO$56+CO$60:CO$103))+SUMPRODUCT(('Deal Terms'!$G$4:$G$47=CO$3)*('Deal Terms'!$F$4:$F$47-'Deal Terms'!$E$4:$E$47*'Deal Terms'!$I$4:$I$47))</f>
        <v>0</v>
      </c>
      <c r="CP108" s="13" t="n">
        <f aca="false">IF(CP$3&lt;5,0,-SUMPRODUCT('Deal Terms'!$E$4:$E$47*('Deal Terms'!$G$4:$G$47=0),CP$13:CP$56+CP$60:CP$103))+SUMPRODUCT(('Deal Terms'!$G$4:$G$47=CP$3)*('Deal Terms'!$F$4:$F$47-'Deal Terms'!$E$4:$E$47*'Deal Terms'!$I$4:$I$47))</f>
        <v>0</v>
      </c>
      <c r="CQ108" s="13" t="n">
        <f aca="false">IF(CQ$3&lt;5,0,-SUMPRODUCT('Deal Terms'!$E$4:$E$47*('Deal Terms'!$G$4:$G$47=0),CQ$13:CQ$56+CQ$60:CQ$103))+SUMPRODUCT(('Deal Terms'!$G$4:$G$47=CQ$3)*('Deal Terms'!$F$4:$F$47-'Deal Terms'!$E$4:$E$47*'Deal Terms'!$I$4:$I$47))</f>
        <v>0</v>
      </c>
      <c r="CR108" s="13" t="n">
        <f aca="false">IF(CR$3&lt;5,0,-SUMPRODUCT('Deal Terms'!$E$4:$E$47*('Deal Terms'!$G$4:$G$47=0),CR$13:CR$56+CR$60:CR$103))+SUMPRODUCT(('Deal Terms'!$G$4:$G$47=CR$3)*('Deal Terms'!$F$4:$F$47-'Deal Terms'!$E$4:$E$47*'Deal Terms'!$I$4:$I$47))</f>
        <v>0</v>
      </c>
      <c r="CS108" s="13" t="n">
        <f aca="false">IF(CS$3&lt;5,0,-SUMPRODUCT('Deal Terms'!$E$4:$E$47*('Deal Terms'!$G$4:$G$47=0),CS$13:CS$56+CS$60:CS$103))+SUMPRODUCT(('Deal Terms'!$G$4:$G$47=CS$3)*('Deal Terms'!$F$4:$F$47-'Deal Terms'!$E$4:$E$47*'Deal Terms'!$I$4:$I$47))</f>
        <v>0</v>
      </c>
      <c r="CT108" s="13" t="n">
        <f aca="false">IF(CT$3&lt;5,0,-SUMPRODUCT('Deal Terms'!$E$4:$E$47*('Deal Terms'!$G$4:$G$47=0),CT$13:CT$56+CT$60:CT$103))+SUMPRODUCT(('Deal Terms'!$G$4:$G$47=CT$3)*('Deal Terms'!$F$4:$F$47-'Deal Terms'!$E$4:$E$47*'Deal Terms'!$I$4:$I$47))</f>
        <v>0</v>
      </c>
      <c r="CU108" s="13" t="n">
        <f aca="false">IF(CU$3&lt;5,0,-SUMPRODUCT('Deal Terms'!$E$4:$E$47*('Deal Terms'!$G$4:$G$47=0),CU$13:CU$56+CU$60:CU$103))+SUMPRODUCT(('Deal Terms'!$G$4:$G$47=CU$3)*('Deal Terms'!$F$4:$F$47-'Deal Terms'!$E$4:$E$47*'Deal Terms'!$I$4:$I$47))</f>
        <v>0</v>
      </c>
      <c r="CV108" s="13" t="n">
        <f aca="false">IF(CV$3&lt;5,0,-SUMPRODUCT('Deal Terms'!$E$4:$E$47*('Deal Terms'!$G$4:$G$47=0),CV$13:CV$56+CV$60:CV$103))+SUMPRODUCT(('Deal Terms'!$G$4:$G$47=CV$3)*('Deal Terms'!$F$4:$F$47-'Deal Terms'!$E$4:$E$47*'Deal Terms'!$I$4:$I$47))</f>
        <v>0</v>
      </c>
      <c r="CW108" s="13" t="n">
        <f aca="false">IF(CW$3&lt;5,0,-SUMPRODUCT('Deal Terms'!$E$4:$E$47*('Deal Terms'!$G$4:$G$47=0),CW$13:CW$56+CW$60:CW$103))+SUMPRODUCT(('Deal Terms'!$G$4:$G$47=CW$3)*('Deal Terms'!$F$4:$F$47-'Deal Terms'!$E$4:$E$47*'Deal Terms'!$I$4:$I$47))</f>
        <v>0</v>
      </c>
      <c r="CX108" s="13" t="n">
        <f aca="false">IF(CX$3&lt;5,0,-SUMPRODUCT('Deal Terms'!$E$4:$E$47*('Deal Terms'!$G$4:$G$47=0),CX$13:CX$56+CX$60:CX$103))+SUMPRODUCT(('Deal Terms'!$G$4:$G$47=CX$3)*('Deal Terms'!$F$4:$F$47-'Deal Terms'!$E$4:$E$47*'Deal Terms'!$I$4:$I$47))</f>
        <v>0</v>
      </c>
      <c r="CY108" s="13" t="n">
        <f aca="false">IF(CY$3&lt;5,0,-SUMPRODUCT('Deal Terms'!$E$4:$E$47*('Deal Terms'!$G$4:$G$47=0),CY$13:CY$56+CY$60:CY$103))+SUMPRODUCT(('Deal Terms'!$G$4:$G$47=CY$3)*('Deal Terms'!$F$4:$F$47-'Deal Terms'!$E$4:$E$47*'Deal Terms'!$I$4:$I$47))</f>
        <v>0</v>
      </c>
      <c r="CZ108" s="13" t="n">
        <f aca="false">IF(CZ$3&lt;5,0,-SUMPRODUCT('Deal Terms'!$E$4:$E$47*('Deal Terms'!$G$4:$G$47=0),CZ$13:CZ$56+CZ$60:CZ$103))+SUMPRODUCT(('Deal Terms'!$G$4:$G$47=CZ$3)*('Deal Terms'!$F$4:$F$47-'Deal Terms'!$E$4:$E$47*'Deal Terms'!$I$4:$I$47))</f>
        <v>0</v>
      </c>
      <c r="DA108" s="13" t="n">
        <f aca="false">IF(DA$3&lt;5,0,-SUMPRODUCT('Deal Terms'!$E$4:$E$47*('Deal Terms'!$G$4:$G$47=0),DA$13:DA$56+DA$60:DA$103))+SUMPRODUCT(('Deal Terms'!$G$4:$G$47=DA$3)*('Deal Terms'!$F$4:$F$47-'Deal Terms'!$E$4:$E$47*'Deal Terms'!$I$4:$I$47))</f>
        <v>0</v>
      </c>
      <c r="DB108" s="13" t="n">
        <f aca="false">IF(DB$3&lt;5,0,-SUMPRODUCT('Deal Terms'!$E$4:$E$47*('Deal Terms'!$G$4:$G$47=0),DB$13:DB$56+DB$60:DB$103))+SUMPRODUCT(('Deal Terms'!$G$4:$G$47=DB$3)*('Deal Terms'!$F$4:$F$47-'Deal Terms'!$E$4:$E$47*'Deal Terms'!$I$4:$I$47))</f>
        <v>0</v>
      </c>
      <c r="DC108" s="13" t="n">
        <f aca="false">IF(DC$3&lt;5,0,-SUMPRODUCT('Deal Terms'!$E$4:$E$47*('Deal Terms'!$G$4:$G$47=0),DC$13:DC$56+DC$60:DC$103))+SUMPRODUCT(('Deal Terms'!$G$4:$G$47=DC$3)*('Deal Terms'!$F$4:$F$47-'Deal Terms'!$E$4:$E$47*'Deal Terms'!$I$4:$I$47))</f>
        <v>0</v>
      </c>
      <c r="DD108" s="13" t="n">
        <f aca="false">IF(DD$3&lt;5,0,-SUMPRODUCT('Deal Terms'!$E$4:$E$47*('Deal Terms'!$G$4:$G$47=0),DD$13:DD$56+DD$60:DD$103))+SUMPRODUCT(('Deal Terms'!$G$4:$G$47=DD$3)*('Deal Terms'!$F$4:$F$47-'Deal Terms'!$E$4:$E$47*'Deal Terms'!$I$4:$I$47))</f>
        <v>0</v>
      </c>
      <c r="DE108" s="13" t="n">
        <f aca="false">IF(DE$3&lt;5,0,-SUMPRODUCT('Deal Terms'!$E$4:$E$47*('Deal Terms'!$G$4:$G$47=0),DE$13:DE$56+DE$60:DE$103))+SUMPRODUCT(('Deal Terms'!$G$4:$G$47=DE$3)*('Deal Terms'!$F$4:$F$47-'Deal Terms'!$E$4:$E$47*'Deal Terms'!$I$4:$I$47))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-518751.639393387</v>
      </c>
      <c r="J109" s="32" t="n">
        <f aca="false">J107+J108+J10+J11+J57+J104+J105+J106</f>
        <v>768763.658213948</v>
      </c>
      <c r="K109" s="32" t="n">
        <f aca="false">K107+K108+K10+K11+K57+K104+K105+K106</f>
        <v>738851.193486349</v>
      </c>
      <c r="L109" s="32" t="n">
        <f aca="false">L107+L108+L10+L11+L57+L104+L105+L106</f>
        <v>306879.113624758</v>
      </c>
      <c r="M109" s="32" t="n">
        <f aca="false">M107+M108+M10+M11+M57+M104+M105+M106</f>
        <v>764046.710241809</v>
      </c>
      <c r="N109" s="32" t="n">
        <f aca="false">N107+N108+N10+N11+N57+N104+N105+N106</f>
        <v>947203.711587298</v>
      </c>
      <c r="O109" s="32" t="n">
        <f aca="false">O107+O108+O10+O11+O57+O104+O105+O106</f>
        <v>800339.301587298</v>
      </c>
      <c r="P109" s="32" t="n">
        <f aca="false">P107+P108+P10+P11+P57+P104+P105+P106</f>
        <v>821162.791587297</v>
      </c>
      <c r="Q109" s="32" t="n">
        <f aca="false">Q107+Q108+Q10+Q11+Q57+Q104+Q105+Q106</f>
        <v>767412.261587298</v>
      </c>
      <c r="R109" s="32" t="n">
        <f aca="false">R107+R108+R10+R11+R57+R104+R105+R106</f>
        <v>-83934.7937622364</v>
      </c>
      <c r="S109" s="32" t="n">
        <f aca="false">S107+S108+S10+S11+S57+S104+S105+S106</f>
        <v>833806.711114514</v>
      </c>
      <c r="T109" s="32" t="n">
        <f aca="false">T107+T108+T10+T11+T57+T104+T105+T106</f>
        <v>895417.441248463</v>
      </c>
      <c r="U109" s="32" t="n">
        <f aca="false">U107+U108+U10+U11+U57+U104+U105+U106</f>
        <v>1112436.60874846</v>
      </c>
      <c r="V109" s="32" t="n">
        <f aca="false">V107+V108+V10+V11+V57+V104+V105+V106</f>
        <v>1191015.69874847</v>
      </c>
      <c r="W109" s="32" t="n">
        <f aca="false">W107+W108+W10+W11+W57+W104+W105+W106</f>
        <v>1819053.28874846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-0.115549311775051</v>
      </c>
      <c r="J110" s="33" t="n">
        <f aca="false">IFERROR(J109/J58,0)</f>
        <v>0.136354544538995</v>
      </c>
      <c r="K110" s="33" t="n">
        <f aca="false">IFERROR(K109/K58,0)</f>
        <v>0.127146540518851</v>
      </c>
      <c r="L110" s="33" t="n">
        <f aca="false">IFERROR(L109/L58,0)</f>
        <v>0.0575277763588268</v>
      </c>
      <c r="M110" s="33" t="n">
        <f aca="false">IFERROR(M109/M58,0)</f>
        <v>0.155157092605613</v>
      </c>
      <c r="N110" s="33" t="n">
        <f aca="false">IFERROR(N109/N58,0)</f>
        <v>0.147839836278658</v>
      </c>
      <c r="O110" s="33" t="n">
        <f aca="false">IFERROR(O109/O58,0)</f>
        <v>0.129084932700916</v>
      </c>
      <c r="P110" s="33" t="n">
        <f aca="false">IFERROR(P109/P58,0)</f>
        <v>0.118971002563723</v>
      </c>
      <c r="Q110" s="33" t="n">
        <f aca="false">IFERROR(Q109/Q58,0)</f>
        <v>0.112017665521297</v>
      </c>
      <c r="R110" s="33" t="n">
        <f aca="false">IFERROR(R109/R58,0)</f>
        <v>-0.010577273905475</v>
      </c>
      <c r="S110" s="33" t="n">
        <f aca="false">IFERROR(S109/S58,0)</f>
        <v>0.0947914476874146</v>
      </c>
      <c r="T110" s="33" t="n">
        <f aca="false">IFERROR(T109/T58,0)</f>
        <v>0.0840429557665706</v>
      </c>
      <c r="U110" s="33" t="n">
        <f aca="false">IFERROR(U109/U58,0)</f>
        <v>0.107156743903033</v>
      </c>
      <c r="V110" s="33" t="n">
        <f aca="false">IFERROR(V109/V58,0)</f>
        <v>0.104473630178782</v>
      </c>
      <c r="W110" s="33" t="n">
        <f aca="false">IFERROR(W109/W58,0)</f>
        <v>0.17525551502692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-899164.031060054</v>
      </c>
      <c r="J147" s="37" t="n">
        <f aca="false">J109+J146</f>
        <v>388351.266547281</v>
      </c>
      <c r="K147" s="37" t="n">
        <f aca="false">K109+K146</f>
        <v>358438.801819682</v>
      </c>
      <c r="L147" s="37" t="n">
        <f aca="false">L109+L146</f>
        <v>-112799.944708576</v>
      </c>
      <c r="M147" s="37" t="n">
        <f aca="false">M109+M146</f>
        <v>336463.485241809</v>
      </c>
      <c r="N147" s="37" t="n">
        <f aca="false">N109+N146</f>
        <v>460843.396587298</v>
      </c>
      <c r="O147" s="37" t="n">
        <f aca="false">O109+O146</f>
        <v>337505.214712298</v>
      </c>
      <c r="P147" s="37" t="n">
        <f aca="false">P109+P146</f>
        <v>396302.476587297</v>
      </c>
      <c r="Q147" s="37" t="n">
        <f aca="false">Q109+Q146</f>
        <v>334054.740287298</v>
      </c>
      <c r="R147" s="37" t="n">
        <f aca="false">R109+R146</f>
        <v>-627351.940062236</v>
      </c>
      <c r="S147" s="37" t="n">
        <f aca="false">S109+S146</f>
        <v>318849.527314514</v>
      </c>
      <c r="T147" s="37" t="n">
        <f aca="false">T109+T146</f>
        <v>390456.832448463</v>
      </c>
      <c r="U147" s="37" t="n">
        <f aca="false">U109+U146</f>
        <v>589662.539948464</v>
      </c>
      <c r="V147" s="37" t="n">
        <f aca="false">V109+V146</f>
        <v>714348.552448466</v>
      </c>
      <c r="W147" s="37" t="n">
        <f aca="false">W109+W146</f>
        <v>1342386.14244846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-0.200284253719881</v>
      </c>
      <c r="J148" s="33" t="n">
        <f aca="false">IFERROR(J147/J58,0)</f>
        <v>0.0688813258865829</v>
      </c>
      <c r="K148" s="33" t="n">
        <f aca="false">IFERROR(K147/K58,0)</f>
        <v>0.0616825878348352</v>
      </c>
      <c r="L148" s="33" t="n">
        <f aca="false">IFERROR(L147/L58,0)</f>
        <v>-0.021145557662219</v>
      </c>
      <c r="M148" s="33" t="n">
        <f aca="false">IFERROR(M147/M58,0)</f>
        <v>0.0683265766847536</v>
      </c>
      <c r="N148" s="33" t="n">
        <f aca="false">IFERROR(N147/N58,0)</f>
        <v>0.0719285740417918</v>
      </c>
      <c r="O148" s="33" t="n">
        <f aca="false">IFERROR(O147/O58,0)</f>
        <v>0.0544354598617611</v>
      </c>
      <c r="P148" s="33" t="n">
        <f aca="false">IFERROR(P147/P58,0)</f>
        <v>0.057416755168533</v>
      </c>
      <c r="Q148" s="33" t="n">
        <f aca="false">IFERROR(Q147/Q58,0)</f>
        <v>0.0487613164870567</v>
      </c>
      <c r="R148" s="33" t="n">
        <f aca="false">IFERROR(R147/R58,0)</f>
        <v>-0.0790574803098508</v>
      </c>
      <c r="S148" s="33" t="n">
        <f aca="false">IFERROR(S147/S58,0)</f>
        <v>0.036248458888261</v>
      </c>
      <c r="T148" s="33" t="n">
        <f aca="false">IFERROR(T147/T58,0)</f>
        <v>0.0366478748196684</v>
      </c>
      <c r="U148" s="33" t="n">
        <f aca="false">IFERROR(U147/U58,0)</f>
        <v>0.0567999266525011</v>
      </c>
      <c r="V148" s="33" t="n">
        <f aca="false">IFERROR(V147/V58,0)</f>
        <v>0.0626612953680393</v>
      </c>
      <c r="W148" s="33" t="n">
        <f aca="false">IFERROR(W147/W58,0)</f>
        <v>0.129331326473492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-100269.9656</v>
      </c>
      <c r="R203" s="37" t="n">
        <f aca="false">R171+R202</f>
        <v>-106520.1656</v>
      </c>
      <c r="S203" s="37" t="n">
        <f aca="false">S171+S202</f>
        <v>-106520.1656</v>
      </c>
      <c r="T203" s="37" t="n">
        <f aca="false">T171+T202</f>
        <v>-132026.4156</v>
      </c>
      <c r="U203" s="37" t="n">
        <f aca="false">U171+U202</f>
        <v>-134926.4156</v>
      </c>
      <c r="V203" s="37" t="n">
        <f aca="false">V171+V202</f>
        <v>-134926.4156</v>
      </c>
      <c r="W203" s="37" t="n">
        <f aca="false">W171+W202</f>
        <v>-118354.1532</v>
      </c>
      <c r="X203" s="37" t="n">
        <f aca="false">X171+X202</f>
        <v>-102320.6908</v>
      </c>
      <c r="Y203" s="37" t="n">
        <f aca="false">Y171+Y202</f>
        <v>-28373.4284</v>
      </c>
      <c r="Z203" s="37" t="n">
        <f aca="false">Z171+Z202</f>
        <v>-82798.452</v>
      </c>
      <c r="AA203" s="37" t="n">
        <f aca="false">AA171+AA202</f>
        <v>-67261.95</v>
      </c>
      <c r="AB203" s="37" t="n">
        <f aca="false">AB171+AB202</f>
        <v>5649.53999999998</v>
      </c>
      <c r="AC203" s="37" t="n">
        <f aca="false">AC171+AC202</f>
        <v>-39853.13912</v>
      </c>
      <c r="AD203" s="37" t="n">
        <f aca="false">AD171+AD202</f>
        <v>-24316.64312</v>
      </c>
      <c r="AE203" s="37" t="n">
        <f aca="false">AE171+AE202</f>
        <v>48594.85888</v>
      </c>
      <c r="AF203" s="37" t="n">
        <f aca="false">AF171+AF202</f>
        <v>-5989.04812000002</v>
      </c>
      <c r="AG203" s="37" t="n">
        <f aca="false">AG171+AG202</f>
        <v>-15431.46462</v>
      </c>
      <c r="AH203" s="37" t="n">
        <f aca="false">AH171+AH202</f>
        <v>17858.66038</v>
      </c>
      <c r="AI203" s="37" t="n">
        <f aca="false">AI171+AI202</f>
        <v>-40766.56962</v>
      </c>
      <c r="AJ203" s="37" t="n">
        <f aca="false">AJ171+AJ202</f>
        <v>-40336.40362</v>
      </c>
      <c r="AK203" s="37" t="n">
        <f aca="false">AK171+AK202</f>
        <v>-39906.24862</v>
      </c>
      <c r="AL203" s="37" t="n">
        <f aca="false">AL171+AL202</f>
        <v>-39476.08812</v>
      </c>
      <c r="AM203" s="37" t="n">
        <f aca="false">AM171+AM202</f>
        <v>-39045.93312</v>
      </c>
      <c r="AN203" s="37" t="n">
        <f aca="false">AN171+AN202</f>
        <v>-24373.98462</v>
      </c>
      <c r="AO203" s="37" t="n">
        <f aca="false">AO171+AO202</f>
        <v>-41923.0591224</v>
      </c>
      <c r="AP203" s="37" t="n">
        <f aca="false">AP171+AP202</f>
        <v>-55734.6866224</v>
      </c>
      <c r="AQ203" s="37" t="n">
        <f aca="false">AQ171+AQ202</f>
        <v>-69546.3141224</v>
      </c>
      <c r="AR203" s="37" t="n">
        <f aca="false">AR171+AR202</f>
        <v>-83357.9471224</v>
      </c>
      <c r="AS203" s="37" t="n">
        <f aca="false">AS171+AS202</f>
        <v>-104982.3426224</v>
      </c>
      <c r="AT203" s="37" t="n">
        <f aca="false">AT171+AT202</f>
        <v>-117538.3676224</v>
      </c>
      <c r="AU203" s="37" t="n">
        <f aca="false">AU171+AU202</f>
        <v>-130094.3976224</v>
      </c>
      <c r="AV203" s="37" t="n">
        <f aca="false">AV171+AV202</f>
        <v>-142650.4176224</v>
      </c>
      <c r="AW203" s="37" t="n">
        <f aca="false">AW171+AW202</f>
        <v>-155691.0291224</v>
      </c>
      <c r="AX203" s="37" t="n">
        <f aca="false">AX171+AX202</f>
        <v>-114813.0276224</v>
      </c>
      <c r="AY203" s="37" t="n">
        <f aca="false">AY171+AY202</f>
        <v>-127760.1026224</v>
      </c>
      <c r="AZ203" s="37" t="n">
        <f aca="false">AZ171+AZ202</f>
        <v>-153553.4651224</v>
      </c>
      <c r="BA203" s="37" t="n">
        <f aca="false">BA171+BA202</f>
        <v>-157795.827174848</v>
      </c>
      <c r="BB203" s="37" t="n">
        <f aca="false">BB171+BB202</f>
        <v>-158225.993174848</v>
      </c>
      <c r="BC203" s="37" t="n">
        <f aca="false">BC171+BC202</f>
        <v>-158656.148174848</v>
      </c>
      <c r="BD203" s="37" t="n">
        <f aca="false">BD171+BD202</f>
        <v>-159086.308674848</v>
      </c>
      <c r="BE203" s="37" t="n">
        <f aca="false">BE171+BE202</f>
        <v>-159516.469174848</v>
      </c>
      <c r="BF203" s="37" t="n">
        <f aca="false">BF171+BF202</f>
        <v>-159946.629674848</v>
      </c>
      <c r="BG203" s="37" t="n">
        <f aca="false">BG171+BG202</f>
        <v>-160376.790174848</v>
      </c>
      <c r="BH203" s="37" t="n">
        <f aca="false">BH171+BH202</f>
        <v>-160806.950674848</v>
      </c>
      <c r="BI203" s="37" t="n">
        <f aca="false">BI171+BI202</f>
        <v>-161237.111174848</v>
      </c>
      <c r="BJ203" s="37" t="n">
        <f aca="false">BJ171+BJ202</f>
        <v>-161667.271674848</v>
      </c>
      <c r="BK203" s="37" t="n">
        <f aca="false">BK171+BK202</f>
        <v>-162097.432174848</v>
      </c>
      <c r="BL203" s="37" t="n">
        <f aca="false">BL171+BL202</f>
        <v>-162527.587174848</v>
      </c>
      <c r="BM203" s="37" t="n">
        <f aca="false">BM171+BM202</f>
        <v>-143345.698758345</v>
      </c>
      <c r="BN203" s="37" t="n">
        <f aca="false">BN171+BN202</f>
        <v>-143775.859258345</v>
      </c>
      <c r="BO203" s="37" t="n">
        <f aca="false">BO171+BO202</f>
        <v>-90379.7297583449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-518751.639393387</v>
      </c>
      <c r="J206" s="13" t="n">
        <f aca="false">J109</f>
        <v>768763.658213948</v>
      </c>
      <c r="K206" s="13" t="n">
        <f aca="false">K109</f>
        <v>738851.193486349</v>
      </c>
      <c r="L206" s="13" t="n">
        <f aca="false">L109</f>
        <v>306879.113624758</v>
      </c>
      <c r="M206" s="13" t="n">
        <f aca="false">M109</f>
        <v>764046.710241809</v>
      </c>
      <c r="N206" s="13" t="n">
        <f aca="false">N109</f>
        <v>947203.711587298</v>
      </c>
      <c r="O206" s="13" t="n">
        <f aca="false">O109</f>
        <v>800339.301587298</v>
      </c>
      <c r="P206" s="13" t="n">
        <f aca="false">P109</f>
        <v>821162.791587297</v>
      </c>
      <c r="Q206" s="13" t="n">
        <f aca="false">Q109</f>
        <v>767412.261587298</v>
      </c>
      <c r="R206" s="13" t="n">
        <f aca="false">R109</f>
        <v>-83934.7937622364</v>
      </c>
      <c r="S206" s="13" t="n">
        <f aca="false">S109</f>
        <v>833806.711114514</v>
      </c>
      <c r="T206" s="13" t="n">
        <f aca="false">T109</f>
        <v>895417.441248463</v>
      </c>
      <c r="U206" s="13" t="n">
        <f aca="false">U109</f>
        <v>1112436.60874846</v>
      </c>
      <c r="V206" s="13" t="n">
        <f aca="false">V109</f>
        <v>1191015.69874847</v>
      </c>
      <c r="W206" s="13" t="n">
        <f aca="false">W109</f>
        <v>1819053.28874846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-475137.059393387</v>
      </c>
      <c r="J208" s="30" t="n">
        <f aca="false">J206+J207</f>
        <v>811544.908213948</v>
      </c>
      <c r="K208" s="30" t="n">
        <f aca="false">K206+K207</f>
        <v>781632.443486349</v>
      </c>
      <c r="L208" s="30" t="n">
        <f aca="false">L206+L207</f>
        <v>340285.363624758</v>
      </c>
      <c r="M208" s="30" t="n">
        <f aca="false">M206+M207</f>
        <v>797452.960241809</v>
      </c>
      <c r="N208" s="30" t="n">
        <f aca="false">N206+N207</f>
        <v>1452377.82873015</v>
      </c>
      <c r="O208" s="30" t="n">
        <f aca="false">O206+O207</f>
        <v>864645.561587298</v>
      </c>
      <c r="P208" s="30" t="n">
        <f aca="false">P206+P207</f>
        <v>885969.051587297</v>
      </c>
      <c r="Q208" s="30" t="n">
        <f aca="false">Q206+Q207</f>
        <v>855350.751987298</v>
      </c>
      <c r="R208" s="30" t="n">
        <f aca="false">R206+R207</f>
        <v>-2246.50336223637</v>
      </c>
      <c r="S208" s="30" t="n">
        <f aca="false">S206+S207</f>
        <v>915495.001514514</v>
      </c>
      <c r="T208" s="30" t="n">
        <f aca="false">T206+T207</f>
        <v>951599.481648463</v>
      </c>
      <c r="U208" s="30" t="n">
        <f aca="false">U206+U207</f>
        <v>1165718.64914846</v>
      </c>
      <c r="V208" s="30" t="n">
        <f aca="false">V206+V207</f>
        <v>1244297.73914847</v>
      </c>
      <c r="W208" s="30" t="n">
        <f aca="false">W206+W207</f>
        <v>1888907.59154846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1516070.22432624</v>
      </c>
      <c r="AJ208" s="30" t="n">
        <f aca="false">AJ206+AJ207</f>
        <v>1256744.4796106</v>
      </c>
      <c r="AK208" s="30" t="n">
        <f aca="false">AK206+AK207</f>
        <v>1115901.14330085</v>
      </c>
      <c r="AL208" s="30" t="n">
        <f aca="false">AL206+AL207</f>
        <v>1019503.01754244</v>
      </c>
      <c r="AM208" s="30" t="n">
        <f aca="false">AM206+AM207</f>
        <v>931320.101784678</v>
      </c>
      <c r="AN208" s="30" t="n">
        <f aca="false">AN206+AN207</f>
        <v>837510.000284678</v>
      </c>
      <c r="AO208" s="30" t="n">
        <f aca="false">AO206+AO207</f>
        <v>892121.668284678</v>
      </c>
      <c r="AP208" s="30" t="n">
        <f aca="false">AP206+AP207</f>
        <v>878310.040784678</v>
      </c>
      <c r="AQ208" s="30" t="n">
        <f aca="false">AQ206+AQ207</f>
        <v>864498.413284678</v>
      </c>
      <c r="AR208" s="30" t="n">
        <f aca="false">AR206+AR207</f>
        <v>959038.680284677</v>
      </c>
      <c r="AS208" s="30" t="n">
        <f aca="false">AS206+AS207</f>
        <v>937414.284784677</v>
      </c>
      <c r="AT208" s="30" t="n">
        <f aca="false">AT206+AT207</f>
        <v>1114893.15978468</v>
      </c>
      <c r="AU208" s="30" t="n">
        <f aca="false">AU206+AU207</f>
        <v>1443786.96338102</v>
      </c>
      <c r="AV208" s="30" t="n">
        <f aca="false">AV206+AV207</f>
        <v>806554.750868547</v>
      </c>
      <c r="AW208" s="30" t="n">
        <f aca="false">AW206+AW207</f>
        <v>875196.139368547</v>
      </c>
      <c r="AX208" s="30" t="n">
        <f aca="false">AX206+AX207</f>
        <v>662185.390868547</v>
      </c>
      <c r="AY208" s="30" t="n">
        <f aca="false">AY206+AY207</f>
        <v>911738.315868547</v>
      </c>
      <c r="AZ208" s="30" t="n">
        <f aca="false">AZ206+AZ207</f>
        <v>1057920.20336855</v>
      </c>
      <c r="BA208" s="30" t="n">
        <f aca="false">BA206+BA207</f>
        <v>1066101.29286855</v>
      </c>
      <c r="BB208" s="30" t="n">
        <f aca="false">BB206+BB207</f>
        <v>975377.876868547</v>
      </c>
      <c r="BC208" s="30" t="n">
        <f aca="false">BC206+BC207</f>
        <v>1908468.72186855</v>
      </c>
      <c r="BD208" s="30" t="n">
        <f aca="false">BD206+BD207</f>
        <v>1173162.71136855</v>
      </c>
      <c r="BE208" s="30" t="n">
        <f aca="false">BE206+BE207</f>
        <v>992146.050868547</v>
      </c>
      <c r="BF208" s="30" t="n">
        <f aca="false">BF206+BF207</f>
        <v>1212887.14036855</v>
      </c>
      <c r="BG208" s="30" t="n">
        <f aca="false">BG206+BG207</f>
        <v>1189930.87986855</v>
      </c>
      <c r="BH208" s="30" t="n">
        <f aca="false">BH206+BH207</f>
        <v>1312026.44442415</v>
      </c>
      <c r="BI208" s="30" t="n">
        <f aca="false">BI206+BI207</f>
        <v>1035876.368</v>
      </c>
      <c r="BJ208" s="30" t="n">
        <f aca="false">BJ206+BJ207</f>
        <v>806274.0075</v>
      </c>
      <c r="BK208" s="30" t="n">
        <f aca="false">BK206+BK207</f>
        <v>904140.047</v>
      </c>
      <c r="BL208" s="30" t="n">
        <f aca="false">BL206+BL207</f>
        <v>1233231.042</v>
      </c>
      <c r="BM208" s="30" t="n">
        <f aca="false">BM206+BM207</f>
        <v>908721.576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-826694.722572392</v>
      </c>
      <c r="AV211" s="30" t="n">
        <f aca="false">AV209+AV210</f>
        <v>-691534.57663292</v>
      </c>
      <c r="AW211" s="30" t="n">
        <f aca="false">AW209+AW210</f>
        <v>-810716.57663292</v>
      </c>
      <c r="AX211" s="30" t="n">
        <f aca="false">AX209+AX210</f>
        <v>-691534.57663292</v>
      </c>
      <c r="AY211" s="30" t="n">
        <f aca="false">AY209+AY210</f>
        <v>-729034.57663292</v>
      </c>
      <c r="AZ211" s="30" t="n">
        <f aca="false">AZ209+AZ210</f>
        <v>-773216.57663292</v>
      </c>
      <c r="BA211" s="30" t="n">
        <f aca="false">BA209+BA210</f>
        <v>-751970.829705499</v>
      </c>
      <c r="BB211" s="30" t="n">
        <f aca="false">BB209+BB210</f>
        <v>-705265.268165578</v>
      </c>
      <c r="BC211" s="30" t="n">
        <f aca="false">BC209+BC210</f>
        <v>-1676286.26816558</v>
      </c>
      <c r="BD211" s="30" t="n">
        <f aca="false">BD209+BD210</f>
        <v>-716596.899552735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-793370.602961165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-764929.490476424</v>
      </c>
      <c r="BK211" s="30" t="n">
        <f aca="false">BK209+BK210</f>
        <v>-750265.268165578</v>
      </c>
      <c r="BL211" s="30" t="n">
        <f aca="false">BL209+BL210</f>
        <v>-899295.854331365</v>
      </c>
      <c r="BM211" s="30" t="n">
        <f aca="false">BM209+BM210</f>
        <v>-756770.57352889</v>
      </c>
      <c r="BN211" s="30" t="n">
        <f aca="false">BN209+BN210</f>
        <v>-755313.486473672</v>
      </c>
      <c r="BO211" s="30" t="n">
        <f aca="false">BO209+BO210</f>
        <v>-895146.57352889</v>
      </c>
      <c r="BP211" s="30" t="n">
        <f aca="false">BP209+BP210</f>
        <v>-758590.272177706</v>
      </c>
      <c r="BQ211" s="30" t="n">
        <f aca="false">BQ209+BQ210</f>
        <v>-756770.57352889</v>
      </c>
      <c r="BR211" s="30" t="n">
        <f aca="false">BR209+BR210</f>
        <v>-849251.548956702</v>
      </c>
      <c r="BS211" s="30" t="n">
        <f aca="false">BS209+BS210</f>
        <v>-756770.57352889</v>
      </c>
      <c r="BT211" s="30" t="n">
        <f aca="false">BT209+BT210</f>
        <v>-760334.163127115</v>
      </c>
      <c r="BU211" s="30" t="n">
        <f aca="false">BU209+BU210</f>
        <v>-838910.57352889</v>
      </c>
      <c r="BV211" s="30" t="n">
        <f aca="false">BV209+BV210</f>
        <v>-789299.932741753</v>
      </c>
      <c r="BW211" s="30" t="n">
        <f aca="false">BW209+BW210</f>
        <v>-756770.57352889</v>
      </c>
      <c r="BX211" s="30" t="n">
        <f aca="false">BX209+BX210</f>
        <v>-835109.054590846</v>
      </c>
      <c r="BY211" s="30" t="n">
        <f aca="false">BY209+BY210</f>
        <v>-771055.984999468</v>
      </c>
      <c r="BZ211" s="30" t="n">
        <f aca="false">BZ209+BZ210</f>
        <v>-773760.990431046</v>
      </c>
      <c r="CA211" s="30" t="n">
        <f aca="false">CA209+CA210</f>
        <v>-926351.984999468</v>
      </c>
      <c r="CB211" s="30" t="n">
        <f aca="false">CB209+CB210</f>
        <v>-801946.862566213</v>
      </c>
      <c r="CC211" s="30" t="n">
        <f aca="false">CC209+CC210</f>
        <v>-771055.984999468</v>
      </c>
      <c r="CD211" s="30" t="n">
        <f aca="false">CD209+CD210</f>
        <v>-927416.134701381</v>
      </c>
      <c r="CE211" s="30" t="n">
        <f aca="false">CE209+CE210</f>
        <v>-771055.984999468</v>
      </c>
      <c r="CF211" s="30" t="n">
        <f aca="false">CF209+CF210</f>
        <v>-801196.416389657</v>
      </c>
      <c r="CG211" s="30" t="n">
        <f aca="false">CG209+CG210</f>
        <v>-933072.984999468</v>
      </c>
      <c r="CH211" s="30" t="n">
        <f aca="false">CH209+CH210</f>
        <v>-772361.266675732</v>
      </c>
      <c r="CI211" s="30" t="n">
        <f aca="false">CI209+CI210</f>
        <v>-771055.984999468</v>
      </c>
      <c r="CJ211" s="30" t="n">
        <f aca="false">CJ209+CJ210</f>
        <v>-919467.635860054</v>
      </c>
      <c r="CK211" s="30" t="n">
        <f aca="false">CK209+CK210</f>
        <v>-821282.104699457</v>
      </c>
      <c r="CL211" s="30" t="n">
        <f aca="false">CL209+CL210</f>
        <v>-885374.452196268</v>
      </c>
      <c r="CM211" s="30" t="n">
        <f aca="false">CM209+CM210</f>
        <v>-821282.104699457</v>
      </c>
      <c r="CN211" s="30" t="n">
        <f aca="false">CN209+CN210</f>
        <v>-835179.798308675</v>
      </c>
      <c r="CO211" s="30" t="n">
        <f aca="false">CO209+CO210</f>
        <v>-821282.104699457</v>
      </c>
      <c r="CP211" s="30" t="n">
        <f aca="false">CP209+CP210</f>
        <v>-845311.360985986</v>
      </c>
      <c r="CQ211" s="30" t="n">
        <f aca="false">CQ209+CQ210</f>
        <v>-821282.104699457</v>
      </c>
      <c r="CR211" s="30" t="n">
        <f aca="false">CR209+CR210</f>
        <v>-863463.619359989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-1043665.58439339</v>
      </c>
      <c r="J212" s="37" t="n">
        <f aca="false">J208+J211</f>
        <v>243016.383213948</v>
      </c>
      <c r="K212" s="37" t="n">
        <f aca="false">K208+K211</f>
        <v>213103.918486349</v>
      </c>
      <c r="L212" s="37" t="n">
        <f aca="false">L208+L211</f>
        <v>-267509.828041909</v>
      </c>
      <c r="M212" s="37" t="n">
        <f aca="false">M208+M211</f>
        <v>185253.601908475</v>
      </c>
      <c r="N212" s="37" t="n">
        <f aca="false">N208+N211</f>
        <v>490178.260396821</v>
      </c>
      <c r="O212" s="37" t="n">
        <f aca="false">O208+O211</f>
        <v>217195.341378964</v>
      </c>
      <c r="P212" s="37" t="n">
        <f aca="false">P208+P211</f>
        <v>276492.603253964</v>
      </c>
      <c r="Q212" s="37" t="n">
        <f aca="false">Q208+Q211</f>
        <v>233784.774687298</v>
      </c>
      <c r="R212" s="37" t="n">
        <f aca="false">R208+R211</f>
        <v>-733872.105662236</v>
      </c>
      <c r="S212" s="37" t="n">
        <f aca="false">S208+S211</f>
        <v>212329.361714514</v>
      </c>
      <c r="T212" s="37" t="n">
        <f aca="false">T208+T211</f>
        <v>258430.416848463</v>
      </c>
      <c r="U212" s="37" t="n">
        <f aca="false">U208+U211</f>
        <v>454736.124348464</v>
      </c>
      <c r="V212" s="37" t="n">
        <f aca="false">V208+V211</f>
        <v>579422.136848466</v>
      </c>
      <c r="W212" s="37" t="n">
        <f aca="false">W208+W211</f>
        <v>1224031.98924846</v>
      </c>
      <c r="X212" s="37" t="n">
        <f aca="false">X208+X211</f>
        <v>794219.506507379</v>
      </c>
      <c r="Y212" s="37" t="n">
        <f aca="false">Y208+Y211</f>
        <v>643840.122457379</v>
      </c>
      <c r="Z212" s="37" t="n">
        <f aca="false">Z208+Z211</f>
        <v>778327.105307379</v>
      </c>
      <c r="AA212" s="37" t="n">
        <f aca="false">AA208+AA211</f>
        <v>736799.907307378</v>
      </c>
      <c r="AB212" s="37" t="n">
        <f aca="false">AB208+AB211</f>
        <v>795984.381929156</v>
      </c>
      <c r="AC212" s="37" t="n">
        <f aca="false">AC208+AC211</f>
        <v>512222.890639601</v>
      </c>
      <c r="AD212" s="37" t="n">
        <f aca="false">AD208+AD211</f>
        <v>550709.296639601</v>
      </c>
      <c r="AE212" s="37" t="n">
        <f aca="false">AE208+AE211</f>
        <v>48506.3895081474</v>
      </c>
      <c r="AF212" s="37" t="n">
        <f aca="false">AF208+AF211</f>
        <v>941876.53261226</v>
      </c>
      <c r="AG212" s="37" t="n">
        <f aca="false">AG208+AG211</f>
        <v>672603.255412486</v>
      </c>
      <c r="AH212" s="37" t="n">
        <f aca="false">AH208+AH211</f>
        <v>684499.830412485</v>
      </c>
      <c r="AI212" s="37" t="n">
        <f aca="false">AI208+AI211</f>
        <v>837997.109980236</v>
      </c>
      <c r="AJ212" s="37" t="n">
        <f aca="false">AJ208+AJ211</f>
        <v>534776.462150383</v>
      </c>
      <c r="AK212" s="37" t="n">
        <f aca="false">AK208+AK211</f>
        <v>437828.02895485</v>
      </c>
      <c r="AL212" s="37" t="n">
        <f aca="false">AL208+AL211</f>
        <v>324931.446339028</v>
      </c>
      <c r="AM212" s="37" t="n">
        <f aca="false">AM208+AM211</f>
        <v>215746.987438677</v>
      </c>
      <c r="AN212" s="37" t="n">
        <f aca="false">AN208+AN211</f>
        <v>159436.885938678</v>
      </c>
      <c r="AO212" s="37" t="n">
        <f aca="false">AO208+AO211</f>
        <v>200587.091651758</v>
      </c>
      <c r="AP212" s="37" t="n">
        <f aca="false">AP208+AP211</f>
        <v>141775.464151758</v>
      </c>
      <c r="AQ212" s="37" t="n">
        <f aca="false">AQ208+AQ211</f>
        <v>172963.836651758</v>
      </c>
      <c r="AR212" s="37" t="n">
        <f aca="false">AR208+AR211</f>
        <v>267504.103651757</v>
      </c>
      <c r="AS212" s="37" t="n">
        <f aca="false">AS208+AS211</f>
        <v>200879.708151757</v>
      </c>
      <c r="AT212" s="37" t="n">
        <f aca="false">AT208+AT211</f>
        <v>341675.583151758</v>
      </c>
      <c r="AU212" s="37" t="n">
        <f aca="false">AU208+AU211</f>
        <v>617092.240808624</v>
      </c>
      <c r="AV212" s="37" t="n">
        <f aca="false">AV208+AV211</f>
        <v>115020.174235627</v>
      </c>
      <c r="AW212" s="37" t="n">
        <f aca="false">AW208+AW211</f>
        <v>64479.5627356266</v>
      </c>
      <c r="AX212" s="37" t="n">
        <f aca="false">AX208+AX211</f>
        <v>-29349.1857643733</v>
      </c>
      <c r="AY212" s="37" t="n">
        <f aca="false">AY208+AY211</f>
        <v>182703.739235627</v>
      </c>
      <c r="AZ212" s="37" t="n">
        <f aca="false">AZ208+AZ211</f>
        <v>284703.626735627</v>
      </c>
      <c r="BA212" s="37" t="n">
        <f aca="false">BA208+BA211</f>
        <v>314130.463163048</v>
      </c>
      <c r="BB212" s="37" t="n">
        <f aca="false">BB208+BB211</f>
        <v>270112.608702968</v>
      </c>
      <c r="BC212" s="37" t="n">
        <f aca="false">BC208+BC211</f>
        <v>232182.453702969</v>
      </c>
      <c r="BD212" s="37" t="n">
        <f aca="false">BD208+BD211</f>
        <v>456565.811815811</v>
      </c>
      <c r="BE212" s="37" t="n">
        <f aca="false">BE208+BE211</f>
        <v>241880.782702969</v>
      </c>
      <c r="BF212" s="37" t="n">
        <f aca="false">BF208+BF211</f>
        <v>376743.872202968</v>
      </c>
      <c r="BG212" s="37" t="n">
        <f aca="false">BG208+BG211</f>
        <v>396560.276907382</v>
      </c>
      <c r="BH212" s="37" t="n">
        <f aca="false">BH208+BH211</f>
        <v>606761.176258569</v>
      </c>
      <c r="BI212" s="37" t="n">
        <f aca="false">BI208+BI211</f>
        <v>162235.099834422</v>
      </c>
      <c r="BJ212" s="37" t="n">
        <f aca="false">BJ208+BJ211</f>
        <v>41344.5170235761</v>
      </c>
      <c r="BK212" s="37" t="n">
        <f aca="false">BK208+BK211</f>
        <v>153874.778834422</v>
      </c>
      <c r="BL212" s="37" t="n">
        <f aca="false">BL208+BL211</f>
        <v>333935.187668635</v>
      </c>
      <c r="BM212" s="37" t="n">
        <f aca="false">BM208+BM211</f>
        <v>151951.00247111</v>
      </c>
      <c r="BN212" s="37" t="n">
        <f aca="false">BN208+BN211</f>
        <v>351623.079026328</v>
      </c>
      <c r="BO212" s="37" t="n">
        <f aca="false">BO208+BO211</f>
        <v>215475.62147111</v>
      </c>
      <c r="BP212" s="37" t="n">
        <f aca="false">BP208+BP211</f>
        <v>288811.427822295</v>
      </c>
      <c r="BQ212" s="37" t="n">
        <f aca="false">BQ208+BQ211</f>
        <v>110044.62647111</v>
      </c>
      <c r="BR212" s="37" t="n">
        <f aca="false">BR208+BR211</f>
        <v>340556.151043299</v>
      </c>
      <c r="BS212" s="37" t="n">
        <f aca="false">BS208+BS211</f>
        <v>110044.62647111</v>
      </c>
      <c r="BT212" s="37" t="n">
        <f aca="false">BT208+BT211</f>
        <v>305126.186872886</v>
      </c>
      <c r="BU212" s="37" t="n">
        <f aca="false">BU208+BU211</f>
        <v>188365.27647111</v>
      </c>
      <c r="BV212" s="37" t="n">
        <f aca="false">BV208+BV211</f>
        <v>31719.0672582469</v>
      </c>
      <c r="BW212" s="37" t="n">
        <f aca="false">BW208+BW211</f>
        <v>110044.62647111</v>
      </c>
      <c r="BX212" s="37" t="n">
        <f aca="false">BX208+BX211</f>
        <v>354694.645409154</v>
      </c>
      <c r="BY212" s="37" t="n">
        <f aca="false">BY208+BY211</f>
        <v>95759.2150005326</v>
      </c>
      <c r="BZ212" s="37" t="n">
        <f aca="false">BZ208+BZ211</f>
        <v>291699.359568955</v>
      </c>
      <c r="CA212" s="37" t="n">
        <f aca="false">CA208+CA211</f>
        <v>174079.865000532</v>
      </c>
      <c r="CB212" s="37" t="n">
        <f aca="false">CB208+CB211</f>
        <v>281572.137433787</v>
      </c>
      <c r="CC212" s="37" t="n">
        <f aca="false">CC208+CC211</f>
        <v>95759.2150005326</v>
      </c>
      <c r="CD212" s="37" t="n">
        <f aca="false">CD208+CD211</f>
        <v>351002.565298619</v>
      </c>
      <c r="CE212" s="37" t="n">
        <f aca="false">CE208+CE211</f>
        <v>95759.2150005326</v>
      </c>
      <c r="CF212" s="37" t="n">
        <f aca="false">CF208+CF211</f>
        <v>282322.583610343</v>
      </c>
      <c r="CG212" s="37" t="n">
        <f aca="false">CG208+CG211</f>
        <v>164758.215000533</v>
      </c>
      <c r="CH212" s="37" t="n">
        <f aca="false">CH208+CH211</f>
        <v>12540.4333242682</v>
      </c>
      <c r="CI212" s="37" t="n">
        <f aca="false">CI208+CI211</f>
        <v>95759.2150005326</v>
      </c>
      <c r="CJ212" s="37" t="n">
        <f aca="false">CJ208+CJ211</f>
        <v>268656.814139946</v>
      </c>
      <c r="CK212" s="37" t="n">
        <f aca="false">CK208+CK211</f>
        <v>186255.845300543</v>
      </c>
      <c r="CL212" s="37" t="n">
        <f aca="false">CL208+CL211</f>
        <v>230515.397803732</v>
      </c>
      <c r="CM212" s="37" t="n">
        <f aca="false">CM208+CM211</f>
        <v>77903.9453005428</v>
      </c>
      <c r="CN212" s="37" t="n">
        <f aca="false">CN208+CN211</f>
        <v>154299.501691325</v>
      </c>
      <c r="CO212" s="37" t="n">
        <f aca="false">CO208+CO211</f>
        <v>-12389.3046994573</v>
      </c>
      <c r="CP212" s="37" t="n">
        <f aca="false">CP208+CP211</f>
        <v>53874.6890140139</v>
      </c>
      <c r="CQ212" s="37" t="n">
        <f aca="false">CQ208+CQ211</f>
        <v>-102682.554699457</v>
      </c>
      <c r="CR212" s="37" t="n">
        <f aca="false">CR208+CR211</f>
        <v>-36512.1693599891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0.299449088712514</v>
      </c>
      <c r="K213" s="33" t="n">
        <f aca="false">IFERROR(IF(OR(K208&lt;=0,K212/K208&lt;0,K212/K208&gt;1),0,K212/K208),0)</f>
        <v>0.272639551060384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0.232306620132555</v>
      </c>
      <c r="N213" s="33" t="n">
        <f aca="false">IFERROR(IF(OR(N208&lt;=0,N212/N208&lt;0,N212/N208&gt;1),0,N212/N208),0)</f>
        <v>0.337500511712847</v>
      </c>
      <c r="O213" s="33" t="n">
        <f aca="false">IFERROR(IF(OR(O208&lt;=0,O212/O208&lt;0,O212/O208&gt;1),0,O212/O208),0)</f>
        <v>0.251195809043699</v>
      </c>
      <c r="P213" s="33" t="n">
        <f aca="false">IFERROR(IF(OR(P208&lt;=0,P212/P208&lt;0,P212/P208&gt;1),0,P212/P208),0)</f>
        <v>0.312079302046275</v>
      </c>
      <c r="Q213" s="33" t="n">
        <f aca="false">IFERROR(IF(OR(Q208&lt;=0,Q212/Q208&lt;0,Q212/Q208&gt;1),0,Q212/Q208),0)</f>
        <v>0.273320359097281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0.231928477340952</v>
      </c>
      <c r="T213" s="33" t="n">
        <f aca="false">IFERROR(IF(OR(T208&lt;=0,T212/T208&lt;0,T212/T208&gt;1),0,T212/T208),0)</f>
        <v>0.27157477681764</v>
      </c>
      <c r="U213" s="33" t="n">
        <f aca="false">IFERROR(IF(OR(U208&lt;=0,U212/U208&lt;0,U212/U208&gt;1),0,U212/U208),0)</f>
        <v>0.390090803368927</v>
      </c>
      <c r="V213" s="33" t="n">
        <f aca="false">IFERROR(IF(OR(V208&lt;=0,V212/V208&lt;0,V212/V208&gt;1),0,V212/V208),0)</f>
        <v>0.465661970297393</v>
      </c>
      <c r="W213" s="33" t="n">
        <f aca="false">IFERROR(IF(OR(W208&lt;=0,W212/W208&lt;0,W212/W208&gt;1),0,W212/W208),0)</f>
        <v>0.648010519267935</v>
      </c>
      <c r="X213" s="33" t="n">
        <f aca="false">IFERROR(IF(OR(X208&lt;=0,X212/X208&lt;0,X212/X208&gt;1),0,X212/X208),0)</f>
        <v>0.544323328694146</v>
      </c>
      <c r="Y213" s="33" t="n">
        <f aca="false">IFERROR(IF(OR(Y208&lt;=0,Y212/Y208&lt;0,Y212/Y208&gt;1),0,Y212/Y208),0)</f>
        <v>0.46951708924436</v>
      </c>
      <c r="Z213" s="33" t="n">
        <f aca="false">IFERROR(IF(OR(Z208&lt;=0,Z212/Z208&lt;0,Z212/Z208&gt;1),0,Z212/Z208),0)</f>
        <v>0.539305463608596</v>
      </c>
      <c r="AA213" s="33" t="n">
        <f aca="false">IFERROR(IF(OR(AA208&lt;=0,AA212/AA208&lt;0,AA212/AA208&gt;1),0,AA212/AA208),0)</f>
        <v>0.525656546224284</v>
      </c>
      <c r="AB213" s="33" t="n">
        <f aca="false">IFERROR(IF(OR(AB208&lt;=0,AB212/AB208&lt;0,AB212/AB208&gt;1),0,AB212/AB208),0)</f>
        <v>0.544873834948096</v>
      </c>
      <c r="AC213" s="33" t="n">
        <f aca="false">IFERROR(IF(OR(AC208&lt;=0,AC212/AC208&lt;0,AC212/AC208&gt;1),0,AC212/AC208),0)</f>
        <v>0.430332361441302</v>
      </c>
      <c r="AD213" s="33" t="n">
        <f aca="false">IFERROR(IF(OR(AD208&lt;=0,AD212/AD208&lt;0,AD212/AD208&gt;1),0,AD212/AD208),0)</f>
        <v>0.448174788079754</v>
      </c>
      <c r="AE213" s="33" t="n">
        <f aca="false">IFERROR(IF(OR(AE208&lt;=0,AE212/AE208&lt;0,AE212/AE208&gt;1),0,AE212/AE208),0)</f>
        <v>0.0667599199411005</v>
      </c>
      <c r="AF213" s="33" t="n">
        <f aca="false">IFERROR(IF(OR(AF208&lt;=0,AF212/AF208&lt;0,AF212/AF208&gt;1),0,AF212/AF208),0)</f>
        <v>0.580340822583733</v>
      </c>
      <c r="AG213" s="33" t="n">
        <f aca="false">IFERROR(IF(OR(AG208&lt;=0,AG212/AG208&lt;0,AG212/AG208&gt;1),0,AG212/AG208),0)</f>
        <v>0.497975140805013</v>
      </c>
      <c r="AH213" s="33" t="n">
        <f aca="false">IFERROR(IF(OR(AH208&lt;=0,AH212/AH208&lt;0,AH212/AH208&gt;1),0,AH212/AH208),0)</f>
        <v>0.502358301656879</v>
      </c>
      <c r="AI213" s="33" t="n">
        <f aca="false">IFERROR(IF(OR(AI208&lt;=0,AI212/AI208&lt;0,AI212/AI208&gt;1),0,AI212/AI208),0)</f>
        <v>0.552742937981421</v>
      </c>
      <c r="AJ213" s="33" t="n">
        <f aca="false">IFERROR(IF(OR(AJ208&lt;=0,AJ212/AJ208&lt;0,AJ212/AJ208&gt;1),0,AJ212/AJ208),0)</f>
        <v>0.425525212822962</v>
      </c>
      <c r="AK213" s="33" t="n">
        <f aca="false">IFERROR(IF(OR(AK208&lt;=0,AK212/AK208&lt;0,AK212/AK208&gt;1),0,AK212/AK208),0)</f>
        <v>0.392353777557525</v>
      </c>
      <c r="AL213" s="33" t="n">
        <f aca="false">IFERROR(IF(OR(AL208&lt;=0,AL212/AL208&lt;0,AL212/AL208&gt;1),0,AL212/AL208),0)</f>
        <v>0.318715531732599</v>
      </c>
      <c r="AM213" s="33" t="n">
        <f aca="false">IFERROR(IF(OR(AM208&lt;=0,AM212/AM208&lt;0,AM212/AM208&gt;1),0,AM212/AM208),0)</f>
        <v>0.231657178906849</v>
      </c>
      <c r="AN213" s="33" t="n">
        <f aca="false">IFERROR(IF(OR(AN208&lt;=0,AN212/AN208&lt;0,AN212/AN208&gt;1),0,AN212/AN208),0)</f>
        <v>0.190370127979945</v>
      </c>
      <c r="AO213" s="33" t="n">
        <f aca="false">IFERROR(IF(OR(AO208&lt;=0,AO212/AO208&lt;0,AO212/AO208&gt;1),0,AO212/AO208),0)</f>
        <v>0.224842752712683</v>
      </c>
      <c r="AP213" s="33" t="n">
        <f aca="false">IFERROR(IF(OR(AP208&lt;=0,AP212/AP208&lt;0,AP212/AP208&gt;1),0,AP212/AP208),0)</f>
        <v>0.161418471346515</v>
      </c>
      <c r="AQ213" s="33" t="n">
        <f aca="false">IFERROR(IF(OR(AQ208&lt;=0,AQ212/AQ208&lt;0,AQ212/AQ208&gt;1),0,AQ212/AQ208),0)</f>
        <v>0.200074209499794</v>
      </c>
      <c r="AR213" s="33" t="n">
        <f aca="false">IFERROR(IF(OR(AR208&lt;=0,AR212/AR208&lt;0,AR212/AR208&gt;1),0,AR212/AR208),0)</f>
        <v>0.278929420836657</v>
      </c>
      <c r="AS213" s="33" t="n">
        <f aca="false">IFERROR(IF(OR(AS208&lt;=0,AS212/AS208&lt;0,AS212/AS208&gt;1),0,AS212/AS208),0)</f>
        <v>0.21429128125341</v>
      </c>
      <c r="AT213" s="33" t="n">
        <f aca="false">IFERROR(IF(OR(AT208&lt;=0,AT212/AT208&lt;0,AT212/AT208&gt;1),0,AT212/AT208),0)</f>
        <v>0.306464866299607</v>
      </c>
      <c r="AU213" s="33" t="n">
        <f aca="false">IFERROR(IF(OR(AU208&lt;=0,AU212/AU208&lt;0,AU212/AU208&gt;1),0,AU212/AU208),0)</f>
        <v>0.427412254342244</v>
      </c>
      <c r="AV213" s="33" t="n">
        <f aca="false">IFERROR(IF(OR(AV208&lt;=0,AV212/AV208&lt;0,AV212/AV208&gt;1),0,AV212/AV208),0)</f>
        <v>0.142606777917762</v>
      </c>
      <c r="AW213" s="33" t="n">
        <f aca="false">IFERROR(IF(OR(AW208&lt;=0,AW212/AW208&lt;0,AW212/AW208&gt;1),0,AW212/AW208),0)</f>
        <v>0.0736744140372335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0.20039054633958</v>
      </c>
      <c r="AZ213" s="33" t="n">
        <f aca="false">IFERROR(IF(OR(AZ208&lt;=0,AZ212/AZ208&lt;0,AZ212/AZ208&gt;1),0,AZ212/AZ208),0)</f>
        <v>0.269116352848821</v>
      </c>
      <c r="BA213" s="33" t="n">
        <f aca="false">IFERROR(IF(OR(BA208&lt;=0,BA212/BA208&lt;0,BA212/BA208&gt;1),0,BA212/BA208),0)</f>
        <v>0.294653486741228</v>
      </c>
      <c r="BB213" s="33" t="n">
        <f aca="false">IFERROR(IF(OR(BB208&lt;=0,BB212/BB208&lt;0,BB212/BB208&gt;1),0,BB212/BB208),0)</f>
        <v>0.276931243888948</v>
      </c>
      <c r="BC213" s="33" t="n">
        <f aca="false">IFERROR(IF(OR(BC208&lt;=0,BC212/BC208&lt;0,BC212/BC208&gt;1),0,BC212/BC208),0)</f>
        <v>0.121659030112709</v>
      </c>
      <c r="BD213" s="33" t="n">
        <f aca="false">IFERROR(IF(OR(BD208&lt;=0,BD212/BD208&lt;0,BD212/BD208&gt;1),0,BD212/BD208),0)</f>
        <v>0.38917518208809</v>
      </c>
      <c r="BE213" s="33" t="n">
        <f aca="false">IFERROR(IF(OR(BE208&lt;=0,BE212/BE208&lt;0,BE212/BE208&gt;1),0,BE212/BE208),0)</f>
        <v>0.243795540476345</v>
      </c>
      <c r="BF213" s="33" t="n">
        <f aca="false">IFERROR(IF(OR(BF208&lt;=0,BF212/BF208&lt;0,BF212/BF208&gt;1),0,BF212/BF208),0)</f>
        <v>0.310617418277261</v>
      </c>
      <c r="BG213" s="33" t="n">
        <f aca="false">IFERROR(IF(OR(BG208&lt;=0,BG212/BG208&lt;0,BG212/BG208&gt;1),0,BG212/BG208),0)</f>
        <v>0.333263287487077</v>
      </c>
      <c r="BH213" s="33" t="n">
        <f aca="false">IFERROR(IF(OR(BH208&lt;=0,BH212/BH208&lt;0,BH212/BH208&gt;1),0,BH212/BH208),0)</f>
        <v>0.462461087455351</v>
      </c>
      <c r="BI213" s="33" t="n">
        <f aca="false">IFERROR(IF(OR(BI208&lt;=0,BI212/BI208&lt;0,BI212/BI208&gt;1),0,BI212/BI208),0)</f>
        <v>0.156616276658241</v>
      </c>
      <c r="BJ213" s="33" t="n">
        <f aca="false">IFERROR(IF(OR(BJ208&lt;=0,BJ212/BJ208&lt;0,BJ212/BJ208&gt;1),0,BJ212/BJ208),0)</f>
        <v>0.0512784942079087</v>
      </c>
      <c r="BK213" s="33" t="n">
        <f aca="false">IFERROR(IF(OR(BK208&lt;=0,BK212/BK208&lt;0,BK212/BK208&gt;1),0,BK212/BK208),0)</f>
        <v>0.170189097745409</v>
      </c>
      <c r="BL213" s="33" t="n">
        <f aca="false">IFERROR(IF(OR(BL208&lt;=0,BL212/BL208&lt;0,BL212/BL208&gt;1),0,BL212/BL208),0)</f>
        <v>0.270780718531926</v>
      </c>
      <c r="BM213" s="33" t="n">
        <f aca="false">IFERROR(IF(OR(BM208&lt;=0,BM212/BM208&lt;0,BM212/BM208&gt;1),0,BM212/BM208),0)</f>
        <v>0.167214036162722</v>
      </c>
      <c r="BN213" s="33" t="n">
        <f aca="false">IFERROR(IF(OR(BN208&lt;=0,BN212/BN208&lt;0,BN212/BN208&gt;1),0,BN212/BN208),0)</f>
        <v>0.317654226976865</v>
      </c>
      <c r="BO213" s="33" t="n">
        <f aca="false">IFERROR(IF(OR(BO208&lt;=0,BO212/BO208&lt;0,BO212/BO208&gt;1),0,BO212/BO208),0)</f>
        <v>0.194013429986522</v>
      </c>
      <c r="BP213" s="33" t="n">
        <f aca="false">IFERROR(IF(OR(BP208&lt;=0,BP212/BP208&lt;0,BP212/BP208&gt;1),0,BP212/BP208),0)</f>
        <v>0.275740843099925</v>
      </c>
      <c r="BQ213" s="33" t="n">
        <f aca="false">IFERROR(IF(OR(BQ208&lt;=0,BQ212/BQ208&lt;0,BQ212/BQ208&gt;1),0,BQ212/BQ208),0)</f>
        <v>0.1269528112464</v>
      </c>
      <c r="BR213" s="33" t="n">
        <f aca="false">IFERROR(IF(OR(BR208&lt;=0,BR212/BR208&lt;0,BR212/BR208&gt;1),0,BR212/BR208),0)</f>
        <v>0.286227892997582</v>
      </c>
      <c r="BS213" s="33" t="n">
        <f aca="false">IFERROR(IF(OR(BS208&lt;=0,BS212/BS208&lt;0,BS212/BS208&gt;1),0,BS212/BS208),0)</f>
        <v>0.1269528112464</v>
      </c>
      <c r="BT213" s="33" t="n">
        <f aca="false">IFERROR(IF(OR(BT208&lt;=0,BT212/BT208&lt;0,BT212/BT208&gt;1),0,BT212/BT208),0)</f>
        <v>0.286379673230342</v>
      </c>
      <c r="BU213" s="33" t="n">
        <f aca="false">IFERROR(IF(OR(BU208&lt;=0,BU212/BU208&lt;0,BU212/BU208&gt;1),0,BU212/BU208),0)</f>
        <v>0.18336387102949</v>
      </c>
      <c r="BV213" s="33" t="n">
        <f aca="false">IFERROR(IF(OR(BV208&lt;=0,BV212/BV208&lt;0,BV212/BV208&gt;1),0,BV212/BV208),0)</f>
        <v>0.0386337798007682</v>
      </c>
      <c r="BW213" s="33" t="n">
        <f aca="false">IFERROR(IF(OR(BW208&lt;=0,BW212/BW208&lt;0,BW212/BW208&gt;1),0,BW212/BW208),0)</f>
        <v>0.1269528112464</v>
      </c>
      <c r="BX213" s="33" t="n">
        <f aca="false">IFERROR(IF(OR(BX208&lt;=0,BX212/BX208&lt;0,BX212/BX208&gt;1),0,BX212/BX208),0)</f>
        <v>0.298111903172897</v>
      </c>
      <c r="BY213" s="33" t="n">
        <f aca="false">IFERROR(IF(OR(BY208&lt;=0,BY212/BY208&lt;0,BY212/BY208&gt;1),0,BY212/BY208),0)</f>
        <v>0.110472468642143</v>
      </c>
      <c r="BZ213" s="33" t="n">
        <f aca="false">IFERROR(IF(OR(BZ208&lt;=0,BZ212/BZ208&lt;0,BZ212/BZ208&gt;1),0,BZ212/BZ208),0)</f>
        <v>0.273777770865856</v>
      </c>
      <c r="CA213" s="33" t="n">
        <f aca="false">IFERROR(IF(OR(CA208&lt;=0,CA212/CA208&lt;0,CA212/CA208&gt;1),0,CA212/CA208),0)</f>
        <v>0.158192317861876</v>
      </c>
      <c r="CB213" s="33" t="n">
        <f aca="false">IFERROR(IF(OR(CB208&lt;=0,CB212/CB208&lt;0,CB212/CB208&gt;1),0,CB212/CB208),0)</f>
        <v>0.259868204834236</v>
      </c>
      <c r="CC213" s="33" t="n">
        <f aca="false">IFERROR(IF(OR(CC208&lt;=0,CC212/CC208&lt;0,CC212/CC208&gt;1),0,CC212/CC208),0)</f>
        <v>0.110472468642143</v>
      </c>
      <c r="CD213" s="33" t="n">
        <f aca="false">IFERROR(IF(OR(CD208&lt;=0,CD212/CD208&lt;0,CD212/CD208&gt;1),0,CD212/CD208),0)</f>
        <v>0.274559942919029</v>
      </c>
      <c r="CE213" s="33" t="n">
        <f aca="false">IFERROR(IF(OR(CE208&lt;=0,CE212/CE208&lt;0,CE212/CE208&gt;1),0,CE212/CE208),0)</f>
        <v>0.110472468642143</v>
      </c>
      <c r="CF213" s="33" t="n">
        <f aca="false">IFERROR(IF(OR(CF208&lt;=0,CF212/CF208&lt;0,CF212/CF208&gt;1),0,CF212/CF208),0)</f>
        <v>0.260560805680697</v>
      </c>
      <c r="CG213" s="33" t="n">
        <f aca="false">IFERROR(IF(OR(CG208&lt;=0,CG212/CG208&lt;0,CG212/CG208&gt;1),0,CG212/CG208),0)</f>
        <v>0.150076090933226</v>
      </c>
      <c r="CH213" s="33" t="n">
        <f aca="false">IFERROR(IF(OR(CH208&lt;=0,CH212/CH208&lt;0,CH212/CH208&gt;1),0,CH212/CH208),0)</f>
        <v>0.0159770749945735</v>
      </c>
      <c r="CI213" s="33" t="n">
        <f aca="false">IFERROR(IF(OR(CI208&lt;=0,CI212/CI208&lt;0,CI212/CI208&gt;1),0,CI212/CI208),0)</f>
        <v>0.110472468642143</v>
      </c>
      <c r="CJ213" s="33" t="n">
        <f aca="false">IFERROR(IF(OR(CJ208&lt;=0,CJ212/CJ208&lt;0,CJ212/CJ208&gt;1),0,CJ212/CJ208),0)</f>
        <v>0.226118412208373</v>
      </c>
      <c r="CK213" s="33" t="n">
        <f aca="false">IFERROR(IF(OR(CK208&lt;=0,CK212/CK208&lt;0,CK212/CK208&gt;1),0,CK212/CK208),0)</f>
        <v>0.184862362058464</v>
      </c>
      <c r="CL213" s="33" t="n">
        <f aca="false">IFERROR(IF(OR(CL208&lt;=0,CL212/CL208&lt;0,CL212/CL208&gt;1),0,CL212/CL208),0)</f>
        <v>0.20657540509373</v>
      </c>
      <c r="CM213" s="33" t="n">
        <f aca="false">IFERROR(IF(OR(CM208&lt;=0,CM212/CM208&lt;0,CM212/CM208&gt;1),0,CM212/CM208),0)</f>
        <v>0.0866382939332108</v>
      </c>
      <c r="CN213" s="33" t="n">
        <f aca="false">IFERROR(IF(OR(CN208&lt;=0,CN212/CN208&lt;0,CN212/CN208&gt;1),0,CN212/CN208),0)</f>
        <v>0.155940100708852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0.0599149519879828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-1208295.13</v>
      </c>
      <c r="J215" s="13" t="n">
        <f aca="false">ROUND(J212-(Budget!K57+Budget!K114),2)</f>
        <v>70927.47</v>
      </c>
      <c r="K215" s="13" t="n">
        <f aca="false">ROUND(K212-(Budget!L57+Budget!L114),2)</f>
        <v>47761.35</v>
      </c>
      <c r="L215" s="13" t="n">
        <f aca="false">ROUND(L212-(Budget!M57+Budget!M114),2)</f>
        <v>-432269.5</v>
      </c>
      <c r="M215" s="13" t="n">
        <f aca="false">ROUND(M212-(Budget!N57+Budget!N114),2)</f>
        <v>69376.25</v>
      </c>
      <c r="N215" s="13" t="n">
        <f aca="false">ROUND(N212-(Budget!O57+Budget!O114),2)</f>
        <v>490178.26</v>
      </c>
      <c r="O215" s="13" t="n">
        <f aca="false">ROUND(O212-(Budget!P57+Budget!P114),2)</f>
        <v>217195.34</v>
      </c>
      <c r="P215" s="13" t="n">
        <f aca="false">ROUND(P212-(Budget!Q57+Budget!Q114),2)</f>
        <v>276492.6</v>
      </c>
      <c r="Q215" s="13" t="n">
        <f aca="false">ROUND(Q212-(Budget!R57+Budget!R114),2)</f>
        <v>233784.77</v>
      </c>
      <c r="R215" s="13" t="n">
        <f aca="false">ROUND(R212-(Budget!S57+Budget!S114),2)</f>
        <v>-733872.11</v>
      </c>
      <c r="S215" s="13" t="n">
        <f aca="false">ROUND(S212-(Budget!T57+Budget!T114),2)</f>
        <v>212329.36</v>
      </c>
      <c r="T215" s="13" t="n">
        <f aca="false">ROUND(T212-(Budget!U57+Budget!U114),2)</f>
        <v>258430.42</v>
      </c>
      <c r="U215" s="13" t="n">
        <f aca="false">ROUND(U212-(Budget!V57+Budget!V114),2)</f>
        <v>454736.12</v>
      </c>
      <c r="V215" s="13" t="n">
        <f aca="false">ROUND(V212-(Budget!W57+Budget!W114),2)</f>
        <v>579422.14</v>
      </c>
      <c r="W215" s="13" t="n">
        <f aca="false">ROUND(W212-(Budget!X57+Budget!X114),2)</f>
        <v>1224031.99</v>
      </c>
      <c r="X215" s="13" t="n">
        <f aca="false">ROUND(X212-(Budget!Y57+Budget!Y114),2)</f>
        <v>794219.51</v>
      </c>
      <c r="Y215" s="13" t="n">
        <f aca="false">ROUND(Y212-(Budget!Z57+Budget!Z114),2)</f>
        <v>643840.12</v>
      </c>
      <c r="Z215" s="13" t="n">
        <f aca="false">ROUND(Z212-(Budget!AA57+Budget!AA114),2)</f>
        <v>778327.11</v>
      </c>
      <c r="AA215" s="13" t="n">
        <f aca="false">ROUND(AA212-(Budget!AB57+Budget!AB114),2)</f>
        <v>736799.91</v>
      </c>
      <c r="AB215" s="13" t="n">
        <f aca="false">ROUND(AB212-(Budget!AC57+Budget!AC114),2)</f>
        <v>795984.38</v>
      </c>
      <c r="AC215" s="13" t="n">
        <f aca="false">ROUND(AC212-(Budget!AD57+Budget!AD114),2)</f>
        <v>512222.89</v>
      </c>
      <c r="AD215" s="13" t="n">
        <f aca="false">ROUND(AD212-(Budget!AE57+Budget!AE114),2)</f>
        <v>550709.3</v>
      </c>
      <c r="AE215" s="13" t="n">
        <f aca="false">ROUND(AE212-(Budget!AF57+Budget!AF114),2)</f>
        <v>48506.39</v>
      </c>
      <c r="AF215" s="13" t="n">
        <f aca="false">ROUND(AF212-(Budget!AG57+Budget!AG114),2)</f>
        <v>941876.53</v>
      </c>
      <c r="AG215" s="13" t="n">
        <f aca="false">ROUND(AG212-(Budget!AH57+Budget!AH114),2)</f>
        <v>672603.26</v>
      </c>
      <c r="AH215" s="13" t="n">
        <f aca="false">ROUND(AH212-(Budget!AI57+Budget!AI114),2)</f>
        <v>684499.83</v>
      </c>
      <c r="AI215" s="13" t="n">
        <f aca="false">ROUND(AI212-(Budget!AJ57+Budget!AJ114),2)</f>
        <v>837997.11</v>
      </c>
      <c r="AJ215" s="13" t="n">
        <f aca="false">ROUND(AJ212-(Budget!AK57+Budget!AK114),2)</f>
        <v>534776.46</v>
      </c>
      <c r="AK215" s="13" t="n">
        <f aca="false">ROUND(AK212-(Budget!AL57+Budget!AL114),2)</f>
        <v>437828.03</v>
      </c>
      <c r="AL215" s="13" t="n">
        <f aca="false">ROUND(AL212-(Budget!AM57+Budget!AM114),2)</f>
        <v>324931.45</v>
      </c>
      <c r="AM215" s="13" t="n">
        <f aca="false">ROUND(AM212-(Budget!AN57+Budget!AN114),2)</f>
        <v>215746.99</v>
      </c>
      <c r="AN215" s="13" t="n">
        <f aca="false">ROUND(AN212-(Budget!AO57+Budget!AO114),2)</f>
        <v>159436.89</v>
      </c>
      <c r="AO215" s="13" t="n">
        <f aca="false">ROUND(AO212-(Budget!AP57+Budget!AP114),2)</f>
        <v>200587.09</v>
      </c>
      <c r="AP215" s="13" t="n">
        <f aca="false">ROUND(AP212-(Budget!AQ57+Budget!AQ114),2)</f>
        <v>141775.46</v>
      </c>
      <c r="AQ215" s="13" t="n">
        <f aca="false">ROUND(AQ212-(Budget!AR57+Budget!AR114),2)</f>
        <v>172963.84</v>
      </c>
      <c r="AR215" s="13" t="n">
        <f aca="false">ROUND(AR212-(Budget!AS57+Budget!AS114),2)</f>
        <v>267504.1</v>
      </c>
      <c r="AS215" s="13" t="n">
        <f aca="false">ROUND(AS212-(Budget!AT57+Budget!AT114),2)</f>
        <v>200879.71</v>
      </c>
      <c r="AT215" s="13" t="n">
        <f aca="false">ROUND(AT212-(Budget!AU57+Budget!AU114),2)</f>
        <v>341675.58</v>
      </c>
      <c r="AU215" s="13" t="n">
        <f aca="false">ROUND(AU212-(Budget!AV57+Budget!AV114),2)</f>
        <v>617092.24</v>
      </c>
      <c r="AV215" s="13" t="n">
        <f aca="false">ROUND(AV212-(Budget!AW57+Budget!AW114),2)</f>
        <v>115020.17</v>
      </c>
      <c r="AW215" s="13" t="n">
        <f aca="false">ROUND(AW212-(Budget!AX57+Budget!AX114),2)</f>
        <v>64479.56</v>
      </c>
      <c r="AX215" s="13" t="n">
        <f aca="false">ROUND(AX212-(Budget!AY57+Budget!AY114),2)</f>
        <v>-29349.19</v>
      </c>
      <c r="AY215" s="13" t="n">
        <f aca="false">ROUND(AY212-(Budget!AZ57+Budget!AZ114),2)</f>
        <v>182703.74</v>
      </c>
      <c r="AZ215" s="13" t="n">
        <f aca="false">ROUND(AZ212-(Budget!BA57+Budget!BA114),2)</f>
        <v>284703.63</v>
      </c>
      <c r="BA215" s="13" t="n">
        <f aca="false">ROUND(BA212-(Budget!BB57+Budget!BB114),2)</f>
        <v>314130.46</v>
      </c>
      <c r="BB215" s="13" t="n">
        <f aca="false">ROUND(BB212-(Budget!BC57+Budget!BC114),2)</f>
        <v>270112.61</v>
      </c>
      <c r="BC215" s="13" t="n">
        <f aca="false">ROUND(BC212-(Budget!BD57+Budget!BD114),2)</f>
        <v>232182.45</v>
      </c>
      <c r="BD215" s="13" t="n">
        <f aca="false">ROUND(BD212-(Budget!BE57+Budget!BE114),2)</f>
        <v>456565.81</v>
      </c>
      <c r="BE215" s="13" t="n">
        <f aca="false">ROUND(BE212-(Budget!BF57+Budget!BF114),2)</f>
        <v>241880.78</v>
      </c>
      <c r="BF215" s="13" t="n">
        <f aca="false">ROUND(BF212-(Budget!BG57+Budget!BG114),2)</f>
        <v>376743.87</v>
      </c>
      <c r="BG215" s="13" t="n">
        <f aca="false">ROUND(BG212-(Budget!BH57+Budget!BH114),2)</f>
        <v>396560.28</v>
      </c>
      <c r="BH215" s="13" t="n">
        <f aca="false">ROUND(BH212-(Budget!BI57+Budget!BI114),2)</f>
        <v>606761.18</v>
      </c>
      <c r="BI215" s="13" t="n">
        <f aca="false">ROUND(BI212-(Budget!BJ57+Budget!BJ114),2)</f>
        <v>162235.1</v>
      </c>
      <c r="BJ215" s="13" t="n">
        <f aca="false">ROUND(BJ212-(Budget!BK57+Budget!BK114),2)</f>
        <v>41344.52</v>
      </c>
      <c r="BK215" s="13" t="n">
        <f aca="false">ROUND(BK212-(Budget!BL57+Budget!BL114),2)</f>
        <v>153874.78</v>
      </c>
      <c r="BL215" s="13" t="n">
        <f aca="false">ROUND(BL212-(Budget!BM57+Budget!BM114),2)</f>
        <v>333935.19</v>
      </c>
      <c r="BM215" s="13" t="n">
        <f aca="false">ROUND(BM212-(Budget!BN57+Budget!BN114),2)</f>
        <v>151951</v>
      </c>
      <c r="BN215" s="13" t="n">
        <f aca="false">ROUND(BN212-(Budget!BO57+Budget!BO114),2)</f>
        <v>351623.08</v>
      </c>
      <c r="BO215" s="13" t="n">
        <f aca="false">ROUND(BO212-(Budget!BP57+Budget!BP114),2)</f>
        <v>215475.62</v>
      </c>
      <c r="BP215" s="13" t="n">
        <f aca="false">ROUND(BP212-(Budget!BQ57+Budget!BQ114),2)</f>
        <v>288811.43</v>
      </c>
      <c r="BQ215" s="13" t="n">
        <f aca="false">ROUND(BQ212-(Budget!BR57+Budget!BR114),2)</f>
        <v>110044.63</v>
      </c>
      <c r="BR215" s="13" t="n">
        <f aca="false">ROUND(BR212-(Budget!BS57+Budget!BS114),2)</f>
        <v>340556.15</v>
      </c>
      <c r="BS215" s="13" t="n">
        <f aca="false">ROUND(BS212-(Budget!BT57+Budget!BT114),2)</f>
        <v>110044.63</v>
      </c>
      <c r="BT215" s="13" t="n">
        <f aca="false">ROUND(BT212-(Budget!BU57+Budget!BU114),2)</f>
        <v>305126.19</v>
      </c>
      <c r="BU215" s="13" t="n">
        <f aca="false">ROUND(BU212-(Budget!BV57+Budget!BV114),2)</f>
        <v>188365.28</v>
      </c>
      <c r="BV215" s="13" t="n">
        <f aca="false">ROUND(BV212-(Budget!BW57+Budget!BW114),2)</f>
        <v>31719.07</v>
      </c>
      <c r="BW215" s="13" t="n">
        <f aca="false">ROUND(BW212-(Budget!BX57+Budget!BX114),2)</f>
        <v>110044.63</v>
      </c>
      <c r="BX215" s="13" t="n">
        <f aca="false">ROUND(BX212-(Budget!BY57+Budget!BY114),2)</f>
        <v>354694.65</v>
      </c>
      <c r="BY215" s="13" t="n">
        <f aca="false">ROUND(BY212-(Budget!BZ57+Budget!BZ114),2)</f>
        <v>95759.22</v>
      </c>
      <c r="BZ215" s="13" t="n">
        <f aca="false">ROUND(BZ212-(Budget!CA57+Budget!CA114),2)</f>
        <v>291699.36</v>
      </c>
      <c r="CA215" s="13" t="n">
        <f aca="false">ROUND(CA212-(Budget!CB57+Budget!CB114),2)</f>
        <v>174079.87</v>
      </c>
      <c r="CB215" s="13" t="n">
        <f aca="false">ROUND(CB212-(Budget!CC57+Budget!CC114),2)</f>
        <v>281572.14</v>
      </c>
      <c r="CC215" s="13" t="n">
        <f aca="false">ROUND(CC212-(Budget!CD57+Budget!CD114),2)</f>
        <v>95759.22</v>
      </c>
      <c r="CD215" s="13" t="n">
        <f aca="false">ROUND(CD212-(Budget!CE57+Budget!CE114),2)</f>
        <v>351002.57</v>
      </c>
      <c r="CE215" s="13" t="n">
        <f aca="false">ROUND(CE212-(Budget!CF57+Budget!CF114),2)</f>
        <v>95759.22</v>
      </c>
      <c r="CF215" s="13" t="n">
        <f aca="false">ROUND(CF212-(Budget!CG57+Budget!CG114),2)</f>
        <v>282322.58</v>
      </c>
      <c r="CG215" s="13" t="n">
        <f aca="false">ROUND(CG212-(Budget!CH57+Budget!CH114),2)</f>
        <v>164758.22</v>
      </c>
      <c r="CH215" s="13" t="n">
        <f aca="false">ROUND(CH212-(Budget!CI57+Budget!CI114),2)</f>
        <v>12540.43</v>
      </c>
      <c r="CI215" s="13" t="n">
        <f aca="false">ROUND(CI212-(Budget!CJ57+Budget!CJ114),2)</f>
        <v>95759.22</v>
      </c>
      <c r="CJ215" s="13" t="n">
        <f aca="false">ROUND(CJ212-(Budget!CK57+Budget!CK114),2)</f>
        <v>268656.81</v>
      </c>
      <c r="CK215" s="13" t="n">
        <f aca="false">ROUND(CK212-(Budget!CL57+Budget!CL114),2)</f>
        <v>186255.85</v>
      </c>
      <c r="CL215" s="13" t="n">
        <f aca="false">ROUND(CL212-(Budget!CM57+Budget!CM114),2)</f>
        <v>230515.4</v>
      </c>
      <c r="CM215" s="13" t="n">
        <f aca="false">ROUND(CM212-(Budget!CN57+Budget!CN114),2)</f>
        <v>77903.95</v>
      </c>
      <c r="CN215" s="13" t="n">
        <f aca="false">ROUND(CN212-(Budget!CO57+Budget!CO114),2)</f>
        <v>154299.5</v>
      </c>
      <c r="CO215" s="13" t="n">
        <f aca="false">ROUND(CO212-(Budget!CP57+Budget!CP114),2)</f>
        <v>-12389.3</v>
      </c>
      <c r="CP215" s="13" t="n">
        <f aca="false">ROUND(CP212-(Budget!CQ57+Budget!CQ114),2)</f>
        <v>53874.69</v>
      </c>
      <c r="CQ215" s="13" t="n">
        <f aca="false">ROUND(CQ212-(Budget!CR57+Budget!CR114),2)</f>
        <v>-102682.55</v>
      </c>
      <c r="CR215" s="13" t="n">
        <f aca="false">ROUND(CR212-(Budget!CS57+Budget!CS114),2)</f>
        <v>-36512.17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1778966.34647118</v>
      </c>
      <c r="L265" s="13" t="n">
        <f aca="false">K273</f>
        <v>2356166.75469446</v>
      </c>
      <c r="M265" s="13" t="n">
        <f aca="false">L273</f>
        <v>2740450.54567408</v>
      </c>
      <c r="N265" s="13" t="n">
        <f aca="false">M273</f>
        <v>2590728.61924926</v>
      </c>
      <c r="O265" s="13" t="n">
        <f aca="false">N273</f>
        <v>2825678.4884117</v>
      </c>
      <c r="P265" s="13" t="n">
        <f aca="false">O273</f>
        <v>3278192.91404463</v>
      </c>
      <c r="Q265" s="13" t="n">
        <f aca="false">P273</f>
        <v>3626150.15255256</v>
      </c>
      <c r="R265" s="13" t="n">
        <f aca="false">Q273</f>
        <v>3982458.2232605</v>
      </c>
      <c r="S265" s="13" t="n">
        <f aca="false">R273</f>
        <v>4169548.03636091</v>
      </c>
      <c r="T265" s="13" t="n">
        <f aca="false">S273</f>
        <v>3529549.07236794</v>
      </c>
      <c r="U265" s="13" t="n">
        <f aca="false">T273</f>
        <v>3732312.33624503</v>
      </c>
      <c r="V265" s="13" t="n">
        <f aca="false">U273</f>
        <v>4124856.35725607</v>
      </c>
      <c r="W265" s="13" t="n">
        <f aca="false">V273</f>
        <v>4831857.28426711</v>
      </c>
      <c r="X265" s="13" t="n">
        <f aca="false">W273</f>
        <v>5611922.04677816</v>
      </c>
      <c r="Y265" s="13" t="n">
        <f aca="false">X273</f>
        <v>6891433.14204625</v>
      </c>
      <c r="Z265" s="13" t="n">
        <f aca="false">Y273</f>
        <v>7664835.18672326</v>
      </c>
      <c r="AA265" s="13" t="n">
        <f aca="false">Z273</f>
        <v>8332724.92885027</v>
      </c>
      <c r="AB265" s="13" t="n">
        <f aca="false">AA273</f>
        <v>9129814.03597728</v>
      </c>
      <c r="AC265" s="13" t="n">
        <f aca="false">AB273</f>
        <v>9948742.47849498</v>
      </c>
      <c r="AD265" s="13" t="n">
        <f aca="false">AC273</f>
        <v>10677630.1515489</v>
      </c>
      <c r="AE265" s="13" t="n">
        <f aca="false">AD273</f>
        <v>11176644.8598592</v>
      </c>
      <c r="AF265" s="13" t="n">
        <f aca="false">AE273</f>
        <v>11691179.8956261</v>
      </c>
      <c r="AG265" s="13" t="n">
        <f aca="false">AF273</f>
        <v>11810717.9473358</v>
      </c>
      <c r="AH265" s="13" t="n">
        <f aca="false">AG273</f>
        <v>12702893.4780967</v>
      </c>
      <c r="AI265" s="13" t="n">
        <f aca="false">AH273</f>
        <v>13333286.1151663</v>
      </c>
      <c r="AJ265" s="13" t="n">
        <f aca="false">AI273</f>
        <v>14059675.2063252</v>
      </c>
      <c r="AK265" s="13" t="n">
        <f aca="false">AJ273</f>
        <v>14931479.0879989</v>
      </c>
      <c r="AL265" s="13" t="n">
        <f aca="false">AK273</f>
        <v>15570415.6834203</v>
      </c>
      <c r="AM265" s="13" t="n">
        <f aca="false">AL273</f>
        <v>16172490.7036057</v>
      </c>
      <c r="AN265" s="13" t="n">
        <f aca="false">AM273</f>
        <v>16476972.0244329</v>
      </c>
      <c r="AO265" s="13" t="n">
        <f aca="false">AN273</f>
        <v>16993369.6046581</v>
      </c>
      <c r="AP265" s="13" t="n">
        <f aca="false">AO273</f>
        <v>17130534.732943</v>
      </c>
      <c r="AQ265" s="13" t="n">
        <f aca="false">AP273</f>
        <v>17291123.1512279</v>
      </c>
      <c r="AR265" s="13" t="n">
        <f aca="false">AQ273</f>
        <v>17496711.5695128</v>
      </c>
      <c r="AS265" s="13" t="n">
        <f aca="false">AR273</f>
        <v>17696882.3927978</v>
      </c>
      <c r="AT265" s="13" t="n">
        <f aca="false">AS273</f>
        <v>17960405.1160827</v>
      </c>
      <c r="AU265" s="13" t="n">
        <f aca="false">AT273</f>
        <v>18263510.2443676</v>
      </c>
      <c r="AV265" s="13" t="n">
        <f aca="false">AU273</f>
        <v>18941783.3186296</v>
      </c>
      <c r="AW265" s="13" t="n">
        <f aca="false">AV273</f>
        <v>19786450.3484566</v>
      </c>
      <c r="AX265" s="13" t="n">
        <f aca="false">AW273</f>
        <v>19968941.1857712</v>
      </c>
      <c r="AY265" s="13" t="n">
        <f aca="false">AX273</f>
        <v>20184417.3605858</v>
      </c>
      <c r="AZ265" s="13" t="n">
        <f aca="false">AY273</f>
        <v>20190186.7854004</v>
      </c>
      <c r="BA265" s="13" t="n">
        <f aca="false">AZ273</f>
        <v>20491441.547715</v>
      </c>
      <c r="BB265" s="13" t="n">
        <f aca="false">BA273</f>
        <v>20912144.0960095</v>
      </c>
      <c r="BC265" s="13" t="n">
        <f aca="false">BB273</f>
        <v>21384066.8683439</v>
      </c>
      <c r="BD265" s="13" t="n">
        <f aca="false">BC273</f>
        <v>21728196.3906783</v>
      </c>
      <c r="BE265" s="13" t="n">
        <f aca="false">BD273</f>
        <v>22178855.2741255</v>
      </c>
      <c r="BF265" s="13" t="n">
        <f aca="false">BE273</f>
        <v>22713227.0139599</v>
      </c>
      <c r="BG265" s="13" t="n">
        <f aca="false">BF273</f>
        <v>23107497.5912943</v>
      </c>
      <c r="BH265" s="13" t="n">
        <f aca="false">BG273</f>
        <v>23606890.3888331</v>
      </c>
      <c r="BI265" s="13" t="n">
        <f aca="false">BH273</f>
        <v>24437198.5099703</v>
      </c>
      <c r="BJ265" s="13" t="n">
        <f aca="false">BI273</f>
        <v>25123925.8769037</v>
      </c>
      <c r="BK265" s="13" t="n">
        <f aca="false">BJ273</f>
        <v>25479409.8156021</v>
      </c>
      <c r="BL265" s="13" t="n">
        <f aca="false">BK273</f>
        <v>25653745.0666114</v>
      </c>
      <c r="BM265" s="13" t="n">
        <f aca="false">BL273</f>
        <v>26006641.5739549</v>
      </c>
      <c r="BN265" s="13" t="n">
        <f aca="false">BM273</f>
        <v>26476204.2476843</v>
      </c>
      <c r="BO265" s="13" t="n">
        <f aca="false">BN273</f>
        <v>26810881.200969</v>
      </c>
      <c r="BP265" s="13" t="n">
        <f aca="false">BO273</f>
        <v>27253982.2921985</v>
      </c>
      <c r="BQ265" s="13" t="n">
        <f aca="false">BP273</f>
        <v>27603441.1097791</v>
      </c>
      <c r="BR265" s="13" t="n">
        <f aca="false">BQ273</f>
        <v>28054042.2010086</v>
      </c>
      <c r="BS265" s="13" t="n">
        <f aca="false">BR273</f>
        <v>28401995.3918102</v>
      </c>
      <c r="BT265" s="13" t="n">
        <f aca="false">BS273</f>
        <v>28852596.4830397</v>
      </c>
      <c r="BU265" s="13" t="n">
        <f aca="false">BT273</f>
        <v>29199408.4771709</v>
      </c>
      <c r="BV265" s="13" t="n">
        <f aca="false">BU273</f>
        <v>29659665.2859003</v>
      </c>
      <c r="BW265" s="13" t="n">
        <f aca="false">BV273</f>
        <v>30012725.8779169</v>
      </c>
      <c r="BX265" s="13" t="n">
        <f aca="false">BW273</f>
        <v>30236944.2691464</v>
      </c>
      <c r="BY265" s="13" t="n">
        <f aca="false">BX273</f>
        <v>30584524.3043139</v>
      </c>
      <c r="BZ265" s="13" t="n">
        <f aca="false">BY273</f>
        <v>31024806.1985679</v>
      </c>
      <c r="CA265" s="13" t="n">
        <f aca="false">BZ273</f>
        <v>31362157.5798904</v>
      </c>
      <c r="CB265" s="13" t="n">
        <f aca="false">CA273</f>
        <v>31812095.1916444</v>
      </c>
      <c r="CC265" s="13" t="n">
        <f aca="false">CB273</f>
        <v>32156475.0683317</v>
      </c>
      <c r="CD265" s="13" t="n">
        <f aca="false">CC273</f>
        <v>32632874.2625858</v>
      </c>
      <c r="CE265" s="13" t="n">
        <f aca="false">CD273</f>
        <v>32971991.4321379</v>
      </c>
      <c r="CF265" s="13" t="n">
        <f aca="false">CE273</f>
        <v>33412273.326392</v>
      </c>
      <c r="CG265" s="13" t="n">
        <f aca="false">CF273</f>
        <v>33739344.9992558</v>
      </c>
      <c r="CH265" s="13" t="n">
        <f aca="false">CG273</f>
        <v>34208244.1935099</v>
      </c>
      <c r="CI265" s="13" t="n">
        <f aca="false">CH273</f>
        <v>34547898.2310876</v>
      </c>
      <c r="CJ265" s="13" t="n">
        <f aca="false">CI273</f>
        <v>34725680.1253417</v>
      </c>
      <c r="CK265" s="13" t="n">
        <f aca="false">CJ273</f>
        <v>35070651.4296287</v>
      </c>
      <c r="CL265" s="13" t="n">
        <f aca="false">CK273</f>
        <v>35452129.1554678</v>
      </c>
      <c r="CM265" s="13" t="n">
        <f aca="false">CL273</f>
        <v>35691862.3388101</v>
      </c>
      <c r="CN265" s="13" t="n">
        <f aca="false">CM273</f>
        <v>36006523.0596492</v>
      </c>
      <c r="CO265" s="13" t="n">
        <f aca="false">CN273</f>
        <v>36176360.8743791</v>
      </c>
      <c r="CP265" s="13" t="n">
        <f aca="false">CO273</f>
        <v>36369125.7077183</v>
      </c>
      <c r="CQ265" s="13" t="n">
        <f aca="false">CP273</f>
        <v>36443053.3722709</v>
      </c>
      <c r="CR265" s="13" t="n">
        <f aca="false">CQ273</f>
        <v>36550039.61811</v>
      </c>
      <c r="CS265" s="13" t="n">
        <f aca="false">CR273</f>
        <v>36537192.1542886</v>
      </c>
      <c r="CT265" s="13" t="n">
        <f aca="false">CS273</f>
        <v>36577361.3951277</v>
      </c>
      <c r="CU265" s="13" t="n">
        <f aca="false">CT273</f>
        <v>36550696.1009838</v>
      </c>
      <c r="CV265" s="13" t="n">
        <f aca="false">CU273</f>
        <v>36533060.1318399</v>
      </c>
      <c r="CW265" s="13" t="n">
        <f aca="false">CV273</f>
        <v>36420616.250196</v>
      </c>
      <c r="CX265" s="13" t="n">
        <f aca="false">CW273</f>
        <v>36307747.4145692</v>
      </c>
      <c r="CY265" s="13" t="n">
        <f aca="false">CX273</f>
        <v>36117226.3839425</v>
      </c>
      <c r="CZ265" s="13" t="n">
        <f aca="false">CY273</f>
        <v>35937540.5433157</v>
      </c>
      <c r="DA265" s="13" t="n">
        <f aca="false">CZ273</f>
        <v>35626929.4901889</v>
      </c>
      <c r="DB265" s="13" t="n">
        <f aca="false">DA273</f>
        <v>35325347.7620621</v>
      </c>
      <c r="DC265" s="13" t="n">
        <f aca="false">DB273</f>
        <v>34843179.5339354</v>
      </c>
      <c r="DD265" s="13" t="n">
        <f aca="false">DC273</f>
        <v>34361011.3058086</v>
      </c>
      <c r="DE265" s="13" t="n">
        <f aca="false">DD273</f>
        <v>33878843.0776818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-899164.031060054</v>
      </c>
      <c r="J266" s="13" t="n">
        <f aca="false">J147</f>
        <v>388351.266547281</v>
      </c>
      <c r="K266" s="13" t="n">
        <f aca="false">K147</f>
        <v>358438.801819682</v>
      </c>
      <c r="L266" s="13" t="n">
        <f aca="false">L147</f>
        <v>-112799.944708576</v>
      </c>
      <c r="M266" s="13" t="n">
        <f aca="false">M147</f>
        <v>336463.485241809</v>
      </c>
      <c r="N266" s="13" t="n">
        <f aca="false">N147</f>
        <v>460843.396587298</v>
      </c>
      <c r="O266" s="13" t="n">
        <f aca="false">O147</f>
        <v>337505.214712298</v>
      </c>
      <c r="P266" s="13" t="n">
        <f aca="false">P147</f>
        <v>396302.476587297</v>
      </c>
      <c r="Q266" s="13" t="n">
        <f aca="false">Q147</f>
        <v>334054.740287298</v>
      </c>
      <c r="R266" s="13" t="n">
        <f aca="false">R147</f>
        <v>-627351.940062236</v>
      </c>
      <c r="S266" s="13" t="n">
        <f aca="false">S147</f>
        <v>318849.527314514</v>
      </c>
      <c r="T266" s="13" t="n">
        <f aca="false">T147</f>
        <v>390456.832448463</v>
      </c>
      <c r="U266" s="13" t="n">
        <f aca="false">U147</f>
        <v>589662.539948464</v>
      </c>
      <c r="V266" s="13" t="n">
        <f aca="false">V147</f>
        <v>714348.552448466</v>
      </c>
      <c r="W266" s="13" t="n">
        <f aca="false">W147</f>
        <v>1342386.14244846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H109-I109-H107-IF(H$3&lt;5,0,-SUMPRODUCT('Deal Terms'!$E$4:$E$47*('Deal Terms'!$G$4:$G$47=0),H$13:H$56+H$60:H$103))</f>
        <v>2285401.14939339</v>
      </c>
      <c r="J269" s="13" t="n">
        <f aca="false">I109-J109-I107-IF(I$3&lt;5,0,-SUMPRODUCT('Deal Terms'!$E$4:$E$47*('Deal Terms'!$G$4:$G$47=0),I$13:I$56+I$60:I$103))</f>
        <v>-1246621.46760733</v>
      </c>
      <c r="K269" s="13" t="n">
        <f aca="false">J109-K109-J107-IF(J$3&lt;5,0,-SUMPRODUCT('Deal Terms'!$E$4:$E$47*('Deal Terms'!$G$4:$G$47=0),J$13:J$56+J$60:J$103))</f>
        <v>255184.984727599</v>
      </c>
      <c r="L269" s="13" t="n">
        <f aca="false">K109-L109-K107-IF(K$3&lt;5,0,-SUMPRODUCT('Deal Terms'!$E$4:$E$47*('Deal Terms'!$G$4:$G$47=0),K$13:K$56+K$60:K$103))</f>
        <v>455330.269861591</v>
      </c>
      <c r="M269" s="13" t="n">
        <f aca="false">L109-M109-L107-IF(L$3&lt;5,0,-SUMPRODUCT('Deal Terms'!$E$4:$E$47*('Deal Terms'!$G$4:$G$47=0),L$13:L$56+L$60:L$103))</f>
        <v>-454062.466617051</v>
      </c>
      <c r="N269" s="13" t="n">
        <f aca="false">M109-N109-M107-IF(M$3&lt;5,0,-SUMPRODUCT('Deal Terms'!$E$4:$E$47*('Deal Terms'!$G$4:$G$47=0),M$13:M$56+M$60:M$103))</f>
        <v>-182274.211345489</v>
      </c>
      <c r="O269" s="13" t="n">
        <f aca="false">N109-O109-N107-IF(N$3&lt;5,0,-SUMPRODUCT('Deal Terms'!$E$4:$E$47*('Deal Terms'!$G$4:$G$47=0),N$13:N$56+N$60:N$103))</f>
        <v>155486.85</v>
      </c>
      <c r="P269" s="13" t="n">
        <f aca="false">O109-P109-O107-IF(O$3&lt;5,0,-SUMPRODUCT('Deal Terms'!$E$4:$E$47*('Deal Terms'!$G$4:$G$47=0),O$13:O$56+O$60:O$103))</f>
        <v>-6497.71999999927</v>
      </c>
      <c r="Q269" s="13" t="n">
        <f aca="false">P109-Q109-P107-IF(P$3&lt;5,0,-SUMPRODUCT('Deal Terms'!$E$4:$E$47*('Deal Terms'!$G$4:$G$47=0),P$13:P$56+P$60:P$103))</f>
        <v>61527.8299999994</v>
      </c>
      <c r="R269" s="13" t="n">
        <f aca="false">Q109-R109-Q107-IF(Q$3&lt;5,0,-SUMPRODUCT('Deal Terms'!$E$4:$E$47*('Deal Terms'!$G$4:$G$47=0),Q$13:Q$56+Q$60:Q$103))</f>
        <v>864788.775349534</v>
      </c>
      <c r="S269" s="13" t="n">
        <f aca="false">R109-S109-R107-IF(R$3&lt;5,0,-SUMPRODUCT('Deal Terms'!$E$4:$E$47*('Deal Terms'!$G$4:$G$47=0),R$13:R$56+R$60:R$103))</f>
        <v>-934578.01487675</v>
      </c>
      <c r="T269" s="13" t="n">
        <f aca="false">S109-T109-S107-IF(S$3&lt;5,0,-SUMPRODUCT('Deal Terms'!$E$4:$E$47*('Deal Terms'!$G$4:$G$47=0),S$13:S$56+S$60:S$103))</f>
        <v>-123066.540133949</v>
      </c>
      <c r="U269" s="13" t="n">
        <f aca="false">T109-U109-T107-IF(T$3&lt;5,0,-SUMPRODUCT('Deal Terms'!$E$4:$E$47*('Deal Terms'!$G$4:$G$47=0),T$13:T$56+T$60:T$103))</f>
        <v>-237891.787500001</v>
      </c>
      <c r="V269" s="13" t="n">
        <f aca="false">U109-V109-U107-IF(U$3&lt;5,0,-SUMPRODUCT('Deal Terms'!$E$4:$E$47*('Deal Terms'!$G$4:$G$47=0),U$13:U$56+U$60:U$103))</f>
        <v>-81881.0600000017</v>
      </c>
      <c r="W269" s="13" t="n">
        <f aca="false">V109-W109-V107-IF(V$3&lt;5,0,-SUMPRODUCT('Deal Terms'!$E$4:$E$47*('Deal Terms'!$G$4:$G$47=0),V$13:V$56+V$60:V$103))</f>
        <v>-624604.619999998</v>
      </c>
      <c r="X269" s="13" t="n">
        <f aca="false">W109-X109-W107-IF(W$3&lt;5,0,-SUMPRODUCT('Deal Terms'!$E$4:$E$47*('Deal Terms'!$G$4:$G$47=0),W$13:W$56+W$60:W$103))</f>
        <v>451631.265141085</v>
      </c>
      <c r="Y269" s="13" t="n">
        <f aca="false">X109-Y109-X107-IF(X$3&lt;5,0,-SUMPRODUCT('Deal Terms'!$E$4:$E$47*('Deal Terms'!$G$4:$G$47=0),X$13:X$56+X$60:X$103))</f>
        <v>161760.82</v>
      </c>
      <c r="Z269" s="13" t="n">
        <f aca="false">Y109-Z109-Y107-IF(Y$3&lt;5,0,-SUMPRODUCT('Deal Terms'!$E$4:$E$47*('Deal Terms'!$G$4:$G$47=0),Y$13:Y$56+Y$60:Y$103))</f>
        <v>-126346.18</v>
      </c>
      <c r="AA269" s="13" t="n">
        <f aca="false">Z109-AA109-Z107-IF(Z$3&lt;5,0,-SUMPRODUCT('Deal Terms'!$E$4:$E$47*('Deal Terms'!$G$4:$G$47=0),Z$13:Z$56+Z$60:Z$103))</f>
        <v>57063.7000000011</v>
      </c>
      <c r="AB269" s="13" t="n">
        <f aca="false">AA109-AB109-AA107-IF(AA$3&lt;5,0,-SUMPRODUCT('Deal Terms'!$E$4:$E$47*('Deal Terms'!$G$4:$G$47=0),AA$13:AA$56+AA$60:AA$103))</f>
        <v>13727.0153782219</v>
      </c>
      <c r="AC269" s="13" t="n">
        <f aca="false">AB109-AC109-AB107-IF(AB$3&lt;5,0,-SUMPRODUCT('Deal Terms'!$E$4:$E$47*('Deal Terms'!$G$4:$G$47=0),AB$13:AB$56+AB$60:AB$103))</f>
        <v>228725.469243554</v>
      </c>
      <c r="AD269" s="13" t="n">
        <f aca="false">AC109-AD109-AC107-IF(AC$3&lt;5,0,-SUMPRODUCT('Deal Terms'!$E$4:$E$47*('Deal Terms'!$G$4:$G$47=0),AC$13:AC$56+AC$60:AC$103))</f>
        <v>-22949.9100000002</v>
      </c>
      <c r="AE269" s="13" t="n">
        <f aca="false">AD109-AE109-AD107-IF(AD$3&lt;5,0,-SUMPRODUCT('Deal Terms'!$E$4:$E$47*('Deal Terms'!$G$4:$G$47=0),AD$13:AD$56+AD$60:AD$103))</f>
        <v>575114.409131454</v>
      </c>
      <c r="AF269" s="13" t="n">
        <f aca="false">AE109-AF109-AE107-IF(AE$3&lt;5,0,-SUMPRODUCT('Deal Terms'!$E$4:$E$47*('Deal Terms'!$G$4:$G$47=0),AE$13:AE$56+AE$60:AE$103))</f>
        <v>-950975.760595662</v>
      </c>
      <c r="AG269" s="13" t="n">
        <f aca="false">AF109-AG109-AF107-IF(AF$3&lt;5,0,-SUMPRODUCT('Deal Terms'!$E$4:$E$47*('Deal Terms'!$G$4:$G$47=0),AF$13:AF$56+AF$60:AF$103))</f>
        <v>262852.571191324</v>
      </c>
      <c r="AH269" s="13" t="n">
        <f aca="false">AG109-AH109-AG107-IF(AG$3&lt;5,0,-SUMPRODUCT('Deal Terms'!$E$4:$E$47*('Deal Terms'!$G$4:$G$47=0),AG$13:AG$56+AG$60:AG$103))</f>
        <v>21393.5500000007</v>
      </c>
      <c r="AI269" s="13" t="n">
        <f aca="false">AH109-AI109-AH107-IF(AH$3&lt;5,0,-SUMPRODUCT('Deal Terms'!$E$4:$E$47*('Deal Terms'!$G$4:$G$47=0),AH$13:AH$56+AH$60:AH$103))</f>
        <v>-212122.509567751</v>
      </c>
      <c r="AJ269" s="13" t="n">
        <f aca="false">AI109-AJ109-AI107-IF(AI$3&lt;5,0,-SUMPRODUCT('Deal Terms'!$E$4:$E$47*('Deal Terms'!$G$4:$G$47=0),AI$13:AI$56+AI$60:AI$103))</f>
        <v>259755.910715636</v>
      </c>
      <c r="AK269" s="13" t="n">
        <f aca="false">AJ109-AK109-AJ107-IF(AJ$3&lt;5,0,-SUMPRODUCT('Deal Terms'!$E$4:$E$47*('Deal Terms'!$G$4:$G$47=0),AJ$13:AJ$56+AJ$60:AJ$103))</f>
        <v>141273.49130975</v>
      </c>
      <c r="AL269" s="13" t="n">
        <f aca="false">AK109-AL109-AK107-IF(AK$3&lt;5,0,-SUMPRODUCT('Deal Terms'!$E$4:$E$47*('Deal Terms'!$G$4:$G$47=0),AK$13:AK$56+AK$60:AK$103))</f>
        <v>96828.2862584097</v>
      </c>
      <c r="AM269" s="13" t="n">
        <f aca="false">AL109-AM109-AL107-IF(AL$3&lt;5,0,-SUMPRODUCT('Deal Terms'!$E$4:$E$47*('Deal Terms'!$G$4:$G$47=0),AL$13:AL$56+AL$60:AL$103))</f>
        <v>88613.0707577625</v>
      </c>
      <c r="AN269" s="13" t="n">
        <f aca="false">AM109-AN109-AM107-IF(AM$3&lt;5,0,-SUMPRODUCT('Deal Terms'!$E$4:$E$47*('Deal Terms'!$G$4:$G$47=0),AM$13:AM$56+AM$60:AM$103))</f>
        <v>108482.05</v>
      </c>
      <c r="AO269" s="13" t="n">
        <f aca="false">AN109-AO109-AN107-IF(AN$3&lt;5,0,-SUMPRODUCT('Deal Terms'!$E$4:$E$47*('Deal Terms'!$G$4:$G$47=0),AN$13:AN$56+AN$60:AN$103))</f>
        <v>-68423.29</v>
      </c>
      <c r="AP269" s="13" t="n">
        <f aca="false">AO109-AP109-AO107-IF(AO$3&lt;5,0,-SUMPRODUCT('Deal Terms'!$E$4:$E$47*('Deal Terms'!$G$4:$G$47=0),AO$13:AO$56+AO$60:AO$103))</f>
        <v>0</v>
      </c>
      <c r="AQ269" s="13" t="n">
        <f aca="false">AP109-AQ109-AP107-IF(AP$3&lt;5,0,-SUMPRODUCT('Deal Terms'!$E$4:$E$47*('Deal Terms'!$G$4:$G$47=0),AP$13:AP$56+AP$60:AP$103))</f>
        <v>0</v>
      </c>
      <c r="AR269" s="13" t="n">
        <f aca="false">AQ109-AR109-AQ107-IF(AQ$3&lt;5,0,-SUMPRODUCT('Deal Terms'!$E$4:$E$47*('Deal Terms'!$G$4:$G$47=0),AQ$13:AQ$56+AQ$60:AQ$103))</f>
        <v>-108351.899999999</v>
      </c>
      <c r="AS269" s="13" t="n">
        <f aca="false">AR109-AS109-AR107-IF(AR$3&lt;5,0,-SUMPRODUCT('Deal Terms'!$E$4:$E$47*('Deal Terms'!$G$4:$G$47=0),AR$13:AR$56+AR$60:AR$103))</f>
        <v>0</v>
      </c>
      <c r="AT269" s="13" t="n">
        <f aca="false">AS109-AT109-AS107-IF(AS$3&lt;5,0,-SUMPRODUCT('Deal Terms'!$E$4:$E$47*('Deal Terms'!$G$4:$G$47=0),AS$13:AS$56+AS$60:AS$103))</f>
        <v>-108351.9</v>
      </c>
      <c r="AU269" s="13" t="n">
        <f aca="false">AT109-AU109-AT107-IF(AT$3&lt;5,0,-SUMPRODUCT('Deal Terms'!$E$4:$E$47*('Deal Terms'!$G$4:$G$47=0),AT$13:AT$56+AT$60:AT$103))</f>
        <v>-423132.833596339</v>
      </c>
      <c r="AV269" s="13" t="n">
        <f aca="false">AU109-AV109-AU107-IF(AU$3&lt;5,0,-SUMPRODUCT('Deal Terms'!$E$4:$E$47*('Deal Terms'!$G$4:$G$47=0),AU$13:AU$56+AU$60:AU$103))</f>
        <v>624676.192512469</v>
      </c>
      <c r="AW269" s="13" t="n">
        <f aca="false">AV109-AW109-AV107-IF(AV$3&lt;5,0,-SUMPRODUCT('Deal Terms'!$E$4:$E$47*('Deal Terms'!$G$4:$G$47=0),AV$13:AV$56+AV$60:AV$103))</f>
        <v>0</v>
      </c>
      <c r="AX269" s="13" t="n">
        <f aca="false">AW109-AX109-AW107-IF(AW$3&lt;5,0,-SUMPRODUCT('Deal Terms'!$E$4:$E$47*('Deal Terms'!$G$4:$G$47=0),AW$13:AW$56+AW$60:AW$103))</f>
        <v>172206.75</v>
      </c>
      <c r="AY269" s="13" t="n">
        <f aca="false">AX109-AY109-AX107-IF(AX$3&lt;5,0,-SUMPRODUCT('Deal Terms'!$E$4:$E$47*('Deal Terms'!$G$4:$G$47=0),AX$13:AX$56+AX$60:AX$103))</f>
        <v>-262500</v>
      </c>
      <c r="AZ269" s="13" t="n">
        <f aca="false">AY109-AZ109-AY107-IF(AY$3&lt;5,0,-SUMPRODUCT('Deal Terms'!$E$4:$E$47*('Deal Terms'!$G$4:$G$47=0),AY$13:AY$56+AY$60:AY$103))</f>
        <v>-90293.25</v>
      </c>
      <c r="BA269" s="13" t="n">
        <f aca="false">AZ109-BA109-AZ107-IF(AZ$3&lt;5,0,-SUMPRODUCT('Deal Terms'!$E$4:$E$47*('Deal Terms'!$G$4:$G$47=0),AZ$13:AZ$56+AZ$60:AZ$103))</f>
        <v>-90293.25</v>
      </c>
      <c r="BB269" s="13" t="n">
        <f aca="false">BA109-BB109-BA107-IF(BA$3&lt;5,0,-SUMPRODUCT('Deal Terms'!$E$4:$E$47*('Deal Terms'!$G$4:$G$47=0),BA$13:BA$56+BA$60:BA$103))</f>
        <v>90293.25</v>
      </c>
      <c r="BC269" s="13" t="n">
        <f aca="false">BB109-BC109-BB107-IF(BB$3&lt;5,0,-SUMPRODUCT('Deal Terms'!$E$4:$E$47*('Deal Terms'!$G$4:$G$47=0),BB$13:BB$56+BB$60:BB$103))</f>
        <v>0</v>
      </c>
      <c r="BD269" s="13" t="n">
        <f aca="false">BC109-BD109-BC107-IF(BC$3&lt;5,0,-SUMPRODUCT('Deal Terms'!$E$4:$E$47*('Deal Terms'!$G$4:$G$47=0),BC$13:BC$56+BC$60:BC$103))</f>
        <v>-198645.149999999</v>
      </c>
      <c r="BE269" s="13" t="n">
        <f aca="false">BD109-BE109-BD107-IF(BD$3&lt;5,0,-SUMPRODUCT('Deal Terms'!$E$4:$E$47*('Deal Terms'!$G$4:$G$47=0),BD$13:BD$56+BD$60:BD$103))</f>
        <v>180586.499999999</v>
      </c>
      <c r="BF269" s="13" t="n">
        <f aca="false">BE109-BF109-BE107-IF(BE$3&lt;5,0,-SUMPRODUCT('Deal Terms'!$E$4:$E$47*('Deal Terms'!$G$4:$G$47=0),BE$13:BE$56+BE$60:BE$103))</f>
        <v>-90293.2499999991</v>
      </c>
      <c r="BG269" s="13" t="n">
        <f aca="false">BF109-BG109-BF107-IF(BF$3&lt;5,0,-SUMPRODUCT('Deal Terms'!$E$4:$E$47*('Deal Terms'!$G$4:$G$47=0),BF$13:BF$56+BF$60:BF$103))</f>
        <v>-108351.900000001</v>
      </c>
      <c r="BH269" s="13" t="n">
        <f aca="false">BG109-BH109-BG107-IF(BG$3&lt;5,0,-SUMPRODUCT('Deal Terms'!$E$4:$E$47*('Deal Terms'!$G$4:$G$47=0),BG$13:BG$56+BG$60:BG$103))</f>
        <v>-122525.7250556</v>
      </c>
      <c r="BI269" s="13" t="n">
        <f aca="false">BH109-BI109-BH107-IF(BH$3&lt;5,0,-SUMPRODUCT('Deal Terms'!$E$4:$E$47*('Deal Terms'!$G$4:$G$47=0),BH$13:BH$56+BH$60:BH$103))</f>
        <v>406595.915924147</v>
      </c>
      <c r="BJ269" s="13" t="n">
        <f aca="false">BI109-BJ109-BI107-IF(BI$3&lt;5,0,-SUMPRODUCT('Deal Terms'!$E$4:$E$47*('Deal Terms'!$G$4:$G$47=0),BI$13:BI$56+BI$60:BI$103))</f>
        <v>98296.2000000002</v>
      </c>
      <c r="BK269" s="13" t="n">
        <f aca="false">BJ109-BK109-BJ107-IF(BJ$3&lt;5,0,-SUMPRODUCT('Deal Terms'!$E$4:$E$47*('Deal Terms'!$G$4:$G$47=0),BJ$13:BJ$56+BJ$60:BJ$103))</f>
        <v>-98296.2000000002</v>
      </c>
      <c r="BL269" s="13" t="n">
        <f aca="false">BK109-BL109-BK107-IF(BK$3&lt;5,0,-SUMPRODUCT('Deal Terms'!$E$4:$E$47*('Deal Terms'!$G$4:$G$47=0),BK$13:BK$56+BK$60:BK$103))</f>
        <v>-198645.149999999</v>
      </c>
      <c r="BM269" s="13" t="n">
        <f aca="false">BL109-BM109-BL107-IF(BL$3&lt;5,0,-SUMPRODUCT('Deal Terms'!$E$4:$E$47*('Deal Terms'!$G$4:$G$47=0),BL$13:BL$56+BL$60:BL$103))</f>
        <v>216703.8</v>
      </c>
      <c r="BN269" s="13" t="n">
        <f aca="false">BM109-BN109-BM107-IF(BM$3&lt;5,0,-SUMPRODUCT('Deal Terms'!$E$4:$E$47*('Deal Terms'!$G$4:$G$47=0),BM$13:BM$56+BM$60:BM$103))</f>
        <v>-198645.15</v>
      </c>
      <c r="BO269" s="13" t="n">
        <f aca="false">BN109-BO109-BN107-IF(BN$3&lt;5,0,-SUMPRODUCT('Deal Terms'!$E$4:$E$47*('Deal Terms'!$G$4:$G$47=0),BN$13:BN$56+BN$60:BN$103))</f>
        <v>180586.5</v>
      </c>
      <c r="BP269" s="13" t="n">
        <f aca="false">BO109-BP109-BO107-IF(BO$3&lt;5,0,-SUMPRODUCT('Deal Terms'!$E$4:$E$47*('Deal Terms'!$G$4:$G$47=0),BO$13:BO$56+BO$60:BO$103))</f>
        <v>-180586.5</v>
      </c>
      <c r="BQ269" s="13" t="n">
        <f aca="false">BP109-BQ109-BP107-IF(BP$3&lt;5,0,-SUMPRODUCT('Deal Terms'!$E$4:$E$47*('Deal Terms'!$G$4:$G$47=0),BP$13:BP$56+BP$60:BP$103))</f>
        <v>180586.5</v>
      </c>
      <c r="BR269" s="13" t="n">
        <f aca="false">BQ109-BR109-BQ107-IF(BQ$3&lt;5,0,-SUMPRODUCT('Deal Terms'!$E$4:$E$47*('Deal Terms'!$G$4:$G$47=0),BQ$13:BQ$56+BQ$60:BQ$103))</f>
        <v>-180586.5</v>
      </c>
      <c r="BS269" s="13" t="n">
        <f aca="false">BR109-BS109-BR107-IF(BR$3&lt;5,0,-SUMPRODUCT('Deal Terms'!$E$4:$E$47*('Deal Terms'!$G$4:$G$47=0),BR$13:BR$56+BR$60:BR$103))</f>
        <v>180586.5</v>
      </c>
      <c r="BT269" s="13" t="n">
        <f aca="false">BS109-BT109-BS107-IF(BS$3&lt;5,0,-SUMPRODUCT('Deal Terms'!$E$4:$E$47*('Deal Terms'!$G$4:$G$47=0),BS$13:BS$56+BS$60:BS$103))</f>
        <v>-198645.15</v>
      </c>
      <c r="BU269" s="13" t="n">
        <f aca="false">BT109-BU109-BT107-IF(BT$3&lt;5,0,-SUMPRODUCT('Deal Terms'!$E$4:$E$47*('Deal Terms'!$G$4:$G$47=0),BT$13:BT$56+BT$60:BT$103))</f>
        <v>180586.500000001</v>
      </c>
      <c r="BV269" s="13" t="n">
        <f aca="false">BU109-BV109-BU107-IF(BU$3&lt;5,0,-SUMPRODUCT('Deal Terms'!$E$4:$E$47*('Deal Terms'!$G$4:$G$47=0),BU$13:BU$56+BU$60:BU$103))</f>
        <v>63854.8499999996</v>
      </c>
      <c r="BW269" s="13" t="n">
        <f aca="false">BV109-BW109-BV107-IF(BV$3&lt;5,0,-SUMPRODUCT('Deal Terms'!$E$4:$E$47*('Deal Terms'!$G$4:$G$47=0),BV$13:BV$56+BV$60:BV$103))</f>
        <v>-45796.2000000002</v>
      </c>
      <c r="BX269" s="13" t="n">
        <f aca="false">BW109-BX109-BW107-IF(BW$3&lt;5,0,-SUMPRODUCT('Deal Terms'!$E$4:$E$47*('Deal Terms'!$G$4:$G$47=0),BW$13:BW$56+BW$60:BW$103))</f>
        <v>-180586.5</v>
      </c>
      <c r="BY269" s="13" t="n">
        <f aca="false">BX109-BY109-BX107-IF(BX$3&lt;5,0,-SUMPRODUCT('Deal Terms'!$E$4:$E$47*('Deal Terms'!$G$4:$G$47=0),BX$13:BX$56+BX$60:BX$103))</f>
        <v>180586.5</v>
      </c>
      <c r="BZ269" s="13" t="n">
        <f aca="false">BY109-BZ109-BY107-IF(BY$3&lt;5,0,-SUMPRODUCT('Deal Terms'!$E$4:$E$47*('Deal Terms'!$G$4:$G$47=0),BY$13:BY$56+BY$60:BY$103))</f>
        <v>-198645.15</v>
      </c>
      <c r="CA269" s="13" t="n">
        <f aca="false">BZ109-CA109-BZ107-IF(BZ$3&lt;5,0,-SUMPRODUCT('Deal Terms'!$E$4:$E$47*('Deal Terms'!$G$4:$G$47=0),BZ$13:BZ$56+BZ$60:BZ$103))</f>
        <v>180586.500000001</v>
      </c>
      <c r="CB269" s="13" t="n">
        <f aca="false">CA109-CB109-CA107-IF(CA$3&lt;5,0,-SUMPRODUCT('Deal Terms'!$E$4:$E$47*('Deal Terms'!$G$4:$G$47=0),CA$13:CA$56+CA$60:CA$103))</f>
        <v>-198645.15</v>
      </c>
      <c r="CC269" s="13" t="n">
        <f aca="false">CB109-CC109-CB107-IF(CB$3&lt;5,0,-SUMPRODUCT('Deal Terms'!$E$4:$E$47*('Deal Terms'!$G$4:$G$47=0),CB$13:CB$56+CB$60:CB$103))</f>
        <v>216703.8</v>
      </c>
      <c r="CD269" s="13" t="n">
        <f aca="false">CC109-CD109-CC107-IF(CC$3&lt;5,0,-SUMPRODUCT('Deal Terms'!$E$4:$E$47*('Deal Terms'!$G$4:$G$47=0),CC$13:CC$56+CC$60:CC$103))</f>
        <v>-180586.5</v>
      </c>
      <c r="CE269" s="13" t="n">
        <f aca="false">CD109-CE109-CD107-IF(CD$3&lt;5,0,-SUMPRODUCT('Deal Terms'!$E$4:$E$47*('Deal Terms'!$G$4:$G$47=0),CD$13:CD$56+CD$60:CD$103))</f>
        <v>180586.5</v>
      </c>
      <c r="CF269" s="13" t="n">
        <f aca="false">CE109-CF109-CE107-IF(CE$3&lt;5,0,-SUMPRODUCT('Deal Terms'!$E$4:$E$47*('Deal Terms'!$G$4:$G$47=0),CE$13:CE$56+CE$60:CE$103))</f>
        <v>-216703.8</v>
      </c>
      <c r="CG269" s="13" t="n">
        <f aca="false">CF109-CG109-CF107-IF(CF$3&lt;5,0,-SUMPRODUCT('Deal Terms'!$E$4:$E$47*('Deal Terms'!$G$4:$G$47=0),CF$13:CF$56+CF$60:CF$103))</f>
        <v>216703.8</v>
      </c>
      <c r="CH269" s="13" t="n">
        <f aca="false">CG109-CH109-CG107-IF(CG$3&lt;5,0,-SUMPRODUCT('Deal Terms'!$E$4:$E$47*('Deal Terms'!$G$4:$G$47=0),CG$13:CG$56+CG$60:CG$103))</f>
        <v>81913.5</v>
      </c>
      <c r="CI269" s="13" t="n">
        <f aca="false">CH109-CI109-CH107-IF(CH$3&lt;5,0,-SUMPRODUCT('Deal Terms'!$E$4:$E$47*('Deal Terms'!$G$4:$G$47=0),CH$13:CH$56+CH$60:CH$103))</f>
        <v>-81913.5</v>
      </c>
      <c r="CJ269" s="13" t="n">
        <f aca="false">CI109-CJ109-CI107-IF(CI$3&lt;5,0,-SUMPRODUCT('Deal Terms'!$E$4:$E$47*('Deal Terms'!$G$4:$G$47=0),CI$13:CI$56+CI$60:CI$103))</f>
        <v>-90293.25</v>
      </c>
      <c r="CK269" s="13" t="n">
        <f aca="false">CJ109-CK109-CJ107-IF(CJ$3&lt;5,0,-SUMPRODUCT('Deal Terms'!$E$4:$E$47*('Deal Terms'!$G$4:$G$47=0),CJ$13:CJ$56+CJ$60:CJ$103))</f>
        <v>180586.5</v>
      </c>
      <c r="CL269" s="13" t="n">
        <f aca="false">CK109-CL109-CK107-IF(CK$3&lt;5,0,-SUMPRODUCT('Deal Terms'!$E$4:$E$47*('Deal Terms'!$G$4:$G$47=0),CK$13:CK$56+CK$60:CK$103))</f>
        <v>-108351.899999999</v>
      </c>
      <c r="CM269" s="13" t="n">
        <f aca="false">CL109-CM109-CL107-IF(CL$3&lt;5,0,-SUMPRODUCT('Deal Terms'!$E$4:$E$47*('Deal Terms'!$G$4:$G$47=0),CL$13:CL$56+CL$60:CL$103))</f>
        <v>216703.8</v>
      </c>
      <c r="CN269" s="13" t="n">
        <f aca="false">CM109-CN109-CM107-IF(CM$3&lt;5,0,-SUMPRODUCT('Deal Terms'!$E$4:$E$47*('Deal Terms'!$G$4:$G$47=0),CM$13:CM$56+CM$60:CM$103))</f>
        <v>-90293.25</v>
      </c>
      <c r="CO269" s="13" t="n">
        <f aca="false">CN109-CO109-CN107-IF(CN$3&lt;5,0,-SUMPRODUCT('Deal Terms'!$E$4:$E$47*('Deal Terms'!$G$4:$G$47=0),CN$13:CN$56+CN$60:CN$103))</f>
        <v>180586.5</v>
      </c>
      <c r="CP269" s="13" t="n">
        <f aca="false">CO109-CP109-CO107-IF(CO$3&lt;5,0,-SUMPRODUCT('Deal Terms'!$E$4:$E$47*('Deal Terms'!$G$4:$G$47=0),CO$13:CO$56+CO$60:CO$103))</f>
        <v>-90293.25</v>
      </c>
      <c r="CQ269" s="13" t="n">
        <f aca="false">CP109-CQ109-CP107-IF(CP$3&lt;5,0,-SUMPRODUCT('Deal Terms'!$E$4:$E$47*('Deal Terms'!$G$4:$G$47=0),CP$13:CP$56+CP$60:CP$103))</f>
        <v>180586.5</v>
      </c>
      <c r="CR269" s="13" t="n">
        <f aca="false">CQ109-CR109-CQ107-IF(CQ$3&lt;5,0,-SUMPRODUCT('Deal Terms'!$E$4:$E$47*('Deal Terms'!$G$4:$G$47=0),CQ$13:CQ$56+CQ$60:CQ$103))</f>
        <v>-108351.9</v>
      </c>
      <c r="CS269" s="13" t="n">
        <f aca="false">CR109-CS109-CR107-IF(CR$3&lt;5,0,-SUMPRODUCT('Deal Terms'!$E$4:$E$47*('Deal Terms'!$G$4:$G$47=0),CR$13:CR$56+CR$60:CR$103))</f>
        <v>216703.8</v>
      </c>
      <c r="CT269" s="13" t="n">
        <f aca="false">CS109-CT109-CS107-IF(CS$3&lt;5,0,-SUMPRODUCT('Deal Terms'!$E$4:$E$47*('Deal Terms'!$G$4:$G$47=0),CS$13:CS$56+CS$60:CS$103))</f>
        <v>-90293.25</v>
      </c>
      <c r="CU269" s="13" t="n">
        <f aca="false">CT109-CU109-CT107-IF(CT$3&lt;5,0,-SUMPRODUCT('Deal Terms'!$E$4:$E$47*('Deal Terms'!$G$4:$G$47=0),CT$13:CT$56+CT$60:CT$103))</f>
        <v>180586.5</v>
      </c>
      <c r="CV269" s="13" t="n">
        <f aca="false">CU109-CV109-CU107-IF(CU$3&lt;5,0,-SUMPRODUCT('Deal Terms'!$E$4:$E$47*('Deal Terms'!$G$4:$G$47=0),CU$13:CU$56+CU$60:CU$103))</f>
        <v>-90293.25</v>
      </c>
      <c r="CW269" s="13" t="n">
        <f aca="false">CV109-CW109-CV107-IF(CV$3&lt;5,0,-SUMPRODUCT('Deal Terms'!$E$4:$E$47*('Deal Terms'!$G$4:$G$47=0),CV$13:CV$56+CV$60:CV$103))</f>
        <v>180586.5</v>
      </c>
      <c r="CX269" s="13" t="n">
        <f aca="false">CW109-CX109-CW107-IF(CW$3&lt;5,0,-SUMPRODUCT('Deal Terms'!$E$4:$E$47*('Deal Terms'!$G$4:$G$47=0),CW$13:CW$56+CW$60:CW$103))</f>
        <v>-108351.9</v>
      </c>
      <c r="CY269" s="13" t="n">
        <f aca="false">CX109-CY109-CX107-IF(CX$3&lt;5,0,-SUMPRODUCT('Deal Terms'!$E$4:$E$47*('Deal Terms'!$G$4:$G$47=0),CX$13:CX$56+CX$60:CX$103))</f>
        <v>216703.8</v>
      </c>
      <c r="CZ269" s="13" t="n">
        <f aca="false">CY109-CZ109-CY107-IF(CY$3&lt;5,0,-SUMPRODUCT('Deal Terms'!$E$4:$E$47*('Deal Terms'!$G$4:$G$47=0),CY$13:CY$56+CY$60:CY$103))</f>
        <v>-90293.25</v>
      </c>
      <c r="DA269" s="13" t="n">
        <f aca="false">CZ109-DA109-CZ107-IF(CZ$3&lt;5,0,-SUMPRODUCT('Deal Terms'!$E$4:$E$47*('Deal Terms'!$G$4:$G$47=0),CZ$13:CZ$56+CZ$60:CZ$103))</f>
        <v>180586.5</v>
      </c>
      <c r="DB269" s="13" t="n">
        <f aca="false">DA109-DB109-DA107-IF(DA$3&lt;5,0,-SUMPRODUCT('Deal Terms'!$E$4:$E$47*('Deal Terms'!$G$4:$G$47=0),DA$13:DA$56+DA$60:DA$103))</f>
        <v>0</v>
      </c>
      <c r="DC269" s="13" t="n">
        <f aca="false">DB109-DC109-DB107-IF(DB$3&lt;5,0,-SUMPRODUCT('Deal Terms'!$E$4:$E$47*('Deal Terms'!$G$4:$G$47=0),DB$13:DB$56+DB$60:DB$103))</f>
        <v>0</v>
      </c>
      <c r="DD269" s="13" t="n">
        <f aca="false">DC109-DD109-DC107-IF(DC$3&lt;5,0,-SUMPRODUCT('Deal Terms'!$E$4:$E$47*('Deal Terms'!$G$4:$G$47=0),DC$13:DC$56+DC$60:DC$103))</f>
        <v>0</v>
      </c>
      <c r="DE269" s="13" t="n">
        <f aca="false">DD109-DE109-DD107-IF(DD$3&lt;5,0,-SUMPRODUCT('Deal Terms'!$E$4:$E$47*('Deal Terms'!$G$4:$G$47=0),DD$13:DD$56+DD$60:DD$103))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1778966.34647118</v>
      </c>
      <c r="K273" s="68" t="n">
        <f aca="false">SUM(K265:K272)</f>
        <v>2356166.75469446</v>
      </c>
      <c r="L273" s="68" t="n">
        <f aca="false">SUM(L265:L272)</f>
        <v>2740450.54567408</v>
      </c>
      <c r="M273" s="68" t="n">
        <f aca="false">SUM(M265:M272)</f>
        <v>2590728.61924926</v>
      </c>
      <c r="N273" s="68" t="n">
        <f aca="false">SUM(N265:N272)</f>
        <v>2825678.4884117</v>
      </c>
      <c r="O273" s="68" t="n">
        <f aca="false">SUM(O265:O272)</f>
        <v>3278192.91404463</v>
      </c>
      <c r="P273" s="68" t="n">
        <f aca="false">SUM(P265:P272)</f>
        <v>3626150.15255256</v>
      </c>
      <c r="Q273" s="68" t="n">
        <f aca="false">SUM(Q265:Q272)</f>
        <v>3982458.2232605</v>
      </c>
      <c r="R273" s="68" t="n">
        <f aca="false">SUM(R265:R272)</f>
        <v>4169548.03636091</v>
      </c>
      <c r="S273" s="68" t="n">
        <f aca="false">SUM(S265:S272)</f>
        <v>3529549.07236794</v>
      </c>
      <c r="T273" s="68" t="n">
        <f aca="false">SUM(T265:T272)</f>
        <v>3732312.33624503</v>
      </c>
      <c r="U273" s="68" t="n">
        <f aca="false">SUM(U265:U272)</f>
        <v>4124856.35725607</v>
      </c>
      <c r="V273" s="68" t="n">
        <f aca="false">SUM(V265:V272)</f>
        <v>4831857.28426711</v>
      </c>
      <c r="W273" s="68" t="n">
        <f aca="false">SUM(W265:W272)</f>
        <v>5611922.04677816</v>
      </c>
      <c r="X273" s="68" t="n">
        <f aca="false">SUM(X265:X272)</f>
        <v>6891433.14204625</v>
      </c>
      <c r="Y273" s="68" t="n">
        <f aca="false">SUM(Y265:Y272)</f>
        <v>7664835.18672326</v>
      </c>
      <c r="Z273" s="68" t="n">
        <f aca="false">SUM(Z265:Z272)</f>
        <v>8332724.92885027</v>
      </c>
      <c r="AA273" s="68" t="n">
        <f aca="false">SUM(AA265:AA272)</f>
        <v>9129814.03597728</v>
      </c>
      <c r="AB273" s="68" t="n">
        <f aca="false">SUM(AB265:AB272)</f>
        <v>9948742.47849498</v>
      </c>
      <c r="AC273" s="68" t="n">
        <f aca="false">SUM(AC265:AC272)</f>
        <v>10677630.1515489</v>
      </c>
      <c r="AD273" s="68" t="n">
        <f aca="false">SUM(AD265:AD272)</f>
        <v>11176644.8598592</v>
      </c>
      <c r="AE273" s="68" t="n">
        <f aca="false">SUM(AE265:AE272)</f>
        <v>11691179.8956261</v>
      </c>
      <c r="AF273" s="68" t="n">
        <f aca="false">SUM(AF265:AF272)</f>
        <v>11810717.9473358</v>
      </c>
      <c r="AG273" s="68" t="n">
        <f aca="false">SUM(AG265:AG272)</f>
        <v>12702893.4780967</v>
      </c>
      <c r="AH273" s="68" t="n">
        <f aca="false">SUM(AH265:AH272)</f>
        <v>13333286.1151663</v>
      </c>
      <c r="AI273" s="68" t="n">
        <f aca="false">SUM(AI265:AI272)</f>
        <v>14059675.2063252</v>
      </c>
      <c r="AJ273" s="68" t="n">
        <f aca="false">SUM(AJ265:AJ272)</f>
        <v>14931479.0879989</v>
      </c>
      <c r="AK273" s="68" t="n">
        <f aca="false">SUM(AK265:AK272)</f>
        <v>15570415.6834203</v>
      </c>
      <c r="AL273" s="68" t="n">
        <f aca="false">SUM(AL265:AL272)</f>
        <v>16172490.7036057</v>
      </c>
      <c r="AM273" s="68" t="n">
        <f aca="false">SUM(AM265:AM272)</f>
        <v>16476972.0244329</v>
      </c>
      <c r="AN273" s="68" t="n">
        <f aca="false">SUM(AN265:AN272)</f>
        <v>16993369.6046581</v>
      </c>
      <c r="AO273" s="68" t="n">
        <f aca="false">SUM(AO265:AO272)</f>
        <v>17130534.732943</v>
      </c>
      <c r="AP273" s="68" t="n">
        <f aca="false">SUM(AP265:AP272)</f>
        <v>17291123.1512279</v>
      </c>
      <c r="AQ273" s="68" t="n">
        <f aca="false">SUM(AQ265:AQ272)</f>
        <v>17496711.5695128</v>
      </c>
      <c r="AR273" s="68" t="n">
        <f aca="false">SUM(AR265:AR272)</f>
        <v>17696882.3927978</v>
      </c>
      <c r="AS273" s="68" t="n">
        <f aca="false">SUM(AS265:AS272)</f>
        <v>17960405.1160827</v>
      </c>
      <c r="AT273" s="68" t="n">
        <f aca="false">SUM(AT265:AT272)</f>
        <v>18263510.2443676</v>
      </c>
      <c r="AU273" s="68" t="n">
        <f aca="false">SUM(AU265:AU272)</f>
        <v>18941783.3186296</v>
      </c>
      <c r="AV273" s="68" t="n">
        <f aca="false">SUM(AV265:AV272)</f>
        <v>19786450.3484566</v>
      </c>
      <c r="AW273" s="68" t="n">
        <f aca="false">SUM(AW265:AW272)</f>
        <v>19968941.1857712</v>
      </c>
      <c r="AX273" s="68" t="n">
        <f aca="false">SUM(AX265:AX272)</f>
        <v>20184417.3605858</v>
      </c>
      <c r="AY273" s="68" t="n">
        <f aca="false">SUM(AY265:AY272)</f>
        <v>20190186.7854004</v>
      </c>
      <c r="AZ273" s="68" t="n">
        <f aca="false">SUM(AZ265:AZ272)</f>
        <v>20491441.547715</v>
      </c>
      <c r="BA273" s="68" t="n">
        <f aca="false">SUM(BA265:BA272)</f>
        <v>20912144.0960095</v>
      </c>
      <c r="BB273" s="68" t="n">
        <f aca="false">SUM(BB265:BB272)</f>
        <v>21384066.8683439</v>
      </c>
      <c r="BC273" s="68" t="n">
        <f aca="false">SUM(BC265:BC272)</f>
        <v>21728196.3906783</v>
      </c>
      <c r="BD273" s="68" t="n">
        <f aca="false">SUM(BD265:BD272)</f>
        <v>22178855.2741255</v>
      </c>
      <c r="BE273" s="68" t="n">
        <f aca="false">SUM(BE265:BE272)</f>
        <v>22713227.0139599</v>
      </c>
      <c r="BF273" s="68" t="n">
        <f aca="false">SUM(BF265:BF272)</f>
        <v>23107497.5912943</v>
      </c>
      <c r="BG273" s="68" t="n">
        <f aca="false">SUM(BG265:BG272)</f>
        <v>23606890.3888331</v>
      </c>
      <c r="BH273" s="68" t="n">
        <f aca="false">SUM(BH265:BH272)</f>
        <v>24437198.5099703</v>
      </c>
      <c r="BI273" s="68" t="n">
        <f aca="false">SUM(BI265:BI272)</f>
        <v>25123925.8769037</v>
      </c>
      <c r="BJ273" s="68" t="n">
        <f aca="false">SUM(BJ265:BJ272)</f>
        <v>25479409.8156021</v>
      </c>
      <c r="BK273" s="68" t="n">
        <f aca="false">SUM(BK265:BK272)</f>
        <v>25653745.0666114</v>
      </c>
      <c r="BL273" s="68" t="n">
        <f aca="false">SUM(BL265:BL272)</f>
        <v>26006641.5739549</v>
      </c>
      <c r="BM273" s="68" t="n">
        <f aca="false">SUM(BM265:BM272)</f>
        <v>26476204.2476843</v>
      </c>
      <c r="BN273" s="68" t="n">
        <f aca="false">SUM(BN265:BN272)</f>
        <v>26810881.200969</v>
      </c>
      <c r="BO273" s="68" t="n">
        <f aca="false">SUM(BO265:BO272)</f>
        <v>27253982.2921985</v>
      </c>
      <c r="BP273" s="68" t="n">
        <f aca="false">SUM(BP265:BP272)</f>
        <v>27603441.1097791</v>
      </c>
      <c r="BQ273" s="68" t="n">
        <f aca="false">SUM(BQ265:BQ272)</f>
        <v>28054042.2010086</v>
      </c>
      <c r="BR273" s="68" t="n">
        <f aca="false">SUM(BR265:BR272)</f>
        <v>28401995.3918102</v>
      </c>
      <c r="BS273" s="68" t="n">
        <f aca="false">SUM(BS265:BS272)</f>
        <v>28852596.4830397</v>
      </c>
      <c r="BT273" s="68" t="n">
        <f aca="false">SUM(BT265:BT272)</f>
        <v>29199408.4771709</v>
      </c>
      <c r="BU273" s="68" t="n">
        <f aca="false">SUM(BU265:BU272)</f>
        <v>29659665.2859003</v>
      </c>
      <c r="BV273" s="68" t="n">
        <f aca="false">SUM(BV265:BV272)</f>
        <v>30012725.8779169</v>
      </c>
      <c r="BW273" s="68" t="n">
        <f aca="false">SUM(BW265:BW272)</f>
        <v>30236944.2691464</v>
      </c>
      <c r="BX273" s="68" t="n">
        <f aca="false">SUM(BX265:BX272)</f>
        <v>30584524.3043139</v>
      </c>
      <c r="BY273" s="68" t="n">
        <f aca="false">SUM(BY265:BY272)</f>
        <v>31024806.1985679</v>
      </c>
      <c r="BZ273" s="68" t="n">
        <f aca="false">SUM(BZ265:BZ272)</f>
        <v>31362157.5798904</v>
      </c>
      <c r="CA273" s="68" t="n">
        <f aca="false">SUM(CA265:CA272)</f>
        <v>31812095.1916444</v>
      </c>
      <c r="CB273" s="68" t="n">
        <f aca="false">SUM(CB265:CB272)</f>
        <v>32156475.0683317</v>
      </c>
      <c r="CC273" s="68" t="n">
        <f aca="false">SUM(CC265:CC272)</f>
        <v>32632874.2625858</v>
      </c>
      <c r="CD273" s="68" t="n">
        <f aca="false">SUM(CD265:CD272)</f>
        <v>32971991.4321379</v>
      </c>
      <c r="CE273" s="68" t="n">
        <f aca="false">SUM(CE265:CE272)</f>
        <v>33412273.326392</v>
      </c>
      <c r="CF273" s="68" t="n">
        <f aca="false">SUM(CF265:CF272)</f>
        <v>33739344.9992558</v>
      </c>
      <c r="CG273" s="68" t="n">
        <f aca="false">SUM(CG265:CG272)</f>
        <v>34208244.1935099</v>
      </c>
      <c r="CH273" s="68" t="n">
        <f aca="false">SUM(CH265:CH272)</f>
        <v>34547898.2310876</v>
      </c>
      <c r="CI273" s="68" t="n">
        <f aca="false">SUM(CI265:CI272)</f>
        <v>34725680.1253417</v>
      </c>
      <c r="CJ273" s="68" t="n">
        <f aca="false">SUM(CJ265:CJ272)</f>
        <v>35070651.4296287</v>
      </c>
      <c r="CK273" s="68" t="n">
        <f aca="false">SUM(CK265:CK272)</f>
        <v>35452129.1554678</v>
      </c>
      <c r="CL273" s="68" t="n">
        <f aca="false">SUM(CL265:CL272)</f>
        <v>35691862.3388101</v>
      </c>
      <c r="CM273" s="68" t="n">
        <f aca="false">SUM(CM265:CM272)</f>
        <v>36006523.0596492</v>
      </c>
      <c r="CN273" s="68" t="n">
        <f aca="false">SUM(CN265:CN272)</f>
        <v>36176360.8743791</v>
      </c>
      <c r="CO273" s="68" t="n">
        <f aca="false">SUM(CO265:CO272)</f>
        <v>36369125.7077183</v>
      </c>
      <c r="CP273" s="68" t="n">
        <f aca="false">SUM(CP265:CP272)</f>
        <v>36443053.3722709</v>
      </c>
      <c r="CQ273" s="68" t="n">
        <f aca="false">SUM(CQ265:CQ272)</f>
        <v>36550039.61811</v>
      </c>
      <c r="CR273" s="68" t="n">
        <f aca="false">SUM(CR265:CR272)</f>
        <v>36537192.1542886</v>
      </c>
      <c r="CS273" s="68" t="n">
        <f aca="false">SUM(CS265:CS272)</f>
        <v>36577361.3951277</v>
      </c>
      <c r="CT273" s="68" t="n">
        <f aca="false">SUM(CT265:CT272)</f>
        <v>36550696.1009838</v>
      </c>
      <c r="CU273" s="68" t="n">
        <f aca="false">SUM(CU265:CU272)</f>
        <v>36533060.1318399</v>
      </c>
      <c r="CV273" s="68" t="n">
        <f aca="false">SUM(CV265:CV272)</f>
        <v>36420616.250196</v>
      </c>
      <c r="CW273" s="68" t="n">
        <f aca="false">SUM(CW265:CW272)</f>
        <v>36307747.4145692</v>
      </c>
      <c r="CX273" s="68" t="n">
        <f aca="false">SUM(CX265:CX272)</f>
        <v>36117226.3839425</v>
      </c>
      <c r="CY273" s="68" t="n">
        <f aca="false">SUM(CY265:CY272)</f>
        <v>35937540.5433157</v>
      </c>
      <c r="CZ273" s="68" t="n">
        <f aca="false">SUM(CZ265:CZ272)</f>
        <v>35626929.4901889</v>
      </c>
      <c r="DA273" s="68" t="n">
        <f aca="false">SUM(DA265:DA272)</f>
        <v>35325347.7620621</v>
      </c>
      <c r="DB273" s="68" t="n">
        <f aca="false">SUM(DB265:DB272)</f>
        <v>34843179.5339354</v>
      </c>
      <c r="DC273" s="68" t="n">
        <f aca="false">SUM(DC265:DC272)</f>
        <v>34361011.3058086</v>
      </c>
      <c r="DD273" s="68" t="n">
        <f aca="false">SUM(DD265:DD272)</f>
        <v>33878843.0776818</v>
      </c>
      <c r="DE273" s="68" t="n">
        <f aca="false">SUM(DE265:DE272)</f>
        <v>33396674.849555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-1377922.93512381</v>
      </c>
      <c r="S276" s="13" t="n">
        <f aca="false">R281</f>
        <v>-1596443.10072381</v>
      </c>
      <c r="T276" s="13" t="n">
        <f aca="false">S281</f>
        <v>-1814963.26632381</v>
      </c>
      <c r="U276" s="13" t="n">
        <f aca="false">T281</f>
        <v>-2058989.68192381</v>
      </c>
      <c r="V276" s="13" t="n">
        <f aca="false">U281</f>
        <v>-2305916.09752381</v>
      </c>
      <c r="W276" s="13" t="n">
        <f aca="false">V281</f>
        <v>-2552842.51312381</v>
      </c>
      <c r="X276" s="13" t="n">
        <f aca="false">W281</f>
        <v>-2783196.66632381</v>
      </c>
      <c r="Y276" s="13" t="n">
        <f aca="false">X281</f>
        <v>-2997517.35712381</v>
      </c>
      <c r="Z276" s="13" t="n">
        <f aca="false">Y281</f>
        <v>-3137890.78552381</v>
      </c>
      <c r="AA276" s="13" t="n">
        <f aca="false">Z281</f>
        <v>-3332689.23752381</v>
      </c>
      <c r="AB276" s="13" t="n">
        <f aca="false">AA281</f>
        <v>-3761951.18752381</v>
      </c>
      <c r="AC276" s="13" t="n">
        <f aca="false">AB281</f>
        <v>-3868301.64752381</v>
      </c>
      <c r="AD276" s="13" t="n">
        <f aca="false">AC281</f>
        <v>-4020154.78664381</v>
      </c>
      <c r="AE276" s="13" t="n">
        <f aca="false">AD281</f>
        <v>-4156471.42976381</v>
      </c>
      <c r="AF276" s="13" t="n">
        <f aca="false">AE281</f>
        <v>-4199858.00116241</v>
      </c>
      <c r="AG276" s="13" t="n">
        <f aca="false">AF281</f>
        <v>-4205847.04928241</v>
      </c>
      <c r="AH276" s="13" t="n">
        <f aca="false">AG281</f>
        <v>-4221278.51390241</v>
      </c>
      <c r="AI276" s="13" t="n">
        <f aca="false">AH281</f>
        <v>-4203419.85352241</v>
      </c>
      <c r="AJ276" s="13" t="n">
        <f aca="false">AI281</f>
        <v>-4244186.42314241</v>
      </c>
      <c r="AK276" s="13" t="n">
        <f aca="false">AJ281</f>
        <v>-4284522.82676241</v>
      </c>
      <c r="AL276" s="13" t="n">
        <f aca="false">AK281</f>
        <v>-4324429.07538241</v>
      </c>
      <c r="AM276" s="13" t="n">
        <f aca="false">AL281</f>
        <v>-4363905.16350241</v>
      </c>
      <c r="AN276" s="13" t="n">
        <f aca="false">AM281</f>
        <v>-4652951.09662241</v>
      </c>
      <c r="AO276" s="13" t="n">
        <f aca="false">AN281</f>
        <v>-4677325.08124241</v>
      </c>
      <c r="AP276" s="13" t="n">
        <f aca="false">AO281</f>
        <v>-4719248.14036481</v>
      </c>
      <c r="AQ276" s="13" t="n">
        <f aca="false">AP281</f>
        <v>-4774982.82698721</v>
      </c>
      <c r="AR276" s="13" t="n">
        <f aca="false">AQ281</f>
        <v>-4844529.14110961</v>
      </c>
      <c r="AS276" s="13" t="n">
        <f aca="false">AR281</f>
        <v>-4927887.08823201</v>
      </c>
      <c r="AT276" s="13" t="n">
        <f aca="false">AS281</f>
        <v>-5032869.43085441</v>
      </c>
      <c r="AU276" s="13" t="n">
        <f aca="false">AT281</f>
        <v>-5150407.79847681</v>
      </c>
      <c r="AV276" s="13" t="n">
        <f aca="false">AU281</f>
        <v>-5280502.19609921</v>
      </c>
      <c r="AW276" s="13" t="n">
        <f aca="false">AV281</f>
        <v>-5423152.61372161</v>
      </c>
      <c r="AX276" s="13" t="n">
        <f aca="false">AW281</f>
        <v>-5578843.64284401</v>
      </c>
      <c r="AY276" s="13" t="n">
        <f aca="false">AX281</f>
        <v>-5693656.67046641</v>
      </c>
      <c r="AZ276" s="13" t="n">
        <f aca="false">AY281</f>
        <v>-6071416.77308881</v>
      </c>
      <c r="BA276" s="13" t="n">
        <f aca="false">AZ281</f>
        <v>-6224970.23821121</v>
      </c>
      <c r="BB276" s="13" t="n">
        <f aca="false">BA281</f>
        <v>-6382766.06538606</v>
      </c>
      <c r="BC276" s="13" t="n">
        <f aca="false">BB281</f>
        <v>-6540992.0585609</v>
      </c>
      <c r="BD276" s="13" t="n">
        <f aca="false">BC281</f>
        <v>-6699648.20673575</v>
      </c>
      <c r="BE276" s="13" t="n">
        <f aca="false">BD281</f>
        <v>-6858734.5154106</v>
      </c>
      <c r="BF276" s="13" t="n">
        <f aca="false">BE281</f>
        <v>-7018250.98458545</v>
      </c>
      <c r="BG276" s="13" t="n">
        <f aca="false">BF281</f>
        <v>-7178197.6142603</v>
      </c>
      <c r="BH276" s="13" t="n">
        <f aca="false">BG281</f>
        <v>-7338574.40443515</v>
      </c>
      <c r="BI276" s="13" t="n">
        <f aca="false">BH281</f>
        <v>-7499381.35510999</v>
      </c>
      <c r="BJ276" s="13" t="n">
        <f aca="false">BI281</f>
        <v>-7660618.46628484</v>
      </c>
      <c r="BK276" s="13" t="n">
        <f aca="false">BJ281</f>
        <v>-7822285.73795969</v>
      </c>
      <c r="BL276" s="13" t="n">
        <f aca="false">BK281</f>
        <v>-8234383.17013454</v>
      </c>
      <c r="BM276" s="13" t="n">
        <f aca="false">BL281</f>
        <v>-8396910.75730939</v>
      </c>
      <c r="BN276" s="13" t="n">
        <f aca="false">BM281</f>
        <v>-8540256.45606773</v>
      </c>
      <c r="BO276" s="13" t="n">
        <f aca="false">BN281</f>
        <v>-8684032.31532607</v>
      </c>
      <c r="BP276" s="13" t="n">
        <f aca="false">BO281</f>
        <v>-8774412.04508442</v>
      </c>
      <c r="BQ276" s="13" t="n">
        <f aca="false">BP281</f>
        <v>-8977722.76984276</v>
      </c>
      <c r="BR276" s="13" t="n">
        <f aca="false">BQ281</f>
        <v>-9181033.49460111</v>
      </c>
      <c r="BS276" s="13" t="n">
        <f aca="false">BR281</f>
        <v>-9331093.86935945</v>
      </c>
      <c r="BT276" s="13" t="n">
        <f aca="false">BS281</f>
        <v>-9534404.5941178</v>
      </c>
      <c r="BU276" s="13" t="n">
        <f aca="false">BT281</f>
        <v>-9737715.31887615</v>
      </c>
      <c r="BV276" s="13" t="n">
        <f aca="false">BU281</f>
        <v>-9873264.04363449</v>
      </c>
      <c r="BW276" s="13" t="n">
        <f aca="false">BV281</f>
        <v>-10076574.7683928</v>
      </c>
      <c r="BX276" s="13" t="n">
        <f aca="false">BW281</f>
        <v>-10279885.4931512</v>
      </c>
      <c r="BY276" s="13" t="n">
        <f aca="false">BX281</f>
        <v>-10415434.2179095</v>
      </c>
      <c r="BZ276" s="13" t="n">
        <f aca="false">BY281</f>
        <v>-10622711.157163</v>
      </c>
      <c r="CA276" s="13" t="n">
        <f aca="false">BZ281</f>
        <v>-10829988.0964166</v>
      </c>
      <c r="CB276" s="13" t="n">
        <f aca="false">CA281</f>
        <v>-10969503.0356701</v>
      </c>
      <c r="CC276" s="13" t="n">
        <f aca="false">CB281</f>
        <v>-11176779.9749236</v>
      </c>
      <c r="CD276" s="13" t="n">
        <f aca="false">CC281</f>
        <v>-11384056.9141771</v>
      </c>
      <c r="CE276" s="13" t="n">
        <f aca="false">CD281</f>
        <v>-11514834.8534306</v>
      </c>
      <c r="CF276" s="13" t="n">
        <f aca="false">CE281</f>
        <v>-11722111.7926841</v>
      </c>
      <c r="CG276" s="13" t="n">
        <f aca="false">CF281</f>
        <v>-11929388.7319376</v>
      </c>
      <c r="CH276" s="13" t="n">
        <f aca="false">CG281</f>
        <v>-12060166.6711911</v>
      </c>
      <c r="CI276" s="13" t="n">
        <f aca="false">CH281</f>
        <v>-12267443.6104447</v>
      </c>
      <c r="CJ276" s="13" t="n">
        <f aca="false">CI281</f>
        <v>-12474720.5496982</v>
      </c>
      <c r="CK276" s="13" t="n">
        <f aca="false">CJ281</f>
        <v>-12598890.4623452</v>
      </c>
      <c r="CL276" s="13" t="n">
        <f aca="false">CK281</f>
        <v>-12652351.9403838</v>
      </c>
      <c r="CM276" s="13" t="n">
        <f aca="false">CL281</f>
        <v>-12705813.4184224</v>
      </c>
      <c r="CN276" s="13" t="n">
        <f aca="false">CM281</f>
        <v>-12759274.896461</v>
      </c>
      <c r="CO276" s="13" t="n">
        <f aca="false">CN281</f>
        <v>-12812736.3744995</v>
      </c>
      <c r="CP276" s="13" t="n">
        <f aca="false">CO281</f>
        <v>-12866197.8525381</v>
      </c>
      <c r="CQ276" s="13" t="n">
        <f aca="false">CP281</f>
        <v>-12919659.3305767</v>
      </c>
      <c r="CR276" s="13" t="n">
        <f aca="false">CQ281</f>
        <v>-12973120.8086153</v>
      </c>
      <c r="CS276" s="13" t="n">
        <f aca="false">CR281</f>
        <v>-13026582.2866539</v>
      </c>
      <c r="CT276" s="13" t="n">
        <f aca="false">CS281</f>
        <v>-13080043.7646924</v>
      </c>
      <c r="CU276" s="13" t="n">
        <f aca="false">CT281</f>
        <v>-13124483.2740497</v>
      </c>
      <c r="CV276" s="13" t="n">
        <f aca="false">CU281</f>
        <v>-13168922.783407</v>
      </c>
      <c r="CW276" s="13" t="n">
        <f aca="false">CV281</f>
        <v>-13213362.2927642</v>
      </c>
      <c r="CX276" s="13" t="n">
        <f aca="false">CW281</f>
        <v>-13206039.661245</v>
      </c>
      <c r="CY276" s="13" t="n">
        <f aca="false">CX281</f>
        <v>-13181270.1807894</v>
      </c>
      <c r="CZ276" s="13" t="n">
        <f aca="false">CY281</f>
        <v>-13156500.7003338</v>
      </c>
      <c r="DA276" s="13" t="n">
        <f aca="false">CZ281</f>
        <v>-13131731.2198782</v>
      </c>
      <c r="DB276" s="13" t="n">
        <f aca="false">DA281</f>
        <v>-13106961.7394226</v>
      </c>
      <c r="DC276" s="13" t="n">
        <f aca="false">DB281</f>
        <v>-13082192.258967</v>
      </c>
      <c r="DD276" s="13" t="n">
        <f aca="false">DC281</f>
        <v>-13057422.7785114</v>
      </c>
      <c r="DE276" s="13" t="n">
        <f aca="false">DD281</f>
        <v>-13032653.2980558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-100269.9656</v>
      </c>
      <c r="R277" s="13" t="n">
        <f aca="false">R203</f>
        <v>-106520.1656</v>
      </c>
      <c r="S277" s="13" t="n">
        <f aca="false">S203</f>
        <v>-106520.1656</v>
      </c>
      <c r="T277" s="13" t="n">
        <f aca="false">T203</f>
        <v>-132026.4156</v>
      </c>
      <c r="U277" s="13" t="n">
        <f aca="false">U203</f>
        <v>-134926.4156</v>
      </c>
      <c r="V277" s="13" t="n">
        <f aca="false">V203</f>
        <v>-134926.4156</v>
      </c>
      <c r="W277" s="13" t="n">
        <f aca="false">W203</f>
        <v>-118354.1532</v>
      </c>
      <c r="X277" s="13" t="n">
        <f aca="false">X203</f>
        <v>-102320.6908</v>
      </c>
      <c r="Y277" s="13" t="n">
        <f aca="false">Y203</f>
        <v>-28373.4284</v>
      </c>
      <c r="Z277" s="13" t="n">
        <f aca="false">Z203</f>
        <v>-82798.452</v>
      </c>
      <c r="AA277" s="13" t="n">
        <f aca="false">AA203</f>
        <v>-67261.95</v>
      </c>
      <c r="AB277" s="13" t="n">
        <f aca="false">AB203</f>
        <v>5649.53999999998</v>
      </c>
      <c r="AC277" s="13" t="n">
        <f aca="false">AC203</f>
        <v>-39853.13912</v>
      </c>
      <c r="AD277" s="13" t="n">
        <f aca="false">AD203</f>
        <v>-24316.64312</v>
      </c>
      <c r="AE277" s="13" t="n">
        <f aca="false">AE203</f>
        <v>48594.85888</v>
      </c>
      <c r="AF277" s="13" t="n">
        <f aca="false">AF203</f>
        <v>-5989.04812000002</v>
      </c>
      <c r="AG277" s="13" t="n">
        <f aca="false">AG203</f>
        <v>-15431.46462</v>
      </c>
      <c r="AH277" s="13" t="n">
        <f aca="false">AH203</f>
        <v>17858.66038</v>
      </c>
      <c r="AI277" s="13" t="n">
        <f aca="false">AI203</f>
        <v>-40766.56962</v>
      </c>
      <c r="AJ277" s="13" t="n">
        <f aca="false">AJ203</f>
        <v>-40336.40362</v>
      </c>
      <c r="AK277" s="13" t="n">
        <f aca="false">AK203</f>
        <v>-39906.24862</v>
      </c>
      <c r="AL277" s="13" t="n">
        <f aca="false">AL203</f>
        <v>-39476.08812</v>
      </c>
      <c r="AM277" s="13" t="n">
        <f aca="false">AM203</f>
        <v>-39045.93312</v>
      </c>
      <c r="AN277" s="13" t="n">
        <f aca="false">AN203</f>
        <v>-24373.98462</v>
      </c>
      <c r="AO277" s="13" t="n">
        <f aca="false">AO203</f>
        <v>-41923.0591224</v>
      </c>
      <c r="AP277" s="13" t="n">
        <f aca="false">AP203</f>
        <v>-55734.6866224</v>
      </c>
      <c r="AQ277" s="13" t="n">
        <f aca="false">AQ203</f>
        <v>-69546.3141224</v>
      </c>
      <c r="AR277" s="13" t="n">
        <f aca="false">AR203</f>
        <v>-83357.9471224</v>
      </c>
      <c r="AS277" s="13" t="n">
        <f aca="false">AS203</f>
        <v>-104982.3426224</v>
      </c>
      <c r="AT277" s="13" t="n">
        <f aca="false">AT203</f>
        <v>-117538.3676224</v>
      </c>
      <c r="AU277" s="13" t="n">
        <f aca="false">AU203</f>
        <v>-130094.3976224</v>
      </c>
      <c r="AV277" s="13" t="n">
        <f aca="false">AV203</f>
        <v>-142650.4176224</v>
      </c>
      <c r="AW277" s="13" t="n">
        <f aca="false">AW203</f>
        <v>-155691.0291224</v>
      </c>
      <c r="AX277" s="13" t="n">
        <f aca="false">AX203</f>
        <v>-114813.0276224</v>
      </c>
      <c r="AY277" s="13" t="n">
        <f aca="false">AY203</f>
        <v>-127760.1026224</v>
      </c>
      <c r="AZ277" s="13" t="n">
        <f aca="false">AZ203</f>
        <v>-153553.4651224</v>
      </c>
      <c r="BA277" s="13" t="n">
        <f aca="false">BA203</f>
        <v>-157795.827174848</v>
      </c>
      <c r="BB277" s="13" t="n">
        <f aca="false">BB203</f>
        <v>-158225.993174848</v>
      </c>
      <c r="BC277" s="13" t="n">
        <f aca="false">BC203</f>
        <v>-158656.148174848</v>
      </c>
      <c r="BD277" s="13" t="n">
        <f aca="false">BD203</f>
        <v>-159086.308674848</v>
      </c>
      <c r="BE277" s="13" t="n">
        <f aca="false">BE203</f>
        <v>-159516.469174848</v>
      </c>
      <c r="BF277" s="13" t="n">
        <f aca="false">BF203</f>
        <v>-159946.629674848</v>
      </c>
      <c r="BG277" s="13" t="n">
        <f aca="false">BG203</f>
        <v>-160376.790174848</v>
      </c>
      <c r="BH277" s="13" t="n">
        <f aca="false">BH203</f>
        <v>-160806.950674848</v>
      </c>
      <c r="BI277" s="13" t="n">
        <f aca="false">BI203</f>
        <v>-161237.111174848</v>
      </c>
      <c r="BJ277" s="13" t="n">
        <f aca="false">BJ203</f>
        <v>-161667.271674848</v>
      </c>
      <c r="BK277" s="13" t="n">
        <f aca="false">BK203</f>
        <v>-162097.432174848</v>
      </c>
      <c r="BL277" s="13" t="n">
        <f aca="false">BL203</f>
        <v>-162527.587174848</v>
      </c>
      <c r="BM277" s="13" t="n">
        <f aca="false">BM203</f>
        <v>-143345.698758345</v>
      </c>
      <c r="BN277" s="13" t="n">
        <f aca="false">BN203</f>
        <v>-143775.859258345</v>
      </c>
      <c r="BO277" s="13" t="n">
        <f aca="false">BO203</f>
        <v>-90379.7297583449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-1377922.93512381</v>
      </c>
      <c r="R281" s="68" t="n">
        <f aca="false">R276+R277+R278+R279+R280</f>
        <v>-1596443.10072381</v>
      </c>
      <c r="S281" s="68" t="n">
        <f aca="false">S276+S277+S278+S279+S280</f>
        <v>-1814963.26632381</v>
      </c>
      <c r="T281" s="68" t="n">
        <f aca="false">T276+T277+T278+T279+T280</f>
        <v>-2058989.68192381</v>
      </c>
      <c r="U281" s="68" t="n">
        <f aca="false">U276+U277+U278+U279+U280</f>
        <v>-2305916.09752381</v>
      </c>
      <c r="V281" s="68" t="n">
        <f aca="false">V276+V277+V278+V279+V280</f>
        <v>-2552842.51312381</v>
      </c>
      <c r="W281" s="68" t="n">
        <f aca="false">W276+W277+W278+W279+W280</f>
        <v>-2783196.66632381</v>
      </c>
      <c r="X281" s="68" t="n">
        <f aca="false">X276+X277+X278+X279+X280</f>
        <v>-2997517.35712381</v>
      </c>
      <c r="Y281" s="68" t="n">
        <f aca="false">Y276+Y277+Y278+Y279+Y280</f>
        <v>-3137890.78552381</v>
      </c>
      <c r="Z281" s="68" t="n">
        <f aca="false">Z276+Z277+Z278+Z279+Z280</f>
        <v>-3332689.23752381</v>
      </c>
      <c r="AA281" s="68" t="n">
        <f aca="false">AA276+AA277+AA278+AA279+AA280</f>
        <v>-3761951.18752381</v>
      </c>
      <c r="AB281" s="68" t="n">
        <f aca="false">AB276+AB277+AB278+AB279+AB280</f>
        <v>-3868301.64752381</v>
      </c>
      <c r="AC281" s="68" t="n">
        <f aca="false">AC276+AC277+AC278+AC279+AC280</f>
        <v>-4020154.78664381</v>
      </c>
      <c r="AD281" s="68" t="n">
        <f aca="false">AD276+AD277+AD278+AD279+AD280</f>
        <v>-4156471.42976381</v>
      </c>
      <c r="AE281" s="68" t="n">
        <f aca="false">AE276+AE277+AE278+AE279+AE280</f>
        <v>-4199858.00116241</v>
      </c>
      <c r="AF281" s="68" t="n">
        <f aca="false">AF276+AF277+AF278+AF279+AF280</f>
        <v>-4205847.04928241</v>
      </c>
      <c r="AG281" s="68" t="n">
        <f aca="false">AG276+AG277+AG278+AG279+AG280</f>
        <v>-4221278.51390241</v>
      </c>
      <c r="AH281" s="68" t="n">
        <f aca="false">AH276+AH277+AH278+AH279+AH280</f>
        <v>-4203419.85352241</v>
      </c>
      <c r="AI281" s="68" t="n">
        <f aca="false">AI276+AI277+AI278+AI279+AI280</f>
        <v>-4244186.42314241</v>
      </c>
      <c r="AJ281" s="68" t="n">
        <f aca="false">AJ276+AJ277+AJ278+AJ279+AJ280</f>
        <v>-4284522.82676241</v>
      </c>
      <c r="AK281" s="68" t="n">
        <f aca="false">AK276+AK277+AK278+AK279+AK280</f>
        <v>-4324429.07538241</v>
      </c>
      <c r="AL281" s="68" t="n">
        <f aca="false">AL276+AL277+AL278+AL279+AL280</f>
        <v>-4363905.16350241</v>
      </c>
      <c r="AM281" s="68" t="n">
        <f aca="false">AM276+AM277+AM278+AM279+AM280</f>
        <v>-4652951.09662241</v>
      </c>
      <c r="AN281" s="68" t="n">
        <f aca="false">AN276+AN277+AN278+AN279+AN280</f>
        <v>-4677325.08124241</v>
      </c>
      <c r="AO281" s="68" t="n">
        <f aca="false">AO276+AO277+AO278+AO279+AO280</f>
        <v>-4719248.14036481</v>
      </c>
      <c r="AP281" s="68" t="n">
        <f aca="false">AP276+AP277+AP278+AP279+AP280</f>
        <v>-4774982.82698721</v>
      </c>
      <c r="AQ281" s="68" t="n">
        <f aca="false">AQ276+AQ277+AQ278+AQ279+AQ280</f>
        <v>-4844529.14110961</v>
      </c>
      <c r="AR281" s="68" t="n">
        <f aca="false">AR276+AR277+AR278+AR279+AR280</f>
        <v>-4927887.08823201</v>
      </c>
      <c r="AS281" s="68" t="n">
        <f aca="false">AS276+AS277+AS278+AS279+AS280</f>
        <v>-5032869.43085441</v>
      </c>
      <c r="AT281" s="68" t="n">
        <f aca="false">AT276+AT277+AT278+AT279+AT280</f>
        <v>-5150407.79847681</v>
      </c>
      <c r="AU281" s="68" t="n">
        <f aca="false">AU276+AU277+AU278+AU279+AU280</f>
        <v>-5280502.19609921</v>
      </c>
      <c r="AV281" s="68" t="n">
        <f aca="false">AV276+AV277+AV278+AV279+AV280</f>
        <v>-5423152.61372161</v>
      </c>
      <c r="AW281" s="68" t="n">
        <f aca="false">AW276+AW277+AW278+AW279+AW280</f>
        <v>-5578843.64284401</v>
      </c>
      <c r="AX281" s="68" t="n">
        <f aca="false">AX276+AX277+AX278+AX279+AX280</f>
        <v>-5693656.67046641</v>
      </c>
      <c r="AY281" s="68" t="n">
        <f aca="false">AY276+AY277+AY278+AY279+AY280</f>
        <v>-6071416.77308881</v>
      </c>
      <c r="AZ281" s="68" t="n">
        <f aca="false">AZ276+AZ277+AZ278+AZ279+AZ280</f>
        <v>-6224970.23821121</v>
      </c>
      <c r="BA281" s="68" t="n">
        <f aca="false">BA276+BA277+BA278+BA279+BA280</f>
        <v>-6382766.06538606</v>
      </c>
      <c r="BB281" s="68" t="n">
        <f aca="false">BB276+BB277+BB278+BB279+BB280</f>
        <v>-6540992.0585609</v>
      </c>
      <c r="BC281" s="68" t="n">
        <f aca="false">BC276+BC277+BC278+BC279+BC280</f>
        <v>-6699648.20673575</v>
      </c>
      <c r="BD281" s="68" t="n">
        <f aca="false">BD276+BD277+BD278+BD279+BD280</f>
        <v>-6858734.5154106</v>
      </c>
      <c r="BE281" s="68" t="n">
        <f aca="false">BE276+BE277+BE278+BE279+BE280</f>
        <v>-7018250.98458545</v>
      </c>
      <c r="BF281" s="68" t="n">
        <f aca="false">BF276+BF277+BF278+BF279+BF280</f>
        <v>-7178197.6142603</v>
      </c>
      <c r="BG281" s="68" t="n">
        <f aca="false">BG276+BG277+BG278+BG279+BG280</f>
        <v>-7338574.40443515</v>
      </c>
      <c r="BH281" s="68" t="n">
        <f aca="false">BH276+BH277+BH278+BH279+BH280</f>
        <v>-7499381.35510999</v>
      </c>
      <c r="BI281" s="68" t="n">
        <f aca="false">BI276+BI277+BI278+BI279+BI280</f>
        <v>-7660618.46628484</v>
      </c>
      <c r="BJ281" s="68" t="n">
        <f aca="false">BJ276+BJ277+BJ278+BJ279+BJ280</f>
        <v>-7822285.73795969</v>
      </c>
      <c r="BK281" s="68" t="n">
        <f aca="false">BK276+BK277+BK278+BK279+BK280</f>
        <v>-8234383.17013454</v>
      </c>
      <c r="BL281" s="68" t="n">
        <f aca="false">BL276+BL277+BL278+BL279+BL280</f>
        <v>-8396910.75730939</v>
      </c>
      <c r="BM281" s="68" t="n">
        <f aca="false">BM276+BM277+BM278+BM279+BM280</f>
        <v>-8540256.45606773</v>
      </c>
      <c r="BN281" s="68" t="n">
        <f aca="false">BN276+BN277+BN278+BN279+BN280</f>
        <v>-8684032.31532607</v>
      </c>
      <c r="BO281" s="68" t="n">
        <f aca="false">BO276+BO277+BO278+BO279+BO280</f>
        <v>-8774412.04508442</v>
      </c>
      <c r="BP281" s="68" t="n">
        <f aca="false">BP276+BP277+BP278+BP279+BP280</f>
        <v>-8977722.76984276</v>
      </c>
      <c r="BQ281" s="68" t="n">
        <f aca="false">BQ276+BQ277+BQ278+BQ279+BQ280</f>
        <v>-9181033.49460111</v>
      </c>
      <c r="BR281" s="68" t="n">
        <f aca="false">BR276+BR277+BR278+BR279+BR280</f>
        <v>-9331093.86935945</v>
      </c>
      <c r="BS281" s="68" t="n">
        <f aca="false">BS276+BS277+BS278+BS279+BS280</f>
        <v>-9534404.5941178</v>
      </c>
      <c r="BT281" s="68" t="n">
        <f aca="false">BT276+BT277+BT278+BT279+BT280</f>
        <v>-9737715.31887615</v>
      </c>
      <c r="BU281" s="68" t="n">
        <f aca="false">BU276+BU277+BU278+BU279+BU280</f>
        <v>-9873264.04363449</v>
      </c>
      <c r="BV281" s="68" t="n">
        <f aca="false">BV276+BV277+BV278+BV279+BV280</f>
        <v>-10076574.7683928</v>
      </c>
      <c r="BW281" s="68" t="n">
        <f aca="false">BW276+BW277+BW278+BW279+BW280</f>
        <v>-10279885.4931512</v>
      </c>
      <c r="BX281" s="68" t="n">
        <f aca="false">BX276+BX277+BX278+BX279+BX280</f>
        <v>-10415434.2179095</v>
      </c>
      <c r="BY281" s="68" t="n">
        <f aca="false">BY276+BY277+BY278+BY279+BY280</f>
        <v>-10622711.157163</v>
      </c>
      <c r="BZ281" s="68" t="n">
        <f aca="false">BZ276+BZ277+BZ278+BZ279+BZ280</f>
        <v>-10829988.0964166</v>
      </c>
      <c r="CA281" s="68" t="n">
        <f aca="false">CA276+CA277+CA278+CA279+CA280</f>
        <v>-10969503.0356701</v>
      </c>
      <c r="CB281" s="68" t="n">
        <f aca="false">CB276+CB277+CB278+CB279+CB280</f>
        <v>-11176779.9749236</v>
      </c>
      <c r="CC281" s="68" t="n">
        <f aca="false">CC276+CC277+CC278+CC279+CC280</f>
        <v>-11384056.9141771</v>
      </c>
      <c r="CD281" s="68" t="n">
        <f aca="false">CD276+CD277+CD278+CD279+CD280</f>
        <v>-11514834.8534306</v>
      </c>
      <c r="CE281" s="68" t="n">
        <f aca="false">CE276+CE277+CE278+CE279+CE280</f>
        <v>-11722111.7926841</v>
      </c>
      <c r="CF281" s="68" t="n">
        <f aca="false">CF276+CF277+CF278+CF279+CF280</f>
        <v>-11929388.7319376</v>
      </c>
      <c r="CG281" s="68" t="n">
        <f aca="false">CG276+CG277+CG278+CG279+CG280</f>
        <v>-12060166.6711911</v>
      </c>
      <c r="CH281" s="68" t="n">
        <f aca="false">CH276+CH277+CH278+CH279+CH280</f>
        <v>-12267443.6104447</v>
      </c>
      <c r="CI281" s="68" t="n">
        <f aca="false">CI276+CI277+CI278+CI279+CI280</f>
        <v>-12474720.5496982</v>
      </c>
      <c r="CJ281" s="68" t="n">
        <f aca="false">CJ276+CJ277+CJ278+CJ279+CJ280</f>
        <v>-12598890.4623452</v>
      </c>
      <c r="CK281" s="68" t="n">
        <f aca="false">CK276+CK277+CK278+CK279+CK280</f>
        <v>-12652351.9403838</v>
      </c>
      <c r="CL281" s="68" t="n">
        <f aca="false">CL276+CL277+CL278+CL279+CL280</f>
        <v>-12705813.4184224</v>
      </c>
      <c r="CM281" s="68" t="n">
        <f aca="false">CM276+CM277+CM278+CM279+CM280</f>
        <v>-12759274.896461</v>
      </c>
      <c r="CN281" s="68" t="n">
        <f aca="false">CN276+CN277+CN278+CN279+CN280</f>
        <v>-12812736.3744995</v>
      </c>
      <c r="CO281" s="68" t="n">
        <f aca="false">CO276+CO277+CO278+CO279+CO280</f>
        <v>-12866197.8525381</v>
      </c>
      <c r="CP281" s="68" t="n">
        <f aca="false">CP276+CP277+CP278+CP279+CP280</f>
        <v>-12919659.3305767</v>
      </c>
      <c r="CQ281" s="68" t="n">
        <f aca="false">CQ276+CQ277+CQ278+CQ279+CQ280</f>
        <v>-12973120.8086153</v>
      </c>
      <c r="CR281" s="68" t="n">
        <f aca="false">CR276+CR277+CR278+CR279+CR280</f>
        <v>-13026582.2866539</v>
      </c>
      <c r="CS281" s="68" t="n">
        <f aca="false">CS276+CS277+CS278+CS279+CS280</f>
        <v>-13080043.7646924</v>
      </c>
      <c r="CT281" s="68" t="n">
        <f aca="false">CT276+CT277+CT278+CT279+CT280</f>
        <v>-13124483.2740497</v>
      </c>
      <c r="CU281" s="68" t="n">
        <f aca="false">CU276+CU277+CU278+CU279+CU280</f>
        <v>-13168922.783407</v>
      </c>
      <c r="CV281" s="68" t="n">
        <f aca="false">CV276+CV277+CV278+CV279+CV280</f>
        <v>-13213362.2927642</v>
      </c>
      <c r="CW281" s="68" t="n">
        <f aca="false">CW276+CW277+CW278+CW279+CW280</f>
        <v>-13206039.661245</v>
      </c>
      <c r="CX281" s="68" t="n">
        <f aca="false">CX276+CX277+CX278+CX279+CX280</f>
        <v>-13181270.1807894</v>
      </c>
      <c r="CY281" s="68" t="n">
        <f aca="false">CY276+CY277+CY278+CY279+CY280</f>
        <v>-13156500.7003338</v>
      </c>
      <c r="CZ281" s="68" t="n">
        <f aca="false">CZ276+CZ277+CZ278+CZ279+CZ280</f>
        <v>-13131731.2198782</v>
      </c>
      <c r="DA281" s="68" t="n">
        <f aca="false">DA276+DA277+DA278+DA279+DA280</f>
        <v>-13106961.7394226</v>
      </c>
      <c r="DB281" s="68" t="n">
        <f aca="false">DB276+DB277+DB278+DB279+DB280</f>
        <v>-13082192.258967</v>
      </c>
      <c r="DC281" s="68" t="n">
        <f aca="false">DC276+DC277+DC278+DC279+DC280</f>
        <v>-13057422.7785114</v>
      </c>
      <c r="DD281" s="68" t="n">
        <f aca="false">DD276+DD277+DD278+DD279+DD280</f>
        <v>-13032653.2980558</v>
      </c>
      <c r="DE281" s="68" t="n">
        <f aca="false">DE276+DE277+DE278+DE279+DE280</f>
        <v>-13007883.8176002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1611352.90980451</v>
      </c>
      <c r="L284" s="13" t="n">
        <f aca="false">L265+L276</f>
        <v>2043218.43469446</v>
      </c>
      <c r="M284" s="13" t="n">
        <f aca="false">M265+M276</f>
        <v>2272792.34234075</v>
      </c>
      <c r="N284" s="13" t="n">
        <f aca="false">N265+N276</f>
        <v>1971860.53258259</v>
      </c>
      <c r="O284" s="13" t="n">
        <f aca="false">O265+O276</f>
        <v>2124145.26555456</v>
      </c>
      <c r="P284" s="13" t="n">
        <f aca="false">P265+P276</f>
        <v>2344349.81785416</v>
      </c>
      <c r="Q284" s="13" t="n">
        <f aca="false">Q265+Q276</f>
        <v>2460497.18302876</v>
      </c>
      <c r="R284" s="13" t="n">
        <f aca="false">R265+R276</f>
        <v>2604535.28813669</v>
      </c>
      <c r="S284" s="13" t="n">
        <f aca="false">S265+S276</f>
        <v>2573104.9356371</v>
      </c>
      <c r="T284" s="13" t="n">
        <f aca="false">T265+T276</f>
        <v>1714585.80604413</v>
      </c>
      <c r="U284" s="13" t="n">
        <f aca="false">U265+U276</f>
        <v>1673322.65432122</v>
      </c>
      <c r="V284" s="13" t="n">
        <f aca="false">V265+V276</f>
        <v>1818940.25973226</v>
      </c>
      <c r="W284" s="13" t="n">
        <f aca="false">W265+W276</f>
        <v>2279014.77114331</v>
      </c>
      <c r="X284" s="13" t="n">
        <f aca="false">X265+X276</f>
        <v>2828725.38045435</v>
      </c>
      <c r="Y284" s="13" t="n">
        <f aca="false">Y265+Y276</f>
        <v>3893915.78492244</v>
      </c>
      <c r="Z284" s="13" t="n">
        <f aca="false">Z265+Z276</f>
        <v>4526944.40119945</v>
      </c>
      <c r="AA284" s="13" t="n">
        <f aca="false">AA265+AA276</f>
        <v>5000035.69132646</v>
      </c>
      <c r="AB284" s="13" t="n">
        <f aca="false">AB265+AB276</f>
        <v>5367862.84845347</v>
      </c>
      <c r="AC284" s="13" t="n">
        <f aca="false">AC265+AC276</f>
        <v>6080440.83097117</v>
      </c>
      <c r="AD284" s="13" t="n">
        <f aca="false">AD265+AD276</f>
        <v>6657475.36490505</v>
      </c>
      <c r="AE284" s="13" t="n">
        <f aca="false">AE265+AE276</f>
        <v>7020173.43009537</v>
      </c>
      <c r="AF284" s="13" t="n">
        <f aca="false">AF265+AF276</f>
        <v>7491321.89446367</v>
      </c>
      <c r="AG284" s="13" t="n">
        <f aca="false">AG265+AG276</f>
        <v>7604870.89805343</v>
      </c>
      <c r="AH284" s="13" t="n">
        <f aca="false">AH265+AH276</f>
        <v>8481614.96419432</v>
      </c>
      <c r="AI284" s="13" t="n">
        <f aca="false">AI265+AI276</f>
        <v>9129866.26164388</v>
      </c>
      <c r="AJ284" s="13" t="n">
        <f aca="false">AJ265+AJ276</f>
        <v>9815488.7831828</v>
      </c>
      <c r="AK284" s="13" t="n">
        <f aca="false">AK265+AK276</f>
        <v>10646956.2612365</v>
      </c>
      <c r="AL284" s="13" t="n">
        <f aca="false">AL265+AL276</f>
        <v>11245986.6080378</v>
      </c>
      <c r="AM284" s="13" t="n">
        <f aca="false">AM265+AM276</f>
        <v>11808585.5401033</v>
      </c>
      <c r="AN284" s="13" t="n">
        <f aca="false">AN265+AN276</f>
        <v>11824020.9278105</v>
      </c>
      <c r="AO284" s="13" t="n">
        <f aca="false">AO265+AO276</f>
        <v>12316044.5234157</v>
      </c>
      <c r="AP284" s="13" t="n">
        <f aca="false">AP265+AP276</f>
        <v>12411286.5925782</v>
      </c>
      <c r="AQ284" s="13" t="n">
        <f aca="false">AQ265+AQ276</f>
        <v>12516140.3242407</v>
      </c>
      <c r="AR284" s="13" t="n">
        <f aca="false">AR265+AR276</f>
        <v>12652182.4284032</v>
      </c>
      <c r="AS284" s="13" t="n">
        <f aca="false">AS265+AS276</f>
        <v>12768995.3045658</v>
      </c>
      <c r="AT284" s="13" t="n">
        <f aca="false">AT265+AT276</f>
        <v>12927535.6852283</v>
      </c>
      <c r="AU284" s="13" t="n">
        <f aca="false">AU265+AU276</f>
        <v>13113102.4458908</v>
      </c>
      <c r="AV284" s="13" t="n">
        <f aca="false">AV265+AV276</f>
        <v>13661281.1225304</v>
      </c>
      <c r="AW284" s="13" t="n">
        <f aca="false">AW265+AW276</f>
        <v>14363297.734735</v>
      </c>
      <c r="AX284" s="13" t="n">
        <f aca="false">AX265+AX276</f>
        <v>14390097.5429272</v>
      </c>
      <c r="AY284" s="13" t="n">
        <f aca="false">AY265+AY276</f>
        <v>14490760.6901194</v>
      </c>
      <c r="AZ284" s="13" t="n">
        <f aca="false">AZ265+AZ276</f>
        <v>14118770.0123116</v>
      </c>
      <c r="BA284" s="13" t="n">
        <f aca="false">BA265+BA276</f>
        <v>14266471.3095038</v>
      </c>
      <c r="BB284" s="13" t="n">
        <f aca="false">BB265+BB276</f>
        <v>14529378.0306234</v>
      </c>
      <c r="BC284" s="13" t="n">
        <f aca="false">BC265+BC276</f>
        <v>14843074.809783</v>
      </c>
      <c r="BD284" s="13" t="n">
        <f aca="false">BD265+BD276</f>
        <v>15028548.1839425</v>
      </c>
      <c r="BE284" s="13" t="n">
        <f aca="false">BE265+BE276</f>
        <v>15320120.7587149</v>
      </c>
      <c r="BF284" s="13" t="n">
        <f aca="false">BF265+BF276</f>
        <v>15694976.0293745</v>
      </c>
      <c r="BG284" s="13" t="n">
        <f aca="false">BG265+BG276</f>
        <v>15929299.977034</v>
      </c>
      <c r="BH284" s="13" t="n">
        <f aca="false">BH265+BH276</f>
        <v>16268315.984398</v>
      </c>
      <c r="BI284" s="13" t="n">
        <f aca="false">BI265+BI276</f>
        <v>16937817.1548603</v>
      </c>
      <c r="BJ284" s="13" t="n">
        <f aca="false">BJ265+BJ276</f>
        <v>17463307.4106189</v>
      </c>
      <c r="BK284" s="13" t="n">
        <f aca="false">BK265+BK276</f>
        <v>17657124.0776425</v>
      </c>
      <c r="BL284" s="13" t="n">
        <f aca="false">BL265+BL276</f>
        <v>17419361.8964769</v>
      </c>
      <c r="BM284" s="13" t="n">
        <f aca="false">BM265+BM276</f>
        <v>17609730.8166455</v>
      </c>
      <c r="BN284" s="13" t="n">
        <f aca="false">BN265+BN276</f>
        <v>17935947.7916166</v>
      </c>
      <c r="BO284" s="13" t="n">
        <f aca="false">BO265+BO276</f>
        <v>18126848.8856429</v>
      </c>
      <c r="BP284" s="13" t="n">
        <f aca="false">BP265+BP276</f>
        <v>18479570.2471141</v>
      </c>
      <c r="BQ284" s="13" t="n">
        <f aca="false">BQ265+BQ276</f>
        <v>18625718.3399363</v>
      </c>
      <c r="BR284" s="13" t="n">
        <f aca="false">BR265+BR276</f>
        <v>18873008.7064075</v>
      </c>
      <c r="BS284" s="13" t="n">
        <f aca="false">BS265+BS276</f>
        <v>19070901.5224508</v>
      </c>
      <c r="BT284" s="13" t="n">
        <f aca="false">BT265+BT276</f>
        <v>19318191.8889219</v>
      </c>
      <c r="BU284" s="13" t="n">
        <f aca="false">BU265+BU276</f>
        <v>19461693.1582947</v>
      </c>
      <c r="BV284" s="13" t="n">
        <f aca="false">BV265+BV276</f>
        <v>19786401.2422659</v>
      </c>
      <c r="BW284" s="13" t="n">
        <f aca="false">BW265+BW276</f>
        <v>19936151.1095241</v>
      </c>
      <c r="BX284" s="13" t="n">
        <f aca="false">BX265+BX276</f>
        <v>19957058.7759952</v>
      </c>
      <c r="BY284" s="13" t="n">
        <f aca="false">BY265+BY276</f>
        <v>20169090.0864044</v>
      </c>
      <c r="BZ284" s="13" t="n">
        <f aca="false">BZ265+BZ276</f>
        <v>20402095.0414049</v>
      </c>
      <c r="CA284" s="13" t="n">
        <f aca="false">CA265+CA276</f>
        <v>20532169.4834738</v>
      </c>
      <c r="CB284" s="13" t="n">
        <f aca="false">CB265+CB276</f>
        <v>20842592.1559744</v>
      </c>
      <c r="CC284" s="13" t="n">
        <f aca="false">CC265+CC276</f>
        <v>20979695.0934082</v>
      </c>
      <c r="CD284" s="13" t="n">
        <f aca="false">CD265+CD276</f>
        <v>21248817.3484087</v>
      </c>
      <c r="CE284" s="13" t="n">
        <f aca="false">CE265+CE276</f>
        <v>21457156.5787073</v>
      </c>
      <c r="CF284" s="13" t="n">
        <f aca="false">CF265+CF276</f>
        <v>21690161.5337078</v>
      </c>
      <c r="CG284" s="13" t="n">
        <f aca="false">CG265+CG276</f>
        <v>21809956.2673182</v>
      </c>
      <c r="CH284" s="13" t="n">
        <f aca="false">CH265+CH276</f>
        <v>22148077.5223187</v>
      </c>
      <c r="CI284" s="13" t="n">
        <f aca="false">CI265+CI276</f>
        <v>22280454.620643</v>
      </c>
      <c r="CJ284" s="13" t="n">
        <f aca="false">CJ265+CJ276</f>
        <v>22250959.5756435</v>
      </c>
      <c r="CK284" s="13" t="n">
        <f aca="false">CK265+CK276</f>
        <v>22471760.9672835</v>
      </c>
      <c r="CL284" s="13" t="n">
        <f aca="false">CL265+CL276</f>
        <v>22799777.215084</v>
      </c>
      <c r="CM284" s="13" t="n">
        <f aca="false">CM265+CM276</f>
        <v>22986048.9203877</v>
      </c>
      <c r="CN284" s="13" t="n">
        <f aca="false">CN265+CN276</f>
        <v>23247248.1631883</v>
      </c>
      <c r="CO284" s="13" t="n">
        <f aca="false">CO265+CO276</f>
        <v>23363624.4998796</v>
      </c>
      <c r="CP284" s="13" t="n">
        <f aca="false">CP265+CP276</f>
        <v>23502927.8551802</v>
      </c>
      <c r="CQ284" s="13" t="n">
        <f aca="false">CQ265+CQ276</f>
        <v>23523394.0416942</v>
      </c>
      <c r="CR284" s="13" t="n">
        <f aca="false">CR265+CR276</f>
        <v>23576918.8094947</v>
      </c>
      <c r="CS284" s="13" t="n">
        <f aca="false">CS265+CS276</f>
        <v>23510609.8676347</v>
      </c>
      <c r="CT284" s="13" t="n">
        <f aca="false">CT265+CT276</f>
        <v>23497317.6304353</v>
      </c>
      <c r="CU284" s="13" t="n">
        <f aca="false">CU265+CU276</f>
        <v>23426212.8269341</v>
      </c>
      <c r="CV284" s="13" t="n">
        <f aca="false">CV265+CV276</f>
        <v>23364137.348433</v>
      </c>
      <c r="CW284" s="13" t="n">
        <f aca="false">CW265+CW276</f>
        <v>23207253.9574318</v>
      </c>
      <c r="CX284" s="13" t="n">
        <f aca="false">CX265+CX276</f>
        <v>23101707.7533242</v>
      </c>
      <c r="CY284" s="13" t="n">
        <f aca="false">CY265+CY276</f>
        <v>22935956.2031531</v>
      </c>
      <c r="CZ284" s="13" t="n">
        <f aca="false">CZ265+CZ276</f>
        <v>22781039.8429819</v>
      </c>
      <c r="DA284" s="13" t="n">
        <f aca="false">DA265+DA276</f>
        <v>22495198.2703107</v>
      </c>
      <c r="DB284" s="13" t="n">
        <f aca="false">DB265+DB276</f>
        <v>22218386.0226395</v>
      </c>
      <c r="DC284" s="13" t="n">
        <f aca="false">DC265+DC276</f>
        <v>21760987.2749684</v>
      </c>
      <c r="DD284" s="13" t="n">
        <f aca="false">DD265+DD276</f>
        <v>21303588.5272972</v>
      </c>
      <c r="DE284" s="13" t="n">
        <f aca="false">DE265+DE276</f>
        <v>20846189.779626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-115665.006520259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-2339346.63161005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-3788661.98899954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-1419512.82170812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-1758101.05492549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-1303349.69826844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-1171572.8671566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1611352.90980451</v>
      </c>
      <c r="K286" s="68" t="n">
        <f aca="false">K273+K281+K285</f>
        <v>2043218.43469446</v>
      </c>
      <c r="L286" s="68" t="n">
        <f aca="false">L273+L281+L285</f>
        <v>2272792.34234075</v>
      </c>
      <c r="M286" s="68" t="n">
        <f aca="false">M273+M281+M285</f>
        <v>1971860.53258259</v>
      </c>
      <c r="N286" s="68" t="n">
        <f aca="false">N273+N281+N285</f>
        <v>2124145.26555456</v>
      </c>
      <c r="O286" s="68" t="n">
        <f aca="false">O273+O281+O285</f>
        <v>2344349.81785416</v>
      </c>
      <c r="P286" s="68" t="n">
        <f aca="false">P273+P281+P285</f>
        <v>2344832.1765085</v>
      </c>
      <c r="Q286" s="68" t="n">
        <f aca="false">Q273+Q281+Q285</f>
        <v>2604535.28813669</v>
      </c>
      <c r="R286" s="68" t="n">
        <f aca="false">R273+R281+R285</f>
        <v>2573104.9356371</v>
      </c>
      <c r="S286" s="68" t="n">
        <f aca="false">S273+S281+S285</f>
        <v>1714585.80604413</v>
      </c>
      <c r="T286" s="68" t="n">
        <f aca="false">T273+T281+T285</f>
        <v>1673322.65432122</v>
      </c>
      <c r="U286" s="68" t="n">
        <f aca="false">U273+U281+U285</f>
        <v>1818940.25973226</v>
      </c>
      <c r="V286" s="68" t="n">
        <f aca="false">V273+V281+V285</f>
        <v>2279014.77114331</v>
      </c>
      <c r="W286" s="68" t="n">
        <f aca="false">W273+W281+W285</f>
        <v>2828725.38045435</v>
      </c>
      <c r="X286" s="68" t="n">
        <f aca="false">X273+X281+X285</f>
        <v>3893915.78492244</v>
      </c>
      <c r="Y286" s="68" t="n">
        <f aca="false">Y273+Y281+Y285</f>
        <v>4526944.40119945</v>
      </c>
      <c r="Z286" s="68" t="n">
        <f aca="false">Z273+Z281+Z285</f>
        <v>5000035.69132646</v>
      </c>
      <c r="AA286" s="68" t="n">
        <f aca="false">AA273+AA281+AA285</f>
        <v>5367862.84845347</v>
      </c>
      <c r="AB286" s="68" t="n">
        <f aca="false">AB273+AB281+AB285</f>
        <v>3741094.19936112</v>
      </c>
      <c r="AC286" s="68" t="n">
        <f aca="false">AC273+AC281+AC285</f>
        <v>6657475.36490505</v>
      </c>
      <c r="AD286" s="68" t="n">
        <f aca="false">AD273+AD281+AD285</f>
        <v>7020173.43009537</v>
      </c>
      <c r="AE286" s="68" t="n">
        <f aca="false">AE273+AE281+AE285</f>
        <v>7491321.89446367</v>
      </c>
      <c r="AF286" s="68" t="n">
        <f aca="false">AF273+AF281+AF285</f>
        <v>7604870.89805343</v>
      </c>
      <c r="AG286" s="68" t="n">
        <f aca="false">AG273+AG281+AG285</f>
        <v>8481614.96419432</v>
      </c>
      <c r="AH286" s="68" t="n">
        <f aca="false">AH273+AH281+AH285</f>
        <v>9129866.26164388</v>
      </c>
      <c r="AI286" s="68" t="n">
        <f aca="false">AI273+AI281+AI285</f>
        <v>9815488.7831828</v>
      </c>
      <c r="AJ286" s="68" t="n">
        <f aca="false">AJ273+AJ281+AJ285</f>
        <v>10646956.2612365</v>
      </c>
      <c r="AK286" s="68" t="n">
        <f aca="false">AK273+AK281+AK285</f>
        <v>11245986.6080378</v>
      </c>
      <c r="AL286" s="68" t="n">
        <f aca="false">AL273+AL281+AL285</f>
        <v>11808585.5401033</v>
      </c>
      <c r="AM286" s="68" t="n">
        <f aca="false">AM273+AM281+AM285</f>
        <v>11824020.9278105</v>
      </c>
      <c r="AN286" s="68" t="n">
        <f aca="false">AN273+AN281+AN285</f>
        <v>8527382.53441611</v>
      </c>
      <c r="AO286" s="68" t="n">
        <f aca="false">AO273+AO281+AO285</f>
        <v>12411286.5925782</v>
      </c>
      <c r="AP286" s="68" t="n">
        <f aca="false">AP273+AP281+AP285</f>
        <v>12516140.3242407</v>
      </c>
      <c r="AQ286" s="68" t="n">
        <f aca="false">AQ273+AQ281+AQ285</f>
        <v>12652182.4284032</v>
      </c>
      <c r="AR286" s="68" t="n">
        <f aca="false">AR273+AR281+AR285</f>
        <v>12768995.3045658</v>
      </c>
      <c r="AS286" s="68" t="n">
        <f aca="false">AS273+AS281+AS285</f>
        <v>12927535.6852283</v>
      </c>
      <c r="AT286" s="68" t="n">
        <f aca="false">AT273+AT281+AT285</f>
        <v>13113102.4458908</v>
      </c>
      <c r="AU286" s="68" t="n">
        <f aca="false">AU273+AU281+AU285</f>
        <v>13661281.1225304</v>
      </c>
      <c r="AV286" s="68" t="n">
        <f aca="false">AV273+AV281+AV285</f>
        <v>14363297.734735</v>
      </c>
      <c r="AW286" s="68" t="n">
        <f aca="false">AW273+AW281+AW285</f>
        <v>14390097.5429272</v>
      </c>
      <c r="AX286" s="68" t="n">
        <f aca="false">AX273+AX281+AX285</f>
        <v>14490760.6901194</v>
      </c>
      <c r="AY286" s="68" t="n">
        <f aca="false">AY273+AY281+AY285</f>
        <v>14118770.0123116</v>
      </c>
      <c r="AZ286" s="68" t="n">
        <f aca="false">AZ273+AZ281+AZ285</f>
        <v>12846958.4877957</v>
      </c>
      <c r="BA286" s="68" t="n">
        <f aca="false">BA273+BA281+BA285</f>
        <v>14529378.0306234</v>
      </c>
      <c r="BB286" s="68" t="n">
        <f aca="false">BB273+BB281+BB285</f>
        <v>14843074.809783</v>
      </c>
      <c r="BC286" s="68" t="n">
        <f aca="false">BC273+BC281+BC285</f>
        <v>15028548.1839425</v>
      </c>
      <c r="BD286" s="68" t="n">
        <f aca="false">BD273+BD281+BD285</f>
        <v>15320120.7587149</v>
      </c>
      <c r="BE286" s="68" t="n">
        <f aca="false">BE273+BE281+BE285</f>
        <v>15694976.0293745</v>
      </c>
      <c r="BF286" s="68" t="n">
        <f aca="false">BF273+BF281+BF285</f>
        <v>15929299.977034</v>
      </c>
      <c r="BG286" s="68" t="n">
        <f aca="false">BG273+BG281+BG285</f>
        <v>16268315.984398</v>
      </c>
      <c r="BH286" s="68" t="n">
        <f aca="false">BH273+BH281+BH285</f>
        <v>16937817.1548603</v>
      </c>
      <c r="BI286" s="68" t="n">
        <f aca="false">BI273+BI281+BI285</f>
        <v>17463307.4106189</v>
      </c>
      <c r="BJ286" s="68" t="n">
        <f aca="false">BJ273+BJ281+BJ285</f>
        <v>17657124.0776425</v>
      </c>
      <c r="BK286" s="68" t="n">
        <f aca="false">BK273+BK281+BK285</f>
        <v>17419361.8964769</v>
      </c>
      <c r="BL286" s="68" t="n">
        <f aca="false">BL273+BL281+BL285</f>
        <v>15851629.76172</v>
      </c>
      <c r="BM286" s="68" t="n">
        <f aca="false">BM273+BM281+BM285</f>
        <v>17935947.7916166</v>
      </c>
      <c r="BN286" s="68" t="n">
        <f aca="false">BN273+BN281+BN285</f>
        <v>18126848.8856429</v>
      </c>
      <c r="BO286" s="68" t="n">
        <f aca="false">BO273+BO281+BO285</f>
        <v>18479570.2471141</v>
      </c>
      <c r="BP286" s="68" t="n">
        <f aca="false">BP273+BP281+BP285</f>
        <v>18625718.3399363</v>
      </c>
      <c r="BQ286" s="68" t="n">
        <f aca="false">BQ273+BQ281+BQ285</f>
        <v>18873008.7064075</v>
      </c>
      <c r="BR286" s="68" t="n">
        <f aca="false">BR273+BR281+BR285</f>
        <v>19070901.5224508</v>
      </c>
      <c r="BS286" s="68" t="n">
        <f aca="false">BS273+BS281+BS285</f>
        <v>19318191.8889219</v>
      </c>
      <c r="BT286" s="68" t="n">
        <f aca="false">BT273+BT281+BT285</f>
        <v>19461693.1582947</v>
      </c>
      <c r="BU286" s="68" t="n">
        <f aca="false">BU273+BU281+BU285</f>
        <v>19786401.2422659</v>
      </c>
      <c r="BV286" s="68" t="n">
        <f aca="false">BV273+BV281+BV285</f>
        <v>19936151.1095241</v>
      </c>
      <c r="BW286" s="68" t="n">
        <f aca="false">BW273+BW281+BW285</f>
        <v>19957058.7759952</v>
      </c>
      <c r="BX286" s="68" t="n">
        <f aca="false">BX273+BX281+BX285</f>
        <v>18865740.3881359</v>
      </c>
      <c r="BY286" s="68" t="n">
        <f aca="false">BY273+BY281+BY285</f>
        <v>20402095.0414049</v>
      </c>
      <c r="BZ286" s="68" t="n">
        <f aca="false">BZ273+BZ281+BZ285</f>
        <v>20532169.4834738</v>
      </c>
      <c r="CA286" s="68" t="n">
        <f aca="false">CA273+CA281+CA285</f>
        <v>20842592.1559744</v>
      </c>
      <c r="CB286" s="68" t="n">
        <f aca="false">CB273+CB281+CB285</f>
        <v>20979695.0934082</v>
      </c>
      <c r="CC286" s="68" t="n">
        <f aca="false">CC273+CC281+CC285</f>
        <v>21248817.3484087</v>
      </c>
      <c r="CD286" s="68" t="n">
        <f aca="false">CD273+CD281+CD285</f>
        <v>21457156.5787073</v>
      </c>
      <c r="CE286" s="68" t="n">
        <f aca="false">CE273+CE281+CE285</f>
        <v>21690161.5337078</v>
      </c>
      <c r="CF286" s="68" t="n">
        <f aca="false">CF273+CF281+CF285</f>
        <v>21809956.2673182</v>
      </c>
      <c r="CG286" s="68" t="n">
        <f aca="false">CG273+CG281+CG285</f>
        <v>22148077.5223187</v>
      </c>
      <c r="CH286" s="68" t="n">
        <f aca="false">CH273+CH281+CH285</f>
        <v>22280454.620643</v>
      </c>
      <c r="CI286" s="68" t="n">
        <f aca="false">CI273+CI281+CI285</f>
        <v>22250959.5756435</v>
      </c>
      <c r="CJ286" s="68" t="n">
        <f aca="false">CJ273+CJ281+CJ285</f>
        <v>21300188.1001269</v>
      </c>
      <c r="CK286" s="68" t="n">
        <f aca="false">CK273+CK281+CK285</f>
        <v>22799777.215084</v>
      </c>
      <c r="CL286" s="68" t="n">
        <f aca="false">CL273+CL281+CL285</f>
        <v>22986048.9203877</v>
      </c>
      <c r="CM286" s="68" t="n">
        <f aca="false">CM273+CM281+CM285</f>
        <v>23247248.1631883</v>
      </c>
      <c r="CN286" s="68" t="n">
        <f aca="false">CN273+CN281+CN285</f>
        <v>23363624.4998796</v>
      </c>
      <c r="CO286" s="68" t="n">
        <f aca="false">CO273+CO281+CO285</f>
        <v>23502927.8551802</v>
      </c>
      <c r="CP286" s="68" t="n">
        <f aca="false">CP273+CP281+CP285</f>
        <v>23523394.0416942</v>
      </c>
      <c r="CQ286" s="68" t="n">
        <f aca="false">CQ273+CQ281+CQ285</f>
        <v>23576918.8094947</v>
      </c>
      <c r="CR286" s="68" t="n">
        <f aca="false">CR273+CR281+CR285</f>
        <v>23510609.8676347</v>
      </c>
      <c r="CS286" s="68" t="n">
        <f aca="false">CS273+CS281+CS285</f>
        <v>23497317.6304353</v>
      </c>
      <c r="CT286" s="68" t="n">
        <f aca="false">CT273+CT281+CT285</f>
        <v>23426212.8269341</v>
      </c>
      <c r="CU286" s="68" t="n">
        <f aca="false">CU273+CU281+CU285</f>
        <v>23364137.348433</v>
      </c>
      <c r="CV286" s="68" t="n">
        <f aca="false">CV273+CV281+CV285</f>
        <v>23207253.9574318</v>
      </c>
      <c r="CW286" s="68" t="n">
        <f aca="false">CW273+CW281+CW285</f>
        <v>23101707.7533242</v>
      </c>
      <c r="CX286" s="68" t="n">
        <f aca="false">CX273+CX281+CX285</f>
        <v>22935956.2031531</v>
      </c>
      <c r="CY286" s="68" t="n">
        <f aca="false">CY273+CY281+CY285</f>
        <v>22781039.8429819</v>
      </c>
      <c r="CZ286" s="68" t="n">
        <f aca="false">CZ273+CZ281+CZ285</f>
        <v>22495198.2703107</v>
      </c>
      <c r="DA286" s="68" t="n">
        <f aca="false">DA273+DA281+DA285</f>
        <v>22218386.0226395</v>
      </c>
      <c r="DB286" s="68" t="n">
        <f aca="false">DB273+DB281+DB285</f>
        <v>21760987.2749684</v>
      </c>
      <c r="DC286" s="68" t="n">
        <f aca="false">DC273+DC281+DC285</f>
        <v>21303588.5272972</v>
      </c>
      <c r="DD286" s="68" t="n">
        <f aca="false">DD273+DD281+DD285</f>
        <v>20846189.779626</v>
      </c>
      <c r="DE286" s="68" t="n">
        <f aca="false">DE273+DE281+DE285</f>
        <v>20388791.0319548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-1794673.08580814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142225.639250174</v>
      </c>
      <c r="C12" s="13" t="n">
        <f aca="false">SUM(Model!N108:Y108)</f>
        <v>739723.889999999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6142625.23617348</v>
      </c>
      <c r="C13" s="32" t="n">
        <f aca="false">SUM(Model!N109:Y109)</f>
        <v>11688566.8884101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0.114428193575638</v>
      </c>
      <c r="C14" s="81" t="n">
        <f aca="false">IFERROR(C13/C7,0)</f>
        <v>0.105875561607392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2124966.12784014</v>
      </c>
      <c r="C22" s="30" t="n">
        <f aca="false">SUM(Model!N147:Y147)</f>
        <v>5825811.23088508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0.0395850350736421</v>
      </c>
      <c r="C23" s="81" t="n">
        <f aca="false">IFERROR(C22/C7,0)</f>
        <v>0.0527704586693357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-1175022.69885714</v>
      </c>
      <c r="D27" s="37" t="n">
        <f aca="false">Model!Z203+Model!AA203+Model!AB203+Model!AC203+Model!AD203+Model!AE203+Model!AF203+Model!AG203+Model!AH203+Model!AI203+Model!AJ203+Model!AK203</f>
        <v>-284556.85958</v>
      </c>
      <c r="E27" s="37" t="n">
        <f aca="false">Model!AL203+Model!AM203+Model!AN203+Model!AO203+Model!AP203+Model!AQ203+Model!AR203+Model!AS203+Model!AT203+Model!AU203+Model!AV203+Model!AW203</f>
        <v>-1004414.5674616</v>
      </c>
      <c r="F27" s="37" t="n">
        <f aca="false">Model!AX203+Model!AY203+Model!AZ203+Model!BA203+Model!BB203+Model!BC203+Model!BD203+Model!BE203+Model!BF203+Model!BG203+Model!BH203+Model!BI203</f>
        <v>-1831774.82344083</v>
      </c>
      <c r="G27" s="37" t="n">
        <f aca="false">Model!BJ203+Model!BK203+Model!BL203+Model!BM203+Model!BN203+Model!BO203+Model!BP203+Model!BQ203+Model!BR203+Model!BS203+Model!BT203+Model!BU203</f>
        <v>-1962645.57734965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229950.311173477</v>
      </c>
      <c r="C29" s="37" t="n">
        <f aca="false">Model!N212+Model!O212+Model!P212+Model!Q212+Model!R212+Model!S212+Model!T212+Model!U212+Model!V212+Model!W212+Model!X212+Model!Y212</f>
        <v>4650788.53202794</v>
      </c>
      <c r="D29" s="37" t="n">
        <f aca="false">Model!Z212+Model!AA212+Model!AB212+Model!AC212+Model!AD212+Model!AE212+Model!AF212+Model!AG212+Model!AH212+Model!AI212+Model!AJ212+Model!AK212</f>
        <v>7532131.19085396</v>
      </c>
      <c r="E29" s="37" t="n">
        <f aca="false">Model!AL212+Model!AM212+Model!AN212+Model!AO212+Model!AP212+Model!AQ212+Model!AR212+Model!AS212+Model!AT212+Model!AU212+Model!AV212+Model!AW212</f>
        <v>2822093.0849068</v>
      </c>
      <c r="F29" s="37" t="n">
        <f aca="false">Model!AX212+Model!AY212+Model!AZ212+Model!BA212+Model!BB212+Model!BC212+Model!BD212+Model!BE212+Model!BF212+Model!BG212+Model!BH212+Model!BI212</f>
        <v>3495230.72549799</v>
      </c>
      <c r="G29" s="37" t="n">
        <f aca="false">Model!BJ212+Model!BK212+Model!BL212+Model!BM212+Model!BN212+Model!BO212+Model!BP212+Model!BQ212+Model!BR212+Model!BS212+Model!BT212+Model!BU212</f>
        <v>2591152.48164699</v>
      </c>
      <c r="H29" s="37" t="n">
        <f aca="false">Model!BV212+Model!BW212+Model!BX212+Model!BY212+Model!BZ212+Model!CA212+Model!CB212+Model!CC212+Model!CD212+Model!CE212+Model!CF212+Model!CG212</f>
        <v>2329170.71005288</v>
      </c>
      <c r="I29" s="37" t="n">
        <f aca="false">Model!CH212+Model!CI212+Model!CJ212+Model!CK212+Model!CL212+Model!CM212+Model!CN212+Model!CO212+Model!CP212+Model!CQ212+Model!CR212+Model!CS212</f>
        <v>717187.358116542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2590728.61924926</v>
      </c>
      <c r="C48" s="86" t="n">
        <f aca="false">Model!Y273</f>
        <v>7664835.18672326</v>
      </c>
      <c r="D48" s="86" t="n">
        <f aca="false">Model!AK273</f>
        <v>15570415.6834203</v>
      </c>
      <c r="E48" s="86" t="n">
        <f aca="false">Model!AW273</f>
        <v>19968941.1857712</v>
      </c>
      <c r="F48" s="86" t="n">
        <f aca="false">Model!BI273</f>
        <v>25123925.8769037</v>
      </c>
      <c r="G48" s="86" t="n">
        <f aca="false">Model!BU273</f>
        <v>29659665.2859003</v>
      </c>
      <c r="H48" s="86" t="n">
        <f aca="false">Model!CG273</f>
        <v>34208244.1935099</v>
      </c>
      <c r="I48" s="86" t="n">
        <f aca="false">Model!CS273</f>
        <v>36577361.3951277</v>
      </c>
      <c r="J48" s="86" t="n">
        <f aca="false">Model!DE273</f>
        <v>33396674.849555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-3137890.78552381</v>
      </c>
      <c r="D49" s="86" t="n">
        <f aca="false">Model!AK281</f>
        <v>-4324429.07538241</v>
      </c>
      <c r="E49" s="86" t="n">
        <f aca="false">Model!AW281</f>
        <v>-5578843.64284401</v>
      </c>
      <c r="F49" s="86" t="n">
        <f aca="false">Model!BI281</f>
        <v>-7660618.46628484</v>
      </c>
      <c r="G49" s="86" t="n">
        <f aca="false">Model!BU281</f>
        <v>-9873264.04363449</v>
      </c>
      <c r="H49" s="86" t="n">
        <f aca="false">Model!CG281</f>
        <v>-12060166.6711911</v>
      </c>
      <c r="I49" s="86" t="n">
        <f aca="false">Model!CS281</f>
        <v>-13080043.7646924</v>
      </c>
      <c r="J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-115665.006520259</v>
      </c>
      <c r="D50" s="86" t="n">
        <f aca="false">Model!Z285+Model!AA285+Model!AB285+Model!AC285+Model!AD285+Model!AE285+Model!AF285+Model!AG285+Model!AH285+Model!AI285+Model!AJ285+Model!AK285</f>
        <v>-2339346.63161005</v>
      </c>
      <c r="E50" s="86" t="n">
        <f aca="false">Model!AL285+Model!AM285+Model!AN285+Model!AO285+Model!AP285+Model!AQ285+Model!AR285+Model!AS285+Model!AT285+Model!AU285+Model!AV285+Model!AW285</f>
        <v>-3788661.98899954</v>
      </c>
      <c r="F50" s="86" t="n">
        <f aca="false">Model!AX285+Model!AY285+Model!AZ285+Model!BA285+Model!BB285+Model!BC285+Model!BD285+Model!BE285+Model!BF285+Model!BG285+Model!BH285+Model!BI285</f>
        <v>-1419512.82170812</v>
      </c>
      <c r="G50" s="86" t="n">
        <f aca="false">Model!BJ285+Model!BK285+Model!BL285+Model!BM285+Model!BN285+Model!BO285+Model!BP285+Model!BQ285+Model!BR285+Model!BS285+Model!BT285+Model!BU285</f>
        <v>-1758101.05492549</v>
      </c>
      <c r="H50" s="86" t="n">
        <f aca="false">Model!BV285+Model!BW285+Model!BX285+Model!BY285+Model!BZ285+Model!CA285+Model!CB285+Model!CC285+Model!CD285+Model!CE285+Model!CF285+Model!CG285</f>
        <v>-1303349.69826844</v>
      </c>
      <c r="I50" s="86" t="n">
        <f aca="false">Model!CH285+Model!CI285+Model!CJ285+Model!CK285+Model!CL285+Model!CM285+Model!CN285+Model!CO285+Model!CP285+Model!CQ285+Model!CR285+Model!CS285</f>
        <v>-1171572.8671566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1971860.53258259</v>
      </c>
      <c r="C51" s="87" t="n">
        <f aca="false">Model!Y286</f>
        <v>4526944.40119945</v>
      </c>
      <c r="D51" s="87" t="n">
        <f aca="false">Model!AK286</f>
        <v>11245986.6080378</v>
      </c>
      <c r="E51" s="87" t="n">
        <f aca="false">Model!AW286</f>
        <v>14390097.5429272</v>
      </c>
      <c r="F51" s="87" t="n">
        <f aca="false">Model!BI286</f>
        <v>17463307.4106189</v>
      </c>
      <c r="G51" s="87" t="n">
        <f aca="false">Model!BU286</f>
        <v>19786401.2422659</v>
      </c>
      <c r="H51" s="87" t="n">
        <f aca="false">Model!CG286</f>
        <v>22148077.5223187</v>
      </c>
      <c r="I51" s="87" t="n">
        <f aca="false">Model!CS286</f>
        <v>23497317.6304353</v>
      </c>
      <c r="J51" s="87" t="n">
        <f aca="false">Model!DE286</f>
        <v>20388791.0319548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-1101645.92330814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0</v>
      </c>
      <c r="E12" s="13" t="n">
        <f aca="false">SUM(Model!K108:M108)</f>
        <v>142225.639250174</v>
      </c>
      <c r="F12" s="13" t="n">
        <f aca="false">SUM(Model!N108:P108)</f>
        <v>0</v>
      </c>
      <c r="G12" s="13" t="n">
        <f aca="false">SUM(Model!Q108:S108)</f>
        <v>0</v>
      </c>
      <c r="H12" s="13" t="n">
        <f aca="false">SUM(Model!T108:V108)</f>
        <v>0</v>
      </c>
      <c r="I12" s="13" t="n">
        <f aca="false">SUM(Model!W108:Y108)</f>
        <v>739723.889999999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2016661.52882056</v>
      </c>
      <c r="E13" s="32" t="n">
        <f aca="false">SUM(Model!K109:M109)</f>
        <v>1809777.01735292</v>
      </c>
      <c r="F13" s="32" t="n">
        <f aca="false">SUM(Model!N109:P109)</f>
        <v>2568705.80476189</v>
      </c>
      <c r="G13" s="32" t="n">
        <f aca="false">SUM(Model!Q109:S109)</f>
        <v>1517284.17893957</v>
      </c>
      <c r="H13" s="32" t="n">
        <f aca="false">SUM(Model!T109:V109)</f>
        <v>3198869.74874539</v>
      </c>
      <c r="I13" s="32" t="n">
        <f aca="false">SUM(Model!W109:Y109)</f>
        <v>4403707.15596322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0.125242757268664</v>
      </c>
      <c r="E14" s="92" t="n">
        <f aca="false">IFERROR(E13/E7,0)</f>
        <v>0.112619656374183</v>
      </c>
      <c r="F14" s="92" t="n">
        <f aca="false">IFERROR(F13/F7,0)</f>
        <v>0.131665933123579</v>
      </c>
      <c r="G14" s="92" t="n">
        <f aca="false">IFERROR(G13/G7,0)</f>
        <v>0.0643396092447515</v>
      </c>
      <c r="H14" s="92" t="n">
        <f aca="false">IFERROR(H13/H7,0)</f>
        <v>0.0986214694481574</v>
      </c>
      <c r="I14" s="92" t="n">
        <f aca="false">IFERROR(I13/I7,0)</f>
        <v>0.126283586089547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934325.175487228</v>
      </c>
      <c r="E22" s="94" t="n">
        <f aca="false">SUM(Model!K147:M147)</f>
        <v>582102.342352915</v>
      </c>
      <c r="F22" s="94" t="n">
        <f aca="false">SUM(Model!N147:P147)</f>
        <v>1194651.08788689</v>
      </c>
      <c r="G22" s="94" t="n">
        <f aca="false">SUM(Model!Q147:S147)</f>
        <v>25552.3275395749</v>
      </c>
      <c r="H22" s="94" t="n">
        <f aca="false">SUM(Model!T147:V147)</f>
        <v>1694467.92484539</v>
      </c>
      <c r="I22" s="94" t="n">
        <f aca="false">SUM(Model!W147:Y147)</f>
        <v>2911139.89061322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0.0580253351845245</v>
      </c>
      <c r="E23" s="92" t="n">
        <f aca="false">IFERROR(E22/E7,0)</f>
        <v>0.0362233386443809</v>
      </c>
      <c r="F23" s="92" t="n">
        <f aca="false">IFERROR(F22/F7,0)</f>
        <v>0.0612350585077245</v>
      </c>
      <c r="G23" s="92" t="n">
        <f aca="false">IFERROR(G22/G7,0)</f>
        <v>0.0010835325326724</v>
      </c>
      <c r="H23" s="92" t="n">
        <f aca="false">IFERROR(H22/H7,0)</f>
        <v>0.0522406130310757</v>
      </c>
      <c r="I23" s="92" t="n">
        <f aca="false">IFERROR(I22/I7,0)</f>
        <v>0.0834817511643909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-313310.2968</v>
      </c>
      <c r="H27" s="37" t="n">
        <f aca="false">Model!T203+Model!U203+Model!V203</f>
        <v>-401879.2468</v>
      </c>
      <c r="I27" s="37" t="n">
        <f aca="false">Model!W203+Model!X203+Model!Y203</f>
        <v>-249048.2724</v>
      </c>
      <c r="J27" s="37" t="n">
        <f aca="false">Model!Z203+Model!AA203+Model!AB203</f>
        <v>-144410.862</v>
      </c>
      <c r="K27" s="37" t="n">
        <f aca="false">Model!AC203+Model!AD203+Model!AE203</f>
        <v>-15574.92336</v>
      </c>
      <c r="L27" s="37" t="n">
        <f aca="false">Model!AF203+Model!AG203+Model!AH203</f>
        <v>-3561.85236000005</v>
      </c>
      <c r="M27" s="37" t="n">
        <f aca="false">Model!AI203+Model!AJ203+Model!AK203</f>
        <v>-121009.22186</v>
      </c>
      <c r="N27" s="37" t="n">
        <f aca="false">Model!AL203+Model!AM203+Model!AN203</f>
        <v>-102896.00586</v>
      </c>
      <c r="O27" s="37" t="n">
        <f aca="false">Model!AO203+Model!AP203+Model!AQ203</f>
        <v>-167204.0598672</v>
      </c>
      <c r="P27" s="37" t="n">
        <f aca="false">Model!AR203+Model!AS203+Model!AT203</f>
        <v>-305878.6573672</v>
      </c>
      <c r="Q27" s="37" t="n">
        <f aca="false">Model!AU203+Model!AV203+Model!AW203</f>
        <v>-428435.8443672</v>
      </c>
      <c r="R27" s="37" t="n">
        <f aca="false">Model!AX203+Model!AY203+Model!AZ203</f>
        <v>-396126.5953672</v>
      </c>
      <c r="S27" s="37" t="n">
        <f aca="false">Model!BA203+Model!BB203+Model!BC203</f>
        <v>-474677.968524544</v>
      </c>
      <c r="T27" s="37" t="n">
        <f aca="false">Model!BD203+Model!BE203+Model!BF203</f>
        <v>-478549.407524544</v>
      </c>
      <c r="U27" s="37" t="n">
        <f aca="false">Model!BG203+Model!BH203+Model!BI203</f>
        <v>-482420.852024544</v>
      </c>
      <c r="V27" s="37" t="n">
        <f aca="false">Model!BJ203+Model!BK203+Model!BL203</f>
        <v>-486292.291024544</v>
      </c>
      <c r="W27" s="37" t="n">
        <f aca="false">Model!BM203+Model!BN203+Model!BO203</f>
        <v>-377501.287775035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526105.378820562</v>
      </c>
      <c r="E29" s="37" t="n">
        <f aca="false">Model!K212+Model!L212+Model!M212</f>
        <v>130847.692352915</v>
      </c>
      <c r="F29" s="37" t="n">
        <f aca="false">Model!N212+Model!O212+Model!P212</f>
        <v>983866.205029749</v>
      </c>
      <c r="G29" s="37" t="n">
        <f aca="false">Model!Q212+Model!R212+Model!S212</f>
        <v>-287757.969260425</v>
      </c>
      <c r="H29" s="37" t="n">
        <f aca="false">Model!T212+Model!U212+Model!V212</f>
        <v>1292588.67804539</v>
      </c>
      <c r="I29" s="37" t="n">
        <f aca="false">Model!W212+Model!X212+Model!Y212</f>
        <v>2662091.61821322</v>
      </c>
      <c r="J29" s="37" t="n">
        <f aca="false">Model!Z212+Model!AA212+Model!AB212</f>
        <v>2311111.39454391</v>
      </c>
      <c r="K29" s="37" t="n">
        <f aca="false">Model!AC212+Model!AD212+Model!AE212</f>
        <v>1111438.57678735</v>
      </c>
      <c r="L29" s="37" t="n">
        <f aca="false">Model!AF212+Model!AG212+Model!AH212</f>
        <v>2298979.61843723</v>
      </c>
      <c r="M29" s="37" t="n">
        <f aca="false">Model!AI212+Model!AJ212+Model!AK212</f>
        <v>1810601.60108547</v>
      </c>
      <c r="N29" s="37" t="n">
        <f aca="false">Model!AL212+Model!AM212+Model!AN212</f>
        <v>700115.319716383</v>
      </c>
      <c r="O29" s="37" t="n">
        <f aca="false">Model!AO212+Model!AP212+Model!AQ212</f>
        <v>515326.392455273</v>
      </c>
      <c r="P29" s="37" t="n">
        <f aca="false">Model!AR212+Model!AS212+Model!AT212</f>
        <v>810059.394955272</v>
      </c>
      <c r="Q29" s="37" t="n">
        <f aca="false">Model!AU212+Model!AV212+Model!AW212</f>
        <v>796591.977779877</v>
      </c>
      <c r="R29" s="37" t="n">
        <f aca="false">Model!AX212+Model!AY212+Model!AZ212</f>
        <v>438058.18020688</v>
      </c>
      <c r="S29" s="37" t="n">
        <f aca="false">Model!BA212+Model!BB212+Model!BC212</f>
        <v>816425.525568985</v>
      </c>
      <c r="T29" s="37" t="n">
        <f aca="false">Model!BD212+Model!BE212+Model!BF212</f>
        <v>1075190.46672175</v>
      </c>
      <c r="U29" s="37" t="n">
        <f aca="false">Model!BG212+Model!BH212+Model!BI212</f>
        <v>1165556.55300037</v>
      </c>
      <c r="V29" s="37" t="n">
        <f aca="false">Model!BJ212+Model!BK212+Model!BL212</f>
        <v>529154.483526633</v>
      </c>
      <c r="W29" s="37" t="n">
        <f aca="false">Model!BM212+Model!BN212+Model!BO212</f>
        <v>719049.702968548</v>
      </c>
      <c r="X29" s="37" t="n">
        <f aca="false">Model!BP212+Model!BQ212+Model!BR212</f>
        <v>739412.205336704</v>
      </c>
      <c r="Y29" s="37" t="n">
        <f aca="false">Model!BS212+Model!BT212+Model!BU212</f>
        <v>603536.089815106</v>
      </c>
      <c r="Z29" s="37" t="n">
        <f aca="false">Model!BV212+Model!BW212+Model!BX212</f>
        <v>496458.339138511</v>
      </c>
      <c r="AA29" s="37" t="n">
        <f aca="false">Model!BY212+Model!BZ212+Model!CA212</f>
        <v>561538.439570019</v>
      </c>
      <c r="AB29" s="37" t="n">
        <f aca="false">Model!CB212+Model!CC212+Model!CD212</f>
        <v>728333.917732938</v>
      </c>
      <c r="AC29" s="37" t="n">
        <f aca="false">Model!CE212+Model!CF212+Model!CG212</f>
        <v>542840.013611408</v>
      </c>
      <c r="AD29" s="37" t="n">
        <f aca="false">Model!CH212+Model!CI212+Model!CJ212</f>
        <v>376956.462464747</v>
      </c>
      <c r="AE29" s="37" t="n">
        <f aca="false">Model!CK212+Model!CL212+Model!CM212</f>
        <v>494675.188404818</v>
      </c>
      <c r="AF29" s="37" t="n">
        <f aca="false">Model!CN212+Model!CO212+Model!CP212</f>
        <v>195784.886005881</v>
      </c>
      <c r="AG29" s="37" t="n">
        <f aca="false">Model!CQ212+Model!CR212+Model!CS212</f>
        <v>-350229.178758904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1778966.34647118</v>
      </c>
      <c r="E48" s="86" t="n">
        <f aca="false">Model!M273</f>
        <v>2590728.61924926</v>
      </c>
      <c r="F48" s="86" t="n">
        <f aca="false">Model!P273</f>
        <v>3626150.15255256</v>
      </c>
      <c r="G48" s="86" t="n">
        <f aca="false">Model!S273</f>
        <v>3529549.07236794</v>
      </c>
      <c r="H48" s="86" t="n">
        <f aca="false">Model!V273</f>
        <v>4831857.28426711</v>
      </c>
      <c r="I48" s="86" t="n">
        <f aca="false">Model!Y273</f>
        <v>7664835.18672326</v>
      </c>
      <c r="J48" s="86" t="n">
        <f aca="false">Model!AB273</f>
        <v>9948742.47849498</v>
      </c>
      <c r="K48" s="86" t="n">
        <f aca="false">Model!AE273</f>
        <v>11691179.8956261</v>
      </c>
      <c r="L48" s="86" t="n">
        <f aca="false">Model!AH273</f>
        <v>13333286.1151663</v>
      </c>
      <c r="M48" s="86" t="n">
        <f aca="false">Model!AK273</f>
        <v>15570415.6834203</v>
      </c>
      <c r="N48" s="86" t="n">
        <f aca="false">Model!AN273</f>
        <v>16993369.6046581</v>
      </c>
      <c r="O48" s="86" t="n">
        <f aca="false">Model!AQ273</f>
        <v>17496711.5695128</v>
      </c>
      <c r="P48" s="86" t="n">
        <f aca="false">Model!AT273</f>
        <v>18263510.2443676</v>
      </c>
      <c r="Q48" s="86" t="n">
        <f aca="false">Model!AW273</f>
        <v>19968941.1857712</v>
      </c>
      <c r="R48" s="86" t="n">
        <f aca="false">Model!AZ273</f>
        <v>20491441.547715</v>
      </c>
      <c r="S48" s="86" t="n">
        <f aca="false">Model!BC273</f>
        <v>21728196.3906783</v>
      </c>
      <c r="T48" s="86" t="n">
        <f aca="false">Model!BF273</f>
        <v>23107497.5912943</v>
      </c>
      <c r="U48" s="86" t="n">
        <f aca="false">Model!BI273</f>
        <v>25123925.8769037</v>
      </c>
      <c r="V48" s="86" t="n">
        <f aca="false">Model!BL273</f>
        <v>26006641.5739549</v>
      </c>
      <c r="W48" s="86" t="n">
        <f aca="false">Model!BO273</f>
        <v>27253982.2921985</v>
      </c>
      <c r="X48" s="86" t="n">
        <f aca="false">Model!BR273</f>
        <v>28401995.3918102</v>
      </c>
      <c r="Y48" s="86" t="n">
        <f aca="false">Model!BU273</f>
        <v>29659665.2859003</v>
      </c>
      <c r="Z48" s="86" t="n">
        <f aca="false">Model!BX273</f>
        <v>30584524.3043139</v>
      </c>
      <c r="AA48" s="86" t="n">
        <f aca="false">Model!CA273</f>
        <v>31812095.1916444</v>
      </c>
      <c r="AB48" s="86" t="n">
        <f aca="false">Model!CD273</f>
        <v>32971991.4321379</v>
      </c>
      <c r="AC48" s="86" t="n">
        <f aca="false">Model!CG273</f>
        <v>34208244.1935099</v>
      </c>
      <c r="AD48" s="86" t="n">
        <f aca="false">Model!CJ273</f>
        <v>35070651.4296287</v>
      </c>
      <c r="AE48" s="86" t="n">
        <f aca="false">Model!CM273</f>
        <v>36006523.0596492</v>
      </c>
      <c r="AF48" s="86" t="n">
        <f aca="false">Model!CP273</f>
        <v>36443053.3722709</v>
      </c>
      <c r="AG48" s="86" t="n">
        <f aca="false">Model!CS273</f>
        <v>36577361.3951277</v>
      </c>
      <c r="AH48" s="86" t="n">
        <f aca="false">Model!CV273</f>
        <v>36420616.250196</v>
      </c>
      <c r="AI48" s="86" t="n">
        <f aca="false">Model!CY273</f>
        <v>35937540.5433157</v>
      </c>
      <c r="AJ48" s="86" t="n">
        <f aca="false">Model!DB273</f>
        <v>34843179.5339354</v>
      </c>
      <c r="AK48" s="86" t="n">
        <f aca="false">Model!DE273</f>
        <v>33396674.849555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-1814963.26632381</v>
      </c>
      <c r="H49" s="86" t="n">
        <f aca="false">Model!V281</f>
        <v>-2552842.51312381</v>
      </c>
      <c r="I49" s="86" t="n">
        <f aca="false">Model!Y281</f>
        <v>-3137890.78552381</v>
      </c>
      <c r="J49" s="86" t="n">
        <f aca="false">Model!AB281</f>
        <v>-3868301.64752381</v>
      </c>
      <c r="K49" s="86" t="n">
        <f aca="false">Model!AE281</f>
        <v>-4199858.00116241</v>
      </c>
      <c r="L49" s="86" t="n">
        <f aca="false">Model!AH281</f>
        <v>-4203419.85352241</v>
      </c>
      <c r="M49" s="86" t="n">
        <f aca="false">Model!AK281</f>
        <v>-4324429.07538241</v>
      </c>
      <c r="N49" s="86" t="n">
        <f aca="false">Model!AN281</f>
        <v>-4677325.08124241</v>
      </c>
      <c r="O49" s="86" t="n">
        <f aca="false">Model!AQ281</f>
        <v>-4844529.14110961</v>
      </c>
      <c r="P49" s="86" t="n">
        <f aca="false">Model!AT281</f>
        <v>-5150407.79847681</v>
      </c>
      <c r="Q49" s="86" t="n">
        <f aca="false">Model!AW281</f>
        <v>-5578843.64284401</v>
      </c>
      <c r="R49" s="86" t="n">
        <f aca="false">Model!AZ281</f>
        <v>-6224970.23821121</v>
      </c>
      <c r="S49" s="86" t="n">
        <f aca="false">Model!BC281</f>
        <v>-6699648.20673575</v>
      </c>
      <c r="T49" s="86" t="n">
        <f aca="false">Model!BF281</f>
        <v>-7178197.6142603</v>
      </c>
      <c r="U49" s="86" t="n">
        <f aca="false">Model!BI281</f>
        <v>-7660618.46628484</v>
      </c>
      <c r="V49" s="86" t="n">
        <f aca="false">Model!BL281</f>
        <v>-8396910.75730939</v>
      </c>
      <c r="W49" s="86" t="n">
        <f aca="false">Model!BO281</f>
        <v>-8774412.04508442</v>
      </c>
      <c r="X49" s="86" t="n">
        <f aca="false">Model!BR281</f>
        <v>-9331093.86935945</v>
      </c>
      <c r="Y49" s="86" t="n">
        <f aca="false">Model!BU281</f>
        <v>-9873264.04363449</v>
      </c>
      <c r="Z49" s="86" t="n">
        <f aca="false">Model!BX281</f>
        <v>-10415434.2179095</v>
      </c>
      <c r="AA49" s="86" t="n">
        <f aca="false">Model!CA281</f>
        <v>-10969503.0356701</v>
      </c>
      <c r="AB49" s="86" t="n">
        <f aca="false">Model!CD281</f>
        <v>-11514834.8534306</v>
      </c>
      <c r="AC49" s="86" t="n">
        <f aca="false">Model!CG281</f>
        <v>-12060166.6711911</v>
      </c>
      <c r="AD49" s="86" t="n">
        <f aca="false">Model!CJ281</f>
        <v>-12598890.4623452</v>
      </c>
      <c r="AE49" s="86" t="n">
        <f aca="false">Model!CM281</f>
        <v>-12759274.896461</v>
      </c>
      <c r="AF49" s="86" t="n">
        <f aca="false">Model!CP281</f>
        <v>-12919659.3305767</v>
      </c>
      <c r="AG49" s="86" t="n">
        <f aca="false">Model!CS281</f>
        <v>-13080043.7646924</v>
      </c>
      <c r="AH49" s="86" t="n">
        <f aca="false">Model!CV281</f>
        <v>-13213362.2927642</v>
      </c>
      <c r="AI49" s="86" t="n">
        <f aca="false">Model!CY281</f>
        <v>-13156500.7003338</v>
      </c>
      <c r="AJ49" s="86" t="n">
        <f aca="false">Model!DB281</f>
        <v>-13082192.258967</v>
      </c>
      <c r="AK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-115665.006520259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-2339346.63161005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-3788661.98899954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-1419512.82170812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-1758101.05492549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-1303349.69826844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-1171572.8671566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1611352.90980451</v>
      </c>
      <c r="E51" s="87" t="n">
        <f aca="false">Model!M286</f>
        <v>1971860.53258259</v>
      </c>
      <c r="F51" s="87" t="n">
        <f aca="false">Model!P286</f>
        <v>2344832.1765085</v>
      </c>
      <c r="G51" s="87" t="n">
        <f aca="false">Model!S286</f>
        <v>1714585.80604413</v>
      </c>
      <c r="H51" s="87" t="n">
        <f aca="false">Model!V286</f>
        <v>2279014.77114331</v>
      </c>
      <c r="I51" s="87" t="n">
        <f aca="false">Model!Y286</f>
        <v>4526944.40119945</v>
      </c>
      <c r="J51" s="87" t="n">
        <f aca="false">Model!AB286</f>
        <v>3741094.19936112</v>
      </c>
      <c r="K51" s="87" t="n">
        <f aca="false">Model!AE286</f>
        <v>7491321.89446367</v>
      </c>
      <c r="L51" s="87" t="n">
        <f aca="false">Model!AH286</f>
        <v>9129866.26164388</v>
      </c>
      <c r="M51" s="87" t="n">
        <f aca="false">Model!AK286</f>
        <v>11245986.6080378</v>
      </c>
      <c r="N51" s="87" t="n">
        <f aca="false">Model!AN286</f>
        <v>8527382.53441611</v>
      </c>
      <c r="O51" s="87" t="n">
        <f aca="false">Model!AQ286</f>
        <v>12652182.4284032</v>
      </c>
      <c r="P51" s="87" t="n">
        <f aca="false">Model!AT286</f>
        <v>13113102.4458908</v>
      </c>
      <c r="Q51" s="87" t="n">
        <f aca="false">Model!AW286</f>
        <v>14390097.5429272</v>
      </c>
      <c r="R51" s="87" t="n">
        <f aca="false">Model!AZ286</f>
        <v>12846958.4877957</v>
      </c>
      <c r="S51" s="87" t="n">
        <f aca="false">Model!BC286</f>
        <v>15028548.1839425</v>
      </c>
      <c r="T51" s="87" t="n">
        <f aca="false">Model!BF286</f>
        <v>15929299.977034</v>
      </c>
      <c r="U51" s="87" t="n">
        <f aca="false">Model!BI286</f>
        <v>17463307.4106189</v>
      </c>
      <c r="V51" s="87" t="n">
        <f aca="false">Model!BL286</f>
        <v>15851629.76172</v>
      </c>
      <c r="W51" s="87" t="n">
        <f aca="false">Model!BO286</f>
        <v>18479570.2471141</v>
      </c>
      <c r="X51" s="87" t="n">
        <f aca="false">Model!BR286</f>
        <v>19070901.5224508</v>
      </c>
      <c r="Y51" s="87" t="n">
        <f aca="false">Model!BU286</f>
        <v>19786401.2422659</v>
      </c>
      <c r="Z51" s="87" t="n">
        <f aca="false">Model!BX286</f>
        <v>18865740.3881359</v>
      </c>
      <c r="AA51" s="87" t="n">
        <f aca="false">Model!CA286</f>
        <v>20842592.1559744</v>
      </c>
      <c r="AB51" s="87" t="n">
        <f aca="false">Model!CD286</f>
        <v>21457156.5787073</v>
      </c>
      <c r="AC51" s="87" t="n">
        <f aca="false">Model!CG286</f>
        <v>22148077.5223187</v>
      </c>
      <c r="AD51" s="87" t="n">
        <f aca="false">Model!CJ286</f>
        <v>21300188.1001269</v>
      </c>
      <c r="AE51" s="87" t="n">
        <f aca="false">Model!CM286</f>
        <v>23247248.1631883</v>
      </c>
      <c r="AF51" s="87" t="n">
        <f aca="false">Model!CP286</f>
        <v>23523394.0416942</v>
      </c>
      <c r="AG51" s="87" t="n">
        <f aca="false">Model!CS286</f>
        <v>23497317.6304353</v>
      </c>
      <c r="AH51" s="87" t="n">
        <f aca="false">Model!CV286</f>
        <v>23207253.9574318</v>
      </c>
      <c r="AI51" s="87" t="n">
        <f aca="false">Model!CY286</f>
        <v>22781039.8429819</v>
      </c>
      <c r="AJ51" s="87" t="n">
        <f aca="false">Model!DB286</f>
        <v>21760987.2749684</v>
      </c>
      <c r="AK51" s="87" t="n">
        <f aca="false">Model!DE286</f>
        <v>20388791.0319548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136000.619999998</v>
      </c>
      <c r="D13" s="115" t="n">
        <f aca="false">C13-B13</f>
        <v>136000.619999998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-232705.760808136</v>
      </c>
      <c r="D14" s="115" t="n">
        <f aca="false">C14-B14</f>
        <v>-232705.760808136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6142625.23617348</v>
      </c>
      <c r="D15" s="117" t="n">
        <f aca="false">C15-B15</f>
        <v>320333.286173477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2124966.12784014</v>
      </c>
      <c r="D17" s="117" t="n">
        <f aca="false">C17-B17</f>
        <v>166555.677840144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229950.311173477</v>
      </c>
      <c r="D18" s="119" t="n">
        <f aca="false">C18-B18</f>
        <v>-718005.268826523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136000.619999998</v>
      </c>
      <c r="D13" s="115" t="n">
        <f aca="false">C13-B13</f>
        <v>165723.96034369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-232705.760808136</v>
      </c>
      <c r="D14" s="115" t="n">
        <f aca="false">C14-B14</f>
        <v>-942878.321608136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6142625.23617348</v>
      </c>
      <c r="D15" s="117" t="n">
        <f aca="false">C15-B15</f>
        <v>-1105248.14480863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2124966.12784014</v>
      </c>
      <c r="D17" s="117" t="n">
        <f aca="false">C17-B17</f>
        <v>110830.644847697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229950.311173477</v>
      </c>
      <c r="D18" s="119" t="n">
        <f aca="false">C18-B18</f>
        <v>-925705.80681897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2359894.47864828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7620042.68421008</v>
      </c>
      <c r="H6" s="162" t="n">
        <f aca="false">SUM(Helpers!O100:Z100)</f>
        <v>1908705.68691339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1800558.40065636</v>
      </c>
      <c r="P6" s="156" t="n">
        <f aca="false">H6-O6</f>
        <v>108147.286257034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45013.960016409</v>
      </c>
      <c r="S6" s="156" t="n">
        <f aca="false">P6*0.1</f>
        <v>10814.7286257034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41865883.4776068</v>
      </c>
      <c r="H13" s="166" t="n">
        <f aca="false">SUM(H5:H12)</f>
        <v>25734905.591329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7743719.32858846</v>
      </c>
      <c r="P13" s="169" t="n">
        <f aca="false">SUM(P5:P12)</f>
        <v>17991186.2627405</v>
      </c>
      <c r="Q13" s="170" t="n">
        <f aca="false">IFERROR(R13/O13,0)</f>
        <v>0.0630709696839408</v>
      </c>
      <c r="R13" s="169" t="n">
        <f aca="false">SUM(R5:R12)</f>
        <v>488403.887014349</v>
      </c>
      <c r="S13" s="169" t="n">
        <f aca="false">SUM(S5:S12)</f>
        <v>1799118.62627405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v>0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2124966.12784014</v>
      </c>
      <c r="C42" s="272" t="n">
        <f aca="false">'Annual Summary'!C22</f>
        <v>5825811.23088508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0.0395850350736421</v>
      </c>
      <c r="C43" s="261" t="n">
        <f aca="false">'Annual Summary'!C23</f>
        <v>0.0527704586693357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-1175022.69885714</v>
      </c>
      <c r="D46" s="272" t="n">
        <f aca="false">'Annual Summary'!D27</f>
        <v>-284556.85958</v>
      </c>
      <c r="E46" s="272" t="n">
        <f aca="false">'Annual Summary'!E27</f>
        <v>-1004414.5674616</v>
      </c>
      <c r="F46" s="272" t="n">
        <f aca="false">'Annual Summary'!F27</f>
        <v>-1831774.82344083</v>
      </c>
      <c r="G46" s="272" t="n">
        <f aca="false">'Annual Summary'!G27</f>
        <v>-1962645.57734965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229950.311173477</v>
      </c>
      <c r="C48" s="272" t="n">
        <f aca="false">'Annual Summary'!C29</f>
        <v>4650788.53202794</v>
      </c>
      <c r="D48" s="272" t="n">
        <f aca="false">'Annual Summary'!D29</f>
        <v>7532131.19085396</v>
      </c>
      <c r="E48" s="272" t="n">
        <f aca="false">'Annual Summary'!E29</f>
        <v>2822093.0849068</v>
      </c>
      <c r="F48" s="272" t="n">
        <f aca="false">'Annual Summary'!F29</f>
        <v>3495230.72549799</v>
      </c>
      <c r="G48" s="272" t="n">
        <f aca="false">'Annual Summary'!G29</f>
        <v>2591152.48164699</v>
      </c>
      <c r="H48" s="272" t="n">
        <f aca="false">'Annual Summary'!H29</f>
        <v>2329170.71005288</v>
      </c>
      <c r="I48" s="272" t="n">
        <f aca="false">'Annual Summary'!I29</f>
        <v>717187.358116542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1971860.53258259</v>
      </c>
      <c r="C50" s="274" t="n">
        <f aca="false">'Annual Summary'!C51</f>
        <v>4526944.40119945</v>
      </c>
      <c r="D50" s="274" t="n">
        <f aca="false">'Annual Summary'!D51</f>
        <v>11245986.6080378</v>
      </c>
      <c r="E50" s="274" t="n">
        <f aca="false">'Annual Summary'!E51</f>
        <v>14390097.5429272</v>
      </c>
      <c r="F50" s="274" t="n">
        <f aca="false">'Annual Summary'!F51</f>
        <v>17463307.4106189</v>
      </c>
      <c r="G50" s="274" t="n">
        <f aca="false">'Annual Summary'!G51</f>
        <v>19786401.2422659</v>
      </c>
      <c r="H50" s="274" t="n">
        <f aca="false">'Annual Summary'!H51</f>
        <v>22148077.5223187</v>
      </c>
      <c r="I50" s="274" t="n">
        <f aca="false">'Annual Summary'!I51</f>
        <v>23497317.6304353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2590728.61924926</v>
      </c>
      <c r="C51" s="274" t="n">
        <f aca="false">'Annual Summary'!C48</f>
        <v>7664835.18672326</v>
      </c>
      <c r="D51" s="274" t="n">
        <f aca="false">'Annual Summary'!D48</f>
        <v>15570415.6834203</v>
      </c>
      <c r="E51" s="274" t="n">
        <f aca="false">'Annual Summary'!E48</f>
        <v>19968941.1857712</v>
      </c>
      <c r="F51" s="274" t="n">
        <f aca="false">'Annual Summary'!F48</f>
        <v>25123925.8769037</v>
      </c>
      <c r="G51" s="274" t="n">
        <f aca="false">'Annual Summary'!G48</f>
        <v>29659665.2859003</v>
      </c>
      <c r="H51" s="274" t="n">
        <f aca="false">'Annual Summary'!H48</f>
        <v>34208244.1935099</v>
      </c>
      <c r="I51" s="274" t="n">
        <f aca="false">'Annual Summary'!I48</f>
        <v>36577361.3951277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-3137890.78552381</v>
      </c>
      <c r="D52" s="274" t="n">
        <f aca="false">'Annual Summary'!D49</f>
        <v>-4324429.07538241</v>
      </c>
      <c r="E52" s="274" t="n">
        <f aca="false">'Annual Summary'!E49</f>
        <v>-5578843.64284401</v>
      </c>
      <c r="F52" s="274" t="n">
        <f aca="false">'Annual Summary'!F49</f>
        <v>-7660618.46628484</v>
      </c>
      <c r="G52" s="274" t="n">
        <f aca="false">'Annual Summary'!G49</f>
        <v>-9873264.04363449</v>
      </c>
      <c r="H52" s="274" t="n">
        <f aca="false">'Annual Summary'!H49</f>
        <v>-12060166.6711911</v>
      </c>
      <c r="I52" s="274" t="n">
        <f aca="false">'Annual Summary'!I49</f>
        <v>-13080043.7646924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2590728.61924926</v>
      </c>
      <c r="C70" s="265" t="n">
        <f aca="false">'Annual Summary'!C48</f>
        <v>7664835.18672326</v>
      </c>
      <c r="D70" s="265" t="n">
        <f aca="false">'Annual Summary'!E48</f>
        <v>19968941.1857712</v>
      </c>
      <c r="E70" s="265" t="n">
        <f aca="false">'Annual Summary'!G48</f>
        <v>29659665.2859003</v>
      </c>
      <c r="F70" s="265" t="n">
        <f aca="false">'Annual Summary'!I48</f>
        <v>36577361.3951277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-3137890.78552381</v>
      </c>
      <c r="D71" s="265" t="n">
        <f aca="false">'Annual Summary'!E49</f>
        <v>-5578843.64284401</v>
      </c>
      <c r="E71" s="265" t="n">
        <f aca="false">'Annual Summary'!G49</f>
        <v>-9873264.04363449</v>
      </c>
      <c r="F71" s="265" t="n">
        <f aca="false">'Annual Summary'!I49</f>
        <v>-13080043.7646924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1971860.53258259</v>
      </c>
      <c r="C72" s="280" t="n">
        <f aca="false">'Annual Summary'!C51</f>
        <v>4526944.40119945</v>
      </c>
      <c r="D72" s="280" t="n">
        <f aca="false">'Annual Summary'!E51</f>
        <v>14390097.5429272</v>
      </c>
      <c r="E72" s="280" t="n">
        <f aca="false">'Annual Summary'!G51</f>
        <v>19786401.2422659</v>
      </c>
      <c r="F72" s="280" t="n">
        <f aca="false">'Annual Summary'!I51</f>
        <v>23497317.6304353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1971860.53258259</v>
      </c>
      <c r="C100" s="265" t="n">
        <f aca="false">'Annual Summary'!C51</f>
        <v>4526944.40119945</v>
      </c>
      <c r="D100" s="265" t="n">
        <f aca="false">'Annual Summary'!D51</f>
        <v>11245986.6080378</v>
      </c>
      <c r="E100" s="265" t="n">
        <f aca="false">'Annual Summary'!E51</f>
        <v>14390097.5429272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106248.306392007</v>
      </c>
      <c r="C101" s="265" t="n">
        <f aca="false">'Annual Summary'!C22*0.05</f>
        <v>291290.561544254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2078108.8389746</v>
      </c>
      <c r="C102" s="265" t="n">
        <f aca="false">C100+C101</f>
        <v>4818234.96274371</v>
      </c>
      <c r="D102" s="265" t="n">
        <f aca="false">D100+D101</f>
        <v>11636821.0105595</v>
      </c>
      <c r="E102" s="265" t="n">
        <f aca="false">E100+E101</f>
        <v>14581422.9255457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-250504.836493609</v>
      </c>
      <c r="C103" s="254" t="n">
        <f aca="false">C102-C99</f>
        <v>2272223.41863241</v>
      </c>
      <c r="D103" s="254" t="n">
        <f aca="false">D102-D99</f>
        <v>10374781.2571152</v>
      </c>
      <c r="E103" s="254" t="n">
        <f aca="false">E102-E99</f>
        <v>14128889.9380051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0.0965304572580696</v>
      </c>
      <c r="P98" s="75" t="n">
        <f aca="false">IFERROR((P97-P96)/(Model!O109-(Model!O105+Model!O106)),0)</f>
        <v>0.114244055258468</v>
      </c>
      <c r="Q98" s="75" t="n">
        <f aca="false">IFERROR((Q97-Q96)/(Model!P109-(Model!P105+Model!P106)),0)</f>
        <v>0.111346992743451</v>
      </c>
      <c r="R98" s="75" t="n">
        <f aca="false">IFERROR((R97-R96)/(Model!Q109-(Model!Q105+Model!Q106)),0)</f>
        <v>0.119145877610742</v>
      </c>
      <c r="S98" s="75" t="n">
        <f aca="false">IFERROR((S97-S96)/(Model!R109-(Model!R105+Model!R106)),0)</f>
        <v>0.188094138544399</v>
      </c>
      <c r="T98" s="75" t="n">
        <f aca="false">IFERROR((T97-T96)/(Model!S109-(Model!S105+Model!S106)),0)</f>
        <v>0.243981604986695</v>
      </c>
      <c r="U98" s="75" t="n">
        <f aca="false">IFERROR((U97-U96)/(Model!T109-(Model!T105+Model!T106)),0)</f>
        <v>0.297802016024847</v>
      </c>
      <c r="V98" s="75" t="n">
        <f aca="false">IFERROR((V97-V96)/(Model!U109-(Model!U105+Model!U106)),0)</f>
        <v>0.326106006982407</v>
      </c>
      <c r="W98" s="75" t="n">
        <f aca="false">IFERROR((W97-W96)/(Model!V109-(Model!V105+Model!V106)),0)</f>
        <v>0.304590662307154</v>
      </c>
      <c r="X98" s="75" t="n">
        <f aca="false">IFERROR((X97-X96)/(Model!W109-(Model!W105+Model!W106)),0)</f>
        <v>0.199429155123655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108256.468297485</v>
      </c>
      <c r="K99" s="74" t="n">
        <f aca="false">Model!J109+SUM(Model!J113:J143)+Model!J145-(Model!J105+Model!J106)</f>
        <v>290550.440497879</v>
      </c>
      <c r="L99" s="74" t="n">
        <f aca="false">Model!K109+SUM(Model!K113:K143)+Model!K145-(Model!K105+Model!K106)</f>
        <v>358438.801819682</v>
      </c>
      <c r="M99" s="74" t="n">
        <f aca="false">Model!L109+SUM(Model!L113:L143)+Model!L145-(Model!L105+Model!L106)</f>
        <v>259309.642791424</v>
      </c>
      <c r="N99" s="74" t="n">
        <f aca="false">Model!M109+SUM(Model!M113:M143)+Model!M145-(Model!M105+Model!M106)</f>
        <v>336463.485241809</v>
      </c>
      <c r="O99" s="74" t="n">
        <f aca="false">Model!N109+SUM(Model!N113:N143)+Model!N145-(Model!N105+Model!N106)</f>
        <v>460843.396587298</v>
      </c>
      <c r="P99" s="74" t="n">
        <f aca="false">Model!O109+SUM(Model!O113:O143)+Model!O145-(Model!O105+Model!O106)</f>
        <v>375478.986587298</v>
      </c>
      <c r="Q99" s="74" t="n">
        <f aca="false">Model!P109+SUM(Model!P113:P143)+Model!P145-(Model!P105+Model!P106)</f>
        <v>396302.476587297</v>
      </c>
      <c r="R99" s="74" t="n">
        <f aca="false">Model!Q109+SUM(Model!Q113:Q143)+Model!Q145-(Model!Q105+Model!Q106)</f>
        <v>334054.740287298</v>
      </c>
      <c r="S99" s="74" t="n">
        <f aca="false">Model!R109+SUM(Model!R113:R143)+Model!R145-(Model!R105+Model!R106)</f>
        <v>432846.797437764</v>
      </c>
      <c r="T99" s="74" t="n">
        <f aca="false">Model!S109+SUM(Model!S113:S143)+Model!S145-(Model!S105+Model!S106)</f>
        <v>555193.802314514</v>
      </c>
      <c r="U99" s="74" t="n">
        <f aca="false">Model!T109+SUM(Model!T113:T143)+Model!T145-(Model!T105+Model!T106)</f>
        <v>741498.752448463</v>
      </c>
      <c r="V99" s="74" t="n">
        <f aca="false">Model!U109+SUM(Model!U113:U143)+Model!U145-(Model!U105+Model!U106)</f>
        <v>635769.462448464</v>
      </c>
      <c r="W99" s="74" t="n">
        <f aca="false">Model!V109+SUM(Model!V113:V143)+Model!V145-(Model!V105+Model!V106)</f>
        <v>714348.552448466</v>
      </c>
      <c r="X99" s="74" t="n">
        <f aca="false">Model!W109+SUM(Model!W113:W143)+Model!W145-(Model!W105+Model!W106)</f>
        <v>1342386.14244846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44485.4237969337</v>
      </c>
      <c r="P100" s="76" t="n">
        <f aca="false">P98*P99</f>
        <v>42896.2420920726</v>
      </c>
      <c r="Q100" s="76" t="n">
        <f aca="false">Q98*Q99</f>
        <v>44127.0889847774</v>
      </c>
      <c r="R100" s="76" t="n">
        <f aca="false">R98*R99</f>
        <v>39801.2452015585</v>
      </c>
      <c r="S100" s="76" t="n">
        <f aca="false">S98*S99</f>
        <v>81415.9454857583</v>
      </c>
      <c r="T100" s="76" t="n">
        <f aca="false">T98*T99</f>
        <v>135457.074967361</v>
      </c>
      <c r="U100" s="76" t="n">
        <f aca="false">U98*U99</f>
        <v>220819.823359061</v>
      </c>
      <c r="V100" s="76" t="n">
        <f aca="false">V98*V99</f>
        <v>207328.24076042</v>
      </c>
      <c r="W100" s="76" t="n">
        <f aca="false">W98*W99</f>
        <v>217583.898708435</v>
      </c>
      <c r="X100" s="76" t="n">
        <f aca="false">X98*X99</f>
        <v>267710.934238199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57.4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  <c r="I3" s="371" t="s">
        <v>1136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1137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1138</v>
      </c>
      <c r="I4" s="372" t="n">
        <f aca="false">IF($E4=1,SUM(INDEX(Model!$I$13:$DE$56,$A4-12,0))+SUM(INDEX(Model!$I$60:$DE$103,$A4-12,0)),0)</f>
        <v>7774.36074982584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1137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1139</v>
      </c>
      <c r="I5" s="375" t="n">
        <f aca="false">IF($E5=1,SUM(INDEX(Model!$I$13:$DE$56,$A5-12,0))+SUM(INDEX(Model!$I$60:$DE$103,$A5-12,0)),0)</f>
        <v>-381455.889999999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1140</v>
      </c>
      <c r="D6" s="372" t="n">
        <v>1</v>
      </c>
      <c r="E6" s="372" t="n">
        <v>0</v>
      </c>
      <c r="F6" s="374" t="n">
        <v>0</v>
      </c>
      <c r="G6" s="372" t="n">
        <v>0</v>
      </c>
      <c r="I6" s="372" t="n">
        <f aca="false">IF($E6=1,SUM(INDEX(Model!$I$13:$DE$56,$A6-12,0))+SUM(INDEX(Model!$I$60:$DE$103,$A6-12,0)),0)</f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1140</v>
      </c>
      <c r="D7" s="375" t="n">
        <v>1</v>
      </c>
      <c r="E7" s="375" t="n">
        <v>0</v>
      </c>
      <c r="F7" s="377" t="n">
        <v>0</v>
      </c>
      <c r="G7" s="375" t="n">
        <v>0</v>
      </c>
      <c r="I7" s="375" t="n">
        <f aca="false">IF($E7=1,SUM(INDEX(Model!$I$13:$DE$56,$A7-12,0))+SUM(INDEX(Model!$I$60:$DE$103,$A7-12,0)),0)</f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1137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1141</v>
      </c>
      <c r="I8" s="372" t="n">
        <f aca="false">IF($E8=1,SUM(INDEX(Model!$I$13:$DE$56,$A8-12,0))+SUM(INDEX(Model!$I$60:$DE$103,$A8-12,0)),0)</f>
        <v>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1140</v>
      </c>
      <c r="D9" s="375" t="n">
        <v>1</v>
      </c>
      <c r="E9" s="375" t="n">
        <v>0</v>
      </c>
      <c r="F9" s="377" t="n">
        <v>0</v>
      </c>
      <c r="G9" s="375" t="n">
        <v>0</v>
      </c>
      <c r="I9" s="375" t="n">
        <f aca="false">IF($E9=1,SUM(INDEX(Model!$I$13:$DE$56,$A9-12,0))+SUM(INDEX(Model!$I$60:$DE$103,$A9-12,0)),0)</f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1140</v>
      </c>
      <c r="D10" s="372" t="n">
        <v>1</v>
      </c>
      <c r="E10" s="372" t="n">
        <v>0</v>
      </c>
      <c r="F10" s="374" t="n">
        <v>0</v>
      </c>
      <c r="G10" s="372" t="n">
        <v>0</v>
      </c>
      <c r="I10" s="372" t="n">
        <f aca="false">IF($E10=1,SUM(INDEX(Model!$I$13:$DE$56,$A10-12,0))+SUM(INDEX(Model!$I$60:$DE$103,$A10-12,0)),0)</f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1140</v>
      </c>
      <c r="D11" s="375" t="n">
        <v>1</v>
      </c>
      <c r="E11" s="375" t="n">
        <v>0</v>
      </c>
      <c r="F11" s="377" t="n">
        <v>0</v>
      </c>
      <c r="G11" s="375" t="n">
        <v>0</v>
      </c>
      <c r="I11" s="375" t="n">
        <f aca="false">IF($E11=1,SUM(INDEX(Model!$I$13:$DE$56,$A11-12,0))+SUM(INDEX(Model!$I$60:$DE$103,$A11-12,0)),0)</f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1140</v>
      </c>
      <c r="D12" s="372" t="n">
        <v>1</v>
      </c>
      <c r="E12" s="372" t="n">
        <v>0</v>
      </c>
      <c r="F12" s="374" t="n">
        <v>0</v>
      </c>
      <c r="G12" s="372" t="n">
        <v>0</v>
      </c>
      <c r="I12" s="372" t="n">
        <f aca="false">IF($E12=1,SUM(INDEX(Model!$I$13:$DE$56,$A12-12,0))+SUM(INDEX(Model!$I$60:$DE$103,$A12-12,0)),0)</f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1137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1141</v>
      </c>
      <c r="I13" s="375" t="n">
        <f aca="false">IF($E13=1,SUM(INDEX(Model!$I$13:$DE$56,$A13-12,0))+SUM(INDEX(Model!$I$60:$DE$103,$A13-12,0)),0)</f>
        <v>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1137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1141</v>
      </c>
      <c r="I14" s="372" t="n">
        <f aca="false">IF($E14=1,SUM(INDEX(Model!$I$13:$DE$56,$A14-12,0))+SUM(INDEX(Model!$I$60:$DE$103,$A14-12,0)),0)</f>
        <v>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1140</v>
      </c>
      <c r="D15" s="375" t="n">
        <v>1</v>
      </c>
      <c r="E15" s="375" t="n">
        <v>0</v>
      </c>
      <c r="F15" s="377" t="n">
        <v>0</v>
      </c>
      <c r="G15" s="375" t="n">
        <v>0</v>
      </c>
      <c r="I15" s="375" t="n">
        <f aca="false">IF($E15=1,SUM(INDEX(Model!$I$13:$DE$56,$A15-12,0))+SUM(INDEX(Model!$I$60:$DE$103,$A15-12,0)),0)</f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1140</v>
      </c>
      <c r="D16" s="372" t="n">
        <v>1</v>
      </c>
      <c r="E16" s="372" t="n">
        <v>0</v>
      </c>
      <c r="F16" s="374" t="n">
        <v>0</v>
      </c>
      <c r="G16" s="372" t="n">
        <v>0</v>
      </c>
      <c r="I16" s="372" t="n">
        <f aca="false">IF($E16=1,SUM(INDEX(Model!$I$13:$DE$56,$A16-12,0))+SUM(INDEX(Model!$I$60:$DE$103,$A16-12,0)),0)</f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1140</v>
      </c>
      <c r="D17" s="375" t="n">
        <v>1</v>
      </c>
      <c r="E17" s="375" t="n">
        <v>0</v>
      </c>
      <c r="F17" s="377" t="n">
        <v>0</v>
      </c>
      <c r="G17" s="375" t="n">
        <v>0</v>
      </c>
      <c r="I17" s="375" t="n">
        <f aca="false">IF($E17=1,SUM(INDEX(Model!$I$13:$DE$56,$A17-12,0))+SUM(INDEX(Model!$I$60:$DE$103,$A17-12,0)),0)</f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1140</v>
      </c>
      <c r="D18" s="372" t="n">
        <v>1</v>
      </c>
      <c r="E18" s="372" t="n">
        <v>0</v>
      </c>
      <c r="F18" s="374" t="n">
        <v>0</v>
      </c>
      <c r="G18" s="372" t="n">
        <v>0</v>
      </c>
      <c r="I18" s="372" t="n">
        <f aca="false">IF($E18=1,SUM(INDEX(Model!$I$13:$DE$56,$A18-12,0))+SUM(INDEX(Model!$I$60:$DE$103,$A18-12,0)),0)</f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1140</v>
      </c>
      <c r="D19" s="375" t="n">
        <v>1</v>
      </c>
      <c r="E19" s="375" t="n">
        <v>0</v>
      </c>
      <c r="F19" s="377" t="n">
        <v>0</v>
      </c>
      <c r="G19" s="375" t="n">
        <v>0</v>
      </c>
      <c r="I19" s="375" t="n">
        <f aca="false">IF($E19=1,SUM(INDEX(Model!$I$13:$DE$56,$A19-12,0))+SUM(INDEX(Model!$I$60:$DE$103,$A19-12,0)),0)</f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1137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1141</v>
      </c>
      <c r="I20" s="372" t="n">
        <f aca="false">IF($E20=1,SUM(INDEX(Model!$I$13:$DE$56,$A20-12,0))+SUM(INDEX(Model!$I$60:$DE$103,$A20-12,0)),0)</f>
        <v>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1137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1141</v>
      </c>
      <c r="I21" s="375" t="n">
        <f aca="false">IF($E21=1,SUM(INDEX(Model!$I$13:$DE$56,$A21-12,0))+SUM(INDEX(Model!$I$60:$DE$103,$A21-12,0)),0)</f>
        <v>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1140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1142</v>
      </c>
      <c r="I22" s="372" t="n">
        <f aca="false">IF($E22=1,SUM(INDEX(Model!$I$13:$DE$56,$A22-12,0))+SUM(INDEX(Model!$I$60:$DE$103,$A22-12,0)),0)</f>
        <v>0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1140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1142</v>
      </c>
      <c r="I23" s="375" t="n">
        <f aca="false">IF($E23=1,SUM(INDEX(Model!$I$13:$DE$56,$A23-12,0))+SUM(INDEX(Model!$I$60:$DE$103,$A23-12,0)),0)</f>
        <v>0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1140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1142</v>
      </c>
      <c r="I24" s="372" t="n">
        <f aca="false">IF($E24=1,SUM(INDEX(Model!$I$13:$DE$56,$A24-12,0))+SUM(INDEX(Model!$I$60:$DE$103,$A24-12,0)),0)</f>
        <v>0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1140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1142</v>
      </c>
      <c r="I25" s="375" t="n">
        <f aca="false">IF($E25=1,SUM(INDEX(Model!$I$13:$DE$56,$A25-12,0))+SUM(INDEX(Model!$I$60:$DE$103,$A25-12,0)),0)</f>
        <v>0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1140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1142</v>
      </c>
      <c r="I26" s="372" t="n">
        <f aca="false">IF($E26=1,SUM(INDEX(Model!$I$13:$DE$56,$A26-12,0))+SUM(INDEX(Model!$I$60:$DE$103,$A26-12,0)),0)</f>
        <v>0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1140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1142</v>
      </c>
      <c r="I27" s="375" t="n">
        <f aca="false">IF($E27=1,SUM(INDEX(Model!$I$13:$DE$56,$A27-12,0))+SUM(INDEX(Model!$I$60:$DE$103,$A27-12,0)),0)</f>
        <v>0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1140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1142</v>
      </c>
      <c r="I28" s="372" t="n">
        <f aca="false">IF($E28=1,SUM(INDEX(Model!$I$13:$DE$56,$A28-12,0))+SUM(INDEX(Model!$I$60:$DE$103,$A28-12,0)),0)</f>
        <v>0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1140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1142</v>
      </c>
      <c r="I29" s="375" t="n">
        <f aca="false">IF($E29=1,SUM(INDEX(Model!$I$13:$DE$56,$A29-12,0))+SUM(INDEX(Model!$I$60:$DE$103,$A29-12,0)),0)</f>
        <v>0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1140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1142</v>
      </c>
      <c r="I30" s="372" t="n">
        <f aca="false">IF($E30=1,SUM(INDEX(Model!$I$13:$DE$56,$A30-12,0))+SUM(INDEX(Model!$I$60:$DE$103,$A30-12,0)),0)</f>
        <v>0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1140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1142</v>
      </c>
      <c r="I31" s="375" t="n">
        <f aca="false">IF($E31=1,SUM(INDEX(Model!$I$13:$DE$56,$A31-12,0))+SUM(INDEX(Model!$I$60:$DE$103,$A31-12,0)),0)</f>
        <v>0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1140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1142</v>
      </c>
      <c r="I32" s="372" t="n">
        <f aca="false">IF($E32=1,SUM(INDEX(Model!$I$13:$DE$56,$A32-12,0))+SUM(INDEX(Model!$I$60:$DE$103,$A32-12,0)),0)</f>
        <v>0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1140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1142</v>
      </c>
      <c r="I33" s="375" t="n">
        <f aca="false">IF($E33=1,SUM(INDEX(Model!$I$13:$DE$56,$A33-12,0))+SUM(INDEX(Model!$I$60:$DE$103,$A33-12,0)),0)</f>
        <v>0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1140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1142</v>
      </c>
      <c r="I34" s="372" t="n">
        <f aca="false">IF($E34=1,SUM(INDEX(Model!$I$13:$DE$56,$A34-12,0))+SUM(INDEX(Model!$I$60:$DE$103,$A34-12,0)),0)</f>
        <v>0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1140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1142</v>
      </c>
      <c r="I35" s="375" t="n">
        <f aca="false">IF($E35=1,SUM(INDEX(Model!$I$13:$DE$56,$A35-12,0))+SUM(INDEX(Model!$I$60:$DE$103,$A35-12,0)),0)</f>
        <v>0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1140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1142</v>
      </c>
      <c r="I36" s="372" t="n">
        <f aca="false">IF($E36=1,SUM(INDEX(Model!$I$13:$DE$56,$A36-12,0))+SUM(INDEX(Model!$I$60:$DE$103,$A36-12,0)),0)</f>
        <v>0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1140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1142</v>
      </c>
      <c r="I37" s="375" t="n">
        <f aca="false">IF($E37=1,SUM(INDEX(Model!$I$13:$DE$56,$A37-12,0))+SUM(INDEX(Model!$I$60:$DE$103,$A37-12,0)),0)</f>
        <v>0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1140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1142</v>
      </c>
      <c r="I38" s="372" t="n">
        <f aca="false">IF($E38=1,SUM(INDEX(Model!$I$13:$DE$56,$A38-12,0))+SUM(INDEX(Model!$I$60:$DE$103,$A38-12,0)),0)</f>
        <v>0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1140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1142</v>
      </c>
      <c r="I39" s="375" t="n">
        <f aca="false">IF($E39=1,SUM(INDEX(Model!$I$13:$DE$56,$A39-12,0))+SUM(INDEX(Model!$I$60:$DE$103,$A39-12,0)),0)</f>
        <v>0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1140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1142</v>
      </c>
      <c r="I40" s="372" t="n">
        <f aca="false">IF($E40=1,SUM(INDEX(Model!$I$13:$DE$56,$A40-12,0))+SUM(INDEX(Model!$I$60:$DE$103,$A40-12,0)),0)</f>
        <v>0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1140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1142</v>
      </c>
      <c r="I41" s="375" t="n">
        <f aca="false">IF($E41=1,SUM(INDEX(Model!$I$13:$DE$56,$A41-12,0))+SUM(INDEX(Model!$I$60:$DE$103,$A41-12,0)),0)</f>
        <v>0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1140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1142</v>
      </c>
      <c r="I42" s="372" t="n">
        <f aca="false">IF($E42=1,SUM(INDEX(Model!$I$13:$DE$56,$A42-12,0))+SUM(INDEX(Model!$I$60:$DE$103,$A42-12,0)),0)</f>
        <v>0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1140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1142</v>
      </c>
      <c r="I43" s="375" t="n">
        <f aca="false">IF($E43=1,SUM(INDEX(Model!$I$13:$DE$56,$A43-12,0))+SUM(INDEX(Model!$I$60:$DE$103,$A43-12,0)),0)</f>
        <v>0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1140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1142</v>
      </c>
      <c r="I44" s="372" t="n">
        <f aca="false">IF($E44=1,SUM(INDEX(Model!$I$13:$DE$56,$A44-12,0))+SUM(INDEX(Model!$I$60:$DE$103,$A44-12,0)),0)</f>
        <v>0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1140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1142</v>
      </c>
      <c r="I45" s="375" t="n">
        <f aca="false">IF($E45=1,SUM(INDEX(Model!$I$13:$DE$56,$A45-12,0))+SUM(INDEX(Model!$I$60:$DE$103,$A45-12,0)),0)</f>
        <v>0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1140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1142</v>
      </c>
      <c r="I46" s="372" t="n">
        <f aca="false">IF($E46=1,SUM(INDEX(Model!$I$13:$DE$56,$A46-12,0))+SUM(INDEX(Model!$I$60:$DE$103,$A46-12,0)),0)</f>
        <v>0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1143</v>
      </c>
      <c r="D47" s="375" t="n">
        <v>0</v>
      </c>
      <c r="E47" s="375" t="n">
        <v>0</v>
      </c>
      <c r="F47" s="377" t="n">
        <v>0</v>
      </c>
      <c r="G47" s="375" t="n">
        <v>0</v>
      </c>
      <c r="I47" s="375" t="n">
        <f aca="false">IF($E47=1,SUM(INDEX(Model!$I$13:$DE$56,$A47-12,0))+SUM(INDEX(Model!$I$60:$DE$103,$A47-12,0)),0)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