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<sst xmlns="http://schemas.openxmlformats.org/spreadsheetml/2006/main" count="3103" uniqueCount="1141">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</sst>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483879.033253623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725669.725973678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317114.910433933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317114.910433933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317114.910433933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317114.910433933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368711.160433933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420307.410433933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317114.910433933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317114.910433933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430626.660433933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327434.160433933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379030.410433933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440945.910433933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510960.755855933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278619.75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402450.75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278619.75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330216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330216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392131.5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392131.5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392131.5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392131.5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443727.75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340535.25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402450.75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402450.75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464366.25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340535.25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392131.5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288939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402450.75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299258.25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412770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288939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392131.5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288939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412770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288939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340535.25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340535.25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340535.25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340535.25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402450.75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278619.75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278619.75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278619.75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278619.75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362907.516531055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544249.657407339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237835.030434613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237835.030434613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237835.030434613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237835.030434613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276532.030434613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315229.030434613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237835.030434613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237835.030434613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322968.430434613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245574.430434613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284271.430434613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330707.830434613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383218.710068213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208963.8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301836.6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208963.8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247660.8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247660.8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294097.2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294097.2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294097.2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294097.2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332794.2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255400.2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301836.6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301836.6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348273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255400.2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294097.2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216703.2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301836.6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224442.6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309576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216703.2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294097.2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216703.2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309576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216703.2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255400.2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255400.2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255400.2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255400.2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301836.6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208963.8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208963.8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208963.8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208963.8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846786.549784677</v>
      </c>
      <c r="AU109" s="32" t="n">
        <f aca="false">AU107+AU108+AU10+AU11+AU57+AU104+AU105+AU106</f>
        <v>1269919.38338102</v>
      </c>
      <c r="AV109" s="32" t="n">
        <f aca="false">AV107+AV108+AV10+AV11+AV57+AV104+AV105+AV106</f>
        <v>554949.940868547</v>
      </c>
      <c r="AW109" s="32" t="n">
        <f aca="false">AW107+AW108+AW10+AW11+AW57+AW104+AW105+AW106</f>
        <v>554949.940868546</v>
      </c>
      <c r="AX109" s="32" t="n">
        <f aca="false">AX107+AX108+AX10+AX11+AX57+AX104+AX105+AX106</f>
        <v>554949.940868547</v>
      </c>
      <c r="AY109" s="32" t="n">
        <f aca="false">AY107+AY108+AY10+AY11+AY57+AY104+AY105+AY106</f>
        <v>554949.940868547</v>
      </c>
      <c r="AZ109" s="32" t="n">
        <f aca="false">AZ107+AZ108+AZ10+AZ11+AZ57+AZ104+AZ105+AZ106</f>
        <v>645243.190868546</v>
      </c>
      <c r="BA109" s="32" t="n">
        <f aca="false">BA107+BA108+BA10+BA11+BA57+BA104+BA105+BA106</f>
        <v>735536.440868547</v>
      </c>
      <c r="BB109" s="32" t="n">
        <f aca="false">BB107+BB108+BB10+BB11+BB57+BB104+BB105+BB106</f>
        <v>554949.940868547</v>
      </c>
      <c r="BC109" s="32" t="n">
        <f aca="false">BC107+BC108+BC10+BC11+BC57+BC104+BC105+BC106</f>
        <v>554949.940868547</v>
      </c>
      <c r="BD109" s="32" t="n">
        <f aca="false">BD107+BD108+BD10+BD11+BD57+BD104+BD105+BD106</f>
        <v>753595.090868547</v>
      </c>
      <c r="BE109" s="32" t="n">
        <f aca="false">BE107+BE108+BE10+BE11+BE57+BE104+BE105+BE106</f>
        <v>573008.590868547</v>
      </c>
      <c r="BF109" s="32" t="n">
        <f aca="false">BF107+BF108+BF10+BF11+BF57+BF104+BF105+BF106</f>
        <v>663301.840868547</v>
      </c>
      <c r="BG109" s="32" t="n">
        <f aca="false">BG107+BG108+BG10+BG11+BG57+BG104+BG105+BG106</f>
        <v>771653.740868547</v>
      </c>
      <c r="BH109" s="32" t="n">
        <f aca="false">BH107+BH108+BH10+BH11+BH57+BH104+BH105+BH106</f>
        <v>894179.465924147</v>
      </c>
      <c r="BI109" s="32" t="n">
        <f aca="false">BI107+BI108+BI10+BI11+BI57+BI104+BI105+BI106</f>
        <v>487583.55</v>
      </c>
      <c r="BJ109" s="32" t="n">
        <f aca="false">BJ107+BJ108+BJ10+BJ11+BJ57+BJ104+BJ105+BJ106</f>
        <v>389287.35</v>
      </c>
      <c r="BK109" s="32" t="n">
        <f aca="false">BK107+BK108+BK10+BK11+BK57+BK104+BK105+BK106</f>
        <v>487583.55</v>
      </c>
      <c r="BL109" s="32" t="n">
        <f aca="false">BL107+BL108+BL10+BL11+BL57+BL104+BL105+BL106</f>
        <v>577876.8</v>
      </c>
      <c r="BM109" s="32" t="n">
        <f aca="false">BM107+BM108+BM10+BM11+BM57+BM104+BM105+BM106</f>
        <v>577876.8</v>
      </c>
      <c r="BN109" s="32" t="n">
        <f aca="false">BN107+BN108+BN10+BN11+BN57+BN104+BN105+BN106</f>
        <v>686228.7</v>
      </c>
      <c r="BO109" s="32" t="n">
        <f aca="false">BO107+BO108+BO10+BO11+BO57+BO104+BO105+BO106</f>
        <v>686228.7</v>
      </c>
      <c r="BP109" s="32" t="n">
        <f aca="false">BP107+BP108+BP10+BP11+BP57+BP104+BP105+BP106</f>
        <v>686228.7</v>
      </c>
      <c r="BQ109" s="32" t="n">
        <f aca="false">BQ107+BQ108+BQ10+BQ11+BQ57+BQ104+BQ105+BQ106</f>
        <v>686228.7</v>
      </c>
      <c r="BR109" s="32" t="n">
        <f aca="false">BR107+BR108+BR10+BR11+BR57+BR104+BR105+BR106</f>
        <v>776521.95</v>
      </c>
      <c r="BS109" s="32" t="n">
        <f aca="false">BS107+BS108+BS10+BS11+BS57+BS104+BS105+BS106</f>
        <v>595935.45</v>
      </c>
      <c r="BT109" s="32" t="n">
        <f aca="false">BT107+BT108+BT10+BT11+BT57+BT104+BT105+BT106</f>
        <v>704287.35</v>
      </c>
      <c r="BU109" s="32" t="n">
        <f aca="false">BU107+BU108+BU10+BU11+BU57+BU104+BU105+BU106</f>
        <v>704287.35</v>
      </c>
      <c r="BV109" s="32" t="n">
        <f aca="false">BV107+BV108+BV10+BV11+BV57+BV104+BV105+BV106</f>
        <v>812639.25</v>
      </c>
      <c r="BW109" s="32" t="n">
        <f aca="false">BW107+BW108+BW10+BW11+BW57+BW104+BW105+BW106</f>
        <v>595935.45</v>
      </c>
      <c r="BX109" s="32" t="n">
        <f aca="false">BX107+BX108+BX10+BX11+BX57+BX104+BX105+BX106</f>
        <v>686228.7</v>
      </c>
      <c r="BY109" s="32" t="n">
        <f aca="false">BY107+BY108+BY10+BY11+BY57+BY104+BY105+BY106</f>
        <v>505642.2</v>
      </c>
      <c r="BZ109" s="32" t="n">
        <f aca="false">BZ107+BZ108+BZ10+BZ11+BZ57+BZ104+BZ105+BZ106</f>
        <v>704287.35</v>
      </c>
      <c r="CA109" s="32" t="n">
        <f aca="false">CA107+CA108+CA10+CA11+CA57+CA104+CA105+CA106</f>
        <v>523700.85</v>
      </c>
      <c r="CB109" s="32" t="n">
        <f aca="false">CB107+CB108+CB10+CB11+CB57+CB104+CB105+CB106</f>
        <v>722346</v>
      </c>
      <c r="CC109" s="32" t="n">
        <f aca="false">CC107+CC108+CC10+CC11+CC57+CC104+CC105+CC106</f>
        <v>505642.2</v>
      </c>
      <c r="CD109" s="32" t="n">
        <f aca="false">CD107+CD108+CD10+CD11+CD57+CD104+CD105+CD106</f>
        <v>686228.7</v>
      </c>
      <c r="CE109" s="32" t="n">
        <f aca="false">CE107+CE108+CE10+CE11+CE57+CE104+CE105+CE106</f>
        <v>505642.2</v>
      </c>
      <c r="CF109" s="32" t="n">
        <f aca="false">CF107+CF108+CF10+CF11+CF57+CF104+CF105+CF106</f>
        <v>722346</v>
      </c>
      <c r="CG109" s="32" t="n">
        <f aca="false">CG107+CG108+CG10+CG11+CG57+CG104+CG105+CG106</f>
        <v>505642.2</v>
      </c>
      <c r="CH109" s="32" t="n">
        <f aca="false">CH107+CH108+CH10+CH11+CH57+CH104+CH105+CH106</f>
        <v>333435.45</v>
      </c>
      <c r="CI109" s="32" t="n">
        <f aca="false">CI107+CI108+CI10+CI11+CI57+CI104+CI105+CI106</f>
        <v>595935.45</v>
      </c>
      <c r="CJ109" s="32" t="n">
        <f aca="false">CJ107+CJ108+CJ10+CJ11+CJ57+CJ104+CJ105+CJ106</f>
        <v>595935.45</v>
      </c>
      <c r="CK109" s="32" t="n">
        <f aca="false">CK107+CK108+CK10+CK11+CK57+CK104+CK105+CK106</f>
        <v>595935.45</v>
      </c>
      <c r="CL109" s="32" t="n">
        <f aca="false">CL107+CL108+CL10+CL11+CL57+CL104+CL105+CL106</f>
        <v>704287.35</v>
      </c>
      <c r="CM109" s="32" t="n">
        <f aca="false">CM107+CM108+CM10+CM11+CM57+CM104+CM105+CM106</f>
        <v>487583.55</v>
      </c>
      <c r="CN109" s="32" t="n">
        <f aca="false">CN107+CN108+CN10+CN11+CN57+CN104+CN105+CN106</f>
        <v>487583.55</v>
      </c>
      <c r="CO109" s="32" t="n">
        <f aca="false">CO107+CO108+CO10+CO11+CO57+CO104+CO105+CO106</f>
        <v>487583.55</v>
      </c>
      <c r="CP109" s="32" t="n">
        <f aca="false">CP107+CP108+CP10+CP11+CP57+CP104+CP105+CP106</f>
        <v>487583.55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0.127644695971951</v>
      </c>
      <c r="AU110" s="33" t="n">
        <f aca="false">IFERROR(AU109/AU58,0)</f>
        <v>0.19014183140599</v>
      </c>
      <c r="AV110" s="33" t="n">
        <f aca="false">IFERROR(AV109/AV58,0)</f>
        <v>0.0922524125196066</v>
      </c>
      <c r="AW110" s="33" t="n">
        <f aca="false">IFERROR(AW109/AW58,0)</f>
        <v>0.0926793201943512</v>
      </c>
      <c r="AX110" s="33" t="n">
        <f aca="false">IFERROR(AX109/AX58,0)</f>
        <v>0.094592358605202</v>
      </c>
      <c r="AY110" s="33" t="n">
        <f aca="false">IFERROR(AY109/AY58,0)</f>
        <v>0.0981067388196485</v>
      </c>
      <c r="AZ110" s="33" t="n">
        <f aca="false">IFERROR(AZ109/AZ58,0)</f>
        <v>0.111948819202342</v>
      </c>
      <c r="BA110" s="33" t="n">
        <f aca="false">IFERROR(BA109/BA58,0)</f>
        <v>0.133765219556758</v>
      </c>
      <c r="BB110" s="33" t="n">
        <f aca="false">IFERROR(BB109/BB58,0)</f>
        <v>0.113864583763528</v>
      </c>
      <c r="BC110" s="33" t="n">
        <f aca="false">IFERROR(BC109/BC58,0)</f>
        <v>0.120588000139555</v>
      </c>
      <c r="BD110" s="33" t="n">
        <f aca="false">IFERROR(BD109/BD58,0)</f>
        <v>0.157822344321779</v>
      </c>
      <c r="BE110" s="33" t="n">
        <f aca="false">IFERROR(BE109/BE58,0)</f>
        <v>0.134897803118119</v>
      </c>
      <c r="BF110" s="33" t="n">
        <f aca="false">IFERROR(BF109/BF58,0)</f>
        <v>0.147329915810206</v>
      </c>
      <c r="BG110" s="33" t="n">
        <f aca="false">IFERROR(BG109/BG58,0)</f>
        <v>0.17372084036089</v>
      </c>
      <c r="BH110" s="33" t="n">
        <f aca="false">IFERROR(BH109/BH58,0)</f>
        <v>0.203203397174841</v>
      </c>
      <c r="BI110" s="33" t="n">
        <f aca="false">IFERROR(BI109/BI58,0)</f>
        <v>0.123810650157346</v>
      </c>
      <c r="BJ110" s="33" t="n">
        <f aca="false">IFERROR(BJ109/BJ58,0)</f>
        <v>0.0848128348886853</v>
      </c>
      <c r="BK110" s="33" t="n">
        <f aca="false">IFERROR(BK109/BK58,0)</f>
        <v>0.109344750333024</v>
      </c>
      <c r="BL110" s="33" t="n">
        <f aca="false">IFERROR(BL109/BL58,0)</f>
        <v>0.112296591499357</v>
      </c>
      <c r="BM110" s="33" t="n">
        <f aca="false">IFERROR(BM109/BM58,0)</f>
        <v>0.105908245944984</v>
      </c>
      <c r="BN110" s="33" t="n">
        <f aca="false">IFERROR(BN109/BN58,0)</f>
        <v>0.111275379479064</v>
      </c>
      <c r="BO110" s="33" t="n">
        <f aca="false">IFERROR(BO109/BO58,0)</f>
        <v>0.106833692025452</v>
      </c>
      <c r="BP110" s="33" t="n">
        <f aca="false">IFERROR(BP109/BP58,0)</f>
        <v>0.104118107053578</v>
      </c>
      <c r="BQ110" s="33" t="n">
        <f aca="false">IFERROR(BQ109/BQ58,0)</f>
        <v>0.103022817053271</v>
      </c>
      <c r="BR110" s="33" t="n">
        <f aca="false">IFERROR(BR109/BR58,0)</f>
        <v>0.117142449187033</v>
      </c>
      <c r="BS110" s="33" t="n">
        <f aca="false">IFERROR(BS109/BS58,0)</f>
        <v>0.0964280929343885</v>
      </c>
      <c r="BT110" s="33" t="n">
        <f aca="false">IFERROR(BT109/BT58,0)</f>
        <v>0.108413128399131</v>
      </c>
      <c r="BU110" s="33" t="n">
        <f aca="false">IFERROR(BU109/BU58,0)</f>
        <v>0.11098829897882</v>
      </c>
      <c r="BV110" s="33" t="n">
        <f aca="false">IFERROR(BV109/BV58,0)</f>
        <v>0.13290354377068</v>
      </c>
      <c r="BW110" s="33" t="n">
        <f aca="false">IFERROR(BW109/BW58,0)</f>
        <v>0.109581060797046</v>
      </c>
      <c r="BX110" s="33" t="n">
        <f aca="false">IFERROR(BX109/BX58,0)</f>
        <v>0.132705512830628</v>
      </c>
      <c r="BY110" s="33" t="n">
        <f aca="false">IFERROR(BY109/BY58,0)</f>
        <v>0.11149947441294</v>
      </c>
      <c r="BZ110" s="33" t="n">
        <f aca="false">IFERROR(BZ109/BZ58,0)</f>
        <v>0.149158466827582</v>
      </c>
      <c r="CA110" s="33" t="n">
        <f aca="false">IFERROR(CA109/CA58,0)</f>
        <v>0.124963098125342</v>
      </c>
      <c r="CB110" s="33" t="n">
        <f aca="false">IFERROR(CB109/CB58,0)</f>
        <v>0.163165816103529</v>
      </c>
      <c r="CC110" s="33" t="n">
        <f aca="false">IFERROR(CC109/CC58,0)</f>
        <v>0.127655123627809</v>
      </c>
      <c r="CD110" s="33" t="n">
        <f aca="false">IFERROR(CD109/CD58,0)</f>
        <v>0.157843858423983</v>
      </c>
      <c r="CE110" s="33" t="n">
        <f aca="false">IFERROR(CE109/CE58,0)</f>
        <v>0.123551536556205</v>
      </c>
      <c r="CF110" s="33" t="n">
        <f aca="false">IFERROR(CF109/CF58,0)</f>
        <v>0.154253697112268</v>
      </c>
      <c r="CG110" s="33" t="n">
        <f aca="false">IFERROR(CG109/CG58,0)</f>
        <v>0.112515554155162</v>
      </c>
      <c r="CH110" s="33" t="n">
        <f aca="false">IFERROR(CH109/CH58,0)</f>
        <v>0.0649989882756943</v>
      </c>
      <c r="CI110" s="33" t="n">
        <f aca="false">IFERROR(CI109/CI58,0)</f>
        <v>0.110379327417027</v>
      </c>
      <c r="CJ110" s="33" t="n">
        <f aca="false">IFERROR(CJ109/CJ58,0)</f>
        <v>0.106378273561368</v>
      </c>
      <c r="CK110" s="33" t="n">
        <f aca="false">IFERROR(CK109/CK58,0)</f>
        <v>0.104054342155164</v>
      </c>
      <c r="CL110" s="33" t="n">
        <f aca="false">IFERROR(CL109/CL58,0)</f>
        <v>0.122160383524235</v>
      </c>
      <c r="CM110" s="33" t="n">
        <f aca="false">IFERROR(CM109/CM58,0)</f>
        <v>0.0914086385202549</v>
      </c>
      <c r="CN110" s="33" t="n">
        <f aca="false">IFERROR(CN109/CN58,0)</f>
        <v>0.0924646276731921</v>
      </c>
      <c r="CO110" s="33" t="n">
        <f aca="false">IFERROR(CO109/CO58,0)</f>
        <v>0.0954416930627834</v>
      </c>
      <c r="CP110" s="33" t="n">
        <f aca="false">IFERROR(CP109/CP58,0)</f>
        <v>0.100529436469788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-88388.9870144349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-37500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-44056.2187390301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-4374.15094338381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-14603.4202763075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-9751.37432590837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-471.959293353168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-584313.486024955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-543342.98899073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-549899.20772976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-510217.139934114</v>
      </c>
      <c r="BK146" s="30" t="n">
        <f aca="false">SUM(BK112:BK145)+Actuals!BL54</f>
        <v>-550842.98899073</v>
      </c>
      <c r="BL146" s="30" t="n">
        <f aca="false">SUM(BL112:BL145)+Actuals!BM54</f>
        <v>-505842.98899073</v>
      </c>
      <c r="BM146" s="30" t="n">
        <f aca="false">SUM(BM112:BM145)+Actuals!BN54</f>
        <v>-553459.848770545</v>
      </c>
      <c r="BN146" s="30" t="n">
        <f aca="false">SUM(BN112:BN145)+Actuals!BO54</f>
        <v>-515959.848770545</v>
      </c>
      <c r="BO146" s="30" t="n">
        <f aca="false">SUM(BO112:BO145)+Actuals!BP54</f>
        <v>-560959.848770545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-560959.848770545</v>
      </c>
      <c r="BV146" s="30" t="n">
        <f aca="false">SUM(BV112:BV145)+Actuals!BW54</f>
        <v>-530563.269046853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-571279.045745956</v>
      </c>
      <c r="CB146" s="30" t="n">
        <f aca="false">SUM(CB112:CB145)+Actuals!CC54</f>
        <v>-526279.045745956</v>
      </c>
      <c r="CC146" s="30" t="n">
        <f aca="false">SUM(CC112:CC145)+Actuals!CD54</f>
        <v>-563779.045745956</v>
      </c>
      <c r="CD146" s="30" t="n">
        <f aca="false">SUM(CD112:CD145)+Actuals!CE54</f>
        <v>-526279.045745956</v>
      </c>
      <c r="CE146" s="30" t="n">
        <f aca="false">SUM(CE112:CE145)+Actuals!CF54</f>
        <v>-563779.045745956</v>
      </c>
      <c r="CF146" s="30" t="n">
        <f aca="false">SUM(CF112:CF145)+Actuals!CG54</f>
        <v>-536030.420071864</v>
      </c>
      <c r="CG146" s="30" t="n">
        <f aca="false">SUM(CG112:CG145)+Actuals!CH54</f>
        <v>-571279.045745956</v>
      </c>
      <c r="CH146" s="30" t="n">
        <f aca="false">SUM(CH112:CH145)+Actuals!CI54</f>
        <v>-526279.045745956</v>
      </c>
      <c r="CI146" s="30" t="n">
        <f aca="false">SUM(CI112:CI145)+Actuals!CJ54</f>
        <v>-563779.045745956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-537276.585954228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350862.050774157</v>
      </c>
      <c r="AU147" s="37" t="n">
        <f aca="false">AU109+AU146</f>
        <v>685605.897356062</v>
      </c>
      <c r="AV147" s="37" t="n">
        <f aca="false">AV109+AV146</f>
        <v>59025.4418580273</v>
      </c>
      <c r="AW147" s="37" t="n">
        <f aca="false">AW109+AW146</f>
        <v>59025.4418580263</v>
      </c>
      <c r="AX147" s="37" t="n">
        <f aca="false">AX109+AX146</f>
        <v>59025.4418580273</v>
      </c>
      <c r="AY147" s="37" t="n">
        <f aca="false">AY109+AY146</f>
        <v>59025.4418580273</v>
      </c>
      <c r="AZ147" s="37" t="n">
        <f aca="false">AZ109+AZ146</f>
        <v>149318.691858026</v>
      </c>
      <c r="BA147" s="37" t="n">
        <f aca="false">BA109+BA146</f>
        <v>192193.451877817</v>
      </c>
      <c r="BB147" s="37" t="n">
        <f aca="false">BB109+BB146</f>
        <v>49106.9518778169</v>
      </c>
      <c r="BC147" s="37" t="n">
        <f aca="false">BC109+BC146</f>
        <v>49106.9518778164</v>
      </c>
      <c r="BD147" s="37" t="n">
        <f aca="false">BD109+BD146</f>
        <v>247752.101877816</v>
      </c>
      <c r="BE147" s="37" t="n">
        <f aca="false">BE109+BE146</f>
        <v>22165.6018778168</v>
      </c>
      <c r="BF147" s="37" t="n">
        <f aca="false">BF109+BF146</f>
        <v>157458.851877816</v>
      </c>
      <c r="BG147" s="37" t="n">
        <f aca="false">BG109+BG146</f>
        <v>221754.533138787</v>
      </c>
      <c r="BH147" s="37" t="n">
        <f aca="false">BH109+BH146</f>
        <v>388336.476933417</v>
      </c>
      <c r="BI147" s="37" t="n">
        <f aca="false">BI109+BI146</f>
        <v>-55759.4389907304</v>
      </c>
      <c r="BJ147" s="37" t="n">
        <f aca="false">BJ109+BJ146</f>
        <v>-120929.789934114</v>
      </c>
      <c r="BK147" s="37" t="n">
        <f aca="false">BK109+BK146</f>
        <v>-63259.4389907304</v>
      </c>
      <c r="BL147" s="37" t="n">
        <f aca="false">BL109+BL146</f>
        <v>72033.8110092695</v>
      </c>
      <c r="BM147" s="37" t="n">
        <f aca="false">BM109+BM146</f>
        <v>24416.9512294548</v>
      </c>
      <c r="BN147" s="37" t="n">
        <f aca="false">BN109+BN146</f>
        <v>170268.851229455</v>
      </c>
      <c r="BO147" s="37" t="n">
        <f aca="false">BO109+BO146</f>
        <v>125268.851229455</v>
      </c>
      <c r="BP147" s="37" t="n">
        <f aca="false">BP109+BP146</f>
        <v>170268.851229455</v>
      </c>
      <c r="BQ147" s="37" t="n">
        <f aca="false">BQ109+BQ146</f>
        <v>170268.851229455</v>
      </c>
      <c r="BR147" s="37" t="n">
        <f aca="false">BR109+BR146</f>
        <v>260562.101229455</v>
      </c>
      <c r="BS147" s="37" t="n">
        <f aca="false">BS109+BS146</f>
        <v>79975.6012294553</v>
      </c>
      <c r="BT147" s="37" t="n">
        <f aca="false">BT109+BT146</f>
        <v>188327.501229455</v>
      </c>
      <c r="BU147" s="37" t="n">
        <f aca="false">BU109+BU146</f>
        <v>143327.501229455</v>
      </c>
      <c r="BV147" s="37" t="n">
        <f aca="false">BV109+BV146</f>
        <v>282075.980953148</v>
      </c>
      <c r="BW147" s="37" t="n">
        <f aca="false">BW109+BW146</f>
        <v>79975.6012294553</v>
      </c>
      <c r="BX147" s="37" t="n">
        <f aca="false">BX109+BX146</f>
        <v>170268.851229455</v>
      </c>
      <c r="BY147" s="37" t="n">
        <f aca="false">BY109+BY146</f>
        <v>-20636.8457459562</v>
      </c>
      <c r="BZ147" s="37" t="n">
        <f aca="false">BZ109+BZ146</f>
        <v>178008.304254044</v>
      </c>
      <c r="CA147" s="37" t="n">
        <f aca="false">CA109+CA146</f>
        <v>-47578.1957459557</v>
      </c>
      <c r="CB147" s="37" t="n">
        <f aca="false">CB109+CB146</f>
        <v>196066.954254044</v>
      </c>
      <c r="CC147" s="37" t="n">
        <f aca="false">CC109+CC146</f>
        <v>-58136.8457459556</v>
      </c>
      <c r="CD147" s="37" t="n">
        <f aca="false">CD109+CD146</f>
        <v>159949.654254044</v>
      </c>
      <c r="CE147" s="37" t="n">
        <f aca="false">CE109+CE146</f>
        <v>-58136.8457459556</v>
      </c>
      <c r="CF147" s="37" t="n">
        <f aca="false">CF109+CF146</f>
        <v>186315.579928135</v>
      </c>
      <c r="CG147" s="37" t="n">
        <f aca="false">CG109+CG146</f>
        <v>-65636.8457459561</v>
      </c>
      <c r="CH147" s="37" t="n">
        <f aca="false">CH109+CH146</f>
        <v>-192843.595745956</v>
      </c>
      <c r="CI147" s="37" t="n">
        <f aca="false">CI109+CI146</f>
        <v>32156.4042540444</v>
      </c>
      <c r="CJ147" s="37" t="n">
        <f aca="false">CJ109+CJ146</f>
        <v>69656.4042540443</v>
      </c>
      <c r="CK147" s="37" t="n">
        <f aca="false">CK109+CK146</f>
        <v>59130.8233391253</v>
      </c>
      <c r="CL147" s="37" t="n">
        <f aca="false">CL109+CL146</f>
        <v>167010.764045772</v>
      </c>
      <c r="CM147" s="37" t="n">
        <f aca="false">CM109+CM146</f>
        <v>-49221.0766608751</v>
      </c>
      <c r="CN147" s="37" t="n">
        <f aca="false">CN109+CN146</f>
        <v>-49221.0766608751</v>
      </c>
      <c r="CO147" s="37" t="n">
        <f aca="false">CO109+CO146</f>
        <v>-49221.0766608751</v>
      </c>
      <c r="CP147" s="37" t="n">
        <f aca="false">CP109+CP146</f>
        <v>-49221.0766608751</v>
      </c>
      <c r="CQ147" s="37" t="n">
        <f aca="false">CQ109+CQ146</f>
        <v>-49221.0766608751</v>
      </c>
      <c r="CR147" s="37" t="n">
        <f aca="false">CR109+CR146</f>
        <v>59130.8233391253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0.0528889834286464</v>
      </c>
      <c r="AU148" s="33" t="n">
        <f aca="false">IFERROR(AU147/AU58,0)</f>
        <v>0.102654044541752</v>
      </c>
      <c r="AV148" s="33" t="n">
        <f aca="false">IFERROR(AV147/AV58,0)</f>
        <v>0.00981212720361136</v>
      </c>
      <c r="AW148" s="33" t="n">
        <f aca="false">IFERROR(AW147/AW58,0)</f>
        <v>0.00985753384712747</v>
      </c>
      <c r="AX148" s="33" t="n">
        <f aca="false">IFERROR(AX147/AX58,0)</f>
        <v>0.0100610079430346</v>
      </c>
      <c r="AY148" s="33" t="n">
        <f aca="false">IFERROR(AY147/AY58,0)</f>
        <v>0.0104348035410486</v>
      </c>
      <c r="AZ148" s="33" t="n">
        <f aca="false">IFERROR(AZ147/AZ58,0)</f>
        <v>0.0259065906853559</v>
      </c>
      <c r="BA148" s="33" t="n">
        <f aca="false">IFERROR(BA147/BA58,0)</f>
        <v>0.0349524481172538</v>
      </c>
      <c r="BB148" s="33" t="n">
        <f aca="false">IFERROR(BB147/BB58,0)</f>
        <v>0.0100757603950943</v>
      </c>
      <c r="BC148" s="33" t="n">
        <f aca="false">IFERROR(BC147/BC58,0)</f>
        <v>0.0106707086239656</v>
      </c>
      <c r="BD148" s="33" t="n">
        <f aca="false">IFERROR(BD147/BD58,0)</f>
        <v>0.0518857115748193</v>
      </c>
      <c r="BE148" s="33" t="n">
        <f aca="false">IFERROR(BE147/BE58,0)</f>
        <v>0.00521823066138688</v>
      </c>
      <c r="BF148" s="33" t="n">
        <f aca="false">IFERROR(BF147/BF58,0)</f>
        <v>0.0349741218271815</v>
      </c>
      <c r="BG148" s="33" t="n">
        <f aca="false">IFERROR(BG147/BG58,0)</f>
        <v>0.0499231479229872</v>
      </c>
      <c r="BH148" s="33" t="n">
        <f aca="false">IFERROR(BH147/BH58,0)</f>
        <v>0.08824994798804</v>
      </c>
      <c r="BI148" s="33" t="n">
        <f aca="false">IFERROR(BI147/BI58,0)</f>
        <v>-0.0141588295869522</v>
      </c>
      <c r="BJ148" s="33" t="n">
        <f aca="false">IFERROR(BJ147/BJ58,0)</f>
        <v>-0.0263466005427749</v>
      </c>
      <c r="BK148" s="33" t="n">
        <f aca="false">IFERROR(BK147/BK58,0)</f>
        <v>-0.0141864662223501</v>
      </c>
      <c r="BL148" s="33" t="n">
        <f aca="false">IFERROR(BL147/BL58,0)</f>
        <v>0.0139980553797103</v>
      </c>
      <c r="BM148" s="33" t="n">
        <f aca="false">IFERROR(BM147/BM58,0)</f>
        <v>0.00447492696719404</v>
      </c>
      <c r="BN148" s="33" t="n">
        <f aca="false">IFERROR(BN147/BN58,0)</f>
        <v>0.0276099367951559</v>
      </c>
      <c r="BO148" s="33" t="n">
        <f aca="false">IFERROR(BO147/BO58,0)</f>
        <v>0.0195021482963767</v>
      </c>
      <c r="BP148" s="33" t="n">
        <f aca="false">IFERROR(BP147/BP58,0)</f>
        <v>0.0258340557312717</v>
      </c>
      <c r="BQ148" s="33" t="n">
        <f aca="false">IFERROR(BQ147/BQ58,0)</f>
        <v>0.0255622895254641</v>
      </c>
      <c r="BR148" s="33" t="n">
        <f aca="false">IFERROR(BR147/BR58,0)</f>
        <v>0.0393071730983755</v>
      </c>
      <c r="BS148" s="33" t="n">
        <f aca="false">IFERROR(BS147/BS58,0)</f>
        <v>0.0129408222112605</v>
      </c>
      <c r="BT148" s="33" t="n">
        <f aca="false">IFERROR(BT147/BT58,0)</f>
        <v>0.0289898342940228</v>
      </c>
      <c r="BU148" s="33" t="n">
        <f aca="false">IFERROR(BU147/BU58,0)</f>
        <v>0.0225869108089786</v>
      </c>
      <c r="BV148" s="33" t="n">
        <f aca="false">IFERROR(BV147/BV58,0)</f>
        <v>0.0461322751531682</v>
      </c>
      <c r="BW148" s="33" t="n">
        <f aca="false">IFERROR(BW147/BW58,0)</f>
        <v>0.0147059739785664</v>
      </c>
      <c r="BX148" s="33" t="n">
        <f aca="false">IFERROR(BX147/BX58,0)</f>
        <v>0.0329272372628641</v>
      </c>
      <c r="BY148" s="33" t="n">
        <f aca="false">IFERROR(BY147/BY58,0)</f>
        <v>-0.00455064362550245</v>
      </c>
      <c r="BZ148" s="33" t="n">
        <f aca="false">IFERROR(BZ147/BZ58,0)</f>
        <v>0.0376997339865765</v>
      </c>
      <c r="CA148" s="33" t="n">
        <f aca="false">IFERROR(CA147/CA58,0)</f>
        <v>-0.0113528911469756</v>
      </c>
      <c r="CB148" s="33" t="n">
        <f aca="false">IFERROR(CB147/CB58,0)</f>
        <v>0.0442882283584242</v>
      </c>
      <c r="CC148" s="33" t="n">
        <f aca="false">IFERROR(CC147/CC58,0)</f>
        <v>-0.0146773078493663</v>
      </c>
      <c r="CD148" s="33" t="n">
        <f aca="false">IFERROR(CD147/CD58,0)</f>
        <v>0.0367910444157179</v>
      </c>
      <c r="CE148" s="33" t="n">
        <f aca="false">IFERROR(CE147/CE58,0)</f>
        <v>-0.0142054927821371</v>
      </c>
      <c r="CF148" s="33" t="n">
        <f aca="false">IFERROR(CF147/CF58,0)</f>
        <v>0.0397868431936096</v>
      </c>
      <c r="CG148" s="33" t="n">
        <f aca="false">IFERROR(CG147/CG58,0)</f>
        <v>-0.0146055176409389</v>
      </c>
      <c r="CH148" s="33" t="n">
        <f aca="false">IFERROR(CH147/CH58,0)</f>
        <v>-0.0375923994252384</v>
      </c>
      <c r="CI148" s="33" t="n">
        <f aca="false">IFERROR(CI147/CI58,0)</f>
        <v>0.00595601801119812</v>
      </c>
      <c r="CJ148" s="33" t="n">
        <f aca="false">IFERROR(CJ147/CJ58,0)</f>
        <v>0.0124341118271081</v>
      </c>
      <c r="CK148" s="33" t="n">
        <f aca="false">IFERROR(CK147/CK58,0)</f>
        <v>0.0103246398979049</v>
      </c>
      <c r="CL148" s="33" t="n">
        <f aca="false">IFERROR(CL147/CL58,0)</f>
        <v>0.0289684302699843</v>
      </c>
      <c r="CM148" s="33" t="n">
        <f aca="false">IFERROR(CM147/CM58,0)</f>
        <v>-0.00922761156333451</v>
      </c>
      <c r="CN148" s="33" t="n">
        <f aca="false">IFERROR(CN147/CN58,0)</f>
        <v>-0.00933421262288579</v>
      </c>
      <c r="CO148" s="33" t="n">
        <f aca="false">IFERROR(CO147/CO58,0)</f>
        <v>-0.00963474442664642</v>
      </c>
      <c r="CP148" s="33" t="n">
        <f aca="false">IFERROR(CP147/CP58,0)</f>
        <v>-0.0101483470866768</v>
      </c>
      <c r="CQ148" s="33" t="n">
        <f aca="false">IFERROR(CQ147/CQ58,0)</f>
        <v>-0.0109088540326361</v>
      </c>
      <c r="CR148" s="33" t="n">
        <f aca="false">IFERROR(CR147/CR58,0)</f>
        <v>0.0143777842956626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0</v>
      </c>
      <c r="R167" s="13" t="n">
        <f aca="false">IF(ISBLANK(Actuals!S80),IF(Uplifters!$B$2="Yes",Uplifters!P107,0),Actuals!S80)</f>
        <v>0</v>
      </c>
      <c r="S167" s="13" t="n">
        <f aca="false">IF(ISBLANK(Actuals!T80),IF(Uplifters!$B$2="Yes",Uplifters!Q107,0),Actuals!T80)</f>
        <v>0</v>
      </c>
      <c r="T167" s="13" t="n">
        <f aca="false">IF(ISBLANK(Actuals!U80),IF(Uplifters!$B$2="Yes",Uplifters!R107,0),Actuals!U80)</f>
        <v>0</v>
      </c>
      <c r="U167" s="13" t="n">
        <f aca="false">IF(ISBLANK(Actuals!V80),IF(Uplifters!$B$2="Yes",Uplifters!S107,0),Actuals!V80)</f>
        <v>0</v>
      </c>
      <c r="V167" s="13" t="n">
        <f aca="false">IF(ISBLANK(Actuals!W80),IF(Uplifters!$B$2="Yes",Uplifters!T107,0),Actuals!W80)</f>
        <v>0</v>
      </c>
      <c r="W167" s="13" t="n">
        <f aca="false">IF(ISBLANK(Actuals!X80),IF(Uplifters!$B$2="Yes",Uplifters!U107,0),Actuals!X80)</f>
        <v>0</v>
      </c>
      <c r="X167" s="13" t="n">
        <f aca="false">IF(ISBLANK(Actuals!Y80),IF(Uplifters!$B$2="Yes",Uplifters!V107,0),Actuals!Y80)</f>
        <v>0</v>
      </c>
      <c r="Y167" s="13" t="n">
        <f aca="false">IF(ISBLANK(Actuals!Z80),IF(Uplifters!$B$2="Yes",Uplifters!W107,0),Actuals!Z80)</f>
        <v>0</v>
      </c>
      <c r="Z167" s="13" t="n">
        <f aca="false">IF(ISBLANK(Actuals!AA80),IF(Uplifters!$B$2="Yes",Uplifters!X107,0),Actuals!AA80)</f>
        <v>0</v>
      </c>
      <c r="AA167" s="13" t="n">
        <f aca="false">IF(ISBLANK(Actuals!AB80),IF(Uplifters!$B$2="Yes",Uplifters!Y107,0),Actuals!AB80)</f>
        <v>0</v>
      </c>
      <c r="AB167" s="13" t="n">
        <f aca="false">IF(ISBLANK(Actuals!AC80),IF(Uplifters!$B$2="Yes",Uplifters!Z107,0),Actuals!AC80)</f>
        <v>0</v>
      </c>
      <c r="AC167" s="13" t="n">
        <f aca="false">IF(ISBLANK(Actuals!AD80),IF(Uplifters!$B$2="Yes",Uplifters!AA107,0),Actuals!AD80)</f>
        <v>0</v>
      </c>
      <c r="AD167" s="13" t="n">
        <f aca="false">IF(ISBLANK(Actuals!AE80),IF(Uplifters!$B$2="Yes",Uplifters!AB107,0),Actuals!AE80)</f>
        <v>0</v>
      </c>
      <c r="AE167" s="13" t="n">
        <f aca="false">IF(ISBLANK(Actuals!AF80),IF(Uplifters!$B$2="Yes",Uplifters!AC107,0),Actuals!AF80)</f>
        <v>0</v>
      </c>
      <c r="AF167" s="13" t="n">
        <f aca="false">IF(ISBLANK(Actuals!AG80),IF(Uplifters!$B$2="Yes",Uplifters!AD107,0),Actuals!AG80)</f>
        <v>0</v>
      </c>
      <c r="AG167" s="13" t="n">
        <f aca="false">IF(ISBLANK(Actuals!AH80),IF(Uplifters!$B$2="Yes",Uplifters!AE107,0),Actuals!AH80)</f>
        <v>0</v>
      </c>
      <c r="AH167" s="13" t="n">
        <f aca="false">IF(ISBLANK(Actuals!AI80),IF(Uplifters!$B$2="Yes",Uplifters!AF107,0),Actuals!AI80)</f>
        <v>0</v>
      </c>
      <c r="AI167" s="13" t="n">
        <f aca="false">IF(ISBLANK(Actuals!AJ80),IF(Uplifters!$B$2="Yes",Uplifters!AG107,0),Actuals!AJ80)</f>
        <v>0</v>
      </c>
      <c r="AJ167" s="13" t="n">
        <f aca="false">IF(ISBLANK(Actuals!AK80),IF(Uplifters!$B$2="Yes",Uplifters!AH107,0),Actuals!AK80)</f>
        <v>0</v>
      </c>
      <c r="AK167" s="13" t="n">
        <f aca="false">IF(ISBLANK(Actuals!AL80),IF(Uplifters!$B$2="Yes",Uplifters!AI107,0),Actuals!AL80)</f>
        <v>0</v>
      </c>
      <c r="AL167" s="13" t="n">
        <f aca="false">IF(ISBLANK(Actuals!AM80),IF(Uplifters!$B$2="Yes",Uplifters!AJ107,0),Actuals!AM80)</f>
        <v>0</v>
      </c>
      <c r="AM167" s="13" t="n">
        <f aca="false">IF(ISBLANK(Actuals!AN80),IF(Uplifters!$B$2="Yes",Uplifters!AK107,0),Actuals!AN80)</f>
        <v>0</v>
      </c>
      <c r="AN167" s="13" t="n">
        <f aca="false">IF(ISBLANK(Actuals!AO80),IF(Uplifters!$B$2="Yes",Uplifters!AL107,0),Actuals!AO80)</f>
        <v>0</v>
      </c>
      <c r="AO167" s="13" t="n">
        <f aca="false">IF(ISBLANK(Actuals!AP80),IF(Uplifters!$B$2="Yes",Uplifters!AM107,0),Actuals!AP80)</f>
        <v>0</v>
      </c>
      <c r="AP167" s="13" t="n">
        <f aca="false">IF(ISBLANK(Actuals!AQ80),IF(Uplifters!$B$2="Yes",Uplifters!AN107,0),Actuals!AQ80)</f>
        <v>0</v>
      </c>
      <c r="AQ167" s="13" t="n">
        <f aca="false">IF(ISBLANK(Actuals!AR80),IF(Uplifters!$B$2="Yes",Uplifters!AO107,0),Actuals!AR80)</f>
        <v>0</v>
      </c>
      <c r="AR167" s="13" t="n">
        <f aca="false">IF(ISBLANK(Actuals!AS80),IF(Uplifters!$B$2="Yes",Uplifters!AP107,0),Actuals!AS80)</f>
        <v>0</v>
      </c>
      <c r="AS167" s="13" t="n">
        <f aca="false">IF(ISBLANK(Actuals!AT80),IF(Uplifters!$B$2="Yes",Uplifters!AQ107,0),Actuals!AT80)</f>
        <v>0</v>
      </c>
      <c r="AT167" s="13" t="n">
        <f aca="false">IF(ISBLANK(Actuals!AU80),IF(Uplifters!$B$2="Yes",Uplifters!AR107,0),Actuals!AU80)</f>
        <v>0</v>
      </c>
      <c r="AU167" s="13" t="n">
        <f aca="false">IF(ISBLANK(Actuals!AV80),IF(Uplifters!$B$2="Yes",Uplifters!AS107,0),Actuals!AV80)</f>
        <v>0</v>
      </c>
      <c r="AV167" s="13" t="n">
        <f aca="false">IF(ISBLANK(Actuals!AW80),IF(Uplifters!$B$2="Yes",Uplifters!AT107,0),Actuals!AW80)</f>
        <v>0</v>
      </c>
      <c r="AW167" s="13" t="n">
        <f aca="false">IF(ISBLANK(Actuals!AX80),IF(Uplifters!$B$2="Yes",Uplifters!AU107,0),Actuals!AX80)</f>
        <v>0</v>
      </c>
      <c r="AX167" s="13" t="n">
        <f aca="false">IF(ISBLANK(Actuals!AY80),IF(Uplifters!$B$2="Yes",Uplifters!AV107,0),Actuals!AY80)</f>
        <v>0</v>
      </c>
      <c r="AY167" s="13" t="n">
        <f aca="false">IF(ISBLANK(Actuals!AZ80),IF(Uplifters!$B$2="Yes",Uplifters!AW107,0),Actuals!AZ80)</f>
        <v>0</v>
      </c>
      <c r="AZ167" s="13" t="n">
        <f aca="false">IF(ISBLANK(Actuals!BA80),IF(Uplifters!$B$2="Yes",Uplifters!AX107,0),Actuals!BA80)</f>
        <v>0</v>
      </c>
      <c r="BA167" s="13" t="n">
        <f aca="false">IF(ISBLANK(Actuals!BB80),IF(Uplifters!$B$2="Yes",Uplifters!AY107,0),Actuals!BB80)</f>
        <v>0</v>
      </c>
      <c r="BB167" s="13" t="n">
        <f aca="false">IF(ISBLANK(Actuals!BC80),IF(Uplifters!$B$2="Yes",Uplifters!AZ107,0),Actuals!BC80)</f>
        <v>0</v>
      </c>
      <c r="BC167" s="13" t="n">
        <f aca="false">IF(ISBLANK(Actuals!BD80),IF(Uplifters!$B$2="Yes",Uplifters!BA107,0),Actuals!BD80)</f>
        <v>0</v>
      </c>
      <c r="BD167" s="13" t="n">
        <f aca="false">IF(ISBLANK(Actuals!BE80),IF(Uplifters!$B$2="Yes",Uplifters!BB107,0),Actuals!BE80)</f>
        <v>0</v>
      </c>
      <c r="BE167" s="13" t="n">
        <f aca="false">IF(ISBLANK(Actuals!BF80),IF(Uplifters!$B$2="Yes",Uplifters!BC107,0),Actuals!BF80)</f>
        <v>0</v>
      </c>
      <c r="BF167" s="13" t="n">
        <f aca="false">IF(ISBLANK(Actuals!BG80),IF(Uplifters!$B$2="Yes",Uplifters!BD107,0),Actuals!BG80)</f>
        <v>0</v>
      </c>
      <c r="BG167" s="13" t="n">
        <f aca="false">IF(ISBLANK(Actuals!BH80),IF(Uplifters!$B$2="Yes",Uplifters!BE107,0),Actuals!BH80)</f>
        <v>0</v>
      </c>
      <c r="BH167" s="13" t="n">
        <f aca="false">IF(ISBLANK(Actuals!BI80),IF(Uplifters!$B$2="Yes",Uplifters!BF107,0),Actuals!BI80)</f>
        <v>0</v>
      </c>
      <c r="BI167" s="13" t="n">
        <f aca="false">IF(ISBLANK(Actuals!BJ80),IF(Uplifters!$B$2="Yes",Uplifters!BG107,0),Actuals!BJ80)</f>
        <v>0</v>
      </c>
      <c r="BJ167" s="13" t="n">
        <f aca="false">IF(ISBLANK(Actuals!BK80),IF(Uplifters!$B$2="Yes",Uplifters!BH107,0),Actuals!BK80)</f>
        <v>0</v>
      </c>
      <c r="BK167" s="13" t="n">
        <f aca="false">IF(ISBLANK(Actuals!BL80),IF(Uplifters!$B$2="Yes",Uplifters!BI107,0),Actuals!BL80)</f>
        <v>0</v>
      </c>
      <c r="BL167" s="13" t="n">
        <f aca="false">IF(ISBLANK(Actuals!BM80),IF(Uplifters!$B$2="Yes",Uplifters!BJ107,0),Actuals!BM80)</f>
        <v>0</v>
      </c>
      <c r="BM167" s="13" t="n">
        <f aca="false">IF(ISBLANK(Actuals!BN80),IF(Uplifters!$B$2="Yes",Uplifters!BK107,0),Actuals!BN80)</f>
        <v>0</v>
      </c>
      <c r="BN167" s="13" t="n">
        <f aca="false">IF(ISBLANK(Actuals!BO80),IF(Uplifters!$B$2="Yes",Uplifters!BL107,0),Actuals!BO80)</f>
        <v>0</v>
      </c>
      <c r="BO167" s="13" t="n">
        <f aca="false">IF(ISBLANK(Actuals!BP80),IF(Uplifters!$B$2="Yes",Uplifters!BM107,0),Actuals!BP80)</f>
        <v>0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64806.26</v>
      </c>
      <c r="R171" s="30" t="n">
        <f aca="false">SUM(R150:R170)</f>
        <v>64806.26</v>
      </c>
      <c r="S171" s="30" t="n">
        <f aca="false">SUM(S150:S170)</f>
        <v>64806.26</v>
      </c>
      <c r="T171" s="30" t="n">
        <f aca="false">SUM(T150:T170)</f>
        <v>39300.01</v>
      </c>
      <c r="U171" s="30" t="n">
        <f aca="false">SUM(U150:U170)</f>
        <v>40900.01</v>
      </c>
      <c r="V171" s="30" t="n">
        <f aca="false">SUM(V150:V170)</f>
        <v>40900.01</v>
      </c>
      <c r="W171" s="30" t="n">
        <f aca="false">SUM(W150:W170)</f>
        <v>40900.01</v>
      </c>
      <c r="X171" s="30" t="n">
        <f aca="false">SUM(X150:X170)</f>
        <v>40361.21</v>
      </c>
      <c r="Y171" s="30" t="n">
        <f aca="false">SUM(Y150:Y170)</f>
        <v>97736.21</v>
      </c>
      <c r="Z171" s="30" t="n">
        <f aca="false">SUM(Z150:Z170)</f>
        <v>33184.21</v>
      </c>
      <c r="AA171" s="30" t="n">
        <f aca="false">SUM(AA150:AA170)</f>
        <v>33184.21</v>
      </c>
      <c r="AB171" s="30" t="n">
        <f aca="false">SUM(AB150:AB170)</f>
        <v>90559.21</v>
      </c>
      <c r="AC171" s="30" t="n">
        <f aca="false">SUM(AC150:AC170)</f>
        <v>33184.21</v>
      </c>
      <c r="AD171" s="30" t="n">
        <f aca="false">SUM(AD150:AD170)</f>
        <v>33184.21</v>
      </c>
      <c r="AE171" s="30" t="n">
        <f aca="false">SUM(AE150:AE170)</f>
        <v>90559.21</v>
      </c>
      <c r="AF171" s="30" t="n">
        <f aca="false">SUM(AF150:AF170)</f>
        <v>33184.21</v>
      </c>
      <c r="AG171" s="30" t="n">
        <f aca="false">SUM(AG150:AG170)</f>
        <v>9500</v>
      </c>
      <c r="AH171" s="30" t="n">
        <f aca="false">SUM(AH150:AH170)</f>
        <v>9500</v>
      </c>
      <c r="AI171" s="30" t="n">
        <f aca="false">SUM(AI150:AI170)</f>
        <v>0</v>
      </c>
      <c r="AJ171" s="30" t="n">
        <f aca="false">SUM(AJ150:AJ170)</f>
        <v>0</v>
      </c>
      <c r="AK171" s="30" t="n">
        <f aca="false">SUM(AK150:AK170)</f>
        <v>0</v>
      </c>
      <c r="AL171" s="30" t="n">
        <f aca="false">SUM(AL150:AL170)</f>
        <v>0</v>
      </c>
      <c r="AM171" s="30" t="n">
        <f aca="false">SUM(AM150:AM170)</f>
        <v>0</v>
      </c>
      <c r="AN171" s="30" t="n">
        <f aca="false">SUM(AN150:AN170)</f>
        <v>0</v>
      </c>
      <c r="AO171" s="30" t="n">
        <f aca="false">SUM(AO150:AO170)</f>
        <v>0</v>
      </c>
      <c r="AP171" s="30" t="n">
        <f aca="false">SUM(AP150:AP170)</f>
        <v>0</v>
      </c>
      <c r="AQ171" s="30" t="n">
        <f aca="false">SUM(AQ150:AQ170)</f>
        <v>0</v>
      </c>
      <c r="AR171" s="30" t="n">
        <f aca="false">SUM(AR150:AR170)</f>
        <v>0</v>
      </c>
      <c r="AS171" s="30" t="n">
        <f aca="false">SUM(AS150:AS170)</f>
        <v>0</v>
      </c>
      <c r="AT171" s="30" t="n">
        <f aca="false">SUM(AT150:AT170)</f>
        <v>81683</v>
      </c>
      <c r="AU171" s="30" t="n">
        <f aca="false">SUM(AU150:AU170)</f>
        <v>0</v>
      </c>
      <c r="AV171" s="30" t="n">
        <f aca="false">SUM(AV150:AV170)</f>
        <v>0</v>
      </c>
      <c r="AW171" s="30" t="n">
        <f aca="false">SUM(AW150:AW170)</f>
        <v>81682</v>
      </c>
      <c r="AX171" s="30" t="n">
        <f aca="false">SUM(AX150:AX170)</f>
        <v>0</v>
      </c>
      <c r="AY171" s="30" t="n">
        <f aca="false">SUM(AY150:AY170)</f>
        <v>0</v>
      </c>
      <c r="AZ171" s="30" t="n">
        <f aca="false">SUM(AZ150:AZ170)</f>
        <v>81682</v>
      </c>
      <c r="BA171" s="30" t="n">
        <f aca="false">SUM(BA150:BA170)</f>
        <v>0</v>
      </c>
      <c r="BB171" s="30" t="n">
        <f aca="false">SUM(BB150:BB170)</f>
        <v>0</v>
      </c>
      <c r="BC171" s="30" t="n">
        <f aca="false">SUM(BC150:BC170)</f>
        <v>933521</v>
      </c>
      <c r="BD171" s="30" t="n">
        <f aca="false">SUM(BD150:BD170)</f>
        <v>0</v>
      </c>
      <c r="BE171" s="30" t="n">
        <f aca="false">SUM(BE150:BE170)</f>
        <v>0</v>
      </c>
      <c r="BF171" s="30" t="n">
        <f aca="false">SUM(BF150:BF170)</f>
        <v>130878</v>
      </c>
      <c r="BG171" s="30" t="n">
        <f aca="false">SUM(BG150:BG170)</f>
        <v>0</v>
      </c>
      <c r="BH171" s="30" t="n">
        <f aca="false">SUM(BH150:BH170)</f>
        <v>0</v>
      </c>
      <c r="BI171" s="30" t="n">
        <f aca="false">SUM(BI150:BI170)</f>
        <v>130876</v>
      </c>
      <c r="BJ171" s="30" t="n">
        <f aca="false">SUM(BJ150:BJ170)</f>
        <v>0</v>
      </c>
      <c r="BK171" s="30" t="n">
        <f aca="false">SUM(BK150:BK170)</f>
        <v>0</v>
      </c>
      <c r="BL171" s="30" t="n">
        <f aca="false">SUM(BL150:BL170)</f>
        <v>130876</v>
      </c>
      <c r="BM171" s="30" t="n">
        <f aca="false">SUM(BM150:BM170)</f>
        <v>0</v>
      </c>
      <c r="BN171" s="30" t="n">
        <f aca="false">SUM(BN150:BN170)</f>
        <v>0</v>
      </c>
      <c r="BO171" s="30" t="n">
        <f aca="false">SUM(BO150:BO170)</f>
        <v>130876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-127072.196</v>
      </c>
      <c r="R203" s="37" t="n">
        <f aca="false">R171+R202</f>
        <v>-127072.196</v>
      </c>
      <c r="S203" s="37" t="n">
        <f aca="false">S171+S202</f>
        <v>-127072.196</v>
      </c>
      <c r="T203" s="37" t="n">
        <f aca="false">T171+T202</f>
        <v>-152578.446</v>
      </c>
      <c r="U203" s="37" t="n">
        <f aca="false">U171+U202</f>
        <v>-150978.446</v>
      </c>
      <c r="V203" s="37" t="n">
        <f aca="false">V171+V202</f>
        <v>-150978.446</v>
      </c>
      <c r="W203" s="37" t="n">
        <f aca="false">W171+W202</f>
        <v>-150978.446</v>
      </c>
      <c r="X203" s="37" t="n">
        <f aca="false">X171+X202</f>
        <v>-151517.246</v>
      </c>
      <c r="Y203" s="37" t="n">
        <f aca="false">Y171+Y202</f>
        <v>-94142.246</v>
      </c>
      <c r="Z203" s="37" t="n">
        <f aca="false">Z171+Z202</f>
        <v>-158694.246</v>
      </c>
      <c r="AA203" s="37" t="n">
        <f aca="false">AA171+AA202</f>
        <v>-158694.246</v>
      </c>
      <c r="AB203" s="37" t="n">
        <f aca="false">AB171+AB202</f>
        <v>-101319.246</v>
      </c>
      <c r="AC203" s="37" t="n">
        <f aca="false">AC171+AC202</f>
        <v>-162531.81512</v>
      </c>
      <c r="AD203" s="37" t="n">
        <f aca="false">AD171+AD202</f>
        <v>-162531.81512</v>
      </c>
      <c r="AE203" s="37" t="n">
        <f aca="false">AE171+AE202</f>
        <v>-105156.81512</v>
      </c>
      <c r="AF203" s="37" t="n">
        <f aca="false">AF171+AF202</f>
        <v>-162531.81512</v>
      </c>
      <c r="AG203" s="37" t="n">
        <f aca="false">AG171+AG202</f>
        <v>-186216.02512</v>
      </c>
      <c r="AH203" s="37" t="n">
        <f aca="false">AH171+AH202</f>
        <v>-186216.02512</v>
      </c>
      <c r="AI203" s="37" t="n">
        <f aca="false">AI171+AI202</f>
        <v>-195716.02512</v>
      </c>
      <c r="AJ203" s="37" t="n">
        <f aca="false">AJ171+AJ202</f>
        <v>-195716.02512</v>
      </c>
      <c r="AK203" s="37" t="n">
        <f aca="false">AK171+AK202</f>
        <v>-195716.02512</v>
      </c>
      <c r="AL203" s="37" t="n">
        <f aca="false">AL171+AL202</f>
        <v>-195716.02512</v>
      </c>
      <c r="AM203" s="37" t="n">
        <f aca="false">AM171+AM202</f>
        <v>-195716.02512</v>
      </c>
      <c r="AN203" s="37" t="n">
        <f aca="false">AN171+AN202</f>
        <v>-195716.02512</v>
      </c>
      <c r="AO203" s="37" t="n">
        <f aca="false">AO171+AO202</f>
        <v>-199630.3456224</v>
      </c>
      <c r="AP203" s="37" t="n">
        <f aca="false">AP171+AP202</f>
        <v>-199630.3456224</v>
      </c>
      <c r="AQ203" s="37" t="n">
        <f aca="false">AQ171+AQ202</f>
        <v>-199630.3456224</v>
      </c>
      <c r="AR203" s="37" t="n">
        <f aca="false">AR171+AR202</f>
        <v>-199630.3456224</v>
      </c>
      <c r="AS203" s="37" t="n">
        <f aca="false">AS171+AS202</f>
        <v>-199630.3456224</v>
      </c>
      <c r="AT203" s="37" t="n">
        <f aca="false">AT171+AT202</f>
        <v>-199630.3456224</v>
      </c>
      <c r="AU203" s="37" t="n">
        <f aca="false">AU171+AU202</f>
        <v>-199630.3456224</v>
      </c>
      <c r="AV203" s="37" t="n">
        <f aca="false">AV171+AV202</f>
        <v>-199630.3456224</v>
      </c>
      <c r="AW203" s="37" t="n">
        <f aca="false">AW171+AW202</f>
        <v>-199630.3456224</v>
      </c>
      <c r="AX203" s="37" t="n">
        <f aca="false">AX171+AX202</f>
        <v>-199630.3456224</v>
      </c>
      <c r="AY203" s="37" t="n">
        <f aca="false">AY171+AY202</f>
        <v>-199630.3456224</v>
      </c>
      <c r="AZ203" s="37" t="n">
        <f aca="false">AZ171+AZ202</f>
        <v>-199630.3456224</v>
      </c>
      <c r="BA203" s="37" t="n">
        <f aca="false">BA171+BA202</f>
        <v>-203622.952534848</v>
      </c>
      <c r="BB203" s="37" t="n">
        <f aca="false">BB171+BB202</f>
        <v>-203622.952534848</v>
      </c>
      <c r="BC203" s="37" t="n">
        <f aca="false">BC171+BC202</f>
        <v>-203622.952534848</v>
      </c>
      <c r="BD203" s="37" t="n">
        <f aca="false">BD171+BD202</f>
        <v>-203622.952534848</v>
      </c>
      <c r="BE203" s="37" t="n">
        <f aca="false">BE171+BE202</f>
        <v>-203622.952534848</v>
      </c>
      <c r="BF203" s="37" t="n">
        <f aca="false">BF171+BF202</f>
        <v>-203622.952534848</v>
      </c>
      <c r="BG203" s="37" t="n">
        <f aca="false">BG171+BG202</f>
        <v>-203622.952534848</v>
      </c>
      <c r="BH203" s="37" t="n">
        <f aca="false">BH171+BH202</f>
        <v>-203622.952534848</v>
      </c>
      <c r="BI203" s="37" t="n">
        <f aca="false">BI171+BI202</f>
        <v>-203622.952534848</v>
      </c>
      <c r="BJ203" s="37" t="n">
        <f aca="false">BJ171+BJ202</f>
        <v>-203622.952534848</v>
      </c>
      <c r="BK203" s="37" t="n">
        <f aca="false">BK171+BK202</f>
        <v>-203622.952534848</v>
      </c>
      <c r="BL203" s="37" t="n">
        <f aca="false">BL171+BL202</f>
        <v>-203622.952534848</v>
      </c>
      <c r="BM203" s="37" t="n">
        <f aca="false">BM171+BM202</f>
        <v>-207695.411585545</v>
      </c>
      <c r="BN203" s="37" t="n">
        <f aca="false">BN171+BN202</f>
        <v>-207695.411585545</v>
      </c>
      <c r="BO203" s="37" t="n">
        <f aca="false">BO171+BO202</f>
        <v>-207695.411585545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846786.549784677</v>
      </c>
      <c r="AU206" s="13" t="n">
        <f aca="false">AU109</f>
        <v>1269919.38338102</v>
      </c>
      <c r="AV206" s="13" t="n">
        <f aca="false">AV109</f>
        <v>554949.940868547</v>
      </c>
      <c r="AW206" s="13" t="n">
        <f aca="false">AW109</f>
        <v>554949.940868546</v>
      </c>
      <c r="AX206" s="13" t="n">
        <f aca="false">AX109</f>
        <v>554949.940868547</v>
      </c>
      <c r="AY206" s="13" t="n">
        <f aca="false">AY109</f>
        <v>554949.940868547</v>
      </c>
      <c r="AZ206" s="13" t="n">
        <f aca="false">AZ109</f>
        <v>645243.190868546</v>
      </c>
      <c r="BA206" s="13" t="n">
        <f aca="false">BA109</f>
        <v>735536.440868547</v>
      </c>
      <c r="BB206" s="13" t="n">
        <f aca="false">BB109</f>
        <v>554949.940868547</v>
      </c>
      <c r="BC206" s="13" t="n">
        <f aca="false">BC109</f>
        <v>554949.940868547</v>
      </c>
      <c r="BD206" s="13" t="n">
        <f aca="false">BD109</f>
        <v>753595.090868547</v>
      </c>
      <c r="BE206" s="13" t="n">
        <f aca="false">BE109</f>
        <v>573008.590868547</v>
      </c>
      <c r="BF206" s="13" t="n">
        <f aca="false">BF109</f>
        <v>663301.840868547</v>
      </c>
      <c r="BG206" s="13" t="n">
        <f aca="false">BG109</f>
        <v>771653.740868547</v>
      </c>
      <c r="BH206" s="13" t="n">
        <f aca="false">BH109</f>
        <v>894179.465924147</v>
      </c>
      <c r="BI206" s="13" t="n">
        <f aca="false">BI109</f>
        <v>487583.55</v>
      </c>
      <c r="BJ206" s="13" t="n">
        <f aca="false">BJ109</f>
        <v>389287.35</v>
      </c>
      <c r="BK206" s="13" t="n">
        <f aca="false">BK109</f>
        <v>487583.55</v>
      </c>
      <c r="BL206" s="13" t="n">
        <f aca="false">BL109</f>
        <v>577876.8</v>
      </c>
      <c r="BM206" s="13" t="n">
        <f aca="false">BM109</f>
        <v>577876.8</v>
      </c>
      <c r="BN206" s="13" t="n">
        <f aca="false">BN109</f>
        <v>686228.7</v>
      </c>
      <c r="BO206" s="13" t="n">
        <f aca="false">BO109</f>
        <v>686228.7</v>
      </c>
      <c r="BP206" s="13" t="n">
        <f aca="false">BP109</f>
        <v>686228.7</v>
      </c>
      <c r="BQ206" s="13" t="n">
        <f aca="false">BQ109</f>
        <v>686228.7</v>
      </c>
      <c r="BR206" s="13" t="n">
        <f aca="false">BR109</f>
        <v>776521.95</v>
      </c>
      <c r="BS206" s="13" t="n">
        <f aca="false">BS109</f>
        <v>595935.45</v>
      </c>
      <c r="BT206" s="13" t="n">
        <f aca="false">BT109</f>
        <v>704287.35</v>
      </c>
      <c r="BU206" s="13" t="n">
        <f aca="false">BU109</f>
        <v>704287.35</v>
      </c>
      <c r="BV206" s="13" t="n">
        <f aca="false">BV109</f>
        <v>812639.25</v>
      </c>
      <c r="BW206" s="13" t="n">
        <f aca="false">BW109</f>
        <v>595935.45</v>
      </c>
      <c r="BX206" s="13" t="n">
        <f aca="false">BX109</f>
        <v>686228.7</v>
      </c>
      <c r="BY206" s="13" t="n">
        <f aca="false">BY109</f>
        <v>505642.2</v>
      </c>
      <c r="BZ206" s="13" t="n">
        <f aca="false">BZ109</f>
        <v>704287.35</v>
      </c>
      <c r="CA206" s="13" t="n">
        <f aca="false">CA109</f>
        <v>523700.85</v>
      </c>
      <c r="CB206" s="13" t="n">
        <f aca="false">CB109</f>
        <v>722346</v>
      </c>
      <c r="CC206" s="13" t="n">
        <f aca="false">CC109</f>
        <v>505642.2</v>
      </c>
      <c r="CD206" s="13" t="n">
        <f aca="false">CD109</f>
        <v>686228.7</v>
      </c>
      <c r="CE206" s="13" t="n">
        <f aca="false">CE109</f>
        <v>505642.2</v>
      </c>
      <c r="CF206" s="13" t="n">
        <f aca="false">CF109</f>
        <v>722346</v>
      </c>
      <c r="CG206" s="13" t="n">
        <f aca="false">CG109</f>
        <v>505642.2</v>
      </c>
      <c r="CH206" s="13" t="n">
        <f aca="false">CH109</f>
        <v>333435.45</v>
      </c>
      <c r="CI206" s="13" t="n">
        <f aca="false">CI109</f>
        <v>595935.45</v>
      </c>
      <c r="CJ206" s="13" t="n">
        <f aca="false">CJ109</f>
        <v>595935.45</v>
      </c>
      <c r="CK206" s="13" t="n">
        <f aca="false">CK109</f>
        <v>595935.45</v>
      </c>
      <c r="CL206" s="13" t="n">
        <f aca="false">CL109</f>
        <v>704287.35</v>
      </c>
      <c r="CM206" s="13" t="n">
        <f aca="false">CM109</f>
        <v>487583.55</v>
      </c>
      <c r="CN206" s="13" t="n">
        <f aca="false">CN109</f>
        <v>487583.55</v>
      </c>
      <c r="CO206" s="13" t="n">
        <f aca="false">CO109</f>
        <v>487583.55</v>
      </c>
      <c r="CP206" s="13" t="n">
        <f aca="false">CP109</f>
        <v>487583.55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64806.26</v>
      </c>
      <c r="R207" s="13" t="n">
        <f aca="false">R171</f>
        <v>64806.26</v>
      </c>
      <c r="S207" s="13" t="n">
        <f aca="false">S171</f>
        <v>64806.26</v>
      </c>
      <c r="T207" s="13" t="n">
        <f aca="false">T171</f>
        <v>39300.01</v>
      </c>
      <c r="U207" s="13" t="n">
        <f aca="false">U171</f>
        <v>40900.01</v>
      </c>
      <c r="V207" s="13" t="n">
        <f aca="false">V171</f>
        <v>40900.01</v>
      </c>
      <c r="W207" s="13" t="n">
        <f aca="false">W171</f>
        <v>40900.01</v>
      </c>
      <c r="X207" s="13" t="n">
        <f aca="false">X171</f>
        <v>40361.21</v>
      </c>
      <c r="Y207" s="13" t="n">
        <f aca="false">Y171</f>
        <v>97736.21</v>
      </c>
      <c r="Z207" s="13" t="n">
        <f aca="false">Z171</f>
        <v>33184.21</v>
      </c>
      <c r="AA207" s="13" t="n">
        <f aca="false">AA171</f>
        <v>33184.21</v>
      </c>
      <c r="AB207" s="13" t="n">
        <f aca="false">AB171</f>
        <v>90559.21</v>
      </c>
      <c r="AC207" s="13" t="n">
        <f aca="false">AC171</f>
        <v>33184.21</v>
      </c>
      <c r="AD207" s="13" t="n">
        <f aca="false">AD171</f>
        <v>33184.21</v>
      </c>
      <c r="AE207" s="13" t="n">
        <f aca="false">AE171</f>
        <v>90559.21</v>
      </c>
      <c r="AF207" s="13" t="n">
        <f aca="false">AF171</f>
        <v>33184.21</v>
      </c>
      <c r="AG207" s="13" t="n">
        <f aca="false">AG171</f>
        <v>9500</v>
      </c>
      <c r="AH207" s="13" t="n">
        <f aca="false">AH171</f>
        <v>9500</v>
      </c>
      <c r="AI207" s="13" t="n">
        <f aca="false">AI171</f>
        <v>0</v>
      </c>
      <c r="AJ207" s="13" t="n">
        <f aca="false">AJ171</f>
        <v>0</v>
      </c>
      <c r="AK207" s="13" t="n">
        <f aca="false">AK171</f>
        <v>0</v>
      </c>
      <c r="AL207" s="13" t="n">
        <f aca="false">AL171</f>
        <v>0</v>
      </c>
      <c r="AM207" s="13" t="n">
        <f aca="false">AM171</f>
        <v>0</v>
      </c>
      <c r="AN207" s="13" t="n">
        <f aca="false">AN171</f>
        <v>0</v>
      </c>
      <c r="AO207" s="13" t="n">
        <f aca="false">AO171</f>
        <v>0</v>
      </c>
      <c r="AP207" s="13" t="n">
        <f aca="false">AP171</f>
        <v>0</v>
      </c>
      <c r="AQ207" s="13" t="n">
        <f aca="false">AQ171</f>
        <v>0</v>
      </c>
      <c r="AR207" s="13" t="n">
        <f aca="false">AR171</f>
        <v>0</v>
      </c>
      <c r="AS207" s="13" t="n">
        <f aca="false">AS171</f>
        <v>0</v>
      </c>
      <c r="AT207" s="13" t="n">
        <f aca="false">AT171</f>
        <v>81683</v>
      </c>
      <c r="AU207" s="13" t="n">
        <f aca="false">AU171</f>
        <v>0</v>
      </c>
      <c r="AV207" s="13" t="n">
        <f aca="false">AV171</f>
        <v>0</v>
      </c>
      <c r="AW207" s="13" t="n">
        <f aca="false">AW171</f>
        <v>81682</v>
      </c>
      <c r="AX207" s="13" t="n">
        <f aca="false">AX171</f>
        <v>0</v>
      </c>
      <c r="AY207" s="13" t="n">
        <f aca="false">AY171</f>
        <v>0</v>
      </c>
      <c r="AZ207" s="13" t="n">
        <f aca="false">AZ171</f>
        <v>81682</v>
      </c>
      <c r="BA207" s="13" t="n">
        <f aca="false">BA171</f>
        <v>0</v>
      </c>
      <c r="BB207" s="13" t="n">
        <f aca="false">BB171</f>
        <v>0</v>
      </c>
      <c r="BC207" s="13" t="n">
        <f aca="false">BC171</f>
        <v>933521</v>
      </c>
      <c r="BD207" s="13" t="n">
        <f aca="false">BD171</f>
        <v>0</v>
      </c>
      <c r="BE207" s="13" t="n">
        <f aca="false">BE171</f>
        <v>0</v>
      </c>
      <c r="BF207" s="13" t="n">
        <f aca="false">BF171</f>
        <v>130878</v>
      </c>
      <c r="BG207" s="13" t="n">
        <f aca="false">BG171</f>
        <v>0</v>
      </c>
      <c r="BH207" s="13" t="n">
        <f aca="false">BH171</f>
        <v>0</v>
      </c>
      <c r="BI207" s="13" t="n">
        <f aca="false">BI171</f>
        <v>130876</v>
      </c>
      <c r="BJ207" s="13" t="n">
        <f aca="false">BJ171</f>
        <v>0</v>
      </c>
      <c r="BK207" s="13" t="n">
        <f aca="false">BK171</f>
        <v>0</v>
      </c>
      <c r="BL207" s="13" t="n">
        <f aca="false">BL171</f>
        <v>130876</v>
      </c>
      <c r="BM207" s="13" t="n">
        <f aca="false">BM171</f>
        <v>0</v>
      </c>
      <c r="BN207" s="13" t="n">
        <f aca="false">BN171</f>
        <v>0</v>
      </c>
      <c r="BO207" s="13" t="n">
        <f aca="false">BO171</f>
        <v>130876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850296.251587298</v>
      </c>
      <c r="R208" s="30" t="n">
        <f aca="false">R206+R207</f>
        <v>11547.9662377646</v>
      </c>
      <c r="S208" s="30" t="n">
        <f aca="false">S206+S207</f>
        <v>954200.621114514</v>
      </c>
      <c r="T208" s="30" t="n">
        <f aca="false">T206+T207</f>
        <v>1009092.12124846</v>
      </c>
      <c r="U208" s="30" t="n">
        <f aca="false">U206+U207</f>
        <v>1224999.60874846</v>
      </c>
      <c r="V208" s="30" t="n">
        <f aca="false">V206+V207</f>
        <v>1299286.97874847</v>
      </c>
      <c r="W208" s="30" t="n">
        <f aca="false">W206+W207</f>
        <v>1478497.40874847</v>
      </c>
      <c r="X208" s="30" t="n">
        <f aca="false">X206+X207</f>
        <v>1413568.55360738</v>
      </c>
      <c r="Y208" s="30" t="n">
        <f aca="false">Y206+Y207</f>
        <v>1309182.73360738</v>
      </c>
      <c r="Z208" s="30" t="n">
        <f aca="false">Z206+Z207</f>
        <v>1370976.91360738</v>
      </c>
      <c r="AA208" s="30" t="n">
        <f aca="false">AA206+AA207</f>
        <v>1313913.21360738</v>
      </c>
      <c r="AB208" s="30" t="n">
        <f aca="false">AB206+AB207</f>
        <v>1357561.19822916</v>
      </c>
      <c r="AC208" s="30" t="n">
        <f aca="false">AC206+AC207</f>
        <v>1071460.7289856</v>
      </c>
      <c r="AD208" s="30" t="n">
        <f aca="false">AD206+AD207</f>
        <v>1094410.6389856</v>
      </c>
      <c r="AE208" s="30" t="n">
        <f aca="false">AE206+AE207</f>
        <v>576671.229854147</v>
      </c>
      <c r="AF208" s="30" t="n">
        <f aca="false">AF206+AF207</f>
        <v>1470271.99044981</v>
      </c>
      <c r="AG208" s="30" t="n">
        <f aca="false">AG206+AG207</f>
        <v>1183735.20925849</v>
      </c>
      <c r="AH208" s="30" t="n">
        <f aca="false">AH206+AH207</f>
        <v>1162341.65925848</v>
      </c>
      <c r="AI208" s="30" t="n">
        <f aca="false">AI206+AI207</f>
        <v>1364964.16882624</v>
      </c>
      <c r="AJ208" s="30" t="n">
        <f aca="false">AJ206+AJ207</f>
        <v>1105208.2581106</v>
      </c>
      <c r="AK208" s="30" t="n">
        <f aca="false">AK206+AK207</f>
        <v>963934.76680085</v>
      </c>
      <c r="AL208" s="30" t="n">
        <f aca="false">AL206+AL207</f>
        <v>867106.48054244</v>
      </c>
      <c r="AM208" s="30" t="n">
        <f aca="false">AM206+AM207</f>
        <v>778493.409784677</v>
      </c>
      <c r="AN208" s="30" t="n">
        <f aca="false">AN206+AN207</f>
        <v>670011.359784678</v>
      </c>
      <c r="AO208" s="30" t="n">
        <f aca="false">AO206+AO207</f>
        <v>738434.649784678</v>
      </c>
      <c r="AP208" s="30" t="n">
        <f aca="false">AP206+AP207</f>
        <v>738434.649784678</v>
      </c>
      <c r="AQ208" s="30" t="n">
        <f aca="false">AQ206+AQ207</f>
        <v>738434.649784678</v>
      </c>
      <c r="AR208" s="30" t="n">
        <f aca="false">AR206+AR207</f>
        <v>846786.549784677</v>
      </c>
      <c r="AS208" s="30" t="n">
        <f aca="false">AS206+AS207</f>
        <v>846786.549784677</v>
      </c>
      <c r="AT208" s="30" t="n">
        <f aca="false">AT206+AT207</f>
        <v>928469.549784677</v>
      </c>
      <c r="AU208" s="30" t="n">
        <f aca="false">AU206+AU207</f>
        <v>1269919.38338102</v>
      </c>
      <c r="AV208" s="30" t="n">
        <f aca="false">AV206+AV207</f>
        <v>554949.940868547</v>
      </c>
      <c r="AW208" s="30" t="n">
        <f aca="false">AW206+AW207</f>
        <v>636631.940868546</v>
      </c>
      <c r="AX208" s="30" t="n">
        <f aca="false">AX206+AX207</f>
        <v>554949.940868547</v>
      </c>
      <c r="AY208" s="30" t="n">
        <f aca="false">AY206+AY207</f>
        <v>554949.940868547</v>
      </c>
      <c r="AZ208" s="30" t="n">
        <f aca="false">AZ206+AZ207</f>
        <v>726925.190868546</v>
      </c>
      <c r="BA208" s="30" t="n">
        <f aca="false">BA206+BA207</f>
        <v>735536.440868547</v>
      </c>
      <c r="BB208" s="30" t="n">
        <f aca="false">BB206+BB207</f>
        <v>554949.940868547</v>
      </c>
      <c r="BC208" s="30" t="n">
        <f aca="false">BC206+BC207</f>
        <v>1488470.94086855</v>
      </c>
      <c r="BD208" s="30" t="n">
        <f aca="false">BD206+BD207</f>
        <v>753595.090868547</v>
      </c>
      <c r="BE208" s="30" t="n">
        <f aca="false">BE206+BE207</f>
        <v>573008.590868547</v>
      </c>
      <c r="BF208" s="30" t="n">
        <f aca="false">BF206+BF207</f>
        <v>794179.840868547</v>
      </c>
      <c r="BG208" s="30" t="n">
        <f aca="false">BG206+BG207</f>
        <v>771653.740868547</v>
      </c>
      <c r="BH208" s="30" t="n">
        <f aca="false">BH206+BH207</f>
        <v>894179.465924147</v>
      </c>
      <c r="BI208" s="30" t="n">
        <f aca="false">BI206+BI207</f>
        <v>618459.55</v>
      </c>
      <c r="BJ208" s="30" t="n">
        <f aca="false">BJ206+BJ207</f>
        <v>389287.35</v>
      </c>
      <c r="BK208" s="30" t="n">
        <f aca="false">BK206+BK207</f>
        <v>487583.55</v>
      </c>
      <c r="BL208" s="30" t="n">
        <f aca="false">BL206+BL207</f>
        <v>708752.8</v>
      </c>
      <c r="BM208" s="30" t="n">
        <f aca="false">BM206+BM207</f>
        <v>577876.8</v>
      </c>
      <c r="BN208" s="30" t="n">
        <f aca="false">BN206+BN207</f>
        <v>686228.7</v>
      </c>
      <c r="BO208" s="30" t="n">
        <f aca="false">BO206+BO207</f>
        <v>817104.7</v>
      </c>
      <c r="BP208" s="30" t="n">
        <f aca="false">BP206+BP207</f>
        <v>686228.7</v>
      </c>
      <c r="BQ208" s="30" t="n">
        <f aca="false">BQ206+BQ207</f>
        <v>686228.7</v>
      </c>
      <c r="BR208" s="30" t="n">
        <f aca="false">BR206+BR207</f>
        <v>918927.95</v>
      </c>
      <c r="BS208" s="30" t="n">
        <f aca="false">BS206+BS207</f>
        <v>595935.45</v>
      </c>
      <c r="BT208" s="30" t="n">
        <f aca="false">BT206+BT207</f>
        <v>704287.35</v>
      </c>
      <c r="BU208" s="30" t="n">
        <f aca="false">BU206+BU207</f>
        <v>846689.35</v>
      </c>
      <c r="BV208" s="30" t="n">
        <f aca="false">BV206+BV207</f>
        <v>812639.25</v>
      </c>
      <c r="BW208" s="30" t="n">
        <f aca="false">BW206+BW207</f>
        <v>595935.45</v>
      </c>
      <c r="BX208" s="30" t="n">
        <f aca="false">BX206+BX207</f>
        <v>828630.7</v>
      </c>
      <c r="BY208" s="30" t="n">
        <f aca="false">BY206+BY207</f>
        <v>505642.2</v>
      </c>
      <c r="BZ208" s="30" t="n">
        <f aca="false">BZ206+BZ207</f>
        <v>704287.35</v>
      </c>
      <c r="CA208" s="30" t="n">
        <f aca="false">CA206+CA207</f>
        <v>739258.85</v>
      </c>
      <c r="CB208" s="30" t="n">
        <f aca="false">CB206+CB207</f>
        <v>722346</v>
      </c>
      <c r="CC208" s="30" t="n">
        <f aca="false">CC206+CC207</f>
        <v>505642.2</v>
      </c>
      <c r="CD208" s="30" t="n">
        <f aca="false">CD206+CD207</f>
        <v>917245.7</v>
      </c>
      <c r="CE208" s="30" t="n">
        <f aca="false">CE206+CE207</f>
        <v>505642.2</v>
      </c>
      <c r="CF208" s="30" t="n">
        <f aca="false">CF206+CF207</f>
        <v>722346</v>
      </c>
      <c r="CG208" s="30" t="n">
        <f aca="false">CG206+CG207</f>
        <v>736658.2</v>
      </c>
      <c r="CH208" s="30" t="n">
        <f aca="false">CH206+CH207</f>
        <v>333435.45</v>
      </c>
      <c r="CI208" s="30" t="n">
        <f aca="false">CI206+CI207</f>
        <v>595935.45</v>
      </c>
      <c r="CJ208" s="30" t="n">
        <f aca="false">CJ206+CJ207</f>
        <v>826951.45</v>
      </c>
      <c r="CK208" s="30" t="n">
        <f aca="false">CK206+CK207</f>
        <v>826951.45</v>
      </c>
      <c r="CL208" s="30" t="n">
        <f aca="false">CL206+CL207</f>
        <v>935303.35</v>
      </c>
      <c r="CM208" s="30" t="n">
        <f aca="false">CM206+CM207</f>
        <v>718599.55</v>
      </c>
      <c r="CN208" s="30" t="n">
        <f aca="false">CN206+CN207</f>
        <v>718599.55</v>
      </c>
      <c r="CO208" s="30" t="n">
        <f aca="false">CO206+CO207</f>
        <v>718599.55</v>
      </c>
      <c r="CP208" s="30" t="n">
        <f aca="false">CP206+CP207</f>
        <v>718599.55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-584313.486024955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-543342.98899073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-549899.20772976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-510217.139934114</v>
      </c>
      <c r="BK209" s="13" t="n">
        <f aca="false">BK146</f>
        <v>-550842.98899073</v>
      </c>
      <c r="BL209" s="13" t="n">
        <f aca="false">BL146</f>
        <v>-505842.98899073</v>
      </c>
      <c r="BM209" s="13" t="n">
        <f aca="false">BM146</f>
        <v>-553459.848770545</v>
      </c>
      <c r="BN209" s="13" t="n">
        <f aca="false">BN146</f>
        <v>-515959.848770545</v>
      </c>
      <c r="BO209" s="13" t="n">
        <f aca="false">BO146</f>
        <v>-560959.848770545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-560959.848770545</v>
      </c>
      <c r="BV209" s="13" t="n">
        <f aca="false">BV146</f>
        <v>-530563.269046853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-571279.045745956</v>
      </c>
      <c r="CB209" s="13" t="n">
        <f aca="false">CB146</f>
        <v>-526279.045745956</v>
      </c>
      <c r="CC209" s="13" t="n">
        <f aca="false">CC146</f>
        <v>-563779.045745956</v>
      </c>
      <c r="CD209" s="13" t="n">
        <f aca="false">CD146</f>
        <v>-526279.045745956</v>
      </c>
      <c r="CE209" s="13" t="n">
        <f aca="false">CE146</f>
        <v>-563779.045745956</v>
      </c>
      <c r="CF209" s="13" t="n">
        <f aca="false">CF146</f>
        <v>-536030.420071864</v>
      </c>
      <c r="CG209" s="13" t="n">
        <f aca="false">CG146</f>
        <v>-571279.045745956</v>
      </c>
      <c r="CH209" s="13" t="n">
        <f aca="false">CH146</f>
        <v>-526279.045745956</v>
      </c>
      <c r="CI209" s="13" t="n">
        <f aca="false">CI146</f>
        <v>-563779.045745956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-537276.585954228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-681916.514346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-684938.22483755</v>
      </c>
      <c r="AG211" s="30" t="n">
        <f aca="false">AG209+AG210</f>
        <v>-681916.514346</v>
      </c>
      <c r="AH211" s="30" t="n">
        <f aca="false">AH209+AH210</f>
        <v>-681916.514346</v>
      </c>
      <c r="AI211" s="30" t="n">
        <f aca="false">AI209+AI210</f>
        <v>-681916.514346</v>
      </c>
      <c r="AJ211" s="30" t="n">
        <f aca="false">AJ209+AJ210</f>
        <v>-725811.417460216</v>
      </c>
      <c r="AK211" s="30" t="n">
        <f aca="false">AK209+AK210</f>
        <v>-681916.514346</v>
      </c>
      <c r="AL211" s="30" t="n">
        <f aca="false">AL209+AL210</f>
        <v>-698414.971203412</v>
      </c>
      <c r="AM211" s="30" t="n">
        <f aca="false">AM209+AM210</f>
        <v>-719416.514346</v>
      </c>
      <c r="AN211" s="30" t="n">
        <f aca="false">AN209+AN210</f>
        <v>-681916.514346</v>
      </c>
      <c r="AO211" s="30" t="n">
        <f aca="false">AO209+AO210</f>
        <v>-695554.84463292</v>
      </c>
      <c r="AP211" s="30" t="n">
        <f aca="false">AP209+AP210</f>
        <v>-740554.84463292</v>
      </c>
      <c r="AQ211" s="30" t="n">
        <f aca="false">AQ209+AQ210</f>
        <v>-695554.84463292</v>
      </c>
      <c r="AR211" s="30" t="n">
        <f aca="false">AR209+AR210</f>
        <v>-695554.84463292</v>
      </c>
      <c r="AS211" s="30" t="n">
        <f aca="false">AS209+AS210</f>
        <v>-740554.84463292</v>
      </c>
      <c r="AT211" s="30" t="n">
        <f aca="false">AT209+AT210</f>
        <v>-777237.84463292</v>
      </c>
      <c r="AU211" s="30" t="n">
        <f aca="false">AU209+AU210</f>
        <v>-783943.831647355</v>
      </c>
      <c r="AV211" s="30" t="n">
        <f aca="false">AV209+AV210</f>
        <v>-695554.84463292</v>
      </c>
      <c r="AW211" s="30" t="n">
        <f aca="false">AW209+AW210</f>
        <v>-777236.84463292</v>
      </c>
      <c r="AX211" s="30" t="n">
        <f aca="false">AX209+AX210</f>
        <v>-695554.84463292</v>
      </c>
      <c r="AY211" s="30" t="n">
        <f aca="false">AY209+AY210</f>
        <v>-695554.84463292</v>
      </c>
      <c r="AZ211" s="30" t="n">
        <f aca="false">AZ209+AZ210</f>
        <v>-777236.84463292</v>
      </c>
      <c r="BA211" s="30" t="n">
        <f aca="false">BA209+BA210</f>
        <v>-746965.941525578</v>
      </c>
      <c r="BB211" s="30" t="n">
        <f aca="false">BB209+BB210</f>
        <v>-709465.941525578</v>
      </c>
      <c r="BC211" s="30" t="n">
        <f aca="false">BC209+BC210</f>
        <v>-1642986.94152558</v>
      </c>
      <c r="BD211" s="30" t="n">
        <f aca="false">BD209+BD210</f>
        <v>-709465.941525578</v>
      </c>
      <c r="BE211" s="30" t="n">
        <f aca="false">BE209+BE210</f>
        <v>-754465.941525578</v>
      </c>
      <c r="BF211" s="30" t="n">
        <f aca="false">BF209+BF210</f>
        <v>-840343.941525578</v>
      </c>
      <c r="BG211" s="30" t="n">
        <f aca="false">BG209+BG210</f>
        <v>-753522.160264608</v>
      </c>
      <c r="BH211" s="30" t="n">
        <f aca="false">BH209+BH210</f>
        <v>-709465.941525578</v>
      </c>
      <c r="BI211" s="30" t="n">
        <f aca="false">BI209+BI210</f>
        <v>-877841.941525578</v>
      </c>
      <c r="BJ211" s="30" t="n">
        <f aca="false">BJ209+BJ210</f>
        <v>-713840.092468962</v>
      </c>
      <c r="BK211" s="30" t="n">
        <f aca="false">BK209+BK210</f>
        <v>-754465.941525578</v>
      </c>
      <c r="BL211" s="30" t="n">
        <f aca="false">BL209+BL210</f>
        <v>-840341.941525578</v>
      </c>
      <c r="BM211" s="30" t="n">
        <f aca="false">BM209+BM210</f>
        <v>-761155.26035609</v>
      </c>
      <c r="BN211" s="30" t="n">
        <f aca="false">BN209+BN210</f>
        <v>-723655.26035609</v>
      </c>
      <c r="BO211" s="30" t="n">
        <f aca="false">BO209+BO210</f>
        <v>-899531.26035609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-812810.91035609</v>
      </c>
      <c r="BS211" s="30" t="n">
        <f aca="false">BS209+BS210</f>
        <v>-723655.26035609</v>
      </c>
      <c r="BT211" s="30" t="n">
        <f aca="false">BT209+BT210</f>
        <v>-723655.26035609</v>
      </c>
      <c r="BU211" s="30" t="n">
        <f aca="false">BU209+BU210</f>
        <v>-843295.26035609</v>
      </c>
      <c r="BV211" s="30" t="n">
        <f aca="false">BV209+BV210</f>
        <v>-738258.680632397</v>
      </c>
      <c r="BW211" s="30" t="n">
        <f aca="false">BW209+BW210</f>
        <v>-723655.26035609</v>
      </c>
      <c r="BX211" s="30" t="n">
        <f aca="false">BX209+BX210</f>
        <v>-798295.26035609</v>
      </c>
      <c r="BY211" s="30" t="n">
        <f aca="false">BY209+BY210</f>
        <v>-738128.365563212</v>
      </c>
      <c r="BZ211" s="30" t="n">
        <f aca="false">BZ209+BZ210</f>
        <v>-738128.365563212</v>
      </c>
      <c r="CA211" s="30" t="n">
        <f aca="false">CA209+CA210</f>
        <v>-930924.365563212</v>
      </c>
      <c r="CB211" s="30" t="n">
        <f aca="false">CB209+CB210</f>
        <v>-738128.365563212</v>
      </c>
      <c r="CC211" s="30" t="n">
        <f aca="false">CC209+CC210</f>
        <v>-775628.365563212</v>
      </c>
      <c r="CD211" s="30" t="n">
        <f aca="false">CD209+CD210</f>
        <v>-892646.365563212</v>
      </c>
      <c r="CE211" s="30" t="n">
        <f aca="false">CE209+CE210</f>
        <v>-775628.365563212</v>
      </c>
      <c r="CF211" s="30" t="n">
        <f aca="false">CF209+CF210</f>
        <v>-747879.73988912</v>
      </c>
      <c r="CG211" s="30" t="n">
        <f aca="false">CG209+CG210</f>
        <v>-937645.365563212</v>
      </c>
      <c r="CH211" s="30" t="n">
        <f aca="false">CH209+CH210</f>
        <v>-738128.365563212</v>
      </c>
      <c r="CI211" s="30" t="n">
        <f aca="false">CI209+CI210</f>
        <v>-775628.365563212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-826517.892167829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225060.274287298</v>
      </c>
      <c r="R212" s="37" t="n">
        <f aca="false">R208+R211</f>
        <v>-723747.636062235</v>
      </c>
      <c r="S212" s="37" t="n">
        <f aca="false">S208+S211</f>
        <v>247364.981314514</v>
      </c>
      <c r="T212" s="37" t="n">
        <f aca="false">T208+T211</f>
        <v>312253.056448463</v>
      </c>
      <c r="U212" s="37" t="n">
        <f aca="false">U208+U211</f>
        <v>510347.083948462</v>
      </c>
      <c r="V212" s="37" t="n">
        <f aca="false">V208+V211</f>
        <v>630741.376448465</v>
      </c>
      <c r="W212" s="37" t="n">
        <f aca="false">W208+W211</f>
        <v>809951.806448465</v>
      </c>
      <c r="X212" s="37" t="n">
        <f aca="false">X208+X211</f>
        <v>745022.951307379</v>
      </c>
      <c r="Y212" s="37" t="n">
        <f aca="false">Y208+Y211</f>
        <v>578071.304857379</v>
      </c>
      <c r="Z212" s="37" t="n">
        <f aca="false">Z208+Z211</f>
        <v>702431.311307379</v>
      </c>
      <c r="AA212" s="37" t="n">
        <f aca="false">AA208+AA211</f>
        <v>645367.611307378</v>
      </c>
      <c r="AB212" s="37" t="n">
        <f aca="false">AB208+AB211</f>
        <v>689015.595929156</v>
      </c>
      <c r="AC212" s="37" t="n">
        <f aca="false">AC208+AC211</f>
        <v>389544.214639601</v>
      </c>
      <c r="AD212" s="37" t="n">
        <f aca="false">AD208+AD211</f>
        <v>412494.124639601</v>
      </c>
      <c r="AE212" s="37" t="n">
        <f aca="false">AE208+AE211</f>
        <v>-105245.284491853</v>
      </c>
      <c r="AF212" s="37" t="n">
        <f aca="false">AF208+AF211</f>
        <v>785333.76561226</v>
      </c>
      <c r="AG212" s="37" t="n">
        <f aca="false">AG208+AG211</f>
        <v>501818.694912486</v>
      </c>
      <c r="AH212" s="37" t="n">
        <f aca="false">AH208+AH211</f>
        <v>480425.144912485</v>
      </c>
      <c r="AI212" s="37" t="n">
        <f aca="false">AI208+AI211</f>
        <v>683047.654480235</v>
      </c>
      <c r="AJ212" s="37" t="n">
        <f aca="false">AJ208+AJ211</f>
        <v>379396.840650383</v>
      </c>
      <c r="AK212" s="37" t="n">
        <f aca="false">AK208+AK211</f>
        <v>282018.25245485</v>
      </c>
      <c r="AL212" s="37" t="n">
        <f aca="false">AL208+AL211</f>
        <v>168691.509339028</v>
      </c>
      <c r="AM212" s="37" t="n">
        <f aca="false">AM208+AM211</f>
        <v>59076.8954386774</v>
      </c>
      <c r="AN212" s="37" t="n">
        <f aca="false">AN208+AN211</f>
        <v>-11905.1545613224</v>
      </c>
      <c r="AO212" s="37" t="n">
        <f aca="false">AO208+AO211</f>
        <v>42879.8051517577</v>
      </c>
      <c r="AP212" s="37" t="n">
        <f aca="false">AP208+AP211</f>
        <v>-2120.19484824245</v>
      </c>
      <c r="AQ212" s="37" t="n">
        <f aca="false">AQ208+AQ211</f>
        <v>42879.8051517577</v>
      </c>
      <c r="AR212" s="37" t="n">
        <f aca="false">AR208+AR211</f>
        <v>151231.705151757</v>
      </c>
      <c r="AS212" s="37" t="n">
        <f aca="false">AS208+AS211</f>
        <v>106231.705151757</v>
      </c>
      <c r="AT212" s="37" t="n">
        <f aca="false">AT208+AT211</f>
        <v>151231.705151757</v>
      </c>
      <c r="AU212" s="37" t="n">
        <f aca="false">AU208+AU211</f>
        <v>485975.551733662</v>
      </c>
      <c r="AV212" s="37" t="n">
        <f aca="false">AV208+AV211</f>
        <v>-140604.903764373</v>
      </c>
      <c r="AW212" s="37" t="n">
        <f aca="false">AW208+AW211</f>
        <v>-140604.903764374</v>
      </c>
      <c r="AX212" s="37" t="n">
        <f aca="false">AX208+AX211</f>
        <v>-140604.903764373</v>
      </c>
      <c r="AY212" s="37" t="n">
        <f aca="false">AY208+AY211</f>
        <v>-140604.903764373</v>
      </c>
      <c r="AZ212" s="37" t="n">
        <f aca="false">AZ208+AZ211</f>
        <v>-50311.6537643737</v>
      </c>
      <c r="BA212" s="37" t="n">
        <f aca="false">BA208+BA211</f>
        <v>-11429.5006570311</v>
      </c>
      <c r="BB212" s="37" t="n">
        <f aca="false">BB208+BB211</f>
        <v>-154516.000657031</v>
      </c>
      <c r="BC212" s="37" t="n">
        <f aca="false">BC208+BC211</f>
        <v>-154516.000657032</v>
      </c>
      <c r="BD212" s="37" t="n">
        <f aca="false">BD208+BD211</f>
        <v>44129.1493429684</v>
      </c>
      <c r="BE212" s="37" t="n">
        <f aca="false">BE208+BE211</f>
        <v>-181457.350657031</v>
      </c>
      <c r="BF212" s="37" t="n">
        <f aca="false">BF208+BF211</f>
        <v>-46164.1006570316</v>
      </c>
      <c r="BG212" s="37" t="n">
        <f aca="false">BG208+BG211</f>
        <v>18131.5806039387</v>
      </c>
      <c r="BH212" s="37" t="n">
        <f aca="false">BH208+BH211</f>
        <v>184713.524398569</v>
      </c>
      <c r="BI212" s="37" t="n">
        <f aca="false">BI208+BI211</f>
        <v>-259382.391525578</v>
      </c>
      <c r="BJ212" s="37" t="n">
        <f aca="false">BJ208+BJ211</f>
        <v>-324552.742468962</v>
      </c>
      <c r="BK212" s="37" t="n">
        <f aca="false">BK208+BK211</f>
        <v>-266882.391525578</v>
      </c>
      <c r="BL212" s="37" t="n">
        <f aca="false">BL208+BL211</f>
        <v>-131589.141525578</v>
      </c>
      <c r="BM212" s="37" t="n">
        <f aca="false">BM208+BM211</f>
        <v>-183278.46035609</v>
      </c>
      <c r="BN212" s="37" t="n">
        <f aca="false">BN208+BN211</f>
        <v>-37426.5603560897</v>
      </c>
      <c r="BO212" s="37" t="n">
        <f aca="false">BO208+BO211</f>
        <v>-82426.5603560897</v>
      </c>
      <c r="BP212" s="37" t="n">
        <f aca="false">BP208+BP211</f>
        <v>-37426.5603560897</v>
      </c>
      <c r="BQ212" s="37" t="n">
        <f aca="false">BQ208+BQ211</f>
        <v>-37426.5603560897</v>
      </c>
      <c r="BR212" s="37" t="n">
        <f aca="false">BR208+BR211</f>
        <v>106117.03964391</v>
      </c>
      <c r="BS212" s="37" t="n">
        <f aca="false">BS208+BS211</f>
        <v>-127719.81035609</v>
      </c>
      <c r="BT212" s="37" t="n">
        <f aca="false">BT208+BT211</f>
        <v>-19367.9103560903</v>
      </c>
      <c r="BU212" s="37" t="n">
        <f aca="false">BU208+BU211</f>
        <v>3394.08964390971</v>
      </c>
      <c r="BV212" s="37" t="n">
        <f aca="false">BV208+BV211</f>
        <v>74380.5693676026</v>
      </c>
      <c r="BW212" s="37" t="n">
        <f aca="false">BW208+BW211</f>
        <v>-127719.81035609</v>
      </c>
      <c r="BX212" s="37" t="n">
        <f aca="false">BX208+BX211</f>
        <v>30335.4396439104</v>
      </c>
      <c r="BY212" s="37" t="n">
        <f aca="false">BY208+BY211</f>
        <v>-232486.165563212</v>
      </c>
      <c r="BZ212" s="37" t="n">
        <f aca="false">BZ208+BZ211</f>
        <v>-33841.0155632121</v>
      </c>
      <c r="CA212" s="37" t="n">
        <f aca="false">CA208+CA211</f>
        <v>-191665.515563212</v>
      </c>
      <c r="CB212" s="37" t="n">
        <f aca="false">CB208+CB211</f>
        <v>-15782.3655632117</v>
      </c>
      <c r="CC212" s="37" t="n">
        <f aca="false">CC208+CC211</f>
        <v>-269986.165563211</v>
      </c>
      <c r="CD212" s="37" t="n">
        <f aca="false">CD208+CD211</f>
        <v>24599.3344367885</v>
      </c>
      <c r="CE212" s="37" t="n">
        <f aca="false">CE208+CE211</f>
        <v>-269986.165563211</v>
      </c>
      <c r="CF212" s="37" t="n">
        <f aca="false">CF208+CF211</f>
        <v>-25533.7398891205</v>
      </c>
      <c r="CG212" s="37" t="n">
        <f aca="false">CG208+CG211</f>
        <v>-200987.165563212</v>
      </c>
      <c r="CH212" s="37" t="n">
        <f aca="false">CH208+CH211</f>
        <v>-404692.915563212</v>
      </c>
      <c r="CI212" s="37" t="n">
        <f aca="false">CI208+CI211</f>
        <v>-179692.915563211</v>
      </c>
      <c r="CJ212" s="37" t="n">
        <f aca="false">CJ208+CJ211</f>
        <v>-59085.8889567324</v>
      </c>
      <c r="CK212" s="37" t="n">
        <f aca="false">CK208+CK211</f>
        <v>905.517125524231</v>
      </c>
      <c r="CL212" s="37" t="n">
        <f aca="false">CL208+CL211</f>
        <v>108785.457832171</v>
      </c>
      <c r="CM212" s="37" t="n">
        <f aca="false">CM208+CM211</f>
        <v>-107446.382874476</v>
      </c>
      <c r="CN212" s="37" t="n">
        <f aca="false">CN208+CN211</f>
        <v>-107446.382874476</v>
      </c>
      <c r="CO212" s="37" t="n">
        <f aca="false">CO208+CO211</f>
        <v>-107446.382874476</v>
      </c>
      <c r="CP212" s="37" t="n">
        <f aca="false">CP208+CP211</f>
        <v>-107446.382874476</v>
      </c>
      <c r="CQ212" s="37" t="n">
        <f aca="false">CQ208+CQ211</f>
        <v>-107446.382874476</v>
      </c>
      <c r="CR212" s="37" t="n">
        <f aca="false">CR208+CR211</f>
        <v>905.517125524231</v>
      </c>
      <c r="CS212" s="37" t="n">
        <f aca="false">CS208+CS211</f>
        <v>-215798.282874476</v>
      </c>
      <c r="CT212" s="37" t="n">
        <f aca="false">CT208+CT211</f>
        <v>-52392.3866761698</v>
      </c>
      <c r="CU212" s="37" t="n">
        <f aca="false">CU208+CU211</f>
        <v>-232978.88667617</v>
      </c>
      <c r="CV212" s="37" t="n">
        <f aca="false">CV208+CV211</f>
        <v>-142685.63667617</v>
      </c>
      <c r="CW212" s="37" t="n">
        <f aca="false">CW208+CW211</f>
        <v>-281159.5513461</v>
      </c>
      <c r="CX212" s="37" t="n">
        <f aca="false">CX208+CX211</f>
        <v>-155360.802409693</v>
      </c>
      <c r="CY212" s="37" t="n">
        <f aca="false">CY208+CY211</f>
        <v>-372064.602409693</v>
      </c>
      <c r="CZ212" s="37" t="n">
        <f aca="false">CZ208+CZ211</f>
        <v>-281771.352409693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0.264684542437021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0.259237916891722</v>
      </c>
      <c r="T213" s="33" t="n">
        <f aca="false">IFERROR(IF(OR(T208&lt;=0,T212/T208&lt;0,T212/T208&gt;1),0,T212/T208),0)</f>
        <v>0.309439594139472</v>
      </c>
      <c r="U213" s="33" t="n">
        <f aca="false">IFERROR(IF(OR(U208&lt;=0,U212/U208&lt;0,U212/U208&gt;1),0,U212/U208),0)</f>
        <v>0.416609997508379</v>
      </c>
      <c r="V213" s="33" t="n">
        <f aca="false">IFERROR(IF(OR(V208&lt;=0,V212/V208&lt;0,V212/V208&gt;1),0,V212/V208),0)</f>
        <v>0.485451933841456</v>
      </c>
      <c r="W213" s="33" t="n">
        <f aca="false">IFERROR(IF(OR(W208&lt;=0,W212/W208&lt;0,W212/W208&gt;1),0,W212/W208),0)</f>
        <v>0.547820917139166</v>
      </c>
      <c r="X213" s="33" t="n">
        <f aca="false">IFERROR(IF(OR(X208&lt;=0,X212/X208&lt;0,X212/X208&gt;1),0,X212/X208),0)</f>
        <v>0.527051163812399</v>
      </c>
      <c r="Y213" s="33" t="n">
        <f aca="false">IFERROR(IF(OR(Y208&lt;=0,Y212/Y208&lt;0,Y212/Y208&gt;1),0,Y212/Y208),0)</f>
        <v>0.441551274713604</v>
      </c>
      <c r="Z213" s="33" t="n">
        <f aca="false">IFERROR(IF(OR(Z208&lt;=0,Z212/Z208&lt;0,Z212/Z208&gt;1),0,Z212/Z208),0)</f>
        <v>0.512358234727023</v>
      </c>
      <c r="AA213" s="33" t="n">
        <f aca="false">IFERROR(IF(OR(AA208&lt;=0,AA212/AA208&lt;0,AA212/AA208&gt;1),0,AA212/AA208),0)</f>
        <v>0.491179786171346</v>
      </c>
      <c r="AB213" s="33" t="n">
        <f aca="false">IFERROR(IF(OR(AB208&lt;=0,AB212/AB208&lt;0,AB212/AB208&gt;1),0,AB212/AB208),0)</f>
        <v>0.507539252615594</v>
      </c>
      <c r="AC213" s="33" t="n">
        <f aca="false">IFERROR(IF(OR(AC208&lt;=0,AC212/AC208&lt;0,AC212/AC208&gt;1),0,AC212/AC208),0)</f>
        <v>0.363563688431586</v>
      </c>
      <c r="AD213" s="33" t="n">
        <f aca="false">IFERROR(IF(OR(AD208&lt;=0,AD212/AD208&lt;0,AD212/AD208&gt;1),0,AD212/AD208),0)</f>
        <v>0.376909827029768</v>
      </c>
      <c r="AE213" s="33" t="n">
        <f aca="false">IFERROR(IF(OR(AE208&lt;=0,AE212/AE208&lt;0,AE212/AE208&gt;1),0,AE212/AE208),0)</f>
        <v>0</v>
      </c>
      <c r="AF213" s="33" t="n">
        <f aca="false">IFERROR(IF(OR(AF208&lt;=0,AF212/AF208&lt;0,AF212/AF208&gt;1),0,AF212/AF208),0)</f>
        <v>0.534141825943374</v>
      </c>
      <c r="AG213" s="33" t="n">
        <f aca="false">IFERROR(IF(OR(AG208&lt;=0,AG212/AG208&lt;0,AG212/AG208&gt;1),0,AG212/AG208),0)</f>
        <v>0.423928164835812</v>
      </c>
      <c r="AH213" s="33" t="n">
        <f aca="false">IFERROR(IF(OR(AH208&lt;=0,AH212/AH208&lt;0,AH212/AH208&gt;1),0,AH212/AH208),0)</f>
        <v>0.413325239688107</v>
      </c>
      <c r="AI213" s="33" t="n">
        <f aca="false">IFERROR(IF(OR(AI208&lt;=0,AI212/AI208&lt;0,AI212/AI208&gt;1),0,AI212/AI208),0)</f>
        <v>0.500414347922117</v>
      </c>
      <c r="AJ213" s="33" t="n">
        <f aca="false">IFERROR(IF(OR(AJ208&lt;=0,AJ212/AJ208&lt;0,AJ212/AJ208&gt;1),0,AJ212/AJ208),0)</f>
        <v>0.343280859391133</v>
      </c>
      <c r="AK213" s="33" t="n">
        <f aca="false">IFERROR(IF(OR(AK208&lt;=0,AK212/AK208&lt;0,AK212/AK208&gt;1),0,AK212/AK208),0)</f>
        <v>0.292569852409022</v>
      </c>
      <c r="AL213" s="33" t="n">
        <f aca="false">IFERROR(IF(OR(AL208&lt;=0,AL212/AL208&lt;0,AL212/AL208&gt;1),0,AL212/AL208),0)</f>
        <v>0.194545321854242</v>
      </c>
      <c r="AM213" s="33" t="n">
        <f aca="false">IFERROR(IF(OR(AM208&lt;=0,AM212/AM208&lt;0,AM212/AM208&gt;1),0,AM212/AM208),0)</f>
        <v>0.0758861856711381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0.0580685171859976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0.0580685171859976</v>
      </c>
      <c r="AR213" s="33" t="n">
        <f aca="false">IFERROR(IF(OR(AR208&lt;=0,AR212/AR208&lt;0,AR212/AR208&gt;1),0,AR212/AR208),0)</f>
        <v>0.178594836195984</v>
      </c>
      <c r="AS213" s="33" t="n">
        <f aca="false">IFERROR(IF(OR(AS208&lt;=0,AS212/AS208&lt;0,AS212/AS208&gt;1),0,AS212/AS208),0)</f>
        <v>0.125452754509114</v>
      </c>
      <c r="AT213" s="33" t="n">
        <f aca="false">IFERROR(IF(OR(AT208&lt;=0,AT212/AT208&lt;0,AT212/AT208&gt;1),0,AT212/AT208),0)</f>
        <v>0.162882784025421</v>
      </c>
      <c r="AU213" s="33" t="n">
        <f aca="false">IFERROR(IF(OR(AU208&lt;=0,AU212/AU208&lt;0,AU212/AU208&gt;1),0,AU212/AU208),0)</f>
        <v>0.382682206519131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0.0585581698682616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0.02349704231788</v>
      </c>
      <c r="BH213" s="33" t="n">
        <f aca="false">IFERROR(IF(OR(BH208&lt;=0,BH212/BH208&lt;0,BH212/BH208&gt;1),0,BH212/BH208),0)</f>
        <v>0.206573212020324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0.115479172925266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0.00400865989859175</v>
      </c>
      <c r="BV213" s="33" t="n">
        <f aca="false">IFERROR(IF(OR(BV208&lt;=0,BV212/BV208&lt;0,BV212/BV208&gt;1),0,BV212/BV208),0)</f>
        <v>0.091529629374415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0.0366091186869016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0.0268186969279752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0.00109500639429828</v>
      </c>
      <c r="CL213" s="33" t="n">
        <f aca="false">IFERROR(IF(OR(CL208&lt;=0,CL212/CL208&lt;0,CL212/CL208&gt;1),0,CL212/CL208),0)</f>
        <v>0.116310347687914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0.00109500639429828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225060.27</v>
      </c>
      <c r="R215" s="13" t="n">
        <f aca="false">ROUND(R212-(Budget!S57+Budget!S114),2)</f>
        <v>-723747.64</v>
      </c>
      <c r="S215" s="13" t="n">
        <f aca="false">ROUND(S212-(Budget!T57+Budget!T114),2)</f>
        <v>247364.98</v>
      </c>
      <c r="T215" s="13" t="n">
        <f aca="false">ROUND(T212-(Budget!U57+Budget!U114),2)</f>
        <v>312253.06</v>
      </c>
      <c r="U215" s="13" t="n">
        <f aca="false">ROUND(U212-(Budget!V57+Budget!V114),2)</f>
        <v>510347.08</v>
      </c>
      <c r="V215" s="13" t="n">
        <f aca="false">ROUND(V212-(Budget!W57+Budget!W114),2)</f>
        <v>630741.38</v>
      </c>
      <c r="W215" s="13" t="n">
        <f aca="false">ROUND(W212-(Budget!X57+Budget!X114),2)</f>
        <v>809951.81</v>
      </c>
      <c r="X215" s="13" t="n">
        <f aca="false">ROUND(X212-(Budget!Y57+Budget!Y114),2)</f>
        <v>745022.95</v>
      </c>
      <c r="Y215" s="13" t="n">
        <f aca="false">ROUND(Y212-(Budget!Z57+Budget!Z114),2)</f>
        <v>578071.3</v>
      </c>
      <c r="Z215" s="13" t="n">
        <f aca="false">ROUND(Z212-(Budget!AA57+Budget!AA114),2)</f>
        <v>702431.31</v>
      </c>
      <c r="AA215" s="13" t="n">
        <f aca="false">ROUND(AA212-(Budget!AB57+Budget!AB114),2)</f>
        <v>645367.61</v>
      </c>
      <c r="AB215" s="13" t="n">
        <f aca="false">ROUND(AB212-(Budget!AC57+Budget!AC114),2)</f>
        <v>689015.6</v>
      </c>
      <c r="AC215" s="13" t="n">
        <f aca="false">ROUND(AC212-(Budget!AD57+Budget!AD114),2)</f>
        <v>389544.21</v>
      </c>
      <c r="AD215" s="13" t="n">
        <f aca="false">ROUND(AD212-(Budget!AE57+Budget!AE114),2)</f>
        <v>412494.12</v>
      </c>
      <c r="AE215" s="13" t="n">
        <f aca="false">ROUND(AE212-(Budget!AF57+Budget!AF114),2)</f>
        <v>-105245.28</v>
      </c>
      <c r="AF215" s="13" t="n">
        <f aca="false">ROUND(AF212-(Budget!AG57+Budget!AG114),2)</f>
        <v>785333.77</v>
      </c>
      <c r="AG215" s="13" t="n">
        <f aca="false">ROUND(AG212-(Budget!AH57+Budget!AH114),2)</f>
        <v>501818.69</v>
      </c>
      <c r="AH215" s="13" t="n">
        <f aca="false">ROUND(AH212-(Budget!AI57+Budget!AI114),2)</f>
        <v>480425.14</v>
      </c>
      <c r="AI215" s="13" t="n">
        <f aca="false">ROUND(AI212-(Budget!AJ57+Budget!AJ114),2)</f>
        <v>683047.65</v>
      </c>
      <c r="AJ215" s="13" t="n">
        <f aca="false">ROUND(AJ212-(Budget!AK57+Budget!AK114),2)</f>
        <v>379396.84</v>
      </c>
      <c r="AK215" s="13" t="n">
        <f aca="false">ROUND(AK212-(Budget!AL57+Budget!AL114),2)</f>
        <v>282018.25</v>
      </c>
      <c r="AL215" s="13" t="n">
        <f aca="false">ROUND(AL212-(Budget!AM57+Budget!AM114),2)</f>
        <v>168691.51</v>
      </c>
      <c r="AM215" s="13" t="n">
        <f aca="false">ROUND(AM212-(Budget!AN57+Budget!AN114),2)</f>
        <v>59076.9</v>
      </c>
      <c r="AN215" s="13" t="n">
        <f aca="false">ROUND(AN212-(Budget!AO57+Budget!AO114),2)</f>
        <v>-11905.15</v>
      </c>
      <c r="AO215" s="13" t="n">
        <f aca="false">ROUND(AO212-(Budget!AP57+Budget!AP114),2)</f>
        <v>42879.81</v>
      </c>
      <c r="AP215" s="13" t="n">
        <f aca="false">ROUND(AP212-(Budget!AQ57+Budget!AQ114),2)</f>
        <v>-2120.19</v>
      </c>
      <c r="AQ215" s="13" t="n">
        <f aca="false">ROUND(AQ212-(Budget!AR57+Budget!AR114),2)</f>
        <v>42879.81</v>
      </c>
      <c r="AR215" s="13" t="n">
        <f aca="false">ROUND(AR212-(Budget!AS57+Budget!AS114),2)</f>
        <v>151231.71</v>
      </c>
      <c r="AS215" s="13" t="n">
        <f aca="false">ROUND(AS212-(Budget!AT57+Budget!AT114),2)</f>
        <v>106231.71</v>
      </c>
      <c r="AT215" s="13" t="n">
        <f aca="false">ROUND(AT212-(Budget!AU57+Budget!AU114),2)</f>
        <v>151231.71</v>
      </c>
      <c r="AU215" s="13" t="n">
        <f aca="false">ROUND(AU212-(Budget!AV57+Budget!AV114),2)</f>
        <v>485975.55</v>
      </c>
      <c r="AV215" s="13" t="n">
        <f aca="false">ROUND(AV212-(Budget!AW57+Budget!AW114),2)</f>
        <v>-140604.9</v>
      </c>
      <c r="AW215" s="13" t="n">
        <f aca="false">ROUND(AW212-(Budget!AX57+Budget!AX114),2)</f>
        <v>-140604.9</v>
      </c>
      <c r="AX215" s="13" t="n">
        <f aca="false">ROUND(AX212-(Budget!AY57+Budget!AY114),2)</f>
        <v>-140604.9</v>
      </c>
      <c r="AY215" s="13" t="n">
        <f aca="false">ROUND(AY212-(Budget!AZ57+Budget!AZ114),2)</f>
        <v>-140604.9</v>
      </c>
      <c r="AZ215" s="13" t="n">
        <f aca="false">ROUND(AZ212-(Budget!BA57+Budget!BA114),2)</f>
        <v>-50311.65</v>
      </c>
      <c r="BA215" s="13" t="n">
        <f aca="false">ROUND(BA212-(Budget!BB57+Budget!BB114),2)</f>
        <v>-11429.5</v>
      </c>
      <c r="BB215" s="13" t="n">
        <f aca="false">ROUND(BB212-(Budget!BC57+Budget!BC114),2)</f>
        <v>-154516</v>
      </c>
      <c r="BC215" s="13" t="n">
        <f aca="false">ROUND(BC212-(Budget!BD57+Budget!BD114),2)</f>
        <v>-154516</v>
      </c>
      <c r="BD215" s="13" t="n">
        <f aca="false">ROUND(BD212-(Budget!BE57+Budget!BE114),2)</f>
        <v>44129.15</v>
      </c>
      <c r="BE215" s="13" t="n">
        <f aca="false">ROUND(BE212-(Budget!BF57+Budget!BF114),2)</f>
        <v>-181457.35</v>
      </c>
      <c r="BF215" s="13" t="n">
        <f aca="false">ROUND(BF212-(Budget!BG57+Budget!BG114),2)</f>
        <v>-46164.1</v>
      </c>
      <c r="BG215" s="13" t="n">
        <f aca="false">ROUND(BG212-(Budget!BH57+Budget!BH114),2)</f>
        <v>18131.58</v>
      </c>
      <c r="BH215" s="13" t="n">
        <f aca="false">ROUND(BH212-(Budget!BI57+Budget!BI114),2)</f>
        <v>184713.52</v>
      </c>
      <c r="BI215" s="13" t="n">
        <f aca="false">ROUND(BI212-(Budget!BJ57+Budget!BJ114),2)</f>
        <v>-259382.39</v>
      </c>
      <c r="BJ215" s="13" t="n">
        <f aca="false">ROUND(BJ212-(Budget!BK57+Budget!BK114),2)</f>
        <v>-324552.74</v>
      </c>
      <c r="BK215" s="13" t="n">
        <f aca="false">ROUND(BK212-(Budget!BL57+Budget!BL114),2)</f>
        <v>-266882.39</v>
      </c>
      <c r="BL215" s="13" t="n">
        <f aca="false">ROUND(BL212-(Budget!BM57+Budget!BM114),2)</f>
        <v>-131589.14</v>
      </c>
      <c r="BM215" s="13" t="n">
        <f aca="false">ROUND(BM212-(Budget!BN57+Budget!BN114),2)</f>
        <v>-183278.46</v>
      </c>
      <c r="BN215" s="13" t="n">
        <f aca="false">ROUND(BN212-(Budget!BO57+Budget!BO114),2)</f>
        <v>-37426.56</v>
      </c>
      <c r="BO215" s="13" t="n">
        <f aca="false">ROUND(BO212-(Budget!BP57+Budget!BP114),2)</f>
        <v>-82426.56</v>
      </c>
      <c r="BP215" s="13" t="n">
        <f aca="false">ROUND(BP212-(Budget!BQ57+Budget!BQ114),2)</f>
        <v>-37426.56</v>
      </c>
      <c r="BQ215" s="13" t="n">
        <f aca="false">ROUND(BQ212-(Budget!BR57+Budget!BR114),2)</f>
        <v>-37426.56</v>
      </c>
      <c r="BR215" s="13" t="n">
        <f aca="false">ROUND(BR212-(Budget!BS57+Budget!BS114),2)</f>
        <v>106117.04</v>
      </c>
      <c r="BS215" s="13" t="n">
        <f aca="false">ROUND(BS212-(Budget!BT57+Budget!BT114),2)</f>
        <v>-127719.81</v>
      </c>
      <c r="BT215" s="13" t="n">
        <f aca="false">ROUND(BT212-(Budget!BU57+Budget!BU114),2)</f>
        <v>-19367.91</v>
      </c>
      <c r="BU215" s="13" t="n">
        <f aca="false">ROUND(BU212-(Budget!BV57+Budget!BV114),2)</f>
        <v>3394.09</v>
      </c>
      <c r="BV215" s="13" t="n">
        <f aca="false">ROUND(BV212-(Budget!BW57+Budget!BW114),2)</f>
        <v>74380.57</v>
      </c>
      <c r="BW215" s="13" t="n">
        <f aca="false">ROUND(BW212-(Budget!BX57+Budget!BX114),2)</f>
        <v>-127719.81</v>
      </c>
      <c r="BX215" s="13" t="n">
        <f aca="false">ROUND(BX212-(Budget!BY57+Budget!BY114),2)</f>
        <v>30335.44</v>
      </c>
      <c r="BY215" s="13" t="n">
        <f aca="false">ROUND(BY212-(Budget!BZ57+Budget!BZ114),2)</f>
        <v>-232486.17</v>
      </c>
      <c r="BZ215" s="13" t="n">
        <f aca="false">ROUND(BZ212-(Budget!CA57+Budget!CA114),2)</f>
        <v>-33841.02</v>
      </c>
      <c r="CA215" s="13" t="n">
        <f aca="false">ROUND(CA212-(Budget!CB57+Budget!CB114),2)</f>
        <v>-191665.52</v>
      </c>
      <c r="CB215" s="13" t="n">
        <f aca="false">ROUND(CB212-(Budget!CC57+Budget!CC114),2)</f>
        <v>-15782.37</v>
      </c>
      <c r="CC215" s="13" t="n">
        <f aca="false">ROUND(CC212-(Budget!CD57+Budget!CD114),2)</f>
        <v>-269986.17</v>
      </c>
      <c r="CD215" s="13" t="n">
        <f aca="false">ROUND(CD212-(Budget!CE57+Budget!CE114),2)</f>
        <v>24599.33</v>
      </c>
      <c r="CE215" s="13" t="n">
        <f aca="false">ROUND(CE212-(Budget!CF57+Budget!CF114),2)</f>
        <v>-269986.17</v>
      </c>
      <c r="CF215" s="13" t="n">
        <f aca="false">ROUND(CF212-(Budget!CG57+Budget!CG114),2)</f>
        <v>-25533.74</v>
      </c>
      <c r="CG215" s="13" t="n">
        <f aca="false">ROUND(CG212-(Budget!CH57+Budget!CH114),2)</f>
        <v>-200987.17</v>
      </c>
      <c r="CH215" s="13" t="n">
        <f aca="false">ROUND(CH212-(Budget!CI57+Budget!CI114),2)</f>
        <v>-404692.92</v>
      </c>
      <c r="CI215" s="13" t="n">
        <f aca="false">ROUND(CI212-(Budget!CJ57+Budget!CJ114),2)</f>
        <v>-179692.92</v>
      </c>
      <c r="CJ215" s="13" t="n">
        <f aca="false">ROUND(CJ212-(Budget!CK57+Budget!CK114),2)</f>
        <v>-59085.89</v>
      </c>
      <c r="CK215" s="13" t="n">
        <f aca="false">ROUND(CK212-(Budget!CL57+Budget!CL114),2)</f>
        <v>905.52</v>
      </c>
      <c r="CL215" s="13" t="n">
        <f aca="false">ROUND(CL212-(Budget!CM57+Budget!CM114),2)</f>
        <v>108785.46</v>
      </c>
      <c r="CM215" s="13" t="n">
        <f aca="false">ROUND(CM212-(Budget!CN57+Budget!CN114),2)</f>
        <v>-107446.38</v>
      </c>
      <c r="CN215" s="13" t="n">
        <f aca="false">ROUND(CN212-(Budget!CO57+Budget!CO114),2)</f>
        <v>-107446.38</v>
      </c>
      <c r="CO215" s="13" t="n">
        <f aca="false">ROUND(CO212-(Budget!CP57+Budget!CP114),2)</f>
        <v>-107446.38</v>
      </c>
      <c r="CP215" s="13" t="n">
        <f aca="false">ROUND(CP212-(Budget!CQ57+Budget!CQ114),2)</f>
        <v>-107446.38</v>
      </c>
      <c r="CQ215" s="13" t="n">
        <f aca="false">ROUND(CQ212-(Budget!CR57+Budget!CR114),2)</f>
        <v>-107446.38</v>
      </c>
      <c r="CR215" s="13" t="n">
        <f aca="false">ROUND(CR212-(Budget!CS57+Budget!CS114),2)</f>
        <v>905.52</v>
      </c>
      <c r="CS215" s="13" t="n">
        <f aca="false">ROUND(CS212-(Budget!CT57+Budget!CT114),2)</f>
        <v>-215798.28</v>
      </c>
      <c r="CT215" s="13" t="n">
        <f aca="false">ROUND(CT212-(Budget!CU57+Budget!CU114),2)</f>
        <v>-52392.39</v>
      </c>
      <c r="CU215" s="13" t="n">
        <f aca="false">ROUND(CU212-(Budget!CV57+Budget!CV114),2)</f>
        <v>-232978.89</v>
      </c>
      <c r="CV215" s="13" t="n">
        <f aca="false">ROUND(CV212-(Budget!CW57+Budget!CW114),2)</f>
        <v>-142685.64</v>
      </c>
      <c r="CW215" s="13" t="n">
        <f aca="false">ROUND(CW212-(Budget!CX57+Budget!CX114),2)</f>
        <v>-281159.55</v>
      </c>
      <c r="CX215" s="13" t="n">
        <f aca="false">ROUND(CX212-(Budget!CY57+Budget!CY114),2)</f>
        <v>-155360.8</v>
      </c>
      <c r="CY215" s="13" t="n">
        <f aca="false">ROUND(CY212-(Budget!CZ57+Budget!CZ114),2)</f>
        <v>-372064.6</v>
      </c>
      <c r="CZ215" s="13" t="n">
        <f aca="false">ROUND(CZ212-(Budget!DA57+Budget!DA114),2)</f>
        <v>-281771.35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250000</v>
      </c>
      <c r="BM225" s="13" t="n">
        <f aca="false">BL227</f>
        <v>250000</v>
      </c>
      <c r="BN225" s="13" t="n">
        <f aca="false">BM227</f>
        <v>250000</v>
      </c>
      <c r="BO225" s="13" t="n">
        <f aca="false">BN227</f>
        <v>250000</v>
      </c>
      <c r="BP225" s="13" t="n">
        <f aca="false">BO227</f>
        <v>250000</v>
      </c>
      <c r="BQ225" s="13" t="n">
        <f aca="false">BP227</f>
        <v>250000</v>
      </c>
      <c r="BR225" s="13" t="n">
        <f aca="false">BQ227</f>
        <v>250000</v>
      </c>
      <c r="BS225" s="13" t="n">
        <f aca="false">BR227</f>
        <v>250000</v>
      </c>
      <c r="BT225" s="13" t="n">
        <f aca="false">BS227</f>
        <v>250000</v>
      </c>
      <c r="BU225" s="13" t="n">
        <f aca="false">BT227</f>
        <v>250000</v>
      </c>
      <c r="BV225" s="13" t="n">
        <f aca="false">BU227</f>
        <v>250000</v>
      </c>
      <c r="BW225" s="13" t="n">
        <f aca="false">BV227</f>
        <v>250000</v>
      </c>
      <c r="BX225" s="13" t="n">
        <f aca="false">BW227</f>
        <v>250000</v>
      </c>
      <c r="BY225" s="13" t="n">
        <f aca="false">BX227</f>
        <v>250000</v>
      </c>
      <c r="BZ225" s="13" t="n">
        <f aca="false">BY227</f>
        <v>250000</v>
      </c>
      <c r="CA225" s="13" t="n">
        <f aca="false">BZ227</f>
        <v>250000</v>
      </c>
      <c r="CB225" s="13" t="n">
        <f aca="false">CA227</f>
        <v>250000</v>
      </c>
      <c r="CC225" s="13" t="n">
        <f aca="false">CB227</f>
        <v>250000</v>
      </c>
      <c r="CD225" s="13" t="n">
        <f aca="false">CC227</f>
        <v>250000</v>
      </c>
      <c r="CE225" s="13" t="n">
        <f aca="false">CD227</f>
        <v>250000</v>
      </c>
      <c r="CF225" s="13" t="n">
        <f aca="false">CE227</f>
        <v>250000</v>
      </c>
      <c r="CG225" s="13" t="n">
        <f aca="false">CF227</f>
        <v>250000</v>
      </c>
      <c r="CH225" s="13" t="n">
        <f aca="false">CG227</f>
        <v>250000</v>
      </c>
      <c r="CI225" s="13" t="n">
        <f aca="false">CH227</f>
        <v>250000</v>
      </c>
      <c r="CJ225" s="13" t="n">
        <f aca="false">CI227</f>
        <v>250000</v>
      </c>
      <c r="CK225" s="13" t="n">
        <f aca="false">CJ227</f>
        <v>250000</v>
      </c>
      <c r="CL225" s="13" t="n">
        <f aca="false">CK227</f>
        <v>250000</v>
      </c>
      <c r="CM225" s="13" t="n">
        <f aca="false">CL227</f>
        <v>250000</v>
      </c>
      <c r="CN225" s="13" t="n">
        <f aca="false">CM227</f>
        <v>250000</v>
      </c>
      <c r="CO225" s="13" t="n">
        <f aca="false">CN227</f>
        <v>250000</v>
      </c>
      <c r="CP225" s="13" t="n">
        <f aca="false">CO227</f>
        <v>250000</v>
      </c>
      <c r="CQ225" s="13" t="n">
        <f aca="false">CP227</f>
        <v>250000</v>
      </c>
      <c r="CR225" s="13" t="n">
        <f aca="false">CQ227</f>
        <v>250000</v>
      </c>
      <c r="CS225" s="13" t="n">
        <f aca="false">CR227</f>
        <v>250000</v>
      </c>
      <c r="CT225" s="13" t="n">
        <f aca="false">CS227</f>
        <v>250000</v>
      </c>
      <c r="CU225" s="13" t="n">
        <f aca="false">CT227</f>
        <v>250000</v>
      </c>
      <c r="CV225" s="13" t="n">
        <f aca="false">CU227</f>
        <v>250000</v>
      </c>
      <c r="CW225" s="13" t="n">
        <f aca="false">CV227</f>
        <v>250000</v>
      </c>
      <c r="CX225" s="13" t="n">
        <f aca="false">CW227</f>
        <v>250000</v>
      </c>
      <c r="CY225" s="13" t="n">
        <f aca="false">CX227</f>
        <v>250000</v>
      </c>
      <c r="CZ225" s="13" t="n">
        <f aca="false">CY227</f>
        <v>250000</v>
      </c>
      <c r="DA225" s="13" t="n">
        <f aca="false">CZ227</f>
        <v>250000</v>
      </c>
      <c r="DB225" s="13" t="n">
        <f aca="false">DA227</f>
        <v>250000</v>
      </c>
      <c r="DC225" s="13" t="n">
        <f aca="false">DB227</f>
        <v>250000</v>
      </c>
      <c r="DD225" s="13" t="n">
        <f aca="false">DC227</f>
        <v>250000</v>
      </c>
      <c r="DE225" s="13" t="n">
        <f aca="false">DD227</f>
        <v>250000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250000</v>
      </c>
      <c r="BL227" s="46" t="n">
        <f aca="false">MAX(0,BL225+BL226)</f>
        <v>250000</v>
      </c>
      <c r="BM227" s="46" t="n">
        <f aca="false">MAX(0,BM225+BM226)</f>
        <v>250000</v>
      </c>
      <c r="BN227" s="46" t="n">
        <f aca="false">MAX(0,BN225+BN226)</f>
        <v>250000</v>
      </c>
      <c r="BO227" s="46" t="n">
        <f aca="false">MAX(0,BO225+BO226)</f>
        <v>250000</v>
      </c>
      <c r="BP227" s="46" t="n">
        <f aca="false">MAX(0,BP225+BP226)</f>
        <v>250000</v>
      </c>
      <c r="BQ227" s="46" t="n">
        <f aca="false">MAX(0,BQ225+BQ226)</f>
        <v>250000</v>
      </c>
      <c r="BR227" s="46" t="n">
        <f aca="false">MAX(0,BR225+BR226)</f>
        <v>250000</v>
      </c>
      <c r="BS227" s="46" t="n">
        <f aca="false">MAX(0,BS225+BS226)</f>
        <v>250000</v>
      </c>
      <c r="BT227" s="46" t="n">
        <f aca="false">MAX(0,BT225+BT226)</f>
        <v>250000</v>
      </c>
      <c r="BU227" s="46" t="n">
        <f aca="false">MAX(0,BU225+BU226)</f>
        <v>250000</v>
      </c>
      <c r="BV227" s="46" t="n">
        <f aca="false">MAX(0,BV225+BV226)</f>
        <v>250000</v>
      </c>
      <c r="BW227" s="46" t="n">
        <f aca="false">MAX(0,BW225+BW226)</f>
        <v>250000</v>
      </c>
      <c r="BX227" s="46" t="n">
        <f aca="false">MAX(0,BX225+BX226)</f>
        <v>250000</v>
      </c>
      <c r="BY227" s="46" t="n">
        <f aca="false">MAX(0,BY225+BY226)</f>
        <v>250000</v>
      </c>
      <c r="BZ227" s="46" t="n">
        <f aca="false">MAX(0,BZ225+BZ226)</f>
        <v>250000</v>
      </c>
      <c r="CA227" s="46" t="n">
        <f aca="false">MAX(0,CA225+CA226)</f>
        <v>250000</v>
      </c>
      <c r="CB227" s="46" t="n">
        <f aca="false">MAX(0,CB225+CB226)</f>
        <v>250000</v>
      </c>
      <c r="CC227" s="46" t="n">
        <f aca="false">MAX(0,CC225+CC226)</f>
        <v>250000</v>
      </c>
      <c r="CD227" s="46" t="n">
        <f aca="false">MAX(0,CD225+CD226)</f>
        <v>250000</v>
      </c>
      <c r="CE227" s="46" t="n">
        <f aca="false">MAX(0,CE225+CE226)</f>
        <v>250000</v>
      </c>
      <c r="CF227" s="46" t="n">
        <f aca="false">MAX(0,CF225+CF226)</f>
        <v>250000</v>
      </c>
      <c r="CG227" s="46" t="n">
        <f aca="false">MAX(0,CG225+CG226)</f>
        <v>250000</v>
      </c>
      <c r="CH227" s="46" t="n">
        <f aca="false">MAX(0,CH225+CH226)</f>
        <v>250000</v>
      </c>
      <c r="CI227" s="46" t="n">
        <f aca="false">MAX(0,CI225+CI226)</f>
        <v>250000</v>
      </c>
      <c r="CJ227" s="46" t="n">
        <f aca="false">MAX(0,CJ225+CJ226)</f>
        <v>250000</v>
      </c>
      <c r="CK227" s="46" t="n">
        <f aca="false">MAX(0,CK225+CK226)</f>
        <v>250000</v>
      </c>
      <c r="CL227" s="46" t="n">
        <f aca="false">MAX(0,CL225+CL226)</f>
        <v>250000</v>
      </c>
      <c r="CM227" s="46" t="n">
        <f aca="false">MAX(0,CM225+CM226)</f>
        <v>250000</v>
      </c>
      <c r="CN227" s="46" t="n">
        <f aca="false">MAX(0,CN225+CN226)</f>
        <v>250000</v>
      </c>
      <c r="CO227" s="46" t="n">
        <f aca="false">MAX(0,CO225+CO226)</f>
        <v>250000</v>
      </c>
      <c r="CP227" s="46" t="n">
        <f aca="false">MAX(0,CP225+CP226)</f>
        <v>250000</v>
      </c>
      <c r="CQ227" s="46" t="n">
        <f aca="false">MAX(0,CQ225+CQ226)</f>
        <v>250000</v>
      </c>
      <c r="CR227" s="46" t="n">
        <f aca="false">MAX(0,CR225+CR226)</f>
        <v>250000</v>
      </c>
      <c r="CS227" s="46" t="n">
        <f aca="false">MAX(0,CS225+CS226)</f>
        <v>250000</v>
      </c>
      <c r="CT227" s="46" t="n">
        <f aca="false">MAX(0,CT225+CT226)</f>
        <v>250000</v>
      </c>
      <c r="CU227" s="46" t="n">
        <f aca="false">MAX(0,CU225+CU226)</f>
        <v>250000</v>
      </c>
      <c r="CV227" s="46" t="n">
        <f aca="false">MAX(0,CV225+CV226)</f>
        <v>250000</v>
      </c>
      <c r="CW227" s="46" t="n">
        <f aca="false">MAX(0,CW225+CW226)</f>
        <v>250000</v>
      </c>
      <c r="CX227" s="46" t="n">
        <f aca="false">MAX(0,CX225+CX226)</f>
        <v>250000</v>
      </c>
      <c r="CY227" s="46" t="n">
        <f aca="false">MAX(0,CY225+CY226)</f>
        <v>250000</v>
      </c>
      <c r="CZ227" s="46" t="n">
        <f aca="false">MAX(0,CZ225+CZ226)</f>
        <v>250000</v>
      </c>
      <c r="DA227" s="46" t="n">
        <f aca="false">MAX(0,DA225+DA226)</f>
        <v>250000</v>
      </c>
      <c r="DB227" s="46" t="n">
        <f aca="false">MAX(0,DB225+DB226)</f>
        <v>250000</v>
      </c>
      <c r="DC227" s="46" t="n">
        <f aca="false">MAX(0,DC225+DC226)</f>
        <v>250000</v>
      </c>
      <c r="DD227" s="46" t="n">
        <f aca="false">MAX(0,DD225+DD226)</f>
        <v>250000</v>
      </c>
      <c r="DE227" s="46" t="n">
        <f aca="false">MAX(0,DE225+DE226)</f>
        <v>250000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15406953.165056</v>
      </c>
      <c r="AY260" s="30" t="n">
        <f aca="false">SUM(AY252:AY259)+AY261</f>
        <v>12877637.667552</v>
      </c>
      <c r="AZ260" s="30" t="n">
        <f aca="false">SUM(AZ252:AZ259)+AZ261</f>
        <v>10538121.887544</v>
      </c>
      <c r="BA260" s="30" t="n">
        <f aca="false">SUM(BA252:BA259)+BA261</f>
        <v>8404785.71628</v>
      </c>
      <c r="BB260" s="30" t="n">
        <f aca="false">SUM(BB252:BB259)+BB261</f>
        <v>6485816.412456</v>
      </c>
      <c r="BC260" s="30" t="n">
        <f aca="false">SUM(BC252:BC259)+BC261</f>
        <v>4781759.53832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17522694</v>
      </c>
      <c r="BK260" s="30" t="n">
        <f aca="false">SUM(BK252:BK259)+BK261</f>
        <v>16932996</v>
      </c>
      <c r="BL260" s="30" t="n">
        <f aca="false">SUM(BL252:BL259)+BL261</f>
        <v>16222320</v>
      </c>
      <c r="BM260" s="30" t="n">
        <f aca="false">SUM(BM252:BM259)+BM261</f>
        <v>15386904</v>
      </c>
      <c r="BN260" s="30" t="n">
        <f aca="false">SUM(BN252:BN259)+BN261</f>
        <v>14428980</v>
      </c>
      <c r="BO260" s="30" t="n">
        <f aca="false">SUM(BO252:BO259)+BO261</f>
        <v>13357584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4642416</v>
      </c>
      <c r="BW260" s="30" t="n">
        <f aca="false">SUM(BW252:BW259)+BW261</f>
        <v>3571020</v>
      </c>
      <c r="BX260" s="30" t="n">
        <f aca="false">SUM(BX252:BX259)+BX261</f>
        <v>2613096</v>
      </c>
      <c r="BY260" s="30" t="n">
        <f aca="false">SUM(BY252:BY259)+BY261</f>
        <v>1777680</v>
      </c>
      <c r="BZ260" s="30" t="n">
        <f aca="false">SUM(BZ252:BZ259)+BZ261</f>
        <v>1067004</v>
      </c>
      <c r="CA260" s="30" t="n">
        <f aca="false">SUM(CA252:CA259)+CA261</f>
        <v>477306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14602245</v>
      </c>
      <c r="CI260" s="30" t="n">
        <f aca="false">SUM(CI252:CI259)+CI261</f>
        <v>14110830</v>
      </c>
      <c r="CJ260" s="30" t="n">
        <f aca="false">SUM(CJ252:CJ259)+CJ261</f>
        <v>13518600</v>
      </c>
      <c r="CK260" s="30" t="n">
        <f aca="false">SUM(CK252:CK259)+CK261</f>
        <v>12822420</v>
      </c>
      <c r="CL260" s="30" t="n">
        <f aca="false">SUM(CL252:CL259)+CL261</f>
        <v>12024150</v>
      </c>
      <c r="CM260" s="30" t="n">
        <f aca="false">SUM(CM252:CM259)+CM261</f>
        <v>11131320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10651335.418495</v>
      </c>
      <c r="AD265" s="13" t="n">
        <f aca="false">AC273</f>
        <v>11380223.0915489</v>
      </c>
      <c r="AE265" s="13" t="n">
        <f aca="false">AD273</f>
        <v>11879237.7998592</v>
      </c>
      <c r="AF265" s="13" t="n">
        <f aca="false">AE273</f>
        <v>12393772.8356261</v>
      </c>
      <c r="AG265" s="13" t="n">
        <f aca="false">AF273</f>
        <v>12513310.8873358</v>
      </c>
      <c r="AH265" s="13" t="n">
        <f aca="false">AG273</f>
        <v>13405486.4180967</v>
      </c>
      <c r="AI265" s="13" t="n">
        <f aca="false">AH273</f>
        <v>14035879.0551663</v>
      </c>
      <c r="AJ265" s="13" t="n">
        <f aca="false">AI273</f>
        <v>14762268.1463252</v>
      </c>
      <c r="AK265" s="13" t="n">
        <f aca="false">AJ273</f>
        <v>15634072.0279989</v>
      </c>
      <c r="AL265" s="13" t="n">
        <f aca="false">AK273</f>
        <v>16273008.6234203</v>
      </c>
      <c r="AM265" s="13" t="n">
        <f aca="false">AL273</f>
        <v>16875083.6436057</v>
      </c>
      <c r="AN265" s="13" t="n">
        <f aca="false">AM273</f>
        <v>17179564.9644329</v>
      </c>
      <c r="AO265" s="13" t="n">
        <f aca="false">AN273</f>
        <v>17695962.5446581</v>
      </c>
      <c r="AP265" s="13" t="n">
        <f aca="false">AO273</f>
        <v>17833127.672943</v>
      </c>
      <c r="AQ265" s="13" t="n">
        <f aca="false">AP273</f>
        <v>17993716.0912279</v>
      </c>
      <c r="AR265" s="13" t="n">
        <f aca="false">AQ273</f>
        <v>18199304.5095128</v>
      </c>
      <c r="AS265" s="13" t="n">
        <f aca="false">AR273</f>
        <v>18399475.3327978</v>
      </c>
      <c r="AT265" s="13" t="n">
        <f aca="false">AS273</f>
        <v>18662998.0560827</v>
      </c>
      <c r="AU265" s="13" t="n">
        <f aca="false">AT273</f>
        <v>18971520.7793676</v>
      </c>
      <c r="AV265" s="13" t="n">
        <f aca="false">AU273</f>
        <v>19593630.7075546</v>
      </c>
      <c r="AW265" s="13" t="n">
        <f aca="false">AV273</f>
        <v>20339878.0948817</v>
      </c>
      <c r="AX265" s="13" t="n">
        <f aca="false">AW273</f>
        <v>20371156.0396963</v>
      </c>
      <c r="AY265" s="13" t="n">
        <f aca="false">AX273</f>
        <v>20402433.9845109</v>
      </c>
      <c r="AZ265" s="13" t="n">
        <f aca="false">AY273</f>
        <v>20433711.9293255</v>
      </c>
      <c r="BA265" s="13" t="n">
        <f aca="false">AZ273</f>
        <v>20460475.2116401</v>
      </c>
      <c r="BB265" s="13" t="n">
        <f aca="false">BA273</f>
        <v>20615891.8414745</v>
      </c>
      <c r="BC265" s="13" t="n">
        <f aca="false">BB273</f>
        <v>20817837.7963089</v>
      </c>
      <c r="BD265" s="13" t="n">
        <f aca="false">BC273</f>
        <v>20839197.2511432</v>
      </c>
      <c r="BE265" s="13" t="n">
        <f aca="false">BD273</f>
        <v>20940917.6984776</v>
      </c>
      <c r="BF265" s="13" t="n">
        <f aca="false">BE273</f>
        <v>21115019.370812</v>
      </c>
      <c r="BG265" s="13" t="n">
        <f aca="false">BF273</f>
        <v>21149019.8806464</v>
      </c>
      <c r="BH265" s="13" t="n">
        <f aca="false">BG273</f>
        <v>21332191.7267418</v>
      </c>
      <c r="BI265" s="13" t="n">
        <f aca="false">BH273</f>
        <v>21802229.780379</v>
      </c>
      <c r="BJ265" s="13" t="n">
        <f aca="false">BI273</f>
        <v>22128687.0798124</v>
      </c>
      <c r="BK265" s="13" t="n">
        <f aca="false">BJ273</f>
        <v>22179191.0223783</v>
      </c>
      <c r="BL265" s="13" t="n">
        <f aca="false">BK273</f>
        <v>21993256.2058876</v>
      </c>
      <c r="BM265" s="13" t="n">
        <f aca="false">BL273</f>
        <v>21946102.9268968</v>
      </c>
      <c r="BN265" s="13" t="n">
        <f aca="false">BM273</f>
        <v>21941626.0381263</v>
      </c>
      <c r="BO265" s="13" t="n">
        <f aca="false">BN273</f>
        <v>21969231.5543557</v>
      </c>
      <c r="BP265" s="13" t="n">
        <f aca="false">BO273</f>
        <v>22060188.9705852</v>
      </c>
      <c r="BQ265" s="13" t="n">
        <f aca="false">BP273</f>
        <v>22196146.3868146</v>
      </c>
      <c r="BR265" s="13" t="n">
        <f aca="false">BQ273</f>
        <v>22332103.8030441</v>
      </c>
      <c r="BS265" s="13" t="n">
        <f aca="false">BR273</f>
        <v>22553839.8067736</v>
      </c>
      <c r="BT265" s="13" t="n">
        <f aca="false">BS273</f>
        <v>22784605.135503</v>
      </c>
      <c r="BU265" s="13" t="n">
        <f aca="false">BT273</f>
        <v>22829366.3692325</v>
      </c>
      <c r="BV265" s="13" t="n">
        <f aca="false">BU273</f>
        <v>22937479.5029619</v>
      </c>
      <c r="BW265" s="13" t="n">
        <f aca="false">BV273</f>
        <v>23178923.5214151</v>
      </c>
      <c r="BX265" s="13" t="n">
        <f aca="false">BW273</f>
        <v>23445806.1501445</v>
      </c>
      <c r="BY265" s="13" t="n">
        <f aca="false">BX273</f>
        <v>23581763.566374</v>
      </c>
      <c r="BZ265" s="13" t="n">
        <f aca="false">BY273</f>
        <v>23716431.110628</v>
      </c>
      <c r="CA265" s="13" t="n">
        <f aca="false">BZ273</f>
        <v>23750873.1473821</v>
      </c>
      <c r="CB265" s="13" t="n">
        <f aca="false">CA273</f>
        <v>23857696.4091361</v>
      </c>
      <c r="CC265" s="13" t="n">
        <f aca="false">CB273</f>
        <v>23927352.8133902</v>
      </c>
      <c r="CD265" s="13" t="n">
        <f aca="false">CC273</f>
        <v>24060637.6576442</v>
      </c>
      <c r="CE265" s="13" t="n">
        <f aca="false">CD273</f>
        <v>24095982.6268982</v>
      </c>
      <c r="CF265" s="13" t="n">
        <f aca="false">CE273</f>
        <v>24193150.1711523</v>
      </c>
      <c r="CG265" s="13" t="n">
        <f aca="false">CF273</f>
        <v>24234996.5510804</v>
      </c>
      <c r="CH265" s="13" t="n">
        <f aca="false">CG273</f>
        <v>24360781.3953345</v>
      </c>
      <c r="CI265" s="13" t="n">
        <f aca="false">CH273</f>
        <v>24310347.7770885</v>
      </c>
      <c r="CJ265" s="13" t="n">
        <f aca="false">CI273</f>
        <v>24050207.4088426</v>
      </c>
      <c r="CK265" s="13" t="n">
        <f aca="false">CJ273</f>
        <v>24090067.0405966</v>
      </c>
      <c r="CL265" s="13" t="n">
        <f aca="false">CK273</f>
        <v>24119401.0914357</v>
      </c>
      <c r="CM265" s="13" t="n">
        <f aca="false">CL273</f>
        <v>24251197.4879815</v>
      </c>
      <c r="CN265" s="13" t="n">
        <f aca="false">CM273</f>
        <v>24394301.0338206</v>
      </c>
      <c r="CO265" s="13" t="n">
        <f aca="false">CN273</f>
        <v>24320700.7796597</v>
      </c>
      <c r="CP265" s="13" t="n">
        <f aca="false">CO273</f>
        <v>24247100.5254989</v>
      </c>
      <c r="CQ265" s="13" t="n">
        <f aca="false">CP273</f>
        <v>24173500.271338</v>
      </c>
      <c r="CR265" s="13" t="n">
        <f aca="false">CQ273</f>
        <v>24099900.0171771</v>
      </c>
      <c r="CS265" s="13" t="n">
        <f aca="false">CR273</f>
        <v>24129234.0680163</v>
      </c>
      <c r="CT265" s="13" t="n">
        <f aca="false">CS273</f>
        <v>24169403.3088554</v>
      </c>
      <c r="CU265" s="13" t="n">
        <f aca="false">CT273</f>
        <v>24142738.0147115</v>
      </c>
      <c r="CV265" s="13" t="n">
        <f aca="false">CU273</f>
        <v>24125102.0455676</v>
      </c>
      <c r="CW265" s="13" t="n">
        <f aca="false">CV273</f>
        <v>24012658.1639237</v>
      </c>
      <c r="CX265" s="13" t="n">
        <f aca="false">CW273</f>
        <v>23899789.3282969</v>
      </c>
      <c r="CY265" s="13" t="n">
        <f aca="false">CX273</f>
        <v>23709268.2976701</v>
      </c>
      <c r="CZ265" s="13" t="n">
        <f aca="false">CY273</f>
        <v>23529582.4570434</v>
      </c>
      <c r="DA265" s="13" t="n">
        <f aca="false">CZ273</f>
        <v>23218971.4039166</v>
      </c>
      <c r="DB265" s="13" t="n">
        <f aca="false">DA273</f>
        <v>22917389.6757898</v>
      </c>
      <c r="DC265" s="13" t="n">
        <f aca="false">DB273</f>
        <v>22435221.447663</v>
      </c>
      <c r="DD265" s="13" t="n">
        <f aca="false">DC273</f>
        <v>21953053.2195363</v>
      </c>
      <c r="DE265" s="13" t="n">
        <f aca="false">DD273</f>
        <v>21470884.9914095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350862.050774157</v>
      </c>
      <c r="AU266" s="13" t="n">
        <f aca="false">AU147</f>
        <v>685605.897356062</v>
      </c>
      <c r="AV266" s="13" t="n">
        <f aca="false">AV147</f>
        <v>59025.4418580273</v>
      </c>
      <c r="AW266" s="13" t="n">
        <f aca="false">AW147</f>
        <v>59025.4418580263</v>
      </c>
      <c r="AX266" s="13" t="n">
        <f aca="false">AX147</f>
        <v>59025.4418580273</v>
      </c>
      <c r="AY266" s="13" t="n">
        <f aca="false">AY147</f>
        <v>59025.4418580273</v>
      </c>
      <c r="AZ266" s="13" t="n">
        <f aca="false">AZ147</f>
        <v>149318.691858026</v>
      </c>
      <c r="BA266" s="13" t="n">
        <f aca="false">BA147</f>
        <v>192193.451877817</v>
      </c>
      <c r="BB266" s="13" t="n">
        <f aca="false">BB147</f>
        <v>49106.9518778169</v>
      </c>
      <c r="BC266" s="13" t="n">
        <f aca="false">BC147</f>
        <v>49106.9518778164</v>
      </c>
      <c r="BD266" s="13" t="n">
        <f aca="false">BD147</f>
        <v>247752.101877816</v>
      </c>
      <c r="BE266" s="13" t="n">
        <f aca="false">BE147</f>
        <v>22165.6018778168</v>
      </c>
      <c r="BF266" s="13" t="n">
        <f aca="false">BF147</f>
        <v>157458.851877816</v>
      </c>
      <c r="BG266" s="13" t="n">
        <f aca="false">BG147</f>
        <v>221754.533138787</v>
      </c>
      <c r="BH266" s="13" t="n">
        <f aca="false">BH147</f>
        <v>388336.476933417</v>
      </c>
      <c r="BI266" s="13" t="n">
        <f aca="false">BI147</f>
        <v>-55759.4389907304</v>
      </c>
      <c r="BJ266" s="13" t="n">
        <f aca="false">BJ147</f>
        <v>-120929.789934114</v>
      </c>
      <c r="BK266" s="13" t="n">
        <f aca="false">BK147</f>
        <v>-63259.4389907304</v>
      </c>
      <c r="BL266" s="13" t="n">
        <f aca="false">BL147</f>
        <v>72033.8110092695</v>
      </c>
      <c r="BM266" s="13" t="n">
        <f aca="false">BM147</f>
        <v>24416.9512294548</v>
      </c>
      <c r="BN266" s="13" t="n">
        <f aca="false">BN147</f>
        <v>170268.851229455</v>
      </c>
      <c r="BO266" s="13" t="n">
        <f aca="false">BO147</f>
        <v>125268.851229455</v>
      </c>
      <c r="BP266" s="13" t="n">
        <f aca="false">BP147</f>
        <v>170268.851229455</v>
      </c>
      <c r="BQ266" s="13" t="n">
        <f aca="false">BQ147</f>
        <v>170268.851229455</v>
      </c>
      <c r="BR266" s="13" t="n">
        <f aca="false">BR147</f>
        <v>260562.101229455</v>
      </c>
      <c r="BS266" s="13" t="n">
        <f aca="false">BS147</f>
        <v>79975.6012294553</v>
      </c>
      <c r="BT266" s="13" t="n">
        <f aca="false">BT147</f>
        <v>188327.501229455</v>
      </c>
      <c r="BU266" s="13" t="n">
        <f aca="false">BU147</f>
        <v>143327.501229455</v>
      </c>
      <c r="BV266" s="13" t="n">
        <f aca="false">BV147</f>
        <v>282075.980953148</v>
      </c>
      <c r="BW266" s="13" t="n">
        <f aca="false">BW147</f>
        <v>79975.6012294553</v>
      </c>
      <c r="BX266" s="13" t="n">
        <f aca="false">BX147</f>
        <v>170268.851229455</v>
      </c>
      <c r="BY266" s="13" t="n">
        <f aca="false">BY147</f>
        <v>-20636.8457459562</v>
      </c>
      <c r="BZ266" s="13" t="n">
        <f aca="false">BZ147</f>
        <v>178008.304254044</v>
      </c>
      <c r="CA266" s="13" t="n">
        <f aca="false">CA147</f>
        <v>-47578.1957459557</v>
      </c>
      <c r="CB266" s="13" t="n">
        <f aca="false">CB147</f>
        <v>196066.954254044</v>
      </c>
      <c r="CC266" s="13" t="n">
        <f aca="false">CC147</f>
        <v>-58136.8457459556</v>
      </c>
      <c r="CD266" s="13" t="n">
        <f aca="false">CD147</f>
        <v>159949.654254044</v>
      </c>
      <c r="CE266" s="13" t="n">
        <f aca="false">CE147</f>
        <v>-58136.8457459556</v>
      </c>
      <c r="CF266" s="13" t="n">
        <f aca="false">CF147</f>
        <v>186315.579928135</v>
      </c>
      <c r="CG266" s="13" t="n">
        <f aca="false">CG147</f>
        <v>-65636.8457459561</v>
      </c>
      <c r="CH266" s="13" t="n">
        <f aca="false">CH147</f>
        <v>-192843.595745956</v>
      </c>
      <c r="CI266" s="13" t="n">
        <f aca="false">CI147</f>
        <v>32156.4042540444</v>
      </c>
      <c r="CJ266" s="13" t="n">
        <f aca="false">CJ147</f>
        <v>69656.4042540443</v>
      </c>
      <c r="CK266" s="13" t="n">
        <f aca="false">CK147</f>
        <v>59130.8233391253</v>
      </c>
      <c r="CL266" s="13" t="n">
        <f aca="false">CL147</f>
        <v>167010.764045772</v>
      </c>
      <c r="CM266" s="13" t="n">
        <f aca="false">CM147</f>
        <v>-49221.0766608751</v>
      </c>
      <c r="CN266" s="13" t="n">
        <f aca="false">CN147</f>
        <v>-49221.0766608751</v>
      </c>
      <c r="CO266" s="13" t="n">
        <f aca="false">CO147</f>
        <v>-49221.0766608751</v>
      </c>
      <c r="CP266" s="13" t="n">
        <f aca="false">CP147</f>
        <v>-49221.0766608751</v>
      </c>
      <c r="CQ266" s="13" t="n">
        <f aca="false">CQ147</f>
        <v>-49221.0766608751</v>
      </c>
      <c r="CR266" s="13" t="n">
        <f aca="false">CR147</f>
        <v>59130.8233391253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0</v>
      </c>
      <c r="AU269" s="13" t="n">
        <f aca="false">AT109-AU109</f>
        <v>-423132.833596339</v>
      </c>
      <c r="AV269" s="13" t="n">
        <f aca="false">AU109-AV109</f>
        <v>714969.442512469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0</v>
      </c>
      <c r="AZ269" s="13" t="n">
        <f aca="false">AY109-AZ109</f>
        <v>-90293.2499999991</v>
      </c>
      <c r="BA269" s="13" t="n">
        <f aca="false">AZ109-BA109</f>
        <v>-90293.2500000009</v>
      </c>
      <c r="BB269" s="13" t="n">
        <f aca="false">BA109-BB109</f>
        <v>180586.5</v>
      </c>
      <c r="BC269" s="13" t="n">
        <f aca="false">BB109-BC109</f>
        <v>0</v>
      </c>
      <c r="BD269" s="13" t="n">
        <f aca="false">BC109-BD109</f>
        <v>-198645.15</v>
      </c>
      <c r="BE269" s="13" t="n">
        <f aca="false">BD109-BE109</f>
        <v>180586.5</v>
      </c>
      <c r="BF269" s="13" t="n">
        <f aca="false">BE109-BF109</f>
        <v>-90293.2499999995</v>
      </c>
      <c r="BG269" s="13" t="n">
        <f aca="false">BF109-BG109</f>
        <v>-108351.9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98296.1999999997</v>
      </c>
      <c r="BK269" s="13" t="n">
        <f aca="false">BJ109-BK109</f>
        <v>-98296.1999999997</v>
      </c>
      <c r="BL269" s="13" t="n">
        <f aca="false">BK109-BL109</f>
        <v>-90293.25</v>
      </c>
      <c r="BM269" s="13" t="n">
        <f aca="false">BL109-BM109</f>
        <v>0</v>
      </c>
      <c r="BN269" s="13" t="n">
        <f aca="false">BM109-BN109</f>
        <v>-108351.9</v>
      </c>
      <c r="BO269" s="13" t="n">
        <f aca="false">BN109-BO109</f>
        <v>0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-90293.25</v>
      </c>
      <c r="BS269" s="13" t="n">
        <f aca="false">BR109-BS109</f>
        <v>180586.5</v>
      </c>
      <c r="BT269" s="13" t="n">
        <f aca="false">BS109-BT109</f>
        <v>-108351.899999999</v>
      </c>
      <c r="BU269" s="13" t="n">
        <f aca="false">BT109-BU109</f>
        <v>0</v>
      </c>
      <c r="BV269" s="13" t="n">
        <f aca="false">BU109-BV109</f>
        <v>-108351.9</v>
      </c>
      <c r="BW269" s="13" t="n">
        <f aca="false">BV109-BW109</f>
        <v>216703.8</v>
      </c>
      <c r="BX269" s="13" t="n">
        <f aca="false">BW109-BX109</f>
        <v>-90293.25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-216703.799999999</v>
      </c>
      <c r="CG269" s="13" t="n">
        <f aca="false">CF109-CG109</f>
        <v>216703.8</v>
      </c>
      <c r="CH269" s="13" t="n">
        <f aca="false">CG109-CH109</f>
        <v>172206.75</v>
      </c>
      <c r="CI269" s="13" t="n">
        <f aca="false">CH109-CI109</f>
        <v>-262500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-42339.3274892339</v>
      </c>
      <c r="AU271" s="13" t="n">
        <f aca="false">-0.05*(AU10+AU11)</f>
        <v>-63495.9691690508</v>
      </c>
      <c r="AV271" s="13" t="n">
        <f aca="false">-0.05*(AV10+AV11)</f>
        <v>-27747.4970434273</v>
      </c>
      <c r="AW271" s="13" t="n">
        <f aca="false">-0.05*(AW10+AW11)</f>
        <v>-27747.4970434273</v>
      </c>
      <c r="AX271" s="13" t="n">
        <f aca="false">-0.05*(AX10+AX11)</f>
        <v>-27747.4970434273</v>
      </c>
      <c r="AY271" s="13" t="n">
        <f aca="false">-0.05*(AY10+AY11)</f>
        <v>-27747.4970434273</v>
      </c>
      <c r="AZ271" s="13" t="n">
        <f aca="false">-0.05*(AZ10+AZ11)</f>
        <v>-32262.1595434273</v>
      </c>
      <c r="BA271" s="13" t="n">
        <f aca="false">-0.05*(BA10+BA11)</f>
        <v>-36776.8220434273</v>
      </c>
      <c r="BB271" s="13" t="n">
        <f aca="false">-0.05*(BB10+BB11)</f>
        <v>-27747.4970434273</v>
      </c>
      <c r="BC271" s="13" t="n">
        <f aca="false">-0.05*(BC10+BC11)</f>
        <v>-27747.4970434273</v>
      </c>
      <c r="BD271" s="13" t="n">
        <f aca="false">-0.05*(BD10+BD11)</f>
        <v>-37679.7545434273</v>
      </c>
      <c r="BE271" s="13" t="n">
        <f aca="false">-0.05*(BE10+BE11)</f>
        <v>-28650.4295434273</v>
      </c>
      <c r="BF271" s="13" t="n">
        <f aca="false">-0.05*(BF10+BF11)</f>
        <v>-33165.0920434273</v>
      </c>
      <c r="BG271" s="13" t="n">
        <f aca="false">-0.05*(BG10+BG11)</f>
        <v>-38582.6870434273</v>
      </c>
      <c r="BH271" s="13" t="n">
        <f aca="false">-0.05*(BH10+BH11)</f>
        <v>-44708.9732962073</v>
      </c>
      <c r="BI271" s="13" t="n">
        <f aca="false">-0.05*(BI10+BI11)</f>
        <v>-24379.1775</v>
      </c>
      <c r="BJ271" s="13" t="n">
        <f aca="false">-0.05*(BJ10+BJ11)</f>
        <v>-35214.3675</v>
      </c>
      <c r="BK271" s="13" t="n">
        <f aca="false">-0.05*(BK10+BK11)</f>
        <v>-24379.1775</v>
      </c>
      <c r="BL271" s="13" t="n">
        <f aca="false">-0.05*(BL10+BL11)</f>
        <v>-28893.84</v>
      </c>
      <c r="BM271" s="13" t="n">
        <f aca="false">-0.05*(BM10+BM11)</f>
        <v>-28893.84</v>
      </c>
      <c r="BN271" s="13" t="n">
        <f aca="false">-0.05*(BN10+BN11)</f>
        <v>-34311.435</v>
      </c>
      <c r="BO271" s="13" t="n">
        <f aca="false">-0.05*(BO10+BO11)</f>
        <v>-34311.435</v>
      </c>
      <c r="BP271" s="13" t="n">
        <f aca="false">-0.05*(BP10+BP11)</f>
        <v>-34311.435</v>
      </c>
      <c r="BQ271" s="13" t="n">
        <f aca="false">-0.05*(BQ10+BQ11)</f>
        <v>-34311.435</v>
      </c>
      <c r="BR271" s="13" t="n">
        <f aca="false">-0.05*(BR10+BR11)</f>
        <v>-38826.0975</v>
      </c>
      <c r="BS271" s="13" t="n">
        <f aca="false">-0.05*(BS10+BS11)</f>
        <v>-29796.7725</v>
      </c>
      <c r="BT271" s="13" t="n">
        <f aca="false">-0.05*(BT10+BT11)</f>
        <v>-35214.3675</v>
      </c>
      <c r="BU271" s="13" t="n">
        <f aca="false">-0.05*(BU10+BU11)</f>
        <v>-35214.3675</v>
      </c>
      <c r="BV271" s="13" t="n">
        <f aca="false">-0.05*(BV10+BV11)</f>
        <v>-40631.9625</v>
      </c>
      <c r="BW271" s="13" t="n">
        <f aca="false">-0.05*(BW10+BW11)</f>
        <v>-29796.7725</v>
      </c>
      <c r="BX271" s="13" t="n">
        <f aca="false">-0.05*(BX10+BX11)</f>
        <v>-34311.435</v>
      </c>
      <c r="BY271" s="13" t="n">
        <f aca="false">-0.05*(BY10+BY11)</f>
        <v>-25282.11</v>
      </c>
      <c r="BZ271" s="13" t="n">
        <f aca="false">-0.05*(BZ10+BZ11)</f>
        <v>-35214.3675</v>
      </c>
      <c r="CA271" s="13" t="n">
        <f aca="false">-0.05*(CA10+CA11)</f>
        <v>-26185.0425</v>
      </c>
      <c r="CB271" s="13" t="n">
        <f aca="false">-0.05*(CB10+CB11)</f>
        <v>-36117.3</v>
      </c>
      <c r="CC271" s="13" t="n">
        <f aca="false">-0.05*(CC10+CC11)</f>
        <v>-25282.11</v>
      </c>
      <c r="CD271" s="13" t="n">
        <f aca="false">-0.05*(CD10+CD11)</f>
        <v>-34311.435</v>
      </c>
      <c r="CE271" s="13" t="n">
        <f aca="false">-0.05*(CE10+CE11)</f>
        <v>-25282.11</v>
      </c>
      <c r="CF271" s="13" t="n">
        <f aca="false">-0.05*(CF10+CF11)</f>
        <v>-36117.3</v>
      </c>
      <c r="CG271" s="13" t="n">
        <f aca="false">-0.05*(CG10+CG11)</f>
        <v>-25282.11</v>
      </c>
      <c r="CH271" s="13" t="n">
        <f aca="false">-0.05*(CH10+CH11)</f>
        <v>-29796.7725</v>
      </c>
      <c r="CI271" s="13" t="n">
        <f aca="false">-0.05*(CI10+CI11)</f>
        <v>-29796.7725</v>
      </c>
      <c r="CJ271" s="13" t="n">
        <f aca="false">-0.05*(CJ10+CJ11)</f>
        <v>-29796.7725</v>
      </c>
      <c r="CK271" s="13" t="n">
        <f aca="false">-0.05*(CK10+CK11)</f>
        <v>-29796.7725</v>
      </c>
      <c r="CL271" s="13" t="n">
        <f aca="false">-0.05*(CL10+CL11)</f>
        <v>-35214.3675</v>
      </c>
      <c r="CM271" s="13" t="n">
        <f aca="false">-0.05*(CM10+CM11)</f>
        <v>-24379.1775</v>
      </c>
      <c r="CN271" s="13" t="n">
        <f aca="false">-0.05*(CN10+CN11)</f>
        <v>-24379.1775</v>
      </c>
      <c r="CO271" s="13" t="n">
        <f aca="false">-0.05*(CO10+CO11)</f>
        <v>-24379.1775</v>
      </c>
      <c r="CP271" s="13" t="n">
        <f aca="false">-0.05*(CP10+CP11)</f>
        <v>-24379.1775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10651335.418495</v>
      </c>
      <c r="AC273" s="68" t="n">
        <f aca="false">SUM(AC265:AC272)</f>
        <v>11380223.0915489</v>
      </c>
      <c r="AD273" s="68" t="n">
        <f aca="false">SUM(AD265:AD272)</f>
        <v>11879237.7998592</v>
      </c>
      <c r="AE273" s="68" t="n">
        <f aca="false">SUM(AE265:AE272)</f>
        <v>12393772.8356261</v>
      </c>
      <c r="AF273" s="68" t="n">
        <f aca="false">SUM(AF265:AF272)</f>
        <v>12513310.8873358</v>
      </c>
      <c r="AG273" s="68" t="n">
        <f aca="false">SUM(AG265:AG272)</f>
        <v>13405486.4180967</v>
      </c>
      <c r="AH273" s="68" t="n">
        <f aca="false">SUM(AH265:AH272)</f>
        <v>14035879.0551663</v>
      </c>
      <c r="AI273" s="68" t="n">
        <f aca="false">SUM(AI265:AI272)</f>
        <v>14762268.1463252</v>
      </c>
      <c r="AJ273" s="68" t="n">
        <f aca="false">SUM(AJ265:AJ272)</f>
        <v>15634072.0279989</v>
      </c>
      <c r="AK273" s="68" t="n">
        <f aca="false">SUM(AK265:AK272)</f>
        <v>16273008.6234203</v>
      </c>
      <c r="AL273" s="68" t="n">
        <f aca="false">SUM(AL265:AL272)</f>
        <v>16875083.6436057</v>
      </c>
      <c r="AM273" s="68" t="n">
        <f aca="false">SUM(AM265:AM272)</f>
        <v>17179564.9644329</v>
      </c>
      <c r="AN273" s="68" t="n">
        <f aca="false">SUM(AN265:AN272)</f>
        <v>17695962.5446581</v>
      </c>
      <c r="AO273" s="68" t="n">
        <f aca="false">SUM(AO265:AO272)</f>
        <v>17833127.672943</v>
      </c>
      <c r="AP273" s="68" t="n">
        <f aca="false">SUM(AP265:AP272)</f>
        <v>17993716.0912279</v>
      </c>
      <c r="AQ273" s="68" t="n">
        <f aca="false">SUM(AQ265:AQ272)</f>
        <v>18199304.5095128</v>
      </c>
      <c r="AR273" s="68" t="n">
        <f aca="false">SUM(AR265:AR272)</f>
        <v>18399475.3327978</v>
      </c>
      <c r="AS273" s="68" t="n">
        <f aca="false">SUM(AS265:AS272)</f>
        <v>18662998.0560827</v>
      </c>
      <c r="AT273" s="68" t="n">
        <f aca="false">SUM(AT265:AT272)</f>
        <v>18971520.7793676</v>
      </c>
      <c r="AU273" s="68" t="n">
        <f aca="false">SUM(AU265:AU272)</f>
        <v>19593630.7075546</v>
      </c>
      <c r="AV273" s="68" t="n">
        <f aca="false">SUM(AV265:AV272)</f>
        <v>20339878.0948817</v>
      </c>
      <c r="AW273" s="68" t="n">
        <f aca="false">SUM(AW265:AW272)</f>
        <v>20371156.0396963</v>
      </c>
      <c r="AX273" s="68" t="n">
        <f aca="false">SUM(AX265:AX272)</f>
        <v>20402433.9845109</v>
      </c>
      <c r="AY273" s="68" t="n">
        <f aca="false">SUM(AY265:AY272)</f>
        <v>20433711.9293255</v>
      </c>
      <c r="AZ273" s="68" t="n">
        <f aca="false">SUM(AZ265:AZ272)</f>
        <v>20460475.2116401</v>
      </c>
      <c r="BA273" s="68" t="n">
        <f aca="false">SUM(BA265:BA272)</f>
        <v>20615891.8414745</v>
      </c>
      <c r="BB273" s="68" t="n">
        <f aca="false">SUM(BB265:BB272)</f>
        <v>20817837.7963089</v>
      </c>
      <c r="BC273" s="68" t="n">
        <f aca="false">SUM(BC265:BC272)</f>
        <v>20839197.2511432</v>
      </c>
      <c r="BD273" s="68" t="n">
        <f aca="false">SUM(BD265:BD272)</f>
        <v>20940917.6984776</v>
      </c>
      <c r="BE273" s="68" t="n">
        <f aca="false">SUM(BE265:BE272)</f>
        <v>21115019.370812</v>
      </c>
      <c r="BF273" s="68" t="n">
        <f aca="false">SUM(BF265:BF272)</f>
        <v>21149019.8806464</v>
      </c>
      <c r="BG273" s="68" t="n">
        <f aca="false">SUM(BG265:BG272)</f>
        <v>21332191.7267418</v>
      </c>
      <c r="BH273" s="68" t="n">
        <f aca="false">SUM(BH265:BH272)</f>
        <v>21802229.780379</v>
      </c>
      <c r="BI273" s="68" t="n">
        <f aca="false">SUM(BI265:BI272)</f>
        <v>22128687.0798124</v>
      </c>
      <c r="BJ273" s="68" t="n">
        <f aca="false">SUM(BJ265:BJ272)</f>
        <v>22179191.0223783</v>
      </c>
      <c r="BK273" s="68" t="n">
        <f aca="false">SUM(BK265:BK272)</f>
        <v>21993256.2058876</v>
      </c>
      <c r="BL273" s="68" t="n">
        <f aca="false">SUM(BL265:BL272)</f>
        <v>21946102.9268968</v>
      </c>
      <c r="BM273" s="68" t="n">
        <f aca="false">SUM(BM265:BM272)</f>
        <v>21941626.0381263</v>
      </c>
      <c r="BN273" s="68" t="n">
        <f aca="false">SUM(BN265:BN272)</f>
        <v>21969231.5543557</v>
      </c>
      <c r="BO273" s="68" t="n">
        <f aca="false">SUM(BO265:BO272)</f>
        <v>22060188.9705852</v>
      </c>
      <c r="BP273" s="68" t="n">
        <f aca="false">SUM(BP265:BP272)</f>
        <v>22196146.3868146</v>
      </c>
      <c r="BQ273" s="68" t="n">
        <f aca="false">SUM(BQ265:BQ272)</f>
        <v>22332103.8030441</v>
      </c>
      <c r="BR273" s="68" t="n">
        <f aca="false">SUM(BR265:BR272)</f>
        <v>22553839.8067736</v>
      </c>
      <c r="BS273" s="68" t="n">
        <f aca="false">SUM(BS265:BS272)</f>
        <v>22784605.135503</v>
      </c>
      <c r="BT273" s="68" t="n">
        <f aca="false">SUM(BT265:BT272)</f>
        <v>22829366.3692325</v>
      </c>
      <c r="BU273" s="68" t="n">
        <f aca="false">SUM(BU265:BU272)</f>
        <v>22937479.5029619</v>
      </c>
      <c r="BV273" s="68" t="n">
        <f aca="false">SUM(BV265:BV272)</f>
        <v>23178923.5214151</v>
      </c>
      <c r="BW273" s="68" t="n">
        <f aca="false">SUM(BW265:BW272)</f>
        <v>23445806.1501445</v>
      </c>
      <c r="BX273" s="68" t="n">
        <f aca="false">SUM(BX265:BX272)</f>
        <v>23581763.566374</v>
      </c>
      <c r="BY273" s="68" t="n">
        <f aca="false">SUM(BY265:BY272)</f>
        <v>23716431.110628</v>
      </c>
      <c r="BZ273" s="68" t="n">
        <f aca="false">SUM(BZ265:BZ272)</f>
        <v>23750873.1473821</v>
      </c>
      <c r="CA273" s="68" t="n">
        <f aca="false">SUM(CA265:CA272)</f>
        <v>23857696.4091361</v>
      </c>
      <c r="CB273" s="68" t="n">
        <f aca="false">SUM(CB265:CB272)</f>
        <v>23927352.8133902</v>
      </c>
      <c r="CC273" s="68" t="n">
        <f aca="false">SUM(CC265:CC272)</f>
        <v>24060637.6576442</v>
      </c>
      <c r="CD273" s="68" t="n">
        <f aca="false">SUM(CD265:CD272)</f>
        <v>24095982.6268982</v>
      </c>
      <c r="CE273" s="68" t="n">
        <f aca="false">SUM(CE265:CE272)</f>
        <v>24193150.1711523</v>
      </c>
      <c r="CF273" s="68" t="n">
        <f aca="false">SUM(CF265:CF272)</f>
        <v>24234996.5510804</v>
      </c>
      <c r="CG273" s="68" t="n">
        <f aca="false">SUM(CG265:CG272)</f>
        <v>24360781.3953345</v>
      </c>
      <c r="CH273" s="68" t="n">
        <f aca="false">SUM(CH265:CH272)</f>
        <v>24310347.7770885</v>
      </c>
      <c r="CI273" s="68" t="n">
        <f aca="false">SUM(CI265:CI272)</f>
        <v>24050207.4088426</v>
      </c>
      <c r="CJ273" s="68" t="n">
        <f aca="false">SUM(CJ265:CJ272)</f>
        <v>24090067.0405966</v>
      </c>
      <c r="CK273" s="68" t="n">
        <f aca="false">SUM(CK265:CK272)</f>
        <v>24119401.0914357</v>
      </c>
      <c r="CL273" s="68" t="n">
        <f aca="false">SUM(CL265:CL272)</f>
        <v>24251197.4879815</v>
      </c>
      <c r="CM273" s="68" t="n">
        <f aca="false">SUM(CM265:CM272)</f>
        <v>24394301.0338206</v>
      </c>
      <c r="CN273" s="68" t="n">
        <f aca="false">SUM(CN265:CN272)</f>
        <v>24320700.7796597</v>
      </c>
      <c r="CO273" s="68" t="n">
        <f aca="false">SUM(CO265:CO272)</f>
        <v>24247100.5254989</v>
      </c>
      <c r="CP273" s="68" t="n">
        <f aca="false">SUM(CP265:CP272)</f>
        <v>24173500.271338</v>
      </c>
      <c r="CQ273" s="68" t="n">
        <f aca="false">SUM(CQ265:CQ272)</f>
        <v>24099900.0171771</v>
      </c>
      <c r="CR273" s="68" t="n">
        <f aca="false">SUM(CR265:CR272)</f>
        <v>24129234.0680163</v>
      </c>
      <c r="CS273" s="68" t="n">
        <f aca="false">SUM(CS265:CS272)</f>
        <v>24169403.3088554</v>
      </c>
      <c r="CT273" s="68" t="n">
        <f aca="false">SUM(CT265:CT272)</f>
        <v>24142738.0147115</v>
      </c>
      <c r="CU273" s="68" t="n">
        <f aca="false">SUM(CU265:CU272)</f>
        <v>24125102.0455676</v>
      </c>
      <c r="CV273" s="68" t="n">
        <f aca="false">SUM(CV265:CV272)</f>
        <v>24012658.1639237</v>
      </c>
      <c r="CW273" s="68" t="n">
        <f aca="false">SUM(CW265:CW272)</f>
        <v>23899789.3282969</v>
      </c>
      <c r="CX273" s="68" t="n">
        <f aca="false">SUM(CX265:CX272)</f>
        <v>23709268.2976701</v>
      </c>
      <c r="CY273" s="68" t="n">
        <f aca="false">SUM(CY265:CY272)</f>
        <v>23529582.4570434</v>
      </c>
      <c r="CZ273" s="68" t="n">
        <f aca="false">SUM(CZ265:CZ272)</f>
        <v>23218971.4039166</v>
      </c>
      <c r="DA273" s="68" t="n">
        <f aca="false">SUM(DA265:DA272)</f>
        <v>22917389.6757898</v>
      </c>
      <c r="DB273" s="68" t="n">
        <f aca="false">SUM(DB265:DB272)</f>
        <v>22435221.447663</v>
      </c>
      <c r="DC273" s="68" t="n">
        <f aca="false">SUM(DC265:DC272)</f>
        <v>21953053.2195363</v>
      </c>
      <c r="DD273" s="68" t="n">
        <f aca="false">SUM(DD265:DD272)</f>
        <v>21470884.9914095</v>
      </c>
      <c r="DE273" s="68" t="n">
        <f aca="false">SUM(DE265:DE272)</f>
        <v>20988716.7632827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-1668725.16552381</v>
      </c>
      <c r="S276" s="13" t="n">
        <f aca="false">R281</f>
        <v>-1907797.36152381</v>
      </c>
      <c r="T276" s="13" t="n">
        <f aca="false">S281</f>
        <v>-2146869.55752381</v>
      </c>
      <c r="U276" s="13" t="n">
        <f aca="false">T281</f>
        <v>-2411448.00352381</v>
      </c>
      <c r="V276" s="13" t="n">
        <f aca="false">U281</f>
        <v>-2674426.44952381</v>
      </c>
      <c r="W276" s="13" t="n">
        <f aca="false">V281</f>
        <v>-2937404.89552381</v>
      </c>
      <c r="X276" s="13" t="n">
        <f aca="false">W281</f>
        <v>-3200383.34152381</v>
      </c>
      <c r="Y276" s="13" t="n">
        <f aca="false">X281</f>
        <v>-3463900.58752381</v>
      </c>
      <c r="Z276" s="13" t="n">
        <f aca="false">Y281</f>
        <v>-3670042.83352381</v>
      </c>
      <c r="AA276" s="13" t="n">
        <f aca="false">Z281</f>
        <v>-3940737.07952381</v>
      </c>
      <c r="AB276" s="13" t="n">
        <f aca="false">AA281</f>
        <v>-4461431.32552381</v>
      </c>
      <c r="AC276" s="13" t="n">
        <f aca="false">AB281</f>
        <v>-4674750.57152381</v>
      </c>
      <c r="AD276" s="13" t="n">
        <f aca="false">AC281</f>
        <v>-4949282.38664381</v>
      </c>
      <c r="AE276" s="13" t="n">
        <f aca="false">AD281</f>
        <v>-5223814.20176381</v>
      </c>
      <c r="AF276" s="13" t="n">
        <f aca="false">AE281</f>
        <v>-5420952.44716241</v>
      </c>
      <c r="AG276" s="13" t="n">
        <f aca="false">AF281</f>
        <v>-5583484.26228241</v>
      </c>
      <c r="AH276" s="13" t="n">
        <f aca="false">AG281</f>
        <v>-5769700.28740241</v>
      </c>
      <c r="AI276" s="13" t="n">
        <f aca="false">AH281</f>
        <v>-5955916.31252241</v>
      </c>
      <c r="AJ276" s="13" t="n">
        <f aca="false">AI281</f>
        <v>-6151632.33764241</v>
      </c>
      <c r="AK276" s="13" t="n">
        <f aca="false">AJ281</f>
        <v>-6347348.36276241</v>
      </c>
      <c r="AL276" s="13" t="n">
        <f aca="false">AK281</f>
        <v>-6543064.38788241</v>
      </c>
      <c r="AM276" s="13" t="n">
        <f aca="false">AL281</f>
        <v>-6738780.41300241</v>
      </c>
      <c r="AN276" s="13" t="n">
        <f aca="false">AM281</f>
        <v>-7184496.43812241</v>
      </c>
      <c r="AO276" s="13" t="n">
        <f aca="false">AN281</f>
        <v>-7380212.46324241</v>
      </c>
      <c r="AP276" s="13" t="n">
        <f aca="false">AO281</f>
        <v>-7579842.80886481</v>
      </c>
      <c r="AQ276" s="13" t="n">
        <f aca="false">AP281</f>
        <v>-7779473.15448721</v>
      </c>
      <c r="AR276" s="13" t="n">
        <f aca="false">AQ281</f>
        <v>-7979103.50010961</v>
      </c>
      <c r="AS276" s="13" t="n">
        <f aca="false">AR281</f>
        <v>-8178733.84573201</v>
      </c>
      <c r="AT276" s="13" t="n">
        <f aca="false">AS281</f>
        <v>-8378364.19135441</v>
      </c>
      <c r="AU276" s="13" t="n">
        <f aca="false">AT281</f>
        <v>-8577994.53697681</v>
      </c>
      <c r="AV276" s="13" t="n">
        <f aca="false">AU281</f>
        <v>-8777624.88259921</v>
      </c>
      <c r="AW276" s="13" t="n">
        <f aca="false">AV281</f>
        <v>-8977255.22822161</v>
      </c>
      <c r="AX276" s="13" t="n">
        <f aca="false">AW281</f>
        <v>-9176885.57384401</v>
      </c>
      <c r="AY276" s="13" t="n">
        <f aca="false">AX281</f>
        <v>-9376515.91946641</v>
      </c>
      <c r="AZ276" s="13" t="n">
        <f aca="false">AY281</f>
        <v>-9576146.26508881</v>
      </c>
      <c r="BA276" s="13" t="n">
        <f aca="false">AZ281</f>
        <v>-9775776.61071121</v>
      </c>
      <c r="BB276" s="13" t="n">
        <f aca="false">BA281</f>
        <v>-9979399.56324606</v>
      </c>
      <c r="BC276" s="13" t="n">
        <f aca="false">BB281</f>
        <v>-10183022.5157809</v>
      </c>
      <c r="BD276" s="13" t="n">
        <f aca="false">BC281</f>
        <v>-10386645.4683158</v>
      </c>
      <c r="BE276" s="13" t="n">
        <f aca="false">BD281</f>
        <v>-10590268.4208506</v>
      </c>
      <c r="BF276" s="13" t="n">
        <f aca="false">BE281</f>
        <v>-10793891.3733855</v>
      </c>
      <c r="BG276" s="13" t="n">
        <f aca="false">BF281</f>
        <v>-10997514.3259203</v>
      </c>
      <c r="BH276" s="13" t="n">
        <f aca="false">BG281</f>
        <v>-11201137.2784552</v>
      </c>
      <c r="BI276" s="13" t="n">
        <f aca="false">BH281</f>
        <v>-11404760.23099</v>
      </c>
      <c r="BJ276" s="13" t="n">
        <f aca="false">BI281</f>
        <v>-11608383.1835248</v>
      </c>
      <c r="BK276" s="13" t="n">
        <f aca="false">BJ281</f>
        <v>-11812006.1360597</v>
      </c>
      <c r="BL276" s="13" t="n">
        <f aca="false">BK281</f>
        <v>-12015629.0885945</v>
      </c>
      <c r="BM276" s="13" t="n">
        <f aca="false">BL281</f>
        <v>-12219252.0411294</v>
      </c>
      <c r="BN276" s="13" t="n">
        <f aca="false">BM281</f>
        <v>-12426947.4527149</v>
      </c>
      <c r="BO276" s="13" t="n">
        <f aca="false">BN281</f>
        <v>-12634642.8643005</v>
      </c>
      <c r="BP276" s="13" t="n">
        <f aca="false">BO281</f>
        <v>-12842338.275886</v>
      </c>
      <c r="BQ276" s="13" t="n">
        <f aca="false">BP281</f>
        <v>-13050033.6874716</v>
      </c>
      <c r="BR276" s="13" t="n">
        <f aca="false">BQ281</f>
        <v>-13257729.0990571</v>
      </c>
      <c r="BS276" s="13" t="n">
        <f aca="false">BR281</f>
        <v>-13412174.1606427</v>
      </c>
      <c r="BT276" s="13" t="n">
        <f aca="false">BS281</f>
        <v>-13619869.5722282</v>
      </c>
      <c r="BU276" s="13" t="n">
        <f aca="false">BT281</f>
        <v>-13827564.9838138</v>
      </c>
      <c r="BV276" s="13" t="n">
        <f aca="false">BU281</f>
        <v>-13967498.3953993</v>
      </c>
      <c r="BW276" s="13" t="n">
        <f aca="false">BV281</f>
        <v>-14175193.8069848</v>
      </c>
      <c r="BX276" s="13" t="n">
        <f aca="false">BW281</f>
        <v>-14382889.2185704</v>
      </c>
      <c r="BY276" s="13" t="n">
        <f aca="false">BX281</f>
        <v>-14522822.6301559</v>
      </c>
      <c r="BZ276" s="13" t="n">
        <f aca="false">BY281</f>
        <v>-14734671.9499732</v>
      </c>
      <c r="CA276" s="13" t="n">
        <f aca="false">BZ281</f>
        <v>-14946521.2697904</v>
      </c>
      <c r="CB276" s="13" t="n">
        <f aca="false">CA281</f>
        <v>-15090608.5896077</v>
      </c>
      <c r="CC276" s="13" t="n">
        <f aca="false">CB281</f>
        <v>-15302457.909425</v>
      </c>
      <c r="CD276" s="13" t="n">
        <f aca="false">CC281</f>
        <v>-15514307.2292422</v>
      </c>
      <c r="CE276" s="13" t="n">
        <f aca="false">CD281</f>
        <v>-15649657.5490595</v>
      </c>
      <c r="CF276" s="13" t="n">
        <f aca="false">CE281</f>
        <v>-15861506.8688767</v>
      </c>
      <c r="CG276" s="13" t="n">
        <f aca="false">CF281</f>
        <v>-16073356.188694</v>
      </c>
      <c r="CH276" s="13" t="n">
        <f aca="false">CG281</f>
        <v>-16208706.5085112</v>
      </c>
      <c r="CI276" s="13" t="n">
        <f aca="false">CH281</f>
        <v>-16420555.8283285</v>
      </c>
      <c r="CJ276" s="13" t="n">
        <f aca="false">CI281</f>
        <v>-16632405.1481458</v>
      </c>
      <c r="CK276" s="13" t="n">
        <f aca="false">CJ281</f>
        <v>-16761147.4413565</v>
      </c>
      <c r="CL276" s="13" t="n">
        <f aca="false">CK281</f>
        <v>-16819372.7475701</v>
      </c>
      <c r="CM276" s="13" t="n">
        <f aca="false">CL281</f>
        <v>-16877598.0537837</v>
      </c>
      <c r="CN276" s="13" t="n">
        <f aca="false">CM281</f>
        <v>-16935823.3599973</v>
      </c>
      <c r="CO276" s="13" t="n">
        <f aca="false">CN281</f>
        <v>-16994048.6662109</v>
      </c>
      <c r="CP276" s="13" t="n">
        <f aca="false">CO281</f>
        <v>-17052273.9724245</v>
      </c>
      <c r="CQ276" s="13" t="n">
        <f aca="false">CP281</f>
        <v>-17110499.2786381</v>
      </c>
      <c r="CR276" s="13" t="n">
        <f aca="false">CQ281</f>
        <v>-17168724.5848517</v>
      </c>
      <c r="CS276" s="13" t="n">
        <f aca="false">CR281</f>
        <v>-17226949.8910653</v>
      </c>
      <c r="CT276" s="13" t="n">
        <f aca="false">CS281</f>
        <v>-17285175.197279</v>
      </c>
      <c r="CU276" s="13" t="n">
        <f aca="false">CT281</f>
        <v>-17334378.5348112</v>
      </c>
      <c r="CV276" s="13" t="n">
        <f aca="false">CU281</f>
        <v>-17383581.8723435</v>
      </c>
      <c r="CW276" s="13" t="n">
        <f aca="false">CV281</f>
        <v>-17432785.2098758</v>
      </c>
      <c r="CX276" s="13" t="n">
        <f aca="false">CW281</f>
        <v>-17430421.6830951</v>
      </c>
      <c r="CY276" s="13" t="n">
        <f aca="false">CX281</f>
        <v>-17410611.307378</v>
      </c>
      <c r="CZ276" s="13" t="n">
        <f aca="false">CY281</f>
        <v>-17390800.9316609</v>
      </c>
      <c r="DA276" s="13" t="n">
        <f aca="false">CZ281</f>
        <v>-17370990.5559438</v>
      </c>
      <c r="DB276" s="13" t="n">
        <f aca="false">DA281</f>
        <v>-17351180.1802268</v>
      </c>
      <c r="DC276" s="13" t="n">
        <f aca="false">DB281</f>
        <v>-17331369.8045097</v>
      </c>
      <c r="DD276" s="13" t="n">
        <f aca="false">DC281</f>
        <v>-17311559.4287926</v>
      </c>
      <c r="DE276" s="13" t="n">
        <f aca="false">DD281</f>
        <v>-17291749.0530755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-127072.196</v>
      </c>
      <c r="R277" s="13" t="n">
        <f aca="false">R203</f>
        <v>-127072.196</v>
      </c>
      <c r="S277" s="13" t="n">
        <f aca="false">S203</f>
        <v>-127072.196</v>
      </c>
      <c r="T277" s="13" t="n">
        <f aca="false">T203</f>
        <v>-152578.446</v>
      </c>
      <c r="U277" s="13" t="n">
        <f aca="false">U203</f>
        <v>-150978.446</v>
      </c>
      <c r="V277" s="13" t="n">
        <f aca="false">V203</f>
        <v>-150978.446</v>
      </c>
      <c r="W277" s="13" t="n">
        <f aca="false">W203</f>
        <v>-150978.446</v>
      </c>
      <c r="X277" s="13" t="n">
        <f aca="false">X203</f>
        <v>-151517.246</v>
      </c>
      <c r="Y277" s="13" t="n">
        <f aca="false">Y203</f>
        <v>-94142.246</v>
      </c>
      <c r="Z277" s="13" t="n">
        <f aca="false">Z203</f>
        <v>-158694.246</v>
      </c>
      <c r="AA277" s="13" t="n">
        <f aca="false">AA203</f>
        <v>-158694.246</v>
      </c>
      <c r="AB277" s="13" t="n">
        <f aca="false">AB203</f>
        <v>-101319.246</v>
      </c>
      <c r="AC277" s="13" t="n">
        <f aca="false">AC203</f>
        <v>-162531.81512</v>
      </c>
      <c r="AD277" s="13" t="n">
        <f aca="false">AD203</f>
        <v>-162531.81512</v>
      </c>
      <c r="AE277" s="13" t="n">
        <f aca="false">AE203</f>
        <v>-105156.81512</v>
      </c>
      <c r="AF277" s="13" t="n">
        <f aca="false">AF203</f>
        <v>-162531.81512</v>
      </c>
      <c r="AG277" s="13" t="n">
        <f aca="false">AG203</f>
        <v>-186216.02512</v>
      </c>
      <c r="AH277" s="13" t="n">
        <f aca="false">AH203</f>
        <v>-186216.02512</v>
      </c>
      <c r="AI277" s="13" t="n">
        <f aca="false">AI203</f>
        <v>-195716.02512</v>
      </c>
      <c r="AJ277" s="13" t="n">
        <f aca="false">AJ203</f>
        <v>-195716.02512</v>
      </c>
      <c r="AK277" s="13" t="n">
        <f aca="false">AK203</f>
        <v>-195716.02512</v>
      </c>
      <c r="AL277" s="13" t="n">
        <f aca="false">AL203</f>
        <v>-195716.02512</v>
      </c>
      <c r="AM277" s="13" t="n">
        <f aca="false">AM203</f>
        <v>-195716.02512</v>
      </c>
      <c r="AN277" s="13" t="n">
        <f aca="false">AN203</f>
        <v>-195716.02512</v>
      </c>
      <c r="AO277" s="13" t="n">
        <f aca="false">AO203</f>
        <v>-199630.3456224</v>
      </c>
      <c r="AP277" s="13" t="n">
        <f aca="false">AP203</f>
        <v>-199630.3456224</v>
      </c>
      <c r="AQ277" s="13" t="n">
        <f aca="false">AQ203</f>
        <v>-199630.3456224</v>
      </c>
      <c r="AR277" s="13" t="n">
        <f aca="false">AR203</f>
        <v>-199630.3456224</v>
      </c>
      <c r="AS277" s="13" t="n">
        <f aca="false">AS203</f>
        <v>-199630.3456224</v>
      </c>
      <c r="AT277" s="13" t="n">
        <f aca="false">AT203</f>
        <v>-199630.3456224</v>
      </c>
      <c r="AU277" s="13" t="n">
        <f aca="false">AU203</f>
        <v>-199630.3456224</v>
      </c>
      <c r="AV277" s="13" t="n">
        <f aca="false">AV203</f>
        <v>-199630.3456224</v>
      </c>
      <c r="AW277" s="13" t="n">
        <f aca="false">AW203</f>
        <v>-199630.3456224</v>
      </c>
      <c r="AX277" s="13" t="n">
        <f aca="false">AX203</f>
        <v>-199630.3456224</v>
      </c>
      <c r="AY277" s="13" t="n">
        <f aca="false">AY203</f>
        <v>-199630.3456224</v>
      </c>
      <c r="AZ277" s="13" t="n">
        <f aca="false">AZ203</f>
        <v>-199630.3456224</v>
      </c>
      <c r="BA277" s="13" t="n">
        <f aca="false">BA203</f>
        <v>-203622.952534848</v>
      </c>
      <c r="BB277" s="13" t="n">
        <f aca="false">BB203</f>
        <v>-203622.952534848</v>
      </c>
      <c r="BC277" s="13" t="n">
        <f aca="false">BC203</f>
        <v>-203622.952534848</v>
      </c>
      <c r="BD277" s="13" t="n">
        <f aca="false">BD203</f>
        <v>-203622.952534848</v>
      </c>
      <c r="BE277" s="13" t="n">
        <f aca="false">BE203</f>
        <v>-203622.952534848</v>
      </c>
      <c r="BF277" s="13" t="n">
        <f aca="false">BF203</f>
        <v>-203622.952534848</v>
      </c>
      <c r="BG277" s="13" t="n">
        <f aca="false">BG203</f>
        <v>-203622.952534848</v>
      </c>
      <c r="BH277" s="13" t="n">
        <f aca="false">BH203</f>
        <v>-203622.952534848</v>
      </c>
      <c r="BI277" s="13" t="n">
        <f aca="false">BI203</f>
        <v>-203622.952534848</v>
      </c>
      <c r="BJ277" s="13" t="n">
        <f aca="false">BJ203</f>
        <v>-203622.952534848</v>
      </c>
      <c r="BK277" s="13" t="n">
        <f aca="false">BK203</f>
        <v>-203622.952534848</v>
      </c>
      <c r="BL277" s="13" t="n">
        <f aca="false">BL203</f>
        <v>-203622.952534848</v>
      </c>
      <c r="BM277" s="13" t="n">
        <f aca="false">BM203</f>
        <v>-207695.411585545</v>
      </c>
      <c r="BN277" s="13" t="n">
        <f aca="false">BN203</f>
        <v>-207695.411585545</v>
      </c>
      <c r="BO277" s="13" t="n">
        <f aca="false">BO203</f>
        <v>-207695.411585545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-1668725.16552381</v>
      </c>
      <c r="R281" s="68" t="n">
        <f aca="false">R276+R277+R278+R279+R280</f>
        <v>-1907797.36152381</v>
      </c>
      <c r="S281" s="68" t="n">
        <f aca="false">S276+S277+S278+S279+S280</f>
        <v>-2146869.55752381</v>
      </c>
      <c r="T281" s="68" t="n">
        <f aca="false">T276+T277+T278+T279+T280</f>
        <v>-2411448.00352381</v>
      </c>
      <c r="U281" s="68" t="n">
        <f aca="false">U276+U277+U278+U279+U280</f>
        <v>-2674426.44952381</v>
      </c>
      <c r="V281" s="68" t="n">
        <f aca="false">V276+V277+V278+V279+V280</f>
        <v>-2937404.89552381</v>
      </c>
      <c r="W281" s="68" t="n">
        <f aca="false">W276+W277+W278+W279+W280</f>
        <v>-3200383.34152381</v>
      </c>
      <c r="X281" s="68" t="n">
        <f aca="false">X276+X277+X278+X279+X280</f>
        <v>-3463900.58752381</v>
      </c>
      <c r="Y281" s="68" t="n">
        <f aca="false">Y276+Y277+Y278+Y279+Y280</f>
        <v>-3670042.83352381</v>
      </c>
      <c r="Z281" s="68" t="n">
        <f aca="false">Z276+Z277+Z278+Z279+Z280</f>
        <v>-3940737.07952381</v>
      </c>
      <c r="AA281" s="68" t="n">
        <f aca="false">AA276+AA277+AA278+AA279+AA280</f>
        <v>-4461431.32552381</v>
      </c>
      <c r="AB281" s="68" t="n">
        <f aca="false">AB276+AB277+AB278+AB279+AB280</f>
        <v>-4674750.57152381</v>
      </c>
      <c r="AC281" s="68" t="n">
        <f aca="false">AC276+AC277+AC278+AC279+AC280</f>
        <v>-4949282.38664381</v>
      </c>
      <c r="AD281" s="68" t="n">
        <f aca="false">AD276+AD277+AD278+AD279+AD280</f>
        <v>-5223814.20176381</v>
      </c>
      <c r="AE281" s="68" t="n">
        <f aca="false">AE276+AE277+AE278+AE279+AE280</f>
        <v>-5420952.44716241</v>
      </c>
      <c r="AF281" s="68" t="n">
        <f aca="false">AF276+AF277+AF278+AF279+AF280</f>
        <v>-5583484.26228241</v>
      </c>
      <c r="AG281" s="68" t="n">
        <f aca="false">AG276+AG277+AG278+AG279+AG280</f>
        <v>-5769700.28740241</v>
      </c>
      <c r="AH281" s="68" t="n">
        <f aca="false">AH276+AH277+AH278+AH279+AH280</f>
        <v>-5955916.31252241</v>
      </c>
      <c r="AI281" s="68" t="n">
        <f aca="false">AI276+AI277+AI278+AI279+AI280</f>
        <v>-6151632.33764241</v>
      </c>
      <c r="AJ281" s="68" t="n">
        <f aca="false">AJ276+AJ277+AJ278+AJ279+AJ280</f>
        <v>-6347348.36276241</v>
      </c>
      <c r="AK281" s="68" t="n">
        <f aca="false">AK276+AK277+AK278+AK279+AK280</f>
        <v>-6543064.38788241</v>
      </c>
      <c r="AL281" s="68" t="n">
        <f aca="false">AL276+AL277+AL278+AL279+AL280</f>
        <v>-6738780.41300241</v>
      </c>
      <c r="AM281" s="68" t="n">
        <f aca="false">AM276+AM277+AM278+AM279+AM280</f>
        <v>-7184496.43812241</v>
      </c>
      <c r="AN281" s="68" t="n">
        <f aca="false">AN276+AN277+AN278+AN279+AN280</f>
        <v>-7380212.46324241</v>
      </c>
      <c r="AO281" s="68" t="n">
        <f aca="false">AO276+AO277+AO278+AO279+AO280</f>
        <v>-7579842.80886481</v>
      </c>
      <c r="AP281" s="68" t="n">
        <f aca="false">AP276+AP277+AP278+AP279+AP280</f>
        <v>-7779473.15448721</v>
      </c>
      <c r="AQ281" s="68" t="n">
        <f aca="false">AQ276+AQ277+AQ278+AQ279+AQ280</f>
        <v>-7979103.50010961</v>
      </c>
      <c r="AR281" s="68" t="n">
        <f aca="false">AR276+AR277+AR278+AR279+AR280</f>
        <v>-8178733.84573201</v>
      </c>
      <c r="AS281" s="68" t="n">
        <f aca="false">AS276+AS277+AS278+AS279+AS280</f>
        <v>-8378364.19135441</v>
      </c>
      <c r="AT281" s="68" t="n">
        <f aca="false">AT276+AT277+AT278+AT279+AT280</f>
        <v>-8577994.53697681</v>
      </c>
      <c r="AU281" s="68" t="n">
        <f aca="false">AU276+AU277+AU278+AU279+AU280</f>
        <v>-8777624.88259921</v>
      </c>
      <c r="AV281" s="68" t="n">
        <f aca="false">AV276+AV277+AV278+AV279+AV280</f>
        <v>-8977255.22822161</v>
      </c>
      <c r="AW281" s="68" t="n">
        <f aca="false">AW276+AW277+AW278+AW279+AW280</f>
        <v>-9176885.57384401</v>
      </c>
      <c r="AX281" s="68" t="n">
        <f aca="false">AX276+AX277+AX278+AX279+AX280</f>
        <v>-9376515.91946641</v>
      </c>
      <c r="AY281" s="68" t="n">
        <f aca="false">AY276+AY277+AY278+AY279+AY280</f>
        <v>-9576146.26508881</v>
      </c>
      <c r="AZ281" s="68" t="n">
        <f aca="false">AZ276+AZ277+AZ278+AZ279+AZ280</f>
        <v>-9775776.61071121</v>
      </c>
      <c r="BA281" s="68" t="n">
        <f aca="false">BA276+BA277+BA278+BA279+BA280</f>
        <v>-9979399.56324606</v>
      </c>
      <c r="BB281" s="68" t="n">
        <f aca="false">BB276+BB277+BB278+BB279+BB280</f>
        <v>-10183022.5157809</v>
      </c>
      <c r="BC281" s="68" t="n">
        <f aca="false">BC276+BC277+BC278+BC279+BC280</f>
        <v>-10386645.4683158</v>
      </c>
      <c r="BD281" s="68" t="n">
        <f aca="false">BD276+BD277+BD278+BD279+BD280</f>
        <v>-10590268.4208506</v>
      </c>
      <c r="BE281" s="68" t="n">
        <f aca="false">BE276+BE277+BE278+BE279+BE280</f>
        <v>-10793891.3733855</v>
      </c>
      <c r="BF281" s="68" t="n">
        <f aca="false">BF276+BF277+BF278+BF279+BF280</f>
        <v>-10997514.3259203</v>
      </c>
      <c r="BG281" s="68" t="n">
        <f aca="false">BG276+BG277+BG278+BG279+BG280</f>
        <v>-11201137.2784552</v>
      </c>
      <c r="BH281" s="68" t="n">
        <f aca="false">BH276+BH277+BH278+BH279+BH280</f>
        <v>-11404760.23099</v>
      </c>
      <c r="BI281" s="68" t="n">
        <f aca="false">BI276+BI277+BI278+BI279+BI280</f>
        <v>-11608383.1835248</v>
      </c>
      <c r="BJ281" s="68" t="n">
        <f aca="false">BJ276+BJ277+BJ278+BJ279+BJ280</f>
        <v>-11812006.1360597</v>
      </c>
      <c r="BK281" s="68" t="n">
        <f aca="false">BK276+BK277+BK278+BK279+BK280</f>
        <v>-12015629.0885945</v>
      </c>
      <c r="BL281" s="68" t="n">
        <f aca="false">BL276+BL277+BL278+BL279+BL280</f>
        <v>-12219252.0411294</v>
      </c>
      <c r="BM281" s="68" t="n">
        <f aca="false">BM276+BM277+BM278+BM279+BM280</f>
        <v>-12426947.4527149</v>
      </c>
      <c r="BN281" s="68" t="n">
        <f aca="false">BN276+BN277+BN278+BN279+BN280</f>
        <v>-12634642.8643005</v>
      </c>
      <c r="BO281" s="68" t="n">
        <f aca="false">BO276+BO277+BO278+BO279+BO280</f>
        <v>-12842338.275886</v>
      </c>
      <c r="BP281" s="68" t="n">
        <f aca="false">BP276+BP277+BP278+BP279+BP280</f>
        <v>-13050033.6874716</v>
      </c>
      <c r="BQ281" s="68" t="n">
        <f aca="false">BQ276+BQ277+BQ278+BQ279+BQ280</f>
        <v>-13257729.0990571</v>
      </c>
      <c r="BR281" s="68" t="n">
        <f aca="false">BR276+BR277+BR278+BR279+BR280</f>
        <v>-13412174.1606427</v>
      </c>
      <c r="BS281" s="68" t="n">
        <f aca="false">BS276+BS277+BS278+BS279+BS280</f>
        <v>-13619869.5722282</v>
      </c>
      <c r="BT281" s="68" t="n">
        <f aca="false">BT276+BT277+BT278+BT279+BT280</f>
        <v>-13827564.9838138</v>
      </c>
      <c r="BU281" s="68" t="n">
        <f aca="false">BU276+BU277+BU278+BU279+BU280</f>
        <v>-13967498.3953993</v>
      </c>
      <c r="BV281" s="68" t="n">
        <f aca="false">BV276+BV277+BV278+BV279+BV280</f>
        <v>-14175193.8069848</v>
      </c>
      <c r="BW281" s="68" t="n">
        <f aca="false">BW276+BW277+BW278+BW279+BW280</f>
        <v>-14382889.2185704</v>
      </c>
      <c r="BX281" s="68" t="n">
        <f aca="false">BX276+BX277+BX278+BX279+BX280</f>
        <v>-14522822.6301559</v>
      </c>
      <c r="BY281" s="68" t="n">
        <f aca="false">BY276+BY277+BY278+BY279+BY280</f>
        <v>-14734671.9499732</v>
      </c>
      <c r="BZ281" s="68" t="n">
        <f aca="false">BZ276+BZ277+BZ278+BZ279+BZ280</f>
        <v>-14946521.2697904</v>
      </c>
      <c r="CA281" s="68" t="n">
        <f aca="false">CA276+CA277+CA278+CA279+CA280</f>
        <v>-15090608.5896077</v>
      </c>
      <c r="CB281" s="68" t="n">
        <f aca="false">CB276+CB277+CB278+CB279+CB280</f>
        <v>-15302457.909425</v>
      </c>
      <c r="CC281" s="68" t="n">
        <f aca="false">CC276+CC277+CC278+CC279+CC280</f>
        <v>-15514307.2292422</v>
      </c>
      <c r="CD281" s="68" t="n">
        <f aca="false">CD276+CD277+CD278+CD279+CD280</f>
        <v>-15649657.5490595</v>
      </c>
      <c r="CE281" s="68" t="n">
        <f aca="false">CE276+CE277+CE278+CE279+CE280</f>
        <v>-15861506.8688767</v>
      </c>
      <c r="CF281" s="68" t="n">
        <f aca="false">CF276+CF277+CF278+CF279+CF280</f>
        <v>-16073356.188694</v>
      </c>
      <c r="CG281" s="68" t="n">
        <f aca="false">CG276+CG277+CG278+CG279+CG280</f>
        <v>-16208706.5085112</v>
      </c>
      <c r="CH281" s="68" t="n">
        <f aca="false">CH276+CH277+CH278+CH279+CH280</f>
        <v>-16420555.8283285</v>
      </c>
      <c r="CI281" s="68" t="n">
        <f aca="false">CI276+CI277+CI278+CI279+CI280</f>
        <v>-16632405.1481458</v>
      </c>
      <c r="CJ281" s="68" t="n">
        <f aca="false">CJ276+CJ277+CJ278+CJ279+CJ280</f>
        <v>-16761147.4413565</v>
      </c>
      <c r="CK281" s="68" t="n">
        <f aca="false">CK276+CK277+CK278+CK279+CK280</f>
        <v>-16819372.7475701</v>
      </c>
      <c r="CL281" s="68" t="n">
        <f aca="false">CL276+CL277+CL278+CL279+CL280</f>
        <v>-16877598.0537837</v>
      </c>
      <c r="CM281" s="68" t="n">
        <f aca="false">CM276+CM277+CM278+CM279+CM280</f>
        <v>-16935823.3599973</v>
      </c>
      <c r="CN281" s="68" t="n">
        <f aca="false">CN276+CN277+CN278+CN279+CN280</f>
        <v>-16994048.6662109</v>
      </c>
      <c r="CO281" s="68" t="n">
        <f aca="false">CO276+CO277+CO278+CO279+CO280</f>
        <v>-17052273.9724245</v>
      </c>
      <c r="CP281" s="68" t="n">
        <f aca="false">CP276+CP277+CP278+CP279+CP280</f>
        <v>-17110499.2786381</v>
      </c>
      <c r="CQ281" s="68" t="n">
        <f aca="false">CQ276+CQ277+CQ278+CQ279+CQ280</f>
        <v>-17168724.5848517</v>
      </c>
      <c r="CR281" s="68" t="n">
        <f aca="false">CR276+CR277+CR278+CR279+CR280</f>
        <v>-17226949.8910653</v>
      </c>
      <c r="CS281" s="68" t="n">
        <f aca="false">CS276+CS277+CS278+CS279+CS280</f>
        <v>-17285175.197279</v>
      </c>
      <c r="CT281" s="68" t="n">
        <f aca="false">CT276+CT277+CT278+CT279+CT280</f>
        <v>-17334378.5348112</v>
      </c>
      <c r="CU281" s="68" t="n">
        <f aca="false">CU276+CU277+CU278+CU279+CU280</f>
        <v>-17383581.8723435</v>
      </c>
      <c r="CV281" s="68" t="n">
        <f aca="false">CV276+CV277+CV278+CV279+CV280</f>
        <v>-17432785.2098758</v>
      </c>
      <c r="CW281" s="68" t="n">
        <f aca="false">CW276+CW277+CW278+CW279+CW280</f>
        <v>-17430421.6830951</v>
      </c>
      <c r="CX281" s="68" t="n">
        <f aca="false">CX276+CX277+CX278+CX279+CX280</f>
        <v>-17410611.307378</v>
      </c>
      <c r="CY281" s="68" t="n">
        <f aca="false">CY276+CY277+CY278+CY279+CY280</f>
        <v>-17390800.9316609</v>
      </c>
      <c r="CZ281" s="68" t="n">
        <f aca="false">CZ276+CZ277+CZ278+CZ279+CZ280</f>
        <v>-17370990.5559438</v>
      </c>
      <c r="DA281" s="68" t="n">
        <f aca="false">DA276+DA277+DA278+DA279+DA280</f>
        <v>-17351180.1802268</v>
      </c>
      <c r="DB281" s="68" t="n">
        <f aca="false">DB276+DB277+DB278+DB279+DB280</f>
        <v>-17331369.8045097</v>
      </c>
      <c r="DC281" s="68" t="n">
        <f aca="false">DC276+DC277+DC278+DC279+DC280</f>
        <v>-17311559.4287926</v>
      </c>
      <c r="DD281" s="68" t="n">
        <f aca="false">DD276+DD277+DD278+DD279+DD280</f>
        <v>-17291749.0530755</v>
      </c>
      <c r="DE281" s="68" t="n">
        <f aca="false">DE276+DE277+DE278+DE279+DE280</f>
        <v>-17271938.6773584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3000224.17773669</v>
      </c>
      <c r="S284" s="13" t="n">
        <f aca="false">S265+S276</f>
        <v>2952877.8048371</v>
      </c>
      <c r="T284" s="13" t="n">
        <f aca="false">T265+T276</f>
        <v>2121319.65484414</v>
      </c>
      <c r="U284" s="13" t="n">
        <f aca="false">U265+U276</f>
        <v>2176547.93272123</v>
      </c>
      <c r="V284" s="13" t="n">
        <f aca="false">V265+V276</f>
        <v>2401360.79773226</v>
      </c>
      <c r="W284" s="13" t="n">
        <f aca="false">W265+W276</f>
        <v>2920348.2387433</v>
      </c>
      <c r="X284" s="13" t="n">
        <f aca="false">X265+X276</f>
        <v>3501372.85525435</v>
      </c>
      <c r="Y284" s="13" t="n">
        <f aca="false">Y265+Y276</f>
        <v>4130125.49452244</v>
      </c>
      <c r="Z284" s="13" t="n">
        <f aca="false">Z265+Z276</f>
        <v>4697385.29319945</v>
      </c>
      <c r="AA284" s="13" t="n">
        <f aca="false">AA265+AA276</f>
        <v>5094580.78932646</v>
      </c>
      <c r="AB284" s="13" t="n">
        <f aca="false">AB265+AB276</f>
        <v>5370975.65045347</v>
      </c>
      <c r="AC284" s="13" t="n">
        <f aca="false">AC265+AC276</f>
        <v>5976584.84697117</v>
      </c>
      <c r="AD284" s="13" t="n">
        <f aca="false">AD265+AD276</f>
        <v>6430940.70490505</v>
      </c>
      <c r="AE284" s="13" t="n">
        <f aca="false">AE265+AE276</f>
        <v>6655423.59809537</v>
      </c>
      <c r="AF284" s="13" t="n">
        <f aca="false">AF265+AF276</f>
        <v>6972820.38846366</v>
      </c>
      <c r="AG284" s="13" t="n">
        <f aca="false">AG265+AG276</f>
        <v>6929826.62505343</v>
      </c>
      <c r="AH284" s="13" t="n">
        <f aca="false">AH265+AH276</f>
        <v>7635786.13069432</v>
      </c>
      <c r="AI284" s="13" t="n">
        <f aca="false">AI265+AI276</f>
        <v>8079962.74264388</v>
      </c>
      <c r="AJ284" s="13" t="n">
        <f aca="false">AJ265+AJ276</f>
        <v>8610635.8086828</v>
      </c>
      <c r="AK284" s="13" t="n">
        <f aca="false">AK265+AK276</f>
        <v>9286723.66523654</v>
      </c>
      <c r="AL284" s="13" t="n">
        <f aca="false">AL265+AL276</f>
        <v>9729944.23553785</v>
      </c>
      <c r="AM284" s="13" t="n">
        <f aca="false">AM265+AM276</f>
        <v>10136303.2306033</v>
      </c>
      <c r="AN284" s="13" t="n">
        <f aca="false">AN265+AN276</f>
        <v>9995068.52631046</v>
      </c>
      <c r="AO284" s="13" t="n">
        <f aca="false">AO265+AO276</f>
        <v>10315750.0814157</v>
      </c>
      <c r="AP284" s="13" t="n">
        <f aca="false">AP265+AP276</f>
        <v>10253284.8640782</v>
      </c>
      <c r="AQ284" s="13" t="n">
        <f aca="false">AQ265+AQ276</f>
        <v>10214242.9367407</v>
      </c>
      <c r="AR284" s="13" t="n">
        <f aca="false">AR265+AR276</f>
        <v>10220201.0094032</v>
      </c>
      <c r="AS284" s="13" t="n">
        <f aca="false">AS265+AS276</f>
        <v>10220741.4870657</v>
      </c>
      <c r="AT284" s="13" t="n">
        <f aca="false">AT265+AT276</f>
        <v>10284633.8647283</v>
      </c>
      <c r="AU284" s="13" t="n">
        <f aca="false">AU265+AU276</f>
        <v>10393526.2423908</v>
      </c>
      <c r="AV284" s="13" t="n">
        <f aca="false">AV265+AV276</f>
        <v>10816005.8249554</v>
      </c>
      <c r="AW284" s="13" t="n">
        <f aca="false">AW265+AW276</f>
        <v>11362622.8666601</v>
      </c>
      <c r="AX284" s="13" t="n">
        <f aca="false">AX265+AX276</f>
        <v>11194270.4658523</v>
      </c>
      <c r="AY284" s="13" t="n">
        <f aca="false">AY265+AY276</f>
        <v>11025918.0650445</v>
      </c>
      <c r="AZ284" s="13" t="n">
        <f aca="false">AZ265+AZ276</f>
        <v>10857565.6642367</v>
      </c>
      <c r="BA284" s="13" t="n">
        <f aca="false">BA265+BA276</f>
        <v>10684698.6009289</v>
      </c>
      <c r="BB284" s="13" t="n">
        <f aca="false">BB265+BB276</f>
        <v>10636492.2782284</v>
      </c>
      <c r="BC284" s="13" t="n">
        <f aca="false">BC265+BC276</f>
        <v>10634815.280528</v>
      </c>
      <c r="BD284" s="13" t="n">
        <f aca="false">BD265+BD276</f>
        <v>10452551.7828275</v>
      </c>
      <c r="BE284" s="13" t="n">
        <f aca="false">BE265+BE276</f>
        <v>10350649.277627</v>
      </c>
      <c r="BF284" s="13" t="n">
        <f aca="false">BF265+BF276</f>
        <v>10321127.9974266</v>
      </c>
      <c r="BG284" s="13" t="n">
        <f aca="false">BG265+BG276</f>
        <v>10151505.5547261</v>
      </c>
      <c r="BH284" s="13" t="n">
        <f aca="false">BH265+BH276</f>
        <v>10131054.4482866</v>
      </c>
      <c r="BI284" s="13" t="n">
        <f aca="false">BI265+BI276</f>
        <v>10397469.549389</v>
      </c>
      <c r="BJ284" s="13" t="n">
        <f aca="false">BJ265+BJ276</f>
        <v>10520303.8962876</v>
      </c>
      <c r="BK284" s="13" t="n">
        <f aca="false">BK265+BK276</f>
        <v>10367184.8863186</v>
      </c>
      <c r="BL284" s="13" t="n">
        <f aca="false">BL265+BL276</f>
        <v>9977627.11729301</v>
      </c>
      <c r="BM284" s="13" t="n">
        <f aca="false">BM265+BM276</f>
        <v>9726850.88576743</v>
      </c>
      <c r="BN284" s="13" t="n">
        <f aca="false">BN265+BN276</f>
        <v>9514678.58541134</v>
      </c>
      <c r="BO284" s="13" t="n">
        <f aca="false">BO265+BO276</f>
        <v>9334588.69005525</v>
      </c>
      <c r="BP284" s="13" t="n">
        <f aca="false">BP265+BP276</f>
        <v>9217850.69469916</v>
      </c>
      <c r="BQ284" s="13" t="n">
        <f aca="false">BQ265+BQ276</f>
        <v>9146112.69934307</v>
      </c>
      <c r="BR284" s="13" t="n">
        <f aca="false">BR265+BR276</f>
        <v>9074374.70398698</v>
      </c>
      <c r="BS284" s="13" t="n">
        <f aca="false">BS265+BS276</f>
        <v>9141665.64613089</v>
      </c>
      <c r="BT284" s="13" t="n">
        <f aca="false">BT265+BT276</f>
        <v>9164735.5632748</v>
      </c>
      <c r="BU284" s="13" t="n">
        <f aca="false">BU265+BU276</f>
        <v>9001801.38541871</v>
      </c>
      <c r="BV284" s="13" t="n">
        <f aca="false">BV265+BV276</f>
        <v>8969981.10756262</v>
      </c>
      <c r="BW284" s="13" t="n">
        <f aca="false">BW265+BW276</f>
        <v>9003729.71443022</v>
      </c>
      <c r="BX284" s="13" t="n">
        <f aca="false">BX265+BX276</f>
        <v>9062916.93157413</v>
      </c>
      <c r="BY284" s="13" t="n">
        <f aca="false">BY265+BY276</f>
        <v>9058940.93621804</v>
      </c>
      <c r="BZ284" s="13" t="n">
        <f aca="false">BZ265+BZ276</f>
        <v>8981759.16065483</v>
      </c>
      <c r="CA284" s="13" t="n">
        <f aca="false">CA265+CA276</f>
        <v>8804351.87759162</v>
      </c>
      <c r="CB284" s="13" t="n">
        <f aca="false">CB265+CB276</f>
        <v>8767087.81952841</v>
      </c>
      <c r="CC284" s="13" t="n">
        <f aca="false">CC265+CC276</f>
        <v>8624894.90396519</v>
      </c>
      <c r="CD284" s="13" t="n">
        <f aca="false">CD265+CD276</f>
        <v>8546330.42840198</v>
      </c>
      <c r="CE284" s="13" t="n">
        <f aca="false">CE265+CE276</f>
        <v>8446325.07783877</v>
      </c>
      <c r="CF284" s="13" t="n">
        <f aca="false">CF265+CF276</f>
        <v>8331643.30227556</v>
      </c>
      <c r="CG284" s="13" t="n">
        <f aca="false">CG265+CG276</f>
        <v>8161640.36238644</v>
      </c>
      <c r="CH284" s="13" t="n">
        <f aca="false">CH265+CH276</f>
        <v>8152074.88682322</v>
      </c>
      <c r="CI284" s="13" t="n">
        <f aca="false">CI265+CI276</f>
        <v>7889791.94876001</v>
      </c>
      <c r="CJ284" s="13" t="n">
        <f aca="false">CJ265+CJ276</f>
        <v>7417802.2606968</v>
      </c>
      <c r="CK284" s="13" t="n">
        <f aca="false">CK265+CK276</f>
        <v>7328919.59924007</v>
      </c>
      <c r="CL284" s="13" t="n">
        <f aca="false">CL265+CL276</f>
        <v>7300028.34386559</v>
      </c>
      <c r="CM284" s="13" t="n">
        <f aca="false">CM265+CM276</f>
        <v>7373599.43419776</v>
      </c>
      <c r="CN284" s="13" t="n">
        <f aca="false">CN265+CN276</f>
        <v>7458477.67382329</v>
      </c>
      <c r="CO284" s="13" t="n">
        <f aca="false">CO265+CO276</f>
        <v>7326652.11344881</v>
      </c>
      <c r="CP284" s="13" t="n">
        <f aca="false">CP265+CP276</f>
        <v>7194826.55307433</v>
      </c>
      <c r="CQ284" s="13" t="n">
        <f aca="false">CQ265+CQ276</f>
        <v>7063000.99269986</v>
      </c>
      <c r="CR284" s="13" t="n">
        <f aca="false">CR265+CR276</f>
        <v>6931175.43232538</v>
      </c>
      <c r="CS284" s="13" t="n">
        <f aca="false">CS265+CS276</f>
        <v>6902284.1769509</v>
      </c>
      <c r="CT284" s="13" t="n">
        <f aca="false">CT265+CT276</f>
        <v>6884228.11157643</v>
      </c>
      <c r="CU284" s="13" t="n">
        <f aca="false">CU265+CU276</f>
        <v>6808359.47990026</v>
      </c>
      <c r="CV284" s="13" t="n">
        <f aca="false">CV265+CV276</f>
        <v>6741520.17322409</v>
      </c>
      <c r="CW284" s="13" t="n">
        <f aca="false">CW265+CW276</f>
        <v>6579872.95404792</v>
      </c>
      <c r="CX284" s="13" t="n">
        <f aca="false">CX265+CX276</f>
        <v>6469367.64520182</v>
      </c>
      <c r="CY284" s="13" t="n">
        <f aca="false">CY265+CY276</f>
        <v>6298656.99029212</v>
      </c>
      <c r="CZ284" s="13" t="n">
        <f aca="false">CZ265+CZ276</f>
        <v>6138781.52538243</v>
      </c>
      <c r="DA284" s="13" t="n">
        <f aca="false">DA265+DA276</f>
        <v>5847980.84797273</v>
      </c>
      <c r="DB284" s="13" t="n">
        <f aca="false">DB265+DB276</f>
        <v>5566209.49556304</v>
      </c>
      <c r="DC284" s="13" t="n">
        <f aca="false">DC265+DC276</f>
        <v>5103851.64315334</v>
      </c>
      <c r="DD284" s="13" t="n">
        <f aca="false">DD265+DD276</f>
        <v>4641493.79074365</v>
      </c>
      <c r="DE284" s="13" t="n">
        <f aca="false">DE265+DE276</f>
        <v>4179135.93833395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-2142083.37720605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-2940360.90695604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-459220.653241917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3000224.17773669</v>
      </c>
      <c r="R286" s="68" t="n">
        <f aca="false">R273+R281+R285</f>
        <v>2952877.8048371</v>
      </c>
      <c r="S286" s="68" t="n">
        <f aca="false">S273+S281+S285</f>
        <v>2121319.65484414</v>
      </c>
      <c r="T286" s="68" t="n">
        <f aca="false">T273+T281+T285</f>
        <v>2176547.93272123</v>
      </c>
      <c r="U286" s="68" t="n">
        <f aca="false">U273+U281+U285</f>
        <v>2401360.79773226</v>
      </c>
      <c r="V286" s="68" t="n">
        <f aca="false">V273+V281+V285</f>
        <v>2920348.2387433</v>
      </c>
      <c r="W286" s="68" t="n">
        <f aca="false">W273+W281+W285</f>
        <v>3501372.85525435</v>
      </c>
      <c r="X286" s="68" t="n">
        <f aca="false">X273+X281+X285</f>
        <v>4130125.49452244</v>
      </c>
      <c r="Y286" s="68" t="n">
        <f aca="false">Y273+Y281+Y285</f>
        <v>4697385.29319945</v>
      </c>
      <c r="Z286" s="68" t="n">
        <f aca="false">Z273+Z281+Z285</f>
        <v>5094580.78932646</v>
      </c>
      <c r="AA286" s="68" t="n">
        <f aca="false">AA273+AA281+AA285</f>
        <v>5370975.65045347</v>
      </c>
      <c r="AB286" s="68" t="n">
        <f aca="false">AB273+AB281+AB285</f>
        <v>3834501.46976512</v>
      </c>
      <c r="AC286" s="68" t="n">
        <f aca="false">AC273+AC281+AC285</f>
        <v>6430940.70490505</v>
      </c>
      <c r="AD286" s="68" t="n">
        <f aca="false">AD273+AD281+AD285</f>
        <v>6655423.59809537</v>
      </c>
      <c r="AE286" s="68" t="n">
        <f aca="false">AE273+AE281+AE285</f>
        <v>6972820.38846366</v>
      </c>
      <c r="AF286" s="68" t="n">
        <f aca="false">AF273+AF281+AF285</f>
        <v>6929826.62505343</v>
      </c>
      <c r="AG286" s="68" t="n">
        <f aca="false">AG273+AG281+AG285</f>
        <v>7635786.13069432</v>
      </c>
      <c r="AH286" s="68" t="n">
        <f aca="false">AH273+AH281+AH285</f>
        <v>8079962.74264388</v>
      </c>
      <c r="AI286" s="68" t="n">
        <f aca="false">AI273+AI281+AI285</f>
        <v>8610635.8086828</v>
      </c>
      <c r="AJ286" s="68" t="n">
        <f aca="false">AJ273+AJ281+AJ285</f>
        <v>9286723.66523654</v>
      </c>
      <c r="AK286" s="68" t="n">
        <f aca="false">AK273+AK281+AK285</f>
        <v>9729944.23553785</v>
      </c>
      <c r="AL286" s="68" t="n">
        <f aca="false">AL273+AL281+AL285</f>
        <v>10136303.2306033</v>
      </c>
      <c r="AM286" s="68" t="n">
        <f aca="false">AM273+AM281+AM285</f>
        <v>9995068.52631046</v>
      </c>
      <c r="AN286" s="68" t="n">
        <f aca="false">AN273+AN281+AN285</f>
        <v>7375389.17445961</v>
      </c>
      <c r="AO286" s="68" t="n">
        <f aca="false">AO273+AO281+AO285</f>
        <v>10253284.8640782</v>
      </c>
      <c r="AP286" s="68" t="n">
        <f aca="false">AP273+AP281+AP285</f>
        <v>10214242.9367407</v>
      </c>
      <c r="AQ286" s="68" t="n">
        <f aca="false">AQ273+AQ281+AQ285</f>
        <v>10220201.0094032</v>
      </c>
      <c r="AR286" s="68" t="n">
        <f aca="false">AR273+AR281+AR285</f>
        <v>10220741.4870657</v>
      </c>
      <c r="AS286" s="68" t="n">
        <f aca="false">AS273+AS281+AS285</f>
        <v>10284633.8647283</v>
      </c>
      <c r="AT286" s="68" t="n">
        <f aca="false">AT273+AT281+AT285</f>
        <v>10393526.2423908</v>
      </c>
      <c r="AU286" s="68" t="n">
        <f aca="false">AU273+AU281+AU285</f>
        <v>10816005.8249554</v>
      </c>
      <c r="AV286" s="68" t="n">
        <f aca="false">AV273+AV281+AV285</f>
        <v>11362622.8666601</v>
      </c>
      <c r="AW286" s="68" t="n">
        <f aca="false">AW273+AW281+AW285</f>
        <v>11194270.4658523</v>
      </c>
      <c r="AX286" s="68" t="n">
        <f aca="false">AX273+AX281+AX285</f>
        <v>11025918.0650445</v>
      </c>
      <c r="AY286" s="68" t="n">
        <f aca="false">AY273+AY281+AY285</f>
        <v>10857565.6642367</v>
      </c>
      <c r="AZ286" s="68" t="n">
        <f aca="false">AZ273+AZ281+AZ285</f>
        <v>10225477.947687</v>
      </c>
      <c r="BA286" s="68" t="n">
        <f aca="false">BA273+BA281+BA285</f>
        <v>10636492.2782284</v>
      </c>
      <c r="BB286" s="68" t="n">
        <f aca="false">BB273+BB281+BB285</f>
        <v>10634815.280528</v>
      </c>
      <c r="BC286" s="68" t="n">
        <f aca="false">BC273+BC281+BC285</f>
        <v>10452551.7828275</v>
      </c>
      <c r="BD286" s="68" t="n">
        <f aca="false">BD273+BD281+BD285</f>
        <v>10350649.277627</v>
      </c>
      <c r="BE286" s="68" t="n">
        <f aca="false">BE273+BE281+BE285</f>
        <v>10321127.9974266</v>
      </c>
      <c r="BF286" s="68" t="n">
        <f aca="false">BF273+BF281+BF285</f>
        <v>10151505.5547261</v>
      </c>
      <c r="BG286" s="68" t="n">
        <f aca="false">BG273+BG281+BG285</f>
        <v>10131054.4482866</v>
      </c>
      <c r="BH286" s="68" t="n">
        <f aca="false">BH273+BH281+BH285</f>
        <v>10397469.549389</v>
      </c>
      <c r="BI286" s="68" t="n">
        <f aca="false">BI273+BI281+BI285</f>
        <v>10520303.8962876</v>
      </c>
      <c r="BJ286" s="68" t="n">
        <f aca="false">BJ273+BJ281+BJ285</f>
        <v>10367184.8863186</v>
      </c>
      <c r="BK286" s="68" t="n">
        <f aca="false">BK273+BK281+BK285</f>
        <v>9977627.11729301</v>
      </c>
      <c r="BL286" s="68" t="n">
        <f aca="false">BL273+BL281+BL285</f>
        <v>9726850.88576743</v>
      </c>
      <c r="BM286" s="68" t="n">
        <f aca="false">BM273+BM281+BM285</f>
        <v>9514678.58541134</v>
      </c>
      <c r="BN286" s="68" t="n">
        <f aca="false">BN273+BN281+BN285</f>
        <v>9334588.69005525</v>
      </c>
      <c r="BO286" s="68" t="n">
        <f aca="false">BO273+BO281+BO285</f>
        <v>9217850.69469916</v>
      </c>
      <c r="BP286" s="68" t="n">
        <f aca="false">BP273+BP281+BP285</f>
        <v>9146112.69934307</v>
      </c>
      <c r="BQ286" s="68" t="n">
        <f aca="false">BQ273+BQ281+BQ285</f>
        <v>9074374.70398698</v>
      </c>
      <c r="BR286" s="68" t="n">
        <f aca="false">BR273+BR281+BR285</f>
        <v>9141665.64613089</v>
      </c>
      <c r="BS286" s="68" t="n">
        <f aca="false">BS273+BS281+BS285</f>
        <v>9164735.5632748</v>
      </c>
      <c r="BT286" s="68" t="n">
        <f aca="false">BT273+BT281+BT285</f>
        <v>9001801.38541871</v>
      </c>
      <c r="BU286" s="68" t="n">
        <f aca="false">BU273+BU281+BU285</f>
        <v>8969981.10756262</v>
      </c>
      <c r="BV286" s="68" t="n">
        <f aca="false">BV273+BV281+BV285</f>
        <v>9003729.71443022</v>
      </c>
      <c r="BW286" s="68" t="n">
        <f aca="false">BW273+BW281+BW285</f>
        <v>9062916.93157413</v>
      </c>
      <c r="BX286" s="68" t="n">
        <f aca="false">BX273+BX281+BX285</f>
        <v>9058940.93621804</v>
      </c>
      <c r="BY286" s="68" t="n">
        <f aca="false">BY273+BY281+BY285</f>
        <v>8981759.16065483</v>
      </c>
      <c r="BZ286" s="68" t="n">
        <f aca="false">BZ273+BZ281+BZ285</f>
        <v>8804351.87759162</v>
      </c>
      <c r="CA286" s="68" t="n">
        <f aca="false">CA273+CA281+CA285</f>
        <v>8767087.81952841</v>
      </c>
      <c r="CB286" s="68" t="n">
        <f aca="false">CB273+CB281+CB285</f>
        <v>8624894.90396519</v>
      </c>
      <c r="CC286" s="68" t="n">
        <f aca="false">CC273+CC281+CC285</f>
        <v>8546330.42840198</v>
      </c>
      <c r="CD286" s="68" t="n">
        <f aca="false">CD273+CD281+CD285</f>
        <v>8446325.07783877</v>
      </c>
      <c r="CE286" s="68" t="n">
        <f aca="false">CE273+CE281+CE285</f>
        <v>8331643.30227556</v>
      </c>
      <c r="CF286" s="68" t="n">
        <f aca="false">CF273+CF281+CF285</f>
        <v>8161640.36238644</v>
      </c>
      <c r="CG286" s="68" t="n">
        <f aca="false">CG273+CG281+CG285</f>
        <v>8152074.88682322</v>
      </c>
      <c r="CH286" s="68" t="n">
        <f aca="false">CH273+CH281+CH285</f>
        <v>7889791.94876001</v>
      </c>
      <c r="CI286" s="68" t="n">
        <f aca="false">CI273+CI281+CI285</f>
        <v>7417802.2606968</v>
      </c>
      <c r="CJ286" s="68" t="n">
        <f aca="false">CJ273+CJ281+CJ285</f>
        <v>7328919.59924007</v>
      </c>
      <c r="CK286" s="68" t="n">
        <f aca="false">CK273+CK281+CK285</f>
        <v>7300028.34386559</v>
      </c>
      <c r="CL286" s="68" t="n">
        <f aca="false">CL273+CL281+CL285</f>
        <v>7373599.43419776</v>
      </c>
      <c r="CM286" s="68" t="n">
        <f aca="false">CM273+CM281+CM285</f>
        <v>7458477.67382329</v>
      </c>
      <c r="CN286" s="68" t="n">
        <f aca="false">CN273+CN281+CN285</f>
        <v>7326652.11344881</v>
      </c>
      <c r="CO286" s="68" t="n">
        <f aca="false">CO273+CO281+CO285</f>
        <v>7194826.55307433</v>
      </c>
      <c r="CP286" s="68" t="n">
        <f aca="false">CP273+CP281+CP285</f>
        <v>7063000.99269986</v>
      </c>
      <c r="CQ286" s="68" t="n">
        <f aca="false">CQ273+CQ281+CQ285</f>
        <v>6931175.43232538</v>
      </c>
      <c r="CR286" s="68" t="n">
        <f aca="false">CR273+CR281+CR285</f>
        <v>6902284.1769509</v>
      </c>
      <c r="CS286" s="68" t="n">
        <f aca="false">CS273+CS281+CS285</f>
        <v>6884228.11157643</v>
      </c>
      <c r="CT286" s="68" t="n">
        <f aca="false">CT273+CT281+CT285</f>
        <v>6808359.47990026</v>
      </c>
      <c r="CU286" s="68" t="n">
        <f aca="false">CU273+CU281+CU285</f>
        <v>6741520.17322409</v>
      </c>
      <c r="CV286" s="68" t="n">
        <f aca="false">CV273+CV281+CV285</f>
        <v>6579872.95404792</v>
      </c>
      <c r="CW286" s="68" t="n">
        <f aca="false">CW273+CW281+CW285</f>
        <v>6469367.64520182</v>
      </c>
      <c r="CX286" s="68" t="n">
        <f aca="false">CX273+CX281+CX285</f>
        <v>6298656.99029212</v>
      </c>
      <c r="CY286" s="68" t="n">
        <f aca="false">CY273+CY281+CY285</f>
        <v>6138781.52538243</v>
      </c>
      <c r="CZ286" s="68" t="n">
        <f aca="false">CZ273+CZ281+CZ285</f>
        <v>5847980.84797273</v>
      </c>
      <c r="DA286" s="68" t="n">
        <f aca="false">DA273+DA281+DA285</f>
        <v>5566209.49556304</v>
      </c>
      <c r="DB286" s="68" t="n">
        <f aca="false">DB273+DB281+DB285</f>
        <v>5103851.64315334</v>
      </c>
      <c r="DC286" s="68" t="n">
        <f aca="false">DC273+DC281+DC285</f>
        <v>4641493.79074365</v>
      </c>
      <c r="DD286" s="68" t="n">
        <f aca="false">DD273+DD281+DD285</f>
        <v>4179135.93833395</v>
      </c>
      <c r="DE286" s="68" t="n">
        <f aca="false">DE273+DE281+DE285</f>
        <v>3716778.08592426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5550636.34586184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4162957.76807613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66890012.4711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76603606.585038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-66890012.4711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9451094.11393797</v>
      </c>
      <c r="F13" s="32" t="n">
        <f aca="false">SUM(Model!AX109:BI109)</f>
        <v>7743901.67460962</v>
      </c>
      <c r="G13" s="32" t="n">
        <f aca="false">SUM(Model!BJ109:BU109)</f>
        <v>7558571.4</v>
      </c>
      <c r="H13" s="32" t="n">
        <f aca="false">SUM(Model!BV109:CG109)</f>
        <v>7476281.1</v>
      </c>
      <c r="I13" s="32" t="n">
        <f aca="false">SUM(Model!CH109:CS109)</f>
        <v>6238614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0.123376620700571</v>
      </c>
      <c r="F14" s="81" t="n">
        <f aca="false">IFERROR(F13/F7,0)</f>
        <v>0.132223169679028</v>
      </c>
      <c r="G14" s="81" t="n">
        <f aca="false">IFERROR(G13/G7,0)</f>
        <v>0.106242585859813</v>
      </c>
      <c r="H14" s="81" t="n">
        <f aca="false">IFERROR(H13/H7,0)</f>
        <v>0.133085910721189</v>
      </c>
      <c r="I14" s="81" t="n">
        <f aca="false">IFERROR(I13/I7,0)</f>
        <v>0.103787156320814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-232387.443871847</v>
      </c>
      <c r="F20" s="13" t="n">
        <f aca="false">SUM(Model!AX144:BI144)</f>
        <v>-164056.21873903</v>
      </c>
      <c r="G20" s="13" t="n">
        <f aca="false">SUM(Model!BJ144:BU144)</f>
        <v>-176874.150943384</v>
      </c>
      <c r="H20" s="13" t="n">
        <f aca="false">SUM(Model!BV144:CG144)</f>
        <v>-189354.794602216</v>
      </c>
      <c r="I20" s="13" t="n">
        <f aca="false">SUM(Model!CH144:CS144)</f>
        <v>-37971.9592933532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-6154309.40264453</v>
      </c>
      <c r="F21" s="30" t="n">
        <f aca="false">SUM(Model!AX146:BI146)</f>
        <v>-6204416.61668716</v>
      </c>
      <c r="G21" s="30" t="n">
        <f aca="false">SUM(Model!BJ146:BU146)</f>
        <v>-6338041.75685048</v>
      </c>
      <c r="H21" s="30" t="n">
        <f aca="false">SUM(Model!BV146:CG146)</f>
        <v>-6473745.75262745</v>
      </c>
      <c r="I21" s="30" t="n">
        <f aca="false">SUM(Model!CH146:CS146)</f>
        <v>-6448050.7364791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3296784.71129344</v>
      </c>
      <c r="F22" s="30" t="n">
        <f aca="false">SUM(Model!AX147:BI147)</f>
        <v>1539485.05792245</v>
      </c>
      <c r="G22" s="30" t="n">
        <f aca="false">SUM(Model!BJ147:BU147)</f>
        <v>1220529.64314952</v>
      </c>
      <c r="H22" s="30" t="n">
        <f aca="false">SUM(Model!BV147:CG147)</f>
        <v>1002535.34737255</v>
      </c>
      <c r="I22" s="30" t="n">
        <f aca="false">SUM(Model!CH147:CS147)</f>
        <v>-209436.736479096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0.0430369385759098</v>
      </c>
      <c r="F23" s="81" t="n">
        <f aca="false">IFERROR(F22/F7,0)</f>
        <v>0.0262859218240618</v>
      </c>
      <c r="G23" s="81" t="n">
        <f aca="false">IFERROR(G22/G7,0)</f>
        <v>0.0171556526418153</v>
      </c>
      <c r="H23" s="81" t="n">
        <f aca="false">IFERROR(H22/H7,0)</f>
        <v>0.017846216314052</v>
      </c>
      <c r="I23" s="81" t="n">
        <f aca="false">IFERROR(I22/I7,0)</f>
        <v>-0.00348424238272749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1128802.87714286</v>
      </c>
      <c r="D25" s="83" t="n">
        <f aca="false">Model!Z171+Model!AA171+Model!AB171+Model!AC171+Model!AD171+Model!AE171+Model!AF171+Model!AG171+Model!AH171+Model!AI171+Model!AJ171+Model!AK171</f>
        <v>366039.47</v>
      </c>
      <c r="E25" s="83" t="n">
        <f aca="false">Model!AL171+Model!AM171+Model!AN171+Model!AO171+Model!AP171+Model!AQ171+Model!AR171+Model!AS171+Model!AT171+Model!AU171+Model!AV171+Model!AW171</f>
        <v>163365</v>
      </c>
      <c r="F25" s="83" t="n">
        <f aca="false">Model!AX171+Model!AY171+Model!AZ171+Model!BA171+Model!BB171+Model!BC171+Model!BD171+Model!BE171+Model!BF171+Model!BG171+Model!BH171+Model!BI171</f>
        <v>1276957</v>
      </c>
      <c r="G25" s="83" t="n">
        <f aca="false">Model!BJ171+Model!BK171+Model!BL171+Model!BM171+Model!BN171+Model!BO171+Model!BP171+Model!BQ171+Model!BR171+Model!BS171+Model!BT171+Model!BU171</f>
        <v>546560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-1453674.74685714</v>
      </c>
      <c r="D27" s="37" t="n">
        <f aca="false">Model!Z203+Model!AA203+Model!AB203+Model!AC203+Model!AD203+Model!AE203+Model!AF203+Model!AG203+Model!AH203+Model!AI203+Model!AJ203+Model!AK203</f>
        <v>-1971040.12408</v>
      </c>
      <c r="E27" s="37" t="n">
        <f aca="false">Model!AL203+Model!AM203+Model!AN203+Model!AO203+Model!AP203+Model!AQ203+Model!AR203+Model!AS203+Model!AT203+Model!AU203+Model!AV203+Model!AW203</f>
        <v>-2383821.1859616</v>
      </c>
      <c r="F27" s="37" t="n">
        <f aca="false">Model!AX203+Model!AY203+Model!AZ203+Model!BA203+Model!BB203+Model!BC203+Model!BD203+Model!BE203+Model!BF203+Model!BG203+Model!BH203+Model!BI203</f>
        <v>-2431497.60968083</v>
      </c>
      <c r="G27" s="37" t="n">
        <f aca="false">Model!BJ203+Model!BK203+Model!BL203+Model!BM203+Model!BN203+Model!BO203+Model!BP203+Model!BQ203+Model!BR203+Model!BS203+Model!BT203+Model!BU203</f>
        <v>-2359115.21187445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4258615.06402794</v>
      </c>
      <c r="D29" s="37" t="n">
        <f aca="false">Model!Z212+Model!AA212+Model!AB212+Model!AC212+Model!AD212+Model!AE212+Model!AF212+Model!AG212+Model!AH212+Model!AI212+Model!AJ212+Model!AK212</f>
        <v>5845647.92635396</v>
      </c>
      <c r="E29" s="37" t="n">
        <f aca="false">Model!AL212+Model!AM212+Model!AN212+Model!AO212+Model!AP212+Model!AQ212+Model!AR212+Model!AS212+Model!AT212+Model!AU212+Model!AV212+Model!AW212</f>
        <v>912963.525331842</v>
      </c>
      <c r="F29" s="37" t="n">
        <f aca="false">Model!AX212+Model!AY212+Model!AZ212+Model!BA212+Model!BB212+Model!BC212+Model!BD212+Model!BE212+Model!BF212+Model!BG212+Model!BH212+Model!BI212</f>
        <v>-892012.551758379</v>
      </c>
      <c r="G29" s="37" t="n">
        <f aca="false">Model!BJ212+Model!BK212+Model!BL212+Model!BM212+Model!BN212+Model!BO212+Model!BP212+Model!BQ212+Model!BR212+Model!BS212+Model!BT212+Model!BU212</f>
        <v>-1138585.56872493</v>
      </c>
      <c r="H29" s="37" t="n">
        <f aca="false">Model!BV212+Model!BW212+Model!BX212+Model!BY212+Model!BZ212+Model!CA212+Model!CB212+Model!CC212+Model!CD212+Model!CE212+Model!CF212+Model!CG212</f>
        <v>-1238672.76573939</v>
      </c>
      <c r="I29" s="37" t="n">
        <f aca="false">Model!CH212+Model!CI212+Model!CJ212+Model!CK212+Model!CL212+Model!CM212+Model!CN212+Model!CO212+Model!CP212+Model!CQ212+Model!CR212+Model!CS212</f>
        <v>-1285905.42524679</v>
      </c>
      <c r="J29" s="37" t="n">
        <f aca="false">Model!CT212+Model!CU212+Model!CV212+Model!CW212+Model!CX212+Model!CY212+Model!CZ212+Model!DA212+Model!DB212+Model!DC212+Model!DD212+Model!DE212</f>
        <v>-3830202.48065216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250000</v>
      </c>
      <c r="G42" s="13" t="n">
        <f aca="false">Model!BU227</f>
        <v>250000</v>
      </c>
      <c r="H42" s="13" t="n">
        <f aca="false">Model!CG227</f>
        <v>250000</v>
      </c>
      <c r="I42" s="13" t="n">
        <f aca="false">Model!CS227</f>
        <v>250000</v>
      </c>
      <c r="J42" s="13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0</v>
      </c>
      <c r="G46" s="13" t="n">
        <f aca="false">Model!BU260</f>
        <v>5811282</v>
      </c>
      <c r="H46" s="13" t="n">
        <f aca="false">Model!CG260</f>
        <v>0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16273008.6234203</v>
      </c>
      <c r="E48" s="86" t="n">
        <f aca="false">Model!AW273</f>
        <v>20371156.0396963</v>
      </c>
      <c r="F48" s="86" t="n">
        <f aca="false">Model!BI273</f>
        <v>22128687.0798124</v>
      </c>
      <c r="G48" s="86" t="n">
        <f aca="false">Model!BU273</f>
        <v>22937479.5029619</v>
      </c>
      <c r="H48" s="86" t="n">
        <f aca="false">Model!CG273</f>
        <v>24360781.3953345</v>
      </c>
      <c r="I48" s="86" t="n">
        <f aca="false">Model!CS273</f>
        <v>24169403.3088554</v>
      </c>
      <c r="J48" s="86" t="n">
        <f aca="false">Model!DE273</f>
        <v>20988716.7632827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-3670042.83352381</v>
      </c>
      <c r="D49" s="86" t="n">
        <f aca="false">Model!AK281</f>
        <v>-6543064.38788241</v>
      </c>
      <c r="E49" s="86" t="n">
        <f aca="false">Model!AW281</f>
        <v>-9176885.57384401</v>
      </c>
      <c r="F49" s="86" t="n">
        <f aca="false">Model!BI281</f>
        <v>-11608383.1835248</v>
      </c>
      <c r="G49" s="86" t="n">
        <f aca="false">Model!BU281</f>
        <v>-13967498.3953993</v>
      </c>
      <c r="H49" s="86" t="n">
        <f aca="false">Model!CG281</f>
        <v>-16208706.5085112</v>
      </c>
      <c r="I49" s="86" t="n">
        <f aca="false">Model!CS281</f>
        <v>-17285175.197279</v>
      </c>
      <c r="J49" s="86" t="n">
        <f aca="false">Model!DE281</f>
        <v>-17271938.6773584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-2142083.37720605</v>
      </c>
      <c r="E50" s="86" t="n">
        <f aca="false">Model!AL285+Model!AM285+Model!AN285+Model!AO285+Model!AP285+Model!AQ285+Model!AR285+Model!AS285+Model!AT285+Model!AU285+Model!AV285+Model!AW285</f>
        <v>-2940360.90695604</v>
      </c>
      <c r="F50" s="86" t="n">
        <f aca="false">Model!AX285+Model!AY285+Model!AZ285+Model!BA285+Model!BB285+Model!BC285+Model!BD285+Model!BE285+Model!BF285+Model!BG285+Model!BH285+Model!BI285</f>
        <v>-459220.653241917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4697385.29319945</v>
      </c>
      <c r="D51" s="87" t="n">
        <f aca="false">Model!AK286</f>
        <v>9729944.23553785</v>
      </c>
      <c r="E51" s="87" t="n">
        <f aca="false">Model!AW286</f>
        <v>11194270.4658523</v>
      </c>
      <c r="F51" s="87" t="n">
        <f aca="false">Model!BI286</f>
        <v>10520303.8962876</v>
      </c>
      <c r="G51" s="87" t="n">
        <f aca="false">Model!BU286</f>
        <v>8969981.10756262</v>
      </c>
      <c r="H51" s="87" t="n">
        <f aca="false">Model!CG286</f>
        <v>8152074.88682322</v>
      </c>
      <c r="I51" s="87" t="n">
        <f aca="false">Model!CS286</f>
        <v>6884228.11157643</v>
      </c>
      <c r="J51" s="87" t="n">
        <f aca="false">Model!DE286</f>
        <v>3716778.08592426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2540359.64935403</v>
      </c>
      <c r="Q13" s="32" t="n">
        <f aca="false">SUM(Model!AU109:AW109)</f>
        <v>2379819.26511811</v>
      </c>
      <c r="R13" s="32" t="n">
        <f aca="false">SUM(Model!AX109:AZ109)</f>
        <v>1755143.07260564</v>
      </c>
      <c r="S13" s="32" t="n">
        <f aca="false">SUM(Model!BA109:BC109)</f>
        <v>1845436.32260564</v>
      </c>
      <c r="T13" s="32" t="n">
        <f aca="false">SUM(Model!BD109:BF109)</f>
        <v>1989905.52260564</v>
      </c>
      <c r="U13" s="32" t="n">
        <f aca="false">SUM(Model!BG109:BI109)</f>
        <v>2153416.75679269</v>
      </c>
      <c r="V13" s="32" t="n">
        <f aca="false">SUM(Model!BJ109:BL109)</f>
        <v>1454747.7</v>
      </c>
      <c r="W13" s="32" t="n">
        <f aca="false">SUM(Model!BM109:BO109)</f>
        <v>1950334.2</v>
      </c>
      <c r="X13" s="32" t="n">
        <f aca="false">SUM(Model!BP109:BR109)</f>
        <v>2148979.35</v>
      </c>
      <c r="Y13" s="32" t="n">
        <f aca="false">SUM(Model!BS109:BU109)</f>
        <v>2004510.15</v>
      </c>
      <c r="Z13" s="32" t="n">
        <f aca="false">SUM(Model!BV109:BX109)</f>
        <v>2094803.4</v>
      </c>
      <c r="AA13" s="32" t="n">
        <f aca="false">SUM(Model!BY109:CA109)</f>
        <v>1733630.4</v>
      </c>
      <c r="AB13" s="32" t="n">
        <f aca="false">SUM(Model!CB109:CD109)</f>
        <v>1914216.9</v>
      </c>
      <c r="AC13" s="32" t="n">
        <f aca="false">SUM(Model!CE109:CG109)</f>
        <v>1733630.4</v>
      </c>
      <c r="AD13" s="32" t="n">
        <f aca="false">SUM(Model!CH109:CJ109)</f>
        <v>1525306.35</v>
      </c>
      <c r="AE13" s="32" t="n">
        <f aca="false">SUM(Model!CK109:CM109)</f>
        <v>1787806.35</v>
      </c>
      <c r="AF13" s="32" t="n">
        <f aca="false">SUM(Model!CN109:CP109)</f>
        <v>1462750.65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0.130380250657849</v>
      </c>
      <c r="Q14" s="92" t="n">
        <f aca="false">IFERROR(Q13/Q7,0)</f>
        <v>0.127384236595979</v>
      </c>
      <c r="R14" s="92" t="n">
        <f aca="false">IFERROR(R13/R7,0)</f>
        <v>0.101529183169615</v>
      </c>
      <c r="S14" s="92" t="n">
        <f aca="false">IFERROR(S13/S7,0)</f>
        <v>0.123238459230857</v>
      </c>
      <c r="T14" s="92" t="n">
        <f aca="false">IFERROR(T13/T7,0)</f>
        <v>0.147129745369968</v>
      </c>
      <c r="U14" s="92" t="n">
        <f aca="false">IFERROR(U13/U7,0)</f>
        <v>0.168492727609939</v>
      </c>
      <c r="V14" s="92" t="n">
        <f aca="false">IFERROR(V13/V7,0)</f>
        <v>0.102482493060098</v>
      </c>
      <c r="W14" s="92" t="n">
        <f aca="false">IFERROR(W13/W7,0)</f>
        <v>0.108071706090011</v>
      </c>
      <c r="X14" s="92" t="n">
        <f aca="false">IFERROR(X13/X7,0)</f>
        <v>0.108093877190092</v>
      </c>
      <c r="Y14" s="92" t="n">
        <f aca="false">IFERROR(Y13/Y7,0)</f>
        <v>0.105378345246099</v>
      </c>
      <c r="Z14" s="92" t="n">
        <f aca="false">IFERROR(Z13/Z7,0)</f>
        <v>0.125258255039577</v>
      </c>
      <c r="AA14" s="92" t="n">
        <f aca="false">IFERROR(AA13/AA7,0)</f>
        <v>0.128918301021036</v>
      </c>
      <c r="AB14" s="92" t="n">
        <f aca="false">IFERROR(AB13/AB7,0)</f>
        <v>0.150304591426307</v>
      </c>
      <c r="AC14" s="92" t="n">
        <f aca="false">IFERROR(AC13/AC7,0)</f>
        <v>0.130648927783444</v>
      </c>
      <c r="AD14" s="92" t="n">
        <f aca="false">IFERROR(AD13/AD7,0)</f>
        <v>0.0945581962886822</v>
      </c>
      <c r="AE14" s="92" t="n">
        <f aca="false">IFERROR(AE13/AE7,0)</f>
        <v>0.10624924672535</v>
      </c>
      <c r="AF14" s="92" t="n">
        <f aca="false">IFERROR(AF13/AF7,0)</f>
        <v>0.0960310898340493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-88388.9870144349</v>
      </c>
      <c r="R20" s="13" t="n">
        <f aca="false">SUM(Model!AX144:AZ144)</f>
        <v>0</v>
      </c>
      <c r="S20" s="13" t="n">
        <f aca="false">SUM(Model!BA144:BC144)</f>
        <v>-37500</v>
      </c>
      <c r="T20" s="13" t="n">
        <f aca="false">SUM(Model!BD144:BF144)</f>
        <v>-45000</v>
      </c>
      <c r="U20" s="13" t="n">
        <f aca="false">SUM(Model!BG144:BI144)</f>
        <v>-81556.2187390301</v>
      </c>
      <c r="V20" s="13" t="n">
        <f aca="false">SUM(Model!BJ144:BL144)</f>
        <v>-49374.1509433838</v>
      </c>
      <c r="W20" s="13" t="n">
        <f aca="false">SUM(Model!BM144:BO144)</f>
        <v>-82500</v>
      </c>
      <c r="X20" s="13" t="n">
        <f aca="false">SUM(Model!BP144:BR144)</f>
        <v>0</v>
      </c>
      <c r="Y20" s="13" t="n">
        <f aca="false">SUM(Model!BS144:BU144)</f>
        <v>-45000</v>
      </c>
      <c r="Z20" s="13" t="n">
        <f aca="false">SUM(Model!BV144:BX144)</f>
        <v>-14603.4202763075</v>
      </c>
      <c r="AA20" s="13" t="n">
        <f aca="false">SUM(Model!BY144:CA144)</f>
        <v>-45000</v>
      </c>
      <c r="AB20" s="13" t="n">
        <f aca="false">SUM(Model!CB144:CD144)</f>
        <v>-37500</v>
      </c>
      <c r="AC20" s="13" t="n">
        <f aca="false">SUM(Model!CE144:CG144)</f>
        <v>-92251.3743259084</v>
      </c>
      <c r="AD20" s="13" t="n">
        <f aca="false">SUM(Model!CH144:CJ144)</f>
        <v>-37500</v>
      </c>
      <c r="AE20" s="13" t="n">
        <f aca="false">SUM(Model!CK144:CM144)</f>
        <v>-471.959293353168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-1576162.484046</v>
      </c>
      <c r="R21" s="91" t="n">
        <f aca="false">SUM(Model!AX146:AZ146)</f>
        <v>-1487773.49703156</v>
      </c>
      <c r="S21" s="91" t="n">
        <f aca="false">SUM(Model!BA146:BC146)</f>
        <v>-1555028.96697219</v>
      </c>
      <c r="T21" s="91" t="n">
        <f aca="false">SUM(Model!BD146:BF146)</f>
        <v>-1562528.96697219</v>
      </c>
      <c r="U21" s="91" t="n">
        <f aca="false">SUM(Model!BG146:BI146)</f>
        <v>-1599085.18571122</v>
      </c>
      <c r="V21" s="91" t="n">
        <f aca="false">SUM(Model!BJ146:BL146)</f>
        <v>-1566903.11791557</v>
      </c>
      <c r="W21" s="91" t="n">
        <f aca="false">SUM(Model!BM146:BO146)</f>
        <v>-1630379.54631164</v>
      </c>
      <c r="X21" s="91" t="n">
        <f aca="false">SUM(Model!BP146:BR146)</f>
        <v>-1547879.54631163</v>
      </c>
      <c r="Y21" s="91" t="n">
        <f aca="false">SUM(Model!BS146:BU146)</f>
        <v>-1592879.54631163</v>
      </c>
      <c r="Z21" s="91" t="n">
        <f aca="false">SUM(Model!BV146:BX146)</f>
        <v>-1562482.96658794</v>
      </c>
      <c r="AA21" s="91" t="n">
        <f aca="false">SUM(Model!BY146:CA146)</f>
        <v>-1623837.13723787</v>
      </c>
      <c r="AB21" s="91" t="n">
        <f aca="false">SUM(Model!CB146:CD146)</f>
        <v>-1616337.13723787</v>
      </c>
      <c r="AC21" s="91" t="n">
        <f aca="false">SUM(Model!CE146:CG146)</f>
        <v>-1671088.51156378</v>
      </c>
      <c r="AD21" s="91" t="n">
        <f aca="false">SUM(Model!CH146:CJ146)</f>
        <v>-1616337.13723787</v>
      </c>
      <c r="AE21" s="91" t="n">
        <f aca="false">SUM(Model!CK146:CM146)</f>
        <v>-1610885.83927598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1007586.15232247</v>
      </c>
      <c r="Q22" s="94" t="n">
        <f aca="false">SUM(Model!AU147:AW147)</f>
        <v>803656.781072115</v>
      </c>
      <c r="R22" s="94" t="n">
        <f aca="false">SUM(Model!AX147:AZ147)</f>
        <v>267369.575574081</v>
      </c>
      <c r="S22" s="94" t="n">
        <f aca="false">SUM(Model!BA147:BC147)</f>
        <v>290407.35563345</v>
      </c>
      <c r="T22" s="94" t="n">
        <f aca="false">SUM(Model!BD147:BF147)</f>
        <v>427376.555633449</v>
      </c>
      <c r="U22" s="94" t="n">
        <f aca="false">SUM(Model!BG147:BI147)</f>
        <v>554331.571081473</v>
      </c>
      <c r="V22" s="94" t="n">
        <f aca="false">SUM(Model!BJ147:BL147)</f>
        <v>-112155.417915575</v>
      </c>
      <c r="W22" s="94" t="n">
        <f aca="false">SUM(Model!BM147:BO147)</f>
        <v>319954.653688365</v>
      </c>
      <c r="X22" s="94" t="n">
        <f aca="false">SUM(Model!BP147:BR147)</f>
        <v>601099.803688366</v>
      </c>
      <c r="Y22" s="94" t="n">
        <f aca="false">SUM(Model!BS147:BU147)</f>
        <v>411630.603688365</v>
      </c>
      <c r="Z22" s="94" t="n">
        <f aca="false">SUM(Model!BV147:BX147)</f>
        <v>532320.433412058</v>
      </c>
      <c r="AA22" s="94" t="n">
        <f aca="false">SUM(Model!BY147:CA147)</f>
        <v>109793.262762132</v>
      </c>
      <c r="AB22" s="94" t="n">
        <f aca="false">SUM(Model!CB147:CD147)</f>
        <v>297879.762762133</v>
      </c>
      <c r="AC22" s="94" t="n">
        <f aca="false">SUM(Model!CE147:CG147)</f>
        <v>62541.8884362237</v>
      </c>
      <c r="AD22" s="94" t="n">
        <f aca="false">SUM(Model!CH147:CJ147)</f>
        <v>-91030.787237867</v>
      </c>
      <c r="AE22" s="94" t="n">
        <f aca="false">SUM(Model!CK147:CM147)</f>
        <v>176920.510724022</v>
      </c>
      <c r="AF22" s="94" t="n">
        <f aca="false">SUM(Model!CN147:CP147)</f>
        <v>-147663.229982625</v>
      </c>
      <c r="AG22" s="94" t="n">
        <f aca="false">SUM(Model!CQ147:CS147)</f>
        <v>-147663.229982625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0.0517128884221518</v>
      </c>
      <c r="Q23" s="92" t="n">
        <f aca="false">IFERROR(Q22/Q7,0)</f>
        <v>0.0430172185941073</v>
      </c>
      <c r="R23" s="92" t="n">
        <f aca="false">IFERROR(R22/R7,0)</f>
        <v>0.0154664397655873</v>
      </c>
      <c r="S23" s="92" t="n">
        <f aca="false">IFERROR(S22/S7,0)</f>
        <v>0.0193934380824593</v>
      </c>
      <c r="T23" s="92" t="n">
        <f aca="false">IFERROR(T22/T7,0)</f>
        <v>0.0315993915756899</v>
      </c>
      <c r="U23" s="92" t="n">
        <f aca="false">IFERROR(U22/U7,0)</f>
        <v>0.0433733220089417</v>
      </c>
      <c r="V23" s="92" t="n">
        <f aca="false">IFERROR(V22/V7,0)</f>
        <v>-0.00790100361608085</v>
      </c>
      <c r="W23" s="92" t="n">
        <f aca="false">IFERROR(W22/W7,0)</f>
        <v>0.017729292392832</v>
      </c>
      <c r="X23" s="92" t="n">
        <f aca="false">IFERROR(X22/X7,0)</f>
        <v>0.0302353805116268</v>
      </c>
      <c r="Y23" s="92" t="n">
        <f aca="false">IFERROR(Y22/Y7,0)</f>
        <v>0.0216396768404154</v>
      </c>
      <c r="Z23" s="92" t="n">
        <f aca="false">IFERROR(Z22/Z7,0)</f>
        <v>0.0318299696339549</v>
      </c>
      <c r="AA23" s="92" t="n">
        <f aca="false">IFERROR(AA22/AA7,0)</f>
        <v>0.0081645781585569</v>
      </c>
      <c r="AB23" s="92" t="n">
        <f aca="false">IFERROR(AB22/AB7,0)</f>
        <v>0.0233895626123286</v>
      </c>
      <c r="AC23" s="92" t="n">
        <f aca="false">IFERROR(AC22/AC7,0)</f>
        <v>0.0047132483750541</v>
      </c>
      <c r="AD23" s="92" t="n">
        <f aca="false">IFERROR(AD22/AD7,0)</f>
        <v>-0.00564326441567066</v>
      </c>
      <c r="AE23" s="92" t="n">
        <f aca="false">IFERROR(AE22/AE7,0)</f>
        <v>0.0105143775748931</v>
      </c>
      <c r="AF23" s="92" t="n">
        <f aca="false">IFERROR(AF22/AF7,0)</f>
        <v>-0.00969424344719818</v>
      </c>
      <c r="AG23" s="92" t="n">
        <f aca="false">IFERROR(AG22/AG7,0)</f>
        <v>-0.0123876127238977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194418.78</v>
      </c>
      <c r="H25" s="13" t="n">
        <f aca="false">Model!T171+Model!U171+Model!V171</f>
        <v>121100.03</v>
      </c>
      <c r="I25" s="13" t="n">
        <f aca="false">Model!W171+Model!X171+Model!Y171</f>
        <v>178997.43</v>
      </c>
      <c r="J25" s="13" t="n">
        <f aca="false">Model!Z171+Model!AA171+Model!AB171</f>
        <v>156927.63</v>
      </c>
      <c r="K25" s="13" t="n">
        <f aca="false">Model!AC171+Model!AD171+Model!AE171</f>
        <v>156927.63</v>
      </c>
      <c r="L25" s="13" t="n">
        <f aca="false">Model!AF171+Model!AG171+Model!AH171</f>
        <v>52184.21</v>
      </c>
      <c r="M25" s="13" t="n">
        <f aca="false">Model!AI171+Model!AJ171+Model!AK171</f>
        <v>0</v>
      </c>
      <c r="N25" s="13" t="n">
        <f aca="false">Model!AL171+Model!AM171+Model!AN171</f>
        <v>0</v>
      </c>
      <c r="O25" s="13" t="n">
        <f aca="false">Model!AO171+Model!AP171+Model!AQ171</f>
        <v>0</v>
      </c>
      <c r="P25" s="13" t="n">
        <f aca="false">Model!AR171+Model!AS171+Model!AT171</f>
        <v>81683</v>
      </c>
      <c r="Q25" s="13" t="n">
        <f aca="false">Model!AU171+Model!AV171+Model!AW171</f>
        <v>81682</v>
      </c>
      <c r="R25" s="13" t="n">
        <f aca="false">Model!AX171+Model!AY171+Model!AZ171</f>
        <v>81682</v>
      </c>
      <c r="S25" s="13" t="n">
        <f aca="false">Model!BA171+Model!BB171+Model!BC171</f>
        <v>933521</v>
      </c>
      <c r="T25" s="13" t="n">
        <f aca="false">Model!BD171+Model!BE171+Model!BF171</f>
        <v>130878</v>
      </c>
      <c r="U25" s="13" t="n">
        <f aca="false">Model!BG171+Model!BH171+Model!BI171</f>
        <v>130876</v>
      </c>
      <c r="V25" s="13" t="n">
        <f aca="false">Model!BJ171+Model!BK171+Model!BL171</f>
        <v>130876</v>
      </c>
      <c r="W25" s="13" t="n">
        <f aca="false">Model!BM171+Model!BN171+Model!BO171</f>
        <v>130876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-381216.588</v>
      </c>
      <c r="H27" s="37" t="n">
        <f aca="false">Model!T203+Model!U203+Model!V203</f>
        <v>-454535.338</v>
      </c>
      <c r="I27" s="37" t="n">
        <f aca="false">Model!W203+Model!X203+Model!Y203</f>
        <v>-396637.938</v>
      </c>
      <c r="J27" s="37" t="n">
        <f aca="false">Model!Z203+Model!AA203+Model!AB203</f>
        <v>-418707.738</v>
      </c>
      <c r="K27" s="37" t="n">
        <f aca="false">Model!AC203+Model!AD203+Model!AE203</f>
        <v>-430220.44536</v>
      </c>
      <c r="L27" s="37" t="n">
        <f aca="false">Model!AF203+Model!AG203+Model!AH203</f>
        <v>-534963.86536</v>
      </c>
      <c r="M27" s="37" t="n">
        <f aca="false">Model!AI203+Model!AJ203+Model!AK203</f>
        <v>-587148.07536</v>
      </c>
      <c r="N27" s="37" t="n">
        <f aca="false">Model!AL203+Model!AM203+Model!AN203</f>
        <v>-587148.07536</v>
      </c>
      <c r="O27" s="37" t="n">
        <f aca="false">Model!AO203+Model!AP203+Model!AQ203</f>
        <v>-598891.0368672</v>
      </c>
      <c r="P27" s="37" t="n">
        <f aca="false">Model!AR203+Model!AS203+Model!AT203</f>
        <v>-598891.0368672</v>
      </c>
      <c r="Q27" s="37" t="n">
        <f aca="false">Model!AU203+Model!AV203+Model!AW203</f>
        <v>-598891.0368672</v>
      </c>
      <c r="R27" s="37" t="n">
        <f aca="false">Model!AX203+Model!AY203+Model!AZ203</f>
        <v>-598891.0368672</v>
      </c>
      <c r="S27" s="37" t="n">
        <f aca="false">Model!BA203+Model!BB203+Model!BC203</f>
        <v>-610868.857604544</v>
      </c>
      <c r="T27" s="37" t="n">
        <f aca="false">Model!BD203+Model!BE203+Model!BF203</f>
        <v>-610868.857604544</v>
      </c>
      <c r="U27" s="37" t="n">
        <f aca="false">Model!BG203+Model!BH203+Model!BI203</f>
        <v>-610868.857604544</v>
      </c>
      <c r="V27" s="37" t="n">
        <f aca="false">Model!BJ203+Model!BK203+Model!BL203</f>
        <v>-610868.857604544</v>
      </c>
      <c r="W27" s="37" t="n">
        <f aca="false">Model!BM203+Model!BN203+Model!BO203</f>
        <v>-623086.234756635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-251322.380460423</v>
      </c>
      <c r="H29" s="37" t="n">
        <f aca="false">Model!T212+Model!U212+Model!V212</f>
        <v>1453341.51684539</v>
      </c>
      <c r="I29" s="37" t="n">
        <f aca="false">Model!W212+Model!X212+Model!Y212</f>
        <v>2133046.06261322</v>
      </c>
      <c r="J29" s="37" t="n">
        <f aca="false">Model!Z212+Model!AA212+Model!AB212</f>
        <v>2036814.51854391</v>
      </c>
      <c r="K29" s="37" t="n">
        <f aca="false">Model!AC212+Model!AD212+Model!AE212</f>
        <v>696793.05478735</v>
      </c>
      <c r="L29" s="37" t="n">
        <f aca="false">Model!AF212+Model!AG212+Model!AH212</f>
        <v>1767577.60543723</v>
      </c>
      <c r="M29" s="37" t="n">
        <f aca="false">Model!AI212+Model!AJ212+Model!AK212</f>
        <v>1344462.74758547</v>
      </c>
      <c r="N29" s="37" t="n">
        <f aca="false">Model!AL212+Model!AM212+Model!AN212</f>
        <v>215863.250216383</v>
      </c>
      <c r="O29" s="37" t="n">
        <f aca="false">Model!AO212+Model!AP212+Model!AQ212</f>
        <v>83639.4154552729</v>
      </c>
      <c r="P29" s="37" t="n">
        <f aca="false">Model!AR212+Model!AS212+Model!AT212</f>
        <v>408695.115455271</v>
      </c>
      <c r="Q29" s="37" t="n">
        <f aca="false">Model!AU212+Model!AV212+Model!AW212</f>
        <v>204765.744204915</v>
      </c>
      <c r="R29" s="37" t="n">
        <f aca="false">Model!AX212+Model!AY212+Model!AZ212</f>
        <v>-331521.461293119</v>
      </c>
      <c r="S29" s="37" t="n">
        <f aca="false">Model!BA212+Model!BB212+Model!BC212</f>
        <v>-320461.501971094</v>
      </c>
      <c r="T29" s="37" t="n">
        <f aca="false">Model!BD212+Model!BE212+Model!BF212</f>
        <v>-183492.301971094</v>
      </c>
      <c r="U29" s="37" t="n">
        <f aca="false">Model!BG212+Model!BH212+Model!BI212</f>
        <v>-56537.286523071</v>
      </c>
      <c r="V29" s="37" t="n">
        <f aca="false">Model!BJ212+Model!BK212+Model!BL212</f>
        <v>-723024.275520119</v>
      </c>
      <c r="W29" s="37" t="n">
        <f aca="false">Model!BM212+Model!BN212+Model!BO212</f>
        <v>-303131.58106827</v>
      </c>
      <c r="X29" s="37" t="n">
        <f aca="false">Model!BP212+Model!BQ212+Model!BR212</f>
        <v>31263.9189317308</v>
      </c>
      <c r="Y29" s="37" t="n">
        <f aca="false">Model!BS212+Model!BT212+Model!BU212</f>
        <v>-143693.63106827</v>
      </c>
      <c r="Z29" s="37" t="n">
        <f aca="false">Model!BV212+Model!BW212+Model!BX212</f>
        <v>-23003.8013445768</v>
      </c>
      <c r="AA29" s="37" t="n">
        <f aca="false">Model!BY212+Model!BZ212+Model!CA212</f>
        <v>-457992.696689636</v>
      </c>
      <c r="AB29" s="37" t="n">
        <f aca="false">Model!CB212+Model!CC212+Model!CD212</f>
        <v>-261169.196689635</v>
      </c>
      <c r="AC29" s="37" t="n">
        <f aca="false">Model!CE212+Model!CF212+Model!CG212</f>
        <v>-496507.071015544</v>
      </c>
      <c r="AD29" s="37" t="n">
        <f aca="false">Model!CH212+Model!CI212+Model!CJ212</f>
        <v>-643471.720083155</v>
      </c>
      <c r="AE29" s="37" t="n">
        <f aca="false">Model!CK212+Model!CL212+Model!CM212</f>
        <v>2244.59208321862</v>
      </c>
      <c r="AF29" s="37" t="n">
        <f aca="false">Model!CN212+Model!CO212+Model!CP212</f>
        <v>-322339.148623428</v>
      </c>
      <c r="AG29" s="37" t="n">
        <f aca="false">Model!CQ212+Model!CR212+Model!CS212</f>
        <v>-322339.148623428</v>
      </c>
      <c r="AH29" s="37" t="n">
        <f aca="false">Model!CT212+Model!CU212+Model!CV212</f>
        <v>-428056.910028509</v>
      </c>
      <c r="AI29" s="37" t="n">
        <f aca="false">Model!CW212+Model!CX212+Model!CY212</f>
        <v>-808584.956165487</v>
      </c>
      <c r="AJ29" s="37" t="n">
        <f aca="false">Model!CZ212+Model!DA212+Model!DB212</f>
        <v>-1206487.05722908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250000</v>
      </c>
      <c r="W42" s="96" t="n">
        <f aca="false">Model!BO227</f>
        <v>250000</v>
      </c>
      <c r="X42" s="96" t="n">
        <f aca="false">Model!BR227</f>
        <v>250000</v>
      </c>
      <c r="Y42" s="96" t="n">
        <f aca="false">Model!BU227</f>
        <v>250000</v>
      </c>
      <c r="Z42" s="96" t="n">
        <f aca="false">Model!BX227</f>
        <v>250000</v>
      </c>
      <c r="AA42" s="96" t="n">
        <f aca="false">Model!CA227</f>
        <v>250000</v>
      </c>
      <c r="AB42" s="96" t="n">
        <f aca="false">Model!CD227</f>
        <v>250000</v>
      </c>
      <c r="AC42" s="96" t="n">
        <f aca="false">Model!CG227</f>
        <v>250000</v>
      </c>
      <c r="AD42" s="96" t="n">
        <f aca="false">Model!CJ227</f>
        <v>250000</v>
      </c>
      <c r="AE42" s="96" t="n">
        <f aca="false">Model!CM227</f>
        <v>250000</v>
      </c>
      <c r="AF42" s="96" t="n">
        <f aca="false">Model!CP227</f>
        <v>250000</v>
      </c>
      <c r="AG42" s="96" t="n">
        <f aca="false">Model!CS227</f>
        <v>250000</v>
      </c>
      <c r="AH42" s="96" t="n">
        <f aca="false">Model!CV227</f>
        <v>250000</v>
      </c>
      <c r="AI42" s="96" t="n">
        <f aca="false">Model!CY227</f>
        <v>250000</v>
      </c>
      <c r="AJ42" s="96" t="n">
        <f aca="false">Model!DB227</f>
        <v>250000</v>
      </c>
      <c r="AK42" s="96" t="n">
        <f aca="false">Model!DE227</f>
        <v>250000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10538121.887544</v>
      </c>
      <c r="S46" s="96" t="n">
        <f aca="false">Model!BC260</f>
        <v>4781759.53832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16222320</v>
      </c>
      <c r="W46" s="96" t="n">
        <f aca="false">Model!BO260</f>
        <v>13357584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2613096</v>
      </c>
      <c r="AA46" s="96" t="n">
        <f aca="false">Model!CA260</f>
        <v>477306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13518600</v>
      </c>
      <c r="AE46" s="96" t="n">
        <f aca="false">Model!CM260</f>
        <v>11131320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10651335.418495</v>
      </c>
      <c r="K48" s="86" t="n">
        <f aca="false">Model!AE273</f>
        <v>12393772.8356261</v>
      </c>
      <c r="L48" s="86" t="n">
        <f aca="false">Model!AH273</f>
        <v>14035879.0551663</v>
      </c>
      <c r="M48" s="86" t="n">
        <f aca="false">Model!AK273</f>
        <v>16273008.6234203</v>
      </c>
      <c r="N48" s="86" t="n">
        <f aca="false">Model!AN273</f>
        <v>17695962.5446581</v>
      </c>
      <c r="O48" s="86" t="n">
        <f aca="false">Model!AQ273</f>
        <v>18199304.5095128</v>
      </c>
      <c r="P48" s="86" t="n">
        <f aca="false">Model!AT273</f>
        <v>18971520.7793676</v>
      </c>
      <c r="Q48" s="86" t="n">
        <f aca="false">Model!AW273</f>
        <v>20371156.0396963</v>
      </c>
      <c r="R48" s="86" t="n">
        <f aca="false">Model!AZ273</f>
        <v>20460475.2116401</v>
      </c>
      <c r="S48" s="86" t="n">
        <f aca="false">Model!BC273</f>
        <v>20839197.2511432</v>
      </c>
      <c r="T48" s="86" t="n">
        <f aca="false">Model!BF273</f>
        <v>21149019.8806464</v>
      </c>
      <c r="U48" s="86" t="n">
        <f aca="false">Model!BI273</f>
        <v>22128687.0798124</v>
      </c>
      <c r="V48" s="86" t="n">
        <f aca="false">Model!BL273</f>
        <v>21946102.9268968</v>
      </c>
      <c r="W48" s="86" t="n">
        <f aca="false">Model!BO273</f>
        <v>22060188.9705852</v>
      </c>
      <c r="X48" s="86" t="n">
        <f aca="false">Model!BR273</f>
        <v>22553839.8067736</v>
      </c>
      <c r="Y48" s="86" t="n">
        <f aca="false">Model!BU273</f>
        <v>22937479.5029619</v>
      </c>
      <c r="Z48" s="86" t="n">
        <f aca="false">Model!BX273</f>
        <v>23581763.566374</v>
      </c>
      <c r="AA48" s="86" t="n">
        <f aca="false">Model!CA273</f>
        <v>23857696.4091361</v>
      </c>
      <c r="AB48" s="86" t="n">
        <f aca="false">Model!CD273</f>
        <v>24095982.6268982</v>
      </c>
      <c r="AC48" s="86" t="n">
        <f aca="false">Model!CG273</f>
        <v>24360781.3953345</v>
      </c>
      <c r="AD48" s="86" t="n">
        <f aca="false">Model!CJ273</f>
        <v>24090067.0405966</v>
      </c>
      <c r="AE48" s="86" t="n">
        <f aca="false">Model!CM273</f>
        <v>24394301.0338206</v>
      </c>
      <c r="AF48" s="86" t="n">
        <f aca="false">Model!CP273</f>
        <v>24173500.271338</v>
      </c>
      <c r="AG48" s="86" t="n">
        <f aca="false">Model!CS273</f>
        <v>24169403.3088554</v>
      </c>
      <c r="AH48" s="86" t="n">
        <f aca="false">Model!CV273</f>
        <v>24012658.1639237</v>
      </c>
      <c r="AI48" s="86" t="n">
        <f aca="false">Model!CY273</f>
        <v>23529582.4570434</v>
      </c>
      <c r="AJ48" s="86" t="n">
        <f aca="false">Model!DB273</f>
        <v>22435221.447663</v>
      </c>
      <c r="AK48" s="86" t="n">
        <f aca="false">Model!DE273</f>
        <v>20988716.7632827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-2146869.55752381</v>
      </c>
      <c r="H49" s="86" t="n">
        <f aca="false">Model!V281</f>
        <v>-2937404.89552381</v>
      </c>
      <c r="I49" s="86" t="n">
        <f aca="false">Model!Y281</f>
        <v>-3670042.83352381</v>
      </c>
      <c r="J49" s="86" t="n">
        <f aca="false">Model!AB281</f>
        <v>-4674750.57152381</v>
      </c>
      <c r="K49" s="86" t="n">
        <f aca="false">Model!AE281</f>
        <v>-5420952.44716241</v>
      </c>
      <c r="L49" s="86" t="n">
        <f aca="false">Model!AH281</f>
        <v>-5955916.31252241</v>
      </c>
      <c r="M49" s="86" t="n">
        <f aca="false">Model!AK281</f>
        <v>-6543064.38788241</v>
      </c>
      <c r="N49" s="86" t="n">
        <f aca="false">Model!AN281</f>
        <v>-7380212.46324241</v>
      </c>
      <c r="O49" s="86" t="n">
        <f aca="false">Model!AQ281</f>
        <v>-7979103.50010961</v>
      </c>
      <c r="P49" s="86" t="n">
        <f aca="false">Model!AT281</f>
        <v>-8577994.53697681</v>
      </c>
      <c r="Q49" s="86" t="n">
        <f aca="false">Model!AW281</f>
        <v>-9176885.57384401</v>
      </c>
      <c r="R49" s="86" t="n">
        <f aca="false">Model!AZ281</f>
        <v>-9775776.61071121</v>
      </c>
      <c r="S49" s="86" t="n">
        <f aca="false">Model!BC281</f>
        <v>-10386645.4683158</v>
      </c>
      <c r="T49" s="86" t="n">
        <f aca="false">Model!BF281</f>
        <v>-10997514.3259203</v>
      </c>
      <c r="U49" s="86" t="n">
        <f aca="false">Model!BI281</f>
        <v>-11608383.1835248</v>
      </c>
      <c r="V49" s="86" t="n">
        <f aca="false">Model!BL281</f>
        <v>-12219252.0411294</v>
      </c>
      <c r="W49" s="86" t="n">
        <f aca="false">Model!BO281</f>
        <v>-12842338.275886</v>
      </c>
      <c r="X49" s="86" t="n">
        <f aca="false">Model!BR281</f>
        <v>-13412174.1606427</v>
      </c>
      <c r="Y49" s="86" t="n">
        <f aca="false">Model!BU281</f>
        <v>-13967498.3953993</v>
      </c>
      <c r="Z49" s="86" t="n">
        <f aca="false">Model!BX281</f>
        <v>-14522822.6301559</v>
      </c>
      <c r="AA49" s="86" t="n">
        <f aca="false">Model!CA281</f>
        <v>-15090608.5896077</v>
      </c>
      <c r="AB49" s="86" t="n">
        <f aca="false">Model!CD281</f>
        <v>-15649657.5490595</v>
      </c>
      <c r="AC49" s="86" t="n">
        <f aca="false">Model!CG281</f>
        <v>-16208706.5085112</v>
      </c>
      <c r="AD49" s="86" t="n">
        <f aca="false">Model!CJ281</f>
        <v>-16761147.4413565</v>
      </c>
      <c r="AE49" s="86" t="n">
        <f aca="false">Model!CM281</f>
        <v>-16935823.3599973</v>
      </c>
      <c r="AF49" s="86" t="n">
        <f aca="false">Model!CP281</f>
        <v>-17110499.2786381</v>
      </c>
      <c r="AG49" s="86" t="n">
        <f aca="false">Model!CS281</f>
        <v>-17285175.197279</v>
      </c>
      <c r="AH49" s="86" t="n">
        <f aca="false">Model!CV281</f>
        <v>-17432785.2098758</v>
      </c>
      <c r="AI49" s="86" t="n">
        <f aca="false">Model!CY281</f>
        <v>-17390800.9316609</v>
      </c>
      <c r="AJ49" s="86" t="n">
        <f aca="false">Model!DB281</f>
        <v>-17331369.8045097</v>
      </c>
      <c r="AK49" s="86" t="n">
        <f aca="false">Model!DE281</f>
        <v>-17271938.6773584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-2142083.37720605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-2940360.90695604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-459220.653241917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2121319.65484414</v>
      </c>
      <c r="H51" s="87" t="n">
        <f aca="false">Model!V286</f>
        <v>2920348.2387433</v>
      </c>
      <c r="I51" s="87" t="n">
        <f aca="false">Model!Y286</f>
        <v>4697385.29319945</v>
      </c>
      <c r="J51" s="87" t="n">
        <f aca="false">Model!AB286</f>
        <v>3834501.46976512</v>
      </c>
      <c r="K51" s="87" t="n">
        <f aca="false">Model!AE286</f>
        <v>6972820.38846366</v>
      </c>
      <c r="L51" s="87" t="n">
        <f aca="false">Model!AH286</f>
        <v>8079962.74264388</v>
      </c>
      <c r="M51" s="87" t="n">
        <f aca="false">Model!AK286</f>
        <v>9729944.23553785</v>
      </c>
      <c r="N51" s="87" t="n">
        <f aca="false">Model!AN286</f>
        <v>7375389.17445961</v>
      </c>
      <c r="O51" s="87" t="n">
        <f aca="false">Model!AQ286</f>
        <v>10220201.0094032</v>
      </c>
      <c r="P51" s="87" t="n">
        <f aca="false">Model!AT286</f>
        <v>10393526.2423908</v>
      </c>
      <c r="Q51" s="87" t="n">
        <f aca="false">Model!AW286</f>
        <v>11194270.4658523</v>
      </c>
      <c r="R51" s="87" t="n">
        <f aca="false">Model!AZ286</f>
        <v>10225477.947687</v>
      </c>
      <c r="S51" s="87" t="n">
        <f aca="false">Model!BC286</f>
        <v>10452551.7828275</v>
      </c>
      <c r="T51" s="87" t="n">
        <f aca="false">Model!BF286</f>
        <v>10151505.5547261</v>
      </c>
      <c r="U51" s="87" t="n">
        <f aca="false">Model!BI286</f>
        <v>10520303.8962876</v>
      </c>
      <c r="V51" s="87" t="n">
        <f aca="false">Model!BL286</f>
        <v>9726850.88576743</v>
      </c>
      <c r="W51" s="87" t="n">
        <f aca="false">Model!BO286</f>
        <v>9217850.69469916</v>
      </c>
      <c r="X51" s="87" t="n">
        <f aca="false">Model!BR286</f>
        <v>9141665.64613089</v>
      </c>
      <c r="Y51" s="87" t="n">
        <f aca="false">Model!BU286</f>
        <v>8969981.10756262</v>
      </c>
      <c r="Z51" s="87" t="n">
        <f aca="false">Model!BX286</f>
        <v>9058940.93621804</v>
      </c>
      <c r="AA51" s="87" t="n">
        <f aca="false">Model!CA286</f>
        <v>8767087.81952841</v>
      </c>
      <c r="AB51" s="87" t="n">
        <f aca="false">Model!CD286</f>
        <v>8446325.07783877</v>
      </c>
      <c r="AC51" s="87" t="n">
        <f aca="false">Model!CG286</f>
        <v>8152074.88682322</v>
      </c>
      <c r="AD51" s="87" t="n">
        <f aca="false">Model!CJ286</f>
        <v>7328919.59924007</v>
      </c>
      <c r="AE51" s="87" t="n">
        <f aca="false">Model!CM286</f>
        <v>7458477.67382329</v>
      </c>
      <c r="AF51" s="87" t="n">
        <f aca="false">Model!CP286</f>
        <v>7063000.99269986</v>
      </c>
      <c r="AG51" s="87" t="n">
        <f aca="false">Model!CS286</f>
        <v>6884228.11157643</v>
      </c>
      <c r="AH51" s="87" t="n">
        <f aca="false">Model!CV286</f>
        <v>6579872.95404792</v>
      </c>
      <c r="AI51" s="87" t="n">
        <f aca="false">Model!CY286</f>
        <v>6138781.52538243</v>
      </c>
      <c r="AJ51" s="87" t="n">
        <f aca="false">Model!DB286</f>
        <v>5103851.64315334</v>
      </c>
      <c r="AK51" s="87" t="n">
        <f aca="false">Model!DE286</f>
        <v>3716778.08592426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39941051.6293392</v>
      </c>
      <c r="C8" s="161" t="n">
        <f aca="false">(SUM(Helpers!AM97:AX97)-SUM(Helpers!AM96:AX96))*(Assumptions!$B$10+Assumptions!$B$12)/Assumptions!$B$9</f>
        <v>3061504.72146412</v>
      </c>
      <c r="D8" s="161" t="n">
        <f aca="false">(SUM(Helpers!AM97:AX97)-SUM(Helpers!AM96:AX96))*Assumptions!$B$11/Assumptions!$B$9</f>
        <v>2296117.41563577</v>
      </c>
      <c r="E8" s="161" t="n">
        <v>0</v>
      </c>
      <c r="F8" s="162" t="n">
        <f aca="false">SUM(Helpers!AM97:AX97)</f>
        <v>45298673.7664391</v>
      </c>
      <c r="G8" s="161" t="n">
        <f aca="false">SUM(Helpers!AM99:AX99)</f>
        <v>3791672.15516529</v>
      </c>
      <c r="H8" s="162" t="n">
        <f aca="false">SUM(Helpers!AM100:AX100)</f>
        <v>2027525.13591759</v>
      </c>
      <c r="I8" s="163" t="n">
        <f aca="false">-SUM(Model!AL144:AW144)</f>
        <v>232387.443871847</v>
      </c>
      <c r="J8" s="161" t="n">
        <f aca="false">Personnel!$C$38</f>
        <v>222000</v>
      </c>
      <c r="K8" s="164" t="n">
        <f aca="false">I8+J8</f>
        <v>454387.443871847</v>
      </c>
      <c r="L8" s="165" t="n">
        <f aca="false">IFERROR(I8/K8,0)</f>
        <v>0.511430161651624</v>
      </c>
      <c r="M8" s="156" t="n">
        <f aca="false">SUM(Helpers!AM101:AX101)</f>
        <v>10646311.905573</v>
      </c>
      <c r="N8" s="156" t="n">
        <f aca="false">B8-M8</f>
        <v>29294739.7237662</v>
      </c>
      <c r="O8" s="156" t="n">
        <f aca="false">IFERROR(H8*M8/B8,0)</f>
        <v>540438.073430995</v>
      </c>
      <c r="P8" s="156" t="n">
        <f aca="false">H8-O8</f>
        <v>1487087.0624866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27021.9036715497</v>
      </c>
      <c r="S8" s="156" t="n">
        <f aca="false">P8*0.1</f>
        <v>148708.70624866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45308154</v>
      </c>
      <c r="C9" s="154" t="n">
        <f aca="false">(SUM(Helpers!AY97:BJ97)-SUM(Helpers!AY96:BJ96))*(Assumptions!$B$10+Assumptions!$B$12)/Assumptions!$B$9</f>
        <v>3291840.75</v>
      </c>
      <c r="D9" s="154" t="n">
        <f aca="false">(SUM(Helpers!AY97:BJ97)-SUM(Helpers!AY96:BJ96))*Assumptions!$B$11/Assumptions!$B$9</f>
        <v>2468868.6</v>
      </c>
      <c r="E9" s="154" t="n">
        <v>0</v>
      </c>
      <c r="F9" s="155" t="n">
        <f aca="false">SUM(Helpers!AY97:BJ97)</f>
        <v>51068863.35</v>
      </c>
      <c r="G9" s="154" t="n">
        <f aca="false">SUM(Helpers!AY99:BJ99)</f>
        <v>1703541.27666148</v>
      </c>
      <c r="H9" s="155" t="n">
        <f aca="false">SUM(Helpers!AY100:BJ100)</f>
        <v>1217752.82054482</v>
      </c>
      <c r="I9" s="156" t="n">
        <f aca="false">-SUM(Model!AX144:BI144)</f>
        <v>164056.21873903</v>
      </c>
      <c r="J9" s="154" t="n">
        <f aca="false">Personnel!$C$38</f>
        <v>222000</v>
      </c>
      <c r="K9" s="157" t="n">
        <f aca="false">I9+J9</f>
        <v>386056.21873903</v>
      </c>
      <c r="L9" s="158" t="n">
        <f aca="false">IFERROR(I9/K9,0)</f>
        <v>0.424954218519998</v>
      </c>
      <c r="M9" s="156" t="n">
        <f aca="false">SUM(Helpers!AY101:BJ101)</f>
        <v>4842735</v>
      </c>
      <c r="N9" s="156" t="n">
        <f aca="false">B9-M9</f>
        <v>40465419</v>
      </c>
      <c r="O9" s="156" t="n">
        <f aca="false">IFERROR(H9*M9/B9,0)</f>
        <v>130158.783458738</v>
      </c>
      <c r="P9" s="156" t="n">
        <f aca="false">H9-O9</f>
        <v>1087594.03708609</v>
      </c>
      <c r="Q9" s="159" t="n">
        <f aca="false">IF(N9&gt;=Assumptions!$B$86,Assumptions!$C$86,IF(N9&gt;=Assumptions!$B$85,Assumptions!$C$85,IF(N9&gt;=Assumptions!$B$84,Assumptions!$C$84,Assumptions!$C$83)))</f>
        <v>0.75</v>
      </c>
      <c r="R9" s="156" t="n">
        <f aca="false">O9*Q9*0.1</f>
        <v>9761.90875940531</v>
      </c>
      <c r="S9" s="156" t="n">
        <f aca="false">P9*0.1</f>
        <v>108759.403708609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71144460</v>
      </c>
      <c r="C10" s="161" t="n">
        <f aca="false">(SUM(Helpers!BK97:BV97)-SUM(Helpers!BK96:BV96))*(Assumptions!$B$10+Assumptions!$B$12)/Assumptions!$B$9</f>
        <v>4499193</v>
      </c>
      <c r="D10" s="161" t="n">
        <f aca="false">(SUM(Helpers!BK97:BV97)-SUM(Helpers!BK96:BV96))*Assumptions!$B$11/Assumptions!$B$9</f>
        <v>3374378.4</v>
      </c>
      <c r="E10" s="161" t="n">
        <v>0</v>
      </c>
      <c r="F10" s="162" t="n">
        <f aca="false">SUM(Helpers!BK97:BV97)</f>
        <v>79018031.4</v>
      </c>
      <c r="G10" s="161" t="n">
        <f aca="false">SUM(Helpers!BK99:BV99)</f>
        <v>1712403.7940929</v>
      </c>
      <c r="H10" s="162" t="n">
        <f aca="false">SUM(Helpers!BK100:BV100)</f>
        <v>1712403.7940929</v>
      </c>
      <c r="I10" s="163" t="n">
        <f aca="false">-SUM(Model!BJ144:BU144)</f>
        <v>176874.150943384</v>
      </c>
      <c r="J10" s="161" t="n">
        <f aca="false">Personnel!$C$38</f>
        <v>222000</v>
      </c>
      <c r="K10" s="164" t="n">
        <f aca="false">I10+J10</f>
        <v>398874.150943384</v>
      </c>
      <c r="L10" s="165" t="n">
        <f aca="false">IFERROR(I10/K10,0)</f>
        <v>0.443433475257937</v>
      </c>
      <c r="M10" s="156" t="n">
        <f aca="false">SUM(Helpers!BK101:BV101)</f>
        <v>12188718</v>
      </c>
      <c r="N10" s="156" t="n">
        <f aca="false">B10-M10</f>
        <v>58955742</v>
      </c>
      <c r="O10" s="156" t="n">
        <f aca="false">IFERROR(H10*M10/B10,0)</f>
        <v>293375.013997274</v>
      </c>
      <c r="P10" s="156" t="n">
        <f aca="false">H10-O10</f>
        <v>1419028.78009563</v>
      </c>
      <c r="Q10" s="159" t="n">
        <f aca="false">IF(N10&gt;=Assumptions!$B$86,Assumptions!$C$86,IF(N10&gt;=Assumptions!$B$85,Assumptions!$C$85,IF(N10&gt;=Assumptions!$B$84,Assumptions!$C$84,Assumptions!$C$83)))</f>
        <v>0.75</v>
      </c>
      <c r="R10" s="156" t="n">
        <f aca="false">O10*Q10*0.1</f>
        <v>22003.1260497955</v>
      </c>
      <c r="S10" s="156" t="n">
        <f aca="false">P10*0.1</f>
        <v>141902.878009563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56176353</v>
      </c>
      <c r="C11" s="154" t="n">
        <f aca="false">(SUM(Helpers!BW97:CH97)-SUM(Helpers!BW96:CH96))*(Assumptions!$B$10+Assumptions!$B$12)/Assumptions!$B$9</f>
        <v>4272169.5</v>
      </c>
      <c r="D11" s="154" t="n">
        <f aca="false">(SUM(Helpers!BW97:CH97)-SUM(Helpers!BW96:CH96))*Assumptions!$B$11/Assumptions!$B$9</f>
        <v>3204111.6</v>
      </c>
      <c r="E11" s="154" t="n">
        <v>0</v>
      </c>
      <c r="F11" s="155" t="n">
        <f aca="false">SUM(Helpers!BW97:CH97)</f>
        <v>63652634.1</v>
      </c>
      <c r="G11" s="154" t="n">
        <f aca="false">SUM(Helpers!BW99:CH99)</f>
        <v>1191890.14197476</v>
      </c>
      <c r="H11" s="155" t="n">
        <f aca="false">SUM(Helpers!BW100:CH100)</f>
        <v>1191890.14197476</v>
      </c>
      <c r="I11" s="156" t="n">
        <f aca="false">-SUM(Model!BV144:CG144)</f>
        <v>189354.794602216</v>
      </c>
      <c r="J11" s="154" t="n">
        <f aca="false">Personnel!$C$38</f>
        <v>222000</v>
      </c>
      <c r="K11" s="157" t="n">
        <f aca="false">I11+J11</f>
        <v>411354.794602216</v>
      </c>
      <c r="L11" s="158" t="n">
        <f aca="false">IFERROR(I11/K11,0)</f>
        <v>0.460319891944675</v>
      </c>
      <c r="M11" s="156" t="n">
        <f aca="false">SUM(Helpers!BW101:CH101)</f>
        <v>5811282</v>
      </c>
      <c r="N11" s="156" t="n">
        <f aca="false">B11-M11</f>
        <v>50365071</v>
      </c>
      <c r="O11" s="156" t="n">
        <f aca="false">IFERROR(H11*M11/B11,0)</f>
        <v>123297.604029855</v>
      </c>
      <c r="P11" s="156" t="n">
        <f aca="false">H11-O11</f>
        <v>1068592.53794491</v>
      </c>
      <c r="Q11" s="159" t="n">
        <f aca="false">IF(N11&gt;=Assumptions!$B$86,Assumptions!$C$86,IF(N11&gt;=Assumptions!$B$85,Assumptions!$C$85,IF(N11&gt;=Assumptions!$B$84,Assumptions!$C$84,Assumptions!$C$83)))</f>
        <v>0.75</v>
      </c>
      <c r="R11" s="156" t="n">
        <f aca="false">O11*Q11*0.1</f>
        <v>9247.32030223915</v>
      </c>
      <c r="S11" s="156" t="n">
        <f aca="false">P11*0.1</f>
        <v>106859.253794491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60109692</v>
      </c>
      <c r="C12" s="161" t="n">
        <f aca="false">(SUM(Helpers!CI97:CT97)-SUM(Helpers!CI96:CT96))*(Assumptions!$B$10+Assumptions!$B$12)/Assumptions!$B$9</f>
        <v>3714930</v>
      </c>
      <c r="D12" s="161" t="n">
        <f aca="false">(SUM(Helpers!CI97:CT97)-SUM(Helpers!CI96:CT96))*Assumptions!$B$11/Assumptions!$B$9</f>
        <v>2786184</v>
      </c>
      <c r="E12" s="161" t="n">
        <v>0</v>
      </c>
      <c r="F12" s="162" t="n">
        <f aca="false">SUM(Helpers!CI97:CT97)</f>
        <v>66610806</v>
      </c>
      <c r="G12" s="161" t="n">
        <f aca="false">SUM(Helpers!CI99:CT99)</f>
        <v>91035.2228142582</v>
      </c>
      <c r="H12" s="162" t="n">
        <f aca="false">SUM(Helpers!CI100:CT100)</f>
        <v>91035.2228142584</v>
      </c>
      <c r="I12" s="163" t="n">
        <f aca="false">-SUM(Model!CH144:CS144)</f>
        <v>37971.9592933532</v>
      </c>
      <c r="J12" s="161" t="n">
        <f aca="false">Personnel!$C$38</f>
        <v>222000</v>
      </c>
      <c r="K12" s="164" t="n">
        <f aca="false">I12+J12</f>
        <v>259971.959293353</v>
      </c>
      <c r="L12" s="165" t="n">
        <f aca="false">IFERROR(I12/K12,0)</f>
        <v>0.146061749877053</v>
      </c>
      <c r="M12" s="156" t="n">
        <f aca="false">SUM(Helpers!CI101:CT101)</f>
        <v>10157265</v>
      </c>
      <c r="N12" s="156" t="n">
        <f aca="false">B12-M12</f>
        <v>49952427</v>
      </c>
      <c r="O12" s="156" t="n">
        <f aca="false">IFERROR(H12*M12/B12,0)</f>
        <v>15383.0247950442</v>
      </c>
      <c r="P12" s="156" t="n">
        <f aca="false">H12-O12</f>
        <v>75652.1980192142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1153.72685962831</v>
      </c>
      <c r="S12" s="156" t="n">
        <f aca="false">P12*0.1</f>
        <v>7565.21980192142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353999098.33</v>
      </c>
      <c r="C13" s="166" t="n">
        <f aca="false">SUM(C5:C12)</f>
        <v>23967628.2130623</v>
      </c>
      <c r="D13" s="166" t="n">
        <f aca="false">SUM(D5:D12)</f>
        <v>17975634.0617947</v>
      </c>
      <c r="E13" s="166" t="n">
        <f aca="false">SUM(E5:E12)</f>
        <v>0</v>
      </c>
      <c r="F13" s="166" t="n">
        <f aca="false">SUM(F5:F12)</f>
        <v>395942360.604857</v>
      </c>
      <c r="G13" s="166" t="n">
        <f aca="false">SUM(G5:G12)</f>
        <v>28108780.4776068</v>
      </c>
      <c r="H13" s="166" t="n">
        <f aca="false">SUM(H5:H12)</f>
        <v>11567685.3377704</v>
      </c>
      <c r="I13" s="167" t="n">
        <f aca="false">SUM(I5:I12)</f>
        <v>1060791.2018806</v>
      </c>
      <c r="J13" s="166" t="n">
        <f aca="false">SUM(J5:J12)</f>
        <v>1720500</v>
      </c>
      <c r="K13" s="166" t="n">
        <f aca="false">SUM(K5:K12)</f>
        <v>2781291.2018806</v>
      </c>
      <c r="L13" s="168" t="n">
        <f aca="false">IFERROR(I13/K13,0)</f>
        <v>0.381402422430033</v>
      </c>
      <c r="M13" s="169" t="n">
        <f aca="false">SUM(M5:M12)</f>
        <v>103422942.75</v>
      </c>
      <c r="N13" s="169" t="n">
        <f aca="false">SUM(N5:N12)</f>
        <v>250576155.58</v>
      </c>
      <c r="O13" s="169" t="n">
        <f aca="false">SUM(O5:O12)</f>
        <v>5080340.68121463</v>
      </c>
      <c r="P13" s="169" t="n">
        <f aca="false">SUM(P5:P12)</f>
        <v>6487344.65655581</v>
      </c>
      <c r="Q13" s="170" t="n">
        <f aca="false">IFERROR(R13/O13,0)</f>
        <v>0.0438700317538062</v>
      </c>
      <c r="R13" s="169" t="n">
        <f aca="false">SUM(R5:R12)</f>
        <v>222874.707005039</v>
      </c>
      <c r="S13" s="169" t="n">
        <f aca="false">SUM(S5:S12)</f>
        <v>648734.465655581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SUM(G7:G20)+SUM(G24:G44)</f>
        <v>3714342.8378483</v>
      </c>
      <c r="H21" s="190" t="n">
        <f aca="false">SUM(H7:H20)+SUM(H24:H44)</f>
        <v>3714342.8378483</v>
      </c>
      <c r="I21" s="190" t="n">
        <f aca="false">SUM(I7:I20)+SUM(I24:I44)</f>
        <v>3714342.8378483</v>
      </c>
      <c r="J21" s="190" t="n">
        <f aca="false">SUM(J7:J20)+SUM(J24:J44)</f>
        <v>3714342.8378483</v>
      </c>
      <c r="K21" s="190" t="n">
        <f aca="false">SUM(K7:K20)+SUM(K24:K44)</f>
        <v>5529579.6040983</v>
      </c>
      <c r="L21" s="190" t="n">
        <f aca="false">SUM(L7:L20)+SUM(L24:L44)</f>
        <v>6213462.5540983</v>
      </c>
      <c r="M21" s="190" t="n">
        <f aca="false">SUM(M7:M20)+SUM(M24:M44)</f>
        <v>6213462.5540983</v>
      </c>
      <c r="N21" s="190" t="n">
        <f aca="false">SUM(N7:N20)+SUM(N24:N44)</f>
        <v>7099437.76243163</v>
      </c>
      <c r="O21" s="190" t="n">
        <f aca="false">SUM(O7:O20)+SUM(O24:O44)</f>
        <v>6208678.38743163</v>
      </c>
      <c r="P21" s="190" t="n">
        <f aca="false">SUM(P7:P20)+SUM(P24:P44)</f>
        <v>7909300.53216847</v>
      </c>
      <c r="Q21" s="190" t="n">
        <f aca="false">SUM(Q7:Q20)+SUM(Q24:Q44)</f>
        <v>7909300.53216847</v>
      </c>
      <c r="R21" s="190" t="n">
        <f aca="false">SUM(R7:R20)+SUM(R24:R44)</f>
        <v>7909300.53216847</v>
      </c>
      <c r="S21" s="190" t="n">
        <f aca="false">SUM(S7:S20)+SUM(S24:S44)</f>
        <v>7909300.53216847</v>
      </c>
      <c r="T21" s="190" t="n">
        <f aca="false">SUM(T7:T20)+SUM(T24:T44)</f>
        <v>10224298.9181334</v>
      </c>
      <c r="U21" s="190" t="n">
        <f aca="false">SUM(U7:U20)+SUM(U24:U44)</f>
        <v>10819950.7602386</v>
      </c>
      <c r="V21" s="190" t="n">
        <f aca="false">SUM(V7:V20)+SUM(V24:V44)</f>
        <v>11549073.1462036</v>
      </c>
      <c r="W21" s="190" t="n">
        <f aca="false">SUM(W7:W20)+SUM(W24:W44)</f>
        <v>11549073.1462036</v>
      </c>
      <c r="X21" s="190" t="n">
        <f aca="false">SUM(X7:X20)+SUM(X24:X44)</f>
        <v>10847315.4991447</v>
      </c>
      <c r="Y21" s="190" t="n">
        <f aca="false">SUM(Y7:Y20)+SUM(Y24:Y44)</f>
        <v>9726401.66581141</v>
      </c>
      <c r="Z21" s="190" t="n">
        <f aca="false">SUM(Z7:Z20)+SUM(Z24:Z44)</f>
        <v>10009803.1241886</v>
      </c>
      <c r="AA21" s="190" t="n">
        <f aca="false">SUM(AA7:AA20)+SUM(AA24:AA44)</f>
        <v>10009803.1241886</v>
      </c>
      <c r="AB21" s="190" t="n">
        <f aca="false">SUM(AB7:AB20)+SUM(AB24:AB44)</f>
        <v>10009803.1241886</v>
      </c>
      <c r="AC21" s="190" t="n">
        <f aca="false">SUM(AC7:AC20)+SUM(AC24:AC44)</f>
        <v>10009803.1241886</v>
      </c>
      <c r="AD21" s="190" t="n">
        <f aca="false">SUM(AD7:AD20)+SUM(AD24:AD44)</f>
        <v>10009803.1241886</v>
      </c>
      <c r="AE21" s="190" t="n">
        <f aca="false">SUM(AE7:AE20)+SUM(AE24:AE44)</f>
        <v>9325920.1741886</v>
      </c>
      <c r="AF21" s="190" t="n">
        <f aca="false">SUM(AF7:AF20)+SUM(AF24:AF44)</f>
        <v>9325920.1741886</v>
      </c>
      <c r="AG21" s="190" t="n">
        <f aca="false">SUM(AG7:AG20)+SUM(AG24:AG44)</f>
        <v>10704407.9075219</v>
      </c>
      <c r="AH21" s="190" t="n">
        <f aca="false">SUM(AH7:AH20)+SUM(AH24:AH44)</f>
        <v>10704407.9075219</v>
      </c>
      <c r="AI21" s="190" t="n">
        <f aca="false">SUM(AI7:AI20)+SUM(AI24:AI44)</f>
        <v>9003785.76278509</v>
      </c>
      <c r="AJ21" s="190" t="n">
        <f aca="false">SUM(AJ7:AJ20)+SUM(AJ24:AJ44)</f>
        <v>9003785.76278509</v>
      </c>
      <c r="AK21" s="190" t="n">
        <f aca="false">SUM(AK7:AK20)+SUM(AK24:AK44)</f>
        <v>9793259.44699561</v>
      </c>
      <c r="AL21" s="190" t="n">
        <f aca="false">SUM(AL7:AL20)+SUM(AL24:AL44)</f>
        <v>8907284.23866228</v>
      </c>
      <c r="AM21" s="190" t="n">
        <f aca="false">SUM(AM7:AM20)+SUM(AM24:AM44)</f>
        <v>8101178.1860307</v>
      </c>
      <c r="AN21" s="190" t="n">
        <f aca="false">SUM(AN7:AN20)+SUM(AN24:AN44)</f>
        <v>8295000.02813597</v>
      </c>
      <c r="AO21" s="190" t="n">
        <f aca="false">SUM(AO7:AO20)+SUM(AO24:AO44)</f>
        <v>6846427.61550439</v>
      </c>
      <c r="AP21" s="190" t="n">
        <f aca="false">SUM(AP7:AP20)+SUM(AP24:AP44)</f>
        <v>6846427.61550439</v>
      </c>
      <c r="AQ21" s="190" t="n">
        <f aca="false">SUM(AQ7:AQ20)+SUM(AQ24:AQ44)</f>
        <v>6456459.63030702</v>
      </c>
      <c r="AR21" s="190" t="n">
        <f aca="false">SUM(AR7:AR20)+SUM(AR24:AR44)</f>
        <v>6456459.63030702</v>
      </c>
      <c r="AS21" s="190" t="n">
        <f aca="false">SUM(AS7:AS20)+SUM(AS24:AS44)</f>
        <v>6456459.63030702</v>
      </c>
      <c r="AT21" s="190" t="n">
        <f aca="false">SUM(AT7:AT20)+SUM(AT24:AT44)</f>
        <v>7403828.05135965</v>
      </c>
      <c r="AU21" s="190" t="n">
        <f aca="false">SUM(AU7:AU20)+SUM(AU24:AU44)</f>
        <v>7403828.05135965</v>
      </c>
      <c r="AV21" s="190" t="n">
        <f aca="false">SUM(AV7:AV20)+SUM(AV24:AV44)</f>
        <v>7403828.05135965</v>
      </c>
      <c r="AW21" s="190" t="n">
        <f aca="false">SUM(AW7:AW20)+SUM(AW24:AW44)</f>
        <v>7403828.05135965</v>
      </c>
      <c r="AX21" s="190" t="n">
        <f aca="false">SUM(AX7:AX20)+SUM(AX24:AX44)</f>
        <v>4852171.94385965</v>
      </c>
      <c r="AY21" s="190" t="n">
        <f aca="false">SUM(AY7:AY20)+SUM(AY24:AY44)</f>
        <v>4852171.94385965</v>
      </c>
      <c r="AZ21" s="190" t="n">
        <f aca="false">SUM(AZ7:AZ20)+SUM(AZ24:AZ44)</f>
        <v>4852171.94385965</v>
      </c>
      <c r="BA21" s="190" t="n">
        <f aca="false">SUM(BA7:BA20)+SUM(BA24:BA44)</f>
        <v>4852171.94385965</v>
      </c>
      <c r="BB21" s="190" t="n">
        <f aca="false">SUM(BB7:BB20)+SUM(BB24:BB44)</f>
        <v>5641645.62807018</v>
      </c>
      <c r="BC21" s="190" t="n">
        <f aca="false">SUM(BC7:BC20)+SUM(BC24:BC44)</f>
        <v>5641645.62807018</v>
      </c>
      <c r="BD21" s="190" t="n">
        <f aca="false">SUM(BD7:BD20)+SUM(BD24:BD44)</f>
        <v>4852171.94385965</v>
      </c>
      <c r="BE21" s="190" t="n">
        <f aca="false">SUM(BE7:BE20)+SUM(BE24:BE44)</f>
        <v>4852171.94385965</v>
      </c>
      <c r="BF21" s="190" t="n">
        <f aca="false">SUM(BF7:BF20)+SUM(BF24:BF44)</f>
        <v>5799540.36491228</v>
      </c>
      <c r="BG21" s="190" t="n">
        <f aca="false">SUM(BG7:BG20)+SUM(BG24:BG44)</f>
        <v>5010066.68070176</v>
      </c>
      <c r="BH21" s="190" t="n">
        <f aca="false">SUM(BH7:BH20)+SUM(BH24:BH44)</f>
        <v>5799540.36491228</v>
      </c>
      <c r="BI21" s="190" t="n">
        <f aca="false">SUM(BI7:BI20)+SUM(BI24:BI44)</f>
        <v>5799540.36491228</v>
      </c>
      <c r="BJ21" s="190" t="n">
        <f aca="false">SUM(BJ7:BJ20)+SUM(BJ24:BJ44)</f>
        <v>5641645.62807018</v>
      </c>
      <c r="BK21" s="190" t="n">
        <f aca="false">SUM(BK7:BK20)+SUM(BK24:BK44)</f>
        <v>4263157.89473684</v>
      </c>
      <c r="BL21" s="190" t="n">
        <f aca="false">SUM(BL7:BL20)+SUM(BL24:BL44)</f>
        <v>5210526.31578947</v>
      </c>
      <c r="BM21" s="190" t="n">
        <f aca="false">SUM(BM7:BM20)+SUM(BM24:BM44)</f>
        <v>4263157.89473684</v>
      </c>
      <c r="BN21" s="190" t="n">
        <f aca="false">SUM(BN7:BN20)+SUM(BN24:BN44)</f>
        <v>5052631.57894737</v>
      </c>
      <c r="BO21" s="190" t="n">
        <f aca="false">SUM(BO7:BO20)+SUM(BO24:BO44)</f>
        <v>5052631.57894737</v>
      </c>
      <c r="BP21" s="190" t="n">
        <f aca="false">SUM(BP7:BP20)+SUM(BP24:BP44)</f>
        <v>6000000</v>
      </c>
      <c r="BQ21" s="190" t="n">
        <f aca="false">SUM(BQ7:BQ20)+SUM(BQ24:BQ44)</f>
        <v>6000000</v>
      </c>
      <c r="BR21" s="190" t="n">
        <f aca="false">SUM(BR7:BR20)+SUM(BR24:BR44)</f>
        <v>6000000</v>
      </c>
      <c r="BS21" s="190" t="n">
        <f aca="false">SUM(BS7:BS20)+SUM(BS24:BS44)</f>
        <v>6000000</v>
      </c>
      <c r="BT21" s="190" t="n">
        <f aca="false">SUM(BT7:BT20)+SUM(BT24:BT44)</f>
        <v>6000000</v>
      </c>
      <c r="BU21" s="190" t="n">
        <f aca="false">SUM(BU7:BU20)+SUM(BU24:BU44)</f>
        <v>5210526.31578947</v>
      </c>
      <c r="BV21" s="190" t="n">
        <f aca="false">SUM(BV7:BV20)+SUM(BV24:BV44)</f>
        <v>6157894.73684211</v>
      </c>
      <c r="BW21" s="190" t="n">
        <f aca="false">SUM(BW7:BW20)+SUM(BW24:BW44)</f>
        <v>6157894.73684211</v>
      </c>
      <c r="BX21" s="190" t="n">
        <f aca="false">SUM(BX7:BX20)+SUM(BX24:BX44)</f>
        <v>6157894.73684211</v>
      </c>
      <c r="BY21" s="190" t="n">
        <f aca="false">SUM(BY7:BY20)+SUM(BY24:BY44)</f>
        <v>5210526.31578947</v>
      </c>
      <c r="BZ21" s="190" t="n">
        <f aca="false">SUM(BZ7:BZ20)+SUM(BZ24:BZ44)</f>
        <v>5210526.31578947</v>
      </c>
      <c r="CA21" s="190" t="n">
        <f aca="false">SUM(CA7:CA20)+SUM(CA24:CA44)</f>
        <v>4421052.63157895</v>
      </c>
      <c r="CB21" s="190" t="n">
        <f aca="false">SUM(CB7:CB20)+SUM(CB24:CB44)</f>
        <v>5368421.05263158</v>
      </c>
      <c r="CC21" s="190" t="n">
        <f aca="false">SUM(CC7:CC20)+SUM(CC24:CC44)</f>
        <v>4578947.36842105</v>
      </c>
      <c r="CD21" s="190" t="n">
        <f aca="false">SUM(CD7:CD20)+SUM(CD24:CD44)</f>
        <v>5368421.05263158</v>
      </c>
      <c r="CE21" s="190" t="n">
        <f aca="false">SUM(CE7:CE20)+SUM(CE24:CE44)</f>
        <v>4421052.63157895</v>
      </c>
      <c r="CF21" s="190" t="n">
        <f aca="false">SUM(CF7:CF20)+SUM(CF24:CF44)</f>
        <v>5210526.31578947</v>
      </c>
      <c r="CG21" s="190" t="n">
        <f aca="false">SUM(CG7:CG20)+SUM(CG24:CG44)</f>
        <v>4421052.63157895</v>
      </c>
      <c r="CH21" s="190" t="n">
        <f aca="false">SUM(CH7:CH20)+SUM(CH24:CH44)</f>
        <v>5368421.05263158</v>
      </c>
      <c r="CI21" s="190" t="n">
        <f aca="false">SUM(CI7:CI20)+SUM(CI24:CI44)</f>
        <v>4421052.63157895</v>
      </c>
      <c r="CJ21" s="190" t="n">
        <f aca="false">SUM(CJ7:CJ20)+SUM(CJ24:CJ44)</f>
        <v>5210526.31578947</v>
      </c>
      <c r="CK21" s="190" t="n">
        <f aca="false">SUM(CK7:CK20)+SUM(CK24:CK44)</f>
        <v>5210526.31578947</v>
      </c>
      <c r="CL21" s="190" t="n">
        <f aca="false">SUM(CL7:CL20)+SUM(CL24:CL44)</f>
        <v>5210526.31578947</v>
      </c>
      <c r="CM21" s="190" t="n">
        <f aca="false">SUM(CM7:CM20)+SUM(CM24:CM44)</f>
        <v>5210526.31578947</v>
      </c>
      <c r="CN21" s="190" t="n">
        <f aca="false">SUM(CN7:CN20)+SUM(CN24:CN44)</f>
        <v>5210526.31578947</v>
      </c>
      <c r="CO21" s="190" t="n">
        <f aca="false">SUM(CO7:CO20)+SUM(CO24:CO44)</f>
        <v>4263157.89473684</v>
      </c>
      <c r="CP21" s="190" t="n">
        <f aca="false">SUM(CP7:CP20)+SUM(CP24:CP44)</f>
        <v>4263157.89473684</v>
      </c>
      <c r="CQ21" s="190" t="n">
        <f aca="false">SUM(CQ7:CQ20)+SUM(CQ24:CQ44)</f>
        <v>4263157.89473684</v>
      </c>
      <c r="CR21" s="190" t="n">
        <f aca="false">SUM(CR7:CR20)+SUM(CR24:CR44)</f>
        <v>4263157.89473684</v>
      </c>
      <c r="CS21" s="190" t="n">
        <f aca="false">SUM(CS7:CS20)+SUM(CS24:CS44)</f>
        <v>4263157.89473684</v>
      </c>
      <c r="CT21" s="190" t="n">
        <f aca="false">SUM(CT7:CT20)+SUM(CT24:CT44)</f>
        <v>4263157.89473684</v>
      </c>
      <c r="CU21" s="190" t="n">
        <f aca="false">SUM(CU7:CU20)+SUM(CU24:CU44)</f>
        <v>3315789.47368421</v>
      </c>
      <c r="CV21" s="190" t="n">
        <f aca="false">SUM(CV7:CV20)+SUM(CV24:CV44)</f>
        <v>3315789.47368421</v>
      </c>
      <c r="CW21" s="190" t="n">
        <f aca="false">SUM(CW7:CW20)+SUM(CW24:CW44)</f>
        <v>2526315.78947368</v>
      </c>
      <c r="CX21" s="190" t="n">
        <f aca="false">SUM(CX7:CX20)+SUM(CX24:CX44)</f>
        <v>2526315.78947368</v>
      </c>
      <c r="CY21" s="190" t="n">
        <f aca="false">SUM(CY7:CY20)+SUM(CY24:CY44)</f>
        <v>1736842.10526316</v>
      </c>
      <c r="CZ21" s="190" t="n">
        <f aca="false">SUM(CZ7:CZ20)+SUM(CZ24:CZ44)</f>
        <v>1736842.10526316</v>
      </c>
      <c r="DA21" s="190" t="n">
        <f aca="false">SUM(DA7:DA20)+SUM(DA24:DA44)</f>
        <v>789473.684210526</v>
      </c>
      <c r="DB21" s="190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COUNT(G7:G20)+COUNT(G24:G44)</f>
        <v>5</v>
      </c>
      <c r="H22" s="191" t="n">
        <f aca="false">COUNT(H7:H20)+COUNT(H24:H44)</f>
        <v>5</v>
      </c>
      <c r="I22" s="191" t="n">
        <f aca="false">COUNT(I7:I20)+COUNT(I24:I44)</f>
        <v>5</v>
      </c>
      <c r="J22" s="191" t="n">
        <f aca="false">COUNT(J7:J20)+COUNT(J24:J44)</f>
        <v>5</v>
      </c>
      <c r="K22" s="191" t="n">
        <f aca="false">COUNT(K7:K20)+COUNT(K24:K44)</f>
        <v>7</v>
      </c>
      <c r="L22" s="191" t="n">
        <f aca="false">COUNT(L7:L20)+COUNT(L24:L44)</f>
        <v>8</v>
      </c>
      <c r="M22" s="191" t="n">
        <f aca="false">COUNT(M7:M20)+COUNT(M24:M44)</f>
        <v>8</v>
      </c>
      <c r="N22" s="191" t="n">
        <f aca="false">COUNT(N7:N20)+COUNT(N24:N44)</f>
        <v>9</v>
      </c>
      <c r="O22" s="191" t="n">
        <f aca="false">COUNT(O7:O20)+COUNT(O24:O44)</f>
        <v>8</v>
      </c>
      <c r="P22" s="191" t="n">
        <f aca="false">COUNT(P7:P20)+COUNT(P24:P44)</f>
        <v>11</v>
      </c>
      <c r="Q22" s="191" t="n">
        <f aca="false">COUNT(Q7:Q20)+COUNT(Q24:Q44)</f>
        <v>11</v>
      </c>
      <c r="R22" s="191" t="n">
        <f aca="false">COUNT(R7:R20)+COUNT(R24:R44)</f>
        <v>11</v>
      </c>
      <c r="S22" s="191" t="n">
        <f aca="false">COUNT(S7:S20)+COUNT(S24:S44)</f>
        <v>11</v>
      </c>
      <c r="T22" s="191" t="n">
        <f aca="false">COUNT(T7:T20)+COUNT(T24:T44)</f>
        <v>13</v>
      </c>
      <c r="U22" s="191" t="n">
        <f aca="false">COUNT(U7:U20)+COUNT(U24:U44)</f>
        <v>14</v>
      </c>
      <c r="V22" s="191" t="n">
        <f aca="false">COUNT(V7:V20)+COUNT(V24:V44)</f>
        <v>14</v>
      </c>
      <c r="W22" s="191" t="n">
        <f aca="false">COUNT(W7:W20)+COUNT(W24:W44)</f>
        <v>14</v>
      </c>
      <c r="X22" s="191" t="n">
        <f aca="false">COUNT(X7:X20)+COUNT(X24:X44)</f>
        <v>13</v>
      </c>
      <c r="Y22" s="191" t="n">
        <f aca="false">COUNT(Y7:Y20)+COUNT(Y24:Y44)</f>
        <v>12</v>
      </c>
      <c r="Z22" s="191" t="n">
        <f aca="false">COUNT(Z7:Z20)+COUNT(Z24:Z44)</f>
        <v>12</v>
      </c>
      <c r="AA22" s="191" t="n">
        <f aca="false">COUNT(AA7:AA20)+COUNT(AA24:AA44)</f>
        <v>12</v>
      </c>
      <c r="AB22" s="191" t="n">
        <f aca="false">COUNT(AB7:AB20)+COUNT(AB24:AB44)</f>
        <v>12</v>
      </c>
      <c r="AC22" s="191" t="n">
        <f aca="false">COUNT(AC7:AC20)+COUNT(AC24:AC44)</f>
        <v>12</v>
      </c>
      <c r="AD22" s="191" t="n">
        <f aca="false">COUNT(AD7:AD20)+COUNT(AD24:AD44)</f>
        <v>12</v>
      </c>
      <c r="AE22" s="191" t="n">
        <f aca="false">COUNT(AE7:AE20)+COUNT(AE24:AE44)</f>
        <v>11</v>
      </c>
      <c r="AF22" s="191" t="n">
        <f aca="false">COUNT(AF7:AF20)+COUNT(AF24:AF44)</f>
        <v>11</v>
      </c>
      <c r="AG22" s="191" t="n">
        <f aca="false">COUNT(AG7:AG20)+COUNT(AG24:AG44)</f>
        <v>12</v>
      </c>
      <c r="AH22" s="191" t="n">
        <f aca="false">COUNT(AH7:AH20)+COUNT(AH24:AH44)</f>
        <v>12</v>
      </c>
      <c r="AI22" s="191" t="n">
        <f aca="false">COUNT(AI7:AI20)+COUNT(AI24:AI44)</f>
        <v>9</v>
      </c>
      <c r="AJ22" s="191" t="n">
        <f aca="false">COUNT(AJ7:AJ20)+COUNT(AJ24:AJ44)</f>
        <v>9</v>
      </c>
      <c r="AK22" s="191" t="n">
        <f aca="false">COUNT(AK7:AK20)+COUNT(AK24:AK44)</f>
        <v>10</v>
      </c>
      <c r="AL22" s="191" t="n">
        <f aca="false">COUNT(AL7:AL20)+COUNT(AL24:AL44)</f>
        <v>9</v>
      </c>
      <c r="AM22" s="191" t="n">
        <f aca="false">COUNT(AM7:AM20)+COUNT(AM24:AM44)</f>
        <v>8</v>
      </c>
      <c r="AN22" s="191" t="n">
        <f aca="false">COUNT(AN7:AN20)+COUNT(AN24:AN44)</f>
        <v>8</v>
      </c>
      <c r="AO22" s="191" t="n">
        <f aca="false">COUNT(AO7:AO20)+COUNT(AO24:AO44)</f>
        <v>6</v>
      </c>
      <c r="AP22" s="191" t="n">
        <f aca="false">COUNT(AP7:AP20)+COUNT(AP24:AP44)</f>
        <v>6</v>
      </c>
      <c r="AQ22" s="191" t="n">
        <f aca="false">COUNT(AQ7:AQ20)+COUNT(AQ24:AQ44)</f>
        <v>6</v>
      </c>
      <c r="AR22" s="191" t="n">
        <f aca="false">COUNT(AR7:AR20)+COUNT(AR24:AR44)</f>
        <v>6</v>
      </c>
      <c r="AS22" s="191" t="n">
        <f aca="false">COUNT(AS7:AS20)+COUNT(AS24:AS44)</f>
        <v>6</v>
      </c>
      <c r="AT22" s="191" t="n">
        <f aca="false">COUNT(AT7:AT20)+COUNT(AT24:AT44)</f>
        <v>7</v>
      </c>
      <c r="AU22" s="191" t="n">
        <f aca="false">COUNT(AU7:AU20)+COUNT(AU24:AU44)</f>
        <v>7</v>
      </c>
      <c r="AV22" s="191" t="n">
        <f aca="false">COUNT(AV7:AV20)+COUNT(AV24:AV44)</f>
        <v>7</v>
      </c>
      <c r="AW22" s="191" t="n">
        <f aca="false">COUNT(AW7:AW20)+COUNT(AW24:AW44)</f>
        <v>7</v>
      </c>
      <c r="AX22" s="191" t="n">
        <f aca="false">COUNT(AX7:AX20)+COUNT(AX24:AX44)</f>
        <v>5</v>
      </c>
      <c r="AY22" s="191" t="n">
        <f aca="false">COUNT(AY7:AY20)+COUNT(AY24:AY44)</f>
        <v>5</v>
      </c>
      <c r="AZ22" s="191" t="n">
        <f aca="false">COUNT(AZ7:AZ20)+COUNT(AZ24:AZ44)</f>
        <v>5</v>
      </c>
      <c r="BA22" s="191" t="n">
        <f aca="false">COUNT(BA7:BA20)+COUNT(BA24:BA44)</f>
        <v>5</v>
      </c>
      <c r="BB22" s="191" t="n">
        <f aca="false">COUNT(BB7:BB20)+COUNT(BB24:BB44)</f>
        <v>6</v>
      </c>
      <c r="BC22" s="191" t="n">
        <f aca="false">COUNT(BC7:BC20)+COUNT(BC24:BC44)</f>
        <v>6</v>
      </c>
      <c r="BD22" s="191" t="n">
        <f aca="false">COUNT(BD7:BD20)+COUNT(BD24:BD44)</f>
        <v>5</v>
      </c>
      <c r="BE22" s="191" t="n">
        <f aca="false">COUNT(BE7:BE20)+COUNT(BE24:BE44)</f>
        <v>5</v>
      </c>
      <c r="BF22" s="191" t="n">
        <f aca="false">COUNT(BF7:BF20)+COUNT(BF24:BF44)</f>
        <v>6</v>
      </c>
      <c r="BG22" s="191" t="n">
        <f aca="false">COUNT(BG7:BG20)+COUNT(BG24:BG44)</f>
        <v>5</v>
      </c>
      <c r="BH22" s="191" t="n">
        <f aca="false">COUNT(BH7:BH20)+COUNT(BH24:BH44)</f>
        <v>6</v>
      </c>
      <c r="BI22" s="191" t="n">
        <f aca="false">COUNT(BI7:BI20)+COUNT(BI24:BI44)</f>
        <v>6</v>
      </c>
      <c r="BJ22" s="191" t="n">
        <f aca="false">COUNT(BJ7:BJ20)+COUNT(BJ24:BJ44)</f>
        <v>6</v>
      </c>
      <c r="BK22" s="191" t="n">
        <f aca="false">COUNT(BK7:BK20)+COUNT(BK24:BK44)</f>
        <v>5</v>
      </c>
      <c r="BL22" s="191" t="n">
        <f aca="false">COUNT(BL7:BL20)+COUNT(BL24:BL44)</f>
        <v>6</v>
      </c>
      <c r="BM22" s="191" t="n">
        <f aca="false">COUNT(BM7:BM20)+COUNT(BM24:BM44)</f>
        <v>5</v>
      </c>
      <c r="BN22" s="191" t="n">
        <f aca="false">COUNT(BN7:BN20)+COUNT(BN24:BN44)</f>
        <v>6</v>
      </c>
      <c r="BO22" s="191" t="n">
        <f aca="false">COUNT(BO7:BO20)+COUNT(BO24:BO44)</f>
        <v>6</v>
      </c>
      <c r="BP22" s="191" t="n">
        <f aca="false">COUNT(BP7:BP20)+COUNT(BP24:BP44)</f>
        <v>7</v>
      </c>
      <c r="BQ22" s="191" t="n">
        <f aca="false">COUNT(BQ7:BQ20)+COUNT(BQ24:BQ44)</f>
        <v>7</v>
      </c>
      <c r="BR22" s="191" t="n">
        <f aca="false">COUNT(BR7:BR20)+COUNT(BR24:BR44)</f>
        <v>7</v>
      </c>
      <c r="BS22" s="191" t="n">
        <f aca="false">COUNT(BS7:BS20)+COUNT(BS24:BS44)</f>
        <v>7</v>
      </c>
      <c r="BT22" s="191" t="n">
        <f aca="false">COUNT(BT7:BT20)+COUNT(BT24:BT44)</f>
        <v>7</v>
      </c>
      <c r="BU22" s="191" t="n">
        <f aca="false">COUNT(BU7:BU20)+COUNT(BU24:BU44)</f>
        <v>6</v>
      </c>
      <c r="BV22" s="191" t="n">
        <f aca="false">COUNT(BV7:BV20)+COUNT(BV24:BV44)</f>
        <v>7</v>
      </c>
      <c r="BW22" s="191" t="n">
        <f aca="false">COUNT(BW7:BW20)+COUNT(BW24:BW44)</f>
        <v>7</v>
      </c>
      <c r="BX22" s="191" t="n">
        <f aca="false">COUNT(BX7:BX20)+COUNT(BX24:BX44)</f>
        <v>7</v>
      </c>
      <c r="BY22" s="191" t="n">
        <f aca="false">COUNT(BY7:BY20)+COUNT(BY24:BY44)</f>
        <v>6</v>
      </c>
      <c r="BZ22" s="191" t="n">
        <f aca="false">COUNT(BZ7:BZ20)+COUNT(BZ24:BZ44)</f>
        <v>6</v>
      </c>
      <c r="CA22" s="191" t="n">
        <f aca="false">COUNT(CA7:CA20)+COUNT(CA24:CA44)</f>
        <v>5</v>
      </c>
      <c r="CB22" s="191" t="n">
        <f aca="false">COUNT(CB7:CB20)+COUNT(CB24:CB44)</f>
        <v>6</v>
      </c>
      <c r="CC22" s="191" t="n">
        <f aca="false">COUNT(CC7:CC20)+COUNT(CC24:CC44)</f>
        <v>5</v>
      </c>
      <c r="CD22" s="191" t="n">
        <f aca="false">COUNT(CD7:CD20)+COUNT(CD24:CD44)</f>
        <v>6</v>
      </c>
      <c r="CE22" s="191" t="n">
        <f aca="false">COUNT(CE7:CE20)+COUNT(CE24:CE44)</f>
        <v>5</v>
      </c>
      <c r="CF22" s="191" t="n">
        <f aca="false">COUNT(CF7:CF20)+COUNT(CF24:CF44)</f>
        <v>6</v>
      </c>
      <c r="CG22" s="191" t="n">
        <f aca="false">COUNT(CG7:CG20)+COUNT(CG24:CG44)</f>
        <v>5</v>
      </c>
      <c r="CH22" s="191" t="n">
        <f aca="false">COUNT(CH7:CH20)+COUNT(CH24:CH44)</f>
        <v>6</v>
      </c>
      <c r="CI22" s="191" t="n">
        <f aca="false">COUNT(CI7:CI20)+COUNT(CI24:CI44)</f>
        <v>5</v>
      </c>
      <c r="CJ22" s="191" t="n">
        <f aca="false">COUNT(CJ7:CJ20)+COUNT(CJ24:CJ44)</f>
        <v>6</v>
      </c>
      <c r="CK22" s="191" t="n">
        <f aca="false">COUNT(CK7:CK20)+COUNT(CK24:CK44)</f>
        <v>6</v>
      </c>
      <c r="CL22" s="191" t="n">
        <f aca="false">COUNT(CL7:CL20)+COUNT(CL24:CL44)</f>
        <v>6</v>
      </c>
      <c r="CM22" s="191" t="n">
        <f aca="false">COUNT(CM7:CM20)+COUNT(CM24:CM44)</f>
        <v>6</v>
      </c>
      <c r="CN22" s="191" t="n">
        <f aca="false">COUNT(CN7:CN20)+COUNT(CN24:CN44)</f>
        <v>6</v>
      </c>
      <c r="CO22" s="191" t="n">
        <f aca="false">COUNT(CO7:CO20)+COUNT(CO24:CO44)</f>
        <v>5</v>
      </c>
      <c r="CP22" s="191" t="n">
        <f aca="false">COUNT(CP7:CP20)+COUNT(CP24:CP44)</f>
        <v>5</v>
      </c>
      <c r="CQ22" s="191" t="n">
        <f aca="false">COUNT(CQ7:CQ20)+COUNT(CQ24:CQ44)</f>
        <v>5</v>
      </c>
      <c r="CR22" s="191" t="n">
        <f aca="false">COUNT(CR7:CR20)+COUNT(CR24:CR44)</f>
        <v>5</v>
      </c>
      <c r="CS22" s="191" t="n">
        <f aca="false">COUNT(CS7:CS20)+COUNT(CS24:CS44)</f>
        <v>5</v>
      </c>
      <c r="CT22" s="191" t="n">
        <f aca="false">COUNT(CT7:CT20)+COUNT(CT24:CT44)</f>
        <v>5</v>
      </c>
      <c r="CU22" s="191" t="n">
        <f aca="false">COUNT(CU7:CU20)+COUNT(CU24:CU44)</f>
        <v>4</v>
      </c>
      <c r="CV22" s="191" t="n">
        <f aca="false">COUNT(CV7:CV20)+COUNT(CV24:CV44)</f>
        <v>4</v>
      </c>
      <c r="CW22" s="191" t="n">
        <f aca="false">COUNT(CW7:CW20)+COUNT(CW24:CW44)</f>
        <v>3</v>
      </c>
      <c r="CX22" s="191" t="n">
        <f aca="false">COUNT(CX7:CX20)+COUNT(CX24:CX44)</f>
        <v>3</v>
      </c>
      <c r="CY22" s="191" t="n">
        <f aca="false">COUNT(CY7:CY20)+COUNT(CY24:CY44)</f>
        <v>2</v>
      </c>
      <c r="CZ22" s="191" t="n">
        <f aca="false">COUNT(CZ7:CZ20)+COUNT(CZ24:CZ44)</f>
        <v>2</v>
      </c>
      <c r="DA22" s="191" t="n">
        <f aca="false">COUNT(DA7:DA20)+COUNT(DA24:DA44)</f>
        <v>1</v>
      </c>
      <c r="DB22" s="191" t="n">
        <f aca="false">COUNT(DB7:DB20)+COUNT(DB24:DB44)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32</v>
      </c>
      <c r="B32" s="186" t="n">
        <f aca="false">Projects!$B$29</f>
        <v>15000000</v>
      </c>
      <c r="C32" s="187" t="n">
        <f aca="false">EDATE(Model!$E$2,Projects!$C$29-1)</f>
        <v>47543</v>
      </c>
      <c r="D32" s="187" t="n">
        <f aca="false">EDATE(Model!$E$2,Projects!$C$29+Projects!$D$29-2)</f>
        <v>48092</v>
      </c>
      <c r="E32" s="188" t="n">
        <f aca="false">Projects!$D$29</f>
        <v>19</v>
      </c>
      <c r="F32" s="186" t="n">
        <f aca="false">Projects!$B$29/Projects!$D$29</f>
        <v>789473.684210526</v>
      </c>
      <c r="G32" s="189" t="str">
        <f aca="false">IF(AND(Projects!$C$29&lt;=G$4,G$4&lt;=Projects!$C$29+Projects!$D$29-1),Projects!$B$29/Projects!$D$29,"")</f>
        <v/>
      </c>
      <c r="H32" s="189" t="str">
        <f aca="false">IF(AND(Projects!$C$29&lt;=H$4,H$4&lt;=Projects!$C$29+Projects!$D$29-1),Projects!$B$29/Projects!$D$29,"")</f>
        <v/>
      </c>
      <c r="I32" s="189" t="str">
        <f aca="false">IF(AND(Projects!$C$29&lt;=I$4,I$4&lt;=Projects!$C$29+Projects!$D$29-1),Projects!$B$29/Projects!$D$29,"")</f>
        <v/>
      </c>
      <c r="J32" s="189" t="str">
        <f aca="false">IF(AND(Projects!$C$29&lt;=J$4,J$4&lt;=Projects!$C$29+Projects!$D$29-1),Projects!$B$29/Projects!$D$29,"")</f>
        <v/>
      </c>
      <c r="K32" s="189" t="str">
        <f aca="false">IF(AND(Projects!$C$29&lt;=K$4,K$4&lt;=Projects!$C$29+Projects!$D$29-1),Projects!$B$29/Projects!$D$29,"")</f>
        <v/>
      </c>
      <c r="L32" s="189" t="str">
        <f aca="false">IF(AND(Projects!$C$29&lt;=L$4,L$4&lt;=Projects!$C$29+Projects!$D$29-1),Projects!$B$29/Projects!$D$29,"")</f>
        <v/>
      </c>
      <c r="M32" s="189" t="str">
        <f aca="false">IF(AND(Projects!$C$29&lt;=M$4,M$4&lt;=Projects!$C$29+Projects!$D$29-1),Projects!$B$29/Projects!$D$29,"")</f>
        <v/>
      </c>
      <c r="N32" s="189" t="str">
        <f aca="false">IF(AND(Projects!$C$29&lt;=N$4,N$4&lt;=Projects!$C$29+Projects!$D$29-1),Projects!$B$29/Projects!$D$29,"")</f>
        <v/>
      </c>
      <c r="O32" s="189" t="str">
        <f aca="false">IF(AND(Projects!$C$29&lt;=O$4,O$4&lt;=Projects!$C$29+Projects!$D$29-1),Projects!$B$29/Projects!$D$29,"")</f>
        <v/>
      </c>
      <c r="P32" s="189" t="str">
        <f aca="false">IF(AND(Projects!$C$29&lt;=P$4,P$4&lt;=Projects!$C$29+Projects!$D$29-1),Projects!$B$29/Projects!$D$29,"")</f>
        <v/>
      </c>
      <c r="Q32" s="189" t="str">
        <f aca="false">IF(AND(Projects!$C$29&lt;=Q$4,Q$4&lt;=Projects!$C$29+Projects!$D$29-1),Projects!$B$29/Projects!$D$29,"")</f>
        <v/>
      </c>
      <c r="R32" s="189" t="str">
        <f aca="false">IF(AND(Projects!$C$29&lt;=R$4,R$4&lt;=Projects!$C$29+Projects!$D$29-1),Projects!$B$29/Projects!$D$29,"")</f>
        <v/>
      </c>
      <c r="S32" s="189" t="str">
        <f aca="false">IF(AND(Projects!$C$29&lt;=S$4,S$4&lt;=Projects!$C$29+Projects!$D$29-1),Projects!$B$29/Projects!$D$29,"")</f>
        <v/>
      </c>
      <c r="T32" s="189" t="str">
        <f aca="false">IF(AND(Projects!$C$29&lt;=T$4,T$4&lt;=Projects!$C$29+Projects!$D$29-1),Projects!$B$29/Projects!$D$29,"")</f>
        <v/>
      </c>
      <c r="U32" s="189" t="str">
        <f aca="false">IF(AND(Projects!$C$29&lt;=U$4,U$4&lt;=Projects!$C$29+Projects!$D$29-1),Projects!$B$29/Projects!$D$29,"")</f>
        <v/>
      </c>
      <c r="V32" s="189" t="str">
        <f aca="false">IF(AND(Projects!$C$29&lt;=V$4,V$4&lt;=Projects!$C$29+Projects!$D$29-1),Projects!$B$29/Projects!$D$29,"")</f>
        <v/>
      </c>
      <c r="W32" s="189" t="str">
        <f aca="false">IF(AND(Projects!$C$29&lt;=W$4,W$4&lt;=Projects!$C$29+Projects!$D$29-1),Projects!$B$29/Projects!$D$29,"")</f>
        <v/>
      </c>
      <c r="X32" s="189" t="str">
        <f aca="false">IF(AND(Projects!$C$29&lt;=X$4,X$4&lt;=Projects!$C$29+Projects!$D$29-1),Projects!$B$29/Projects!$D$29,"")</f>
        <v/>
      </c>
      <c r="Y32" s="189" t="str">
        <f aca="false">IF(AND(Projects!$C$29&lt;=Y$4,Y$4&lt;=Projects!$C$29+Projects!$D$29-1),Projects!$B$29/Projects!$D$29,"")</f>
        <v/>
      </c>
      <c r="Z32" s="189" t="str">
        <f aca="false">IF(AND(Projects!$C$29&lt;=Z$4,Z$4&lt;=Projects!$C$29+Projects!$D$29-1),Projects!$B$29/Projects!$D$29,"")</f>
        <v/>
      </c>
      <c r="AA32" s="189" t="str">
        <f aca="false">IF(AND(Projects!$C$29&lt;=AA$4,AA$4&lt;=Projects!$C$29+Projects!$D$29-1),Projects!$B$29/Projects!$D$29,"")</f>
        <v/>
      </c>
      <c r="AB32" s="189" t="str">
        <f aca="false">IF(AND(Projects!$C$29&lt;=AB$4,AB$4&lt;=Projects!$C$29+Projects!$D$29-1),Projects!$B$29/Projects!$D$29,"")</f>
        <v/>
      </c>
      <c r="AC32" s="189" t="str">
        <f aca="false">IF(AND(Projects!$C$29&lt;=AC$4,AC$4&lt;=Projects!$C$29+Projects!$D$29-1),Projects!$B$29/Projects!$D$29,"")</f>
        <v/>
      </c>
      <c r="AD32" s="189" t="str">
        <f aca="false">IF(AND(Projects!$C$29&lt;=AD$4,AD$4&lt;=Projects!$C$29+Projects!$D$29-1),Projects!$B$29/Projects!$D$29,"")</f>
        <v/>
      </c>
      <c r="AE32" s="189" t="str">
        <f aca="false">IF(AND(Projects!$C$29&lt;=AE$4,AE$4&lt;=Projects!$C$29+Projects!$D$29-1),Projects!$B$29/Projects!$D$29,"")</f>
        <v/>
      </c>
      <c r="AF32" s="189" t="str">
        <f aca="false">IF(AND(Projects!$C$29&lt;=AF$4,AF$4&lt;=Projects!$C$29+Projects!$D$29-1),Projects!$B$29/Projects!$D$29,"")</f>
        <v/>
      </c>
      <c r="AG32" s="189" t="str">
        <f aca="false">IF(AND(Projects!$C$29&lt;=AG$4,AG$4&lt;=Projects!$C$29+Projects!$D$29-1),Projects!$B$29/Projects!$D$29,"")</f>
        <v/>
      </c>
      <c r="AH32" s="189" t="str">
        <f aca="false">IF(AND(Projects!$C$29&lt;=AH$4,AH$4&lt;=Projects!$C$29+Projects!$D$29-1),Projects!$B$29/Projects!$D$29,"")</f>
        <v/>
      </c>
      <c r="AI32" s="189" t="str">
        <f aca="false">IF(AND(Projects!$C$29&lt;=AI$4,AI$4&lt;=Projects!$C$29+Projects!$D$29-1),Projects!$B$29/Projects!$D$29,"")</f>
        <v/>
      </c>
      <c r="AJ32" s="189" t="str">
        <f aca="false">IF(AND(Projects!$C$29&lt;=AJ$4,AJ$4&lt;=Projects!$C$29+Projects!$D$29-1),Projects!$B$29/Projects!$D$29,"")</f>
        <v/>
      </c>
      <c r="AK32" s="189" t="str">
        <f aca="false">IF(AND(Projects!$C$29&lt;=AK$4,AK$4&lt;=Projects!$C$29+Projects!$D$29-1),Projects!$B$29/Projects!$D$29,"")</f>
        <v/>
      </c>
      <c r="AL32" s="189" t="str">
        <f aca="false">IF(AND(Projects!$C$29&lt;=AL$4,AL$4&lt;=Projects!$C$29+Projects!$D$29-1),Projects!$B$29/Projects!$D$29,"")</f>
        <v/>
      </c>
      <c r="AM32" s="189" t="str">
        <f aca="false">IF(AND(Projects!$C$29&lt;=AM$4,AM$4&lt;=Projects!$C$29+Projects!$D$29-1),Projects!$B$29/Projects!$D$29,"")</f>
        <v/>
      </c>
      <c r="AN32" s="189" t="str">
        <f aca="false">IF(AND(Projects!$C$29&lt;=AN$4,AN$4&lt;=Projects!$C$29+Projects!$D$29-1),Projects!$B$29/Projects!$D$29,"")</f>
        <v/>
      </c>
      <c r="AO32" s="189" t="str">
        <f aca="false">IF(AND(Projects!$C$29&lt;=AO$4,AO$4&lt;=Projects!$C$29+Projects!$D$29-1),Projects!$B$29/Projects!$D$29,"")</f>
        <v/>
      </c>
      <c r="AP32" s="189" t="str">
        <f aca="false">IF(AND(Projects!$C$29&lt;=AP$4,AP$4&lt;=Projects!$C$29+Projects!$D$29-1),Projects!$B$29/Projects!$D$29,"")</f>
        <v/>
      </c>
      <c r="AQ32" s="189" t="str">
        <f aca="false">IF(AND(Projects!$C$29&lt;=AQ$4,AQ$4&lt;=Projects!$C$29+Projects!$D$29-1),Projects!$B$29/Projects!$D$29,"")</f>
        <v/>
      </c>
      <c r="AR32" s="189" t="str">
        <f aca="false">IF(AND(Projects!$C$29&lt;=AR$4,AR$4&lt;=Projects!$C$29+Projects!$D$29-1),Projects!$B$29/Projects!$D$29,"")</f>
        <v/>
      </c>
      <c r="AS32" s="189" t="str">
        <f aca="false">IF(AND(Projects!$C$29&lt;=AS$4,AS$4&lt;=Projects!$C$29+Projects!$D$29-1),Projects!$B$29/Projects!$D$29,"")</f>
        <v/>
      </c>
      <c r="AT32" s="189" t="str">
        <f aca="false">IF(AND(Projects!$C$29&lt;=AT$4,AT$4&lt;=Projects!$C$29+Projects!$D$29-1),Projects!$B$29/Projects!$D$29,"")</f>
        <v/>
      </c>
      <c r="AU32" s="189" t="str">
        <f aca="false">IF(AND(Projects!$C$29&lt;=AU$4,AU$4&lt;=Projects!$C$29+Projects!$D$29-1),Projects!$B$29/Projects!$D$29,"")</f>
        <v/>
      </c>
      <c r="AV32" s="189" t="str">
        <f aca="false">IF(AND(Projects!$C$29&lt;=AV$4,AV$4&lt;=Projects!$C$29+Projects!$D$29-1),Projects!$B$29/Projects!$D$29,"")</f>
        <v/>
      </c>
      <c r="AW32" s="189" t="str">
        <f aca="false">IF(AND(Projects!$C$29&lt;=AW$4,AW$4&lt;=Projects!$C$29+Projects!$D$29-1),Projects!$B$29/Projects!$D$29,"")</f>
        <v/>
      </c>
      <c r="AX32" s="189" t="str">
        <f aca="false">IF(AND(Projects!$C$29&lt;=AX$4,AX$4&lt;=Projects!$C$29+Projects!$D$29-1),Projects!$B$29/Projects!$D$29,"")</f>
        <v/>
      </c>
      <c r="AY32" s="189" t="str">
        <f aca="false">IF(AND(Projects!$C$29&lt;=AY$4,AY$4&lt;=Projects!$C$29+Projects!$D$29-1),Projects!$B$29/Projects!$D$29,"")</f>
        <v/>
      </c>
      <c r="AZ32" s="189" t="str">
        <f aca="false">IF(AND(Projects!$C$29&lt;=AZ$4,AZ$4&lt;=Projects!$C$29+Projects!$D$29-1),Projects!$B$29/Projects!$D$29,"")</f>
        <v/>
      </c>
      <c r="BA32" s="189" t="str">
        <f aca="false">IF(AND(Projects!$C$29&lt;=BA$4,BA$4&lt;=Projects!$C$29+Projects!$D$29-1),Projects!$B$29/Projects!$D$29,"")</f>
        <v/>
      </c>
      <c r="BB32" s="189" t="n">
        <f aca="false">IF(AND(Projects!$C$29&lt;=BB$4,BB$4&lt;=Projects!$C$29+Projects!$D$29-1),Projects!$B$29/Projects!$D$29,"")</f>
        <v>789473.684210526</v>
      </c>
      <c r="BC32" s="189" t="n">
        <f aca="false">IF(AND(Projects!$C$29&lt;=BC$4,BC$4&lt;=Projects!$C$29+Projects!$D$29-1),Projects!$B$29/Projects!$D$29,"")</f>
        <v>789473.684210526</v>
      </c>
      <c r="BD32" s="189" t="n">
        <f aca="false">IF(AND(Projects!$C$29&lt;=BD$4,BD$4&lt;=Projects!$C$29+Projects!$D$29-1),Projects!$B$29/Projects!$D$29,"")</f>
        <v>789473.684210526</v>
      </c>
      <c r="BE32" s="189" t="n">
        <f aca="false">IF(AND(Projects!$C$29&lt;=BE$4,BE$4&lt;=Projects!$C$29+Projects!$D$29-1),Projects!$B$29/Projects!$D$29,"")</f>
        <v>789473.684210526</v>
      </c>
      <c r="BF32" s="189" t="n">
        <f aca="false">IF(AND(Projects!$C$29&lt;=BF$4,BF$4&lt;=Projects!$C$29+Projects!$D$29-1),Projects!$B$29/Projects!$D$29,"")</f>
        <v>789473.684210526</v>
      </c>
      <c r="BG32" s="189" t="n">
        <f aca="false">IF(AND(Projects!$C$29&lt;=BG$4,BG$4&lt;=Projects!$C$29+Projects!$D$29-1),Projects!$B$29/Projects!$D$29,"")</f>
        <v>789473.684210526</v>
      </c>
      <c r="BH32" s="189" t="n">
        <f aca="false">IF(AND(Projects!$C$29&lt;=BH$4,BH$4&lt;=Projects!$C$29+Projects!$D$29-1),Projects!$B$29/Projects!$D$29,"")</f>
        <v>789473.684210526</v>
      </c>
      <c r="BI32" s="189" t="n">
        <f aca="false">IF(AND(Projects!$C$29&lt;=BI$4,BI$4&lt;=Projects!$C$29+Projects!$D$29-1),Projects!$B$29/Projects!$D$29,"")</f>
        <v>789473.684210526</v>
      </c>
      <c r="BJ32" s="189" t="n">
        <f aca="false">IF(AND(Projects!$C$29&lt;=BJ$4,BJ$4&lt;=Projects!$C$29+Projects!$D$29-1),Projects!$B$29/Projects!$D$29,"")</f>
        <v>789473.684210526</v>
      </c>
      <c r="BK32" s="189" t="n">
        <f aca="false">IF(AND(Projects!$C$29&lt;=BK$4,BK$4&lt;=Projects!$C$29+Projects!$D$29-1),Projects!$B$29/Projects!$D$29,"")</f>
        <v>789473.684210526</v>
      </c>
      <c r="BL32" s="189" t="n">
        <f aca="false">IF(AND(Projects!$C$29&lt;=BL$4,BL$4&lt;=Projects!$C$29+Projects!$D$29-1),Projects!$B$29/Projects!$D$29,"")</f>
        <v>789473.684210526</v>
      </c>
      <c r="BM32" s="189" t="n">
        <f aca="false">IF(AND(Projects!$C$29&lt;=BM$4,BM$4&lt;=Projects!$C$29+Projects!$D$29-1),Projects!$B$29/Projects!$D$29,"")</f>
        <v>789473.684210526</v>
      </c>
      <c r="BN32" s="189" t="n">
        <f aca="false">IF(AND(Projects!$C$29&lt;=BN$4,BN$4&lt;=Projects!$C$29+Projects!$D$29-1),Projects!$B$29/Projects!$D$29,"")</f>
        <v>789473.684210526</v>
      </c>
      <c r="BO32" s="189" t="n">
        <f aca="false">IF(AND(Projects!$C$29&lt;=BO$4,BO$4&lt;=Projects!$C$29+Projects!$D$29-1),Projects!$B$29/Projects!$D$29,"")</f>
        <v>789473.684210526</v>
      </c>
      <c r="BP32" s="189" t="n">
        <f aca="false">IF(AND(Projects!$C$29&lt;=BP$4,BP$4&lt;=Projects!$C$29+Projects!$D$29-1),Projects!$B$29/Projects!$D$29,"")</f>
        <v>789473.684210526</v>
      </c>
      <c r="BQ32" s="189" t="n">
        <f aca="false">IF(AND(Projects!$C$29&lt;=BQ$4,BQ$4&lt;=Projects!$C$29+Projects!$D$29-1),Projects!$B$29/Projects!$D$29,"")</f>
        <v>789473.684210526</v>
      </c>
      <c r="BR32" s="189" t="n">
        <f aca="false">IF(AND(Projects!$C$29&lt;=BR$4,BR$4&lt;=Projects!$C$29+Projects!$D$29-1),Projects!$B$29/Projects!$D$29,"")</f>
        <v>789473.684210526</v>
      </c>
      <c r="BS32" s="189" t="n">
        <f aca="false">IF(AND(Projects!$C$29&lt;=BS$4,BS$4&lt;=Projects!$C$29+Projects!$D$29-1),Projects!$B$29/Projects!$D$29,"")</f>
        <v>789473.684210526</v>
      </c>
      <c r="BT32" s="189" t="n">
        <f aca="false">IF(AND(Projects!$C$29&lt;=BT$4,BT$4&lt;=Projects!$C$29+Projects!$D$29-1),Projects!$B$29/Projects!$D$29,"")</f>
        <v>789473.684210526</v>
      </c>
      <c r="BU32" s="189" t="str">
        <f aca="false">IF(AND(Projects!$C$29&lt;=BU$4,BU$4&lt;=Projects!$C$29+Projects!$D$29-1),Projects!$B$29/Projects!$D$29,"")</f>
        <v/>
      </c>
      <c r="BV32" s="189" t="str">
        <f aca="false">IF(AND(Projects!$C$29&lt;=BV$4,BV$4&lt;=Projects!$C$29+Projects!$D$29-1),Projects!$B$29/Projects!$D$29,"")</f>
        <v/>
      </c>
      <c r="BW32" s="189" t="str">
        <f aca="false">IF(AND(Projects!$C$29&lt;=BW$4,BW$4&lt;=Projects!$C$29+Projects!$D$29-1),Projects!$B$29/Projects!$D$29,"")</f>
        <v/>
      </c>
      <c r="BX32" s="189" t="str">
        <f aca="false">IF(AND(Projects!$C$29&lt;=BX$4,BX$4&lt;=Projects!$C$29+Projects!$D$29-1),Projects!$B$29/Projects!$D$29,"")</f>
        <v/>
      </c>
      <c r="BY32" s="189" t="str">
        <f aca="false">IF(AND(Projects!$C$29&lt;=BY$4,BY$4&lt;=Projects!$C$29+Projects!$D$29-1),Projects!$B$29/Projects!$D$29,"")</f>
        <v/>
      </c>
      <c r="BZ32" s="189" t="str">
        <f aca="false">IF(AND(Projects!$C$29&lt;=BZ$4,BZ$4&lt;=Projects!$C$29+Projects!$D$29-1),Projects!$B$29/Projects!$D$29,"")</f>
        <v/>
      </c>
      <c r="CA32" s="189" t="str">
        <f aca="false">IF(AND(Projects!$C$29&lt;=CA$4,CA$4&lt;=Projects!$C$29+Projects!$D$29-1),Projects!$B$29/Projects!$D$29,"")</f>
        <v/>
      </c>
      <c r="CB32" s="189" t="str">
        <f aca="false">IF(AND(Projects!$C$29&lt;=CB$4,CB$4&lt;=Projects!$C$29+Projects!$D$29-1),Projects!$B$29/Projects!$D$29,"")</f>
        <v/>
      </c>
      <c r="CC32" s="189" t="str">
        <f aca="false">IF(AND(Projects!$C$29&lt;=CC$4,CC$4&lt;=Projects!$C$29+Projects!$D$29-1),Projects!$B$29/Projects!$D$29,"")</f>
        <v/>
      </c>
      <c r="CD32" s="189" t="str">
        <f aca="false">IF(AND(Projects!$C$29&lt;=CD$4,CD$4&lt;=Projects!$C$29+Projects!$D$29-1),Projects!$B$29/Projects!$D$29,"")</f>
        <v/>
      </c>
      <c r="CE32" s="189" t="str">
        <f aca="false">IF(AND(Projects!$C$29&lt;=CE$4,CE$4&lt;=Projects!$C$29+Projects!$D$29-1),Projects!$B$29/Projects!$D$29,"")</f>
        <v/>
      </c>
      <c r="CF32" s="189" t="str">
        <f aca="false">IF(AND(Projects!$C$29&lt;=CF$4,CF$4&lt;=Projects!$C$29+Projects!$D$29-1),Projects!$B$29/Projects!$D$29,"")</f>
        <v/>
      </c>
      <c r="CG32" s="189" t="str">
        <f aca="false">IF(AND(Projects!$C$29&lt;=CG$4,CG$4&lt;=Projects!$C$29+Projects!$D$29-1),Projects!$B$29/Projects!$D$29,"")</f>
        <v/>
      </c>
      <c r="CH32" s="189" t="str">
        <f aca="false">IF(AND(Projects!$C$29&lt;=CH$4,CH$4&lt;=Projects!$C$29+Projects!$D$29-1),Projects!$B$29/Projects!$D$29,"")</f>
        <v/>
      </c>
      <c r="CI32" s="189" t="str">
        <f aca="false">IF(AND(Projects!$C$29&lt;=CI$4,CI$4&lt;=Projects!$C$29+Projects!$D$29-1),Projects!$B$29/Projects!$D$29,"")</f>
        <v/>
      </c>
      <c r="CJ32" s="189" t="str">
        <f aca="false">IF(AND(Projects!$C$29&lt;=CJ$4,CJ$4&lt;=Projects!$C$29+Projects!$D$29-1),Projects!$B$29/Projects!$D$29,"")</f>
        <v/>
      </c>
      <c r="CK32" s="189" t="str">
        <f aca="false">IF(AND(Projects!$C$29&lt;=CK$4,CK$4&lt;=Projects!$C$29+Projects!$D$29-1),Projects!$B$29/Projects!$D$29,"")</f>
        <v/>
      </c>
      <c r="CL32" s="189" t="str">
        <f aca="false">IF(AND(Projects!$C$29&lt;=CL$4,CL$4&lt;=Projects!$C$29+Projects!$D$29-1),Projects!$B$29/Projects!$D$29,"")</f>
        <v/>
      </c>
      <c r="CM32" s="189" t="str">
        <f aca="false">IF(AND(Projects!$C$29&lt;=CM$4,CM$4&lt;=Projects!$C$29+Projects!$D$29-1),Projects!$B$29/Projects!$D$29,"")</f>
        <v/>
      </c>
      <c r="CN32" s="189" t="str">
        <f aca="false">IF(AND(Projects!$C$29&lt;=CN$4,CN$4&lt;=Projects!$C$29+Projects!$D$29-1),Projects!$B$29/Projects!$D$29,"")</f>
        <v/>
      </c>
      <c r="CO32" s="189" t="str">
        <f aca="false">IF(AND(Projects!$C$29&lt;=CO$4,CO$4&lt;=Projects!$C$29+Projects!$D$29-1),Projects!$B$29/Projects!$D$29,"")</f>
        <v/>
      </c>
      <c r="CP32" s="189" t="str">
        <f aca="false">IF(AND(Projects!$C$29&lt;=CP$4,CP$4&lt;=Projects!$C$29+Projects!$D$29-1),Projects!$B$29/Projects!$D$29,"")</f>
        <v/>
      </c>
      <c r="CQ32" s="189" t="str">
        <f aca="false">IF(AND(Projects!$C$29&lt;=CQ$4,CQ$4&lt;=Projects!$C$29+Projects!$D$29-1),Projects!$B$29/Projects!$D$29,"")</f>
        <v/>
      </c>
      <c r="CR32" s="189" t="str">
        <f aca="false">IF(AND(Projects!$C$29&lt;=CR$4,CR$4&lt;=Projects!$C$29+Projects!$D$29-1),Projects!$B$29/Projects!$D$29,"")</f>
        <v/>
      </c>
      <c r="CS32" s="189" t="str">
        <f aca="false">IF(AND(Projects!$C$29&lt;=CS$4,CS$4&lt;=Projects!$C$29+Projects!$D$29-1),Projects!$B$29/Projects!$D$29,"")</f>
        <v/>
      </c>
      <c r="CT32" s="189" t="str">
        <f aca="false">IF(AND(Projects!$C$29&lt;=CT$4,CT$4&lt;=Projects!$C$29+Projects!$D$29-1),Projects!$B$29/Projects!$D$29,"")</f>
        <v/>
      </c>
      <c r="CU32" s="189" t="str">
        <f aca="false">IF(AND(Projects!$C$29&lt;=CU$4,CU$4&lt;=Projects!$C$29+Projects!$D$29-1),Projects!$B$29/Projects!$D$29,"")</f>
        <v/>
      </c>
      <c r="CV32" s="189" t="str">
        <f aca="false">IF(AND(Projects!$C$29&lt;=CV$4,CV$4&lt;=Projects!$C$29+Projects!$D$29-1),Projects!$B$29/Projects!$D$29,"")</f>
        <v/>
      </c>
      <c r="CW32" s="189" t="str">
        <f aca="false">IF(AND(Projects!$C$29&lt;=CW$4,CW$4&lt;=Projects!$C$29+Projects!$D$29-1),Projects!$B$29/Projects!$D$29,"")</f>
        <v/>
      </c>
      <c r="CX32" s="189" t="str">
        <f aca="false">IF(AND(Projects!$C$29&lt;=CX$4,CX$4&lt;=Projects!$C$29+Projects!$D$29-1),Projects!$B$29/Projects!$D$29,"")</f>
        <v/>
      </c>
      <c r="CY32" s="189" t="str">
        <f aca="false">IF(AND(Projects!$C$29&lt;=CY$4,CY$4&lt;=Projects!$C$29+Projects!$D$29-1),Projects!$B$29/Projects!$D$29,"")</f>
        <v/>
      </c>
      <c r="CZ32" s="189" t="str">
        <f aca="false">IF(AND(Projects!$C$29&lt;=CZ$4,CZ$4&lt;=Projects!$C$29+Projects!$D$29-1),Projects!$B$29/Projects!$D$29,"")</f>
        <v/>
      </c>
      <c r="DA32" s="189" t="str">
        <f aca="false">IF(AND(Projects!$C$29&lt;=DA$4,DA$4&lt;=Projects!$C$29+Projects!$D$29-1),Projects!$B$29/Projects!$D$29,"")</f>
        <v/>
      </c>
      <c r="DB32" s="189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85" t="s">
        <v>34</v>
      </c>
      <c r="B33" s="186" t="n">
        <f aca="false">Projects!$B$31</f>
        <v>18000000</v>
      </c>
      <c r="C33" s="187" t="n">
        <f aca="false">EDATE(Model!$E$2,Projects!$C$31-1)</f>
        <v>47665</v>
      </c>
      <c r="D33" s="187" t="n">
        <f aca="false">EDATE(Model!$E$2,Projects!$C$31+Projects!$D$31-2)</f>
        <v>48214</v>
      </c>
      <c r="E33" s="188" t="n">
        <f aca="false">Projects!$D$31</f>
        <v>19</v>
      </c>
      <c r="F33" s="186" t="n">
        <f aca="false">Projects!$B$31/Projects!$D$31</f>
        <v>947368.421052632</v>
      </c>
      <c r="G33" s="189" t="str">
        <f aca="false">IF(AND(Projects!$C$31&lt;=G$4,G$4&lt;=Projects!$C$31+Projects!$D$31-1),Projects!$B$31/Projects!$D$31,"")</f>
        <v/>
      </c>
      <c r="H33" s="189" t="str">
        <f aca="false">IF(AND(Projects!$C$31&lt;=H$4,H$4&lt;=Projects!$C$31+Projects!$D$31-1),Projects!$B$31/Projects!$D$31,"")</f>
        <v/>
      </c>
      <c r="I33" s="189" t="str">
        <f aca="false">IF(AND(Projects!$C$31&lt;=I$4,I$4&lt;=Projects!$C$31+Projects!$D$31-1),Projects!$B$31/Projects!$D$31,"")</f>
        <v/>
      </c>
      <c r="J33" s="189" t="str">
        <f aca="false">IF(AND(Projects!$C$31&lt;=J$4,J$4&lt;=Projects!$C$31+Projects!$D$31-1),Projects!$B$31/Projects!$D$31,"")</f>
        <v/>
      </c>
      <c r="K33" s="189" t="str">
        <f aca="false">IF(AND(Projects!$C$31&lt;=K$4,K$4&lt;=Projects!$C$31+Projects!$D$31-1),Projects!$B$31/Projects!$D$31,"")</f>
        <v/>
      </c>
      <c r="L33" s="189" t="str">
        <f aca="false">IF(AND(Projects!$C$31&lt;=L$4,L$4&lt;=Projects!$C$31+Projects!$D$31-1),Projects!$B$31/Projects!$D$31,"")</f>
        <v/>
      </c>
      <c r="M33" s="189" t="str">
        <f aca="false">IF(AND(Projects!$C$31&lt;=M$4,M$4&lt;=Projects!$C$31+Projects!$D$31-1),Projects!$B$31/Projects!$D$31,"")</f>
        <v/>
      </c>
      <c r="N33" s="189" t="str">
        <f aca="false">IF(AND(Projects!$C$31&lt;=N$4,N$4&lt;=Projects!$C$31+Projects!$D$31-1),Projects!$B$31/Projects!$D$31,"")</f>
        <v/>
      </c>
      <c r="O33" s="189" t="str">
        <f aca="false">IF(AND(Projects!$C$31&lt;=O$4,O$4&lt;=Projects!$C$31+Projects!$D$31-1),Projects!$B$31/Projects!$D$31,"")</f>
        <v/>
      </c>
      <c r="P33" s="189" t="str">
        <f aca="false">IF(AND(Projects!$C$31&lt;=P$4,P$4&lt;=Projects!$C$31+Projects!$D$31-1),Projects!$B$31/Projects!$D$31,"")</f>
        <v/>
      </c>
      <c r="Q33" s="189" t="str">
        <f aca="false">IF(AND(Projects!$C$31&lt;=Q$4,Q$4&lt;=Projects!$C$31+Projects!$D$31-1),Projects!$B$31/Projects!$D$31,"")</f>
        <v/>
      </c>
      <c r="R33" s="189" t="str">
        <f aca="false">IF(AND(Projects!$C$31&lt;=R$4,R$4&lt;=Projects!$C$31+Projects!$D$31-1),Projects!$B$31/Projects!$D$31,"")</f>
        <v/>
      </c>
      <c r="S33" s="189" t="str">
        <f aca="false">IF(AND(Projects!$C$31&lt;=S$4,S$4&lt;=Projects!$C$31+Projects!$D$31-1),Projects!$B$31/Projects!$D$31,"")</f>
        <v/>
      </c>
      <c r="T33" s="189" t="str">
        <f aca="false">IF(AND(Projects!$C$31&lt;=T$4,T$4&lt;=Projects!$C$31+Projects!$D$31-1),Projects!$B$31/Projects!$D$31,"")</f>
        <v/>
      </c>
      <c r="U33" s="189" t="str">
        <f aca="false">IF(AND(Projects!$C$31&lt;=U$4,U$4&lt;=Projects!$C$31+Projects!$D$31-1),Projects!$B$31/Projects!$D$31,"")</f>
        <v/>
      </c>
      <c r="V33" s="189" t="str">
        <f aca="false">IF(AND(Projects!$C$31&lt;=V$4,V$4&lt;=Projects!$C$31+Projects!$D$31-1),Projects!$B$31/Projects!$D$31,"")</f>
        <v/>
      </c>
      <c r="W33" s="189" t="str">
        <f aca="false">IF(AND(Projects!$C$31&lt;=W$4,W$4&lt;=Projects!$C$31+Projects!$D$31-1),Projects!$B$31/Projects!$D$31,"")</f>
        <v/>
      </c>
      <c r="X33" s="189" t="str">
        <f aca="false">IF(AND(Projects!$C$31&lt;=X$4,X$4&lt;=Projects!$C$31+Projects!$D$31-1),Projects!$B$31/Projects!$D$31,"")</f>
        <v/>
      </c>
      <c r="Y33" s="189" t="str">
        <f aca="false">IF(AND(Projects!$C$31&lt;=Y$4,Y$4&lt;=Projects!$C$31+Projects!$D$31-1),Projects!$B$31/Projects!$D$31,"")</f>
        <v/>
      </c>
      <c r="Z33" s="189" t="str">
        <f aca="false">IF(AND(Projects!$C$31&lt;=Z$4,Z$4&lt;=Projects!$C$31+Projects!$D$31-1),Projects!$B$31/Projects!$D$31,"")</f>
        <v/>
      </c>
      <c r="AA33" s="189" t="str">
        <f aca="false">IF(AND(Projects!$C$31&lt;=AA$4,AA$4&lt;=Projects!$C$31+Projects!$D$31-1),Projects!$B$31/Projects!$D$31,"")</f>
        <v/>
      </c>
      <c r="AB33" s="189" t="str">
        <f aca="false">IF(AND(Projects!$C$31&lt;=AB$4,AB$4&lt;=Projects!$C$31+Projects!$D$31-1),Projects!$B$31/Projects!$D$31,"")</f>
        <v/>
      </c>
      <c r="AC33" s="189" t="str">
        <f aca="false">IF(AND(Projects!$C$31&lt;=AC$4,AC$4&lt;=Projects!$C$31+Projects!$D$31-1),Projects!$B$31/Projects!$D$31,"")</f>
        <v/>
      </c>
      <c r="AD33" s="189" t="str">
        <f aca="false">IF(AND(Projects!$C$31&lt;=AD$4,AD$4&lt;=Projects!$C$31+Projects!$D$31-1),Projects!$B$31/Projects!$D$31,"")</f>
        <v/>
      </c>
      <c r="AE33" s="189" t="str">
        <f aca="false">IF(AND(Projects!$C$31&lt;=AE$4,AE$4&lt;=Projects!$C$31+Projects!$D$31-1),Projects!$B$31/Projects!$D$31,"")</f>
        <v/>
      </c>
      <c r="AF33" s="189" t="str">
        <f aca="false">IF(AND(Projects!$C$31&lt;=AF$4,AF$4&lt;=Projects!$C$31+Projects!$D$31-1),Projects!$B$31/Projects!$D$31,"")</f>
        <v/>
      </c>
      <c r="AG33" s="189" t="str">
        <f aca="false">IF(AND(Projects!$C$31&lt;=AG$4,AG$4&lt;=Projects!$C$31+Projects!$D$31-1),Projects!$B$31/Projects!$D$31,"")</f>
        <v/>
      </c>
      <c r="AH33" s="189" t="str">
        <f aca="false">IF(AND(Projects!$C$31&lt;=AH$4,AH$4&lt;=Projects!$C$31+Projects!$D$31-1),Projects!$B$31/Projects!$D$31,"")</f>
        <v/>
      </c>
      <c r="AI33" s="189" t="str">
        <f aca="false">IF(AND(Projects!$C$31&lt;=AI$4,AI$4&lt;=Projects!$C$31+Projects!$D$31-1),Projects!$B$31/Projects!$D$31,"")</f>
        <v/>
      </c>
      <c r="AJ33" s="189" t="str">
        <f aca="false">IF(AND(Projects!$C$31&lt;=AJ$4,AJ$4&lt;=Projects!$C$31+Projects!$D$31-1),Projects!$B$31/Projects!$D$31,"")</f>
        <v/>
      </c>
      <c r="AK33" s="189" t="str">
        <f aca="false">IF(AND(Projects!$C$31&lt;=AK$4,AK$4&lt;=Projects!$C$31+Projects!$D$31-1),Projects!$B$31/Projects!$D$31,"")</f>
        <v/>
      </c>
      <c r="AL33" s="189" t="str">
        <f aca="false">IF(AND(Projects!$C$31&lt;=AL$4,AL$4&lt;=Projects!$C$31+Projects!$D$31-1),Projects!$B$31/Projects!$D$31,"")</f>
        <v/>
      </c>
      <c r="AM33" s="189" t="str">
        <f aca="false">IF(AND(Projects!$C$31&lt;=AM$4,AM$4&lt;=Projects!$C$31+Projects!$D$31-1),Projects!$B$31/Projects!$D$31,"")</f>
        <v/>
      </c>
      <c r="AN33" s="189" t="str">
        <f aca="false">IF(AND(Projects!$C$31&lt;=AN$4,AN$4&lt;=Projects!$C$31+Projects!$D$31-1),Projects!$B$31/Projects!$D$31,"")</f>
        <v/>
      </c>
      <c r="AO33" s="189" t="str">
        <f aca="false">IF(AND(Projects!$C$31&lt;=AO$4,AO$4&lt;=Projects!$C$31+Projects!$D$31-1),Projects!$B$31/Projects!$D$31,"")</f>
        <v/>
      </c>
      <c r="AP33" s="189" t="str">
        <f aca="false">IF(AND(Projects!$C$31&lt;=AP$4,AP$4&lt;=Projects!$C$31+Projects!$D$31-1),Projects!$B$31/Projects!$D$31,"")</f>
        <v/>
      </c>
      <c r="AQ33" s="189" t="str">
        <f aca="false">IF(AND(Projects!$C$31&lt;=AQ$4,AQ$4&lt;=Projects!$C$31+Projects!$D$31-1),Projects!$B$31/Projects!$D$31,"")</f>
        <v/>
      </c>
      <c r="AR33" s="189" t="str">
        <f aca="false">IF(AND(Projects!$C$31&lt;=AR$4,AR$4&lt;=Projects!$C$31+Projects!$D$31-1),Projects!$B$31/Projects!$D$31,"")</f>
        <v/>
      </c>
      <c r="AS33" s="189" t="str">
        <f aca="false">IF(AND(Projects!$C$31&lt;=AS$4,AS$4&lt;=Projects!$C$31+Projects!$D$31-1),Projects!$B$31/Projects!$D$31,"")</f>
        <v/>
      </c>
      <c r="AT33" s="189" t="str">
        <f aca="false">IF(AND(Projects!$C$31&lt;=AT$4,AT$4&lt;=Projects!$C$31+Projects!$D$31-1),Projects!$B$31/Projects!$D$31,"")</f>
        <v/>
      </c>
      <c r="AU33" s="189" t="str">
        <f aca="false">IF(AND(Projects!$C$31&lt;=AU$4,AU$4&lt;=Projects!$C$31+Projects!$D$31-1),Projects!$B$31/Projects!$D$31,"")</f>
        <v/>
      </c>
      <c r="AV33" s="189" t="str">
        <f aca="false">IF(AND(Projects!$C$31&lt;=AV$4,AV$4&lt;=Projects!$C$31+Projects!$D$31-1),Projects!$B$31/Projects!$D$31,"")</f>
        <v/>
      </c>
      <c r="AW33" s="189" t="str">
        <f aca="false">IF(AND(Projects!$C$31&lt;=AW$4,AW$4&lt;=Projects!$C$31+Projects!$D$31-1),Projects!$B$31/Projects!$D$31,"")</f>
        <v/>
      </c>
      <c r="AX33" s="189" t="str">
        <f aca="false">IF(AND(Projects!$C$31&lt;=AX$4,AX$4&lt;=Projects!$C$31+Projects!$D$31-1),Projects!$B$31/Projects!$D$31,"")</f>
        <v/>
      </c>
      <c r="AY33" s="189" t="str">
        <f aca="false">IF(AND(Projects!$C$31&lt;=AY$4,AY$4&lt;=Projects!$C$31+Projects!$D$31-1),Projects!$B$31/Projects!$D$31,"")</f>
        <v/>
      </c>
      <c r="AZ33" s="189" t="str">
        <f aca="false">IF(AND(Projects!$C$31&lt;=AZ$4,AZ$4&lt;=Projects!$C$31+Projects!$D$31-1),Projects!$B$31/Projects!$D$31,"")</f>
        <v/>
      </c>
      <c r="BA33" s="189" t="str">
        <f aca="false">IF(AND(Projects!$C$31&lt;=BA$4,BA$4&lt;=Projects!$C$31+Projects!$D$31-1),Projects!$B$31/Projects!$D$31,"")</f>
        <v/>
      </c>
      <c r="BB33" s="189" t="str">
        <f aca="false">IF(AND(Projects!$C$31&lt;=BB$4,BB$4&lt;=Projects!$C$31+Projects!$D$31-1),Projects!$B$31/Projects!$D$31,"")</f>
        <v/>
      </c>
      <c r="BC33" s="189" t="str">
        <f aca="false">IF(AND(Projects!$C$31&lt;=BC$4,BC$4&lt;=Projects!$C$31+Projects!$D$31-1),Projects!$B$31/Projects!$D$31,"")</f>
        <v/>
      </c>
      <c r="BD33" s="189" t="str">
        <f aca="false">IF(AND(Projects!$C$31&lt;=BD$4,BD$4&lt;=Projects!$C$31+Projects!$D$31-1),Projects!$B$31/Projects!$D$31,"")</f>
        <v/>
      </c>
      <c r="BE33" s="189" t="str">
        <f aca="false">IF(AND(Projects!$C$31&lt;=BE$4,BE$4&lt;=Projects!$C$31+Projects!$D$31-1),Projects!$B$31/Projects!$D$31,"")</f>
        <v/>
      </c>
      <c r="BF33" s="189" t="n">
        <f aca="false">IF(AND(Projects!$C$31&lt;=BF$4,BF$4&lt;=Projects!$C$31+Projects!$D$31-1),Projects!$B$31/Projects!$D$31,"")</f>
        <v>947368.421052632</v>
      </c>
      <c r="BG33" s="189" t="n">
        <f aca="false">IF(AND(Projects!$C$31&lt;=BG$4,BG$4&lt;=Projects!$C$31+Projects!$D$31-1),Projects!$B$31/Projects!$D$31,"")</f>
        <v>947368.421052632</v>
      </c>
      <c r="BH33" s="189" t="n">
        <f aca="false">IF(AND(Projects!$C$31&lt;=BH$4,BH$4&lt;=Projects!$C$31+Projects!$D$31-1),Projects!$B$31/Projects!$D$31,"")</f>
        <v>947368.421052632</v>
      </c>
      <c r="BI33" s="189" t="n">
        <f aca="false">IF(AND(Projects!$C$31&lt;=BI$4,BI$4&lt;=Projects!$C$31+Projects!$D$31-1),Projects!$B$31/Projects!$D$31,"")</f>
        <v>947368.421052632</v>
      </c>
      <c r="BJ33" s="189" t="n">
        <f aca="false">IF(AND(Projects!$C$31&lt;=BJ$4,BJ$4&lt;=Projects!$C$31+Projects!$D$31-1),Projects!$B$31/Projects!$D$31,"")</f>
        <v>947368.421052632</v>
      </c>
      <c r="BK33" s="189" t="n">
        <f aca="false">IF(AND(Projects!$C$31&lt;=BK$4,BK$4&lt;=Projects!$C$31+Projects!$D$31-1),Projects!$B$31/Projects!$D$31,"")</f>
        <v>947368.421052632</v>
      </c>
      <c r="BL33" s="189" t="n">
        <f aca="false">IF(AND(Projects!$C$31&lt;=BL$4,BL$4&lt;=Projects!$C$31+Projects!$D$31-1),Projects!$B$31/Projects!$D$31,"")</f>
        <v>947368.421052632</v>
      </c>
      <c r="BM33" s="189" t="n">
        <f aca="false">IF(AND(Projects!$C$31&lt;=BM$4,BM$4&lt;=Projects!$C$31+Projects!$D$31-1),Projects!$B$31/Projects!$D$31,"")</f>
        <v>947368.421052632</v>
      </c>
      <c r="BN33" s="189" t="n">
        <f aca="false">IF(AND(Projects!$C$31&lt;=BN$4,BN$4&lt;=Projects!$C$31+Projects!$D$31-1),Projects!$B$31/Projects!$D$31,"")</f>
        <v>947368.421052632</v>
      </c>
      <c r="BO33" s="189" t="n">
        <f aca="false">IF(AND(Projects!$C$31&lt;=BO$4,BO$4&lt;=Projects!$C$31+Projects!$D$31-1),Projects!$B$31/Projects!$D$31,"")</f>
        <v>947368.421052632</v>
      </c>
      <c r="BP33" s="189" t="n">
        <f aca="false">IF(AND(Projects!$C$31&lt;=BP$4,BP$4&lt;=Projects!$C$31+Projects!$D$31-1),Projects!$B$31/Projects!$D$31,"")</f>
        <v>947368.421052632</v>
      </c>
      <c r="BQ33" s="189" t="n">
        <f aca="false">IF(AND(Projects!$C$31&lt;=BQ$4,BQ$4&lt;=Projects!$C$31+Projects!$D$31-1),Projects!$B$31/Projects!$D$31,"")</f>
        <v>947368.421052632</v>
      </c>
      <c r="BR33" s="189" t="n">
        <f aca="false">IF(AND(Projects!$C$31&lt;=BR$4,BR$4&lt;=Projects!$C$31+Projects!$D$31-1),Projects!$B$31/Projects!$D$31,"")</f>
        <v>947368.421052632</v>
      </c>
      <c r="BS33" s="189" t="n">
        <f aca="false">IF(AND(Projects!$C$31&lt;=BS$4,BS$4&lt;=Projects!$C$31+Projects!$D$31-1),Projects!$B$31/Projects!$D$31,"")</f>
        <v>947368.421052632</v>
      </c>
      <c r="BT33" s="189" t="n">
        <f aca="false">IF(AND(Projects!$C$31&lt;=BT$4,BT$4&lt;=Projects!$C$31+Projects!$D$31-1),Projects!$B$31/Projects!$D$31,"")</f>
        <v>947368.421052632</v>
      </c>
      <c r="BU33" s="189" t="n">
        <f aca="false">IF(AND(Projects!$C$31&lt;=BU$4,BU$4&lt;=Projects!$C$31+Projects!$D$31-1),Projects!$B$31/Projects!$D$31,"")</f>
        <v>947368.421052632</v>
      </c>
      <c r="BV33" s="189" t="n">
        <f aca="false">IF(AND(Projects!$C$31&lt;=BV$4,BV$4&lt;=Projects!$C$31+Projects!$D$31-1),Projects!$B$31/Projects!$D$31,"")</f>
        <v>947368.421052632</v>
      </c>
      <c r="BW33" s="189" t="n">
        <f aca="false">IF(AND(Projects!$C$31&lt;=BW$4,BW$4&lt;=Projects!$C$31+Projects!$D$31-1),Projects!$B$31/Projects!$D$31,"")</f>
        <v>947368.421052632</v>
      </c>
      <c r="BX33" s="189" t="n">
        <f aca="false">IF(AND(Projects!$C$31&lt;=BX$4,BX$4&lt;=Projects!$C$31+Projects!$D$31-1),Projects!$B$31/Projects!$D$31,"")</f>
        <v>947368.421052632</v>
      </c>
      <c r="BY33" s="189" t="str">
        <f aca="false">IF(AND(Projects!$C$31&lt;=BY$4,BY$4&lt;=Projects!$C$31+Projects!$D$31-1),Projects!$B$31/Projects!$D$31,"")</f>
        <v/>
      </c>
      <c r="BZ33" s="189" t="str">
        <f aca="false">IF(AND(Projects!$C$31&lt;=BZ$4,BZ$4&lt;=Projects!$C$31+Projects!$D$31-1),Projects!$B$31/Projects!$D$31,"")</f>
        <v/>
      </c>
      <c r="CA33" s="189" t="str">
        <f aca="false">IF(AND(Projects!$C$31&lt;=CA$4,CA$4&lt;=Projects!$C$31+Projects!$D$31-1),Projects!$B$31/Projects!$D$31,"")</f>
        <v/>
      </c>
      <c r="CB33" s="189" t="str">
        <f aca="false">IF(AND(Projects!$C$31&lt;=CB$4,CB$4&lt;=Projects!$C$31+Projects!$D$31-1),Projects!$B$31/Projects!$D$31,"")</f>
        <v/>
      </c>
      <c r="CC33" s="189" t="str">
        <f aca="false">IF(AND(Projects!$C$31&lt;=CC$4,CC$4&lt;=Projects!$C$31+Projects!$D$31-1),Projects!$B$31/Projects!$D$31,"")</f>
        <v/>
      </c>
      <c r="CD33" s="189" t="str">
        <f aca="false">IF(AND(Projects!$C$31&lt;=CD$4,CD$4&lt;=Projects!$C$31+Projects!$D$31-1),Projects!$B$31/Projects!$D$31,"")</f>
        <v/>
      </c>
      <c r="CE33" s="189" t="str">
        <f aca="false">IF(AND(Projects!$C$31&lt;=CE$4,CE$4&lt;=Projects!$C$31+Projects!$D$31-1),Projects!$B$31/Projects!$D$31,"")</f>
        <v/>
      </c>
      <c r="CF33" s="189" t="str">
        <f aca="false">IF(AND(Projects!$C$31&lt;=CF$4,CF$4&lt;=Projects!$C$31+Projects!$D$31-1),Projects!$B$31/Projects!$D$31,"")</f>
        <v/>
      </c>
      <c r="CG33" s="189" t="str">
        <f aca="false">IF(AND(Projects!$C$31&lt;=CG$4,CG$4&lt;=Projects!$C$31+Projects!$D$31-1),Projects!$B$31/Projects!$D$31,"")</f>
        <v/>
      </c>
      <c r="CH33" s="189" t="str">
        <f aca="false">IF(AND(Projects!$C$31&lt;=CH$4,CH$4&lt;=Projects!$C$31+Projects!$D$31-1),Projects!$B$31/Projects!$D$31,"")</f>
        <v/>
      </c>
      <c r="CI33" s="189" t="str">
        <f aca="false">IF(AND(Projects!$C$31&lt;=CI$4,CI$4&lt;=Projects!$C$31+Projects!$D$31-1),Projects!$B$31/Projects!$D$31,"")</f>
        <v/>
      </c>
      <c r="CJ33" s="189" t="str">
        <f aca="false">IF(AND(Projects!$C$31&lt;=CJ$4,CJ$4&lt;=Projects!$C$31+Projects!$D$31-1),Projects!$B$31/Projects!$D$31,"")</f>
        <v/>
      </c>
      <c r="CK33" s="189" t="str">
        <f aca="false">IF(AND(Projects!$C$31&lt;=CK$4,CK$4&lt;=Projects!$C$31+Projects!$D$31-1),Projects!$B$31/Projects!$D$31,"")</f>
        <v/>
      </c>
      <c r="CL33" s="189" t="str">
        <f aca="false">IF(AND(Projects!$C$31&lt;=CL$4,CL$4&lt;=Projects!$C$31+Projects!$D$31-1),Projects!$B$31/Projects!$D$31,"")</f>
        <v/>
      </c>
      <c r="CM33" s="189" t="str">
        <f aca="false">IF(AND(Projects!$C$31&lt;=CM$4,CM$4&lt;=Projects!$C$31+Projects!$D$31-1),Projects!$B$31/Projects!$D$31,"")</f>
        <v/>
      </c>
      <c r="CN33" s="189" t="str">
        <f aca="false">IF(AND(Projects!$C$31&lt;=CN$4,CN$4&lt;=Projects!$C$31+Projects!$D$31-1),Projects!$B$31/Projects!$D$31,"")</f>
        <v/>
      </c>
      <c r="CO33" s="189" t="str">
        <f aca="false">IF(AND(Projects!$C$31&lt;=CO$4,CO$4&lt;=Projects!$C$31+Projects!$D$31-1),Projects!$B$31/Projects!$D$31,"")</f>
        <v/>
      </c>
      <c r="CP33" s="189" t="str">
        <f aca="false">IF(AND(Projects!$C$31&lt;=CP$4,CP$4&lt;=Projects!$C$31+Projects!$D$31-1),Projects!$B$31/Projects!$D$31,"")</f>
        <v/>
      </c>
      <c r="CQ33" s="189" t="str">
        <f aca="false">IF(AND(Projects!$C$31&lt;=CQ$4,CQ$4&lt;=Projects!$C$31+Projects!$D$31-1),Projects!$B$31/Projects!$D$31,"")</f>
        <v/>
      </c>
      <c r="CR33" s="189" t="str">
        <f aca="false">IF(AND(Projects!$C$31&lt;=CR$4,CR$4&lt;=Projects!$C$31+Projects!$D$31-1),Projects!$B$31/Projects!$D$31,"")</f>
        <v/>
      </c>
      <c r="CS33" s="189" t="str">
        <f aca="false">IF(AND(Projects!$C$31&lt;=CS$4,CS$4&lt;=Projects!$C$31+Projects!$D$31-1),Projects!$B$31/Projects!$D$31,"")</f>
        <v/>
      </c>
      <c r="CT33" s="189" t="str">
        <f aca="false">IF(AND(Projects!$C$31&lt;=CT$4,CT$4&lt;=Projects!$C$31+Projects!$D$31-1),Projects!$B$31/Projects!$D$31,"")</f>
        <v/>
      </c>
      <c r="CU33" s="189" t="str">
        <f aca="false">IF(AND(Projects!$C$31&lt;=CU$4,CU$4&lt;=Projects!$C$31+Projects!$D$31-1),Projects!$B$31/Projects!$D$31,"")</f>
        <v/>
      </c>
      <c r="CV33" s="189" t="str">
        <f aca="false">IF(AND(Projects!$C$31&lt;=CV$4,CV$4&lt;=Projects!$C$31+Projects!$D$31-1),Projects!$B$31/Projects!$D$31,"")</f>
        <v/>
      </c>
      <c r="CW33" s="189" t="str">
        <f aca="false">IF(AND(Projects!$C$31&lt;=CW$4,CW$4&lt;=Projects!$C$31+Projects!$D$31-1),Projects!$B$31/Projects!$D$31,"")</f>
        <v/>
      </c>
      <c r="CX33" s="189" t="str">
        <f aca="false">IF(AND(Projects!$C$31&lt;=CX$4,CX$4&lt;=Projects!$C$31+Projects!$D$31-1),Projects!$B$31/Projects!$D$31,"")</f>
        <v/>
      </c>
      <c r="CY33" s="189" t="str">
        <f aca="false">IF(AND(Projects!$C$31&lt;=CY$4,CY$4&lt;=Projects!$C$31+Projects!$D$31-1),Projects!$B$31/Projects!$D$31,"")</f>
        <v/>
      </c>
      <c r="CZ33" s="189" t="str">
        <f aca="false">IF(AND(Projects!$C$31&lt;=CZ$4,CZ$4&lt;=Projects!$C$31+Projects!$D$31-1),Projects!$B$31/Projects!$D$31,"")</f>
        <v/>
      </c>
      <c r="DA33" s="189" t="str">
        <f aca="false">IF(AND(Projects!$C$31&lt;=DA$4,DA$4&lt;=Projects!$C$31+Projects!$D$31-1),Projects!$B$31/Projects!$D$31,"")</f>
        <v/>
      </c>
      <c r="DB33" s="189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85" t="s">
        <v>35</v>
      </c>
      <c r="B34" s="186" t="n">
        <f aca="false">Projects!$B$32</f>
        <v>15000000</v>
      </c>
      <c r="C34" s="187" t="n">
        <f aca="false">EDATE(Model!$E$2,Projects!$C$32-1)</f>
        <v>47727</v>
      </c>
      <c r="D34" s="187" t="n">
        <f aca="false">EDATE(Model!$E$2,Projects!$C$32+Projects!$D$32-2)</f>
        <v>48274</v>
      </c>
      <c r="E34" s="188" t="n">
        <f aca="false">Projects!$D$32</f>
        <v>19</v>
      </c>
      <c r="F34" s="186" t="n">
        <f aca="false">Projects!$B$32/Projects!$D$32</f>
        <v>789473.684210526</v>
      </c>
      <c r="G34" s="189" t="str">
        <f aca="false">IF(AND(Projects!$C$32&lt;=G$4,G$4&lt;=Projects!$C$32+Projects!$D$32-1),Projects!$B$32/Projects!$D$32,"")</f>
        <v/>
      </c>
      <c r="H34" s="189" t="str">
        <f aca="false">IF(AND(Projects!$C$32&lt;=H$4,H$4&lt;=Projects!$C$32+Projects!$D$32-1),Projects!$B$32/Projects!$D$32,"")</f>
        <v/>
      </c>
      <c r="I34" s="189" t="str">
        <f aca="false">IF(AND(Projects!$C$32&lt;=I$4,I$4&lt;=Projects!$C$32+Projects!$D$32-1),Projects!$B$32/Projects!$D$32,"")</f>
        <v/>
      </c>
      <c r="J34" s="189" t="str">
        <f aca="false">IF(AND(Projects!$C$32&lt;=J$4,J$4&lt;=Projects!$C$32+Projects!$D$32-1),Projects!$B$32/Projects!$D$32,"")</f>
        <v/>
      </c>
      <c r="K34" s="189" t="str">
        <f aca="false">IF(AND(Projects!$C$32&lt;=K$4,K$4&lt;=Projects!$C$32+Projects!$D$32-1),Projects!$B$32/Projects!$D$32,"")</f>
        <v/>
      </c>
      <c r="L34" s="189" t="str">
        <f aca="false">IF(AND(Projects!$C$32&lt;=L$4,L$4&lt;=Projects!$C$32+Projects!$D$32-1),Projects!$B$32/Projects!$D$32,"")</f>
        <v/>
      </c>
      <c r="M34" s="189" t="str">
        <f aca="false">IF(AND(Projects!$C$32&lt;=M$4,M$4&lt;=Projects!$C$32+Projects!$D$32-1),Projects!$B$32/Projects!$D$32,"")</f>
        <v/>
      </c>
      <c r="N34" s="189" t="str">
        <f aca="false">IF(AND(Projects!$C$32&lt;=N$4,N$4&lt;=Projects!$C$32+Projects!$D$32-1),Projects!$B$32/Projects!$D$32,"")</f>
        <v/>
      </c>
      <c r="O34" s="189" t="str">
        <f aca="false">IF(AND(Projects!$C$32&lt;=O$4,O$4&lt;=Projects!$C$32+Projects!$D$32-1),Projects!$B$32/Projects!$D$32,"")</f>
        <v/>
      </c>
      <c r="P34" s="189" t="str">
        <f aca="false">IF(AND(Projects!$C$32&lt;=P$4,P$4&lt;=Projects!$C$32+Projects!$D$32-1),Projects!$B$32/Projects!$D$32,"")</f>
        <v/>
      </c>
      <c r="Q34" s="189" t="str">
        <f aca="false">IF(AND(Projects!$C$32&lt;=Q$4,Q$4&lt;=Projects!$C$32+Projects!$D$32-1),Projects!$B$32/Projects!$D$32,"")</f>
        <v/>
      </c>
      <c r="R34" s="189" t="str">
        <f aca="false">IF(AND(Projects!$C$32&lt;=R$4,R$4&lt;=Projects!$C$32+Projects!$D$32-1),Projects!$B$32/Projects!$D$32,"")</f>
        <v/>
      </c>
      <c r="S34" s="189" t="str">
        <f aca="false">IF(AND(Projects!$C$32&lt;=S$4,S$4&lt;=Projects!$C$32+Projects!$D$32-1),Projects!$B$32/Projects!$D$32,"")</f>
        <v/>
      </c>
      <c r="T34" s="189" t="str">
        <f aca="false">IF(AND(Projects!$C$32&lt;=T$4,T$4&lt;=Projects!$C$32+Projects!$D$32-1),Projects!$B$32/Projects!$D$32,"")</f>
        <v/>
      </c>
      <c r="U34" s="189" t="str">
        <f aca="false">IF(AND(Projects!$C$32&lt;=U$4,U$4&lt;=Projects!$C$32+Projects!$D$32-1),Projects!$B$32/Projects!$D$32,"")</f>
        <v/>
      </c>
      <c r="V34" s="189" t="str">
        <f aca="false">IF(AND(Projects!$C$32&lt;=V$4,V$4&lt;=Projects!$C$32+Projects!$D$32-1),Projects!$B$32/Projects!$D$32,"")</f>
        <v/>
      </c>
      <c r="W34" s="189" t="str">
        <f aca="false">IF(AND(Projects!$C$32&lt;=W$4,W$4&lt;=Projects!$C$32+Projects!$D$32-1),Projects!$B$32/Projects!$D$32,"")</f>
        <v/>
      </c>
      <c r="X34" s="189" t="str">
        <f aca="false">IF(AND(Projects!$C$32&lt;=X$4,X$4&lt;=Projects!$C$32+Projects!$D$32-1),Projects!$B$32/Projects!$D$32,"")</f>
        <v/>
      </c>
      <c r="Y34" s="189" t="str">
        <f aca="false">IF(AND(Projects!$C$32&lt;=Y$4,Y$4&lt;=Projects!$C$32+Projects!$D$32-1),Projects!$B$32/Projects!$D$32,"")</f>
        <v/>
      </c>
      <c r="Z34" s="189" t="str">
        <f aca="false">IF(AND(Projects!$C$32&lt;=Z$4,Z$4&lt;=Projects!$C$32+Projects!$D$32-1),Projects!$B$32/Projects!$D$32,"")</f>
        <v/>
      </c>
      <c r="AA34" s="189" t="str">
        <f aca="false">IF(AND(Projects!$C$32&lt;=AA$4,AA$4&lt;=Projects!$C$32+Projects!$D$32-1),Projects!$B$32/Projects!$D$32,"")</f>
        <v/>
      </c>
      <c r="AB34" s="189" t="str">
        <f aca="false">IF(AND(Projects!$C$32&lt;=AB$4,AB$4&lt;=Projects!$C$32+Projects!$D$32-1),Projects!$B$32/Projects!$D$32,"")</f>
        <v/>
      </c>
      <c r="AC34" s="189" t="str">
        <f aca="false">IF(AND(Projects!$C$32&lt;=AC$4,AC$4&lt;=Projects!$C$32+Projects!$D$32-1),Projects!$B$32/Projects!$D$32,"")</f>
        <v/>
      </c>
      <c r="AD34" s="189" t="str">
        <f aca="false">IF(AND(Projects!$C$32&lt;=AD$4,AD$4&lt;=Projects!$C$32+Projects!$D$32-1),Projects!$B$32/Projects!$D$32,"")</f>
        <v/>
      </c>
      <c r="AE34" s="189" t="str">
        <f aca="false">IF(AND(Projects!$C$32&lt;=AE$4,AE$4&lt;=Projects!$C$32+Projects!$D$32-1),Projects!$B$32/Projects!$D$32,"")</f>
        <v/>
      </c>
      <c r="AF34" s="189" t="str">
        <f aca="false">IF(AND(Projects!$C$32&lt;=AF$4,AF$4&lt;=Projects!$C$32+Projects!$D$32-1),Projects!$B$32/Projects!$D$32,"")</f>
        <v/>
      </c>
      <c r="AG34" s="189" t="str">
        <f aca="false">IF(AND(Projects!$C$32&lt;=AG$4,AG$4&lt;=Projects!$C$32+Projects!$D$32-1),Projects!$B$32/Projects!$D$32,"")</f>
        <v/>
      </c>
      <c r="AH34" s="189" t="str">
        <f aca="false">IF(AND(Projects!$C$32&lt;=AH$4,AH$4&lt;=Projects!$C$32+Projects!$D$32-1),Projects!$B$32/Projects!$D$32,"")</f>
        <v/>
      </c>
      <c r="AI34" s="189" t="str">
        <f aca="false">IF(AND(Projects!$C$32&lt;=AI$4,AI$4&lt;=Projects!$C$32+Projects!$D$32-1),Projects!$B$32/Projects!$D$32,"")</f>
        <v/>
      </c>
      <c r="AJ34" s="189" t="str">
        <f aca="false">IF(AND(Projects!$C$32&lt;=AJ$4,AJ$4&lt;=Projects!$C$32+Projects!$D$32-1),Projects!$B$32/Projects!$D$32,"")</f>
        <v/>
      </c>
      <c r="AK34" s="189" t="str">
        <f aca="false">IF(AND(Projects!$C$32&lt;=AK$4,AK$4&lt;=Projects!$C$32+Projects!$D$32-1),Projects!$B$32/Projects!$D$32,"")</f>
        <v/>
      </c>
      <c r="AL34" s="189" t="str">
        <f aca="false">IF(AND(Projects!$C$32&lt;=AL$4,AL$4&lt;=Projects!$C$32+Projects!$D$32-1),Projects!$B$32/Projects!$D$32,"")</f>
        <v/>
      </c>
      <c r="AM34" s="189" t="str">
        <f aca="false">IF(AND(Projects!$C$32&lt;=AM$4,AM$4&lt;=Projects!$C$32+Projects!$D$32-1),Projects!$B$32/Projects!$D$32,"")</f>
        <v/>
      </c>
      <c r="AN34" s="189" t="str">
        <f aca="false">IF(AND(Projects!$C$32&lt;=AN$4,AN$4&lt;=Projects!$C$32+Projects!$D$32-1),Projects!$B$32/Projects!$D$32,"")</f>
        <v/>
      </c>
      <c r="AO34" s="189" t="str">
        <f aca="false">IF(AND(Projects!$C$32&lt;=AO$4,AO$4&lt;=Projects!$C$32+Projects!$D$32-1),Projects!$B$32/Projects!$D$32,"")</f>
        <v/>
      </c>
      <c r="AP34" s="189" t="str">
        <f aca="false">IF(AND(Projects!$C$32&lt;=AP$4,AP$4&lt;=Projects!$C$32+Projects!$D$32-1),Projects!$B$32/Projects!$D$32,"")</f>
        <v/>
      </c>
      <c r="AQ34" s="189" t="str">
        <f aca="false">IF(AND(Projects!$C$32&lt;=AQ$4,AQ$4&lt;=Projects!$C$32+Projects!$D$32-1),Projects!$B$32/Projects!$D$32,"")</f>
        <v/>
      </c>
      <c r="AR34" s="189" t="str">
        <f aca="false">IF(AND(Projects!$C$32&lt;=AR$4,AR$4&lt;=Projects!$C$32+Projects!$D$32-1),Projects!$B$32/Projects!$D$32,"")</f>
        <v/>
      </c>
      <c r="AS34" s="189" t="str">
        <f aca="false">IF(AND(Projects!$C$32&lt;=AS$4,AS$4&lt;=Projects!$C$32+Projects!$D$32-1),Projects!$B$32/Projects!$D$32,"")</f>
        <v/>
      </c>
      <c r="AT34" s="189" t="str">
        <f aca="false">IF(AND(Projects!$C$32&lt;=AT$4,AT$4&lt;=Projects!$C$32+Projects!$D$32-1),Projects!$B$32/Projects!$D$32,"")</f>
        <v/>
      </c>
      <c r="AU34" s="189" t="str">
        <f aca="false">IF(AND(Projects!$C$32&lt;=AU$4,AU$4&lt;=Projects!$C$32+Projects!$D$32-1),Projects!$B$32/Projects!$D$32,"")</f>
        <v/>
      </c>
      <c r="AV34" s="189" t="str">
        <f aca="false">IF(AND(Projects!$C$32&lt;=AV$4,AV$4&lt;=Projects!$C$32+Projects!$D$32-1),Projects!$B$32/Projects!$D$32,"")</f>
        <v/>
      </c>
      <c r="AW34" s="189" t="str">
        <f aca="false">IF(AND(Projects!$C$32&lt;=AW$4,AW$4&lt;=Projects!$C$32+Projects!$D$32-1),Projects!$B$32/Projects!$D$32,"")</f>
        <v/>
      </c>
      <c r="AX34" s="189" t="str">
        <f aca="false">IF(AND(Projects!$C$32&lt;=AX$4,AX$4&lt;=Projects!$C$32+Projects!$D$32-1),Projects!$B$32/Projects!$D$32,"")</f>
        <v/>
      </c>
      <c r="AY34" s="189" t="str">
        <f aca="false">IF(AND(Projects!$C$32&lt;=AY$4,AY$4&lt;=Projects!$C$32+Projects!$D$32-1),Projects!$B$32/Projects!$D$32,"")</f>
        <v/>
      </c>
      <c r="AZ34" s="189" t="str">
        <f aca="false">IF(AND(Projects!$C$32&lt;=AZ$4,AZ$4&lt;=Projects!$C$32+Projects!$D$32-1),Projects!$B$32/Projects!$D$32,"")</f>
        <v/>
      </c>
      <c r="BA34" s="189" t="str">
        <f aca="false">IF(AND(Projects!$C$32&lt;=BA$4,BA$4&lt;=Projects!$C$32+Projects!$D$32-1),Projects!$B$32/Projects!$D$32,"")</f>
        <v/>
      </c>
      <c r="BB34" s="189" t="str">
        <f aca="false">IF(AND(Projects!$C$32&lt;=BB$4,BB$4&lt;=Projects!$C$32+Projects!$D$32-1),Projects!$B$32/Projects!$D$32,"")</f>
        <v/>
      </c>
      <c r="BC34" s="189" t="str">
        <f aca="false">IF(AND(Projects!$C$32&lt;=BC$4,BC$4&lt;=Projects!$C$32+Projects!$D$32-1),Projects!$B$32/Projects!$D$32,"")</f>
        <v/>
      </c>
      <c r="BD34" s="189" t="str">
        <f aca="false">IF(AND(Projects!$C$32&lt;=BD$4,BD$4&lt;=Projects!$C$32+Projects!$D$32-1),Projects!$B$32/Projects!$D$32,"")</f>
        <v/>
      </c>
      <c r="BE34" s="189" t="str">
        <f aca="false">IF(AND(Projects!$C$32&lt;=BE$4,BE$4&lt;=Projects!$C$32+Projects!$D$32-1),Projects!$B$32/Projects!$D$32,"")</f>
        <v/>
      </c>
      <c r="BF34" s="189" t="str">
        <f aca="false">IF(AND(Projects!$C$32&lt;=BF$4,BF$4&lt;=Projects!$C$32+Projects!$D$32-1),Projects!$B$32/Projects!$D$32,"")</f>
        <v/>
      </c>
      <c r="BG34" s="189" t="str">
        <f aca="false">IF(AND(Projects!$C$32&lt;=BG$4,BG$4&lt;=Projects!$C$32+Projects!$D$32-1),Projects!$B$32/Projects!$D$32,"")</f>
        <v/>
      </c>
      <c r="BH34" s="189" t="n">
        <f aca="false">IF(AND(Projects!$C$32&lt;=BH$4,BH$4&lt;=Projects!$C$32+Projects!$D$32-1),Projects!$B$32/Projects!$D$32,"")</f>
        <v>789473.684210526</v>
      </c>
      <c r="BI34" s="189" t="n">
        <f aca="false">IF(AND(Projects!$C$32&lt;=BI$4,BI$4&lt;=Projects!$C$32+Projects!$D$32-1),Projects!$B$32/Projects!$D$32,"")</f>
        <v>789473.684210526</v>
      </c>
      <c r="BJ34" s="189" t="n">
        <f aca="false">IF(AND(Projects!$C$32&lt;=BJ$4,BJ$4&lt;=Projects!$C$32+Projects!$D$32-1),Projects!$B$32/Projects!$D$32,"")</f>
        <v>789473.684210526</v>
      </c>
      <c r="BK34" s="189" t="n">
        <f aca="false">IF(AND(Projects!$C$32&lt;=BK$4,BK$4&lt;=Projects!$C$32+Projects!$D$32-1),Projects!$B$32/Projects!$D$32,"")</f>
        <v>789473.684210526</v>
      </c>
      <c r="BL34" s="189" t="n">
        <f aca="false">IF(AND(Projects!$C$32&lt;=BL$4,BL$4&lt;=Projects!$C$32+Projects!$D$32-1),Projects!$B$32/Projects!$D$32,"")</f>
        <v>789473.684210526</v>
      </c>
      <c r="BM34" s="189" t="n">
        <f aca="false">IF(AND(Projects!$C$32&lt;=BM$4,BM$4&lt;=Projects!$C$32+Projects!$D$32-1),Projects!$B$32/Projects!$D$32,"")</f>
        <v>789473.684210526</v>
      </c>
      <c r="BN34" s="189" t="n">
        <f aca="false">IF(AND(Projects!$C$32&lt;=BN$4,BN$4&lt;=Projects!$C$32+Projects!$D$32-1),Projects!$B$32/Projects!$D$32,"")</f>
        <v>789473.684210526</v>
      </c>
      <c r="BO34" s="189" t="n">
        <f aca="false">IF(AND(Projects!$C$32&lt;=BO$4,BO$4&lt;=Projects!$C$32+Projects!$D$32-1),Projects!$B$32/Projects!$D$32,"")</f>
        <v>789473.684210526</v>
      </c>
      <c r="BP34" s="189" t="n">
        <f aca="false">IF(AND(Projects!$C$32&lt;=BP$4,BP$4&lt;=Projects!$C$32+Projects!$D$32-1),Projects!$B$32/Projects!$D$32,"")</f>
        <v>789473.684210526</v>
      </c>
      <c r="BQ34" s="189" t="n">
        <f aca="false">IF(AND(Projects!$C$32&lt;=BQ$4,BQ$4&lt;=Projects!$C$32+Projects!$D$32-1),Projects!$B$32/Projects!$D$32,"")</f>
        <v>789473.684210526</v>
      </c>
      <c r="BR34" s="189" t="n">
        <f aca="false">IF(AND(Projects!$C$32&lt;=BR$4,BR$4&lt;=Projects!$C$32+Projects!$D$32-1),Projects!$B$32/Projects!$D$32,"")</f>
        <v>789473.684210526</v>
      </c>
      <c r="BS34" s="189" t="n">
        <f aca="false">IF(AND(Projects!$C$32&lt;=BS$4,BS$4&lt;=Projects!$C$32+Projects!$D$32-1),Projects!$B$32/Projects!$D$32,"")</f>
        <v>789473.684210526</v>
      </c>
      <c r="BT34" s="189" t="n">
        <f aca="false">IF(AND(Projects!$C$32&lt;=BT$4,BT$4&lt;=Projects!$C$32+Projects!$D$32-1),Projects!$B$32/Projects!$D$32,"")</f>
        <v>789473.684210526</v>
      </c>
      <c r="BU34" s="189" t="n">
        <f aca="false">IF(AND(Projects!$C$32&lt;=BU$4,BU$4&lt;=Projects!$C$32+Projects!$D$32-1),Projects!$B$32/Projects!$D$32,"")</f>
        <v>789473.684210526</v>
      </c>
      <c r="BV34" s="189" t="n">
        <f aca="false">IF(AND(Projects!$C$32&lt;=BV$4,BV$4&lt;=Projects!$C$32+Projects!$D$32-1),Projects!$B$32/Projects!$D$32,"")</f>
        <v>789473.684210526</v>
      </c>
      <c r="BW34" s="189" t="n">
        <f aca="false">IF(AND(Projects!$C$32&lt;=BW$4,BW$4&lt;=Projects!$C$32+Projects!$D$32-1),Projects!$B$32/Projects!$D$32,"")</f>
        <v>789473.684210526</v>
      </c>
      <c r="BX34" s="189" t="n">
        <f aca="false">IF(AND(Projects!$C$32&lt;=BX$4,BX$4&lt;=Projects!$C$32+Projects!$D$32-1),Projects!$B$32/Projects!$D$32,"")</f>
        <v>789473.684210526</v>
      </c>
      <c r="BY34" s="189" t="n">
        <f aca="false">IF(AND(Projects!$C$32&lt;=BY$4,BY$4&lt;=Projects!$C$32+Projects!$D$32-1),Projects!$B$32/Projects!$D$32,"")</f>
        <v>789473.684210526</v>
      </c>
      <c r="BZ34" s="189" t="n">
        <f aca="false">IF(AND(Projects!$C$32&lt;=BZ$4,BZ$4&lt;=Projects!$C$32+Projects!$D$32-1),Projects!$B$32/Projects!$D$32,"")</f>
        <v>789473.684210526</v>
      </c>
      <c r="CA34" s="189" t="str">
        <f aca="false">IF(AND(Projects!$C$32&lt;=CA$4,CA$4&lt;=Projects!$C$32+Projects!$D$32-1),Projects!$B$32/Projects!$D$32,"")</f>
        <v/>
      </c>
      <c r="CB34" s="189" t="str">
        <f aca="false">IF(AND(Projects!$C$32&lt;=CB$4,CB$4&lt;=Projects!$C$32+Projects!$D$32-1),Projects!$B$32/Projects!$D$32,"")</f>
        <v/>
      </c>
      <c r="CC34" s="189" t="str">
        <f aca="false">IF(AND(Projects!$C$32&lt;=CC$4,CC$4&lt;=Projects!$C$32+Projects!$D$32-1),Projects!$B$32/Projects!$D$32,"")</f>
        <v/>
      </c>
      <c r="CD34" s="189" t="str">
        <f aca="false">IF(AND(Projects!$C$32&lt;=CD$4,CD$4&lt;=Projects!$C$32+Projects!$D$32-1),Projects!$B$32/Projects!$D$32,"")</f>
        <v/>
      </c>
      <c r="CE34" s="189" t="str">
        <f aca="false">IF(AND(Projects!$C$32&lt;=CE$4,CE$4&lt;=Projects!$C$32+Projects!$D$32-1),Projects!$B$32/Projects!$D$32,"")</f>
        <v/>
      </c>
      <c r="CF34" s="189" t="str">
        <f aca="false">IF(AND(Projects!$C$32&lt;=CF$4,CF$4&lt;=Projects!$C$32+Projects!$D$32-1),Projects!$B$32/Projects!$D$32,"")</f>
        <v/>
      </c>
      <c r="CG34" s="189" t="str">
        <f aca="false">IF(AND(Projects!$C$32&lt;=CG$4,CG$4&lt;=Projects!$C$32+Projects!$D$32-1),Projects!$B$32/Projects!$D$32,"")</f>
        <v/>
      </c>
      <c r="CH34" s="189" t="str">
        <f aca="false">IF(AND(Projects!$C$32&lt;=CH$4,CH$4&lt;=Projects!$C$32+Projects!$D$32-1),Projects!$B$32/Projects!$D$32,"")</f>
        <v/>
      </c>
      <c r="CI34" s="189" t="str">
        <f aca="false">IF(AND(Projects!$C$32&lt;=CI$4,CI$4&lt;=Projects!$C$32+Projects!$D$32-1),Projects!$B$32/Projects!$D$32,"")</f>
        <v/>
      </c>
      <c r="CJ34" s="189" t="str">
        <f aca="false">IF(AND(Projects!$C$32&lt;=CJ$4,CJ$4&lt;=Projects!$C$32+Projects!$D$32-1),Projects!$B$32/Projects!$D$32,"")</f>
        <v/>
      </c>
      <c r="CK34" s="189" t="str">
        <f aca="false">IF(AND(Projects!$C$32&lt;=CK$4,CK$4&lt;=Projects!$C$32+Projects!$D$32-1),Projects!$B$32/Projects!$D$32,"")</f>
        <v/>
      </c>
      <c r="CL34" s="189" t="str">
        <f aca="false">IF(AND(Projects!$C$32&lt;=CL$4,CL$4&lt;=Projects!$C$32+Projects!$D$32-1),Projects!$B$32/Projects!$D$32,"")</f>
        <v/>
      </c>
      <c r="CM34" s="189" t="str">
        <f aca="false">IF(AND(Projects!$C$32&lt;=CM$4,CM$4&lt;=Projects!$C$32+Projects!$D$32-1),Projects!$B$32/Projects!$D$32,"")</f>
        <v/>
      </c>
      <c r="CN34" s="189" t="str">
        <f aca="false">IF(AND(Projects!$C$32&lt;=CN$4,CN$4&lt;=Projects!$C$32+Projects!$D$32-1),Projects!$B$32/Projects!$D$32,"")</f>
        <v/>
      </c>
      <c r="CO34" s="189" t="str">
        <f aca="false">IF(AND(Projects!$C$32&lt;=CO$4,CO$4&lt;=Projects!$C$32+Projects!$D$32-1),Projects!$B$32/Projects!$D$32,"")</f>
        <v/>
      </c>
      <c r="CP34" s="189" t="str">
        <f aca="false">IF(AND(Projects!$C$32&lt;=CP$4,CP$4&lt;=Projects!$C$32+Projects!$D$32-1),Projects!$B$32/Projects!$D$32,"")</f>
        <v/>
      </c>
      <c r="CQ34" s="189" t="str">
        <f aca="false">IF(AND(Projects!$C$32&lt;=CQ$4,CQ$4&lt;=Projects!$C$32+Projects!$D$32-1),Projects!$B$32/Projects!$D$32,"")</f>
        <v/>
      </c>
      <c r="CR34" s="189" t="str">
        <f aca="false">IF(AND(Projects!$C$32&lt;=CR$4,CR$4&lt;=Projects!$C$32+Projects!$D$32-1),Projects!$B$32/Projects!$D$32,"")</f>
        <v/>
      </c>
      <c r="CS34" s="189" t="str">
        <f aca="false">IF(AND(Projects!$C$32&lt;=CS$4,CS$4&lt;=Projects!$C$32+Projects!$D$32-1),Projects!$B$32/Projects!$D$32,"")</f>
        <v/>
      </c>
      <c r="CT34" s="189" t="str">
        <f aca="false">IF(AND(Projects!$C$32&lt;=CT$4,CT$4&lt;=Projects!$C$32+Projects!$D$32-1),Projects!$B$32/Projects!$D$32,"")</f>
        <v/>
      </c>
      <c r="CU34" s="189" t="str">
        <f aca="false">IF(AND(Projects!$C$32&lt;=CU$4,CU$4&lt;=Projects!$C$32+Projects!$D$32-1),Projects!$B$32/Projects!$D$32,"")</f>
        <v/>
      </c>
      <c r="CV34" s="189" t="str">
        <f aca="false">IF(AND(Projects!$C$32&lt;=CV$4,CV$4&lt;=Projects!$C$32+Projects!$D$32-1),Projects!$B$32/Projects!$D$32,"")</f>
        <v/>
      </c>
      <c r="CW34" s="189" t="str">
        <f aca="false">IF(AND(Projects!$C$32&lt;=CW$4,CW$4&lt;=Projects!$C$32+Projects!$D$32-1),Projects!$B$32/Projects!$D$32,"")</f>
        <v/>
      </c>
      <c r="CX34" s="189" t="str">
        <f aca="false">IF(AND(Projects!$C$32&lt;=CX$4,CX$4&lt;=Projects!$C$32+Projects!$D$32-1),Projects!$B$32/Projects!$D$32,"")</f>
        <v/>
      </c>
      <c r="CY34" s="189" t="str">
        <f aca="false">IF(AND(Projects!$C$32&lt;=CY$4,CY$4&lt;=Projects!$C$32+Projects!$D$32-1),Projects!$B$32/Projects!$D$32,"")</f>
        <v/>
      </c>
      <c r="CZ34" s="189" t="str">
        <f aca="false">IF(AND(Projects!$C$32&lt;=CZ$4,CZ$4&lt;=Projects!$C$32+Projects!$D$32-1),Projects!$B$32/Projects!$D$32,"")</f>
        <v/>
      </c>
      <c r="DA34" s="189" t="str">
        <f aca="false">IF(AND(Projects!$C$32&lt;=DA$4,DA$4&lt;=Projects!$C$32+Projects!$D$32-1),Projects!$B$32/Projects!$D$32,"")</f>
        <v/>
      </c>
      <c r="DB34" s="189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85" t="s">
        <v>36</v>
      </c>
      <c r="B35" s="186" t="n">
        <f aca="false">Projects!$B$33</f>
        <v>15000000</v>
      </c>
      <c r="C35" s="187" t="n">
        <f aca="false">EDATE(Model!$E$2,Projects!$C$33-1)</f>
        <v>47788</v>
      </c>
      <c r="D35" s="187" t="n">
        <f aca="false">EDATE(Model!$E$2,Projects!$C$33+Projects!$D$33-2)</f>
        <v>48335</v>
      </c>
      <c r="E35" s="188" t="n">
        <f aca="false">Projects!$D$33</f>
        <v>19</v>
      </c>
      <c r="F35" s="186" t="n">
        <f aca="false">Projects!$B$33/Projects!$D$33</f>
        <v>789473.684210526</v>
      </c>
      <c r="G35" s="189" t="str">
        <f aca="false">IF(AND(Projects!$C$33&lt;=G$4,G$4&lt;=Projects!$C$33+Projects!$D$33-1),Projects!$B$33/Projects!$D$33,"")</f>
        <v/>
      </c>
      <c r="H35" s="189" t="str">
        <f aca="false">IF(AND(Projects!$C$33&lt;=H$4,H$4&lt;=Projects!$C$33+Projects!$D$33-1),Projects!$B$33/Projects!$D$33,"")</f>
        <v/>
      </c>
      <c r="I35" s="189" t="str">
        <f aca="false">IF(AND(Projects!$C$33&lt;=I$4,I$4&lt;=Projects!$C$33+Projects!$D$33-1),Projects!$B$33/Projects!$D$33,"")</f>
        <v/>
      </c>
      <c r="J35" s="189" t="str">
        <f aca="false">IF(AND(Projects!$C$33&lt;=J$4,J$4&lt;=Projects!$C$33+Projects!$D$33-1),Projects!$B$33/Projects!$D$33,"")</f>
        <v/>
      </c>
      <c r="K35" s="189" t="str">
        <f aca="false">IF(AND(Projects!$C$33&lt;=K$4,K$4&lt;=Projects!$C$33+Projects!$D$33-1),Projects!$B$33/Projects!$D$33,"")</f>
        <v/>
      </c>
      <c r="L35" s="189" t="str">
        <f aca="false">IF(AND(Projects!$C$33&lt;=L$4,L$4&lt;=Projects!$C$33+Projects!$D$33-1),Projects!$B$33/Projects!$D$33,"")</f>
        <v/>
      </c>
      <c r="M35" s="189" t="str">
        <f aca="false">IF(AND(Projects!$C$33&lt;=M$4,M$4&lt;=Projects!$C$33+Projects!$D$33-1),Projects!$B$33/Projects!$D$33,"")</f>
        <v/>
      </c>
      <c r="N35" s="189" t="str">
        <f aca="false">IF(AND(Projects!$C$33&lt;=N$4,N$4&lt;=Projects!$C$33+Projects!$D$33-1),Projects!$B$33/Projects!$D$33,"")</f>
        <v/>
      </c>
      <c r="O35" s="189" t="str">
        <f aca="false">IF(AND(Projects!$C$33&lt;=O$4,O$4&lt;=Projects!$C$33+Projects!$D$33-1),Projects!$B$33/Projects!$D$33,"")</f>
        <v/>
      </c>
      <c r="P35" s="189" t="str">
        <f aca="false">IF(AND(Projects!$C$33&lt;=P$4,P$4&lt;=Projects!$C$33+Projects!$D$33-1),Projects!$B$33/Projects!$D$33,"")</f>
        <v/>
      </c>
      <c r="Q35" s="189" t="str">
        <f aca="false">IF(AND(Projects!$C$33&lt;=Q$4,Q$4&lt;=Projects!$C$33+Projects!$D$33-1),Projects!$B$33/Projects!$D$33,"")</f>
        <v/>
      </c>
      <c r="R35" s="189" t="str">
        <f aca="false">IF(AND(Projects!$C$33&lt;=R$4,R$4&lt;=Projects!$C$33+Projects!$D$33-1),Projects!$B$33/Projects!$D$33,"")</f>
        <v/>
      </c>
      <c r="S35" s="189" t="str">
        <f aca="false">IF(AND(Projects!$C$33&lt;=S$4,S$4&lt;=Projects!$C$33+Projects!$D$33-1),Projects!$B$33/Projects!$D$33,"")</f>
        <v/>
      </c>
      <c r="T35" s="189" t="str">
        <f aca="false">IF(AND(Projects!$C$33&lt;=T$4,T$4&lt;=Projects!$C$33+Projects!$D$33-1),Projects!$B$33/Projects!$D$33,"")</f>
        <v/>
      </c>
      <c r="U35" s="189" t="str">
        <f aca="false">IF(AND(Projects!$C$33&lt;=U$4,U$4&lt;=Projects!$C$33+Projects!$D$33-1),Projects!$B$33/Projects!$D$33,"")</f>
        <v/>
      </c>
      <c r="V35" s="189" t="str">
        <f aca="false">IF(AND(Projects!$C$33&lt;=V$4,V$4&lt;=Projects!$C$33+Projects!$D$33-1),Projects!$B$33/Projects!$D$33,"")</f>
        <v/>
      </c>
      <c r="W35" s="189" t="str">
        <f aca="false">IF(AND(Projects!$C$33&lt;=W$4,W$4&lt;=Projects!$C$33+Projects!$D$33-1),Projects!$B$33/Projects!$D$33,"")</f>
        <v/>
      </c>
      <c r="X35" s="189" t="str">
        <f aca="false">IF(AND(Projects!$C$33&lt;=X$4,X$4&lt;=Projects!$C$33+Projects!$D$33-1),Projects!$B$33/Projects!$D$33,"")</f>
        <v/>
      </c>
      <c r="Y35" s="189" t="str">
        <f aca="false">IF(AND(Projects!$C$33&lt;=Y$4,Y$4&lt;=Projects!$C$33+Projects!$D$33-1),Projects!$B$33/Projects!$D$33,"")</f>
        <v/>
      </c>
      <c r="Z35" s="189" t="str">
        <f aca="false">IF(AND(Projects!$C$33&lt;=Z$4,Z$4&lt;=Projects!$C$33+Projects!$D$33-1),Projects!$B$33/Projects!$D$33,"")</f>
        <v/>
      </c>
      <c r="AA35" s="189" t="str">
        <f aca="false">IF(AND(Projects!$C$33&lt;=AA$4,AA$4&lt;=Projects!$C$33+Projects!$D$33-1),Projects!$B$33/Projects!$D$33,"")</f>
        <v/>
      </c>
      <c r="AB35" s="189" t="str">
        <f aca="false">IF(AND(Projects!$C$33&lt;=AB$4,AB$4&lt;=Projects!$C$33+Projects!$D$33-1),Projects!$B$33/Projects!$D$33,"")</f>
        <v/>
      </c>
      <c r="AC35" s="189" t="str">
        <f aca="false">IF(AND(Projects!$C$33&lt;=AC$4,AC$4&lt;=Projects!$C$33+Projects!$D$33-1),Projects!$B$33/Projects!$D$33,"")</f>
        <v/>
      </c>
      <c r="AD35" s="189" t="str">
        <f aca="false">IF(AND(Projects!$C$33&lt;=AD$4,AD$4&lt;=Projects!$C$33+Projects!$D$33-1),Projects!$B$33/Projects!$D$33,"")</f>
        <v/>
      </c>
      <c r="AE35" s="189" t="str">
        <f aca="false">IF(AND(Projects!$C$33&lt;=AE$4,AE$4&lt;=Projects!$C$33+Projects!$D$33-1),Projects!$B$33/Projects!$D$33,"")</f>
        <v/>
      </c>
      <c r="AF35" s="189" t="str">
        <f aca="false">IF(AND(Projects!$C$33&lt;=AF$4,AF$4&lt;=Projects!$C$33+Projects!$D$33-1),Projects!$B$33/Projects!$D$33,"")</f>
        <v/>
      </c>
      <c r="AG35" s="189" t="str">
        <f aca="false">IF(AND(Projects!$C$33&lt;=AG$4,AG$4&lt;=Projects!$C$33+Projects!$D$33-1),Projects!$B$33/Projects!$D$33,"")</f>
        <v/>
      </c>
      <c r="AH35" s="189" t="str">
        <f aca="false">IF(AND(Projects!$C$33&lt;=AH$4,AH$4&lt;=Projects!$C$33+Projects!$D$33-1),Projects!$B$33/Projects!$D$33,"")</f>
        <v/>
      </c>
      <c r="AI35" s="189" t="str">
        <f aca="false">IF(AND(Projects!$C$33&lt;=AI$4,AI$4&lt;=Projects!$C$33+Projects!$D$33-1),Projects!$B$33/Projects!$D$33,"")</f>
        <v/>
      </c>
      <c r="AJ35" s="189" t="str">
        <f aca="false">IF(AND(Projects!$C$33&lt;=AJ$4,AJ$4&lt;=Projects!$C$33+Projects!$D$33-1),Projects!$B$33/Projects!$D$33,"")</f>
        <v/>
      </c>
      <c r="AK35" s="189" t="str">
        <f aca="false">IF(AND(Projects!$C$33&lt;=AK$4,AK$4&lt;=Projects!$C$33+Projects!$D$33-1),Projects!$B$33/Projects!$D$33,"")</f>
        <v/>
      </c>
      <c r="AL35" s="189" t="str">
        <f aca="false">IF(AND(Projects!$C$33&lt;=AL$4,AL$4&lt;=Projects!$C$33+Projects!$D$33-1),Projects!$B$33/Projects!$D$33,"")</f>
        <v/>
      </c>
      <c r="AM35" s="189" t="str">
        <f aca="false">IF(AND(Projects!$C$33&lt;=AM$4,AM$4&lt;=Projects!$C$33+Projects!$D$33-1),Projects!$B$33/Projects!$D$33,"")</f>
        <v/>
      </c>
      <c r="AN35" s="189" t="str">
        <f aca="false">IF(AND(Projects!$C$33&lt;=AN$4,AN$4&lt;=Projects!$C$33+Projects!$D$33-1),Projects!$B$33/Projects!$D$33,"")</f>
        <v/>
      </c>
      <c r="AO35" s="189" t="str">
        <f aca="false">IF(AND(Projects!$C$33&lt;=AO$4,AO$4&lt;=Projects!$C$33+Projects!$D$33-1),Projects!$B$33/Projects!$D$33,"")</f>
        <v/>
      </c>
      <c r="AP35" s="189" t="str">
        <f aca="false">IF(AND(Projects!$C$33&lt;=AP$4,AP$4&lt;=Projects!$C$33+Projects!$D$33-1),Projects!$B$33/Projects!$D$33,"")</f>
        <v/>
      </c>
      <c r="AQ35" s="189" t="str">
        <f aca="false">IF(AND(Projects!$C$33&lt;=AQ$4,AQ$4&lt;=Projects!$C$33+Projects!$D$33-1),Projects!$B$33/Projects!$D$33,"")</f>
        <v/>
      </c>
      <c r="AR35" s="189" t="str">
        <f aca="false">IF(AND(Projects!$C$33&lt;=AR$4,AR$4&lt;=Projects!$C$33+Projects!$D$33-1),Projects!$B$33/Projects!$D$33,"")</f>
        <v/>
      </c>
      <c r="AS35" s="189" t="str">
        <f aca="false">IF(AND(Projects!$C$33&lt;=AS$4,AS$4&lt;=Projects!$C$33+Projects!$D$33-1),Projects!$B$33/Projects!$D$33,"")</f>
        <v/>
      </c>
      <c r="AT35" s="189" t="str">
        <f aca="false">IF(AND(Projects!$C$33&lt;=AT$4,AT$4&lt;=Projects!$C$33+Projects!$D$33-1),Projects!$B$33/Projects!$D$33,"")</f>
        <v/>
      </c>
      <c r="AU35" s="189" t="str">
        <f aca="false">IF(AND(Projects!$C$33&lt;=AU$4,AU$4&lt;=Projects!$C$33+Projects!$D$33-1),Projects!$B$33/Projects!$D$33,"")</f>
        <v/>
      </c>
      <c r="AV35" s="189" t="str">
        <f aca="false">IF(AND(Projects!$C$33&lt;=AV$4,AV$4&lt;=Projects!$C$33+Projects!$D$33-1),Projects!$B$33/Projects!$D$33,"")</f>
        <v/>
      </c>
      <c r="AW35" s="189" t="str">
        <f aca="false">IF(AND(Projects!$C$33&lt;=AW$4,AW$4&lt;=Projects!$C$33+Projects!$D$33-1),Projects!$B$33/Projects!$D$33,"")</f>
        <v/>
      </c>
      <c r="AX35" s="189" t="str">
        <f aca="false">IF(AND(Projects!$C$33&lt;=AX$4,AX$4&lt;=Projects!$C$33+Projects!$D$33-1),Projects!$B$33/Projects!$D$33,"")</f>
        <v/>
      </c>
      <c r="AY35" s="189" t="str">
        <f aca="false">IF(AND(Projects!$C$33&lt;=AY$4,AY$4&lt;=Projects!$C$33+Projects!$D$33-1),Projects!$B$33/Projects!$D$33,"")</f>
        <v/>
      </c>
      <c r="AZ35" s="189" t="str">
        <f aca="false">IF(AND(Projects!$C$33&lt;=AZ$4,AZ$4&lt;=Projects!$C$33+Projects!$D$33-1),Projects!$B$33/Projects!$D$33,"")</f>
        <v/>
      </c>
      <c r="BA35" s="189" t="str">
        <f aca="false">IF(AND(Projects!$C$33&lt;=BA$4,BA$4&lt;=Projects!$C$33+Projects!$D$33-1),Projects!$B$33/Projects!$D$33,"")</f>
        <v/>
      </c>
      <c r="BB35" s="189" t="str">
        <f aca="false">IF(AND(Projects!$C$33&lt;=BB$4,BB$4&lt;=Projects!$C$33+Projects!$D$33-1),Projects!$B$33/Projects!$D$33,"")</f>
        <v/>
      </c>
      <c r="BC35" s="189" t="str">
        <f aca="false">IF(AND(Projects!$C$33&lt;=BC$4,BC$4&lt;=Projects!$C$33+Projects!$D$33-1),Projects!$B$33/Projects!$D$33,"")</f>
        <v/>
      </c>
      <c r="BD35" s="189" t="str">
        <f aca="false">IF(AND(Projects!$C$33&lt;=BD$4,BD$4&lt;=Projects!$C$33+Projects!$D$33-1),Projects!$B$33/Projects!$D$33,"")</f>
        <v/>
      </c>
      <c r="BE35" s="189" t="str">
        <f aca="false">IF(AND(Projects!$C$33&lt;=BE$4,BE$4&lt;=Projects!$C$33+Projects!$D$33-1),Projects!$B$33/Projects!$D$33,"")</f>
        <v/>
      </c>
      <c r="BF35" s="189" t="str">
        <f aca="false">IF(AND(Projects!$C$33&lt;=BF$4,BF$4&lt;=Projects!$C$33+Projects!$D$33-1),Projects!$B$33/Projects!$D$33,"")</f>
        <v/>
      </c>
      <c r="BG35" s="189" t="str">
        <f aca="false">IF(AND(Projects!$C$33&lt;=BG$4,BG$4&lt;=Projects!$C$33+Projects!$D$33-1),Projects!$B$33/Projects!$D$33,"")</f>
        <v/>
      </c>
      <c r="BH35" s="189" t="str">
        <f aca="false">IF(AND(Projects!$C$33&lt;=BH$4,BH$4&lt;=Projects!$C$33+Projects!$D$33-1),Projects!$B$33/Projects!$D$33,"")</f>
        <v/>
      </c>
      <c r="BI35" s="189" t="str">
        <f aca="false">IF(AND(Projects!$C$33&lt;=BI$4,BI$4&lt;=Projects!$C$33+Projects!$D$33-1),Projects!$B$33/Projects!$D$33,"")</f>
        <v/>
      </c>
      <c r="BJ35" s="189" t="n">
        <f aca="false">IF(AND(Projects!$C$33&lt;=BJ$4,BJ$4&lt;=Projects!$C$33+Projects!$D$33-1),Projects!$B$33/Projects!$D$33,"")</f>
        <v>789473.684210526</v>
      </c>
      <c r="BK35" s="189" t="n">
        <f aca="false">IF(AND(Projects!$C$33&lt;=BK$4,BK$4&lt;=Projects!$C$33+Projects!$D$33-1),Projects!$B$33/Projects!$D$33,"")</f>
        <v>789473.684210526</v>
      </c>
      <c r="BL35" s="189" t="n">
        <f aca="false">IF(AND(Projects!$C$33&lt;=BL$4,BL$4&lt;=Projects!$C$33+Projects!$D$33-1),Projects!$B$33/Projects!$D$33,"")</f>
        <v>789473.684210526</v>
      </c>
      <c r="BM35" s="189" t="n">
        <f aca="false">IF(AND(Projects!$C$33&lt;=BM$4,BM$4&lt;=Projects!$C$33+Projects!$D$33-1),Projects!$B$33/Projects!$D$33,"")</f>
        <v>789473.684210526</v>
      </c>
      <c r="BN35" s="189" t="n">
        <f aca="false">IF(AND(Projects!$C$33&lt;=BN$4,BN$4&lt;=Projects!$C$33+Projects!$D$33-1),Projects!$B$33/Projects!$D$33,"")</f>
        <v>789473.684210526</v>
      </c>
      <c r="BO35" s="189" t="n">
        <f aca="false">IF(AND(Projects!$C$33&lt;=BO$4,BO$4&lt;=Projects!$C$33+Projects!$D$33-1),Projects!$B$33/Projects!$D$33,"")</f>
        <v>789473.684210526</v>
      </c>
      <c r="BP35" s="189" t="n">
        <f aca="false">IF(AND(Projects!$C$33&lt;=BP$4,BP$4&lt;=Projects!$C$33+Projects!$D$33-1),Projects!$B$33/Projects!$D$33,"")</f>
        <v>789473.684210526</v>
      </c>
      <c r="BQ35" s="189" t="n">
        <f aca="false">IF(AND(Projects!$C$33&lt;=BQ$4,BQ$4&lt;=Projects!$C$33+Projects!$D$33-1),Projects!$B$33/Projects!$D$33,"")</f>
        <v>789473.684210526</v>
      </c>
      <c r="BR35" s="189" t="n">
        <f aca="false">IF(AND(Projects!$C$33&lt;=BR$4,BR$4&lt;=Projects!$C$33+Projects!$D$33-1),Projects!$B$33/Projects!$D$33,"")</f>
        <v>789473.684210526</v>
      </c>
      <c r="BS35" s="189" t="n">
        <f aca="false">IF(AND(Projects!$C$33&lt;=BS$4,BS$4&lt;=Projects!$C$33+Projects!$D$33-1),Projects!$B$33/Projects!$D$33,"")</f>
        <v>789473.684210526</v>
      </c>
      <c r="BT35" s="189" t="n">
        <f aca="false">IF(AND(Projects!$C$33&lt;=BT$4,BT$4&lt;=Projects!$C$33+Projects!$D$33-1),Projects!$B$33/Projects!$D$33,"")</f>
        <v>789473.684210526</v>
      </c>
      <c r="BU35" s="189" t="n">
        <f aca="false">IF(AND(Projects!$C$33&lt;=BU$4,BU$4&lt;=Projects!$C$33+Projects!$D$33-1),Projects!$B$33/Projects!$D$33,"")</f>
        <v>789473.684210526</v>
      </c>
      <c r="BV35" s="189" t="n">
        <f aca="false">IF(AND(Projects!$C$33&lt;=BV$4,BV$4&lt;=Projects!$C$33+Projects!$D$33-1),Projects!$B$33/Projects!$D$33,"")</f>
        <v>789473.684210526</v>
      </c>
      <c r="BW35" s="189" t="n">
        <f aca="false">IF(AND(Projects!$C$33&lt;=BW$4,BW$4&lt;=Projects!$C$33+Projects!$D$33-1),Projects!$B$33/Projects!$D$33,"")</f>
        <v>789473.684210526</v>
      </c>
      <c r="BX35" s="189" t="n">
        <f aca="false">IF(AND(Projects!$C$33&lt;=BX$4,BX$4&lt;=Projects!$C$33+Projects!$D$33-1),Projects!$B$33/Projects!$D$33,"")</f>
        <v>789473.684210526</v>
      </c>
      <c r="BY35" s="189" t="n">
        <f aca="false">IF(AND(Projects!$C$33&lt;=BY$4,BY$4&lt;=Projects!$C$33+Projects!$D$33-1),Projects!$B$33/Projects!$D$33,"")</f>
        <v>789473.684210526</v>
      </c>
      <c r="BZ35" s="189" t="n">
        <f aca="false">IF(AND(Projects!$C$33&lt;=BZ$4,BZ$4&lt;=Projects!$C$33+Projects!$D$33-1),Projects!$B$33/Projects!$D$33,"")</f>
        <v>789473.684210526</v>
      </c>
      <c r="CA35" s="189" t="n">
        <f aca="false">IF(AND(Projects!$C$33&lt;=CA$4,CA$4&lt;=Projects!$C$33+Projects!$D$33-1),Projects!$B$33/Projects!$D$33,"")</f>
        <v>789473.684210526</v>
      </c>
      <c r="CB35" s="189" t="n">
        <f aca="false">IF(AND(Projects!$C$33&lt;=CB$4,CB$4&lt;=Projects!$C$33+Projects!$D$33-1),Projects!$B$33/Projects!$D$33,"")</f>
        <v>789473.684210526</v>
      </c>
      <c r="CC35" s="189" t="str">
        <f aca="false">IF(AND(Projects!$C$33&lt;=CC$4,CC$4&lt;=Projects!$C$33+Projects!$D$33-1),Projects!$B$33/Projects!$D$33,"")</f>
        <v/>
      </c>
      <c r="CD35" s="189" t="str">
        <f aca="false">IF(AND(Projects!$C$33&lt;=CD$4,CD$4&lt;=Projects!$C$33+Projects!$D$33-1),Projects!$B$33/Projects!$D$33,"")</f>
        <v/>
      </c>
      <c r="CE35" s="189" t="str">
        <f aca="false">IF(AND(Projects!$C$33&lt;=CE$4,CE$4&lt;=Projects!$C$33+Projects!$D$33-1),Projects!$B$33/Projects!$D$33,"")</f>
        <v/>
      </c>
      <c r="CF35" s="189" t="str">
        <f aca="false">IF(AND(Projects!$C$33&lt;=CF$4,CF$4&lt;=Projects!$C$33+Projects!$D$33-1),Projects!$B$33/Projects!$D$33,"")</f>
        <v/>
      </c>
      <c r="CG35" s="189" t="str">
        <f aca="false">IF(AND(Projects!$C$33&lt;=CG$4,CG$4&lt;=Projects!$C$33+Projects!$D$33-1),Projects!$B$33/Projects!$D$33,"")</f>
        <v/>
      </c>
      <c r="CH35" s="189" t="str">
        <f aca="false">IF(AND(Projects!$C$33&lt;=CH$4,CH$4&lt;=Projects!$C$33+Projects!$D$33-1),Projects!$B$33/Projects!$D$33,"")</f>
        <v/>
      </c>
      <c r="CI35" s="189" t="str">
        <f aca="false">IF(AND(Projects!$C$33&lt;=CI$4,CI$4&lt;=Projects!$C$33+Projects!$D$33-1),Projects!$B$33/Projects!$D$33,"")</f>
        <v/>
      </c>
      <c r="CJ35" s="189" t="str">
        <f aca="false">IF(AND(Projects!$C$33&lt;=CJ$4,CJ$4&lt;=Projects!$C$33+Projects!$D$33-1),Projects!$B$33/Projects!$D$33,"")</f>
        <v/>
      </c>
      <c r="CK35" s="189" t="str">
        <f aca="false">IF(AND(Projects!$C$33&lt;=CK$4,CK$4&lt;=Projects!$C$33+Projects!$D$33-1),Projects!$B$33/Projects!$D$33,"")</f>
        <v/>
      </c>
      <c r="CL35" s="189" t="str">
        <f aca="false">IF(AND(Projects!$C$33&lt;=CL$4,CL$4&lt;=Projects!$C$33+Projects!$D$33-1),Projects!$B$33/Projects!$D$33,"")</f>
        <v/>
      </c>
      <c r="CM35" s="189" t="str">
        <f aca="false">IF(AND(Projects!$C$33&lt;=CM$4,CM$4&lt;=Projects!$C$33+Projects!$D$33-1),Projects!$B$33/Projects!$D$33,"")</f>
        <v/>
      </c>
      <c r="CN35" s="189" t="str">
        <f aca="false">IF(AND(Projects!$C$33&lt;=CN$4,CN$4&lt;=Projects!$C$33+Projects!$D$33-1),Projects!$B$33/Projects!$D$33,"")</f>
        <v/>
      </c>
      <c r="CO35" s="189" t="str">
        <f aca="false">IF(AND(Projects!$C$33&lt;=CO$4,CO$4&lt;=Projects!$C$33+Projects!$D$33-1),Projects!$B$33/Projects!$D$33,"")</f>
        <v/>
      </c>
      <c r="CP35" s="189" t="str">
        <f aca="false">IF(AND(Projects!$C$33&lt;=CP$4,CP$4&lt;=Projects!$C$33+Projects!$D$33-1),Projects!$B$33/Projects!$D$33,"")</f>
        <v/>
      </c>
      <c r="CQ35" s="189" t="str">
        <f aca="false">IF(AND(Projects!$C$33&lt;=CQ$4,CQ$4&lt;=Projects!$C$33+Projects!$D$33-1),Projects!$B$33/Projects!$D$33,"")</f>
        <v/>
      </c>
      <c r="CR35" s="189" t="str">
        <f aca="false">IF(AND(Projects!$C$33&lt;=CR$4,CR$4&lt;=Projects!$C$33+Projects!$D$33-1),Projects!$B$33/Projects!$D$33,"")</f>
        <v/>
      </c>
      <c r="CS35" s="189" t="str">
        <f aca="false">IF(AND(Projects!$C$33&lt;=CS$4,CS$4&lt;=Projects!$C$33+Projects!$D$33-1),Projects!$B$33/Projects!$D$33,"")</f>
        <v/>
      </c>
      <c r="CT35" s="189" t="str">
        <f aca="false">IF(AND(Projects!$C$33&lt;=CT$4,CT$4&lt;=Projects!$C$33+Projects!$D$33-1),Projects!$B$33/Projects!$D$33,"")</f>
        <v/>
      </c>
      <c r="CU35" s="189" t="str">
        <f aca="false">IF(AND(Projects!$C$33&lt;=CU$4,CU$4&lt;=Projects!$C$33+Projects!$D$33-1),Projects!$B$33/Projects!$D$33,"")</f>
        <v/>
      </c>
      <c r="CV35" s="189" t="str">
        <f aca="false">IF(AND(Projects!$C$33&lt;=CV$4,CV$4&lt;=Projects!$C$33+Projects!$D$33-1),Projects!$B$33/Projects!$D$33,"")</f>
        <v/>
      </c>
      <c r="CW35" s="189" t="str">
        <f aca="false">IF(AND(Projects!$C$33&lt;=CW$4,CW$4&lt;=Projects!$C$33+Projects!$D$33-1),Projects!$B$33/Projects!$D$33,"")</f>
        <v/>
      </c>
      <c r="CX35" s="189" t="str">
        <f aca="false">IF(AND(Projects!$C$33&lt;=CX$4,CX$4&lt;=Projects!$C$33+Projects!$D$33-1),Projects!$B$33/Projects!$D$33,"")</f>
        <v/>
      </c>
      <c r="CY35" s="189" t="str">
        <f aca="false">IF(AND(Projects!$C$33&lt;=CY$4,CY$4&lt;=Projects!$C$33+Projects!$D$33-1),Projects!$B$33/Projects!$D$33,"")</f>
        <v/>
      </c>
      <c r="CZ35" s="189" t="str">
        <f aca="false">IF(AND(Projects!$C$33&lt;=CZ$4,CZ$4&lt;=Projects!$C$33+Projects!$D$33-1),Projects!$B$33/Projects!$D$33,"")</f>
        <v/>
      </c>
      <c r="DA35" s="189" t="str">
        <f aca="false">IF(AND(Projects!$C$33&lt;=DA$4,DA$4&lt;=Projects!$C$33+Projects!$D$33-1),Projects!$B$33/Projects!$D$33,"")</f>
        <v/>
      </c>
      <c r="DB35" s="189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85" t="s">
        <v>37</v>
      </c>
      <c r="B36" s="186" t="n">
        <f aca="false">Projects!$B$34</f>
        <v>18000000</v>
      </c>
      <c r="C36" s="187" t="n">
        <f aca="false">EDATE(Model!$E$2,Projects!$C$34-1)</f>
        <v>47849</v>
      </c>
      <c r="D36" s="187" t="n">
        <f aca="false">EDATE(Model!$E$2,Projects!$C$34+Projects!$D$34-2)</f>
        <v>48396</v>
      </c>
      <c r="E36" s="188" t="n">
        <f aca="false">Projects!$D$34</f>
        <v>19</v>
      </c>
      <c r="F36" s="186" t="n">
        <f aca="false">Projects!$B$34/Projects!$D$34</f>
        <v>947368.421052632</v>
      </c>
      <c r="G36" s="189" t="str">
        <f aca="false">IF(AND(Projects!$C$34&lt;=G$4,G$4&lt;=Projects!$C$34+Projects!$D$34-1),Projects!$B$34/Projects!$D$34,"")</f>
        <v/>
      </c>
      <c r="H36" s="189" t="str">
        <f aca="false">IF(AND(Projects!$C$34&lt;=H$4,H$4&lt;=Projects!$C$34+Projects!$D$34-1),Projects!$B$34/Projects!$D$34,"")</f>
        <v/>
      </c>
      <c r="I36" s="189" t="str">
        <f aca="false">IF(AND(Projects!$C$34&lt;=I$4,I$4&lt;=Projects!$C$34+Projects!$D$34-1),Projects!$B$34/Projects!$D$34,"")</f>
        <v/>
      </c>
      <c r="J36" s="189" t="str">
        <f aca="false">IF(AND(Projects!$C$34&lt;=J$4,J$4&lt;=Projects!$C$34+Projects!$D$34-1),Projects!$B$34/Projects!$D$34,"")</f>
        <v/>
      </c>
      <c r="K36" s="189" t="str">
        <f aca="false">IF(AND(Projects!$C$34&lt;=K$4,K$4&lt;=Projects!$C$34+Projects!$D$34-1),Projects!$B$34/Projects!$D$34,"")</f>
        <v/>
      </c>
      <c r="L36" s="189" t="str">
        <f aca="false">IF(AND(Projects!$C$34&lt;=L$4,L$4&lt;=Projects!$C$34+Projects!$D$34-1),Projects!$B$34/Projects!$D$34,"")</f>
        <v/>
      </c>
      <c r="M36" s="189" t="str">
        <f aca="false">IF(AND(Projects!$C$34&lt;=M$4,M$4&lt;=Projects!$C$34+Projects!$D$34-1),Projects!$B$34/Projects!$D$34,"")</f>
        <v/>
      </c>
      <c r="N36" s="189" t="str">
        <f aca="false">IF(AND(Projects!$C$34&lt;=N$4,N$4&lt;=Projects!$C$34+Projects!$D$34-1),Projects!$B$34/Projects!$D$34,"")</f>
        <v/>
      </c>
      <c r="O36" s="189" t="str">
        <f aca="false">IF(AND(Projects!$C$34&lt;=O$4,O$4&lt;=Projects!$C$34+Projects!$D$34-1),Projects!$B$34/Projects!$D$34,"")</f>
        <v/>
      </c>
      <c r="P36" s="189" t="str">
        <f aca="false">IF(AND(Projects!$C$34&lt;=P$4,P$4&lt;=Projects!$C$34+Projects!$D$34-1),Projects!$B$34/Projects!$D$34,"")</f>
        <v/>
      </c>
      <c r="Q36" s="189" t="str">
        <f aca="false">IF(AND(Projects!$C$34&lt;=Q$4,Q$4&lt;=Projects!$C$34+Projects!$D$34-1),Projects!$B$34/Projects!$D$34,"")</f>
        <v/>
      </c>
      <c r="R36" s="189" t="str">
        <f aca="false">IF(AND(Projects!$C$34&lt;=R$4,R$4&lt;=Projects!$C$34+Projects!$D$34-1),Projects!$B$34/Projects!$D$34,"")</f>
        <v/>
      </c>
      <c r="S36" s="189" t="str">
        <f aca="false">IF(AND(Projects!$C$34&lt;=S$4,S$4&lt;=Projects!$C$34+Projects!$D$34-1),Projects!$B$34/Projects!$D$34,"")</f>
        <v/>
      </c>
      <c r="T36" s="189" t="str">
        <f aca="false">IF(AND(Projects!$C$34&lt;=T$4,T$4&lt;=Projects!$C$34+Projects!$D$34-1),Projects!$B$34/Projects!$D$34,"")</f>
        <v/>
      </c>
      <c r="U36" s="189" t="str">
        <f aca="false">IF(AND(Projects!$C$34&lt;=U$4,U$4&lt;=Projects!$C$34+Projects!$D$34-1),Projects!$B$34/Projects!$D$34,"")</f>
        <v/>
      </c>
      <c r="V36" s="189" t="str">
        <f aca="false">IF(AND(Projects!$C$34&lt;=V$4,V$4&lt;=Projects!$C$34+Projects!$D$34-1),Projects!$B$34/Projects!$D$34,"")</f>
        <v/>
      </c>
      <c r="W36" s="189" t="str">
        <f aca="false">IF(AND(Projects!$C$34&lt;=W$4,W$4&lt;=Projects!$C$34+Projects!$D$34-1),Projects!$B$34/Projects!$D$34,"")</f>
        <v/>
      </c>
      <c r="X36" s="189" t="str">
        <f aca="false">IF(AND(Projects!$C$34&lt;=X$4,X$4&lt;=Projects!$C$34+Projects!$D$34-1),Projects!$B$34/Projects!$D$34,"")</f>
        <v/>
      </c>
      <c r="Y36" s="189" t="str">
        <f aca="false">IF(AND(Projects!$C$34&lt;=Y$4,Y$4&lt;=Projects!$C$34+Projects!$D$34-1),Projects!$B$34/Projects!$D$34,"")</f>
        <v/>
      </c>
      <c r="Z36" s="189" t="str">
        <f aca="false">IF(AND(Projects!$C$34&lt;=Z$4,Z$4&lt;=Projects!$C$34+Projects!$D$34-1),Projects!$B$34/Projects!$D$34,"")</f>
        <v/>
      </c>
      <c r="AA36" s="189" t="str">
        <f aca="false">IF(AND(Projects!$C$34&lt;=AA$4,AA$4&lt;=Projects!$C$34+Projects!$D$34-1),Projects!$B$34/Projects!$D$34,"")</f>
        <v/>
      </c>
      <c r="AB36" s="189" t="str">
        <f aca="false">IF(AND(Projects!$C$34&lt;=AB$4,AB$4&lt;=Projects!$C$34+Projects!$D$34-1),Projects!$B$34/Projects!$D$34,"")</f>
        <v/>
      </c>
      <c r="AC36" s="189" t="str">
        <f aca="false">IF(AND(Projects!$C$34&lt;=AC$4,AC$4&lt;=Projects!$C$34+Projects!$D$34-1),Projects!$B$34/Projects!$D$34,"")</f>
        <v/>
      </c>
      <c r="AD36" s="189" t="str">
        <f aca="false">IF(AND(Projects!$C$34&lt;=AD$4,AD$4&lt;=Projects!$C$34+Projects!$D$34-1),Projects!$B$34/Projects!$D$34,"")</f>
        <v/>
      </c>
      <c r="AE36" s="189" t="str">
        <f aca="false">IF(AND(Projects!$C$34&lt;=AE$4,AE$4&lt;=Projects!$C$34+Projects!$D$34-1),Projects!$B$34/Projects!$D$34,"")</f>
        <v/>
      </c>
      <c r="AF36" s="189" t="str">
        <f aca="false">IF(AND(Projects!$C$34&lt;=AF$4,AF$4&lt;=Projects!$C$34+Projects!$D$34-1),Projects!$B$34/Projects!$D$34,"")</f>
        <v/>
      </c>
      <c r="AG36" s="189" t="str">
        <f aca="false">IF(AND(Projects!$C$34&lt;=AG$4,AG$4&lt;=Projects!$C$34+Projects!$D$34-1),Projects!$B$34/Projects!$D$34,"")</f>
        <v/>
      </c>
      <c r="AH36" s="189" t="str">
        <f aca="false">IF(AND(Projects!$C$34&lt;=AH$4,AH$4&lt;=Projects!$C$34+Projects!$D$34-1),Projects!$B$34/Projects!$D$34,"")</f>
        <v/>
      </c>
      <c r="AI36" s="189" t="str">
        <f aca="false">IF(AND(Projects!$C$34&lt;=AI$4,AI$4&lt;=Projects!$C$34+Projects!$D$34-1),Projects!$B$34/Projects!$D$34,"")</f>
        <v/>
      </c>
      <c r="AJ36" s="189" t="str">
        <f aca="false">IF(AND(Projects!$C$34&lt;=AJ$4,AJ$4&lt;=Projects!$C$34+Projects!$D$34-1),Projects!$B$34/Projects!$D$34,"")</f>
        <v/>
      </c>
      <c r="AK36" s="189" t="str">
        <f aca="false">IF(AND(Projects!$C$34&lt;=AK$4,AK$4&lt;=Projects!$C$34+Projects!$D$34-1),Projects!$B$34/Projects!$D$34,"")</f>
        <v/>
      </c>
      <c r="AL36" s="189" t="str">
        <f aca="false">IF(AND(Projects!$C$34&lt;=AL$4,AL$4&lt;=Projects!$C$34+Projects!$D$34-1),Projects!$B$34/Projects!$D$34,"")</f>
        <v/>
      </c>
      <c r="AM36" s="189" t="str">
        <f aca="false">IF(AND(Projects!$C$34&lt;=AM$4,AM$4&lt;=Projects!$C$34+Projects!$D$34-1),Projects!$B$34/Projects!$D$34,"")</f>
        <v/>
      </c>
      <c r="AN36" s="189" t="str">
        <f aca="false">IF(AND(Projects!$C$34&lt;=AN$4,AN$4&lt;=Projects!$C$34+Projects!$D$34-1),Projects!$B$34/Projects!$D$34,"")</f>
        <v/>
      </c>
      <c r="AO36" s="189" t="str">
        <f aca="false">IF(AND(Projects!$C$34&lt;=AO$4,AO$4&lt;=Projects!$C$34+Projects!$D$34-1),Projects!$B$34/Projects!$D$34,"")</f>
        <v/>
      </c>
      <c r="AP36" s="189" t="str">
        <f aca="false">IF(AND(Projects!$C$34&lt;=AP$4,AP$4&lt;=Projects!$C$34+Projects!$D$34-1),Projects!$B$34/Projects!$D$34,"")</f>
        <v/>
      </c>
      <c r="AQ36" s="189" t="str">
        <f aca="false">IF(AND(Projects!$C$34&lt;=AQ$4,AQ$4&lt;=Projects!$C$34+Projects!$D$34-1),Projects!$B$34/Projects!$D$34,"")</f>
        <v/>
      </c>
      <c r="AR36" s="189" t="str">
        <f aca="false">IF(AND(Projects!$C$34&lt;=AR$4,AR$4&lt;=Projects!$C$34+Projects!$D$34-1),Projects!$B$34/Projects!$D$34,"")</f>
        <v/>
      </c>
      <c r="AS36" s="189" t="str">
        <f aca="false">IF(AND(Projects!$C$34&lt;=AS$4,AS$4&lt;=Projects!$C$34+Projects!$D$34-1),Projects!$B$34/Projects!$D$34,"")</f>
        <v/>
      </c>
      <c r="AT36" s="189" t="str">
        <f aca="false">IF(AND(Projects!$C$34&lt;=AT$4,AT$4&lt;=Projects!$C$34+Projects!$D$34-1),Projects!$B$34/Projects!$D$34,"")</f>
        <v/>
      </c>
      <c r="AU36" s="189" t="str">
        <f aca="false">IF(AND(Projects!$C$34&lt;=AU$4,AU$4&lt;=Projects!$C$34+Projects!$D$34-1),Projects!$B$34/Projects!$D$34,"")</f>
        <v/>
      </c>
      <c r="AV36" s="189" t="str">
        <f aca="false">IF(AND(Projects!$C$34&lt;=AV$4,AV$4&lt;=Projects!$C$34+Projects!$D$34-1),Projects!$B$34/Projects!$D$34,"")</f>
        <v/>
      </c>
      <c r="AW36" s="189" t="str">
        <f aca="false">IF(AND(Projects!$C$34&lt;=AW$4,AW$4&lt;=Projects!$C$34+Projects!$D$34-1),Projects!$B$34/Projects!$D$34,"")</f>
        <v/>
      </c>
      <c r="AX36" s="189" t="str">
        <f aca="false">IF(AND(Projects!$C$34&lt;=AX$4,AX$4&lt;=Projects!$C$34+Projects!$D$34-1),Projects!$B$34/Projects!$D$34,"")</f>
        <v/>
      </c>
      <c r="AY36" s="189" t="str">
        <f aca="false">IF(AND(Projects!$C$34&lt;=AY$4,AY$4&lt;=Projects!$C$34+Projects!$D$34-1),Projects!$B$34/Projects!$D$34,"")</f>
        <v/>
      </c>
      <c r="AZ36" s="189" t="str">
        <f aca="false">IF(AND(Projects!$C$34&lt;=AZ$4,AZ$4&lt;=Projects!$C$34+Projects!$D$34-1),Projects!$B$34/Projects!$D$34,"")</f>
        <v/>
      </c>
      <c r="BA36" s="189" t="str">
        <f aca="false">IF(AND(Projects!$C$34&lt;=BA$4,BA$4&lt;=Projects!$C$34+Projects!$D$34-1),Projects!$B$34/Projects!$D$34,"")</f>
        <v/>
      </c>
      <c r="BB36" s="189" t="str">
        <f aca="false">IF(AND(Projects!$C$34&lt;=BB$4,BB$4&lt;=Projects!$C$34+Projects!$D$34-1),Projects!$B$34/Projects!$D$34,"")</f>
        <v/>
      </c>
      <c r="BC36" s="189" t="str">
        <f aca="false">IF(AND(Projects!$C$34&lt;=BC$4,BC$4&lt;=Projects!$C$34+Projects!$D$34-1),Projects!$B$34/Projects!$D$34,"")</f>
        <v/>
      </c>
      <c r="BD36" s="189" t="str">
        <f aca="false">IF(AND(Projects!$C$34&lt;=BD$4,BD$4&lt;=Projects!$C$34+Projects!$D$34-1),Projects!$B$34/Projects!$D$34,"")</f>
        <v/>
      </c>
      <c r="BE36" s="189" t="str">
        <f aca="false">IF(AND(Projects!$C$34&lt;=BE$4,BE$4&lt;=Projects!$C$34+Projects!$D$34-1),Projects!$B$34/Projects!$D$34,"")</f>
        <v/>
      </c>
      <c r="BF36" s="189" t="str">
        <f aca="false">IF(AND(Projects!$C$34&lt;=BF$4,BF$4&lt;=Projects!$C$34+Projects!$D$34-1),Projects!$B$34/Projects!$D$34,"")</f>
        <v/>
      </c>
      <c r="BG36" s="189" t="str">
        <f aca="false">IF(AND(Projects!$C$34&lt;=BG$4,BG$4&lt;=Projects!$C$34+Projects!$D$34-1),Projects!$B$34/Projects!$D$34,"")</f>
        <v/>
      </c>
      <c r="BH36" s="189" t="str">
        <f aca="false">IF(AND(Projects!$C$34&lt;=BH$4,BH$4&lt;=Projects!$C$34+Projects!$D$34-1),Projects!$B$34/Projects!$D$34,"")</f>
        <v/>
      </c>
      <c r="BI36" s="189" t="str">
        <f aca="false">IF(AND(Projects!$C$34&lt;=BI$4,BI$4&lt;=Projects!$C$34+Projects!$D$34-1),Projects!$B$34/Projects!$D$34,"")</f>
        <v/>
      </c>
      <c r="BJ36" s="189" t="str">
        <f aca="false">IF(AND(Projects!$C$34&lt;=BJ$4,BJ$4&lt;=Projects!$C$34+Projects!$D$34-1),Projects!$B$34/Projects!$D$34,"")</f>
        <v/>
      </c>
      <c r="BK36" s="189" t="str">
        <f aca="false">IF(AND(Projects!$C$34&lt;=BK$4,BK$4&lt;=Projects!$C$34+Projects!$D$34-1),Projects!$B$34/Projects!$D$34,"")</f>
        <v/>
      </c>
      <c r="BL36" s="189" t="n">
        <f aca="false">IF(AND(Projects!$C$34&lt;=BL$4,BL$4&lt;=Projects!$C$34+Projects!$D$34-1),Projects!$B$34/Projects!$D$34,"")</f>
        <v>947368.421052632</v>
      </c>
      <c r="BM36" s="189" t="n">
        <f aca="false">IF(AND(Projects!$C$34&lt;=BM$4,BM$4&lt;=Projects!$C$34+Projects!$D$34-1),Projects!$B$34/Projects!$D$34,"")</f>
        <v>947368.421052632</v>
      </c>
      <c r="BN36" s="189" t="n">
        <f aca="false">IF(AND(Projects!$C$34&lt;=BN$4,BN$4&lt;=Projects!$C$34+Projects!$D$34-1),Projects!$B$34/Projects!$D$34,"")</f>
        <v>947368.421052632</v>
      </c>
      <c r="BO36" s="189" t="n">
        <f aca="false">IF(AND(Projects!$C$34&lt;=BO$4,BO$4&lt;=Projects!$C$34+Projects!$D$34-1),Projects!$B$34/Projects!$D$34,"")</f>
        <v>947368.421052632</v>
      </c>
      <c r="BP36" s="189" t="n">
        <f aca="false">IF(AND(Projects!$C$34&lt;=BP$4,BP$4&lt;=Projects!$C$34+Projects!$D$34-1),Projects!$B$34/Projects!$D$34,"")</f>
        <v>947368.421052632</v>
      </c>
      <c r="BQ36" s="189" t="n">
        <f aca="false">IF(AND(Projects!$C$34&lt;=BQ$4,BQ$4&lt;=Projects!$C$34+Projects!$D$34-1),Projects!$B$34/Projects!$D$34,"")</f>
        <v>947368.421052632</v>
      </c>
      <c r="BR36" s="189" t="n">
        <f aca="false">IF(AND(Projects!$C$34&lt;=BR$4,BR$4&lt;=Projects!$C$34+Projects!$D$34-1),Projects!$B$34/Projects!$D$34,"")</f>
        <v>947368.421052632</v>
      </c>
      <c r="BS36" s="189" t="n">
        <f aca="false">IF(AND(Projects!$C$34&lt;=BS$4,BS$4&lt;=Projects!$C$34+Projects!$D$34-1),Projects!$B$34/Projects!$D$34,"")</f>
        <v>947368.421052632</v>
      </c>
      <c r="BT36" s="189" t="n">
        <f aca="false">IF(AND(Projects!$C$34&lt;=BT$4,BT$4&lt;=Projects!$C$34+Projects!$D$34-1),Projects!$B$34/Projects!$D$34,"")</f>
        <v>947368.421052632</v>
      </c>
      <c r="BU36" s="189" t="n">
        <f aca="false">IF(AND(Projects!$C$34&lt;=BU$4,BU$4&lt;=Projects!$C$34+Projects!$D$34-1),Projects!$B$34/Projects!$D$34,"")</f>
        <v>947368.421052632</v>
      </c>
      <c r="BV36" s="189" t="n">
        <f aca="false">IF(AND(Projects!$C$34&lt;=BV$4,BV$4&lt;=Projects!$C$34+Projects!$D$34-1),Projects!$B$34/Projects!$D$34,"")</f>
        <v>947368.421052632</v>
      </c>
      <c r="BW36" s="189" t="n">
        <f aca="false">IF(AND(Projects!$C$34&lt;=BW$4,BW$4&lt;=Projects!$C$34+Projects!$D$34-1),Projects!$B$34/Projects!$D$34,"")</f>
        <v>947368.421052632</v>
      </c>
      <c r="BX36" s="189" t="n">
        <f aca="false">IF(AND(Projects!$C$34&lt;=BX$4,BX$4&lt;=Projects!$C$34+Projects!$D$34-1),Projects!$B$34/Projects!$D$34,"")</f>
        <v>947368.421052632</v>
      </c>
      <c r="BY36" s="189" t="n">
        <f aca="false">IF(AND(Projects!$C$34&lt;=BY$4,BY$4&lt;=Projects!$C$34+Projects!$D$34-1),Projects!$B$34/Projects!$D$34,"")</f>
        <v>947368.421052632</v>
      </c>
      <c r="BZ36" s="189" t="n">
        <f aca="false">IF(AND(Projects!$C$34&lt;=BZ$4,BZ$4&lt;=Projects!$C$34+Projects!$D$34-1),Projects!$B$34/Projects!$D$34,"")</f>
        <v>947368.421052632</v>
      </c>
      <c r="CA36" s="189" t="n">
        <f aca="false">IF(AND(Projects!$C$34&lt;=CA$4,CA$4&lt;=Projects!$C$34+Projects!$D$34-1),Projects!$B$34/Projects!$D$34,"")</f>
        <v>947368.421052632</v>
      </c>
      <c r="CB36" s="189" t="n">
        <f aca="false">IF(AND(Projects!$C$34&lt;=CB$4,CB$4&lt;=Projects!$C$34+Projects!$D$34-1),Projects!$B$34/Projects!$D$34,"")</f>
        <v>947368.421052632</v>
      </c>
      <c r="CC36" s="189" t="n">
        <f aca="false">IF(AND(Projects!$C$34&lt;=CC$4,CC$4&lt;=Projects!$C$34+Projects!$D$34-1),Projects!$B$34/Projects!$D$34,"")</f>
        <v>947368.421052632</v>
      </c>
      <c r="CD36" s="189" t="n">
        <f aca="false">IF(AND(Projects!$C$34&lt;=CD$4,CD$4&lt;=Projects!$C$34+Projects!$D$34-1),Projects!$B$34/Projects!$D$34,"")</f>
        <v>947368.421052632</v>
      </c>
      <c r="CE36" s="189" t="str">
        <f aca="false">IF(AND(Projects!$C$34&lt;=CE$4,CE$4&lt;=Projects!$C$34+Projects!$D$34-1),Projects!$B$34/Projects!$D$34,"")</f>
        <v/>
      </c>
      <c r="CF36" s="189" t="str">
        <f aca="false">IF(AND(Projects!$C$34&lt;=CF$4,CF$4&lt;=Projects!$C$34+Projects!$D$34-1),Projects!$B$34/Projects!$D$34,"")</f>
        <v/>
      </c>
      <c r="CG36" s="189" t="str">
        <f aca="false">IF(AND(Projects!$C$34&lt;=CG$4,CG$4&lt;=Projects!$C$34+Projects!$D$34-1),Projects!$B$34/Projects!$D$34,"")</f>
        <v/>
      </c>
      <c r="CH36" s="189" t="str">
        <f aca="false">IF(AND(Projects!$C$34&lt;=CH$4,CH$4&lt;=Projects!$C$34+Projects!$D$34-1),Projects!$B$34/Projects!$D$34,"")</f>
        <v/>
      </c>
      <c r="CI36" s="189" t="str">
        <f aca="false">IF(AND(Projects!$C$34&lt;=CI$4,CI$4&lt;=Projects!$C$34+Projects!$D$34-1),Projects!$B$34/Projects!$D$34,"")</f>
        <v/>
      </c>
      <c r="CJ36" s="189" t="str">
        <f aca="false">IF(AND(Projects!$C$34&lt;=CJ$4,CJ$4&lt;=Projects!$C$34+Projects!$D$34-1),Projects!$B$34/Projects!$D$34,"")</f>
        <v/>
      </c>
      <c r="CK36" s="189" t="str">
        <f aca="false">IF(AND(Projects!$C$34&lt;=CK$4,CK$4&lt;=Projects!$C$34+Projects!$D$34-1),Projects!$B$34/Projects!$D$34,"")</f>
        <v/>
      </c>
      <c r="CL36" s="189" t="str">
        <f aca="false">IF(AND(Projects!$C$34&lt;=CL$4,CL$4&lt;=Projects!$C$34+Projects!$D$34-1),Projects!$B$34/Projects!$D$34,"")</f>
        <v/>
      </c>
      <c r="CM36" s="189" t="str">
        <f aca="false">IF(AND(Projects!$C$34&lt;=CM$4,CM$4&lt;=Projects!$C$34+Projects!$D$34-1),Projects!$B$34/Projects!$D$34,"")</f>
        <v/>
      </c>
      <c r="CN36" s="189" t="str">
        <f aca="false">IF(AND(Projects!$C$34&lt;=CN$4,CN$4&lt;=Projects!$C$34+Projects!$D$34-1),Projects!$B$34/Projects!$D$34,"")</f>
        <v/>
      </c>
      <c r="CO36" s="189" t="str">
        <f aca="false">IF(AND(Projects!$C$34&lt;=CO$4,CO$4&lt;=Projects!$C$34+Projects!$D$34-1),Projects!$B$34/Projects!$D$34,"")</f>
        <v/>
      </c>
      <c r="CP36" s="189" t="str">
        <f aca="false">IF(AND(Projects!$C$34&lt;=CP$4,CP$4&lt;=Projects!$C$34+Projects!$D$34-1),Projects!$B$34/Projects!$D$34,"")</f>
        <v/>
      </c>
      <c r="CQ36" s="189" t="str">
        <f aca="false">IF(AND(Projects!$C$34&lt;=CQ$4,CQ$4&lt;=Projects!$C$34+Projects!$D$34-1),Projects!$B$34/Projects!$D$34,"")</f>
        <v/>
      </c>
      <c r="CR36" s="189" t="str">
        <f aca="false">IF(AND(Projects!$C$34&lt;=CR$4,CR$4&lt;=Projects!$C$34+Projects!$D$34-1),Projects!$B$34/Projects!$D$34,"")</f>
        <v/>
      </c>
      <c r="CS36" s="189" t="str">
        <f aca="false">IF(AND(Projects!$C$34&lt;=CS$4,CS$4&lt;=Projects!$C$34+Projects!$D$34-1),Projects!$B$34/Projects!$D$34,"")</f>
        <v/>
      </c>
      <c r="CT36" s="189" t="str">
        <f aca="false">IF(AND(Projects!$C$34&lt;=CT$4,CT$4&lt;=Projects!$C$34+Projects!$D$34-1),Projects!$B$34/Projects!$D$34,"")</f>
        <v/>
      </c>
      <c r="CU36" s="189" t="str">
        <f aca="false">IF(AND(Projects!$C$34&lt;=CU$4,CU$4&lt;=Projects!$C$34+Projects!$D$34-1),Projects!$B$34/Projects!$D$34,"")</f>
        <v/>
      </c>
      <c r="CV36" s="189" t="str">
        <f aca="false">IF(AND(Projects!$C$34&lt;=CV$4,CV$4&lt;=Projects!$C$34+Projects!$D$34-1),Projects!$B$34/Projects!$D$34,"")</f>
        <v/>
      </c>
      <c r="CW36" s="189" t="str">
        <f aca="false">IF(AND(Projects!$C$34&lt;=CW$4,CW$4&lt;=Projects!$C$34+Projects!$D$34-1),Projects!$B$34/Projects!$D$34,"")</f>
        <v/>
      </c>
      <c r="CX36" s="189" t="str">
        <f aca="false">IF(AND(Projects!$C$34&lt;=CX$4,CX$4&lt;=Projects!$C$34+Projects!$D$34-1),Projects!$B$34/Projects!$D$34,"")</f>
        <v/>
      </c>
      <c r="CY36" s="189" t="str">
        <f aca="false">IF(AND(Projects!$C$34&lt;=CY$4,CY$4&lt;=Projects!$C$34+Projects!$D$34-1),Projects!$B$34/Projects!$D$34,"")</f>
        <v/>
      </c>
      <c r="CZ36" s="189" t="str">
        <f aca="false">IF(AND(Projects!$C$34&lt;=CZ$4,CZ$4&lt;=Projects!$C$34+Projects!$D$34-1),Projects!$B$34/Projects!$D$34,"")</f>
        <v/>
      </c>
      <c r="DA36" s="189" t="str">
        <f aca="false">IF(AND(Projects!$C$34&lt;=DA$4,DA$4&lt;=Projects!$C$34+Projects!$D$34-1),Projects!$B$34/Projects!$D$34,"")</f>
        <v/>
      </c>
      <c r="DB36" s="189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85" t="s">
        <v>38</v>
      </c>
      <c r="B37" s="186" t="n">
        <f aca="false">Projects!$B$35</f>
        <v>15000000</v>
      </c>
      <c r="C37" s="187" t="n">
        <f aca="false">EDATE(Model!$E$2,Projects!$C$35-1)</f>
        <v>47908</v>
      </c>
      <c r="D37" s="187" t="n">
        <f aca="false">EDATE(Model!$E$2,Projects!$C$35+Projects!$D$35-2)</f>
        <v>48458</v>
      </c>
      <c r="E37" s="188" t="n">
        <f aca="false">Projects!$D$35</f>
        <v>19</v>
      </c>
      <c r="F37" s="186" t="n">
        <f aca="false">Projects!$B$35/Projects!$D$35</f>
        <v>789473.684210526</v>
      </c>
      <c r="G37" s="189" t="str">
        <f aca="false">IF(AND(Projects!$C$35&lt;=G$4,G$4&lt;=Projects!$C$35+Projects!$D$35-1),Projects!$B$35/Projects!$D$35,"")</f>
        <v/>
      </c>
      <c r="H37" s="189" t="str">
        <f aca="false">IF(AND(Projects!$C$35&lt;=H$4,H$4&lt;=Projects!$C$35+Projects!$D$35-1),Projects!$B$35/Projects!$D$35,"")</f>
        <v/>
      </c>
      <c r="I37" s="189" t="str">
        <f aca="false">IF(AND(Projects!$C$35&lt;=I$4,I$4&lt;=Projects!$C$35+Projects!$D$35-1),Projects!$B$35/Projects!$D$35,"")</f>
        <v/>
      </c>
      <c r="J37" s="189" t="str">
        <f aca="false">IF(AND(Projects!$C$35&lt;=J$4,J$4&lt;=Projects!$C$35+Projects!$D$35-1),Projects!$B$35/Projects!$D$35,"")</f>
        <v/>
      </c>
      <c r="K37" s="189" t="str">
        <f aca="false">IF(AND(Projects!$C$35&lt;=K$4,K$4&lt;=Projects!$C$35+Projects!$D$35-1),Projects!$B$35/Projects!$D$35,"")</f>
        <v/>
      </c>
      <c r="L37" s="189" t="str">
        <f aca="false">IF(AND(Projects!$C$35&lt;=L$4,L$4&lt;=Projects!$C$35+Projects!$D$35-1),Projects!$B$35/Projects!$D$35,"")</f>
        <v/>
      </c>
      <c r="M37" s="189" t="str">
        <f aca="false">IF(AND(Projects!$C$35&lt;=M$4,M$4&lt;=Projects!$C$35+Projects!$D$35-1),Projects!$B$35/Projects!$D$35,"")</f>
        <v/>
      </c>
      <c r="N37" s="189" t="str">
        <f aca="false">IF(AND(Projects!$C$35&lt;=N$4,N$4&lt;=Projects!$C$35+Projects!$D$35-1),Projects!$B$35/Projects!$D$35,"")</f>
        <v/>
      </c>
      <c r="O37" s="189" t="str">
        <f aca="false">IF(AND(Projects!$C$35&lt;=O$4,O$4&lt;=Projects!$C$35+Projects!$D$35-1),Projects!$B$35/Projects!$D$35,"")</f>
        <v/>
      </c>
      <c r="P37" s="189" t="str">
        <f aca="false">IF(AND(Projects!$C$35&lt;=P$4,P$4&lt;=Projects!$C$35+Projects!$D$35-1),Projects!$B$35/Projects!$D$35,"")</f>
        <v/>
      </c>
      <c r="Q37" s="189" t="str">
        <f aca="false">IF(AND(Projects!$C$35&lt;=Q$4,Q$4&lt;=Projects!$C$35+Projects!$D$35-1),Projects!$B$35/Projects!$D$35,"")</f>
        <v/>
      </c>
      <c r="R37" s="189" t="str">
        <f aca="false">IF(AND(Projects!$C$35&lt;=R$4,R$4&lt;=Projects!$C$35+Projects!$D$35-1),Projects!$B$35/Projects!$D$35,"")</f>
        <v/>
      </c>
      <c r="S37" s="189" t="str">
        <f aca="false">IF(AND(Projects!$C$35&lt;=S$4,S$4&lt;=Projects!$C$35+Projects!$D$35-1),Projects!$B$35/Projects!$D$35,"")</f>
        <v/>
      </c>
      <c r="T37" s="189" t="str">
        <f aca="false">IF(AND(Projects!$C$35&lt;=T$4,T$4&lt;=Projects!$C$35+Projects!$D$35-1),Projects!$B$35/Projects!$D$35,"")</f>
        <v/>
      </c>
      <c r="U37" s="189" t="str">
        <f aca="false">IF(AND(Projects!$C$35&lt;=U$4,U$4&lt;=Projects!$C$35+Projects!$D$35-1),Projects!$B$35/Projects!$D$35,"")</f>
        <v/>
      </c>
      <c r="V37" s="189" t="str">
        <f aca="false">IF(AND(Projects!$C$35&lt;=V$4,V$4&lt;=Projects!$C$35+Projects!$D$35-1),Projects!$B$35/Projects!$D$35,"")</f>
        <v/>
      </c>
      <c r="W37" s="189" t="str">
        <f aca="false">IF(AND(Projects!$C$35&lt;=W$4,W$4&lt;=Projects!$C$35+Projects!$D$35-1),Projects!$B$35/Projects!$D$35,"")</f>
        <v/>
      </c>
      <c r="X37" s="189" t="str">
        <f aca="false">IF(AND(Projects!$C$35&lt;=X$4,X$4&lt;=Projects!$C$35+Projects!$D$35-1),Projects!$B$35/Projects!$D$35,"")</f>
        <v/>
      </c>
      <c r="Y37" s="189" t="str">
        <f aca="false">IF(AND(Projects!$C$35&lt;=Y$4,Y$4&lt;=Projects!$C$35+Projects!$D$35-1),Projects!$B$35/Projects!$D$35,"")</f>
        <v/>
      </c>
      <c r="Z37" s="189" t="str">
        <f aca="false">IF(AND(Projects!$C$35&lt;=Z$4,Z$4&lt;=Projects!$C$35+Projects!$D$35-1),Projects!$B$35/Projects!$D$35,"")</f>
        <v/>
      </c>
      <c r="AA37" s="189" t="str">
        <f aca="false">IF(AND(Projects!$C$35&lt;=AA$4,AA$4&lt;=Projects!$C$35+Projects!$D$35-1),Projects!$B$35/Projects!$D$35,"")</f>
        <v/>
      </c>
      <c r="AB37" s="189" t="str">
        <f aca="false">IF(AND(Projects!$C$35&lt;=AB$4,AB$4&lt;=Projects!$C$35+Projects!$D$35-1),Projects!$B$35/Projects!$D$35,"")</f>
        <v/>
      </c>
      <c r="AC37" s="189" t="str">
        <f aca="false">IF(AND(Projects!$C$35&lt;=AC$4,AC$4&lt;=Projects!$C$35+Projects!$D$35-1),Projects!$B$35/Projects!$D$35,"")</f>
        <v/>
      </c>
      <c r="AD37" s="189" t="str">
        <f aca="false">IF(AND(Projects!$C$35&lt;=AD$4,AD$4&lt;=Projects!$C$35+Projects!$D$35-1),Projects!$B$35/Projects!$D$35,"")</f>
        <v/>
      </c>
      <c r="AE37" s="189" t="str">
        <f aca="false">IF(AND(Projects!$C$35&lt;=AE$4,AE$4&lt;=Projects!$C$35+Projects!$D$35-1),Projects!$B$35/Projects!$D$35,"")</f>
        <v/>
      </c>
      <c r="AF37" s="189" t="str">
        <f aca="false">IF(AND(Projects!$C$35&lt;=AF$4,AF$4&lt;=Projects!$C$35+Projects!$D$35-1),Projects!$B$35/Projects!$D$35,"")</f>
        <v/>
      </c>
      <c r="AG37" s="189" t="str">
        <f aca="false">IF(AND(Projects!$C$35&lt;=AG$4,AG$4&lt;=Projects!$C$35+Projects!$D$35-1),Projects!$B$35/Projects!$D$35,"")</f>
        <v/>
      </c>
      <c r="AH37" s="189" t="str">
        <f aca="false">IF(AND(Projects!$C$35&lt;=AH$4,AH$4&lt;=Projects!$C$35+Projects!$D$35-1),Projects!$B$35/Projects!$D$35,"")</f>
        <v/>
      </c>
      <c r="AI37" s="189" t="str">
        <f aca="false">IF(AND(Projects!$C$35&lt;=AI$4,AI$4&lt;=Projects!$C$35+Projects!$D$35-1),Projects!$B$35/Projects!$D$35,"")</f>
        <v/>
      </c>
      <c r="AJ37" s="189" t="str">
        <f aca="false">IF(AND(Projects!$C$35&lt;=AJ$4,AJ$4&lt;=Projects!$C$35+Projects!$D$35-1),Projects!$B$35/Projects!$D$35,"")</f>
        <v/>
      </c>
      <c r="AK37" s="189" t="str">
        <f aca="false">IF(AND(Projects!$C$35&lt;=AK$4,AK$4&lt;=Projects!$C$35+Projects!$D$35-1),Projects!$B$35/Projects!$D$35,"")</f>
        <v/>
      </c>
      <c r="AL37" s="189" t="str">
        <f aca="false">IF(AND(Projects!$C$35&lt;=AL$4,AL$4&lt;=Projects!$C$35+Projects!$D$35-1),Projects!$B$35/Projects!$D$35,"")</f>
        <v/>
      </c>
      <c r="AM37" s="189" t="str">
        <f aca="false">IF(AND(Projects!$C$35&lt;=AM$4,AM$4&lt;=Projects!$C$35+Projects!$D$35-1),Projects!$B$35/Projects!$D$35,"")</f>
        <v/>
      </c>
      <c r="AN37" s="189" t="str">
        <f aca="false">IF(AND(Projects!$C$35&lt;=AN$4,AN$4&lt;=Projects!$C$35+Projects!$D$35-1),Projects!$B$35/Projects!$D$35,"")</f>
        <v/>
      </c>
      <c r="AO37" s="189" t="str">
        <f aca="false">IF(AND(Projects!$C$35&lt;=AO$4,AO$4&lt;=Projects!$C$35+Projects!$D$35-1),Projects!$B$35/Projects!$D$35,"")</f>
        <v/>
      </c>
      <c r="AP37" s="189" t="str">
        <f aca="false">IF(AND(Projects!$C$35&lt;=AP$4,AP$4&lt;=Projects!$C$35+Projects!$D$35-1),Projects!$B$35/Projects!$D$35,"")</f>
        <v/>
      </c>
      <c r="AQ37" s="189" t="str">
        <f aca="false">IF(AND(Projects!$C$35&lt;=AQ$4,AQ$4&lt;=Projects!$C$35+Projects!$D$35-1),Projects!$B$35/Projects!$D$35,"")</f>
        <v/>
      </c>
      <c r="AR37" s="189" t="str">
        <f aca="false">IF(AND(Projects!$C$35&lt;=AR$4,AR$4&lt;=Projects!$C$35+Projects!$D$35-1),Projects!$B$35/Projects!$D$35,"")</f>
        <v/>
      </c>
      <c r="AS37" s="189" t="str">
        <f aca="false">IF(AND(Projects!$C$35&lt;=AS$4,AS$4&lt;=Projects!$C$35+Projects!$D$35-1),Projects!$B$35/Projects!$D$35,"")</f>
        <v/>
      </c>
      <c r="AT37" s="189" t="str">
        <f aca="false">IF(AND(Projects!$C$35&lt;=AT$4,AT$4&lt;=Projects!$C$35+Projects!$D$35-1),Projects!$B$35/Projects!$D$35,"")</f>
        <v/>
      </c>
      <c r="AU37" s="189" t="str">
        <f aca="false">IF(AND(Projects!$C$35&lt;=AU$4,AU$4&lt;=Projects!$C$35+Projects!$D$35-1),Projects!$B$35/Projects!$D$35,"")</f>
        <v/>
      </c>
      <c r="AV37" s="189" t="str">
        <f aca="false">IF(AND(Projects!$C$35&lt;=AV$4,AV$4&lt;=Projects!$C$35+Projects!$D$35-1),Projects!$B$35/Projects!$D$35,"")</f>
        <v/>
      </c>
      <c r="AW37" s="189" t="str">
        <f aca="false">IF(AND(Projects!$C$35&lt;=AW$4,AW$4&lt;=Projects!$C$35+Projects!$D$35-1),Projects!$B$35/Projects!$D$35,"")</f>
        <v/>
      </c>
      <c r="AX37" s="189" t="str">
        <f aca="false">IF(AND(Projects!$C$35&lt;=AX$4,AX$4&lt;=Projects!$C$35+Projects!$D$35-1),Projects!$B$35/Projects!$D$35,"")</f>
        <v/>
      </c>
      <c r="AY37" s="189" t="str">
        <f aca="false">IF(AND(Projects!$C$35&lt;=AY$4,AY$4&lt;=Projects!$C$35+Projects!$D$35-1),Projects!$B$35/Projects!$D$35,"")</f>
        <v/>
      </c>
      <c r="AZ37" s="189" t="str">
        <f aca="false">IF(AND(Projects!$C$35&lt;=AZ$4,AZ$4&lt;=Projects!$C$35+Projects!$D$35-1),Projects!$B$35/Projects!$D$35,"")</f>
        <v/>
      </c>
      <c r="BA37" s="189" t="str">
        <f aca="false">IF(AND(Projects!$C$35&lt;=BA$4,BA$4&lt;=Projects!$C$35+Projects!$D$35-1),Projects!$B$35/Projects!$D$35,"")</f>
        <v/>
      </c>
      <c r="BB37" s="189" t="str">
        <f aca="false">IF(AND(Projects!$C$35&lt;=BB$4,BB$4&lt;=Projects!$C$35+Projects!$D$35-1),Projects!$B$35/Projects!$D$35,"")</f>
        <v/>
      </c>
      <c r="BC37" s="189" t="str">
        <f aca="false">IF(AND(Projects!$C$35&lt;=BC$4,BC$4&lt;=Projects!$C$35+Projects!$D$35-1),Projects!$B$35/Projects!$D$35,"")</f>
        <v/>
      </c>
      <c r="BD37" s="189" t="str">
        <f aca="false">IF(AND(Projects!$C$35&lt;=BD$4,BD$4&lt;=Projects!$C$35+Projects!$D$35-1),Projects!$B$35/Projects!$D$35,"")</f>
        <v/>
      </c>
      <c r="BE37" s="189" t="str">
        <f aca="false">IF(AND(Projects!$C$35&lt;=BE$4,BE$4&lt;=Projects!$C$35+Projects!$D$35-1),Projects!$B$35/Projects!$D$35,"")</f>
        <v/>
      </c>
      <c r="BF37" s="189" t="str">
        <f aca="false">IF(AND(Projects!$C$35&lt;=BF$4,BF$4&lt;=Projects!$C$35+Projects!$D$35-1),Projects!$B$35/Projects!$D$35,"")</f>
        <v/>
      </c>
      <c r="BG37" s="189" t="str">
        <f aca="false">IF(AND(Projects!$C$35&lt;=BG$4,BG$4&lt;=Projects!$C$35+Projects!$D$35-1),Projects!$B$35/Projects!$D$35,"")</f>
        <v/>
      </c>
      <c r="BH37" s="189" t="str">
        <f aca="false">IF(AND(Projects!$C$35&lt;=BH$4,BH$4&lt;=Projects!$C$35+Projects!$D$35-1),Projects!$B$35/Projects!$D$35,"")</f>
        <v/>
      </c>
      <c r="BI37" s="189" t="str">
        <f aca="false">IF(AND(Projects!$C$35&lt;=BI$4,BI$4&lt;=Projects!$C$35+Projects!$D$35-1),Projects!$B$35/Projects!$D$35,"")</f>
        <v/>
      </c>
      <c r="BJ37" s="189" t="str">
        <f aca="false">IF(AND(Projects!$C$35&lt;=BJ$4,BJ$4&lt;=Projects!$C$35+Projects!$D$35-1),Projects!$B$35/Projects!$D$35,"")</f>
        <v/>
      </c>
      <c r="BK37" s="189" t="str">
        <f aca="false">IF(AND(Projects!$C$35&lt;=BK$4,BK$4&lt;=Projects!$C$35+Projects!$D$35-1),Projects!$B$35/Projects!$D$35,"")</f>
        <v/>
      </c>
      <c r="BL37" s="189" t="str">
        <f aca="false">IF(AND(Projects!$C$35&lt;=BL$4,BL$4&lt;=Projects!$C$35+Projects!$D$35-1),Projects!$B$35/Projects!$D$35,"")</f>
        <v/>
      </c>
      <c r="BM37" s="189" t="str">
        <f aca="false">IF(AND(Projects!$C$35&lt;=BM$4,BM$4&lt;=Projects!$C$35+Projects!$D$35-1),Projects!$B$35/Projects!$D$35,"")</f>
        <v/>
      </c>
      <c r="BN37" s="189" t="n">
        <f aca="false">IF(AND(Projects!$C$35&lt;=BN$4,BN$4&lt;=Projects!$C$35+Projects!$D$35-1),Projects!$B$35/Projects!$D$35,"")</f>
        <v>789473.684210526</v>
      </c>
      <c r="BO37" s="189" t="n">
        <f aca="false">IF(AND(Projects!$C$35&lt;=BO$4,BO$4&lt;=Projects!$C$35+Projects!$D$35-1),Projects!$B$35/Projects!$D$35,"")</f>
        <v>789473.684210526</v>
      </c>
      <c r="BP37" s="189" t="n">
        <f aca="false">IF(AND(Projects!$C$35&lt;=BP$4,BP$4&lt;=Projects!$C$35+Projects!$D$35-1),Projects!$B$35/Projects!$D$35,"")</f>
        <v>789473.684210526</v>
      </c>
      <c r="BQ37" s="189" t="n">
        <f aca="false">IF(AND(Projects!$C$35&lt;=BQ$4,BQ$4&lt;=Projects!$C$35+Projects!$D$35-1),Projects!$B$35/Projects!$D$35,"")</f>
        <v>789473.684210526</v>
      </c>
      <c r="BR37" s="189" t="n">
        <f aca="false">IF(AND(Projects!$C$35&lt;=BR$4,BR$4&lt;=Projects!$C$35+Projects!$D$35-1),Projects!$B$35/Projects!$D$35,"")</f>
        <v>789473.684210526</v>
      </c>
      <c r="BS37" s="189" t="n">
        <f aca="false">IF(AND(Projects!$C$35&lt;=BS$4,BS$4&lt;=Projects!$C$35+Projects!$D$35-1),Projects!$B$35/Projects!$D$35,"")</f>
        <v>789473.684210526</v>
      </c>
      <c r="BT37" s="189" t="n">
        <f aca="false">IF(AND(Projects!$C$35&lt;=BT$4,BT$4&lt;=Projects!$C$35+Projects!$D$35-1),Projects!$B$35/Projects!$D$35,"")</f>
        <v>789473.684210526</v>
      </c>
      <c r="BU37" s="189" t="n">
        <f aca="false">IF(AND(Projects!$C$35&lt;=BU$4,BU$4&lt;=Projects!$C$35+Projects!$D$35-1),Projects!$B$35/Projects!$D$35,"")</f>
        <v>789473.684210526</v>
      </c>
      <c r="BV37" s="189" t="n">
        <f aca="false">IF(AND(Projects!$C$35&lt;=BV$4,BV$4&lt;=Projects!$C$35+Projects!$D$35-1),Projects!$B$35/Projects!$D$35,"")</f>
        <v>789473.684210526</v>
      </c>
      <c r="BW37" s="189" t="n">
        <f aca="false">IF(AND(Projects!$C$35&lt;=BW$4,BW$4&lt;=Projects!$C$35+Projects!$D$35-1),Projects!$B$35/Projects!$D$35,"")</f>
        <v>789473.684210526</v>
      </c>
      <c r="BX37" s="189" t="n">
        <f aca="false">IF(AND(Projects!$C$35&lt;=BX$4,BX$4&lt;=Projects!$C$35+Projects!$D$35-1),Projects!$B$35/Projects!$D$35,"")</f>
        <v>789473.684210526</v>
      </c>
      <c r="BY37" s="189" t="n">
        <f aca="false">IF(AND(Projects!$C$35&lt;=BY$4,BY$4&lt;=Projects!$C$35+Projects!$D$35-1),Projects!$B$35/Projects!$D$35,"")</f>
        <v>789473.684210526</v>
      </c>
      <c r="BZ37" s="189" t="n">
        <f aca="false">IF(AND(Projects!$C$35&lt;=BZ$4,BZ$4&lt;=Projects!$C$35+Projects!$D$35-1),Projects!$B$35/Projects!$D$35,"")</f>
        <v>789473.684210526</v>
      </c>
      <c r="CA37" s="189" t="n">
        <f aca="false">IF(AND(Projects!$C$35&lt;=CA$4,CA$4&lt;=Projects!$C$35+Projects!$D$35-1),Projects!$B$35/Projects!$D$35,"")</f>
        <v>789473.684210526</v>
      </c>
      <c r="CB37" s="189" t="n">
        <f aca="false">IF(AND(Projects!$C$35&lt;=CB$4,CB$4&lt;=Projects!$C$35+Projects!$D$35-1),Projects!$B$35/Projects!$D$35,"")</f>
        <v>789473.684210526</v>
      </c>
      <c r="CC37" s="189" t="n">
        <f aca="false">IF(AND(Projects!$C$35&lt;=CC$4,CC$4&lt;=Projects!$C$35+Projects!$D$35-1),Projects!$B$35/Projects!$D$35,"")</f>
        <v>789473.684210526</v>
      </c>
      <c r="CD37" s="189" t="n">
        <f aca="false">IF(AND(Projects!$C$35&lt;=CD$4,CD$4&lt;=Projects!$C$35+Projects!$D$35-1),Projects!$B$35/Projects!$D$35,"")</f>
        <v>789473.684210526</v>
      </c>
      <c r="CE37" s="189" t="n">
        <f aca="false">IF(AND(Projects!$C$35&lt;=CE$4,CE$4&lt;=Projects!$C$35+Projects!$D$35-1),Projects!$B$35/Projects!$D$35,"")</f>
        <v>789473.684210526</v>
      </c>
      <c r="CF37" s="189" t="n">
        <f aca="false">IF(AND(Projects!$C$35&lt;=CF$4,CF$4&lt;=Projects!$C$35+Projects!$D$35-1),Projects!$B$35/Projects!$D$35,"")</f>
        <v>789473.684210526</v>
      </c>
      <c r="CG37" s="189" t="str">
        <f aca="false">IF(AND(Projects!$C$35&lt;=CG$4,CG$4&lt;=Projects!$C$35+Projects!$D$35-1),Projects!$B$35/Projects!$D$35,"")</f>
        <v/>
      </c>
      <c r="CH37" s="189" t="str">
        <f aca="false">IF(AND(Projects!$C$35&lt;=CH$4,CH$4&lt;=Projects!$C$35+Projects!$D$35-1),Projects!$B$35/Projects!$D$35,"")</f>
        <v/>
      </c>
      <c r="CI37" s="189" t="str">
        <f aca="false">IF(AND(Projects!$C$35&lt;=CI$4,CI$4&lt;=Projects!$C$35+Projects!$D$35-1),Projects!$B$35/Projects!$D$35,"")</f>
        <v/>
      </c>
      <c r="CJ37" s="189" t="str">
        <f aca="false">IF(AND(Projects!$C$35&lt;=CJ$4,CJ$4&lt;=Projects!$C$35+Projects!$D$35-1),Projects!$B$35/Projects!$D$35,"")</f>
        <v/>
      </c>
      <c r="CK37" s="189" t="str">
        <f aca="false">IF(AND(Projects!$C$35&lt;=CK$4,CK$4&lt;=Projects!$C$35+Projects!$D$35-1),Projects!$B$35/Projects!$D$35,"")</f>
        <v/>
      </c>
      <c r="CL37" s="189" t="str">
        <f aca="false">IF(AND(Projects!$C$35&lt;=CL$4,CL$4&lt;=Projects!$C$35+Projects!$D$35-1),Projects!$B$35/Projects!$D$35,"")</f>
        <v/>
      </c>
      <c r="CM37" s="189" t="str">
        <f aca="false">IF(AND(Projects!$C$35&lt;=CM$4,CM$4&lt;=Projects!$C$35+Projects!$D$35-1),Projects!$B$35/Projects!$D$35,"")</f>
        <v/>
      </c>
      <c r="CN37" s="189" t="str">
        <f aca="false">IF(AND(Projects!$C$35&lt;=CN$4,CN$4&lt;=Projects!$C$35+Projects!$D$35-1),Projects!$B$35/Projects!$D$35,"")</f>
        <v/>
      </c>
      <c r="CO37" s="189" t="str">
        <f aca="false">IF(AND(Projects!$C$35&lt;=CO$4,CO$4&lt;=Projects!$C$35+Projects!$D$35-1),Projects!$B$35/Projects!$D$35,"")</f>
        <v/>
      </c>
      <c r="CP37" s="189" t="str">
        <f aca="false">IF(AND(Projects!$C$35&lt;=CP$4,CP$4&lt;=Projects!$C$35+Projects!$D$35-1),Projects!$B$35/Projects!$D$35,"")</f>
        <v/>
      </c>
      <c r="CQ37" s="189" t="str">
        <f aca="false">IF(AND(Projects!$C$35&lt;=CQ$4,CQ$4&lt;=Projects!$C$35+Projects!$D$35-1),Projects!$B$35/Projects!$D$35,"")</f>
        <v/>
      </c>
      <c r="CR37" s="189" t="str">
        <f aca="false">IF(AND(Projects!$C$35&lt;=CR$4,CR$4&lt;=Projects!$C$35+Projects!$D$35-1),Projects!$B$35/Projects!$D$35,"")</f>
        <v/>
      </c>
      <c r="CS37" s="189" t="str">
        <f aca="false">IF(AND(Projects!$C$35&lt;=CS$4,CS$4&lt;=Projects!$C$35+Projects!$D$35-1),Projects!$B$35/Projects!$D$35,"")</f>
        <v/>
      </c>
      <c r="CT37" s="189" t="str">
        <f aca="false">IF(AND(Projects!$C$35&lt;=CT$4,CT$4&lt;=Projects!$C$35+Projects!$D$35-1),Projects!$B$35/Projects!$D$35,"")</f>
        <v/>
      </c>
      <c r="CU37" s="189" t="str">
        <f aca="false">IF(AND(Projects!$C$35&lt;=CU$4,CU$4&lt;=Projects!$C$35+Projects!$D$35-1),Projects!$B$35/Projects!$D$35,"")</f>
        <v/>
      </c>
      <c r="CV37" s="189" t="str">
        <f aca="false">IF(AND(Projects!$C$35&lt;=CV$4,CV$4&lt;=Projects!$C$35+Projects!$D$35-1),Projects!$B$35/Projects!$D$35,"")</f>
        <v/>
      </c>
      <c r="CW37" s="189" t="str">
        <f aca="false">IF(AND(Projects!$C$35&lt;=CW$4,CW$4&lt;=Projects!$C$35+Projects!$D$35-1),Projects!$B$35/Projects!$D$35,"")</f>
        <v/>
      </c>
      <c r="CX37" s="189" t="str">
        <f aca="false">IF(AND(Projects!$C$35&lt;=CX$4,CX$4&lt;=Projects!$C$35+Projects!$D$35-1),Projects!$B$35/Projects!$D$35,"")</f>
        <v/>
      </c>
      <c r="CY37" s="189" t="str">
        <f aca="false">IF(AND(Projects!$C$35&lt;=CY$4,CY$4&lt;=Projects!$C$35+Projects!$D$35-1),Projects!$B$35/Projects!$D$35,"")</f>
        <v/>
      </c>
      <c r="CZ37" s="189" t="str">
        <f aca="false">IF(AND(Projects!$C$35&lt;=CZ$4,CZ$4&lt;=Projects!$C$35+Projects!$D$35-1),Projects!$B$35/Projects!$D$35,"")</f>
        <v/>
      </c>
      <c r="DA37" s="189" t="str">
        <f aca="false">IF(AND(Projects!$C$35&lt;=DA$4,DA$4&lt;=Projects!$C$35+Projects!$D$35-1),Projects!$B$35/Projects!$D$35,"")</f>
        <v/>
      </c>
      <c r="DB37" s="189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85" t="s">
        <v>39</v>
      </c>
      <c r="B38" s="186" t="n">
        <f aca="false">Projects!$B$36</f>
        <v>18000000</v>
      </c>
      <c r="C38" s="187" t="n">
        <f aca="false">EDATE(Model!$E$2,Projects!$C$36-1)</f>
        <v>47969</v>
      </c>
      <c r="D38" s="187" t="n">
        <f aca="false">EDATE(Model!$E$2,Projects!$C$36+Projects!$D$36-2)</f>
        <v>48519</v>
      </c>
      <c r="E38" s="188" t="n">
        <f aca="false">Projects!$D$36</f>
        <v>19</v>
      </c>
      <c r="F38" s="186" t="n">
        <f aca="false">Projects!$B$36/Projects!$D$36</f>
        <v>947368.421052632</v>
      </c>
      <c r="G38" s="189" t="str">
        <f aca="false">IF(AND(Projects!$C$36&lt;=G$4,G$4&lt;=Projects!$C$36+Projects!$D$36-1),Projects!$B$36/Projects!$D$36,"")</f>
        <v/>
      </c>
      <c r="H38" s="189" t="str">
        <f aca="false">IF(AND(Projects!$C$36&lt;=H$4,H$4&lt;=Projects!$C$36+Projects!$D$36-1),Projects!$B$36/Projects!$D$36,"")</f>
        <v/>
      </c>
      <c r="I38" s="189" t="str">
        <f aca="false">IF(AND(Projects!$C$36&lt;=I$4,I$4&lt;=Projects!$C$36+Projects!$D$36-1),Projects!$B$36/Projects!$D$36,"")</f>
        <v/>
      </c>
      <c r="J38" s="189" t="str">
        <f aca="false">IF(AND(Projects!$C$36&lt;=J$4,J$4&lt;=Projects!$C$36+Projects!$D$36-1),Projects!$B$36/Projects!$D$36,"")</f>
        <v/>
      </c>
      <c r="K38" s="189" t="str">
        <f aca="false">IF(AND(Projects!$C$36&lt;=K$4,K$4&lt;=Projects!$C$36+Projects!$D$36-1),Projects!$B$36/Projects!$D$36,"")</f>
        <v/>
      </c>
      <c r="L38" s="189" t="str">
        <f aca="false">IF(AND(Projects!$C$36&lt;=L$4,L$4&lt;=Projects!$C$36+Projects!$D$36-1),Projects!$B$36/Projects!$D$36,"")</f>
        <v/>
      </c>
      <c r="M38" s="189" t="str">
        <f aca="false">IF(AND(Projects!$C$36&lt;=M$4,M$4&lt;=Projects!$C$36+Projects!$D$36-1),Projects!$B$36/Projects!$D$36,"")</f>
        <v/>
      </c>
      <c r="N38" s="189" t="str">
        <f aca="false">IF(AND(Projects!$C$36&lt;=N$4,N$4&lt;=Projects!$C$36+Projects!$D$36-1),Projects!$B$36/Projects!$D$36,"")</f>
        <v/>
      </c>
      <c r="O38" s="189" t="str">
        <f aca="false">IF(AND(Projects!$C$36&lt;=O$4,O$4&lt;=Projects!$C$36+Projects!$D$36-1),Projects!$B$36/Projects!$D$36,"")</f>
        <v/>
      </c>
      <c r="P38" s="189" t="str">
        <f aca="false">IF(AND(Projects!$C$36&lt;=P$4,P$4&lt;=Projects!$C$36+Projects!$D$36-1),Projects!$B$36/Projects!$D$36,"")</f>
        <v/>
      </c>
      <c r="Q38" s="189" t="str">
        <f aca="false">IF(AND(Projects!$C$36&lt;=Q$4,Q$4&lt;=Projects!$C$36+Projects!$D$36-1),Projects!$B$36/Projects!$D$36,"")</f>
        <v/>
      </c>
      <c r="R38" s="189" t="str">
        <f aca="false">IF(AND(Projects!$C$36&lt;=R$4,R$4&lt;=Projects!$C$36+Projects!$D$36-1),Projects!$B$36/Projects!$D$36,"")</f>
        <v/>
      </c>
      <c r="S38" s="189" t="str">
        <f aca="false">IF(AND(Projects!$C$36&lt;=S$4,S$4&lt;=Projects!$C$36+Projects!$D$36-1),Projects!$B$36/Projects!$D$36,"")</f>
        <v/>
      </c>
      <c r="T38" s="189" t="str">
        <f aca="false">IF(AND(Projects!$C$36&lt;=T$4,T$4&lt;=Projects!$C$36+Projects!$D$36-1),Projects!$B$36/Projects!$D$36,"")</f>
        <v/>
      </c>
      <c r="U38" s="189" t="str">
        <f aca="false">IF(AND(Projects!$C$36&lt;=U$4,U$4&lt;=Projects!$C$36+Projects!$D$36-1),Projects!$B$36/Projects!$D$36,"")</f>
        <v/>
      </c>
      <c r="V38" s="189" t="str">
        <f aca="false">IF(AND(Projects!$C$36&lt;=V$4,V$4&lt;=Projects!$C$36+Projects!$D$36-1),Projects!$B$36/Projects!$D$36,"")</f>
        <v/>
      </c>
      <c r="W38" s="189" t="str">
        <f aca="false">IF(AND(Projects!$C$36&lt;=W$4,W$4&lt;=Projects!$C$36+Projects!$D$36-1),Projects!$B$36/Projects!$D$36,"")</f>
        <v/>
      </c>
      <c r="X38" s="189" t="str">
        <f aca="false">IF(AND(Projects!$C$36&lt;=X$4,X$4&lt;=Projects!$C$36+Projects!$D$36-1),Projects!$B$36/Projects!$D$36,"")</f>
        <v/>
      </c>
      <c r="Y38" s="189" t="str">
        <f aca="false">IF(AND(Projects!$C$36&lt;=Y$4,Y$4&lt;=Projects!$C$36+Projects!$D$36-1),Projects!$B$36/Projects!$D$36,"")</f>
        <v/>
      </c>
      <c r="Z38" s="189" t="str">
        <f aca="false">IF(AND(Projects!$C$36&lt;=Z$4,Z$4&lt;=Projects!$C$36+Projects!$D$36-1),Projects!$B$36/Projects!$D$36,"")</f>
        <v/>
      </c>
      <c r="AA38" s="189" t="str">
        <f aca="false">IF(AND(Projects!$C$36&lt;=AA$4,AA$4&lt;=Projects!$C$36+Projects!$D$36-1),Projects!$B$36/Projects!$D$36,"")</f>
        <v/>
      </c>
      <c r="AB38" s="189" t="str">
        <f aca="false">IF(AND(Projects!$C$36&lt;=AB$4,AB$4&lt;=Projects!$C$36+Projects!$D$36-1),Projects!$B$36/Projects!$D$36,"")</f>
        <v/>
      </c>
      <c r="AC38" s="189" t="str">
        <f aca="false">IF(AND(Projects!$C$36&lt;=AC$4,AC$4&lt;=Projects!$C$36+Projects!$D$36-1),Projects!$B$36/Projects!$D$36,"")</f>
        <v/>
      </c>
      <c r="AD38" s="189" t="str">
        <f aca="false">IF(AND(Projects!$C$36&lt;=AD$4,AD$4&lt;=Projects!$C$36+Projects!$D$36-1),Projects!$B$36/Projects!$D$36,"")</f>
        <v/>
      </c>
      <c r="AE38" s="189" t="str">
        <f aca="false">IF(AND(Projects!$C$36&lt;=AE$4,AE$4&lt;=Projects!$C$36+Projects!$D$36-1),Projects!$B$36/Projects!$D$36,"")</f>
        <v/>
      </c>
      <c r="AF38" s="189" t="str">
        <f aca="false">IF(AND(Projects!$C$36&lt;=AF$4,AF$4&lt;=Projects!$C$36+Projects!$D$36-1),Projects!$B$36/Projects!$D$36,"")</f>
        <v/>
      </c>
      <c r="AG38" s="189" t="str">
        <f aca="false">IF(AND(Projects!$C$36&lt;=AG$4,AG$4&lt;=Projects!$C$36+Projects!$D$36-1),Projects!$B$36/Projects!$D$36,"")</f>
        <v/>
      </c>
      <c r="AH38" s="189" t="str">
        <f aca="false">IF(AND(Projects!$C$36&lt;=AH$4,AH$4&lt;=Projects!$C$36+Projects!$D$36-1),Projects!$B$36/Projects!$D$36,"")</f>
        <v/>
      </c>
      <c r="AI38" s="189" t="str">
        <f aca="false">IF(AND(Projects!$C$36&lt;=AI$4,AI$4&lt;=Projects!$C$36+Projects!$D$36-1),Projects!$B$36/Projects!$D$36,"")</f>
        <v/>
      </c>
      <c r="AJ38" s="189" t="str">
        <f aca="false">IF(AND(Projects!$C$36&lt;=AJ$4,AJ$4&lt;=Projects!$C$36+Projects!$D$36-1),Projects!$B$36/Projects!$D$36,"")</f>
        <v/>
      </c>
      <c r="AK38" s="189" t="str">
        <f aca="false">IF(AND(Projects!$C$36&lt;=AK$4,AK$4&lt;=Projects!$C$36+Projects!$D$36-1),Projects!$B$36/Projects!$D$36,"")</f>
        <v/>
      </c>
      <c r="AL38" s="189" t="str">
        <f aca="false">IF(AND(Projects!$C$36&lt;=AL$4,AL$4&lt;=Projects!$C$36+Projects!$D$36-1),Projects!$B$36/Projects!$D$36,"")</f>
        <v/>
      </c>
      <c r="AM38" s="189" t="str">
        <f aca="false">IF(AND(Projects!$C$36&lt;=AM$4,AM$4&lt;=Projects!$C$36+Projects!$D$36-1),Projects!$B$36/Projects!$D$36,"")</f>
        <v/>
      </c>
      <c r="AN38" s="189" t="str">
        <f aca="false">IF(AND(Projects!$C$36&lt;=AN$4,AN$4&lt;=Projects!$C$36+Projects!$D$36-1),Projects!$B$36/Projects!$D$36,"")</f>
        <v/>
      </c>
      <c r="AO38" s="189" t="str">
        <f aca="false">IF(AND(Projects!$C$36&lt;=AO$4,AO$4&lt;=Projects!$C$36+Projects!$D$36-1),Projects!$B$36/Projects!$D$36,"")</f>
        <v/>
      </c>
      <c r="AP38" s="189" t="str">
        <f aca="false">IF(AND(Projects!$C$36&lt;=AP$4,AP$4&lt;=Projects!$C$36+Projects!$D$36-1),Projects!$B$36/Projects!$D$36,"")</f>
        <v/>
      </c>
      <c r="AQ38" s="189" t="str">
        <f aca="false">IF(AND(Projects!$C$36&lt;=AQ$4,AQ$4&lt;=Projects!$C$36+Projects!$D$36-1),Projects!$B$36/Projects!$D$36,"")</f>
        <v/>
      </c>
      <c r="AR38" s="189" t="str">
        <f aca="false">IF(AND(Projects!$C$36&lt;=AR$4,AR$4&lt;=Projects!$C$36+Projects!$D$36-1),Projects!$B$36/Projects!$D$36,"")</f>
        <v/>
      </c>
      <c r="AS38" s="189" t="str">
        <f aca="false">IF(AND(Projects!$C$36&lt;=AS$4,AS$4&lt;=Projects!$C$36+Projects!$D$36-1),Projects!$B$36/Projects!$D$36,"")</f>
        <v/>
      </c>
      <c r="AT38" s="189" t="str">
        <f aca="false">IF(AND(Projects!$C$36&lt;=AT$4,AT$4&lt;=Projects!$C$36+Projects!$D$36-1),Projects!$B$36/Projects!$D$36,"")</f>
        <v/>
      </c>
      <c r="AU38" s="189" t="str">
        <f aca="false">IF(AND(Projects!$C$36&lt;=AU$4,AU$4&lt;=Projects!$C$36+Projects!$D$36-1),Projects!$B$36/Projects!$D$36,"")</f>
        <v/>
      </c>
      <c r="AV38" s="189" t="str">
        <f aca="false">IF(AND(Projects!$C$36&lt;=AV$4,AV$4&lt;=Projects!$C$36+Projects!$D$36-1),Projects!$B$36/Projects!$D$36,"")</f>
        <v/>
      </c>
      <c r="AW38" s="189" t="str">
        <f aca="false">IF(AND(Projects!$C$36&lt;=AW$4,AW$4&lt;=Projects!$C$36+Projects!$D$36-1),Projects!$B$36/Projects!$D$36,"")</f>
        <v/>
      </c>
      <c r="AX38" s="189" t="str">
        <f aca="false">IF(AND(Projects!$C$36&lt;=AX$4,AX$4&lt;=Projects!$C$36+Projects!$D$36-1),Projects!$B$36/Projects!$D$36,"")</f>
        <v/>
      </c>
      <c r="AY38" s="189" t="str">
        <f aca="false">IF(AND(Projects!$C$36&lt;=AY$4,AY$4&lt;=Projects!$C$36+Projects!$D$36-1),Projects!$B$36/Projects!$D$36,"")</f>
        <v/>
      </c>
      <c r="AZ38" s="189" t="str">
        <f aca="false">IF(AND(Projects!$C$36&lt;=AZ$4,AZ$4&lt;=Projects!$C$36+Projects!$D$36-1),Projects!$B$36/Projects!$D$36,"")</f>
        <v/>
      </c>
      <c r="BA38" s="189" t="str">
        <f aca="false">IF(AND(Projects!$C$36&lt;=BA$4,BA$4&lt;=Projects!$C$36+Projects!$D$36-1),Projects!$B$36/Projects!$D$36,"")</f>
        <v/>
      </c>
      <c r="BB38" s="189" t="str">
        <f aca="false">IF(AND(Projects!$C$36&lt;=BB$4,BB$4&lt;=Projects!$C$36+Projects!$D$36-1),Projects!$B$36/Projects!$D$36,"")</f>
        <v/>
      </c>
      <c r="BC38" s="189" t="str">
        <f aca="false">IF(AND(Projects!$C$36&lt;=BC$4,BC$4&lt;=Projects!$C$36+Projects!$D$36-1),Projects!$B$36/Projects!$D$36,"")</f>
        <v/>
      </c>
      <c r="BD38" s="189" t="str">
        <f aca="false">IF(AND(Projects!$C$36&lt;=BD$4,BD$4&lt;=Projects!$C$36+Projects!$D$36-1),Projects!$B$36/Projects!$D$36,"")</f>
        <v/>
      </c>
      <c r="BE38" s="189" t="str">
        <f aca="false">IF(AND(Projects!$C$36&lt;=BE$4,BE$4&lt;=Projects!$C$36+Projects!$D$36-1),Projects!$B$36/Projects!$D$36,"")</f>
        <v/>
      </c>
      <c r="BF38" s="189" t="str">
        <f aca="false">IF(AND(Projects!$C$36&lt;=BF$4,BF$4&lt;=Projects!$C$36+Projects!$D$36-1),Projects!$B$36/Projects!$D$36,"")</f>
        <v/>
      </c>
      <c r="BG38" s="189" t="str">
        <f aca="false">IF(AND(Projects!$C$36&lt;=BG$4,BG$4&lt;=Projects!$C$36+Projects!$D$36-1),Projects!$B$36/Projects!$D$36,"")</f>
        <v/>
      </c>
      <c r="BH38" s="189" t="str">
        <f aca="false">IF(AND(Projects!$C$36&lt;=BH$4,BH$4&lt;=Projects!$C$36+Projects!$D$36-1),Projects!$B$36/Projects!$D$36,"")</f>
        <v/>
      </c>
      <c r="BI38" s="189" t="str">
        <f aca="false">IF(AND(Projects!$C$36&lt;=BI$4,BI$4&lt;=Projects!$C$36+Projects!$D$36-1),Projects!$B$36/Projects!$D$36,"")</f>
        <v/>
      </c>
      <c r="BJ38" s="189" t="str">
        <f aca="false">IF(AND(Projects!$C$36&lt;=BJ$4,BJ$4&lt;=Projects!$C$36+Projects!$D$36-1),Projects!$B$36/Projects!$D$36,"")</f>
        <v/>
      </c>
      <c r="BK38" s="189" t="str">
        <f aca="false">IF(AND(Projects!$C$36&lt;=BK$4,BK$4&lt;=Projects!$C$36+Projects!$D$36-1),Projects!$B$36/Projects!$D$36,"")</f>
        <v/>
      </c>
      <c r="BL38" s="189" t="str">
        <f aca="false">IF(AND(Projects!$C$36&lt;=BL$4,BL$4&lt;=Projects!$C$36+Projects!$D$36-1),Projects!$B$36/Projects!$D$36,"")</f>
        <v/>
      </c>
      <c r="BM38" s="189" t="str">
        <f aca="false">IF(AND(Projects!$C$36&lt;=BM$4,BM$4&lt;=Projects!$C$36+Projects!$D$36-1),Projects!$B$36/Projects!$D$36,"")</f>
        <v/>
      </c>
      <c r="BN38" s="189" t="str">
        <f aca="false">IF(AND(Projects!$C$36&lt;=BN$4,BN$4&lt;=Projects!$C$36+Projects!$D$36-1),Projects!$B$36/Projects!$D$36,"")</f>
        <v/>
      </c>
      <c r="BO38" s="189" t="str">
        <f aca="false">IF(AND(Projects!$C$36&lt;=BO$4,BO$4&lt;=Projects!$C$36+Projects!$D$36-1),Projects!$B$36/Projects!$D$36,"")</f>
        <v/>
      </c>
      <c r="BP38" s="189" t="n">
        <f aca="false">IF(AND(Projects!$C$36&lt;=BP$4,BP$4&lt;=Projects!$C$36+Projects!$D$36-1),Projects!$B$36/Projects!$D$36,"")</f>
        <v>947368.421052632</v>
      </c>
      <c r="BQ38" s="189" t="n">
        <f aca="false">IF(AND(Projects!$C$36&lt;=BQ$4,BQ$4&lt;=Projects!$C$36+Projects!$D$36-1),Projects!$B$36/Projects!$D$36,"")</f>
        <v>947368.421052632</v>
      </c>
      <c r="BR38" s="189" t="n">
        <f aca="false">IF(AND(Projects!$C$36&lt;=BR$4,BR$4&lt;=Projects!$C$36+Projects!$D$36-1),Projects!$B$36/Projects!$D$36,"")</f>
        <v>947368.421052632</v>
      </c>
      <c r="BS38" s="189" t="n">
        <f aca="false">IF(AND(Projects!$C$36&lt;=BS$4,BS$4&lt;=Projects!$C$36+Projects!$D$36-1),Projects!$B$36/Projects!$D$36,"")</f>
        <v>947368.421052632</v>
      </c>
      <c r="BT38" s="189" t="n">
        <f aca="false">IF(AND(Projects!$C$36&lt;=BT$4,BT$4&lt;=Projects!$C$36+Projects!$D$36-1),Projects!$B$36/Projects!$D$36,"")</f>
        <v>947368.421052632</v>
      </c>
      <c r="BU38" s="189" t="n">
        <f aca="false">IF(AND(Projects!$C$36&lt;=BU$4,BU$4&lt;=Projects!$C$36+Projects!$D$36-1),Projects!$B$36/Projects!$D$36,"")</f>
        <v>947368.421052632</v>
      </c>
      <c r="BV38" s="189" t="n">
        <f aca="false">IF(AND(Projects!$C$36&lt;=BV$4,BV$4&lt;=Projects!$C$36+Projects!$D$36-1),Projects!$B$36/Projects!$D$36,"")</f>
        <v>947368.421052632</v>
      </c>
      <c r="BW38" s="189" t="n">
        <f aca="false">IF(AND(Projects!$C$36&lt;=BW$4,BW$4&lt;=Projects!$C$36+Projects!$D$36-1),Projects!$B$36/Projects!$D$36,"")</f>
        <v>947368.421052632</v>
      </c>
      <c r="BX38" s="189" t="n">
        <f aca="false">IF(AND(Projects!$C$36&lt;=BX$4,BX$4&lt;=Projects!$C$36+Projects!$D$36-1),Projects!$B$36/Projects!$D$36,"")</f>
        <v>947368.421052632</v>
      </c>
      <c r="BY38" s="189" t="n">
        <f aca="false">IF(AND(Projects!$C$36&lt;=BY$4,BY$4&lt;=Projects!$C$36+Projects!$D$36-1),Projects!$B$36/Projects!$D$36,"")</f>
        <v>947368.421052632</v>
      </c>
      <c r="BZ38" s="189" t="n">
        <f aca="false">IF(AND(Projects!$C$36&lt;=BZ$4,BZ$4&lt;=Projects!$C$36+Projects!$D$36-1),Projects!$B$36/Projects!$D$36,"")</f>
        <v>947368.421052632</v>
      </c>
      <c r="CA38" s="189" t="n">
        <f aca="false">IF(AND(Projects!$C$36&lt;=CA$4,CA$4&lt;=Projects!$C$36+Projects!$D$36-1),Projects!$B$36/Projects!$D$36,"")</f>
        <v>947368.421052632</v>
      </c>
      <c r="CB38" s="189" t="n">
        <f aca="false">IF(AND(Projects!$C$36&lt;=CB$4,CB$4&lt;=Projects!$C$36+Projects!$D$36-1),Projects!$B$36/Projects!$D$36,"")</f>
        <v>947368.421052632</v>
      </c>
      <c r="CC38" s="189" t="n">
        <f aca="false">IF(AND(Projects!$C$36&lt;=CC$4,CC$4&lt;=Projects!$C$36+Projects!$D$36-1),Projects!$B$36/Projects!$D$36,"")</f>
        <v>947368.421052632</v>
      </c>
      <c r="CD38" s="189" t="n">
        <f aca="false">IF(AND(Projects!$C$36&lt;=CD$4,CD$4&lt;=Projects!$C$36+Projects!$D$36-1),Projects!$B$36/Projects!$D$36,"")</f>
        <v>947368.421052632</v>
      </c>
      <c r="CE38" s="189" t="n">
        <f aca="false">IF(AND(Projects!$C$36&lt;=CE$4,CE$4&lt;=Projects!$C$36+Projects!$D$36-1),Projects!$B$36/Projects!$D$36,"")</f>
        <v>947368.421052632</v>
      </c>
      <c r="CF38" s="189" t="n">
        <f aca="false">IF(AND(Projects!$C$36&lt;=CF$4,CF$4&lt;=Projects!$C$36+Projects!$D$36-1),Projects!$B$36/Projects!$D$36,"")</f>
        <v>947368.421052632</v>
      </c>
      <c r="CG38" s="189" t="n">
        <f aca="false">IF(AND(Projects!$C$36&lt;=CG$4,CG$4&lt;=Projects!$C$36+Projects!$D$36-1),Projects!$B$36/Projects!$D$36,"")</f>
        <v>947368.421052632</v>
      </c>
      <c r="CH38" s="189" t="n">
        <f aca="false">IF(AND(Projects!$C$36&lt;=CH$4,CH$4&lt;=Projects!$C$36+Projects!$D$36-1),Projects!$B$36/Projects!$D$36,"")</f>
        <v>947368.421052632</v>
      </c>
      <c r="CI38" s="189" t="str">
        <f aca="false">IF(AND(Projects!$C$36&lt;=CI$4,CI$4&lt;=Projects!$C$36+Projects!$D$36-1),Projects!$B$36/Projects!$D$36,"")</f>
        <v/>
      </c>
      <c r="CJ38" s="189" t="str">
        <f aca="false">IF(AND(Projects!$C$36&lt;=CJ$4,CJ$4&lt;=Projects!$C$36+Projects!$D$36-1),Projects!$B$36/Projects!$D$36,"")</f>
        <v/>
      </c>
      <c r="CK38" s="189" t="str">
        <f aca="false">IF(AND(Projects!$C$36&lt;=CK$4,CK$4&lt;=Projects!$C$36+Projects!$D$36-1),Projects!$B$36/Projects!$D$36,"")</f>
        <v/>
      </c>
      <c r="CL38" s="189" t="str">
        <f aca="false">IF(AND(Projects!$C$36&lt;=CL$4,CL$4&lt;=Projects!$C$36+Projects!$D$36-1),Projects!$B$36/Projects!$D$36,"")</f>
        <v/>
      </c>
      <c r="CM38" s="189" t="str">
        <f aca="false">IF(AND(Projects!$C$36&lt;=CM$4,CM$4&lt;=Projects!$C$36+Projects!$D$36-1),Projects!$B$36/Projects!$D$36,"")</f>
        <v/>
      </c>
      <c r="CN38" s="189" t="str">
        <f aca="false">IF(AND(Projects!$C$36&lt;=CN$4,CN$4&lt;=Projects!$C$36+Projects!$D$36-1),Projects!$B$36/Projects!$D$36,"")</f>
        <v/>
      </c>
      <c r="CO38" s="189" t="str">
        <f aca="false">IF(AND(Projects!$C$36&lt;=CO$4,CO$4&lt;=Projects!$C$36+Projects!$D$36-1),Projects!$B$36/Projects!$D$36,"")</f>
        <v/>
      </c>
      <c r="CP38" s="189" t="str">
        <f aca="false">IF(AND(Projects!$C$36&lt;=CP$4,CP$4&lt;=Projects!$C$36+Projects!$D$36-1),Projects!$B$36/Projects!$D$36,"")</f>
        <v/>
      </c>
      <c r="CQ38" s="189" t="str">
        <f aca="false">IF(AND(Projects!$C$36&lt;=CQ$4,CQ$4&lt;=Projects!$C$36+Projects!$D$36-1),Projects!$B$36/Projects!$D$36,"")</f>
        <v/>
      </c>
      <c r="CR38" s="189" t="str">
        <f aca="false">IF(AND(Projects!$C$36&lt;=CR$4,CR$4&lt;=Projects!$C$36+Projects!$D$36-1),Projects!$B$36/Projects!$D$36,"")</f>
        <v/>
      </c>
      <c r="CS38" s="189" t="str">
        <f aca="false">IF(AND(Projects!$C$36&lt;=CS$4,CS$4&lt;=Projects!$C$36+Projects!$D$36-1),Projects!$B$36/Projects!$D$36,"")</f>
        <v/>
      </c>
      <c r="CT38" s="189" t="str">
        <f aca="false">IF(AND(Projects!$C$36&lt;=CT$4,CT$4&lt;=Projects!$C$36+Projects!$D$36-1),Projects!$B$36/Projects!$D$36,"")</f>
        <v/>
      </c>
      <c r="CU38" s="189" t="str">
        <f aca="false">IF(AND(Projects!$C$36&lt;=CU$4,CU$4&lt;=Projects!$C$36+Projects!$D$36-1),Projects!$B$36/Projects!$D$36,"")</f>
        <v/>
      </c>
      <c r="CV38" s="189" t="str">
        <f aca="false">IF(AND(Projects!$C$36&lt;=CV$4,CV$4&lt;=Projects!$C$36+Projects!$D$36-1),Projects!$B$36/Projects!$D$36,"")</f>
        <v/>
      </c>
      <c r="CW38" s="189" t="str">
        <f aca="false">IF(AND(Projects!$C$36&lt;=CW$4,CW$4&lt;=Projects!$C$36+Projects!$D$36-1),Projects!$B$36/Projects!$D$36,"")</f>
        <v/>
      </c>
      <c r="CX38" s="189" t="str">
        <f aca="false">IF(AND(Projects!$C$36&lt;=CX$4,CX$4&lt;=Projects!$C$36+Projects!$D$36-1),Projects!$B$36/Projects!$D$36,"")</f>
        <v/>
      </c>
      <c r="CY38" s="189" t="str">
        <f aca="false">IF(AND(Projects!$C$36&lt;=CY$4,CY$4&lt;=Projects!$C$36+Projects!$D$36-1),Projects!$B$36/Projects!$D$36,"")</f>
        <v/>
      </c>
      <c r="CZ38" s="189" t="str">
        <f aca="false">IF(AND(Projects!$C$36&lt;=CZ$4,CZ$4&lt;=Projects!$C$36+Projects!$D$36-1),Projects!$B$36/Projects!$D$36,"")</f>
        <v/>
      </c>
      <c r="DA38" s="189" t="str">
        <f aca="false">IF(AND(Projects!$C$36&lt;=DA$4,DA$4&lt;=Projects!$C$36+Projects!$D$36-1),Projects!$B$36/Projects!$D$36,"")</f>
        <v/>
      </c>
      <c r="DB38" s="189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85" t="s">
        <v>42</v>
      </c>
      <c r="B39" s="186" t="n">
        <f aca="false">Projects!$B$39</f>
        <v>18000000</v>
      </c>
      <c r="C39" s="187" t="n">
        <f aca="false">EDATE(Model!$E$2,Projects!$C$39-1)</f>
        <v>48153</v>
      </c>
      <c r="D39" s="187" t="n">
        <f aca="false">EDATE(Model!$E$2,Projects!$C$39+Projects!$D$39-2)</f>
        <v>48700</v>
      </c>
      <c r="E39" s="188" t="n">
        <f aca="false">Projects!$D$39</f>
        <v>19</v>
      </c>
      <c r="F39" s="186" t="n">
        <f aca="false">Projects!$B$39/Projects!$D$39</f>
        <v>947368.421052632</v>
      </c>
      <c r="G39" s="189" t="str">
        <f aca="false">IF(AND(Projects!$C$39&lt;=G$4,G$4&lt;=Projects!$C$39+Projects!$D$39-1),Projects!$B$39/Projects!$D$39,"")</f>
        <v/>
      </c>
      <c r="H39" s="189" t="str">
        <f aca="false">IF(AND(Projects!$C$39&lt;=H$4,H$4&lt;=Projects!$C$39+Projects!$D$39-1),Projects!$B$39/Projects!$D$39,"")</f>
        <v/>
      </c>
      <c r="I39" s="189" t="str">
        <f aca="false">IF(AND(Projects!$C$39&lt;=I$4,I$4&lt;=Projects!$C$39+Projects!$D$39-1),Projects!$B$39/Projects!$D$39,"")</f>
        <v/>
      </c>
      <c r="J39" s="189" t="str">
        <f aca="false">IF(AND(Projects!$C$39&lt;=J$4,J$4&lt;=Projects!$C$39+Projects!$D$39-1),Projects!$B$39/Projects!$D$39,"")</f>
        <v/>
      </c>
      <c r="K39" s="189" t="str">
        <f aca="false">IF(AND(Projects!$C$39&lt;=K$4,K$4&lt;=Projects!$C$39+Projects!$D$39-1),Projects!$B$39/Projects!$D$39,"")</f>
        <v/>
      </c>
      <c r="L39" s="189" t="str">
        <f aca="false">IF(AND(Projects!$C$39&lt;=L$4,L$4&lt;=Projects!$C$39+Projects!$D$39-1),Projects!$B$39/Projects!$D$39,"")</f>
        <v/>
      </c>
      <c r="M39" s="189" t="str">
        <f aca="false">IF(AND(Projects!$C$39&lt;=M$4,M$4&lt;=Projects!$C$39+Projects!$D$39-1),Projects!$B$39/Projects!$D$39,"")</f>
        <v/>
      </c>
      <c r="N39" s="189" t="str">
        <f aca="false">IF(AND(Projects!$C$39&lt;=N$4,N$4&lt;=Projects!$C$39+Projects!$D$39-1),Projects!$B$39/Projects!$D$39,"")</f>
        <v/>
      </c>
      <c r="O39" s="189" t="str">
        <f aca="false">IF(AND(Projects!$C$39&lt;=O$4,O$4&lt;=Projects!$C$39+Projects!$D$39-1),Projects!$B$39/Projects!$D$39,"")</f>
        <v/>
      </c>
      <c r="P39" s="189" t="str">
        <f aca="false">IF(AND(Projects!$C$39&lt;=P$4,P$4&lt;=Projects!$C$39+Projects!$D$39-1),Projects!$B$39/Projects!$D$39,"")</f>
        <v/>
      </c>
      <c r="Q39" s="189" t="str">
        <f aca="false">IF(AND(Projects!$C$39&lt;=Q$4,Q$4&lt;=Projects!$C$39+Projects!$D$39-1),Projects!$B$39/Projects!$D$39,"")</f>
        <v/>
      </c>
      <c r="R39" s="189" t="str">
        <f aca="false">IF(AND(Projects!$C$39&lt;=R$4,R$4&lt;=Projects!$C$39+Projects!$D$39-1),Projects!$B$39/Projects!$D$39,"")</f>
        <v/>
      </c>
      <c r="S39" s="189" t="str">
        <f aca="false">IF(AND(Projects!$C$39&lt;=S$4,S$4&lt;=Projects!$C$39+Projects!$D$39-1),Projects!$B$39/Projects!$D$39,"")</f>
        <v/>
      </c>
      <c r="T39" s="189" t="str">
        <f aca="false">IF(AND(Projects!$C$39&lt;=T$4,T$4&lt;=Projects!$C$39+Projects!$D$39-1),Projects!$B$39/Projects!$D$39,"")</f>
        <v/>
      </c>
      <c r="U39" s="189" t="str">
        <f aca="false">IF(AND(Projects!$C$39&lt;=U$4,U$4&lt;=Projects!$C$39+Projects!$D$39-1),Projects!$B$39/Projects!$D$39,"")</f>
        <v/>
      </c>
      <c r="V39" s="189" t="str">
        <f aca="false">IF(AND(Projects!$C$39&lt;=V$4,V$4&lt;=Projects!$C$39+Projects!$D$39-1),Projects!$B$39/Projects!$D$39,"")</f>
        <v/>
      </c>
      <c r="W39" s="189" t="str">
        <f aca="false">IF(AND(Projects!$C$39&lt;=W$4,W$4&lt;=Projects!$C$39+Projects!$D$39-1),Projects!$B$39/Projects!$D$39,"")</f>
        <v/>
      </c>
      <c r="X39" s="189" t="str">
        <f aca="false">IF(AND(Projects!$C$39&lt;=X$4,X$4&lt;=Projects!$C$39+Projects!$D$39-1),Projects!$B$39/Projects!$D$39,"")</f>
        <v/>
      </c>
      <c r="Y39" s="189" t="str">
        <f aca="false">IF(AND(Projects!$C$39&lt;=Y$4,Y$4&lt;=Projects!$C$39+Projects!$D$39-1),Projects!$B$39/Projects!$D$39,"")</f>
        <v/>
      </c>
      <c r="Z39" s="189" t="str">
        <f aca="false">IF(AND(Projects!$C$39&lt;=Z$4,Z$4&lt;=Projects!$C$39+Projects!$D$39-1),Projects!$B$39/Projects!$D$39,"")</f>
        <v/>
      </c>
      <c r="AA39" s="189" t="str">
        <f aca="false">IF(AND(Projects!$C$39&lt;=AA$4,AA$4&lt;=Projects!$C$39+Projects!$D$39-1),Projects!$B$39/Projects!$D$39,"")</f>
        <v/>
      </c>
      <c r="AB39" s="189" t="str">
        <f aca="false">IF(AND(Projects!$C$39&lt;=AB$4,AB$4&lt;=Projects!$C$39+Projects!$D$39-1),Projects!$B$39/Projects!$D$39,"")</f>
        <v/>
      </c>
      <c r="AC39" s="189" t="str">
        <f aca="false">IF(AND(Projects!$C$39&lt;=AC$4,AC$4&lt;=Projects!$C$39+Projects!$D$39-1),Projects!$B$39/Projects!$D$39,"")</f>
        <v/>
      </c>
      <c r="AD39" s="189" t="str">
        <f aca="false">IF(AND(Projects!$C$39&lt;=AD$4,AD$4&lt;=Projects!$C$39+Projects!$D$39-1),Projects!$B$39/Projects!$D$39,"")</f>
        <v/>
      </c>
      <c r="AE39" s="189" t="str">
        <f aca="false">IF(AND(Projects!$C$39&lt;=AE$4,AE$4&lt;=Projects!$C$39+Projects!$D$39-1),Projects!$B$39/Projects!$D$39,"")</f>
        <v/>
      </c>
      <c r="AF39" s="189" t="str">
        <f aca="false">IF(AND(Projects!$C$39&lt;=AF$4,AF$4&lt;=Projects!$C$39+Projects!$D$39-1),Projects!$B$39/Projects!$D$39,"")</f>
        <v/>
      </c>
      <c r="AG39" s="189" t="str">
        <f aca="false">IF(AND(Projects!$C$39&lt;=AG$4,AG$4&lt;=Projects!$C$39+Projects!$D$39-1),Projects!$B$39/Projects!$D$39,"")</f>
        <v/>
      </c>
      <c r="AH39" s="189" t="str">
        <f aca="false">IF(AND(Projects!$C$39&lt;=AH$4,AH$4&lt;=Projects!$C$39+Projects!$D$39-1),Projects!$B$39/Projects!$D$39,"")</f>
        <v/>
      </c>
      <c r="AI39" s="189" t="str">
        <f aca="false">IF(AND(Projects!$C$39&lt;=AI$4,AI$4&lt;=Projects!$C$39+Projects!$D$39-1),Projects!$B$39/Projects!$D$39,"")</f>
        <v/>
      </c>
      <c r="AJ39" s="189" t="str">
        <f aca="false">IF(AND(Projects!$C$39&lt;=AJ$4,AJ$4&lt;=Projects!$C$39+Projects!$D$39-1),Projects!$B$39/Projects!$D$39,"")</f>
        <v/>
      </c>
      <c r="AK39" s="189" t="str">
        <f aca="false">IF(AND(Projects!$C$39&lt;=AK$4,AK$4&lt;=Projects!$C$39+Projects!$D$39-1),Projects!$B$39/Projects!$D$39,"")</f>
        <v/>
      </c>
      <c r="AL39" s="189" t="str">
        <f aca="false">IF(AND(Projects!$C$39&lt;=AL$4,AL$4&lt;=Projects!$C$39+Projects!$D$39-1),Projects!$B$39/Projects!$D$39,"")</f>
        <v/>
      </c>
      <c r="AM39" s="189" t="str">
        <f aca="false">IF(AND(Projects!$C$39&lt;=AM$4,AM$4&lt;=Projects!$C$39+Projects!$D$39-1),Projects!$B$39/Projects!$D$39,"")</f>
        <v/>
      </c>
      <c r="AN39" s="189" t="str">
        <f aca="false">IF(AND(Projects!$C$39&lt;=AN$4,AN$4&lt;=Projects!$C$39+Projects!$D$39-1),Projects!$B$39/Projects!$D$39,"")</f>
        <v/>
      </c>
      <c r="AO39" s="189" t="str">
        <f aca="false">IF(AND(Projects!$C$39&lt;=AO$4,AO$4&lt;=Projects!$C$39+Projects!$D$39-1),Projects!$B$39/Projects!$D$39,"")</f>
        <v/>
      </c>
      <c r="AP39" s="189" t="str">
        <f aca="false">IF(AND(Projects!$C$39&lt;=AP$4,AP$4&lt;=Projects!$C$39+Projects!$D$39-1),Projects!$B$39/Projects!$D$39,"")</f>
        <v/>
      </c>
      <c r="AQ39" s="189" t="str">
        <f aca="false">IF(AND(Projects!$C$39&lt;=AQ$4,AQ$4&lt;=Projects!$C$39+Projects!$D$39-1),Projects!$B$39/Projects!$D$39,"")</f>
        <v/>
      </c>
      <c r="AR39" s="189" t="str">
        <f aca="false">IF(AND(Projects!$C$39&lt;=AR$4,AR$4&lt;=Projects!$C$39+Projects!$D$39-1),Projects!$B$39/Projects!$D$39,"")</f>
        <v/>
      </c>
      <c r="AS39" s="189" t="str">
        <f aca="false">IF(AND(Projects!$C$39&lt;=AS$4,AS$4&lt;=Projects!$C$39+Projects!$D$39-1),Projects!$B$39/Projects!$D$39,"")</f>
        <v/>
      </c>
      <c r="AT39" s="189" t="str">
        <f aca="false">IF(AND(Projects!$C$39&lt;=AT$4,AT$4&lt;=Projects!$C$39+Projects!$D$39-1),Projects!$B$39/Projects!$D$39,"")</f>
        <v/>
      </c>
      <c r="AU39" s="189" t="str">
        <f aca="false">IF(AND(Projects!$C$39&lt;=AU$4,AU$4&lt;=Projects!$C$39+Projects!$D$39-1),Projects!$B$39/Projects!$D$39,"")</f>
        <v/>
      </c>
      <c r="AV39" s="189" t="str">
        <f aca="false">IF(AND(Projects!$C$39&lt;=AV$4,AV$4&lt;=Projects!$C$39+Projects!$D$39-1),Projects!$B$39/Projects!$D$39,"")</f>
        <v/>
      </c>
      <c r="AW39" s="189" t="str">
        <f aca="false">IF(AND(Projects!$C$39&lt;=AW$4,AW$4&lt;=Projects!$C$39+Projects!$D$39-1),Projects!$B$39/Projects!$D$39,"")</f>
        <v/>
      </c>
      <c r="AX39" s="189" t="str">
        <f aca="false">IF(AND(Projects!$C$39&lt;=AX$4,AX$4&lt;=Projects!$C$39+Projects!$D$39-1),Projects!$B$39/Projects!$D$39,"")</f>
        <v/>
      </c>
      <c r="AY39" s="189" t="str">
        <f aca="false">IF(AND(Projects!$C$39&lt;=AY$4,AY$4&lt;=Projects!$C$39+Projects!$D$39-1),Projects!$B$39/Projects!$D$39,"")</f>
        <v/>
      </c>
      <c r="AZ39" s="189" t="str">
        <f aca="false">IF(AND(Projects!$C$39&lt;=AZ$4,AZ$4&lt;=Projects!$C$39+Projects!$D$39-1),Projects!$B$39/Projects!$D$39,"")</f>
        <v/>
      </c>
      <c r="BA39" s="189" t="str">
        <f aca="false">IF(AND(Projects!$C$39&lt;=BA$4,BA$4&lt;=Projects!$C$39+Projects!$D$39-1),Projects!$B$39/Projects!$D$39,"")</f>
        <v/>
      </c>
      <c r="BB39" s="189" t="str">
        <f aca="false">IF(AND(Projects!$C$39&lt;=BB$4,BB$4&lt;=Projects!$C$39+Projects!$D$39-1),Projects!$B$39/Projects!$D$39,"")</f>
        <v/>
      </c>
      <c r="BC39" s="189" t="str">
        <f aca="false">IF(AND(Projects!$C$39&lt;=BC$4,BC$4&lt;=Projects!$C$39+Projects!$D$39-1),Projects!$B$39/Projects!$D$39,"")</f>
        <v/>
      </c>
      <c r="BD39" s="189" t="str">
        <f aca="false">IF(AND(Projects!$C$39&lt;=BD$4,BD$4&lt;=Projects!$C$39+Projects!$D$39-1),Projects!$B$39/Projects!$D$39,"")</f>
        <v/>
      </c>
      <c r="BE39" s="189" t="str">
        <f aca="false">IF(AND(Projects!$C$39&lt;=BE$4,BE$4&lt;=Projects!$C$39+Projects!$D$39-1),Projects!$B$39/Projects!$D$39,"")</f>
        <v/>
      </c>
      <c r="BF39" s="189" t="str">
        <f aca="false">IF(AND(Projects!$C$39&lt;=BF$4,BF$4&lt;=Projects!$C$39+Projects!$D$39-1),Projects!$B$39/Projects!$D$39,"")</f>
        <v/>
      </c>
      <c r="BG39" s="189" t="str">
        <f aca="false">IF(AND(Projects!$C$39&lt;=BG$4,BG$4&lt;=Projects!$C$39+Projects!$D$39-1),Projects!$B$39/Projects!$D$39,"")</f>
        <v/>
      </c>
      <c r="BH39" s="189" t="str">
        <f aca="false">IF(AND(Projects!$C$39&lt;=BH$4,BH$4&lt;=Projects!$C$39+Projects!$D$39-1),Projects!$B$39/Projects!$D$39,"")</f>
        <v/>
      </c>
      <c r="BI39" s="189" t="str">
        <f aca="false">IF(AND(Projects!$C$39&lt;=BI$4,BI$4&lt;=Projects!$C$39+Projects!$D$39-1),Projects!$B$39/Projects!$D$39,"")</f>
        <v/>
      </c>
      <c r="BJ39" s="189" t="str">
        <f aca="false">IF(AND(Projects!$C$39&lt;=BJ$4,BJ$4&lt;=Projects!$C$39+Projects!$D$39-1),Projects!$B$39/Projects!$D$39,"")</f>
        <v/>
      </c>
      <c r="BK39" s="189" t="str">
        <f aca="false">IF(AND(Projects!$C$39&lt;=BK$4,BK$4&lt;=Projects!$C$39+Projects!$D$39-1),Projects!$B$39/Projects!$D$39,"")</f>
        <v/>
      </c>
      <c r="BL39" s="189" t="str">
        <f aca="false">IF(AND(Projects!$C$39&lt;=BL$4,BL$4&lt;=Projects!$C$39+Projects!$D$39-1),Projects!$B$39/Projects!$D$39,"")</f>
        <v/>
      </c>
      <c r="BM39" s="189" t="str">
        <f aca="false">IF(AND(Projects!$C$39&lt;=BM$4,BM$4&lt;=Projects!$C$39+Projects!$D$39-1),Projects!$B$39/Projects!$D$39,"")</f>
        <v/>
      </c>
      <c r="BN39" s="189" t="str">
        <f aca="false">IF(AND(Projects!$C$39&lt;=BN$4,BN$4&lt;=Projects!$C$39+Projects!$D$39-1),Projects!$B$39/Projects!$D$39,"")</f>
        <v/>
      </c>
      <c r="BO39" s="189" t="str">
        <f aca="false">IF(AND(Projects!$C$39&lt;=BO$4,BO$4&lt;=Projects!$C$39+Projects!$D$39-1),Projects!$B$39/Projects!$D$39,"")</f>
        <v/>
      </c>
      <c r="BP39" s="189" t="str">
        <f aca="false">IF(AND(Projects!$C$39&lt;=BP$4,BP$4&lt;=Projects!$C$39+Projects!$D$39-1),Projects!$B$39/Projects!$D$39,"")</f>
        <v/>
      </c>
      <c r="BQ39" s="189" t="str">
        <f aca="false">IF(AND(Projects!$C$39&lt;=BQ$4,BQ$4&lt;=Projects!$C$39+Projects!$D$39-1),Projects!$B$39/Projects!$D$39,"")</f>
        <v/>
      </c>
      <c r="BR39" s="189" t="str">
        <f aca="false">IF(AND(Projects!$C$39&lt;=BR$4,BR$4&lt;=Projects!$C$39+Projects!$D$39-1),Projects!$B$39/Projects!$D$39,"")</f>
        <v/>
      </c>
      <c r="BS39" s="189" t="str">
        <f aca="false">IF(AND(Projects!$C$39&lt;=BS$4,BS$4&lt;=Projects!$C$39+Projects!$D$39-1),Projects!$B$39/Projects!$D$39,"")</f>
        <v/>
      </c>
      <c r="BT39" s="189" t="str">
        <f aca="false">IF(AND(Projects!$C$39&lt;=BT$4,BT$4&lt;=Projects!$C$39+Projects!$D$39-1),Projects!$B$39/Projects!$D$39,"")</f>
        <v/>
      </c>
      <c r="BU39" s="189" t="str">
        <f aca="false">IF(AND(Projects!$C$39&lt;=BU$4,BU$4&lt;=Projects!$C$39+Projects!$D$39-1),Projects!$B$39/Projects!$D$39,"")</f>
        <v/>
      </c>
      <c r="BV39" s="189" t="n">
        <f aca="false">IF(AND(Projects!$C$39&lt;=BV$4,BV$4&lt;=Projects!$C$39+Projects!$D$39-1),Projects!$B$39/Projects!$D$39,"")</f>
        <v>947368.421052632</v>
      </c>
      <c r="BW39" s="189" t="n">
        <f aca="false">IF(AND(Projects!$C$39&lt;=BW$4,BW$4&lt;=Projects!$C$39+Projects!$D$39-1),Projects!$B$39/Projects!$D$39,"")</f>
        <v>947368.421052632</v>
      </c>
      <c r="BX39" s="189" t="n">
        <f aca="false">IF(AND(Projects!$C$39&lt;=BX$4,BX$4&lt;=Projects!$C$39+Projects!$D$39-1),Projects!$B$39/Projects!$D$39,"")</f>
        <v>947368.421052632</v>
      </c>
      <c r="BY39" s="189" t="n">
        <f aca="false">IF(AND(Projects!$C$39&lt;=BY$4,BY$4&lt;=Projects!$C$39+Projects!$D$39-1),Projects!$B$39/Projects!$D$39,"")</f>
        <v>947368.421052632</v>
      </c>
      <c r="BZ39" s="189" t="n">
        <f aca="false">IF(AND(Projects!$C$39&lt;=BZ$4,BZ$4&lt;=Projects!$C$39+Projects!$D$39-1),Projects!$B$39/Projects!$D$39,"")</f>
        <v>947368.421052632</v>
      </c>
      <c r="CA39" s="189" t="n">
        <f aca="false">IF(AND(Projects!$C$39&lt;=CA$4,CA$4&lt;=Projects!$C$39+Projects!$D$39-1),Projects!$B$39/Projects!$D$39,"")</f>
        <v>947368.421052632</v>
      </c>
      <c r="CB39" s="189" t="n">
        <f aca="false">IF(AND(Projects!$C$39&lt;=CB$4,CB$4&lt;=Projects!$C$39+Projects!$D$39-1),Projects!$B$39/Projects!$D$39,"")</f>
        <v>947368.421052632</v>
      </c>
      <c r="CC39" s="189" t="n">
        <f aca="false">IF(AND(Projects!$C$39&lt;=CC$4,CC$4&lt;=Projects!$C$39+Projects!$D$39-1),Projects!$B$39/Projects!$D$39,"")</f>
        <v>947368.421052632</v>
      </c>
      <c r="CD39" s="189" t="n">
        <f aca="false">IF(AND(Projects!$C$39&lt;=CD$4,CD$4&lt;=Projects!$C$39+Projects!$D$39-1),Projects!$B$39/Projects!$D$39,"")</f>
        <v>947368.421052632</v>
      </c>
      <c r="CE39" s="189" t="n">
        <f aca="false">IF(AND(Projects!$C$39&lt;=CE$4,CE$4&lt;=Projects!$C$39+Projects!$D$39-1),Projects!$B$39/Projects!$D$39,"")</f>
        <v>947368.421052632</v>
      </c>
      <c r="CF39" s="189" t="n">
        <f aca="false">IF(AND(Projects!$C$39&lt;=CF$4,CF$4&lt;=Projects!$C$39+Projects!$D$39-1),Projects!$B$39/Projects!$D$39,"")</f>
        <v>947368.421052632</v>
      </c>
      <c r="CG39" s="189" t="n">
        <f aca="false">IF(AND(Projects!$C$39&lt;=CG$4,CG$4&lt;=Projects!$C$39+Projects!$D$39-1),Projects!$B$39/Projects!$D$39,"")</f>
        <v>947368.421052632</v>
      </c>
      <c r="CH39" s="189" t="n">
        <f aca="false">IF(AND(Projects!$C$39&lt;=CH$4,CH$4&lt;=Projects!$C$39+Projects!$D$39-1),Projects!$B$39/Projects!$D$39,"")</f>
        <v>947368.421052632</v>
      </c>
      <c r="CI39" s="189" t="n">
        <f aca="false">IF(AND(Projects!$C$39&lt;=CI$4,CI$4&lt;=Projects!$C$39+Projects!$D$39-1),Projects!$B$39/Projects!$D$39,"")</f>
        <v>947368.421052632</v>
      </c>
      <c r="CJ39" s="189" t="n">
        <f aca="false">IF(AND(Projects!$C$39&lt;=CJ$4,CJ$4&lt;=Projects!$C$39+Projects!$D$39-1),Projects!$B$39/Projects!$D$39,"")</f>
        <v>947368.421052632</v>
      </c>
      <c r="CK39" s="189" t="n">
        <f aca="false">IF(AND(Projects!$C$39&lt;=CK$4,CK$4&lt;=Projects!$C$39+Projects!$D$39-1),Projects!$B$39/Projects!$D$39,"")</f>
        <v>947368.421052632</v>
      </c>
      <c r="CL39" s="189" t="n">
        <f aca="false">IF(AND(Projects!$C$39&lt;=CL$4,CL$4&lt;=Projects!$C$39+Projects!$D$39-1),Projects!$B$39/Projects!$D$39,"")</f>
        <v>947368.421052632</v>
      </c>
      <c r="CM39" s="189" t="n">
        <f aca="false">IF(AND(Projects!$C$39&lt;=CM$4,CM$4&lt;=Projects!$C$39+Projects!$D$39-1),Projects!$B$39/Projects!$D$39,"")</f>
        <v>947368.421052632</v>
      </c>
      <c r="CN39" s="189" t="n">
        <f aca="false">IF(AND(Projects!$C$39&lt;=CN$4,CN$4&lt;=Projects!$C$39+Projects!$D$39-1),Projects!$B$39/Projects!$D$39,"")</f>
        <v>947368.421052632</v>
      </c>
      <c r="CO39" s="189" t="str">
        <f aca="false">IF(AND(Projects!$C$39&lt;=CO$4,CO$4&lt;=Projects!$C$39+Projects!$D$39-1),Projects!$B$39/Projects!$D$39,"")</f>
        <v/>
      </c>
      <c r="CP39" s="189" t="str">
        <f aca="false">IF(AND(Projects!$C$39&lt;=CP$4,CP$4&lt;=Projects!$C$39+Projects!$D$39-1),Projects!$B$39/Projects!$D$39,"")</f>
        <v/>
      </c>
      <c r="CQ39" s="189" t="str">
        <f aca="false">IF(AND(Projects!$C$39&lt;=CQ$4,CQ$4&lt;=Projects!$C$39+Projects!$D$39-1),Projects!$B$39/Projects!$D$39,"")</f>
        <v/>
      </c>
      <c r="CR39" s="189" t="str">
        <f aca="false">IF(AND(Projects!$C$39&lt;=CR$4,CR$4&lt;=Projects!$C$39+Projects!$D$39-1),Projects!$B$39/Projects!$D$39,"")</f>
        <v/>
      </c>
      <c r="CS39" s="189" t="str">
        <f aca="false">IF(AND(Projects!$C$39&lt;=CS$4,CS$4&lt;=Projects!$C$39+Projects!$D$39-1),Projects!$B$39/Projects!$D$39,"")</f>
        <v/>
      </c>
      <c r="CT39" s="189" t="str">
        <f aca="false">IF(AND(Projects!$C$39&lt;=CT$4,CT$4&lt;=Projects!$C$39+Projects!$D$39-1),Projects!$B$39/Projects!$D$39,"")</f>
        <v/>
      </c>
      <c r="CU39" s="189" t="str">
        <f aca="false">IF(AND(Projects!$C$39&lt;=CU$4,CU$4&lt;=Projects!$C$39+Projects!$D$39-1),Projects!$B$39/Projects!$D$39,"")</f>
        <v/>
      </c>
      <c r="CV39" s="189" t="str">
        <f aca="false">IF(AND(Projects!$C$39&lt;=CV$4,CV$4&lt;=Projects!$C$39+Projects!$D$39-1),Projects!$B$39/Projects!$D$39,"")</f>
        <v/>
      </c>
      <c r="CW39" s="189" t="str">
        <f aca="false">IF(AND(Projects!$C$39&lt;=CW$4,CW$4&lt;=Projects!$C$39+Projects!$D$39-1),Projects!$B$39/Projects!$D$39,"")</f>
        <v/>
      </c>
      <c r="CX39" s="189" t="str">
        <f aca="false">IF(AND(Projects!$C$39&lt;=CX$4,CX$4&lt;=Projects!$C$39+Projects!$D$39-1),Projects!$B$39/Projects!$D$39,"")</f>
        <v/>
      </c>
      <c r="CY39" s="189" t="str">
        <f aca="false">IF(AND(Projects!$C$39&lt;=CY$4,CY$4&lt;=Projects!$C$39+Projects!$D$39-1),Projects!$B$39/Projects!$D$39,"")</f>
        <v/>
      </c>
      <c r="CZ39" s="189" t="str">
        <f aca="false">IF(AND(Projects!$C$39&lt;=CZ$4,CZ$4&lt;=Projects!$C$39+Projects!$D$39-1),Projects!$B$39/Projects!$D$39,"")</f>
        <v/>
      </c>
      <c r="DA39" s="189" t="str">
        <f aca="false">IF(AND(Projects!$C$39&lt;=DA$4,DA$4&lt;=Projects!$C$39+Projects!$D$39-1),Projects!$B$39/Projects!$D$39,"")</f>
        <v/>
      </c>
      <c r="DB39" s="189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85" t="s">
        <v>45</v>
      </c>
      <c r="B40" s="186" t="n">
        <f aca="false">Projects!$B$42</f>
        <v>18000000</v>
      </c>
      <c r="C40" s="187" t="n">
        <f aca="false">EDATE(Model!$E$2,Projects!$C$42-1)</f>
        <v>48335</v>
      </c>
      <c r="D40" s="187" t="n">
        <f aca="false">EDATE(Model!$E$2,Projects!$C$42+Projects!$D$42-2)</f>
        <v>48884</v>
      </c>
      <c r="E40" s="188" t="n">
        <f aca="false">Projects!$D$42</f>
        <v>19</v>
      </c>
      <c r="F40" s="186" t="n">
        <f aca="false">Projects!$B$42/Projects!$D$42</f>
        <v>947368.421052632</v>
      </c>
      <c r="G40" s="189" t="str">
        <f aca="false">IF(AND(Projects!$C$42&lt;=G$4,G$4&lt;=Projects!$C$42+Projects!$D$42-1),Projects!$B$42/Projects!$D$42,"")</f>
        <v/>
      </c>
      <c r="H40" s="189" t="str">
        <f aca="false">IF(AND(Projects!$C$42&lt;=H$4,H$4&lt;=Projects!$C$42+Projects!$D$42-1),Projects!$B$42/Projects!$D$42,"")</f>
        <v/>
      </c>
      <c r="I40" s="189" t="str">
        <f aca="false">IF(AND(Projects!$C$42&lt;=I$4,I$4&lt;=Projects!$C$42+Projects!$D$42-1),Projects!$B$42/Projects!$D$42,"")</f>
        <v/>
      </c>
      <c r="J40" s="189" t="str">
        <f aca="false">IF(AND(Projects!$C$42&lt;=J$4,J$4&lt;=Projects!$C$42+Projects!$D$42-1),Projects!$B$42/Projects!$D$42,"")</f>
        <v/>
      </c>
      <c r="K40" s="189" t="str">
        <f aca="false">IF(AND(Projects!$C$42&lt;=K$4,K$4&lt;=Projects!$C$42+Projects!$D$42-1),Projects!$B$42/Projects!$D$42,"")</f>
        <v/>
      </c>
      <c r="L40" s="189" t="str">
        <f aca="false">IF(AND(Projects!$C$42&lt;=L$4,L$4&lt;=Projects!$C$42+Projects!$D$42-1),Projects!$B$42/Projects!$D$42,"")</f>
        <v/>
      </c>
      <c r="M40" s="189" t="str">
        <f aca="false">IF(AND(Projects!$C$42&lt;=M$4,M$4&lt;=Projects!$C$42+Projects!$D$42-1),Projects!$B$42/Projects!$D$42,"")</f>
        <v/>
      </c>
      <c r="N40" s="189" t="str">
        <f aca="false">IF(AND(Projects!$C$42&lt;=N$4,N$4&lt;=Projects!$C$42+Projects!$D$42-1),Projects!$B$42/Projects!$D$42,"")</f>
        <v/>
      </c>
      <c r="O40" s="189" t="str">
        <f aca="false">IF(AND(Projects!$C$42&lt;=O$4,O$4&lt;=Projects!$C$42+Projects!$D$42-1),Projects!$B$42/Projects!$D$42,"")</f>
        <v/>
      </c>
      <c r="P40" s="189" t="str">
        <f aca="false">IF(AND(Projects!$C$42&lt;=P$4,P$4&lt;=Projects!$C$42+Projects!$D$42-1),Projects!$B$42/Projects!$D$42,"")</f>
        <v/>
      </c>
      <c r="Q40" s="189" t="str">
        <f aca="false">IF(AND(Projects!$C$42&lt;=Q$4,Q$4&lt;=Projects!$C$42+Projects!$D$42-1),Projects!$B$42/Projects!$D$42,"")</f>
        <v/>
      </c>
      <c r="R40" s="189" t="str">
        <f aca="false">IF(AND(Projects!$C$42&lt;=R$4,R$4&lt;=Projects!$C$42+Projects!$D$42-1),Projects!$B$42/Projects!$D$42,"")</f>
        <v/>
      </c>
      <c r="S40" s="189" t="str">
        <f aca="false">IF(AND(Projects!$C$42&lt;=S$4,S$4&lt;=Projects!$C$42+Projects!$D$42-1),Projects!$B$42/Projects!$D$42,"")</f>
        <v/>
      </c>
      <c r="T40" s="189" t="str">
        <f aca="false">IF(AND(Projects!$C$42&lt;=T$4,T$4&lt;=Projects!$C$42+Projects!$D$42-1),Projects!$B$42/Projects!$D$42,"")</f>
        <v/>
      </c>
      <c r="U40" s="189" t="str">
        <f aca="false">IF(AND(Projects!$C$42&lt;=U$4,U$4&lt;=Projects!$C$42+Projects!$D$42-1),Projects!$B$42/Projects!$D$42,"")</f>
        <v/>
      </c>
      <c r="V40" s="189" t="str">
        <f aca="false">IF(AND(Projects!$C$42&lt;=V$4,V$4&lt;=Projects!$C$42+Projects!$D$42-1),Projects!$B$42/Projects!$D$42,"")</f>
        <v/>
      </c>
      <c r="W40" s="189" t="str">
        <f aca="false">IF(AND(Projects!$C$42&lt;=W$4,W$4&lt;=Projects!$C$42+Projects!$D$42-1),Projects!$B$42/Projects!$D$42,"")</f>
        <v/>
      </c>
      <c r="X40" s="189" t="str">
        <f aca="false">IF(AND(Projects!$C$42&lt;=X$4,X$4&lt;=Projects!$C$42+Projects!$D$42-1),Projects!$B$42/Projects!$D$42,"")</f>
        <v/>
      </c>
      <c r="Y40" s="189" t="str">
        <f aca="false">IF(AND(Projects!$C$42&lt;=Y$4,Y$4&lt;=Projects!$C$42+Projects!$D$42-1),Projects!$B$42/Projects!$D$42,"")</f>
        <v/>
      </c>
      <c r="Z40" s="189" t="str">
        <f aca="false">IF(AND(Projects!$C$42&lt;=Z$4,Z$4&lt;=Projects!$C$42+Projects!$D$42-1),Projects!$B$42/Projects!$D$42,"")</f>
        <v/>
      </c>
      <c r="AA40" s="189" t="str">
        <f aca="false">IF(AND(Projects!$C$42&lt;=AA$4,AA$4&lt;=Projects!$C$42+Projects!$D$42-1),Projects!$B$42/Projects!$D$42,"")</f>
        <v/>
      </c>
      <c r="AB40" s="189" t="str">
        <f aca="false">IF(AND(Projects!$C$42&lt;=AB$4,AB$4&lt;=Projects!$C$42+Projects!$D$42-1),Projects!$B$42/Projects!$D$42,"")</f>
        <v/>
      </c>
      <c r="AC40" s="189" t="str">
        <f aca="false">IF(AND(Projects!$C$42&lt;=AC$4,AC$4&lt;=Projects!$C$42+Projects!$D$42-1),Projects!$B$42/Projects!$D$42,"")</f>
        <v/>
      </c>
      <c r="AD40" s="189" t="str">
        <f aca="false">IF(AND(Projects!$C$42&lt;=AD$4,AD$4&lt;=Projects!$C$42+Projects!$D$42-1),Projects!$B$42/Projects!$D$42,"")</f>
        <v/>
      </c>
      <c r="AE40" s="189" t="str">
        <f aca="false">IF(AND(Projects!$C$42&lt;=AE$4,AE$4&lt;=Projects!$C$42+Projects!$D$42-1),Projects!$B$42/Projects!$D$42,"")</f>
        <v/>
      </c>
      <c r="AF40" s="189" t="str">
        <f aca="false">IF(AND(Projects!$C$42&lt;=AF$4,AF$4&lt;=Projects!$C$42+Projects!$D$42-1),Projects!$B$42/Projects!$D$42,"")</f>
        <v/>
      </c>
      <c r="AG40" s="189" t="str">
        <f aca="false">IF(AND(Projects!$C$42&lt;=AG$4,AG$4&lt;=Projects!$C$42+Projects!$D$42-1),Projects!$B$42/Projects!$D$42,"")</f>
        <v/>
      </c>
      <c r="AH40" s="189" t="str">
        <f aca="false">IF(AND(Projects!$C$42&lt;=AH$4,AH$4&lt;=Projects!$C$42+Projects!$D$42-1),Projects!$B$42/Projects!$D$42,"")</f>
        <v/>
      </c>
      <c r="AI40" s="189" t="str">
        <f aca="false">IF(AND(Projects!$C$42&lt;=AI$4,AI$4&lt;=Projects!$C$42+Projects!$D$42-1),Projects!$B$42/Projects!$D$42,"")</f>
        <v/>
      </c>
      <c r="AJ40" s="189" t="str">
        <f aca="false">IF(AND(Projects!$C$42&lt;=AJ$4,AJ$4&lt;=Projects!$C$42+Projects!$D$42-1),Projects!$B$42/Projects!$D$42,"")</f>
        <v/>
      </c>
      <c r="AK40" s="189" t="str">
        <f aca="false">IF(AND(Projects!$C$42&lt;=AK$4,AK$4&lt;=Projects!$C$42+Projects!$D$42-1),Projects!$B$42/Projects!$D$42,"")</f>
        <v/>
      </c>
      <c r="AL40" s="189" t="str">
        <f aca="false">IF(AND(Projects!$C$42&lt;=AL$4,AL$4&lt;=Projects!$C$42+Projects!$D$42-1),Projects!$B$42/Projects!$D$42,"")</f>
        <v/>
      </c>
      <c r="AM40" s="189" t="str">
        <f aca="false">IF(AND(Projects!$C$42&lt;=AM$4,AM$4&lt;=Projects!$C$42+Projects!$D$42-1),Projects!$B$42/Projects!$D$42,"")</f>
        <v/>
      </c>
      <c r="AN40" s="189" t="str">
        <f aca="false">IF(AND(Projects!$C$42&lt;=AN$4,AN$4&lt;=Projects!$C$42+Projects!$D$42-1),Projects!$B$42/Projects!$D$42,"")</f>
        <v/>
      </c>
      <c r="AO40" s="189" t="str">
        <f aca="false">IF(AND(Projects!$C$42&lt;=AO$4,AO$4&lt;=Projects!$C$42+Projects!$D$42-1),Projects!$B$42/Projects!$D$42,"")</f>
        <v/>
      </c>
      <c r="AP40" s="189" t="str">
        <f aca="false">IF(AND(Projects!$C$42&lt;=AP$4,AP$4&lt;=Projects!$C$42+Projects!$D$42-1),Projects!$B$42/Projects!$D$42,"")</f>
        <v/>
      </c>
      <c r="AQ40" s="189" t="str">
        <f aca="false">IF(AND(Projects!$C$42&lt;=AQ$4,AQ$4&lt;=Projects!$C$42+Projects!$D$42-1),Projects!$B$42/Projects!$D$42,"")</f>
        <v/>
      </c>
      <c r="AR40" s="189" t="str">
        <f aca="false">IF(AND(Projects!$C$42&lt;=AR$4,AR$4&lt;=Projects!$C$42+Projects!$D$42-1),Projects!$B$42/Projects!$D$42,"")</f>
        <v/>
      </c>
      <c r="AS40" s="189" t="str">
        <f aca="false">IF(AND(Projects!$C$42&lt;=AS$4,AS$4&lt;=Projects!$C$42+Projects!$D$42-1),Projects!$B$42/Projects!$D$42,"")</f>
        <v/>
      </c>
      <c r="AT40" s="189" t="str">
        <f aca="false">IF(AND(Projects!$C$42&lt;=AT$4,AT$4&lt;=Projects!$C$42+Projects!$D$42-1),Projects!$B$42/Projects!$D$42,"")</f>
        <v/>
      </c>
      <c r="AU40" s="189" t="str">
        <f aca="false">IF(AND(Projects!$C$42&lt;=AU$4,AU$4&lt;=Projects!$C$42+Projects!$D$42-1),Projects!$B$42/Projects!$D$42,"")</f>
        <v/>
      </c>
      <c r="AV40" s="189" t="str">
        <f aca="false">IF(AND(Projects!$C$42&lt;=AV$4,AV$4&lt;=Projects!$C$42+Projects!$D$42-1),Projects!$B$42/Projects!$D$42,"")</f>
        <v/>
      </c>
      <c r="AW40" s="189" t="str">
        <f aca="false">IF(AND(Projects!$C$42&lt;=AW$4,AW$4&lt;=Projects!$C$42+Projects!$D$42-1),Projects!$B$42/Projects!$D$42,"")</f>
        <v/>
      </c>
      <c r="AX40" s="189" t="str">
        <f aca="false">IF(AND(Projects!$C$42&lt;=AX$4,AX$4&lt;=Projects!$C$42+Projects!$D$42-1),Projects!$B$42/Projects!$D$42,"")</f>
        <v/>
      </c>
      <c r="AY40" s="189" t="str">
        <f aca="false">IF(AND(Projects!$C$42&lt;=AY$4,AY$4&lt;=Projects!$C$42+Projects!$D$42-1),Projects!$B$42/Projects!$D$42,"")</f>
        <v/>
      </c>
      <c r="AZ40" s="189" t="str">
        <f aca="false">IF(AND(Projects!$C$42&lt;=AZ$4,AZ$4&lt;=Projects!$C$42+Projects!$D$42-1),Projects!$B$42/Projects!$D$42,"")</f>
        <v/>
      </c>
      <c r="BA40" s="189" t="str">
        <f aca="false">IF(AND(Projects!$C$42&lt;=BA$4,BA$4&lt;=Projects!$C$42+Projects!$D$42-1),Projects!$B$42/Projects!$D$42,"")</f>
        <v/>
      </c>
      <c r="BB40" s="189" t="str">
        <f aca="false">IF(AND(Projects!$C$42&lt;=BB$4,BB$4&lt;=Projects!$C$42+Projects!$D$42-1),Projects!$B$42/Projects!$D$42,"")</f>
        <v/>
      </c>
      <c r="BC40" s="189" t="str">
        <f aca="false">IF(AND(Projects!$C$42&lt;=BC$4,BC$4&lt;=Projects!$C$42+Projects!$D$42-1),Projects!$B$42/Projects!$D$42,"")</f>
        <v/>
      </c>
      <c r="BD40" s="189" t="str">
        <f aca="false">IF(AND(Projects!$C$42&lt;=BD$4,BD$4&lt;=Projects!$C$42+Projects!$D$42-1),Projects!$B$42/Projects!$D$42,"")</f>
        <v/>
      </c>
      <c r="BE40" s="189" t="str">
        <f aca="false">IF(AND(Projects!$C$42&lt;=BE$4,BE$4&lt;=Projects!$C$42+Projects!$D$42-1),Projects!$B$42/Projects!$D$42,"")</f>
        <v/>
      </c>
      <c r="BF40" s="189" t="str">
        <f aca="false">IF(AND(Projects!$C$42&lt;=BF$4,BF$4&lt;=Projects!$C$42+Projects!$D$42-1),Projects!$B$42/Projects!$D$42,"")</f>
        <v/>
      </c>
      <c r="BG40" s="189" t="str">
        <f aca="false">IF(AND(Projects!$C$42&lt;=BG$4,BG$4&lt;=Projects!$C$42+Projects!$D$42-1),Projects!$B$42/Projects!$D$42,"")</f>
        <v/>
      </c>
      <c r="BH40" s="189" t="str">
        <f aca="false">IF(AND(Projects!$C$42&lt;=BH$4,BH$4&lt;=Projects!$C$42+Projects!$D$42-1),Projects!$B$42/Projects!$D$42,"")</f>
        <v/>
      </c>
      <c r="BI40" s="189" t="str">
        <f aca="false">IF(AND(Projects!$C$42&lt;=BI$4,BI$4&lt;=Projects!$C$42+Projects!$D$42-1),Projects!$B$42/Projects!$D$42,"")</f>
        <v/>
      </c>
      <c r="BJ40" s="189" t="str">
        <f aca="false">IF(AND(Projects!$C$42&lt;=BJ$4,BJ$4&lt;=Projects!$C$42+Projects!$D$42-1),Projects!$B$42/Projects!$D$42,"")</f>
        <v/>
      </c>
      <c r="BK40" s="189" t="str">
        <f aca="false">IF(AND(Projects!$C$42&lt;=BK$4,BK$4&lt;=Projects!$C$42+Projects!$D$42-1),Projects!$B$42/Projects!$D$42,"")</f>
        <v/>
      </c>
      <c r="BL40" s="189" t="str">
        <f aca="false">IF(AND(Projects!$C$42&lt;=BL$4,BL$4&lt;=Projects!$C$42+Projects!$D$42-1),Projects!$B$42/Projects!$D$42,"")</f>
        <v/>
      </c>
      <c r="BM40" s="189" t="str">
        <f aca="false">IF(AND(Projects!$C$42&lt;=BM$4,BM$4&lt;=Projects!$C$42+Projects!$D$42-1),Projects!$B$42/Projects!$D$42,"")</f>
        <v/>
      </c>
      <c r="BN40" s="189" t="str">
        <f aca="false">IF(AND(Projects!$C$42&lt;=BN$4,BN$4&lt;=Projects!$C$42+Projects!$D$42-1),Projects!$B$42/Projects!$D$42,"")</f>
        <v/>
      </c>
      <c r="BO40" s="189" t="str">
        <f aca="false">IF(AND(Projects!$C$42&lt;=BO$4,BO$4&lt;=Projects!$C$42+Projects!$D$42-1),Projects!$B$42/Projects!$D$42,"")</f>
        <v/>
      </c>
      <c r="BP40" s="189" t="str">
        <f aca="false">IF(AND(Projects!$C$42&lt;=BP$4,BP$4&lt;=Projects!$C$42+Projects!$D$42-1),Projects!$B$42/Projects!$D$42,"")</f>
        <v/>
      </c>
      <c r="BQ40" s="189" t="str">
        <f aca="false">IF(AND(Projects!$C$42&lt;=BQ$4,BQ$4&lt;=Projects!$C$42+Projects!$D$42-1),Projects!$B$42/Projects!$D$42,"")</f>
        <v/>
      </c>
      <c r="BR40" s="189" t="str">
        <f aca="false">IF(AND(Projects!$C$42&lt;=BR$4,BR$4&lt;=Projects!$C$42+Projects!$D$42-1),Projects!$B$42/Projects!$D$42,"")</f>
        <v/>
      </c>
      <c r="BS40" s="189" t="str">
        <f aca="false">IF(AND(Projects!$C$42&lt;=BS$4,BS$4&lt;=Projects!$C$42+Projects!$D$42-1),Projects!$B$42/Projects!$D$42,"")</f>
        <v/>
      </c>
      <c r="BT40" s="189" t="str">
        <f aca="false">IF(AND(Projects!$C$42&lt;=BT$4,BT$4&lt;=Projects!$C$42+Projects!$D$42-1),Projects!$B$42/Projects!$D$42,"")</f>
        <v/>
      </c>
      <c r="BU40" s="189" t="str">
        <f aca="false">IF(AND(Projects!$C$42&lt;=BU$4,BU$4&lt;=Projects!$C$42+Projects!$D$42-1),Projects!$B$42/Projects!$D$42,"")</f>
        <v/>
      </c>
      <c r="BV40" s="189" t="str">
        <f aca="false">IF(AND(Projects!$C$42&lt;=BV$4,BV$4&lt;=Projects!$C$42+Projects!$D$42-1),Projects!$B$42/Projects!$D$42,"")</f>
        <v/>
      </c>
      <c r="BW40" s="189" t="str">
        <f aca="false">IF(AND(Projects!$C$42&lt;=BW$4,BW$4&lt;=Projects!$C$42+Projects!$D$42-1),Projects!$B$42/Projects!$D$42,"")</f>
        <v/>
      </c>
      <c r="BX40" s="189" t="str">
        <f aca="false">IF(AND(Projects!$C$42&lt;=BX$4,BX$4&lt;=Projects!$C$42+Projects!$D$42-1),Projects!$B$42/Projects!$D$42,"")</f>
        <v/>
      </c>
      <c r="BY40" s="189" t="str">
        <f aca="false">IF(AND(Projects!$C$42&lt;=BY$4,BY$4&lt;=Projects!$C$42+Projects!$D$42-1),Projects!$B$42/Projects!$D$42,"")</f>
        <v/>
      </c>
      <c r="BZ40" s="189" t="str">
        <f aca="false">IF(AND(Projects!$C$42&lt;=BZ$4,BZ$4&lt;=Projects!$C$42+Projects!$D$42-1),Projects!$B$42/Projects!$D$42,"")</f>
        <v/>
      </c>
      <c r="CA40" s="189" t="str">
        <f aca="false">IF(AND(Projects!$C$42&lt;=CA$4,CA$4&lt;=Projects!$C$42+Projects!$D$42-1),Projects!$B$42/Projects!$D$42,"")</f>
        <v/>
      </c>
      <c r="CB40" s="189" t="n">
        <f aca="false">IF(AND(Projects!$C$42&lt;=CB$4,CB$4&lt;=Projects!$C$42+Projects!$D$42-1),Projects!$B$42/Projects!$D$42,"")</f>
        <v>947368.421052632</v>
      </c>
      <c r="CC40" s="189" t="n">
        <f aca="false">IF(AND(Projects!$C$42&lt;=CC$4,CC$4&lt;=Projects!$C$42+Projects!$D$42-1),Projects!$B$42/Projects!$D$42,"")</f>
        <v>947368.421052632</v>
      </c>
      <c r="CD40" s="189" t="n">
        <f aca="false">IF(AND(Projects!$C$42&lt;=CD$4,CD$4&lt;=Projects!$C$42+Projects!$D$42-1),Projects!$B$42/Projects!$D$42,"")</f>
        <v>947368.421052632</v>
      </c>
      <c r="CE40" s="189" t="n">
        <f aca="false">IF(AND(Projects!$C$42&lt;=CE$4,CE$4&lt;=Projects!$C$42+Projects!$D$42-1),Projects!$B$42/Projects!$D$42,"")</f>
        <v>947368.421052632</v>
      </c>
      <c r="CF40" s="189" t="n">
        <f aca="false">IF(AND(Projects!$C$42&lt;=CF$4,CF$4&lt;=Projects!$C$42+Projects!$D$42-1),Projects!$B$42/Projects!$D$42,"")</f>
        <v>947368.421052632</v>
      </c>
      <c r="CG40" s="189" t="n">
        <f aca="false">IF(AND(Projects!$C$42&lt;=CG$4,CG$4&lt;=Projects!$C$42+Projects!$D$42-1),Projects!$B$42/Projects!$D$42,"")</f>
        <v>947368.421052632</v>
      </c>
      <c r="CH40" s="189" t="n">
        <f aca="false">IF(AND(Projects!$C$42&lt;=CH$4,CH$4&lt;=Projects!$C$42+Projects!$D$42-1),Projects!$B$42/Projects!$D$42,"")</f>
        <v>947368.421052632</v>
      </c>
      <c r="CI40" s="189" t="n">
        <f aca="false">IF(AND(Projects!$C$42&lt;=CI$4,CI$4&lt;=Projects!$C$42+Projects!$D$42-1),Projects!$B$42/Projects!$D$42,"")</f>
        <v>947368.421052632</v>
      </c>
      <c r="CJ40" s="189" t="n">
        <f aca="false">IF(AND(Projects!$C$42&lt;=CJ$4,CJ$4&lt;=Projects!$C$42+Projects!$D$42-1),Projects!$B$42/Projects!$D$42,"")</f>
        <v>947368.421052632</v>
      </c>
      <c r="CK40" s="189" t="n">
        <f aca="false">IF(AND(Projects!$C$42&lt;=CK$4,CK$4&lt;=Projects!$C$42+Projects!$D$42-1),Projects!$B$42/Projects!$D$42,"")</f>
        <v>947368.421052632</v>
      </c>
      <c r="CL40" s="189" t="n">
        <f aca="false">IF(AND(Projects!$C$42&lt;=CL$4,CL$4&lt;=Projects!$C$42+Projects!$D$42-1),Projects!$B$42/Projects!$D$42,"")</f>
        <v>947368.421052632</v>
      </c>
      <c r="CM40" s="189" t="n">
        <f aca="false">IF(AND(Projects!$C$42&lt;=CM$4,CM$4&lt;=Projects!$C$42+Projects!$D$42-1),Projects!$B$42/Projects!$D$42,"")</f>
        <v>947368.421052632</v>
      </c>
      <c r="CN40" s="189" t="n">
        <f aca="false">IF(AND(Projects!$C$42&lt;=CN$4,CN$4&lt;=Projects!$C$42+Projects!$D$42-1),Projects!$B$42/Projects!$D$42,"")</f>
        <v>947368.421052632</v>
      </c>
      <c r="CO40" s="189" t="n">
        <f aca="false">IF(AND(Projects!$C$42&lt;=CO$4,CO$4&lt;=Projects!$C$42+Projects!$D$42-1),Projects!$B$42/Projects!$D$42,"")</f>
        <v>947368.421052632</v>
      </c>
      <c r="CP40" s="189" t="n">
        <f aca="false">IF(AND(Projects!$C$42&lt;=CP$4,CP$4&lt;=Projects!$C$42+Projects!$D$42-1),Projects!$B$42/Projects!$D$42,"")</f>
        <v>947368.421052632</v>
      </c>
      <c r="CQ40" s="189" t="n">
        <f aca="false">IF(AND(Projects!$C$42&lt;=CQ$4,CQ$4&lt;=Projects!$C$42+Projects!$D$42-1),Projects!$B$42/Projects!$D$42,"")</f>
        <v>947368.421052632</v>
      </c>
      <c r="CR40" s="189" t="n">
        <f aca="false">IF(AND(Projects!$C$42&lt;=CR$4,CR$4&lt;=Projects!$C$42+Projects!$D$42-1),Projects!$B$42/Projects!$D$42,"")</f>
        <v>947368.421052632</v>
      </c>
      <c r="CS40" s="189" t="n">
        <f aca="false">IF(AND(Projects!$C$42&lt;=CS$4,CS$4&lt;=Projects!$C$42+Projects!$D$42-1),Projects!$B$42/Projects!$D$42,"")</f>
        <v>947368.421052632</v>
      </c>
      <c r="CT40" s="189" t="n">
        <f aca="false">IF(AND(Projects!$C$42&lt;=CT$4,CT$4&lt;=Projects!$C$42+Projects!$D$42-1),Projects!$B$42/Projects!$D$42,"")</f>
        <v>947368.421052632</v>
      </c>
      <c r="CU40" s="189" t="str">
        <f aca="false">IF(AND(Projects!$C$42&lt;=CU$4,CU$4&lt;=Projects!$C$42+Projects!$D$42-1),Projects!$B$42/Projects!$D$42,"")</f>
        <v/>
      </c>
      <c r="CV40" s="189" t="str">
        <f aca="false">IF(AND(Projects!$C$42&lt;=CV$4,CV$4&lt;=Projects!$C$42+Projects!$D$42-1),Projects!$B$42/Projects!$D$42,"")</f>
        <v/>
      </c>
      <c r="CW40" s="189" t="str">
        <f aca="false">IF(AND(Projects!$C$42&lt;=CW$4,CW$4&lt;=Projects!$C$42+Projects!$D$42-1),Projects!$B$42/Projects!$D$42,"")</f>
        <v/>
      </c>
      <c r="CX40" s="189" t="str">
        <f aca="false">IF(AND(Projects!$C$42&lt;=CX$4,CX$4&lt;=Projects!$C$42+Projects!$D$42-1),Projects!$B$42/Projects!$D$42,"")</f>
        <v/>
      </c>
      <c r="CY40" s="189" t="str">
        <f aca="false">IF(AND(Projects!$C$42&lt;=CY$4,CY$4&lt;=Projects!$C$42+Projects!$D$42-1),Projects!$B$42/Projects!$D$42,"")</f>
        <v/>
      </c>
      <c r="CZ40" s="189" t="str">
        <f aca="false">IF(AND(Projects!$C$42&lt;=CZ$4,CZ$4&lt;=Projects!$C$42+Projects!$D$42-1),Projects!$B$42/Projects!$D$42,"")</f>
        <v/>
      </c>
      <c r="DA40" s="189" t="str">
        <f aca="false">IF(AND(Projects!$C$42&lt;=DA$4,DA$4&lt;=Projects!$C$42+Projects!$D$42-1),Projects!$B$42/Projects!$D$42,"")</f>
        <v/>
      </c>
      <c r="DB40" s="189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85" t="s">
        <v>46</v>
      </c>
      <c r="B41" s="186" t="n">
        <f aca="false">Projects!$B$43</f>
        <v>15000000</v>
      </c>
      <c r="C41" s="187" t="n">
        <f aca="false">EDATE(Model!$E$2,Projects!$C$43-1)</f>
        <v>48396</v>
      </c>
      <c r="D41" s="187" t="n">
        <f aca="false">EDATE(Model!$E$2,Projects!$C$43+Projects!$D$43-2)</f>
        <v>48945</v>
      </c>
      <c r="E41" s="188" t="n">
        <f aca="false">Projects!$D$43</f>
        <v>19</v>
      </c>
      <c r="F41" s="186" t="n">
        <f aca="false">Projects!$B$43/Projects!$D$43</f>
        <v>789473.684210526</v>
      </c>
      <c r="G41" s="189" t="str">
        <f aca="false">IF(AND(Projects!$C$43&lt;=G$4,G$4&lt;=Projects!$C$43+Projects!$D$43-1),Projects!$B$43/Projects!$D$43,"")</f>
        <v/>
      </c>
      <c r="H41" s="189" t="str">
        <f aca="false">IF(AND(Projects!$C$43&lt;=H$4,H$4&lt;=Projects!$C$43+Projects!$D$43-1),Projects!$B$43/Projects!$D$43,"")</f>
        <v/>
      </c>
      <c r="I41" s="189" t="str">
        <f aca="false">IF(AND(Projects!$C$43&lt;=I$4,I$4&lt;=Projects!$C$43+Projects!$D$43-1),Projects!$B$43/Projects!$D$43,"")</f>
        <v/>
      </c>
      <c r="J41" s="189" t="str">
        <f aca="false">IF(AND(Projects!$C$43&lt;=J$4,J$4&lt;=Projects!$C$43+Projects!$D$43-1),Projects!$B$43/Projects!$D$43,"")</f>
        <v/>
      </c>
      <c r="K41" s="189" t="str">
        <f aca="false">IF(AND(Projects!$C$43&lt;=K$4,K$4&lt;=Projects!$C$43+Projects!$D$43-1),Projects!$B$43/Projects!$D$43,"")</f>
        <v/>
      </c>
      <c r="L41" s="189" t="str">
        <f aca="false">IF(AND(Projects!$C$43&lt;=L$4,L$4&lt;=Projects!$C$43+Projects!$D$43-1),Projects!$B$43/Projects!$D$43,"")</f>
        <v/>
      </c>
      <c r="M41" s="189" t="str">
        <f aca="false">IF(AND(Projects!$C$43&lt;=M$4,M$4&lt;=Projects!$C$43+Projects!$D$43-1),Projects!$B$43/Projects!$D$43,"")</f>
        <v/>
      </c>
      <c r="N41" s="189" t="str">
        <f aca="false">IF(AND(Projects!$C$43&lt;=N$4,N$4&lt;=Projects!$C$43+Projects!$D$43-1),Projects!$B$43/Projects!$D$43,"")</f>
        <v/>
      </c>
      <c r="O41" s="189" t="str">
        <f aca="false">IF(AND(Projects!$C$43&lt;=O$4,O$4&lt;=Projects!$C$43+Projects!$D$43-1),Projects!$B$43/Projects!$D$43,"")</f>
        <v/>
      </c>
      <c r="P41" s="189" t="str">
        <f aca="false">IF(AND(Projects!$C$43&lt;=P$4,P$4&lt;=Projects!$C$43+Projects!$D$43-1),Projects!$B$43/Projects!$D$43,"")</f>
        <v/>
      </c>
      <c r="Q41" s="189" t="str">
        <f aca="false">IF(AND(Projects!$C$43&lt;=Q$4,Q$4&lt;=Projects!$C$43+Projects!$D$43-1),Projects!$B$43/Projects!$D$43,"")</f>
        <v/>
      </c>
      <c r="R41" s="189" t="str">
        <f aca="false">IF(AND(Projects!$C$43&lt;=R$4,R$4&lt;=Projects!$C$43+Projects!$D$43-1),Projects!$B$43/Projects!$D$43,"")</f>
        <v/>
      </c>
      <c r="S41" s="189" t="str">
        <f aca="false">IF(AND(Projects!$C$43&lt;=S$4,S$4&lt;=Projects!$C$43+Projects!$D$43-1),Projects!$B$43/Projects!$D$43,"")</f>
        <v/>
      </c>
      <c r="T41" s="189" t="str">
        <f aca="false">IF(AND(Projects!$C$43&lt;=T$4,T$4&lt;=Projects!$C$43+Projects!$D$43-1),Projects!$B$43/Projects!$D$43,"")</f>
        <v/>
      </c>
      <c r="U41" s="189" t="str">
        <f aca="false">IF(AND(Projects!$C$43&lt;=U$4,U$4&lt;=Projects!$C$43+Projects!$D$43-1),Projects!$B$43/Projects!$D$43,"")</f>
        <v/>
      </c>
      <c r="V41" s="189" t="str">
        <f aca="false">IF(AND(Projects!$C$43&lt;=V$4,V$4&lt;=Projects!$C$43+Projects!$D$43-1),Projects!$B$43/Projects!$D$43,"")</f>
        <v/>
      </c>
      <c r="W41" s="189" t="str">
        <f aca="false">IF(AND(Projects!$C$43&lt;=W$4,W$4&lt;=Projects!$C$43+Projects!$D$43-1),Projects!$B$43/Projects!$D$43,"")</f>
        <v/>
      </c>
      <c r="X41" s="189" t="str">
        <f aca="false">IF(AND(Projects!$C$43&lt;=X$4,X$4&lt;=Projects!$C$43+Projects!$D$43-1),Projects!$B$43/Projects!$D$43,"")</f>
        <v/>
      </c>
      <c r="Y41" s="189" t="str">
        <f aca="false">IF(AND(Projects!$C$43&lt;=Y$4,Y$4&lt;=Projects!$C$43+Projects!$D$43-1),Projects!$B$43/Projects!$D$43,"")</f>
        <v/>
      </c>
      <c r="Z41" s="189" t="str">
        <f aca="false">IF(AND(Projects!$C$43&lt;=Z$4,Z$4&lt;=Projects!$C$43+Projects!$D$43-1),Projects!$B$43/Projects!$D$43,"")</f>
        <v/>
      </c>
      <c r="AA41" s="189" t="str">
        <f aca="false">IF(AND(Projects!$C$43&lt;=AA$4,AA$4&lt;=Projects!$C$43+Projects!$D$43-1),Projects!$B$43/Projects!$D$43,"")</f>
        <v/>
      </c>
      <c r="AB41" s="189" t="str">
        <f aca="false">IF(AND(Projects!$C$43&lt;=AB$4,AB$4&lt;=Projects!$C$43+Projects!$D$43-1),Projects!$B$43/Projects!$D$43,"")</f>
        <v/>
      </c>
      <c r="AC41" s="189" t="str">
        <f aca="false">IF(AND(Projects!$C$43&lt;=AC$4,AC$4&lt;=Projects!$C$43+Projects!$D$43-1),Projects!$B$43/Projects!$D$43,"")</f>
        <v/>
      </c>
      <c r="AD41" s="189" t="str">
        <f aca="false">IF(AND(Projects!$C$43&lt;=AD$4,AD$4&lt;=Projects!$C$43+Projects!$D$43-1),Projects!$B$43/Projects!$D$43,"")</f>
        <v/>
      </c>
      <c r="AE41" s="189" t="str">
        <f aca="false">IF(AND(Projects!$C$43&lt;=AE$4,AE$4&lt;=Projects!$C$43+Projects!$D$43-1),Projects!$B$43/Projects!$D$43,"")</f>
        <v/>
      </c>
      <c r="AF41" s="189" t="str">
        <f aca="false">IF(AND(Projects!$C$43&lt;=AF$4,AF$4&lt;=Projects!$C$43+Projects!$D$43-1),Projects!$B$43/Projects!$D$43,"")</f>
        <v/>
      </c>
      <c r="AG41" s="189" t="str">
        <f aca="false">IF(AND(Projects!$C$43&lt;=AG$4,AG$4&lt;=Projects!$C$43+Projects!$D$43-1),Projects!$B$43/Projects!$D$43,"")</f>
        <v/>
      </c>
      <c r="AH41" s="189" t="str">
        <f aca="false">IF(AND(Projects!$C$43&lt;=AH$4,AH$4&lt;=Projects!$C$43+Projects!$D$43-1),Projects!$B$43/Projects!$D$43,"")</f>
        <v/>
      </c>
      <c r="AI41" s="189" t="str">
        <f aca="false">IF(AND(Projects!$C$43&lt;=AI$4,AI$4&lt;=Projects!$C$43+Projects!$D$43-1),Projects!$B$43/Projects!$D$43,"")</f>
        <v/>
      </c>
      <c r="AJ41" s="189" t="str">
        <f aca="false">IF(AND(Projects!$C$43&lt;=AJ$4,AJ$4&lt;=Projects!$C$43+Projects!$D$43-1),Projects!$B$43/Projects!$D$43,"")</f>
        <v/>
      </c>
      <c r="AK41" s="189" t="str">
        <f aca="false">IF(AND(Projects!$C$43&lt;=AK$4,AK$4&lt;=Projects!$C$43+Projects!$D$43-1),Projects!$B$43/Projects!$D$43,"")</f>
        <v/>
      </c>
      <c r="AL41" s="189" t="str">
        <f aca="false">IF(AND(Projects!$C$43&lt;=AL$4,AL$4&lt;=Projects!$C$43+Projects!$D$43-1),Projects!$B$43/Projects!$D$43,"")</f>
        <v/>
      </c>
      <c r="AM41" s="189" t="str">
        <f aca="false">IF(AND(Projects!$C$43&lt;=AM$4,AM$4&lt;=Projects!$C$43+Projects!$D$43-1),Projects!$B$43/Projects!$D$43,"")</f>
        <v/>
      </c>
      <c r="AN41" s="189" t="str">
        <f aca="false">IF(AND(Projects!$C$43&lt;=AN$4,AN$4&lt;=Projects!$C$43+Projects!$D$43-1),Projects!$B$43/Projects!$D$43,"")</f>
        <v/>
      </c>
      <c r="AO41" s="189" t="str">
        <f aca="false">IF(AND(Projects!$C$43&lt;=AO$4,AO$4&lt;=Projects!$C$43+Projects!$D$43-1),Projects!$B$43/Projects!$D$43,"")</f>
        <v/>
      </c>
      <c r="AP41" s="189" t="str">
        <f aca="false">IF(AND(Projects!$C$43&lt;=AP$4,AP$4&lt;=Projects!$C$43+Projects!$D$43-1),Projects!$B$43/Projects!$D$43,"")</f>
        <v/>
      </c>
      <c r="AQ41" s="189" t="str">
        <f aca="false">IF(AND(Projects!$C$43&lt;=AQ$4,AQ$4&lt;=Projects!$C$43+Projects!$D$43-1),Projects!$B$43/Projects!$D$43,"")</f>
        <v/>
      </c>
      <c r="AR41" s="189" t="str">
        <f aca="false">IF(AND(Projects!$C$43&lt;=AR$4,AR$4&lt;=Projects!$C$43+Projects!$D$43-1),Projects!$B$43/Projects!$D$43,"")</f>
        <v/>
      </c>
      <c r="AS41" s="189" t="str">
        <f aca="false">IF(AND(Projects!$C$43&lt;=AS$4,AS$4&lt;=Projects!$C$43+Projects!$D$43-1),Projects!$B$43/Projects!$D$43,"")</f>
        <v/>
      </c>
      <c r="AT41" s="189" t="str">
        <f aca="false">IF(AND(Projects!$C$43&lt;=AT$4,AT$4&lt;=Projects!$C$43+Projects!$D$43-1),Projects!$B$43/Projects!$D$43,"")</f>
        <v/>
      </c>
      <c r="AU41" s="189" t="str">
        <f aca="false">IF(AND(Projects!$C$43&lt;=AU$4,AU$4&lt;=Projects!$C$43+Projects!$D$43-1),Projects!$B$43/Projects!$D$43,"")</f>
        <v/>
      </c>
      <c r="AV41" s="189" t="str">
        <f aca="false">IF(AND(Projects!$C$43&lt;=AV$4,AV$4&lt;=Projects!$C$43+Projects!$D$43-1),Projects!$B$43/Projects!$D$43,"")</f>
        <v/>
      </c>
      <c r="AW41" s="189" t="str">
        <f aca="false">IF(AND(Projects!$C$43&lt;=AW$4,AW$4&lt;=Projects!$C$43+Projects!$D$43-1),Projects!$B$43/Projects!$D$43,"")</f>
        <v/>
      </c>
      <c r="AX41" s="189" t="str">
        <f aca="false">IF(AND(Projects!$C$43&lt;=AX$4,AX$4&lt;=Projects!$C$43+Projects!$D$43-1),Projects!$B$43/Projects!$D$43,"")</f>
        <v/>
      </c>
      <c r="AY41" s="189" t="str">
        <f aca="false">IF(AND(Projects!$C$43&lt;=AY$4,AY$4&lt;=Projects!$C$43+Projects!$D$43-1),Projects!$B$43/Projects!$D$43,"")</f>
        <v/>
      </c>
      <c r="AZ41" s="189" t="str">
        <f aca="false">IF(AND(Projects!$C$43&lt;=AZ$4,AZ$4&lt;=Projects!$C$43+Projects!$D$43-1),Projects!$B$43/Projects!$D$43,"")</f>
        <v/>
      </c>
      <c r="BA41" s="189" t="str">
        <f aca="false">IF(AND(Projects!$C$43&lt;=BA$4,BA$4&lt;=Projects!$C$43+Projects!$D$43-1),Projects!$B$43/Projects!$D$43,"")</f>
        <v/>
      </c>
      <c r="BB41" s="189" t="str">
        <f aca="false">IF(AND(Projects!$C$43&lt;=BB$4,BB$4&lt;=Projects!$C$43+Projects!$D$43-1),Projects!$B$43/Projects!$D$43,"")</f>
        <v/>
      </c>
      <c r="BC41" s="189" t="str">
        <f aca="false">IF(AND(Projects!$C$43&lt;=BC$4,BC$4&lt;=Projects!$C$43+Projects!$D$43-1),Projects!$B$43/Projects!$D$43,"")</f>
        <v/>
      </c>
      <c r="BD41" s="189" t="str">
        <f aca="false">IF(AND(Projects!$C$43&lt;=BD$4,BD$4&lt;=Projects!$C$43+Projects!$D$43-1),Projects!$B$43/Projects!$D$43,"")</f>
        <v/>
      </c>
      <c r="BE41" s="189" t="str">
        <f aca="false">IF(AND(Projects!$C$43&lt;=BE$4,BE$4&lt;=Projects!$C$43+Projects!$D$43-1),Projects!$B$43/Projects!$D$43,"")</f>
        <v/>
      </c>
      <c r="BF41" s="189" t="str">
        <f aca="false">IF(AND(Projects!$C$43&lt;=BF$4,BF$4&lt;=Projects!$C$43+Projects!$D$43-1),Projects!$B$43/Projects!$D$43,"")</f>
        <v/>
      </c>
      <c r="BG41" s="189" t="str">
        <f aca="false">IF(AND(Projects!$C$43&lt;=BG$4,BG$4&lt;=Projects!$C$43+Projects!$D$43-1),Projects!$B$43/Projects!$D$43,"")</f>
        <v/>
      </c>
      <c r="BH41" s="189" t="str">
        <f aca="false">IF(AND(Projects!$C$43&lt;=BH$4,BH$4&lt;=Projects!$C$43+Projects!$D$43-1),Projects!$B$43/Projects!$D$43,"")</f>
        <v/>
      </c>
      <c r="BI41" s="189" t="str">
        <f aca="false">IF(AND(Projects!$C$43&lt;=BI$4,BI$4&lt;=Projects!$C$43+Projects!$D$43-1),Projects!$B$43/Projects!$D$43,"")</f>
        <v/>
      </c>
      <c r="BJ41" s="189" t="str">
        <f aca="false">IF(AND(Projects!$C$43&lt;=BJ$4,BJ$4&lt;=Projects!$C$43+Projects!$D$43-1),Projects!$B$43/Projects!$D$43,"")</f>
        <v/>
      </c>
      <c r="BK41" s="189" t="str">
        <f aca="false">IF(AND(Projects!$C$43&lt;=BK$4,BK$4&lt;=Projects!$C$43+Projects!$D$43-1),Projects!$B$43/Projects!$D$43,"")</f>
        <v/>
      </c>
      <c r="BL41" s="189" t="str">
        <f aca="false">IF(AND(Projects!$C$43&lt;=BL$4,BL$4&lt;=Projects!$C$43+Projects!$D$43-1),Projects!$B$43/Projects!$D$43,"")</f>
        <v/>
      </c>
      <c r="BM41" s="189" t="str">
        <f aca="false">IF(AND(Projects!$C$43&lt;=BM$4,BM$4&lt;=Projects!$C$43+Projects!$D$43-1),Projects!$B$43/Projects!$D$43,"")</f>
        <v/>
      </c>
      <c r="BN41" s="189" t="str">
        <f aca="false">IF(AND(Projects!$C$43&lt;=BN$4,BN$4&lt;=Projects!$C$43+Projects!$D$43-1),Projects!$B$43/Projects!$D$43,"")</f>
        <v/>
      </c>
      <c r="BO41" s="189" t="str">
        <f aca="false">IF(AND(Projects!$C$43&lt;=BO$4,BO$4&lt;=Projects!$C$43+Projects!$D$43-1),Projects!$B$43/Projects!$D$43,"")</f>
        <v/>
      </c>
      <c r="BP41" s="189" t="str">
        <f aca="false">IF(AND(Projects!$C$43&lt;=BP$4,BP$4&lt;=Projects!$C$43+Projects!$D$43-1),Projects!$B$43/Projects!$D$43,"")</f>
        <v/>
      </c>
      <c r="BQ41" s="189" t="str">
        <f aca="false">IF(AND(Projects!$C$43&lt;=BQ$4,BQ$4&lt;=Projects!$C$43+Projects!$D$43-1),Projects!$B$43/Projects!$D$43,"")</f>
        <v/>
      </c>
      <c r="BR41" s="189" t="str">
        <f aca="false">IF(AND(Projects!$C$43&lt;=BR$4,BR$4&lt;=Projects!$C$43+Projects!$D$43-1),Projects!$B$43/Projects!$D$43,"")</f>
        <v/>
      </c>
      <c r="BS41" s="189" t="str">
        <f aca="false">IF(AND(Projects!$C$43&lt;=BS$4,BS$4&lt;=Projects!$C$43+Projects!$D$43-1),Projects!$B$43/Projects!$D$43,"")</f>
        <v/>
      </c>
      <c r="BT41" s="189" t="str">
        <f aca="false">IF(AND(Projects!$C$43&lt;=BT$4,BT$4&lt;=Projects!$C$43+Projects!$D$43-1),Projects!$B$43/Projects!$D$43,"")</f>
        <v/>
      </c>
      <c r="BU41" s="189" t="str">
        <f aca="false">IF(AND(Projects!$C$43&lt;=BU$4,BU$4&lt;=Projects!$C$43+Projects!$D$43-1),Projects!$B$43/Projects!$D$43,"")</f>
        <v/>
      </c>
      <c r="BV41" s="189" t="str">
        <f aca="false">IF(AND(Projects!$C$43&lt;=BV$4,BV$4&lt;=Projects!$C$43+Projects!$D$43-1),Projects!$B$43/Projects!$D$43,"")</f>
        <v/>
      </c>
      <c r="BW41" s="189" t="str">
        <f aca="false">IF(AND(Projects!$C$43&lt;=BW$4,BW$4&lt;=Projects!$C$43+Projects!$D$43-1),Projects!$B$43/Projects!$D$43,"")</f>
        <v/>
      </c>
      <c r="BX41" s="189" t="str">
        <f aca="false">IF(AND(Projects!$C$43&lt;=BX$4,BX$4&lt;=Projects!$C$43+Projects!$D$43-1),Projects!$B$43/Projects!$D$43,"")</f>
        <v/>
      </c>
      <c r="BY41" s="189" t="str">
        <f aca="false">IF(AND(Projects!$C$43&lt;=BY$4,BY$4&lt;=Projects!$C$43+Projects!$D$43-1),Projects!$B$43/Projects!$D$43,"")</f>
        <v/>
      </c>
      <c r="BZ41" s="189" t="str">
        <f aca="false">IF(AND(Projects!$C$43&lt;=BZ$4,BZ$4&lt;=Projects!$C$43+Projects!$D$43-1),Projects!$B$43/Projects!$D$43,"")</f>
        <v/>
      </c>
      <c r="CA41" s="189" t="str">
        <f aca="false">IF(AND(Projects!$C$43&lt;=CA$4,CA$4&lt;=Projects!$C$43+Projects!$D$43-1),Projects!$B$43/Projects!$D$43,"")</f>
        <v/>
      </c>
      <c r="CB41" s="189" t="str">
        <f aca="false">IF(AND(Projects!$C$43&lt;=CB$4,CB$4&lt;=Projects!$C$43+Projects!$D$43-1),Projects!$B$43/Projects!$D$43,"")</f>
        <v/>
      </c>
      <c r="CC41" s="189" t="str">
        <f aca="false">IF(AND(Projects!$C$43&lt;=CC$4,CC$4&lt;=Projects!$C$43+Projects!$D$43-1),Projects!$B$43/Projects!$D$43,"")</f>
        <v/>
      </c>
      <c r="CD41" s="189" t="n">
        <f aca="false">IF(AND(Projects!$C$43&lt;=CD$4,CD$4&lt;=Projects!$C$43+Projects!$D$43-1),Projects!$B$43/Projects!$D$43,"")</f>
        <v>789473.684210526</v>
      </c>
      <c r="CE41" s="189" t="n">
        <f aca="false">IF(AND(Projects!$C$43&lt;=CE$4,CE$4&lt;=Projects!$C$43+Projects!$D$43-1),Projects!$B$43/Projects!$D$43,"")</f>
        <v>789473.684210526</v>
      </c>
      <c r="CF41" s="189" t="n">
        <f aca="false">IF(AND(Projects!$C$43&lt;=CF$4,CF$4&lt;=Projects!$C$43+Projects!$D$43-1),Projects!$B$43/Projects!$D$43,"")</f>
        <v>789473.684210526</v>
      </c>
      <c r="CG41" s="189" t="n">
        <f aca="false">IF(AND(Projects!$C$43&lt;=CG$4,CG$4&lt;=Projects!$C$43+Projects!$D$43-1),Projects!$B$43/Projects!$D$43,"")</f>
        <v>789473.684210526</v>
      </c>
      <c r="CH41" s="189" t="n">
        <f aca="false">IF(AND(Projects!$C$43&lt;=CH$4,CH$4&lt;=Projects!$C$43+Projects!$D$43-1),Projects!$B$43/Projects!$D$43,"")</f>
        <v>789473.684210526</v>
      </c>
      <c r="CI41" s="189" t="n">
        <f aca="false">IF(AND(Projects!$C$43&lt;=CI$4,CI$4&lt;=Projects!$C$43+Projects!$D$43-1),Projects!$B$43/Projects!$D$43,"")</f>
        <v>789473.684210526</v>
      </c>
      <c r="CJ41" s="189" t="n">
        <f aca="false">IF(AND(Projects!$C$43&lt;=CJ$4,CJ$4&lt;=Projects!$C$43+Projects!$D$43-1),Projects!$B$43/Projects!$D$43,"")</f>
        <v>789473.684210526</v>
      </c>
      <c r="CK41" s="189" t="n">
        <f aca="false">IF(AND(Projects!$C$43&lt;=CK$4,CK$4&lt;=Projects!$C$43+Projects!$D$43-1),Projects!$B$43/Projects!$D$43,"")</f>
        <v>789473.684210526</v>
      </c>
      <c r="CL41" s="189" t="n">
        <f aca="false">IF(AND(Projects!$C$43&lt;=CL$4,CL$4&lt;=Projects!$C$43+Projects!$D$43-1),Projects!$B$43/Projects!$D$43,"")</f>
        <v>789473.684210526</v>
      </c>
      <c r="CM41" s="189" t="n">
        <f aca="false">IF(AND(Projects!$C$43&lt;=CM$4,CM$4&lt;=Projects!$C$43+Projects!$D$43-1),Projects!$B$43/Projects!$D$43,"")</f>
        <v>789473.684210526</v>
      </c>
      <c r="CN41" s="189" t="n">
        <f aca="false">IF(AND(Projects!$C$43&lt;=CN$4,CN$4&lt;=Projects!$C$43+Projects!$D$43-1),Projects!$B$43/Projects!$D$43,"")</f>
        <v>789473.684210526</v>
      </c>
      <c r="CO41" s="189" t="n">
        <f aca="false">IF(AND(Projects!$C$43&lt;=CO$4,CO$4&lt;=Projects!$C$43+Projects!$D$43-1),Projects!$B$43/Projects!$D$43,"")</f>
        <v>789473.684210526</v>
      </c>
      <c r="CP41" s="189" t="n">
        <f aca="false">IF(AND(Projects!$C$43&lt;=CP$4,CP$4&lt;=Projects!$C$43+Projects!$D$43-1),Projects!$B$43/Projects!$D$43,"")</f>
        <v>789473.684210526</v>
      </c>
      <c r="CQ41" s="189" t="n">
        <f aca="false">IF(AND(Projects!$C$43&lt;=CQ$4,CQ$4&lt;=Projects!$C$43+Projects!$D$43-1),Projects!$B$43/Projects!$D$43,"")</f>
        <v>789473.684210526</v>
      </c>
      <c r="CR41" s="189" t="n">
        <f aca="false">IF(AND(Projects!$C$43&lt;=CR$4,CR$4&lt;=Projects!$C$43+Projects!$D$43-1),Projects!$B$43/Projects!$D$43,"")</f>
        <v>789473.684210526</v>
      </c>
      <c r="CS41" s="189" t="n">
        <f aca="false">IF(AND(Projects!$C$43&lt;=CS$4,CS$4&lt;=Projects!$C$43+Projects!$D$43-1),Projects!$B$43/Projects!$D$43,"")</f>
        <v>789473.684210526</v>
      </c>
      <c r="CT41" s="189" t="n">
        <f aca="false">IF(AND(Projects!$C$43&lt;=CT$4,CT$4&lt;=Projects!$C$43+Projects!$D$43-1),Projects!$B$43/Projects!$D$43,"")</f>
        <v>789473.684210526</v>
      </c>
      <c r="CU41" s="189" t="n">
        <f aca="false">IF(AND(Projects!$C$43&lt;=CU$4,CU$4&lt;=Projects!$C$43+Projects!$D$43-1),Projects!$B$43/Projects!$D$43,"")</f>
        <v>789473.684210526</v>
      </c>
      <c r="CV41" s="189" t="n">
        <f aca="false">IF(AND(Projects!$C$43&lt;=CV$4,CV$4&lt;=Projects!$C$43+Projects!$D$43-1),Projects!$B$43/Projects!$D$43,"")</f>
        <v>789473.684210526</v>
      </c>
      <c r="CW41" s="189" t="str">
        <f aca="false">IF(AND(Projects!$C$43&lt;=CW$4,CW$4&lt;=Projects!$C$43+Projects!$D$43-1),Projects!$B$43/Projects!$D$43,"")</f>
        <v/>
      </c>
      <c r="CX41" s="189" t="str">
        <f aca="false">IF(AND(Projects!$C$43&lt;=CX$4,CX$4&lt;=Projects!$C$43+Projects!$D$43-1),Projects!$B$43/Projects!$D$43,"")</f>
        <v/>
      </c>
      <c r="CY41" s="189" t="str">
        <f aca="false">IF(AND(Projects!$C$43&lt;=CY$4,CY$4&lt;=Projects!$C$43+Projects!$D$43-1),Projects!$B$43/Projects!$D$43,"")</f>
        <v/>
      </c>
      <c r="CZ41" s="189" t="str">
        <f aca="false">IF(AND(Projects!$C$43&lt;=CZ$4,CZ$4&lt;=Projects!$C$43+Projects!$D$43-1),Projects!$B$43/Projects!$D$43,"")</f>
        <v/>
      </c>
      <c r="DA41" s="189" t="str">
        <f aca="false">IF(AND(Projects!$C$43&lt;=DA$4,DA$4&lt;=Projects!$C$43+Projects!$D$43-1),Projects!$B$43/Projects!$D$43,"")</f>
        <v/>
      </c>
      <c r="DB41" s="189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85" t="s">
        <v>47</v>
      </c>
      <c r="B42" s="186" t="n">
        <f aca="false">Projects!$B$44</f>
        <v>15000000</v>
      </c>
      <c r="C42" s="187" t="n">
        <f aca="false">EDATE(Model!$E$2,Projects!$C$44-1)</f>
        <v>48458</v>
      </c>
      <c r="D42" s="187" t="n">
        <f aca="false">EDATE(Model!$E$2,Projects!$C$44+Projects!$D$44-2)</f>
        <v>49004</v>
      </c>
      <c r="E42" s="188" t="n">
        <f aca="false">Projects!$D$44</f>
        <v>19</v>
      </c>
      <c r="F42" s="186" t="n">
        <f aca="false">Projects!$B$44/Projects!$D$44</f>
        <v>789473.684210526</v>
      </c>
      <c r="G42" s="189" t="str">
        <f aca="false">IF(AND(Projects!$C$44&lt;=G$4,G$4&lt;=Projects!$C$44+Projects!$D$44-1),Projects!$B$44/Projects!$D$44,"")</f>
        <v/>
      </c>
      <c r="H42" s="189" t="str">
        <f aca="false">IF(AND(Projects!$C$44&lt;=H$4,H$4&lt;=Projects!$C$44+Projects!$D$44-1),Projects!$B$44/Projects!$D$44,"")</f>
        <v/>
      </c>
      <c r="I42" s="189" t="str">
        <f aca="false">IF(AND(Projects!$C$44&lt;=I$4,I$4&lt;=Projects!$C$44+Projects!$D$44-1),Projects!$B$44/Projects!$D$44,"")</f>
        <v/>
      </c>
      <c r="J42" s="189" t="str">
        <f aca="false">IF(AND(Projects!$C$44&lt;=J$4,J$4&lt;=Projects!$C$44+Projects!$D$44-1),Projects!$B$44/Projects!$D$44,"")</f>
        <v/>
      </c>
      <c r="K42" s="189" t="str">
        <f aca="false">IF(AND(Projects!$C$44&lt;=K$4,K$4&lt;=Projects!$C$44+Projects!$D$44-1),Projects!$B$44/Projects!$D$44,"")</f>
        <v/>
      </c>
      <c r="L42" s="189" t="str">
        <f aca="false">IF(AND(Projects!$C$44&lt;=L$4,L$4&lt;=Projects!$C$44+Projects!$D$44-1),Projects!$B$44/Projects!$D$44,"")</f>
        <v/>
      </c>
      <c r="M42" s="189" t="str">
        <f aca="false">IF(AND(Projects!$C$44&lt;=M$4,M$4&lt;=Projects!$C$44+Projects!$D$44-1),Projects!$B$44/Projects!$D$44,"")</f>
        <v/>
      </c>
      <c r="N42" s="189" t="str">
        <f aca="false">IF(AND(Projects!$C$44&lt;=N$4,N$4&lt;=Projects!$C$44+Projects!$D$44-1),Projects!$B$44/Projects!$D$44,"")</f>
        <v/>
      </c>
      <c r="O42" s="189" t="str">
        <f aca="false">IF(AND(Projects!$C$44&lt;=O$4,O$4&lt;=Projects!$C$44+Projects!$D$44-1),Projects!$B$44/Projects!$D$44,"")</f>
        <v/>
      </c>
      <c r="P42" s="189" t="str">
        <f aca="false">IF(AND(Projects!$C$44&lt;=P$4,P$4&lt;=Projects!$C$44+Projects!$D$44-1),Projects!$B$44/Projects!$D$44,"")</f>
        <v/>
      </c>
      <c r="Q42" s="189" t="str">
        <f aca="false">IF(AND(Projects!$C$44&lt;=Q$4,Q$4&lt;=Projects!$C$44+Projects!$D$44-1),Projects!$B$44/Projects!$D$44,"")</f>
        <v/>
      </c>
      <c r="R42" s="189" t="str">
        <f aca="false">IF(AND(Projects!$C$44&lt;=R$4,R$4&lt;=Projects!$C$44+Projects!$D$44-1),Projects!$B$44/Projects!$D$44,"")</f>
        <v/>
      </c>
      <c r="S42" s="189" t="str">
        <f aca="false">IF(AND(Projects!$C$44&lt;=S$4,S$4&lt;=Projects!$C$44+Projects!$D$44-1),Projects!$B$44/Projects!$D$44,"")</f>
        <v/>
      </c>
      <c r="T42" s="189" t="str">
        <f aca="false">IF(AND(Projects!$C$44&lt;=T$4,T$4&lt;=Projects!$C$44+Projects!$D$44-1),Projects!$B$44/Projects!$D$44,"")</f>
        <v/>
      </c>
      <c r="U42" s="189" t="str">
        <f aca="false">IF(AND(Projects!$C$44&lt;=U$4,U$4&lt;=Projects!$C$44+Projects!$D$44-1),Projects!$B$44/Projects!$D$44,"")</f>
        <v/>
      </c>
      <c r="V42" s="189" t="str">
        <f aca="false">IF(AND(Projects!$C$44&lt;=V$4,V$4&lt;=Projects!$C$44+Projects!$D$44-1),Projects!$B$44/Projects!$D$44,"")</f>
        <v/>
      </c>
      <c r="W42" s="189" t="str">
        <f aca="false">IF(AND(Projects!$C$44&lt;=W$4,W$4&lt;=Projects!$C$44+Projects!$D$44-1),Projects!$B$44/Projects!$D$44,"")</f>
        <v/>
      </c>
      <c r="X42" s="189" t="str">
        <f aca="false">IF(AND(Projects!$C$44&lt;=X$4,X$4&lt;=Projects!$C$44+Projects!$D$44-1),Projects!$B$44/Projects!$D$44,"")</f>
        <v/>
      </c>
      <c r="Y42" s="189" t="str">
        <f aca="false">IF(AND(Projects!$C$44&lt;=Y$4,Y$4&lt;=Projects!$C$44+Projects!$D$44-1),Projects!$B$44/Projects!$D$44,"")</f>
        <v/>
      </c>
      <c r="Z42" s="189" t="str">
        <f aca="false">IF(AND(Projects!$C$44&lt;=Z$4,Z$4&lt;=Projects!$C$44+Projects!$D$44-1),Projects!$B$44/Projects!$D$44,"")</f>
        <v/>
      </c>
      <c r="AA42" s="189" t="str">
        <f aca="false">IF(AND(Projects!$C$44&lt;=AA$4,AA$4&lt;=Projects!$C$44+Projects!$D$44-1),Projects!$B$44/Projects!$D$44,"")</f>
        <v/>
      </c>
      <c r="AB42" s="189" t="str">
        <f aca="false">IF(AND(Projects!$C$44&lt;=AB$4,AB$4&lt;=Projects!$C$44+Projects!$D$44-1),Projects!$B$44/Projects!$D$44,"")</f>
        <v/>
      </c>
      <c r="AC42" s="189" t="str">
        <f aca="false">IF(AND(Projects!$C$44&lt;=AC$4,AC$4&lt;=Projects!$C$44+Projects!$D$44-1),Projects!$B$44/Projects!$D$44,"")</f>
        <v/>
      </c>
      <c r="AD42" s="189" t="str">
        <f aca="false">IF(AND(Projects!$C$44&lt;=AD$4,AD$4&lt;=Projects!$C$44+Projects!$D$44-1),Projects!$B$44/Projects!$D$44,"")</f>
        <v/>
      </c>
      <c r="AE42" s="189" t="str">
        <f aca="false">IF(AND(Projects!$C$44&lt;=AE$4,AE$4&lt;=Projects!$C$44+Projects!$D$44-1),Projects!$B$44/Projects!$D$44,"")</f>
        <v/>
      </c>
      <c r="AF42" s="189" t="str">
        <f aca="false">IF(AND(Projects!$C$44&lt;=AF$4,AF$4&lt;=Projects!$C$44+Projects!$D$44-1),Projects!$B$44/Projects!$D$44,"")</f>
        <v/>
      </c>
      <c r="AG42" s="189" t="str">
        <f aca="false">IF(AND(Projects!$C$44&lt;=AG$4,AG$4&lt;=Projects!$C$44+Projects!$D$44-1),Projects!$B$44/Projects!$D$44,"")</f>
        <v/>
      </c>
      <c r="AH42" s="189" t="str">
        <f aca="false">IF(AND(Projects!$C$44&lt;=AH$4,AH$4&lt;=Projects!$C$44+Projects!$D$44-1),Projects!$B$44/Projects!$D$44,"")</f>
        <v/>
      </c>
      <c r="AI42" s="189" t="str">
        <f aca="false">IF(AND(Projects!$C$44&lt;=AI$4,AI$4&lt;=Projects!$C$44+Projects!$D$44-1),Projects!$B$44/Projects!$D$44,"")</f>
        <v/>
      </c>
      <c r="AJ42" s="189" t="str">
        <f aca="false">IF(AND(Projects!$C$44&lt;=AJ$4,AJ$4&lt;=Projects!$C$44+Projects!$D$44-1),Projects!$B$44/Projects!$D$44,"")</f>
        <v/>
      </c>
      <c r="AK42" s="189" t="str">
        <f aca="false">IF(AND(Projects!$C$44&lt;=AK$4,AK$4&lt;=Projects!$C$44+Projects!$D$44-1),Projects!$B$44/Projects!$D$44,"")</f>
        <v/>
      </c>
      <c r="AL42" s="189" t="str">
        <f aca="false">IF(AND(Projects!$C$44&lt;=AL$4,AL$4&lt;=Projects!$C$44+Projects!$D$44-1),Projects!$B$44/Projects!$D$44,"")</f>
        <v/>
      </c>
      <c r="AM42" s="189" t="str">
        <f aca="false">IF(AND(Projects!$C$44&lt;=AM$4,AM$4&lt;=Projects!$C$44+Projects!$D$44-1),Projects!$B$44/Projects!$D$44,"")</f>
        <v/>
      </c>
      <c r="AN42" s="189" t="str">
        <f aca="false">IF(AND(Projects!$C$44&lt;=AN$4,AN$4&lt;=Projects!$C$44+Projects!$D$44-1),Projects!$B$44/Projects!$D$44,"")</f>
        <v/>
      </c>
      <c r="AO42" s="189" t="str">
        <f aca="false">IF(AND(Projects!$C$44&lt;=AO$4,AO$4&lt;=Projects!$C$44+Projects!$D$44-1),Projects!$B$44/Projects!$D$44,"")</f>
        <v/>
      </c>
      <c r="AP42" s="189" t="str">
        <f aca="false">IF(AND(Projects!$C$44&lt;=AP$4,AP$4&lt;=Projects!$C$44+Projects!$D$44-1),Projects!$B$44/Projects!$D$44,"")</f>
        <v/>
      </c>
      <c r="AQ42" s="189" t="str">
        <f aca="false">IF(AND(Projects!$C$44&lt;=AQ$4,AQ$4&lt;=Projects!$C$44+Projects!$D$44-1),Projects!$B$44/Projects!$D$44,"")</f>
        <v/>
      </c>
      <c r="AR42" s="189" t="str">
        <f aca="false">IF(AND(Projects!$C$44&lt;=AR$4,AR$4&lt;=Projects!$C$44+Projects!$D$44-1),Projects!$B$44/Projects!$D$44,"")</f>
        <v/>
      </c>
      <c r="AS42" s="189" t="str">
        <f aca="false">IF(AND(Projects!$C$44&lt;=AS$4,AS$4&lt;=Projects!$C$44+Projects!$D$44-1),Projects!$B$44/Projects!$D$44,"")</f>
        <v/>
      </c>
      <c r="AT42" s="189" t="str">
        <f aca="false">IF(AND(Projects!$C$44&lt;=AT$4,AT$4&lt;=Projects!$C$44+Projects!$D$44-1),Projects!$B$44/Projects!$D$44,"")</f>
        <v/>
      </c>
      <c r="AU42" s="189" t="str">
        <f aca="false">IF(AND(Projects!$C$44&lt;=AU$4,AU$4&lt;=Projects!$C$44+Projects!$D$44-1),Projects!$B$44/Projects!$D$44,"")</f>
        <v/>
      </c>
      <c r="AV42" s="189" t="str">
        <f aca="false">IF(AND(Projects!$C$44&lt;=AV$4,AV$4&lt;=Projects!$C$44+Projects!$D$44-1),Projects!$B$44/Projects!$D$44,"")</f>
        <v/>
      </c>
      <c r="AW42" s="189" t="str">
        <f aca="false">IF(AND(Projects!$C$44&lt;=AW$4,AW$4&lt;=Projects!$C$44+Projects!$D$44-1),Projects!$B$44/Projects!$D$44,"")</f>
        <v/>
      </c>
      <c r="AX42" s="189" t="str">
        <f aca="false">IF(AND(Projects!$C$44&lt;=AX$4,AX$4&lt;=Projects!$C$44+Projects!$D$44-1),Projects!$B$44/Projects!$D$44,"")</f>
        <v/>
      </c>
      <c r="AY42" s="189" t="str">
        <f aca="false">IF(AND(Projects!$C$44&lt;=AY$4,AY$4&lt;=Projects!$C$44+Projects!$D$44-1),Projects!$B$44/Projects!$D$44,"")</f>
        <v/>
      </c>
      <c r="AZ42" s="189" t="str">
        <f aca="false">IF(AND(Projects!$C$44&lt;=AZ$4,AZ$4&lt;=Projects!$C$44+Projects!$D$44-1),Projects!$B$44/Projects!$D$44,"")</f>
        <v/>
      </c>
      <c r="BA42" s="189" t="str">
        <f aca="false">IF(AND(Projects!$C$44&lt;=BA$4,BA$4&lt;=Projects!$C$44+Projects!$D$44-1),Projects!$B$44/Projects!$D$44,"")</f>
        <v/>
      </c>
      <c r="BB42" s="189" t="str">
        <f aca="false">IF(AND(Projects!$C$44&lt;=BB$4,BB$4&lt;=Projects!$C$44+Projects!$D$44-1),Projects!$B$44/Projects!$D$44,"")</f>
        <v/>
      </c>
      <c r="BC42" s="189" t="str">
        <f aca="false">IF(AND(Projects!$C$44&lt;=BC$4,BC$4&lt;=Projects!$C$44+Projects!$D$44-1),Projects!$B$44/Projects!$D$44,"")</f>
        <v/>
      </c>
      <c r="BD42" s="189" t="str">
        <f aca="false">IF(AND(Projects!$C$44&lt;=BD$4,BD$4&lt;=Projects!$C$44+Projects!$D$44-1),Projects!$B$44/Projects!$D$44,"")</f>
        <v/>
      </c>
      <c r="BE42" s="189" t="str">
        <f aca="false">IF(AND(Projects!$C$44&lt;=BE$4,BE$4&lt;=Projects!$C$44+Projects!$D$44-1),Projects!$B$44/Projects!$D$44,"")</f>
        <v/>
      </c>
      <c r="BF42" s="189" t="str">
        <f aca="false">IF(AND(Projects!$C$44&lt;=BF$4,BF$4&lt;=Projects!$C$44+Projects!$D$44-1),Projects!$B$44/Projects!$D$44,"")</f>
        <v/>
      </c>
      <c r="BG42" s="189" t="str">
        <f aca="false">IF(AND(Projects!$C$44&lt;=BG$4,BG$4&lt;=Projects!$C$44+Projects!$D$44-1),Projects!$B$44/Projects!$D$44,"")</f>
        <v/>
      </c>
      <c r="BH42" s="189" t="str">
        <f aca="false">IF(AND(Projects!$C$44&lt;=BH$4,BH$4&lt;=Projects!$C$44+Projects!$D$44-1),Projects!$B$44/Projects!$D$44,"")</f>
        <v/>
      </c>
      <c r="BI42" s="189" t="str">
        <f aca="false">IF(AND(Projects!$C$44&lt;=BI$4,BI$4&lt;=Projects!$C$44+Projects!$D$44-1),Projects!$B$44/Projects!$D$44,"")</f>
        <v/>
      </c>
      <c r="BJ42" s="189" t="str">
        <f aca="false">IF(AND(Projects!$C$44&lt;=BJ$4,BJ$4&lt;=Projects!$C$44+Projects!$D$44-1),Projects!$B$44/Projects!$D$44,"")</f>
        <v/>
      </c>
      <c r="BK42" s="189" t="str">
        <f aca="false">IF(AND(Projects!$C$44&lt;=BK$4,BK$4&lt;=Projects!$C$44+Projects!$D$44-1),Projects!$B$44/Projects!$D$44,"")</f>
        <v/>
      </c>
      <c r="BL42" s="189" t="str">
        <f aca="false">IF(AND(Projects!$C$44&lt;=BL$4,BL$4&lt;=Projects!$C$44+Projects!$D$44-1),Projects!$B$44/Projects!$D$44,"")</f>
        <v/>
      </c>
      <c r="BM42" s="189" t="str">
        <f aca="false">IF(AND(Projects!$C$44&lt;=BM$4,BM$4&lt;=Projects!$C$44+Projects!$D$44-1),Projects!$B$44/Projects!$D$44,"")</f>
        <v/>
      </c>
      <c r="BN42" s="189" t="str">
        <f aca="false">IF(AND(Projects!$C$44&lt;=BN$4,BN$4&lt;=Projects!$C$44+Projects!$D$44-1),Projects!$B$44/Projects!$D$44,"")</f>
        <v/>
      </c>
      <c r="BO42" s="189" t="str">
        <f aca="false">IF(AND(Projects!$C$44&lt;=BO$4,BO$4&lt;=Projects!$C$44+Projects!$D$44-1),Projects!$B$44/Projects!$D$44,"")</f>
        <v/>
      </c>
      <c r="BP42" s="189" t="str">
        <f aca="false">IF(AND(Projects!$C$44&lt;=BP$4,BP$4&lt;=Projects!$C$44+Projects!$D$44-1),Projects!$B$44/Projects!$D$44,"")</f>
        <v/>
      </c>
      <c r="BQ42" s="189" t="str">
        <f aca="false">IF(AND(Projects!$C$44&lt;=BQ$4,BQ$4&lt;=Projects!$C$44+Projects!$D$44-1),Projects!$B$44/Projects!$D$44,"")</f>
        <v/>
      </c>
      <c r="BR42" s="189" t="str">
        <f aca="false">IF(AND(Projects!$C$44&lt;=BR$4,BR$4&lt;=Projects!$C$44+Projects!$D$44-1),Projects!$B$44/Projects!$D$44,"")</f>
        <v/>
      </c>
      <c r="BS42" s="189" t="str">
        <f aca="false">IF(AND(Projects!$C$44&lt;=BS$4,BS$4&lt;=Projects!$C$44+Projects!$D$44-1),Projects!$B$44/Projects!$D$44,"")</f>
        <v/>
      </c>
      <c r="BT42" s="189" t="str">
        <f aca="false">IF(AND(Projects!$C$44&lt;=BT$4,BT$4&lt;=Projects!$C$44+Projects!$D$44-1),Projects!$B$44/Projects!$D$44,"")</f>
        <v/>
      </c>
      <c r="BU42" s="189" t="str">
        <f aca="false">IF(AND(Projects!$C$44&lt;=BU$4,BU$4&lt;=Projects!$C$44+Projects!$D$44-1),Projects!$B$44/Projects!$D$44,"")</f>
        <v/>
      </c>
      <c r="BV42" s="189" t="str">
        <f aca="false">IF(AND(Projects!$C$44&lt;=BV$4,BV$4&lt;=Projects!$C$44+Projects!$D$44-1),Projects!$B$44/Projects!$D$44,"")</f>
        <v/>
      </c>
      <c r="BW42" s="189" t="str">
        <f aca="false">IF(AND(Projects!$C$44&lt;=BW$4,BW$4&lt;=Projects!$C$44+Projects!$D$44-1),Projects!$B$44/Projects!$D$44,"")</f>
        <v/>
      </c>
      <c r="BX42" s="189" t="str">
        <f aca="false">IF(AND(Projects!$C$44&lt;=BX$4,BX$4&lt;=Projects!$C$44+Projects!$D$44-1),Projects!$B$44/Projects!$D$44,"")</f>
        <v/>
      </c>
      <c r="BY42" s="189" t="str">
        <f aca="false">IF(AND(Projects!$C$44&lt;=BY$4,BY$4&lt;=Projects!$C$44+Projects!$D$44-1),Projects!$B$44/Projects!$D$44,"")</f>
        <v/>
      </c>
      <c r="BZ42" s="189" t="str">
        <f aca="false">IF(AND(Projects!$C$44&lt;=BZ$4,BZ$4&lt;=Projects!$C$44+Projects!$D$44-1),Projects!$B$44/Projects!$D$44,"")</f>
        <v/>
      </c>
      <c r="CA42" s="189" t="str">
        <f aca="false">IF(AND(Projects!$C$44&lt;=CA$4,CA$4&lt;=Projects!$C$44+Projects!$D$44-1),Projects!$B$44/Projects!$D$44,"")</f>
        <v/>
      </c>
      <c r="CB42" s="189" t="str">
        <f aca="false">IF(AND(Projects!$C$44&lt;=CB$4,CB$4&lt;=Projects!$C$44+Projects!$D$44-1),Projects!$B$44/Projects!$D$44,"")</f>
        <v/>
      </c>
      <c r="CC42" s="189" t="str">
        <f aca="false">IF(AND(Projects!$C$44&lt;=CC$4,CC$4&lt;=Projects!$C$44+Projects!$D$44-1),Projects!$B$44/Projects!$D$44,"")</f>
        <v/>
      </c>
      <c r="CD42" s="189" t="str">
        <f aca="false">IF(AND(Projects!$C$44&lt;=CD$4,CD$4&lt;=Projects!$C$44+Projects!$D$44-1),Projects!$B$44/Projects!$D$44,"")</f>
        <v/>
      </c>
      <c r="CE42" s="189" t="str">
        <f aca="false">IF(AND(Projects!$C$44&lt;=CE$4,CE$4&lt;=Projects!$C$44+Projects!$D$44-1),Projects!$B$44/Projects!$D$44,"")</f>
        <v/>
      </c>
      <c r="CF42" s="189" t="n">
        <f aca="false">IF(AND(Projects!$C$44&lt;=CF$4,CF$4&lt;=Projects!$C$44+Projects!$D$44-1),Projects!$B$44/Projects!$D$44,"")</f>
        <v>789473.684210526</v>
      </c>
      <c r="CG42" s="189" t="n">
        <f aca="false">IF(AND(Projects!$C$44&lt;=CG$4,CG$4&lt;=Projects!$C$44+Projects!$D$44-1),Projects!$B$44/Projects!$D$44,"")</f>
        <v>789473.684210526</v>
      </c>
      <c r="CH42" s="189" t="n">
        <f aca="false">IF(AND(Projects!$C$44&lt;=CH$4,CH$4&lt;=Projects!$C$44+Projects!$D$44-1),Projects!$B$44/Projects!$D$44,"")</f>
        <v>789473.684210526</v>
      </c>
      <c r="CI42" s="189" t="n">
        <f aca="false">IF(AND(Projects!$C$44&lt;=CI$4,CI$4&lt;=Projects!$C$44+Projects!$D$44-1),Projects!$B$44/Projects!$D$44,"")</f>
        <v>789473.684210526</v>
      </c>
      <c r="CJ42" s="189" t="n">
        <f aca="false">IF(AND(Projects!$C$44&lt;=CJ$4,CJ$4&lt;=Projects!$C$44+Projects!$D$44-1),Projects!$B$44/Projects!$D$44,"")</f>
        <v>789473.684210526</v>
      </c>
      <c r="CK42" s="189" t="n">
        <f aca="false">IF(AND(Projects!$C$44&lt;=CK$4,CK$4&lt;=Projects!$C$44+Projects!$D$44-1),Projects!$B$44/Projects!$D$44,"")</f>
        <v>789473.684210526</v>
      </c>
      <c r="CL42" s="189" t="n">
        <f aca="false">IF(AND(Projects!$C$44&lt;=CL$4,CL$4&lt;=Projects!$C$44+Projects!$D$44-1),Projects!$B$44/Projects!$D$44,"")</f>
        <v>789473.684210526</v>
      </c>
      <c r="CM42" s="189" t="n">
        <f aca="false">IF(AND(Projects!$C$44&lt;=CM$4,CM$4&lt;=Projects!$C$44+Projects!$D$44-1),Projects!$B$44/Projects!$D$44,"")</f>
        <v>789473.684210526</v>
      </c>
      <c r="CN42" s="189" t="n">
        <f aca="false">IF(AND(Projects!$C$44&lt;=CN$4,CN$4&lt;=Projects!$C$44+Projects!$D$44-1),Projects!$B$44/Projects!$D$44,"")</f>
        <v>789473.684210526</v>
      </c>
      <c r="CO42" s="189" t="n">
        <f aca="false">IF(AND(Projects!$C$44&lt;=CO$4,CO$4&lt;=Projects!$C$44+Projects!$D$44-1),Projects!$B$44/Projects!$D$44,"")</f>
        <v>789473.684210526</v>
      </c>
      <c r="CP42" s="189" t="n">
        <f aca="false">IF(AND(Projects!$C$44&lt;=CP$4,CP$4&lt;=Projects!$C$44+Projects!$D$44-1),Projects!$B$44/Projects!$D$44,"")</f>
        <v>789473.684210526</v>
      </c>
      <c r="CQ42" s="189" t="n">
        <f aca="false">IF(AND(Projects!$C$44&lt;=CQ$4,CQ$4&lt;=Projects!$C$44+Projects!$D$44-1),Projects!$B$44/Projects!$D$44,"")</f>
        <v>789473.684210526</v>
      </c>
      <c r="CR42" s="189" t="n">
        <f aca="false">IF(AND(Projects!$C$44&lt;=CR$4,CR$4&lt;=Projects!$C$44+Projects!$D$44-1),Projects!$B$44/Projects!$D$44,"")</f>
        <v>789473.684210526</v>
      </c>
      <c r="CS42" s="189" t="n">
        <f aca="false">IF(AND(Projects!$C$44&lt;=CS$4,CS$4&lt;=Projects!$C$44+Projects!$D$44-1),Projects!$B$44/Projects!$D$44,"")</f>
        <v>789473.684210526</v>
      </c>
      <c r="CT42" s="189" t="n">
        <f aca="false">IF(AND(Projects!$C$44&lt;=CT$4,CT$4&lt;=Projects!$C$44+Projects!$D$44-1),Projects!$B$44/Projects!$D$44,"")</f>
        <v>789473.684210526</v>
      </c>
      <c r="CU42" s="189" t="n">
        <f aca="false">IF(AND(Projects!$C$44&lt;=CU$4,CU$4&lt;=Projects!$C$44+Projects!$D$44-1),Projects!$B$44/Projects!$D$44,"")</f>
        <v>789473.684210526</v>
      </c>
      <c r="CV42" s="189" t="n">
        <f aca="false">IF(AND(Projects!$C$44&lt;=CV$4,CV$4&lt;=Projects!$C$44+Projects!$D$44-1),Projects!$B$44/Projects!$D$44,"")</f>
        <v>789473.684210526</v>
      </c>
      <c r="CW42" s="189" t="n">
        <f aca="false">IF(AND(Projects!$C$44&lt;=CW$4,CW$4&lt;=Projects!$C$44+Projects!$D$44-1),Projects!$B$44/Projects!$D$44,"")</f>
        <v>789473.684210526</v>
      </c>
      <c r="CX42" s="189" t="n">
        <f aca="false">IF(AND(Projects!$C$44&lt;=CX$4,CX$4&lt;=Projects!$C$44+Projects!$D$44-1),Projects!$B$44/Projects!$D$44,"")</f>
        <v>789473.684210526</v>
      </c>
      <c r="CY42" s="189" t="str">
        <f aca="false">IF(AND(Projects!$C$44&lt;=CY$4,CY$4&lt;=Projects!$C$44+Projects!$D$44-1),Projects!$B$44/Projects!$D$44,"")</f>
        <v/>
      </c>
      <c r="CZ42" s="189" t="str">
        <f aca="false">IF(AND(Projects!$C$44&lt;=CZ$4,CZ$4&lt;=Projects!$C$44+Projects!$D$44-1),Projects!$B$44/Projects!$D$44,"")</f>
        <v/>
      </c>
      <c r="DA42" s="189" t="str">
        <f aca="false">IF(AND(Projects!$C$44&lt;=DA$4,DA$4&lt;=Projects!$C$44+Projects!$D$44-1),Projects!$B$44/Projects!$D$44,"")</f>
        <v/>
      </c>
      <c r="DB42" s="189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85" t="s">
        <v>48</v>
      </c>
      <c r="B43" s="186" t="n">
        <f aca="false">Projects!$B$45</f>
        <v>18000000</v>
      </c>
      <c r="C43" s="187" t="n">
        <f aca="false">EDATE(Model!$E$2,Projects!$C$45-1)</f>
        <v>48519</v>
      </c>
      <c r="D43" s="187" t="n">
        <f aca="false">EDATE(Model!$E$2,Projects!$C$45+Projects!$D$45-2)</f>
        <v>49065</v>
      </c>
      <c r="E43" s="188" t="n">
        <f aca="false">Projects!$D$45</f>
        <v>19</v>
      </c>
      <c r="F43" s="186" t="n">
        <f aca="false">Projects!$B$45/Projects!$D$45</f>
        <v>947368.421052632</v>
      </c>
      <c r="G43" s="189" t="str">
        <f aca="false">IF(AND(Projects!$C$45&lt;=G$4,G$4&lt;=Projects!$C$45+Projects!$D$45-1),Projects!$B$45/Projects!$D$45,"")</f>
        <v/>
      </c>
      <c r="H43" s="189" t="str">
        <f aca="false">IF(AND(Projects!$C$45&lt;=H$4,H$4&lt;=Projects!$C$45+Projects!$D$45-1),Projects!$B$45/Projects!$D$45,"")</f>
        <v/>
      </c>
      <c r="I43" s="189" t="str">
        <f aca="false">IF(AND(Projects!$C$45&lt;=I$4,I$4&lt;=Projects!$C$45+Projects!$D$45-1),Projects!$B$45/Projects!$D$45,"")</f>
        <v/>
      </c>
      <c r="J43" s="189" t="str">
        <f aca="false">IF(AND(Projects!$C$45&lt;=J$4,J$4&lt;=Projects!$C$45+Projects!$D$45-1),Projects!$B$45/Projects!$D$45,"")</f>
        <v/>
      </c>
      <c r="K43" s="189" t="str">
        <f aca="false">IF(AND(Projects!$C$45&lt;=K$4,K$4&lt;=Projects!$C$45+Projects!$D$45-1),Projects!$B$45/Projects!$D$45,"")</f>
        <v/>
      </c>
      <c r="L43" s="189" t="str">
        <f aca="false">IF(AND(Projects!$C$45&lt;=L$4,L$4&lt;=Projects!$C$45+Projects!$D$45-1),Projects!$B$45/Projects!$D$45,"")</f>
        <v/>
      </c>
      <c r="M43" s="189" t="str">
        <f aca="false">IF(AND(Projects!$C$45&lt;=M$4,M$4&lt;=Projects!$C$45+Projects!$D$45-1),Projects!$B$45/Projects!$D$45,"")</f>
        <v/>
      </c>
      <c r="N43" s="189" t="str">
        <f aca="false">IF(AND(Projects!$C$45&lt;=N$4,N$4&lt;=Projects!$C$45+Projects!$D$45-1),Projects!$B$45/Projects!$D$45,"")</f>
        <v/>
      </c>
      <c r="O43" s="189" t="str">
        <f aca="false">IF(AND(Projects!$C$45&lt;=O$4,O$4&lt;=Projects!$C$45+Projects!$D$45-1),Projects!$B$45/Projects!$D$45,"")</f>
        <v/>
      </c>
      <c r="P43" s="189" t="str">
        <f aca="false">IF(AND(Projects!$C$45&lt;=P$4,P$4&lt;=Projects!$C$45+Projects!$D$45-1),Projects!$B$45/Projects!$D$45,"")</f>
        <v/>
      </c>
      <c r="Q43" s="189" t="str">
        <f aca="false">IF(AND(Projects!$C$45&lt;=Q$4,Q$4&lt;=Projects!$C$45+Projects!$D$45-1),Projects!$B$45/Projects!$D$45,"")</f>
        <v/>
      </c>
      <c r="R43" s="189" t="str">
        <f aca="false">IF(AND(Projects!$C$45&lt;=R$4,R$4&lt;=Projects!$C$45+Projects!$D$45-1),Projects!$B$45/Projects!$D$45,"")</f>
        <v/>
      </c>
      <c r="S43" s="189" t="str">
        <f aca="false">IF(AND(Projects!$C$45&lt;=S$4,S$4&lt;=Projects!$C$45+Projects!$D$45-1),Projects!$B$45/Projects!$D$45,"")</f>
        <v/>
      </c>
      <c r="T43" s="189" t="str">
        <f aca="false">IF(AND(Projects!$C$45&lt;=T$4,T$4&lt;=Projects!$C$45+Projects!$D$45-1),Projects!$B$45/Projects!$D$45,"")</f>
        <v/>
      </c>
      <c r="U43" s="189" t="str">
        <f aca="false">IF(AND(Projects!$C$45&lt;=U$4,U$4&lt;=Projects!$C$45+Projects!$D$45-1),Projects!$B$45/Projects!$D$45,"")</f>
        <v/>
      </c>
      <c r="V43" s="189" t="str">
        <f aca="false">IF(AND(Projects!$C$45&lt;=V$4,V$4&lt;=Projects!$C$45+Projects!$D$45-1),Projects!$B$45/Projects!$D$45,"")</f>
        <v/>
      </c>
      <c r="W43" s="189" t="str">
        <f aca="false">IF(AND(Projects!$C$45&lt;=W$4,W$4&lt;=Projects!$C$45+Projects!$D$45-1),Projects!$B$45/Projects!$D$45,"")</f>
        <v/>
      </c>
      <c r="X43" s="189" t="str">
        <f aca="false">IF(AND(Projects!$C$45&lt;=X$4,X$4&lt;=Projects!$C$45+Projects!$D$45-1),Projects!$B$45/Projects!$D$45,"")</f>
        <v/>
      </c>
      <c r="Y43" s="189" t="str">
        <f aca="false">IF(AND(Projects!$C$45&lt;=Y$4,Y$4&lt;=Projects!$C$45+Projects!$D$45-1),Projects!$B$45/Projects!$D$45,"")</f>
        <v/>
      </c>
      <c r="Z43" s="189" t="str">
        <f aca="false">IF(AND(Projects!$C$45&lt;=Z$4,Z$4&lt;=Projects!$C$45+Projects!$D$45-1),Projects!$B$45/Projects!$D$45,"")</f>
        <v/>
      </c>
      <c r="AA43" s="189" t="str">
        <f aca="false">IF(AND(Projects!$C$45&lt;=AA$4,AA$4&lt;=Projects!$C$45+Projects!$D$45-1),Projects!$B$45/Projects!$D$45,"")</f>
        <v/>
      </c>
      <c r="AB43" s="189" t="str">
        <f aca="false">IF(AND(Projects!$C$45&lt;=AB$4,AB$4&lt;=Projects!$C$45+Projects!$D$45-1),Projects!$B$45/Projects!$D$45,"")</f>
        <v/>
      </c>
      <c r="AC43" s="189" t="str">
        <f aca="false">IF(AND(Projects!$C$45&lt;=AC$4,AC$4&lt;=Projects!$C$45+Projects!$D$45-1),Projects!$B$45/Projects!$D$45,"")</f>
        <v/>
      </c>
      <c r="AD43" s="189" t="str">
        <f aca="false">IF(AND(Projects!$C$45&lt;=AD$4,AD$4&lt;=Projects!$C$45+Projects!$D$45-1),Projects!$B$45/Projects!$D$45,"")</f>
        <v/>
      </c>
      <c r="AE43" s="189" t="str">
        <f aca="false">IF(AND(Projects!$C$45&lt;=AE$4,AE$4&lt;=Projects!$C$45+Projects!$D$45-1),Projects!$B$45/Projects!$D$45,"")</f>
        <v/>
      </c>
      <c r="AF43" s="189" t="str">
        <f aca="false">IF(AND(Projects!$C$45&lt;=AF$4,AF$4&lt;=Projects!$C$45+Projects!$D$45-1),Projects!$B$45/Projects!$D$45,"")</f>
        <v/>
      </c>
      <c r="AG43" s="189" t="str">
        <f aca="false">IF(AND(Projects!$C$45&lt;=AG$4,AG$4&lt;=Projects!$C$45+Projects!$D$45-1),Projects!$B$45/Projects!$D$45,"")</f>
        <v/>
      </c>
      <c r="AH43" s="189" t="str">
        <f aca="false">IF(AND(Projects!$C$45&lt;=AH$4,AH$4&lt;=Projects!$C$45+Projects!$D$45-1),Projects!$B$45/Projects!$D$45,"")</f>
        <v/>
      </c>
      <c r="AI43" s="189" t="str">
        <f aca="false">IF(AND(Projects!$C$45&lt;=AI$4,AI$4&lt;=Projects!$C$45+Projects!$D$45-1),Projects!$B$45/Projects!$D$45,"")</f>
        <v/>
      </c>
      <c r="AJ43" s="189" t="str">
        <f aca="false">IF(AND(Projects!$C$45&lt;=AJ$4,AJ$4&lt;=Projects!$C$45+Projects!$D$45-1),Projects!$B$45/Projects!$D$45,"")</f>
        <v/>
      </c>
      <c r="AK43" s="189" t="str">
        <f aca="false">IF(AND(Projects!$C$45&lt;=AK$4,AK$4&lt;=Projects!$C$45+Projects!$D$45-1),Projects!$B$45/Projects!$D$45,"")</f>
        <v/>
      </c>
      <c r="AL43" s="189" t="str">
        <f aca="false">IF(AND(Projects!$C$45&lt;=AL$4,AL$4&lt;=Projects!$C$45+Projects!$D$45-1),Projects!$B$45/Projects!$D$45,"")</f>
        <v/>
      </c>
      <c r="AM43" s="189" t="str">
        <f aca="false">IF(AND(Projects!$C$45&lt;=AM$4,AM$4&lt;=Projects!$C$45+Projects!$D$45-1),Projects!$B$45/Projects!$D$45,"")</f>
        <v/>
      </c>
      <c r="AN43" s="189" t="str">
        <f aca="false">IF(AND(Projects!$C$45&lt;=AN$4,AN$4&lt;=Projects!$C$45+Projects!$D$45-1),Projects!$B$45/Projects!$D$45,"")</f>
        <v/>
      </c>
      <c r="AO43" s="189" t="str">
        <f aca="false">IF(AND(Projects!$C$45&lt;=AO$4,AO$4&lt;=Projects!$C$45+Projects!$D$45-1),Projects!$B$45/Projects!$D$45,"")</f>
        <v/>
      </c>
      <c r="AP43" s="189" t="str">
        <f aca="false">IF(AND(Projects!$C$45&lt;=AP$4,AP$4&lt;=Projects!$C$45+Projects!$D$45-1),Projects!$B$45/Projects!$D$45,"")</f>
        <v/>
      </c>
      <c r="AQ43" s="189" t="str">
        <f aca="false">IF(AND(Projects!$C$45&lt;=AQ$4,AQ$4&lt;=Projects!$C$45+Projects!$D$45-1),Projects!$B$45/Projects!$D$45,"")</f>
        <v/>
      </c>
      <c r="AR43" s="189" t="str">
        <f aca="false">IF(AND(Projects!$C$45&lt;=AR$4,AR$4&lt;=Projects!$C$45+Projects!$D$45-1),Projects!$B$45/Projects!$D$45,"")</f>
        <v/>
      </c>
      <c r="AS43" s="189" t="str">
        <f aca="false">IF(AND(Projects!$C$45&lt;=AS$4,AS$4&lt;=Projects!$C$45+Projects!$D$45-1),Projects!$B$45/Projects!$D$45,"")</f>
        <v/>
      </c>
      <c r="AT43" s="189" t="str">
        <f aca="false">IF(AND(Projects!$C$45&lt;=AT$4,AT$4&lt;=Projects!$C$45+Projects!$D$45-1),Projects!$B$45/Projects!$D$45,"")</f>
        <v/>
      </c>
      <c r="AU43" s="189" t="str">
        <f aca="false">IF(AND(Projects!$C$45&lt;=AU$4,AU$4&lt;=Projects!$C$45+Projects!$D$45-1),Projects!$B$45/Projects!$D$45,"")</f>
        <v/>
      </c>
      <c r="AV43" s="189" t="str">
        <f aca="false">IF(AND(Projects!$C$45&lt;=AV$4,AV$4&lt;=Projects!$C$45+Projects!$D$45-1),Projects!$B$45/Projects!$D$45,"")</f>
        <v/>
      </c>
      <c r="AW43" s="189" t="str">
        <f aca="false">IF(AND(Projects!$C$45&lt;=AW$4,AW$4&lt;=Projects!$C$45+Projects!$D$45-1),Projects!$B$45/Projects!$D$45,"")</f>
        <v/>
      </c>
      <c r="AX43" s="189" t="str">
        <f aca="false">IF(AND(Projects!$C$45&lt;=AX$4,AX$4&lt;=Projects!$C$45+Projects!$D$45-1),Projects!$B$45/Projects!$D$45,"")</f>
        <v/>
      </c>
      <c r="AY43" s="189" t="str">
        <f aca="false">IF(AND(Projects!$C$45&lt;=AY$4,AY$4&lt;=Projects!$C$45+Projects!$D$45-1),Projects!$B$45/Projects!$D$45,"")</f>
        <v/>
      </c>
      <c r="AZ43" s="189" t="str">
        <f aca="false">IF(AND(Projects!$C$45&lt;=AZ$4,AZ$4&lt;=Projects!$C$45+Projects!$D$45-1),Projects!$B$45/Projects!$D$45,"")</f>
        <v/>
      </c>
      <c r="BA43" s="189" t="str">
        <f aca="false">IF(AND(Projects!$C$45&lt;=BA$4,BA$4&lt;=Projects!$C$45+Projects!$D$45-1),Projects!$B$45/Projects!$D$45,"")</f>
        <v/>
      </c>
      <c r="BB43" s="189" t="str">
        <f aca="false">IF(AND(Projects!$C$45&lt;=BB$4,BB$4&lt;=Projects!$C$45+Projects!$D$45-1),Projects!$B$45/Projects!$D$45,"")</f>
        <v/>
      </c>
      <c r="BC43" s="189" t="str">
        <f aca="false">IF(AND(Projects!$C$45&lt;=BC$4,BC$4&lt;=Projects!$C$45+Projects!$D$45-1),Projects!$B$45/Projects!$D$45,"")</f>
        <v/>
      </c>
      <c r="BD43" s="189" t="str">
        <f aca="false">IF(AND(Projects!$C$45&lt;=BD$4,BD$4&lt;=Projects!$C$45+Projects!$D$45-1),Projects!$B$45/Projects!$D$45,"")</f>
        <v/>
      </c>
      <c r="BE43" s="189" t="str">
        <f aca="false">IF(AND(Projects!$C$45&lt;=BE$4,BE$4&lt;=Projects!$C$45+Projects!$D$45-1),Projects!$B$45/Projects!$D$45,"")</f>
        <v/>
      </c>
      <c r="BF43" s="189" t="str">
        <f aca="false">IF(AND(Projects!$C$45&lt;=BF$4,BF$4&lt;=Projects!$C$45+Projects!$D$45-1),Projects!$B$45/Projects!$D$45,"")</f>
        <v/>
      </c>
      <c r="BG43" s="189" t="str">
        <f aca="false">IF(AND(Projects!$C$45&lt;=BG$4,BG$4&lt;=Projects!$C$45+Projects!$D$45-1),Projects!$B$45/Projects!$D$45,"")</f>
        <v/>
      </c>
      <c r="BH43" s="189" t="str">
        <f aca="false">IF(AND(Projects!$C$45&lt;=BH$4,BH$4&lt;=Projects!$C$45+Projects!$D$45-1),Projects!$B$45/Projects!$D$45,"")</f>
        <v/>
      </c>
      <c r="BI43" s="189" t="str">
        <f aca="false">IF(AND(Projects!$C$45&lt;=BI$4,BI$4&lt;=Projects!$C$45+Projects!$D$45-1),Projects!$B$45/Projects!$D$45,"")</f>
        <v/>
      </c>
      <c r="BJ43" s="189" t="str">
        <f aca="false">IF(AND(Projects!$C$45&lt;=BJ$4,BJ$4&lt;=Projects!$C$45+Projects!$D$45-1),Projects!$B$45/Projects!$D$45,"")</f>
        <v/>
      </c>
      <c r="BK43" s="189" t="str">
        <f aca="false">IF(AND(Projects!$C$45&lt;=BK$4,BK$4&lt;=Projects!$C$45+Projects!$D$45-1),Projects!$B$45/Projects!$D$45,"")</f>
        <v/>
      </c>
      <c r="BL43" s="189" t="str">
        <f aca="false">IF(AND(Projects!$C$45&lt;=BL$4,BL$4&lt;=Projects!$C$45+Projects!$D$45-1),Projects!$B$45/Projects!$D$45,"")</f>
        <v/>
      </c>
      <c r="BM43" s="189" t="str">
        <f aca="false">IF(AND(Projects!$C$45&lt;=BM$4,BM$4&lt;=Projects!$C$45+Projects!$D$45-1),Projects!$B$45/Projects!$D$45,"")</f>
        <v/>
      </c>
      <c r="BN43" s="189" t="str">
        <f aca="false">IF(AND(Projects!$C$45&lt;=BN$4,BN$4&lt;=Projects!$C$45+Projects!$D$45-1),Projects!$B$45/Projects!$D$45,"")</f>
        <v/>
      </c>
      <c r="BO43" s="189" t="str">
        <f aca="false">IF(AND(Projects!$C$45&lt;=BO$4,BO$4&lt;=Projects!$C$45+Projects!$D$45-1),Projects!$B$45/Projects!$D$45,"")</f>
        <v/>
      </c>
      <c r="BP43" s="189" t="str">
        <f aca="false">IF(AND(Projects!$C$45&lt;=BP$4,BP$4&lt;=Projects!$C$45+Projects!$D$45-1),Projects!$B$45/Projects!$D$45,"")</f>
        <v/>
      </c>
      <c r="BQ43" s="189" t="str">
        <f aca="false">IF(AND(Projects!$C$45&lt;=BQ$4,BQ$4&lt;=Projects!$C$45+Projects!$D$45-1),Projects!$B$45/Projects!$D$45,"")</f>
        <v/>
      </c>
      <c r="BR43" s="189" t="str">
        <f aca="false">IF(AND(Projects!$C$45&lt;=BR$4,BR$4&lt;=Projects!$C$45+Projects!$D$45-1),Projects!$B$45/Projects!$D$45,"")</f>
        <v/>
      </c>
      <c r="BS43" s="189" t="str">
        <f aca="false">IF(AND(Projects!$C$45&lt;=BS$4,BS$4&lt;=Projects!$C$45+Projects!$D$45-1),Projects!$B$45/Projects!$D$45,"")</f>
        <v/>
      </c>
      <c r="BT43" s="189" t="str">
        <f aca="false">IF(AND(Projects!$C$45&lt;=BT$4,BT$4&lt;=Projects!$C$45+Projects!$D$45-1),Projects!$B$45/Projects!$D$45,"")</f>
        <v/>
      </c>
      <c r="BU43" s="189" t="str">
        <f aca="false">IF(AND(Projects!$C$45&lt;=BU$4,BU$4&lt;=Projects!$C$45+Projects!$D$45-1),Projects!$B$45/Projects!$D$45,"")</f>
        <v/>
      </c>
      <c r="BV43" s="189" t="str">
        <f aca="false">IF(AND(Projects!$C$45&lt;=BV$4,BV$4&lt;=Projects!$C$45+Projects!$D$45-1),Projects!$B$45/Projects!$D$45,"")</f>
        <v/>
      </c>
      <c r="BW43" s="189" t="str">
        <f aca="false">IF(AND(Projects!$C$45&lt;=BW$4,BW$4&lt;=Projects!$C$45+Projects!$D$45-1),Projects!$B$45/Projects!$D$45,"")</f>
        <v/>
      </c>
      <c r="BX43" s="189" t="str">
        <f aca="false">IF(AND(Projects!$C$45&lt;=BX$4,BX$4&lt;=Projects!$C$45+Projects!$D$45-1),Projects!$B$45/Projects!$D$45,"")</f>
        <v/>
      </c>
      <c r="BY43" s="189" t="str">
        <f aca="false">IF(AND(Projects!$C$45&lt;=BY$4,BY$4&lt;=Projects!$C$45+Projects!$D$45-1),Projects!$B$45/Projects!$D$45,"")</f>
        <v/>
      </c>
      <c r="BZ43" s="189" t="str">
        <f aca="false">IF(AND(Projects!$C$45&lt;=BZ$4,BZ$4&lt;=Projects!$C$45+Projects!$D$45-1),Projects!$B$45/Projects!$D$45,"")</f>
        <v/>
      </c>
      <c r="CA43" s="189" t="str">
        <f aca="false">IF(AND(Projects!$C$45&lt;=CA$4,CA$4&lt;=Projects!$C$45+Projects!$D$45-1),Projects!$B$45/Projects!$D$45,"")</f>
        <v/>
      </c>
      <c r="CB43" s="189" t="str">
        <f aca="false">IF(AND(Projects!$C$45&lt;=CB$4,CB$4&lt;=Projects!$C$45+Projects!$D$45-1),Projects!$B$45/Projects!$D$45,"")</f>
        <v/>
      </c>
      <c r="CC43" s="189" t="str">
        <f aca="false">IF(AND(Projects!$C$45&lt;=CC$4,CC$4&lt;=Projects!$C$45+Projects!$D$45-1),Projects!$B$45/Projects!$D$45,"")</f>
        <v/>
      </c>
      <c r="CD43" s="189" t="str">
        <f aca="false">IF(AND(Projects!$C$45&lt;=CD$4,CD$4&lt;=Projects!$C$45+Projects!$D$45-1),Projects!$B$45/Projects!$D$45,"")</f>
        <v/>
      </c>
      <c r="CE43" s="189" t="str">
        <f aca="false">IF(AND(Projects!$C$45&lt;=CE$4,CE$4&lt;=Projects!$C$45+Projects!$D$45-1),Projects!$B$45/Projects!$D$45,"")</f>
        <v/>
      </c>
      <c r="CF43" s="189" t="str">
        <f aca="false">IF(AND(Projects!$C$45&lt;=CF$4,CF$4&lt;=Projects!$C$45+Projects!$D$45-1),Projects!$B$45/Projects!$D$45,"")</f>
        <v/>
      </c>
      <c r="CG43" s="189" t="str">
        <f aca="false">IF(AND(Projects!$C$45&lt;=CG$4,CG$4&lt;=Projects!$C$45+Projects!$D$45-1),Projects!$B$45/Projects!$D$45,"")</f>
        <v/>
      </c>
      <c r="CH43" s="189" t="n">
        <f aca="false">IF(AND(Projects!$C$45&lt;=CH$4,CH$4&lt;=Projects!$C$45+Projects!$D$45-1),Projects!$B$45/Projects!$D$45,"")</f>
        <v>947368.421052632</v>
      </c>
      <c r="CI43" s="189" t="n">
        <f aca="false">IF(AND(Projects!$C$45&lt;=CI$4,CI$4&lt;=Projects!$C$45+Projects!$D$45-1),Projects!$B$45/Projects!$D$45,"")</f>
        <v>947368.421052632</v>
      </c>
      <c r="CJ43" s="189" t="n">
        <f aca="false">IF(AND(Projects!$C$45&lt;=CJ$4,CJ$4&lt;=Projects!$C$45+Projects!$D$45-1),Projects!$B$45/Projects!$D$45,"")</f>
        <v>947368.421052632</v>
      </c>
      <c r="CK43" s="189" t="n">
        <f aca="false">IF(AND(Projects!$C$45&lt;=CK$4,CK$4&lt;=Projects!$C$45+Projects!$D$45-1),Projects!$B$45/Projects!$D$45,"")</f>
        <v>947368.421052632</v>
      </c>
      <c r="CL43" s="189" t="n">
        <f aca="false">IF(AND(Projects!$C$45&lt;=CL$4,CL$4&lt;=Projects!$C$45+Projects!$D$45-1),Projects!$B$45/Projects!$D$45,"")</f>
        <v>947368.421052632</v>
      </c>
      <c r="CM43" s="189" t="n">
        <f aca="false">IF(AND(Projects!$C$45&lt;=CM$4,CM$4&lt;=Projects!$C$45+Projects!$D$45-1),Projects!$B$45/Projects!$D$45,"")</f>
        <v>947368.421052632</v>
      </c>
      <c r="CN43" s="189" t="n">
        <f aca="false">IF(AND(Projects!$C$45&lt;=CN$4,CN$4&lt;=Projects!$C$45+Projects!$D$45-1),Projects!$B$45/Projects!$D$45,"")</f>
        <v>947368.421052632</v>
      </c>
      <c r="CO43" s="189" t="n">
        <f aca="false">IF(AND(Projects!$C$45&lt;=CO$4,CO$4&lt;=Projects!$C$45+Projects!$D$45-1),Projects!$B$45/Projects!$D$45,"")</f>
        <v>947368.421052632</v>
      </c>
      <c r="CP43" s="189" t="n">
        <f aca="false">IF(AND(Projects!$C$45&lt;=CP$4,CP$4&lt;=Projects!$C$45+Projects!$D$45-1),Projects!$B$45/Projects!$D$45,"")</f>
        <v>947368.421052632</v>
      </c>
      <c r="CQ43" s="189" t="n">
        <f aca="false">IF(AND(Projects!$C$45&lt;=CQ$4,CQ$4&lt;=Projects!$C$45+Projects!$D$45-1),Projects!$B$45/Projects!$D$45,"")</f>
        <v>947368.421052632</v>
      </c>
      <c r="CR43" s="189" t="n">
        <f aca="false">IF(AND(Projects!$C$45&lt;=CR$4,CR$4&lt;=Projects!$C$45+Projects!$D$45-1),Projects!$B$45/Projects!$D$45,"")</f>
        <v>947368.421052632</v>
      </c>
      <c r="CS43" s="189" t="n">
        <f aca="false">IF(AND(Projects!$C$45&lt;=CS$4,CS$4&lt;=Projects!$C$45+Projects!$D$45-1),Projects!$B$45/Projects!$D$45,"")</f>
        <v>947368.421052632</v>
      </c>
      <c r="CT43" s="189" t="n">
        <f aca="false">IF(AND(Projects!$C$45&lt;=CT$4,CT$4&lt;=Projects!$C$45+Projects!$D$45-1),Projects!$B$45/Projects!$D$45,"")</f>
        <v>947368.421052632</v>
      </c>
      <c r="CU43" s="189" t="n">
        <f aca="false">IF(AND(Projects!$C$45&lt;=CU$4,CU$4&lt;=Projects!$C$45+Projects!$D$45-1),Projects!$B$45/Projects!$D$45,"")</f>
        <v>947368.421052632</v>
      </c>
      <c r="CV43" s="189" t="n">
        <f aca="false">IF(AND(Projects!$C$45&lt;=CV$4,CV$4&lt;=Projects!$C$45+Projects!$D$45-1),Projects!$B$45/Projects!$D$45,"")</f>
        <v>947368.421052632</v>
      </c>
      <c r="CW43" s="189" t="n">
        <f aca="false">IF(AND(Projects!$C$45&lt;=CW$4,CW$4&lt;=Projects!$C$45+Projects!$D$45-1),Projects!$B$45/Projects!$D$45,"")</f>
        <v>947368.421052632</v>
      </c>
      <c r="CX43" s="189" t="n">
        <f aca="false">IF(AND(Projects!$C$45&lt;=CX$4,CX$4&lt;=Projects!$C$45+Projects!$D$45-1),Projects!$B$45/Projects!$D$45,"")</f>
        <v>947368.421052632</v>
      </c>
      <c r="CY43" s="189" t="n">
        <f aca="false">IF(AND(Projects!$C$45&lt;=CY$4,CY$4&lt;=Projects!$C$45+Projects!$D$45-1),Projects!$B$45/Projects!$D$45,"")</f>
        <v>947368.421052632</v>
      </c>
      <c r="CZ43" s="189" t="n">
        <f aca="false">IF(AND(Projects!$C$45&lt;=CZ$4,CZ$4&lt;=Projects!$C$45+Projects!$D$45-1),Projects!$B$45/Projects!$D$45,"")</f>
        <v>947368.421052632</v>
      </c>
      <c r="DA43" s="189" t="str">
        <f aca="false">IF(AND(Projects!$C$45&lt;=DA$4,DA$4&lt;=Projects!$C$45+Projects!$D$45-1),Projects!$B$45/Projects!$D$45,"")</f>
        <v/>
      </c>
      <c r="DB43" s="189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85" t="s">
        <v>49</v>
      </c>
      <c r="B44" s="186" t="n">
        <f aca="false">Projects!$B$46</f>
        <v>15000000</v>
      </c>
      <c r="C44" s="187" t="n">
        <f aca="false">EDATE(Model!$E$2,Projects!$C$46-1)</f>
        <v>48580</v>
      </c>
      <c r="D44" s="187" t="n">
        <f aca="false">EDATE(Model!$E$2,Projects!$C$46+Projects!$D$46-2)</f>
        <v>49126</v>
      </c>
      <c r="E44" s="188" t="n">
        <f aca="false">Projects!$D$46</f>
        <v>19</v>
      </c>
      <c r="F44" s="186" t="n">
        <f aca="false">Projects!$B$46/Projects!$D$46</f>
        <v>789473.684210526</v>
      </c>
      <c r="G44" s="189" t="str">
        <f aca="false">IF(AND(Projects!$C$46&lt;=G$4,G$4&lt;=Projects!$C$46+Projects!$D$46-1),Projects!$B$46/Projects!$D$46,"")</f>
        <v/>
      </c>
      <c r="H44" s="189" t="str">
        <f aca="false">IF(AND(Projects!$C$46&lt;=H$4,H$4&lt;=Projects!$C$46+Projects!$D$46-1),Projects!$B$46/Projects!$D$46,"")</f>
        <v/>
      </c>
      <c r="I44" s="189" t="str">
        <f aca="false">IF(AND(Projects!$C$46&lt;=I$4,I$4&lt;=Projects!$C$46+Projects!$D$46-1),Projects!$B$46/Projects!$D$46,"")</f>
        <v/>
      </c>
      <c r="J44" s="189" t="str">
        <f aca="false">IF(AND(Projects!$C$46&lt;=J$4,J$4&lt;=Projects!$C$46+Projects!$D$46-1),Projects!$B$46/Projects!$D$46,"")</f>
        <v/>
      </c>
      <c r="K44" s="189" t="str">
        <f aca="false">IF(AND(Projects!$C$46&lt;=K$4,K$4&lt;=Projects!$C$46+Projects!$D$46-1),Projects!$B$46/Projects!$D$46,"")</f>
        <v/>
      </c>
      <c r="L44" s="189" t="str">
        <f aca="false">IF(AND(Projects!$C$46&lt;=L$4,L$4&lt;=Projects!$C$46+Projects!$D$46-1),Projects!$B$46/Projects!$D$46,"")</f>
        <v/>
      </c>
      <c r="M44" s="189" t="str">
        <f aca="false">IF(AND(Projects!$C$46&lt;=M$4,M$4&lt;=Projects!$C$46+Projects!$D$46-1),Projects!$B$46/Projects!$D$46,"")</f>
        <v/>
      </c>
      <c r="N44" s="189" t="str">
        <f aca="false">IF(AND(Projects!$C$46&lt;=N$4,N$4&lt;=Projects!$C$46+Projects!$D$46-1),Projects!$B$46/Projects!$D$46,"")</f>
        <v/>
      </c>
      <c r="O44" s="189" t="str">
        <f aca="false">IF(AND(Projects!$C$46&lt;=O$4,O$4&lt;=Projects!$C$46+Projects!$D$46-1),Projects!$B$46/Projects!$D$46,"")</f>
        <v/>
      </c>
      <c r="P44" s="189" t="str">
        <f aca="false">IF(AND(Projects!$C$46&lt;=P$4,P$4&lt;=Projects!$C$46+Projects!$D$46-1),Projects!$B$46/Projects!$D$46,"")</f>
        <v/>
      </c>
      <c r="Q44" s="189" t="str">
        <f aca="false">IF(AND(Projects!$C$46&lt;=Q$4,Q$4&lt;=Projects!$C$46+Projects!$D$46-1),Projects!$B$46/Projects!$D$46,"")</f>
        <v/>
      </c>
      <c r="R44" s="189" t="str">
        <f aca="false">IF(AND(Projects!$C$46&lt;=R$4,R$4&lt;=Projects!$C$46+Projects!$D$46-1),Projects!$B$46/Projects!$D$46,"")</f>
        <v/>
      </c>
      <c r="S44" s="189" t="str">
        <f aca="false">IF(AND(Projects!$C$46&lt;=S$4,S$4&lt;=Projects!$C$46+Projects!$D$46-1),Projects!$B$46/Projects!$D$46,"")</f>
        <v/>
      </c>
      <c r="T44" s="189" t="str">
        <f aca="false">IF(AND(Projects!$C$46&lt;=T$4,T$4&lt;=Projects!$C$46+Projects!$D$46-1),Projects!$B$46/Projects!$D$46,"")</f>
        <v/>
      </c>
      <c r="U44" s="189" t="str">
        <f aca="false">IF(AND(Projects!$C$46&lt;=U$4,U$4&lt;=Projects!$C$46+Projects!$D$46-1),Projects!$B$46/Projects!$D$46,"")</f>
        <v/>
      </c>
      <c r="V44" s="189" t="str">
        <f aca="false">IF(AND(Projects!$C$46&lt;=V$4,V$4&lt;=Projects!$C$46+Projects!$D$46-1),Projects!$B$46/Projects!$D$46,"")</f>
        <v/>
      </c>
      <c r="W44" s="189" t="str">
        <f aca="false">IF(AND(Projects!$C$46&lt;=W$4,W$4&lt;=Projects!$C$46+Projects!$D$46-1),Projects!$B$46/Projects!$D$46,"")</f>
        <v/>
      </c>
      <c r="X44" s="189" t="str">
        <f aca="false">IF(AND(Projects!$C$46&lt;=X$4,X$4&lt;=Projects!$C$46+Projects!$D$46-1),Projects!$B$46/Projects!$D$46,"")</f>
        <v/>
      </c>
      <c r="Y44" s="189" t="str">
        <f aca="false">IF(AND(Projects!$C$46&lt;=Y$4,Y$4&lt;=Projects!$C$46+Projects!$D$46-1),Projects!$B$46/Projects!$D$46,"")</f>
        <v/>
      </c>
      <c r="Z44" s="189" t="str">
        <f aca="false">IF(AND(Projects!$C$46&lt;=Z$4,Z$4&lt;=Projects!$C$46+Projects!$D$46-1),Projects!$B$46/Projects!$D$46,"")</f>
        <v/>
      </c>
      <c r="AA44" s="189" t="str">
        <f aca="false">IF(AND(Projects!$C$46&lt;=AA$4,AA$4&lt;=Projects!$C$46+Projects!$D$46-1),Projects!$B$46/Projects!$D$46,"")</f>
        <v/>
      </c>
      <c r="AB44" s="189" t="str">
        <f aca="false">IF(AND(Projects!$C$46&lt;=AB$4,AB$4&lt;=Projects!$C$46+Projects!$D$46-1),Projects!$B$46/Projects!$D$46,"")</f>
        <v/>
      </c>
      <c r="AC44" s="189" t="str">
        <f aca="false">IF(AND(Projects!$C$46&lt;=AC$4,AC$4&lt;=Projects!$C$46+Projects!$D$46-1),Projects!$B$46/Projects!$D$46,"")</f>
        <v/>
      </c>
      <c r="AD44" s="189" t="str">
        <f aca="false">IF(AND(Projects!$C$46&lt;=AD$4,AD$4&lt;=Projects!$C$46+Projects!$D$46-1),Projects!$B$46/Projects!$D$46,"")</f>
        <v/>
      </c>
      <c r="AE44" s="189" t="str">
        <f aca="false">IF(AND(Projects!$C$46&lt;=AE$4,AE$4&lt;=Projects!$C$46+Projects!$D$46-1),Projects!$B$46/Projects!$D$46,"")</f>
        <v/>
      </c>
      <c r="AF44" s="189" t="str">
        <f aca="false">IF(AND(Projects!$C$46&lt;=AF$4,AF$4&lt;=Projects!$C$46+Projects!$D$46-1),Projects!$B$46/Projects!$D$46,"")</f>
        <v/>
      </c>
      <c r="AG44" s="189" t="str">
        <f aca="false">IF(AND(Projects!$C$46&lt;=AG$4,AG$4&lt;=Projects!$C$46+Projects!$D$46-1),Projects!$B$46/Projects!$D$46,"")</f>
        <v/>
      </c>
      <c r="AH44" s="189" t="str">
        <f aca="false">IF(AND(Projects!$C$46&lt;=AH$4,AH$4&lt;=Projects!$C$46+Projects!$D$46-1),Projects!$B$46/Projects!$D$46,"")</f>
        <v/>
      </c>
      <c r="AI44" s="189" t="str">
        <f aca="false">IF(AND(Projects!$C$46&lt;=AI$4,AI$4&lt;=Projects!$C$46+Projects!$D$46-1),Projects!$B$46/Projects!$D$46,"")</f>
        <v/>
      </c>
      <c r="AJ44" s="189" t="str">
        <f aca="false">IF(AND(Projects!$C$46&lt;=AJ$4,AJ$4&lt;=Projects!$C$46+Projects!$D$46-1),Projects!$B$46/Projects!$D$46,"")</f>
        <v/>
      </c>
      <c r="AK44" s="189" t="str">
        <f aca="false">IF(AND(Projects!$C$46&lt;=AK$4,AK$4&lt;=Projects!$C$46+Projects!$D$46-1),Projects!$B$46/Projects!$D$46,"")</f>
        <v/>
      </c>
      <c r="AL44" s="189" t="str">
        <f aca="false">IF(AND(Projects!$C$46&lt;=AL$4,AL$4&lt;=Projects!$C$46+Projects!$D$46-1),Projects!$B$46/Projects!$D$46,"")</f>
        <v/>
      </c>
      <c r="AM44" s="189" t="str">
        <f aca="false">IF(AND(Projects!$C$46&lt;=AM$4,AM$4&lt;=Projects!$C$46+Projects!$D$46-1),Projects!$B$46/Projects!$D$46,"")</f>
        <v/>
      </c>
      <c r="AN44" s="189" t="str">
        <f aca="false">IF(AND(Projects!$C$46&lt;=AN$4,AN$4&lt;=Projects!$C$46+Projects!$D$46-1),Projects!$B$46/Projects!$D$46,"")</f>
        <v/>
      </c>
      <c r="AO44" s="189" t="str">
        <f aca="false">IF(AND(Projects!$C$46&lt;=AO$4,AO$4&lt;=Projects!$C$46+Projects!$D$46-1),Projects!$B$46/Projects!$D$46,"")</f>
        <v/>
      </c>
      <c r="AP44" s="189" t="str">
        <f aca="false">IF(AND(Projects!$C$46&lt;=AP$4,AP$4&lt;=Projects!$C$46+Projects!$D$46-1),Projects!$B$46/Projects!$D$46,"")</f>
        <v/>
      </c>
      <c r="AQ44" s="189" t="str">
        <f aca="false">IF(AND(Projects!$C$46&lt;=AQ$4,AQ$4&lt;=Projects!$C$46+Projects!$D$46-1),Projects!$B$46/Projects!$D$46,"")</f>
        <v/>
      </c>
      <c r="AR44" s="189" t="str">
        <f aca="false">IF(AND(Projects!$C$46&lt;=AR$4,AR$4&lt;=Projects!$C$46+Projects!$D$46-1),Projects!$B$46/Projects!$D$46,"")</f>
        <v/>
      </c>
      <c r="AS44" s="189" t="str">
        <f aca="false">IF(AND(Projects!$C$46&lt;=AS$4,AS$4&lt;=Projects!$C$46+Projects!$D$46-1),Projects!$B$46/Projects!$D$46,"")</f>
        <v/>
      </c>
      <c r="AT44" s="189" t="str">
        <f aca="false">IF(AND(Projects!$C$46&lt;=AT$4,AT$4&lt;=Projects!$C$46+Projects!$D$46-1),Projects!$B$46/Projects!$D$46,"")</f>
        <v/>
      </c>
      <c r="AU44" s="189" t="str">
        <f aca="false">IF(AND(Projects!$C$46&lt;=AU$4,AU$4&lt;=Projects!$C$46+Projects!$D$46-1),Projects!$B$46/Projects!$D$46,"")</f>
        <v/>
      </c>
      <c r="AV44" s="189" t="str">
        <f aca="false">IF(AND(Projects!$C$46&lt;=AV$4,AV$4&lt;=Projects!$C$46+Projects!$D$46-1),Projects!$B$46/Projects!$D$46,"")</f>
        <v/>
      </c>
      <c r="AW44" s="189" t="str">
        <f aca="false">IF(AND(Projects!$C$46&lt;=AW$4,AW$4&lt;=Projects!$C$46+Projects!$D$46-1),Projects!$B$46/Projects!$D$46,"")</f>
        <v/>
      </c>
      <c r="AX44" s="189" t="str">
        <f aca="false">IF(AND(Projects!$C$46&lt;=AX$4,AX$4&lt;=Projects!$C$46+Projects!$D$46-1),Projects!$B$46/Projects!$D$46,"")</f>
        <v/>
      </c>
      <c r="AY44" s="189" t="str">
        <f aca="false">IF(AND(Projects!$C$46&lt;=AY$4,AY$4&lt;=Projects!$C$46+Projects!$D$46-1),Projects!$B$46/Projects!$D$46,"")</f>
        <v/>
      </c>
      <c r="AZ44" s="189" t="str">
        <f aca="false">IF(AND(Projects!$C$46&lt;=AZ$4,AZ$4&lt;=Projects!$C$46+Projects!$D$46-1),Projects!$B$46/Projects!$D$46,"")</f>
        <v/>
      </c>
      <c r="BA44" s="189" t="str">
        <f aca="false">IF(AND(Projects!$C$46&lt;=BA$4,BA$4&lt;=Projects!$C$46+Projects!$D$46-1),Projects!$B$46/Projects!$D$46,"")</f>
        <v/>
      </c>
      <c r="BB44" s="189" t="str">
        <f aca="false">IF(AND(Projects!$C$46&lt;=BB$4,BB$4&lt;=Projects!$C$46+Projects!$D$46-1),Projects!$B$46/Projects!$D$46,"")</f>
        <v/>
      </c>
      <c r="BC44" s="189" t="str">
        <f aca="false">IF(AND(Projects!$C$46&lt;=BC$4,BC$4&lt;=Projects!$C$46+Projects!$D$46-1),Projects!$B$46/Projects!$D$46,"")</f>
        <v/>
      </c>
      <c r="BD44" s="189" t="str">
        <f aca="false">IF(AND(Projects!$C$46&lt;=BD$4,BD$4&lt;=Projects!$C$46+Projects!$D$46-1),Projects!$B$46/Projects!$D$46,"")</f>
        <v/>
      </c>
      <c r="BE44" s="189" t="str">
        <f aca="false">IF(AND(Projects!$C$46&lt;=BE$4,BE$4&lt;=Projects!$C$46+Projects!$D$46-1),Projects!$B$46/Projects!$D$46,"")</f>
        <v/>
      </c>
      <c r="BF44" s="189" t="str">
        <f aca="false">IF(AND(Projects!$C$46&lt;=BF$4,BF$4&lt;=Projects!$C$46+Projects!$D$46-1),Projects!$B$46/Projects!$D$46,"")</f>
        <v/>
      </c>
      <c r="BG44" s="189" t="str">
        <f aca="false">IF(AND(Projects!$C$46&lt;=BG$4,BG$4&lt;=Projects!$C$46+Projects!$D$46-1),Projects!$B$46/Projects!$D$46,"")</f>
        <v/>
      </c>
      <c r="BH44" s="189" t="str">
        <f aca="false">IF(AND(Projects!$C$46&lt;=BH$4,BH$4&lt;=Projects!$C$46+Projects!$D$46-1),Projects!$B$46/Projects!$D$46,"")</f>
        <v/>
      </c>
      <c r="BI44" s="189" t="str">
        <f aca="false">IF(AND(Projects!$C$46&lt;=BI$4,BI$4&lt;=Projects!$C$46+Projects!$D$46-1),Projects!$B$46/Projects!$D$46,"")</f>
        <v/>
      </c>
      <c r="BJ44" s="189" t="str">
        <f aca="false">IF(AND(Projects!$C$46&lt;=BJ$4,BJ$4&lt;=Projects!$C$46+Projects!$D$46-1),Projects!$B$46/Projects!$D$46,"")</f>
        <v/>
      </c>
      <c r="BK44" s="189" t="str">
        <f aca="false">IF(AND(Projects!$C$46&lt;=BK$4,BK$4&lt;=Projects!$C$46+Projects!$D$46-1),Projects!$B$46/Projects!$D$46,"")</f>
        <v/>
      </c>
      <c r="BL44" s="189" t="str">
        <f aca="false">IF(AND(Projects!$C$46&lt;=BL$4,BL$4&lt;=Projects!$C$46+Projects!$D$46-1),Projects!$B$46/Projects!$D$46,"")</f>
        <v/>
      </c>
      <c r="BM44" s="189" t="str">
        <f aca="false">IF(AND(Projects!$C$46&lt;=BM$4,BM$4&lt;=Projects!$C$46+Projects!$D$46-1),Projects!$B$46/Projects!$D$46,"")</f>
        <v/>
      </c>
      <c r="BN44" s="189" t="str">
        <f aca="false">IF(AND(Projects!$C$46&lt;=BN$4,BN$4&lt;=Projects!$C$46+Projects!$D$46-1),Projects!$B$46/Projects!$D$46,"")</f>
        <v/>
      </c>
      <c r="BO44" s="189" t="str">
        <f aca="false">IF(AND(Projects!$C$46&lt;=BO$4,BO$4&lt;=Projects!$C$46+Projects!$D$46-1),Projects!$B$46/Projects!$D$46,"")</f>
        <v/>
      </c>
      <c r="BP44" s="189" t="str">
        <f aca="false">IF(AND(Projects!$C$46&lt;=BP$4,BP$4&lt;=Projects!$C$46+Projects!$D$46-1),Projects!$B$46/Projects!$D$46,"")</f>
        <v/>
      </c>
      <c r="BQ44" s="189" t="str">
        <f aca="false">IF(AND(Projects!$C$46&lt;=BQ$4,BQ$4&lt;=Projects!$C$46+Projects!$D$46-1),Projects!$B$46/Projects!$D$46,"")</f>
        <v/>
      </c>
      <c r="BR44" s="189" t="str">
        <f aca="false">IF(AND(Projects!$C$46&lt;=BR$4,BR$4&lt;=Projects!$C$46+Projects!$D$46-1),Projects!$B$46/Projects!$D$46,"")</f>
        <v/>
      </c>
      <c r="BS44" s="189" t="str">
        <f aca="false">IF(AND(Projects!$C$46&lt;=BS$4,BS$4&lt;=Projects!$C$46+Projects!$D$46-1),Projects!$B$46/Projects!$D$46,"")</f>
        <v/>
      </c>
      <c r="BT44" s="189" t="str">
        <f aca="false">IF(AND(Projects!$C$46&lt;=BT$4,BT$4&lt;=Projects!$C$46+Projects!$D$46-1),Projects!$B$46/Projects!$D$46,"")</f>
        <v/>
      </c>
      <c r="BU44" s="189" t="str">
        <f aca="false">IF(AND(Projects!$C$46&lt;=BU$4,BU$4&lt;=Projects!$C$46+Projects!$D$46-1),Projects!$B$46/Projects!$D$46,"")</f>
        <v/>
      </c>
      <c r="BV44" s="189" t="str">
        <f aca="false">IF(AND(Projects!$C$46&lt;=BV$4,BV$4&lt;=Projects!$C$46+Projects!$D$46-1),Projects!$B$46/Projects!$D$46,"")</f>
        <v/>
      </c>
      <c r="BW44" s="189" t="str">
        <f aca="false">IF(AND(Projects!$C$46&lt;=BW$4,BW$4&lt;=Projects!$C$46+Projects!$D$46-1),Projects!$B$46/Projects!$D$46,"")</f>
        <v/>
      </c>
      <c r="BX44" s="189" t="str">
        <f aca="false">IF(AND(Projects!$C$46&lt;=BX$4,BX$4&lt;=Projects!$C$46+Projects!$D$46-1),Projects!$B$46/Projects!$D$46,"")</f>
        <v/>
      </c>
      <c r="BY44" s="189" t="str">
        <f aca="false">IF(AND(Projects!$C$46&lt;=BY$4,BY$4&lt;=Projects!$C$46+Projects!$D$46-1),Projects!$B$46/Projects!$D$46,"")</f>
        <v/>
      </c>
      <c r="BZ44" s="189" t="str">
        <f aca="false">IF(AND(Projects!$C$46&lt;=BZ$4,BZ$4&lt;=Projects!$C$46+Projects!$D$46-1),Projects!$B$46/Projects!$D$46,"")</f>
        <v/>
      </c>
      <c r="CA44" s="189" t="str">
        <f aca="false">IF(AND(Projects!$C$46&lt;=CA$4,CA$4&lt;=Projects!$C$46+Projects!$D$46-1),Projects!$B$46/Projects!$D$46,"")</f>
        <v/>
      </c>
      <c r="CB44" s="189" t="str">
        <f aca="false">IF(AND(Projects!$C$46&lt;=CB$4,CB$4&lt;=Projects!$C$46+Projects!$D$46-1),Projects!$B$46/Projects!$D$46,"")</f>
        <v/>
      </c>
      <c r="CC44" s="189" t="str">
        <f aca="false">IF(AND(Projects!$C$46&lt;=CC$4,CC$4&lt;=Projects!$C$46+Projects!$D$46-1),Projects!$B$46/Projects!$D$46,"")</f>
        <v/>
      </c>
      <c r="CD44" s="189" t="str">
        <f aca="false">IF(AND(Projects!$C$46&lt;=CD$4,CD$4&lt;=Projects!$C$46+Projects!$D$46-1),Projects!$B$46/Projects!$D$46,"")</f>
        <v/>
      </c>
      <c r="CE44" s="189" t="str">
        <f aca="false">IF(AND(Projects!$C$46&lt;=CE$4,CE$4&lt;=Projects!$C$46+Projects!$D$46-1),Projects!$B$46/Projects!$D$46,"")</f>
        <v/>
      </c>
      <c r="CF44" s="189" t="str">
        <f aca="false">IF(AND(Projects!$C$46&lt;=CF$4,CF$4&lt;=Projects!$C$46+Projects!$D$46-1),Projects!$B$46/Projects!$D$46,"")</f>
        <v/>
      </c>
      <c r="CG44" s="189" t="str">
        <f aca="false">IF(AND(Projects!$C$46&lt;=CG$4,CG$4&lt;=Projects!$C$46+Projects!$D$46-1),Projects!$B$46/Projects!$D$46,"")</f>
        <v/>
      </c>
      <c r="CH44" s="189" t="str">
        <f aca="false">IF(AND(Projects!$C$46&lt;=CH$4,CH$4&lt;=Projects!$C$46+Projects!$D$46-1),Projects!$B$46/Projects!$D$46,"")</f>
        <v/>
      </c>
      <c r="CI44" s="189" t="str">
        <f aca="false">IF(AND(Projects!$C$46&lt;=CI$4,CI$4&lt;=Projects!$C$46+Projects!$D$46-1),Projects!$B$46/Projects!$D$46,"")</f>
        <v/>
      </c>
      <c r="CJ44" s="189" t="n">
        <f aca="false">IF(AND(Projects!$C$46&lt;=CJ$4,CJ$4&lt;=Projects!$C$46+Projects!$D$46-1),Projects!$B$46/Projects!$D$46,"")</f>
        <v>789473.684210526</v>
      </c>
      <c r="CK44" s="189" t="n">
        <f aca="false">IF(AND(Projects!$C$46&lt;=CK$4,CK$4&lt;=Projects!$C$46+Projects!$D$46-1),Projects!$B$46/Projects!$D$46,"")</f>
        <v>789473.684210526</v>
      </c>
      <c r="CL44" s="189" t="n">
        <f aca="false">IF(AND(Projects!$C$46&lt;=CL$4,CL$4&lt;=Projects!$C$46+Projects!$D$46-1),Projects!$B$46/Projects!$D$46,"")</f>
        <v>789473.684210526</v>
      </c>
      <c r="CM44" s="189" t="n">
        <f aca="false">IF(AND(Projects!$C$46&lt;=CM$4,CM$4&lt;=Projects!$C$46+Projects!$D$46-1),Projects!$B$46/Projects!$D$46,"")</f>
        <v>789473.684210526</v>
      </c>
      <c r="CN44" s="189" t="n">
        <f aca="false">IF(AND(Projects!$C$46&lt;=CN$4,CN$4&lt;=Projects!$C$46+Projects!$D$46-1),Projects!$B$46/Projects!$D$46,"")</f>
        <v>789473.684210526</v>
      </c>
      <c r="CO44" s="189" t="n">
        <f aca="false">IF(AND(Projects!$C$46&lt;=CO$4,CO$4&lt;=Projects!$C$46+Projects!$D$46-1),Projects!$B$46/Projects!$D$46,"")</f>
        <v>789473.684210526</v>
      </c>
      <c r="CP44" s="189" t="n">
        <f aca="false">IF(AND(Projects!$C$46&lt;=CP$4,CP$4&lt;=Projects!$C$46+Projects!$D$46-1),Projects!$B$46/Projects!$D$46,"")</f>
        <v>789473.684210526</v>
      </c>
      <c r="CQ44" s="189" t="n">
        <f aca="false">IF(AND(Projects!$C$46&lt;=CQ$4,CQ$4&lt;=Projects!$C$46+Projects!$D$46-1),Projects!$B$46/Projects!$D$46,"")</f>
        <v>789473.684210526</v>
      </c>
      <c r="CR44" s="189" t="n">
        <f aca="false">IF(AND(Projects!$C$46&lt;=CR$4,CR$4&lt;=Projects!$C$46+Projects!$D$46-1),Projects!$B$46/Projects!$D$46,"")</f>
        <v>789473.684210526</v>
      </c>
      <c r="CS44" s="189" t="n">
        <f aca="false">IF(AND(Projects!$C$46&lt;=CS$4,CS$4&lt;=Projects!$C$46+Projects!$D$46-1),Projects!$B$46/Projects!$D$46,"")</f>
        <v>789473.684210526</v>
      </c>
      <c r="CT44" s="189" t="n">
        <f aca="false">IF(AND(Projects!$C$46&lt;=CT$4,CT$4&lt;=Projects!$C$46+Projects!$D$46-1),Projects!$B$46/Projects!$D$46,"")</f>
        <v>789473.684210526</v>
      </c>
      <c r="CU44" s="189" t="n">
        <f aca="false">IF(AND(Projects!$C$46&lt;=CU$4,CU$4&lt;=Projects!$C$46+Projects!$D$46-1),Projects!$B$46/Projects!$D$46,"")</f>
        <v>789473.684210526</v>
      </c>
      <c r="CV44" s="189" t="n">
        <f aca="false">IF(AND(Projects!$C$46&lt;=CV$4,CV$4&lt;=Projects!$C$46+Projects!$D$46-1),Projects!$B$46/Projects!$D$46,"")</f>
        <v>789473.684210526</v>
      </c>
      <c r="CW44" s="189" t="n">
        <f aca="false">IF(AND(Projects!$C$46&lt;=CW$4,CW$4&lt;=Projects!$C$46+Projects!$D$46-1),Projects!$B$46/Projects!$D$46,"")</f>
        <v>789473.684210526</v>
      </c>
      <c r="CX44" s="189" t="n">
        <f aca="false">IF(AND(Projects!$C$46&lt;=CX$4,CX$4&lt;=Projects!$C$46+Projects!$D$46-1),Projects!$B$46/Projects!$D$46,"")</f>
        <v>789473.684210526</v>
      </c>
      <c r="CY44" s="189" t="n">
        <f aca="false">IF(AND(Projects!$C$46&lt;=CY$4,CY$4&lt;=Projects!$C$46+Projects!$D$46-1),Projects!$B$46/Projects!$D$46,"")</f>
        <v>789473.684210526</v>
      </c>
      <c r="CZ44" s="189" t="n">
        <f aca="false">IF(AND(Projects!$C$46&lt;=CZ$4,CZ$4&lt;=Projects!$C$46+Projects!$D$46-1),Projects!$B$46/Projects!$D$46,"")</f>
        <v>789473.684210526</v>
      </c>
      <c r="DA44" s="189" t="n">
        <f aca="false">IF(AND(Projects!$C$46&lt;=DA$4,DA$4&lt;=Projects!$C$46+Projects!$D$46-1),Projects!$B$46/Projects!$D$46,"")</f>
        <v>789473.684210526</v>
      </c>
      <c r="DB44" s="189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85" t="s">
        <v>29</v>
      </c>
      <c r="B45" s="186" t="n">
        <f aca="false">Projects!$B$26</f>
        <v>18000000</v>
      </c>
      <c r="C45" s="187" t="n">
        <f aca="false">EDATE(Model!$E$2,Projects!$C$26-1)</f>
        <v>47362</v>
      </c>
      <c r="D45" s="187" t="n">
        <f aca="false">EDATE(Model!$E$2,Projects!$C$26+Projects!$D$26-2)</f>
        <v>47908</v>
      </c>
      <c r="E45" s="188" t="n">
        <f aca="false">Projects!$D$26</f>
        <v>19</v>
      </c>
      <c r="F45" s="186" t="n">
        <f aca="false">Projects!$B$26/Projects!$D$26</f>
        <v>947368.421052632</v>
      </c>
      <c r="G45" s="189" t="str">
        <f aca="false">IF(AND(Projects!$C$26&lt;=G$4,G$4&lt;=Projects!$C$26+Projects!$D$26-1),Projects!$B$26/Projects!$D$26,"")</f>
        <v/>
      </c>
      <c r="H45" s="189" t="str">
        <f aca="false">IF(AND(Projects!$C$26&lt;=H$4,H$4&lt;=Projects!$C$26+Projects!$D$26-1),Projects!$B$26/Projects!$D$26,"")</f>
        <v/>
      </c>
      <c r="I45" s="189" t="str">
        <f aca="false">IF(AND(Projects!$C$26&lt;=I$4,I$4&lt;=Projects!$C$26+Projects!$D$26-1),Projects!$B$26/Projects!$D$26,"")</f>
        <v/>
      </c>
      <c r="J45" s="189" t="str">
        <f aca="false">IF(AND(Projects!$C$26&lt;=J$4,J$4&lt;=Projects!$C$26+Projects!$D$26-1),Projects!$B$26/Projects!$D$26,"")</f>
        <v/>
      </c>
      <c r="K45" s="189" t="str">
        <f aca="false">IF(AND(Projects!$C$26&lt;=K$4,K$4&lt;=Projects!$C$26+Projects!$D$26-1),Projects!$B$26/Projects!$D$26,"")</f>
        <v/>
      </c>
      <c r="L45" s="189" t="str">
        <f aca="false">IF(AND(Projects!$C$26&lt;=L$4,L$4&lt;=Projects!$C$26+Projects!$D$26-1),Projects!$B$26/Projects!$D$26,"")</f>
        <v/>
      </c>
      <c r="M45" s="189" t="str">
        <f aca="false">IF(AND(Projects!$C$26&lt;=M$4,M$4&lt;=Projects!$C$26+Projects!$D$26-1),Projects!$B$26/Projects!$D$26,"")</f>
        <v/>
      </c>
      <c r="N45" s="189" t="str">
        <f aca="false">IF(AND(Projects!$C$26&lt;=N$4,N$4&lt;=Projects!$C$26+Projects!$D$26-1),Projects!$B$26/Projects!$D$26,"")</f>
        <v/>
      </c>
      <c r="O45" s="189" t="str">
        <f aca="false">IF(AND(Projects!$C$26&lt;=O$4,O$4&lt;=Projects!$C$26+Projects!$D$26-1),Projects!$B$26/Projects!$D$26,"")</f>
        <v/>
      </c>
      <c r="P45" s="189" t="str">
        <f aca="false">IF(AND(Projects!$C$26&lt;=P$4,P$4&lt;=Projects!$C$26+Projects!$D$26-1),Projects!$B$26/Projects!$D$26,"")</f>
        <v/>
      </c>
      <c r="Q45" s="189" t="str">
        <f aca="false">IF(AND(Projects!$C$26&lt;=Q$4,Q$4&lt;=Projects!$C$26+Projects!$D$26-1),Projects!$B$26/Projects!$D$26,"")</f>
        <v/>
      </c>
      <c r="R45" s="189" t="str">
        <f aca="false">IF(AND(Projects!$C$26&lt;=R$4,R$4&lt;=Projects!$C$26+Projects!$D$26-1),Projects!$B$26/Projects!$D$26,"")</f>
        <v/>
      </c>
      <c r="S45" s="189" t="str">
        <f aca="false">IF(AND(Projects!$C$26&lt;=S$4,S$4&lt;=Projects!$C$26+Projects!$D$26-1),Projects!$B$26/Projects!$D$26,"")</f>
        <v/>
      </c>
      <c r="T45" s="189" t="str">
        <f aca="false">IF(AND(Projects!$C$26&lt;=T$4,T$4&lt;=Projects!$C$26+Projects!$D$26-1),Projects!$B$26/Projects!$D$26,"")</f>
        <v/>
      </c>
      <c r="U45" s="189" t="str">
        <f aca="false">IF(AND(Projects!$C$26&lt;=U$4,U$4&lt;=Projects!$C$26+Projects!$D$26-1),Projects!$B$26/Projects!$D$26,"")</f>
        <v/>
      </c>
      <c r="V45" s="189" t="str">
        <f aca="false">IF(AND(Projects!$C$26&lt;=V$4,V$4&lt;=Projects!$C$26+Projects!$D$26-1),Projects!$B$26/Projects!$D$26,"")</f>
        <v/>
      </c>
      <c r="W45" s="189" t="str">
        <f aca="false">IF(AND(Projects!$C$26&lt;=W$4,W$4&lt;=Projects!$C$26+Projects!$D$26-1),Projects!$B$26/Projects!$D$26,"")</f>
        <v/>
      </c>
      <c r="X45" s="189" t="str">
        <f aca="false">IF(AND(Projects!$C$26&lt;=X$4,X$4&lt;=Projects!$C$26+Projects!$D$26-1),Projects!$B$26/Projects!$D$26,"")</f>
        <v/>
      </c>
      <c r="Y45" s="189" t="str">
        <f aca="false">IF(AND(Projects!$C$26&lt;=Y$4,Y$4&lt;=Projects!$C$26+Projects!$D$26-1),Projects!$B$26/Projects!$D$26,"")</f>
        <v/>
      </c>
      <c r="Z45" s="189" t="str">
        <f aca="false">IF(AND(Projects!$C$26&lt;=Z$4,Z$4&lt;=Projects!$C$26+Projects!$D$26-1),Projects!$B$26/Projects!$D$26,"")</f>
        <v/>
      </c>
      <c r="AA45" s="189" t="str">
        <f aca="false">IF(AND(Projects!$C$26&lt;=AA$4,AA$4&lt;=Projects!$C$26+Projects!$D$26-1),Projects!$B$26/Projects!$D$26,"")</f>
        <v/>
      </c>
      <c r="AB45" s="189" t="str">
        <f aca="false">IF(AND(Projects!$C$26&lt;=AB$4,AB$4&lt;=Projects!$C$26+Projects!$D$26-1),Projects!$B$26/Projects!$D$26,"")</f>
        <v/>
      </c>
      <c r="AC45" s="189" t="str">
        <f aca="false">IF(AND(Projects!$C$26&lt;=AC$4,AC$4&lt;=Projects!$C$26+Projects!$D$26-1),Projects!$B$26/Projects!$D$26,"")</f>
        <v/>
      </c>
      <c r="AD45" s="189" t="str">
        <f aca="false">IF(AND(Projects!$C$26&lt;=AD$4,AD$4&lt;=Projects!$C$26+Projects!$D$26-1),Projects!$B$26/Projects!$D$26,"")</f>
        <v/>
      </c>
      <c r="AE45" s="189" t="str">
        <f aca="false">IF(AND(Projects!$C$26&lt;=AE$4,AE$4&lt;=Projects!$C$26+Projects!$D$26-1),Projects!$B$26/Projects!$D$26,"")</f>
        <v/>
      </c>
      <c r="AF45" s="189" t="str">
        <f aca="false">IF(AND(Projects!$C$26&lt;=AF$4,AF$4&lt;=Projects!$C$26+Projects!$D$26-1),Projects!$B$26/Projects!$D$26,"")</f>
        <v/>
      </c>
      <c r="AG45" s="189" t="str">
        <f aca="false">IF(AND(Projects!$C$26&lt;=AG$4,AG$4&lt;=Projects!$C$26+Projects!$D$26-1),Projects!$B$26/Projects!$D$26,"")</f>
        <v/>
      </c>
      <c r="AH45" s="189" t="str">
        <f aca="false">IF(AND(Projects!$C$26&lt;=AH$4,AH$4&lt;=Projects!$C$26+Projects!$D$26-1),Projects!$B$26/Projects!$D$26,"")</f>
        <v/>
      </c>
      <c r="AI45" s="189" t="str">
        <f aca="false">IF(AND(Projects!$C$26&lt;=AI$4,AI$4&lt;=Projects!$C$26+Projects!$D$26-1),Projects!$B$26/Projects!$D$26,"")</f>
        <v/>
      </c>
      <c r="AJ45" s="189" t="str">
        <f aca="false">IF(AND(Projects!$C$26&lt;=AJ$4,AJ$4&lt;=Projects!$C$26+Projects!$D$26-1),Projects!$B$26/Projects!$D$26,"")</f>
        <v/>
      </c>
      <c r="AK45" s="189" t="str">
        <f aca="false">IF(AND(Projects!$C$26&lt;=AK$4,AK$4&lt;=Projects!$C$26+Projects!$D$26-1),Projects!$B$26/Projects!$D$26,"")</f>
        <v/>
      </c>
      <c r="AL45" s="189" t="str">
        <f aca="false">IF(AND(Projects!$C$26&lt;=AL$4,AL$4&lt;=Projects!$C$26+Projects!$D$26-1),Projects!$B$26/Projects!$D$26,"")</f>
        <v/>
      </c>
      <c r="AM45" s="189" t="str">
        <f aca="false">IF(AND(Projects!$C$26&lt;=AM$4,AM$4&lt;=Projects!$C$26+Projects!$D$26-1),Projects!$B$26/Projects!$D$26,"")</f>
        <v/>
      </c>
      <c r="AN45" s="189" t="str">
        <f aca="false">IF(AND(Projects!$C$26&lt;=AN$4,AN$4&lt;=Projects!$C$26+Projects!$D$26-1),Projects!$B$26/Projects!$D$26,"")</f>
        <v/>
      </c>
      <c r="AO45" s="189" t="str">
        <f aca="false">IF(AND(Projects!$C$26&lt;=AO$4,AO$4&lt;=Projects!$C$26+Projects!$D$26-1),Projects!$B$26/Projects!$D$26,"")</f>
        <v/>
      </c>
      <c r="AP45" s="189" t="str">
        <f aca="false">IF(AND(Projects!$C$26&lt;=AP$4,AP$4&lt;=Projects!$C$26+Projects!$D$26-1),Projects!$B$26/Projects!$D$26,"")</f>
        <v/>
      </c>
      <c r="AQ45" s="189" t="str">
        <f aca="false">IF(AND(Projects!$C$26&lt;=AQ$4,AQ$4&lt;=Projects!$C$26+Projects!$D$26-1),Projects!$B$26/Projects!$D$26,"")</f>
        <v/>
      </c>
      <c r="AR45" s="189" t="str">
        <f aca="false">IF(AND(Projects!$C$26&lt;=AR$4,AR$4&lt;=Projects!$C$26+Projects!$D$26-1),Projects!$B$26/Projects!$D$26,"")</f>
        <v/>
      </c>
      <c r="AS45" s="189" t="str">
        <f aca="false">IF(AND(Projects!$C$26&lt;=AS$4,AS$4&lt;=Projects!$C$26+Projects!$D$26-1),Projects!$B$26/Projects!$D$26,"")</f>
        <v/>
      </c>
      <c r="AT45" s="189" t="str">
        <f aca="false">IF(AND(Projects!$C$26&lt;=AT$4,AT$4&lt;=Projects!$C$26+Projects!$D$26-1),Projects!$B$26/Projects!$D$26,"")</f>
        <v/>
      </c>
      <c r="AU45" s="189" t="str">
        <f aca="false">IF(AND(Projects!$C$26&lt;=AU$4,AU$4&lt;=Projects!$C$26+Projects!$D$26-1),Projects!$B$26/Projects!$D$26,"")</f>
        <v/>
      </c>
      <c r="AV45" s="189" t="n">
        <f aca="false">IF(AND(Projects!$C$26&lt;=AV$4,AV$4&lt;=Projects!$C$26+Projects!$D$26-1),Projects!$B$26/Projects!$D$26,"")</f>
        <v>947368.421052632</v>
      </c>
      <c r="AW45" s="189" t="n">
        <f aca="false">IF(AND(Projects!$C$26&lt;=AW$4,AW$4&lt;=Projects!$C$26+Projects!$D$26-1),Projects!$B$26/Projects!$D$26,"")</f>
        <v>947368.421052632</v>
      </c>
      <c r="AX45" s="189" t="n">
        <f aca="false">IF(AND(Projects!$C$26&lt;=AX$4,AX$4&lt;=Projects!$C$26+Projects!$D$26-1),Projects!$B$26/Projects!$D$26,"")</f>
        <v>947368.421052632</v>
      </c>
      <c r="AY45" s="189" t="n">
        <f aca="false">IF(AND(Projects!$C$26&lt;=AY$4,AY$4&lt;=Projects!$C$26+Projects!$D$26-1),Projects!$B$26/Projects!$D$26,"")</f>
        <v>947368.421052632</v>
      </c>
      <c r="AZ45" s="189" t="n">
        <f aca="false">IF(AND(Projects!$C$26&lt;=AZ$4,AZ$4&lt;=Projects!$C$26+Projects!$D$26-1),Projects!$B$26/Projects!$D$26,"")</f>
        <v>947368.421052632</v>
      </c>
      <c r="BA45" s="189" t="n">
        <f aca="false">IF(AND(Projects!$C$26&lt;=BA$4,BA$4&lt;=Projects!$C$26+Projects!$D$26-1),Projects!$B$26/Projects!$D$26,"")</f>
        <v>947368.421052632</v>
      </c>
      <c r="BB45" s="189" t="n">
        <f aca="false">IF(AND(Projects!$C$26&lt;=BB$4,BB$4&lt;=Projects!$C$26+Projects!$D$26-1),Projects!$B$26/Projects!$D$26,"")</f>
        <v>947368.421052632</v>
      </c>
      <c r="BC45" s="189" t="n">
        <f aca="false">IF(AND(Projects!$C$26&lt;=BC$4,BC$4&lt;=Projects!$C$26+Projects!$D$26-1),Projects!$B$26/Projects!$D$26,"")</f>
        <v>947368.421052632</v>
      </c>
      <c r="BD45" s="189" t="n">
        <f aca="false">IF(AND(Projects!$C$26&lt;=BD$4,BD$4&lt;=Projects!$C$26+Projects!$D$26-1),Projects!$B$26/Projects!$D$26,"")</f>
        <v>947368.421052632</v>
      </c>
      <c r="BE45" s="189" t="n">
        <f aca="false">IF(AND(Projects!$C$26&lt;=BE$4,BE$4&lt;=Projects!$C$26+Projects!$D$26-1),Projects!$B$26/Projects!$D$26,"")</f>
        <v>947368.421052632</v>
      </c>
      <c r="BF45" s="189" t="n">
        <f aca="false">IF(AND(Projects!$C$26&lt;=BF$4,BF$4&lt;=Projects!$C$26+Projects!$D$26-1),Projects!$B$26/Projects!$D$26,"")</f>
        <v>947368.421052632</v>
      </c>
      <c r="BG45" s="189" t="n">
        <f aca="false">IF(AND(Projects!$C$26&lt;=BG$4,BG$4&lt;=Projects!$C$26+Projects!$D$26-1),Projects!$B$26/Projects!$D$26,"")</f>
        <v>947368.421052632</v>
      </c>
      <c r="BH45" s="189" t="n">
        <f aca="false">IF(AND(Projects!$C$26&lt;=BH$4,BH$4&lt;=Projects!$C$26+Projects!$D$26-1),Projects!$B$26/Projects!$D$26,"")</f>
        <v>947368.421052632</v>
      </c>
      <c r="BI45" s="189" t="n">
        <f aca="false">IF(AND(Projects!$C$26&lt;=BI$4,BI$4&lt;=Projects!$C$26+Projects!$D$26-1),Projects!$B$26/Projects!$D$26,"")</f>
        <v>947368.421052632</v>
      </c>
      <c r="BJ45" s="189" t="n">
        <f aca="false">IF(AND(Projects!$C$26&lt;=BJ$4,BJ$4&lt;=Projects!$C$26+Projects!$D$26-1),Projects!$B$26/Projects!$D$26,"")</f>
        <v>947368.421052632</v>
      </c>
      <c r="BK45" s="189" t="n">
        <f aca="false">IF(AND(Projects!$C$26&lt;=BK$4,BK$4&lt;=Projects!$C$26+Projects!$D$26-1),Projects!$B$26/Projects!$D$26,"")</f>
        <v>947368.421052632</v>
      </c>
      <c r="BL45" s="189" t="n">
        <f aca="false">IF(AND(Projects!$C$26&lt;=BL$4,BL$4&lt;=Projects!$C$26+Projects!$D$26-1),Projects!$B$26/Projects!$D$26,"")</f>
        <v>947368.421052632</v>
      </c>
      <c r="BM45" s="189" t="n">
        <f aca="false">IF(AND(Projects!$C$26&lt;=BM$4,BM$4&lt;=Projects!$C$26+Projects!$D$26-1),Projects!$B$26/Projects!$D$26,"")</f>
        <v>947368.421052632</v>
      </c>
      <c r="BN45" s="189" t="n">
        <f aca="false">IF(AND(Projects!$C$26&lt;=BN$4,BN$4&lt;=Projects!$C$26+Projects!$D$26-1),Projects!$B$26/Projects!$D$26,"")</f>
        <v>947368.421052632</v>
      </c>
      <c r="BO45" s="189" t="str">
        <f aca="false">IF(AND(Projects!$C$26&lt;=BO$4,BO$4&lt;=Projects!$C$26+Projects!$D$26-1),Projects!$B$26/Projects!$D$26,"")</f>
        <v/>
      </c>
      <c r="BP45" s="189" t="str">
        <f aca="false">IF(AND(Projects!$C$26&lt;=BP$4,BP$4&lt;=Projects!$C$26+Projects!$D$26-1),Projects!$B$26/Projects!$D$26,"")</f>
        <v/>
      </c>
      <c r="BQ45" s="189" t="str">
        <f aca="false">IF(AND(Projects!$C$26&lt;=BQ$4,BQ$4&lt;=Projects!$C$26+Projects!$D$26-1),Projects!$B$26/Projects!$D$26,"")</f>
        <v/>
      </c>
      <c r="BR45" s="189" t="str">
        <f aca="false">IF(AND(Projects!$C$26&lt;=BR$4,BR$4&lt;=Projects!$C$26+Projects!$D$26-1),Projects!$B$26/Projects!$D$26,"")</f>
        <v/>
      </c>
      <c r="BS45" s="189" t="str">
        <f aca="false">IF(AND(Projects!$C$26&lt;=BS$4,BS$4&lt;=Projects!$C$26+Projects!$D$26-1),Projects!$B$26/Projects!$D$26,"")</f>
        <v/>
      </c>
      <c r="BT45" s="189" t="str">
        <f aca="false">IF(AND(Projects!$C$26&lt;=BT$4,BT$4&lt;=Projects!$C$26+Projects!$D$26-1),Projects!$B$26/Projects!$D$26,"")</f>
        <v/>
      </c>
      <c r="BU45" s="189" t="str">
        <f aca="false">IF(AND(Projects!$C$26&lt;=BU$4,BU$4&lt;=Projects!$C$26+Projects!$D$26-1),Projects!$B$26/Projects!$D$26,"")</f>
        <v/>
      </c>
      <c r="BV45" s="189" t="str">
        <f aca="false">IF(AND(Projects!$C$26&lt;=BV$4,BV$4&lt;=Projects!$C$26+Projects!$D$26-1),Projects!$B$26/Projects!$D$26,"")</f>
        <v/>
      </c>
      <c r="BW45" s="189" t="str">
        <f aca="false">IF(AND(Projects!$C$26&lt;=BW$4,BW$4&lt;=Projects!$C$26+Projects!$D$26-1),Projects!$B$26/Projects!$D$26,"")</f>
        <v/>
      </c>
      <c r="BX45" s="189" t="str">
        <f aca="false">IF(AND(Projects!$C$26&lt;=BX$4,BX$4&lt;=Projects!$C$26+Projects!$D$26-1),Projects!$B$26/Projects!$D$26,"")</f>
        <v/>
      </c>
      <c r="BY45" s="189" t="str">
        <f aca="false">IF(AND(Projects!$C$26&lt;=BY$4,BY$4&lt;=Projects!$C$26+Projects!$D$26-1),Projects!$B$26/Projects!$D$26,"")</f>
        <v/>
      </c>
      <c r="BZ45" s="189" t="str">
        <f aca="false">IF(AND(Projects!$C$26&lt;=BZ$4,BZ$4&lt;=Projects!$C$26+Projects!$D$26-1),Projects!$B$26/Projects!$D$26,"")</f>
        <v/>
      </c>
      <c r="CA45" s="189" t="str">
        <f aca="false">IF(AND(Projects!$C$26&lt;=CA$4,CA$4&lt;=Projects!$C$26+Projects!$D$26-1),Projects!$B$26/Projects!$D$26,"")</f>
        <v/>
      </c>
      <c r="CB45" s="189" t="str">
        <f aca="false">IF(AND(Projects!$C$26&lt;=CB$4,CB$4&lt;=Projects!$C$26+Projects!$D$26-1),Projects!$B$26/Projects!$D$26,"")</f>
        <v/>
      </c>
      <c r="CC45" s="189" t="str">
        <f aca="false">IF(AND(Projects!$C$26&lt;=CC$4,CC$4&lt;=Projects!$C$26+Projects!$D$26-1),Projects!$B$26/Projects!$D$26,"")</f>
        <v/>
      </c>
      <c r="CD45" s="189" t="str">
        <f aca="false">IF(AND(Projects!$C$26&lt;=CD$4,CD$4&lt;=Projects!$C$26+Projects!$D$26-1),Projects!$B$26/Projects!$D$26,"")</f>
        <v/>
      </c>
      <c r="CE45" s="189" t="str">
        <f aca="false">IF(AND(Projects!$C$26&lt;=CE$4,CE$4&lt;=Projects!$C$26+Projects!$D$26-1),Projects!$B$26/Projects!$D$26,"")</f>
        <v/>
      </c>
      <c r="CF45" s="189" t="str">
        <f aca="false">IF(AND(Projects!$C$26&lt;=CF$4,CF$4&lt;=Projects!$C$26+Projects!$D$26-1),Projects!$B$26/Projects!$D$26,"")</f>
        <v/>
      </c>
      <c r="CG45" s="189" t="str">
        <f aca="false">IF(AND(Projects!$C$26&lt;=CG$4,CG$4&lt;=Projects!$C$26+Projects!$D$26-1),Projects!$B$26/Projects!$D$26,"")</f>
        <v/>
      </c>
      <c r="CH45" s="189" t="str">
        <f aca="false">IF(AND(Projects!$C$26&lt;=CH$4,CH$4&lt;=Projects!$C$26+Projects!$D$26-1),Projects!$B$26/Projects!$D$26,"")</f>
        <v/>
      </c>
      <c r="CI45" s="189" t="str">
        <f aca="false">IF(AND(Projects!$C$26&lt;=CI$4,CI$4&lt;=Projects!$C$26+Projects!$D$26-1),Projects!$B$26/Projects!$D$26,"")</f>
        <v/>
      </c>
      <c r="CJ45" s="189" t="str">
        <f aca="false">IF(AND(Projects!$C$26&lt;=CJ$4,CJ$4&lt;=Projects!$C$26+Projects!$D$26-1),Projects!$B$26/Projects!$D$26,"")</f>
        <v/>
      </c>
      <c r="CK45" s="189" t="str">
        <f aca="false">IF(AND(Projects!$C$26&lt;=CK$4,CK$4&lt;=Projects!$C$26+Projects!$D$26-1),Projects!$B$26/Projects!$D$26,"")</f>
        <v/>
      </c>
      <c r="CL45" s="189" t="str">
        <f aca="false">IF(AND(Projects!$C$26&lt;=CL$4,CL$4&lt;=Projects!$C$26+Projects!$D$26-1),Projects!$B$26/Projects!$D$26,"")</f>
        <v/>
      </c>
      <c r="CM45" s="189" t="str">
        <f aca="false">IF(AND(Projects!$C$26&lt;=CM$4,CM$4&lt;=Projects!$C$26+Projects!$D$26-1),Projects!$B$26/Projects!$D$26,"")</f>
        <v/>
      </c>
      <c r="CN45" s="189" t="str">
        <f aca="false">IF(AND(Projects!$C$26&lt;=CN$4,CN$4&lt;=Projects!$C$26+Projects!$D$26-1),Projects!$B$26/Projects!$D$26,"")</f>
        <v/>
      </c>
      <c r="CO45" s="189" t="str">
        <f aca="false">IF(AND(Projects!$C$26&lt;=CO$4,CO$4&lt;=Projects!$C$26+Projects!$D$26-1),Projects!$B$26/Projects!$D$26,"")</f>
        <v/>
      </c>
      <c r="CP45" s="189" t="str">
        <f aca="false">IF(AND(Projects!$C$26&lt;=CP$4,CP$4&lt;=Projects!$C$26+Projects!$D$26-1),Projects!$B$26/Projects!$D$26,"")</f>
        <v/>
      </c>
      <c r="CQ45" s="189" t="str">
        <f aca="false">IF(AND(Projects!$C$26&lt;=CQ$4,CQ$4&lt;=Projects!$C$26+Projects!$D$26-1),Projects!$B$26/Projects!$D$26,"")</f>
        <v/>
      </c>
      <c r="CR45" s="189" t="str">
        <f aca="false">IF(AND(Projects!$C$26&lt;=CR$4,CR$4&lt;=Projects!$C$26+Projects!$D$26-1),Projects!$B$26/Projects!$D$26,"")</f>
        <v/>
      </c>
      <c r="CS45" s="189" t="str">
        <f aca="false">IF(AND(Projects!$C$26&lt;=CS$4,CS$4&lt;=Projects!$C$26+Projects!$D$26-1),Projects!$B$26/Projects!$D$26,"")</f>
        <v/>
      </c>
      <c r="CT45" s="189" t="str">
        <f aca="false">IF(AND(Projects!$C$26&lt;=CT$4,CT$4&lt;=Projects!$C$26+Projects!$D$26-1),Projects!$B$26/Projects!$D$26,"")</f>
        <v/>
      </c>
      <c r="CU45" s="189" t="str">
        <f aca="false">IF(AND(Projects!$C$26&lt;=CU$4,CU$4&lt;=Projects!$C$26+Projects!$D$26-1),Projects!$B$26/Projects!$D$26,"")</f>
        <v/>
      </c>
      <c r="CV45" s="189" t="str">
        <f aca="false">IF(AND(Projects!$C$26&lt;=CV$4,CV$4&lt;=Projects!$C$26+Projects!$D$26-1),Projects!$B$26/Projects!$D$26,"")</f>
        <v/>
      </c>
      <c r="CW45" s="189" t="str">
        <f aca="false">IF(AND(Projects!$C$26&lt;=CW$4,CW$4&lt;=Projects!$C$26+Projects!$D$26-1),Projects!$B$26/Projects!$D$26,"")</f>
        <v/>
      </c>
      <c r="CX45" s="189" t="str">
        <f aca="false">IF(AND(Projects!$C$26&lt;=CX$4,CX$4&lt;=Projects!$C$26+Projects!$D$26-1),Projects!$B$26/Projects!$D$26,"")</f>
        <v/>
      </c>
      <c r="CY45" s="189" t="str">
        <f aca="false">IF(AND(Projects!$C$26&lt;=CY$4,CY$4&lt;=Projects!$C$26+Projects!$D$26-1),Projects!$B$26/Projects!$D$26,"")</f>
        <v/>
      </c>
      <c r="CZ45" s="189" t="str">
        <f aca="false">IF(AND(Projects!$C$26&lt;=CZ$4,CZ$4&lt;=Projects!$C$26+Projects!$D$26-1),Projects!$B$26/Projects!$D$26,"")</f>
        <v/>
      </c>
      <c r="DA45" s="189" t="str">
        <f aca="false">IF(AND(Projects!$C$26&lt;=DA$4,DA$4&lt;=Projects!$C$26+Projects!$D$26-1),Projects!$B$26/Projects!$D$26,"")</f>
        <v/>
      </c>
      <c r="DB45" s="189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85" t="s">
        <v>30</v>
      </c>
      <c r="B46" s="186" t="n">
        <f aca="false">Projects!$B$27</f>
        <v>15000000</v>
      </c>
      <c r="C46" s="187" t="n">
        <f aca="false">EDATE(Model!$E$2,Projects!$C$27-1)</f>
        <v>47423</v>
      </c>
      <c r="D46" s="187" t="n">
        <f aca="false">EDATE(Model!$E$2,Projects!$C$27+Projects!$D$27-2)</f>
        <v>47969</v>
      </c>
      <c r="E46" s="188" t="n">
        <f aca="false">Projects!$D$27</f>
        <v>19</v>
      </c>
      <c r="F46" s="186" t="n">
        <f aca="false">Projects!$B$27/Projects!$D$27</f>
        <v>789473.684210526</v>
      </c>
      <c r="G46" s="189" t="str">
        <f aca="false">IF(AND(Projects!$C$27&lt;=G$4,G$4&lt;=Projects!$C$27+Projects!$D$27-1),Projects!$B$27/Projects!$D$27,"")</f>
        <v/>
      </c>
      <c r="H46" s="189" t="str">
        <f aca="false">IF(AND(Projects!$C$27&lt;=H$4,H$4&lt;=Projects!$C$27+Projects!$D$27-1),Projects!$B$27/Projects!$D$27,"")</f>
        <v/>
      </c>
      <c r="I46" s="189" t="str">
        <f aca="false">IF(AND(Projects!$C$27&lt;=I$4,I$4&lt;=Projects!$C$27+Projects!$D$27-1),Projects!$B$27/Projects!$D$27,"")</f>
        <v/>
      </c>
      <c r="J46" s="189" t="str">
        <f aca="false">IF(AND(Projects!$C$27&lt;=J$4,J$4&lt;=Projects!$C$27+Projects!$D$27-1),Projects!$B$27/Projects!$D$27,"")</f>
        <v/>
      </c>
      <c r="K46" s="189" t="str">
        <f aca="false">IF(AND(Projects!$C$27&lt;=K$4,K$4&lt;=Projects!$C$27+Projects!$D$27-1),Projects!$B$27/Projects!$D$27,"")</f>
        <v/>
      </c>
      <c r="L46" s="189" t="str">
        <f aca="false">IF(AND(Projects!$C$27&lt;=L$4,L$4&lt;=Projects!$C$27+Projects!$D$27-1),Projects!$B$27/Projects!$D$27,"")</f>
        <v/>
      </c>
      <c r="M46" s="189" t="str">
        <f aca="false">IF(AND(Projects!$C$27&lt;=M$4,M$4&lt;=Projects!$C$27+Projects!$D$27-1),Projects!$B$27/Projects!$D$27,"")</f>
        <v/>
      </c>
      <c r="N46" s="189" t="str">
        <f aca="false">IF(AND(Projects!$C$27&lt;=N$4,N$4&lt;=Projects!$C$27+Projects!$D$27-1),Projects!$B$27/Projects!$D$27,"")</f>
        <v/>
      </c>
      <c r="O46" s="189" t="str">
        <f aca="false">IF(AND(Projects!$C$27&lt;=O$4,O$4&lt;=Projects!$C$27+Projects!$D$27-1),Projects!$B$27/Projects!$D$27,"")</f>
        <v/>
      </c>
      <c r="P46" s="189" t="str">
        <f aca="false">IF(AND(Projects!$C$27&lt;=P$4,P$4&lt;=Projects!$C$27+Projects!$D$27-1),Projects!$B$27/Projects!$D$27,"")</f>
        <v/>
      </c>
      <c r="Q46" s="189" t="str">
        <f aca="false">IF(AND(Projects!$C$27&lt;=Q$4,Q$4&lt;=Projects!$C$27+Projects!$D$27-1),Projects!$B$27/Projects!$D$27,"")</f>
        <v/>
      </c>
      <c r="R46" s="189" t="str">
        <f aca="false">IF(AND(Projects!$C$27&lt;=R$4,R$4&lt;=Projects!$C$27+Projects!$D$27-1),Projects!$B$27/Projects!$D$27,"")</f>
        <v/>
      </c>
      <c r="S46" s="189" t="str">
        <f aca="false">IF(AND(Projects!$C$27&lt;=S$4,S$4&lt;=Projects!$C$27+Projects!$D$27-1),Projects!$B$27/Projects!$D$27,"")</f>
        <v/>
      </c>
      <c r="T46" s="189" t="str">
        <f aca="false">IF(AND(Projects!$C$27&lt;=T$4,T$4&lt;=Projects!$C$27+Projects!$D$27-1),Projects!$B$27/Projects!$D$27,"")</f>
        <v/>
      </c>
      <c r="U46" s="189" t="str">
        <f aca="false">IF(AND(Projects!$C$27&lt;=U$4,U$4&lt;=Projects!$C$27+Projects!$D$27-1),Projects!$B$27/Projects!$D$27,"")</f>
        <v/>
      </c>
      <c r="V46" s="189" t="str">
        <f aca="false">IF(AND(Projects!$C$27&lt;=V$4,V$4&lt;=Projects!$C$27+Projects!$D$27-1),Projects!$B$27/Projects!$D$27,"")</f>
        <v/>
      </c>
      <c r="W46" s="189" t="str">
        <f aca="false">IF(AND(Projects!$C$27&lt;=W$4,W$4&lt;=Projects!$C$27+Projects!$D$27-1),Projects!$B$27/Projects!$D$27,"")</f>
        <v/>
      </c>
      <c r="X46" s="189" t="str">
        <f aca="false">IF(AND(Projects!$C$27&lt;=X$4,X$4&lt;=Projects!$C$27+Projects!$D$27-1),Projects!$B$27/Projects!$D$27,"")</f>
        <v/>
      </c>
      <c r="Y46" s="189" t="str">
        <f aca="false">IF(AND(Projects!$C$27&lt;=Y$4,Y$4&lt;=Projects!$C$27+Projects!$D$27-1),Projects!$B$27/Projects!$D$27,"")</f>
        <v/>
      </c>
      <c r="Z46" s="189" t="str">
        <f aca="false">IF(AND(Projects!$C$27&lt;=Z$4,Z$4&lt;=Projects!$C$27+Projects!$D$27-1),Projects!$B$27/Projects!$D$27,"")</f>
        <v/>
      </c>
      <c r="AA46" s="189" t="str">
        <f aca="false">IF(AND(Projects!$C$27&lt;=AA$4,AA$4&lt;=Projects!$C$27+Projects!$D$27-1),Projects!$B$27/Projects!$D$27,"")</f>
        <v/>
      </c>
      <c r="AB46" s="189" t="str">
        <f aca="false">IF(AND(Projects!$C$27&lt;=AB$4,AB$4&lt;=Projects!$C$27+Projects!$D$27-1),Projects!$B$27/Projects!$D$27,"")</f>
        <v/>
      </c>
      <c r="AC46" s="189" t="str">
        <f aca="false">IF(AND(Projects!$C$27&lt;=AC$4,AC$4&lt;=Projects!$C$27+Projects!$D$27-1),Projects!$B$27/Projects!$D$27,"")</f>
        <v/>
      </c>
      <c r="AD46" s="189" t="str">
        <f aca="false">IF(AND(Projects!$C$27&lt;=AD$4,AD$4&lt;=Projects!$C$27+Projects!$D$27-1),Projects!$B$27/Projects!$D$27,"")</f>
        <v/>
      </c>
      <c r="AE46" s="189" t="str">
        <f aca="false">IF(AND(Projects!$C$27&lt;=AE$4,AE$4&lt;=Projects!$C$27+Projects!$D$27-1),Projects!$B$27/Projects!$D$27,"")</f>
        <v/>
      </c>
      <c r="AF46" s="189" t="str">
        <f aca="false">IF(AND(Projects!$C$27&lt;=AF$4,AF$4&lt;=Projects!$C$27+Projects!$D$27-1),Projects!$B$27/Projects!$D$27,"")</f>
        <v/>
      </c>
      <c r="AG46" s="189" t="str">
        <f aca="false">IF(AND(Projects!$C$27&lt;=AG$4,AG$4&lt;=Projects!$C$27+Projects!$D$27-1),Projects!$B$27/Projects!$D$27,"")</f>
        <v/>
      </c>
      <c r="AH46" s="189" t="str">
        <f aca="false">IF(AND(Projects!$C$27&lt;=AH$4,AH$4&lt;=Projects!$C$27+Projects!$D$27-1),Projects!$B$27/Projects!$D$27,"")</f>
        <v/>
      </c>
      <c r="AI46" s="189" t="str">
        <f aca="false">IF(AND(Projects!$C$27&lt;=AI$4,AI$4&lt;=Projects!$C$27+Projects!$D$27-1),Projects!$B$27/Projects!$D$27,"")</f>
        <v/>
      </c>
      <c r="AJ46" s="189" t="str">
        <f aca="false">IF(AND(Projects!$C$27&lt;=AJ$4,AJ$4&lt;=Projects!$C$27+Projects!$D$27-1),Projects!$B$27/Projects!$D$27,"")</f>
        <v/>
      </c>
      <c r="AK46" s="189" t="str">
        <f aca="false">IF(AND(Projects!$C$27&lt;=AK$4,AK$4&lt;=Projects!$C$27+Projects!$D$27-1),Projects!$B$27/Projects!$D$27,"")</f>
        <v/>
      </c>
      <c r="AL46" s="189" t="str">
        <f aca="false">IF(AND(Projects!$C$27&lt;=AL$4,AL$4&lt;=Projects!$C$27+Projects!$D$27-1),Projects!$B$27/Projects!$D$27,"")</f>
        <v/>
      </c>
      <c r="AM46" s="189" t="str">
        <f aca="false">IF(AND(Projects!$C$27&lt;=AM$4,AM$4&lt;=Projects!$C$27+Projects!$D$27-1),Projects!$B$27/Projects!$D$27,"")</f>
        <v/>
      </c>
      <c r="AN46" s="189" t="str">
        <f aca="false">IF(AND(Projects!$C$27&lt;=AN$4,AN$4&lt;=Projects!$C$27+Projects!$D$27-1),Projects!$B$27/Projects!$D$27,"")</f>
        <v/>
      </c>
      <c r="AO46" s="189" t="str">
        <f aca="false">IF(AND(Projects!$C$27&lt;=AO$4,AO$4&lt;=Projects!$C$27+Projects!$D$27-1),Projects!$B$27/Projects!$D$27,"")</f>
        <v/>
      </c>
      <c r="AP46" s="189" t="str">
        <f aca="false">IF(AND(Projects!$C$27&lt;=AP$4,AP$4&lt;=Projects!$C$27+Projects!$D$27-1),Projects!$B$27/Projects!$D$27,"")</f>
        <v/>
      </c>
      <c r="AQ46" s="189" t="str">
        <f aca="false">IF(AND(Projects!$C$27&lt;=AQ$4,AQ$4&lt;=Projects!$C$27+Projects!$D$27-1),Projects!$B$27/Projects!$D$27,"")</f>
        <v/>
      </c>
      <c r="AR46" s="189" t="str">
        <f aca="false">IF(AND(Projects!$C$27&lt;=AR$4,AR$4&lt;=Projects!$C$27+Projects!$D$27-1),Projects!$B$27/Projects!$D$27,"")</f>
        <v/>
      </c>
      <c r="AS46" s="189" t="str">
        <f aca="false">IF(AND(Projects!$C$27&lt;=AS$4,AS$4&lt;=Projects!$C$27+Projects!$D$27-1),Projects!$B$27/Projects!$D$27,"")</f>
        <v/>
      </c>
      <c r="AT46" s="189" t="str">
        <f aca="false">IF(AND(Projects!$C$27&lt;=AT$4,AT$4&lt;=Projects!$C$27+Projects!$D$27-1),Projects!$B$27/Projects!$D$27,"")</f>
        <v/>
      </c>
      <c r="AU46" s="189" t="str">
        <f aca="false">IF(AND(Projects!$C$27&lt;=AU$4,AU$4&lt;=Projects!$C$27+Projects!$D$27-1),Projects!$B$27/Projects!$D$27,"")</f>
        <v/>
      </c>
      <c r="AV46" s="189" t="str">
        <f aca="false">IF(AND(Projects!$C$27&lt;=AV$4,AV$4&lt;=Projects!$C$27+Projects!$D$27-1),Projects!$B$27/Projects!$D$27,"")</f>
        <v/>
      </c>
      <c r="AW46" s="189" t="str">
        <f aca="false">IF(AND(Projects!$C$27&lt;=AW$4,AW$4&lt;=Projects!$C$27+Projects!$D$27-1),Projects!$B$27/Projects!$D$27,"")</f>
        <v/>
      </c>
      <c r="AX46" s="189" t="n">
        <f aca="false">IF(AND(Projects!$C$27&lt;=AX$4,AX$4&lt;=Projects!$C$27+Projects!$D$27-1),Projects!$B$27/Projects!$D$27,"")</f>
        <v>789473.684210526</v>
      </c>
      <c r="AY46" s="189" t="n">
        <f aca="false">IF(AND(Projects!$C$27&lt;=AY$4,AY$4&lt;=Projects!$C$27+Projects!$D$27-1),Projects!$B$27/Projects!$D$27,"")</f>
        <v>789473.684210526</v>
      </c>
      <c r="AZ46" s="189" t="n">
        <f aca="false">IF(AND(Projects!$C$27&lt;=AZ$4,AZ$4&lt;=Projects!$C$27+Projects!$D$27-1),Projects!$B$27/Projects!$D$27,"")</f>
        <v>789473.684210526</v>
      </c>
      <c r="BA46" s="189" t="n">
        <f aca="false">IF(AND(Projects!$C$27&lt;=BA$4,BA$4&lt;=Projects!$C$27+Projects!$D$27-1),Projects!$B$27/Projects!$D$27,"")</f>
        <v>789473.684210526</v>
      </c>
      <c r="BB46" s="189" t="n">
        <f aca="false">IF(AND(Projects!$C$27&lt;=BB$4,BB$4&lt;=Projects!$C$27+Projects!$D$27-1),Projects!$B$27/Projects!$D$27,"")</f>
        <v>789473.684210526</v>
      </c>
      <c r="BC46" s="189" t="n">
        <f aca="false">IF(AND(Projects!$C$27&lt;=BC$4,BC$4&lt;=Projects!$C$27+Projects!$D$27-1),Projects!$B$27/Projects!$D$27,"")</f>
        <v>789473.684210526</v>
      </c>
      <c r="BD46" s="189" t="n">
        <f aca="false">IF(AND(Projects!$C$27&lt;=BD$4,BD$4&lt;=Projects!$C$27+Projects!$D$27-1),Projects!$B$27/Projects!$D$27,"")</f>
        <v>789473.684210526</v>
      </c>
      <c r="BE46" s="189" t="n">
        <f aca="false">IF(AND(Projects!$C$27&lt;=BE$4,BE$4&lt;=Projects!$C$27+Projects!$D$27-1),Projects!$B$27/Projects!$D$27,"")</f>
        <v>789473.684210526</v>
      </c>
      <c r="BF46" s="189" t="n">
        <f aca="false">IF(AND(Projects!$C$27&lt;=BF$4,BF$4&lt;=Projects!$C$27+Projects!$D$27-1),Projects!$B$27/Projects!$D$27,"")</f>
        <v>789473.684210526</v>
      </c>
      <c r="BG46" s="189" t="n">
        <f aca="false">IF(AND(Projects!$C$27&lt;=BG$4,BG$4&lt;=Projects!$C$27+Projects!$D$27-1),Projects!$B$27/Projects!$D$27,"")</f>
        <v>789473.684210526</v>
      </c>
      <c r="BH46" s="189" t="n">
        <f aca="false">IF(AND(Projects!$C$27&lt;=BH$4,BH$4&lt;=Projects!$C$27+Projects!$D$27-1),Projects!$B$27/Projects!$D$27,"")</f>
        <v>789473.684210526</v>
      </c>
      <c r="BI46" s="189" t="n">
        <f aca="false">IF(AND(Projects!$C$27&lt;=BI$4,BI$4&lt;=Projects!$C$27+Projects!$D$27-1),Projects!$B$27/Projects!$D$27,"")</f>
        <v>789473.684210526</v>
      </c>
      <c r="BJ46" s="189" t="n">
        <f aca="false">IF(AND(Projects!$C$27&lt;=BJ$4,BJ$4&lt;=Projects!$C$27+Projects!$D$27-1),Projects!$B$27/Projects!$D$27,"")</f>
        <v>789473.684210526</v>
      </c>
      <c r="BK46" s="189" t="n">
        <f aca="false">IF(AND(Projects!$C$27&lt;=BK$4,BK$4&lt;=Projects!$C$27+Projects!$D$27-1),Projects!$B$27/Projects!$D$27,"")</f>
        <v>789473.684210526</v>
      </c>
      <c r="BL46" s="189" t="n">
        <f aca="false">IF(AND(Projects!$C$27&lt;=BL$4,BL$4&lt;=Projects!$C$27+Projects!$D$27-1),Projects!$B$27/Projects!$D$27,"")</f>
        <v>789473.684210526</v>
      </c>
      <c r="BM46" s="189" t="n">
        <f aca="false">IF(AND(Projects!$C$27&lt;=BM$4,BM$4&lt;=Projects!$C$27+Projects!$D$27-1),Projects!$B$27/Projects!$D$27,"")</f>
        <v>789473.684210526</v>
      </c>
      <c r="BN46" s="189" t="n">
        <f aca="false">IF(AND(Projects!$C$27&lt;=BN$4,BN$4&lt;=Projects!$C$27+Projects!$D$27-1),Projects!$B$27/Projects!$D$27,"")</f>
        <v>789473.684210526</v>
      </c>
      <c r="BO46" s="189" t="n">
        <f aca="false">IF(AND(Projects!$C$27&lt;=BO$4,BO$4&lt;=Projects!$C$27+Projects!$D$27-1),Projects!$B$27/Projects!$D$27,"")</f>
        <v>789473.684210526</v>
      </c>
      <c r="BP46" s="189" t="n">
        <f aca="false">IF(AND(Projects!$C$27&lt;=BP$4,BP$4&lt;=Projects!$C$27+Projects!$D$27-1),Projects!$B$27/Projects!$D$27,"")</f>
        <v>789473.684210526</v>
      </c>
      <c r="BQ46" s="189" t="str">
        <f aca="false">IF(AND(Projects!$C$27&lt;=BQ$4,BQ$4&lt;=Projects!$C$27+Projects!$D$27-1),Projects!$B$27/Projects!$D$27,"")</f>
        <v/>
      </c>
      <c r="BR46" s="189" t="str">
        <f aca="false">IF(AND(Projects!$C$27&lt;=BR$4,BR$4&lt;=Projects!$C$27+Projects!$D$27-1),Projects!$B$27/Projects!$D$27,"")</f>
        <v/>
      </c>
      <c r="BS46" s="189" t="str">
        <f aca="false">IF(AND(Projects!$C$27&lt;=BS$4,BS$4&lt;=Projects!$C$27+Projects!$D$27-1),Projects!$B$27/Projects!$D$27,"")</f>
        <v/>
      </c>
      <c r="BT46" s="189" t="str">
        <f aca="false">IF(AND(Projects!$C$27&lt;=BT$4,BT$4&lt;=Projects!$C$27+Projects!$D$27-1),Projects!$B$27/Projects!$D$27,"")</f>
        <v/>
      </c>
      <c r="BU46" s="189" t="str">
        <f aca="false">IF(AND(Projects!$C$27&lt;=BU$4,BU$4&lt;=Projects!$C$27+Projects!$D$27-1),Projects!$B$27/Projects!$D$27,"")</f>
        <v/>
      </c>
      <c r="BV46" s="189" t="str">
        <f aca="false">IF(AND(Projects!$C$27&lt;=BV$4,BV$4&lt;=Projects!$C$27+Projects!$D$27-1),Projects!$B$27/Projects!$D$27,"")</f>
        <v/>
      </c>
      <c r="BW46" s="189" t="str">
        <f aca="false">IF(AND(Projects!$C$27&lt;=BW$4,BW$4&lt;=Projects!$C$27+Projects!$D$27-1),Projects!$B$27/Projects!$D$27,"")</f>
        <v/>
      </c>
      <c r="BX46" s="189" t="str">
        <f aca="false">IF(AND(Projects!$C$27&lt;=BX$4,BX$4&lt;=Projects!$C$27+Projects!$D$27-1),Projects!$B$27/Projects!$D$27,"")</f>
        <v/>
      </c>
      <c r="BY46" s="189" t="str">
        <f aca="false">IF(AND(Projects!$C$27&lt;=BY$4,BY$4&lt;=Projects!$C$27+Projects!$D$27-1),Projects!$B$27/Projects!$D$27,"")</f>
        <v/>
      </c>
      <c r="BZ46" s="189" t="str">
        <f aca="false">IF(AND(Projects!$C$27&lt;=BZ$4,BZ$4&lt;=Projects!$C$27+Projects!$D$27-1),Projects!$B$27/Projects!$D$27,"")</f>
        <v/>
      </c>
      <c r="CA46" s="189" t="str">
        <f aca="false">IF(AND(Projects!$C$27&lt;=CA$4,CA$4&lt;=Projects!$C$27+Projects!$D$27-1),Projects!$B$27/Projects!$D$27,"")</f>
        <v/>
      </c>
      <c r="CB46" s="189" t="str">
        <f aca="false">IF(AND(Projects!$C$27&lt;=CB$4,CB$4&lt;=Projects!$C$27+Projects!$D$27-1),Projects!$B$27/Projects!$D$27,"")</f>
        <v/>
      </c>
      <c r="CC46" s="189" t="str">
        <f aca="false">IF(AND(Projects!$C$27&lt;=CC$4,CC$4&lt;=Projects!$C$27+Projects!$D$27-1),Projects!$B$27/Projects!$D$27,"")</f>
        <v/>
      </c>
      <c r="CD46" s="189" t="str">
        <f aca="false">IF(AND(Projects!$C$27&lt;=CD$4,CD$4&lt;=Projects!$C$27+Projects!$D$27-1),Projects!$B$27/Projects!$D$27,"")</f>
        <v/>
      </c>
      <c r="CE46" s="189" t="str">
        <f aca="false">IF(AND(Projects!$C$27&lt;=CE$4,CE$4&lt;=Projects!$C$27+Projects!$D$27-1),Projects!$B$27/Projects!$D$27,"")</f>
        <v/>
      </c>
      <c r="CF46" s="189" t="str">
        <f aca="false">IF(AND(Projects!$C$27&lt;=CF$4,CF$4&lt;=Projects!$C$27+Projects!$D$27-1),Projects!$B$27/Projects!$D$27,"")</f>
        <v/>
      </c>
      <c r="CG46" s="189" t="str">
        <f aca="false">IF(AND(Projects!$C$27&lt;=CG$4,CG$4&lt;=Projects!$C$27+Projects!$D$27-1),Projects!$B$27/Projects!$D$27,"")</f>
        <v/>
      </c>
      <c r="CH46" s="189" t="str">
        <f aca="false">IF(AND(Projects!$C$27&lt;=CH$4,CH$4&lt;=Projects!$C$27+Projects!$D$27-1),Projects!$B$27/Projects!$D$27,"")</f>
        <v/>
      </c>
      <c r="CI46" s="189" t="str">
        <f aca="false">IF(AND(Projects!$C$27&lt;=CI$4,CI$4&lt;=Projects!$C$27+Projects!$D$27-1),Projects!$B$27/Projects!$D$27,"")</f>
        <v/>
      </c>
      <c r="CJ46" s="189" t="str">
        <f aca="false">IF(AND(Projects!$C$27&lt;=CJ$4,CJ$4&lt;=Projects!$C$27+Projects!$D$27-1),Projects!$B$27/Projects!$D$27,"")</f>
        <v/>
      </c>
      <c r="CK46" s="189" t="str">
        <f aca="false">IF(AND(Projects!$C$27&lt;=CK$4,CK$4&lt;=Projects!$C$27+Projects!$D$27-1),Projects!$B$27/Projects!$D$27,"")</f>
        <v/>
      </c>
      <c r="CL46" s="189" t="str">
        <f aca="false">IF(AND(Projects!$C$27&lt;=CL$4,CL$4&lt;=Projects!$C$27+Projects!$D$27-1),Projects!$B$27/Projects!$D$27,"")</f>
        <v/>
      </c>
      <c r="CM46" s="189" t="str">
        <f aca="false">IF(AND(Projects!$C$27&lt;=CM$4,CM$4&lt;=Projects!$C$27+Projects!$D$27-1),Projects!$B$27/Projects!$D$27,"")</f>
        <v/>
      </c>
      <c r="CN46" s="189" t="str">
        <f aca="false">IF(AND(Projects!$C$27&lt;=CN$4,CN$4&lt;=Projects!$C$27+Projects!$D$27-1),Projects!$B$27/Projects!$D$27,"")</f>
        <v/>
      </c>
      <c r="CO46" s="189" t="str">
        <f aca="false">IF(AND(Projects!$C$27&lt;=CO$4,CO$4&lt;=Projects!$C$27+Projects!$D$27-1),Projects!$B$27/Projects!$D$27,"")</f>
        <v/>
      </c>
      <c r="CP46" s="189" t="str">
        <f aca="false">IF(AND(Projects!$C$27&lt;=CP$4,CP$4&lt;=Projects!$C$27+Projects!$D$27-1),Projects!$B$27/Projects!$D$27,"")</f>
        <v/>
      </c>
      <c r="CQ46" s="189" t="str">
        <f aca="false">IF(AND(Projects!$C$27&lt;=CQ$4,CQ$4&lt;=Projects!$C$27+Projects!$D$27-1),Projects!$B$27/Projects!$D$27,"")</f>
        <v/>
      </c>
      <c r="CR46" s="189" t="str">
        <f aca="false">IF(AND(Projects!$C$27&lt;=CR$4,CR$4&lt;=Projects!$C$27+Projects!$D$27-1),Projects!$B$27/Projects!$D$27,"")</f>
        <v/>
      </c>
      <c r="CS46" s="189" t="str">
        <f aca="false">IF(AND(Projects!$C$27&lt;=CS$4,CS$4&lt;=Projects!$C$27+Projects!$D$27-1),Projects!$B$27/Projects!$D$27,"")</f>
        <v/>
      </c>
      <c r="CT46" s="189" t="str">
        <f aca="false">IF(AND(Projects!$C$27&lt;=CT$4,CT$4&lt;=Projects!$C$27+Projects!$D$27-1),Projects!$B$27/Projects!$D$27,"")</f>
        <v/>
      </c>
      <c r="CU46" s="189" t="str">
        <f aca="false">IF(AND(Projects!$C$27&lt;=CU$4,CU$4&lt;=Projects!$C$27+Projects!$D$27-1),Projects!$B$27/Projects!$D$27,"")</f>
        <v/>
      </c>
      <c r="CV46" s="189" t="str">
        <f aca="false">IF(AND(Projects!$C$27&lt;=CV$4,CV$4&lt;=Projects!$C$27+Projects!$D$27-1),Projects!$B$27/Projects!$D$27,"")</f>
        <v/>
      </c>
      <c r="CW46" s="189" t="str">
        <f aca="false">IF(AND(Projects!$C$27&lt;=CW$4,CW$4&lt;=Projects!$C$27+Projects!$D$27-1),Projects!$B$27/Projects!$D$27,"")</f>
        <v/>
      </c>
      <c r="CX46" s="189" t="str">
        <f aca="false">IF(AND(Projects!$C$27&lt;=CX$4,CX$4&lt;=Projects!$C$27+Projects!$D$27-1),Projects!$B$27/Projects!$D$27,"")</f>
        <v/>
      </c>
      <c r="CY46" s="189" t="str">
        <f aca="false">IF(AND(Projects!$C$27&lt;=CY$4,CY$4&lt;=Projects!$C$27+Projects!$D$27-1),Projects!$B$27/Projects!$D$27,"")</f>
        <v/>
      </c>
      <c r="CZ46" s="189" t="str">
        <f aca="false">IF(AND(Projects!$C$27&lt;=CZ$4,CZ$4&lt;=Projects!$C$27+Projects!$D$27-1),Projects!$B$27/Projects!$D$27,"")</f>
        <v/>
      </c>
      <c r="DA46" s="189" t="str">
        <f aca="false">IF(AND(Projects!$C$27&lt;=DA$4,DA$4&lt;=Projects!$C$27+Projects!$D$27-1),Projects!$B$27/Projects!$D$27,"")</f>
        <v/>
      </c>
      <c r="DB46" s="189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85" t="s">
        <v>31</v>
      </c>
      <c r="B47" s="186" t="n">
        <f aca="false">Projects!$B$28</f>
        <v>15000000</v>
      </c>
      <c r="C47" s="187" t="n">
        <f aca="false">EDATE(Model!$E$2,Projects!$C$28-1)</f>
        <v>47484</v>
      </c>
      <c r="D47" s="187" t="n">
        <f aca="false">EDATE(Model!$E$2,Projects!$C$28+Projects!$D$28-2)</f>
        <v>48030</v>
      </c>
      <c r="E47" s="188" t="n">
        <f aca="false">Projects!$D$28</f>
        <v>19</v>
      </c>
      <c r="F47" s="186" t="n">
        <f aca="false">Projects!$B$28/Projects!$D$28</f>
        <v>789473.684210526</v>
      </c>
      <c r="G47" s="189" t="str">
        <f aca="false">IF(AND(Projects!$C$28&lt;=G$4,G$4&lt;=Projects!$C$28+Projects!$D$28-1),Projects!$B$28/Projects!$D$28,"")</f>
        <v/>
      </c>
      <c r="H47" s="189" t="str">
        <f aca="false">IF(AND(Projects!$C$28&lt;=H$4,H$4&lt;=Projects!$C$28+Projects!$D$28-1),Projects!$B$28/Projects!$D$28,"")</f>
        <v/>
      </c>
      <c r="I47" s="189" t="str">
        <f aca="false">IF(AND(Projects!$C$28&lt;=I$4,I$4&lt;=Projects!$C$28+Projects!$D$28-1),Projects!$B$28/Projects!$D$28,"")</f>
        <v/>
      </c>
      <c r="J47" s="189" t="str">
        <f aca="false">IF(AND(Projects!$C$28&lt;=J$4,J$4&lt;=Projects!$C$28+Projects!$D$28-1),Projects!$B$28/Projects!$D$28,"")</f>
        <v/>
      </c>
      <c r="K47" s="189" t="str">
        <f aca="false">IF(AND(Projects!$C$28&lt;=K$4,K$4&lt;=Projects!$C$28+Projects!$D$28-1),Projects!$B$28/Projects!$D$28,"")</f>
        <v/>
      </c>
      <c r="L47" s="189" t="str">
        <f aca="false">IF(AND(Projects!$C$28&lt;=L$4,L$4&lt;=Projects!$C$28+Projects!$D$28-1),Projects!$B$28/Projects!$D$28,"")</f>
        <v/>
      </c>
      <c r="M47" s="189" t="str">
        <f aca="false">IF(AND(Projects!$C$28&lt;=M$4,M$4&lt;=Projects!$C$28+Projects!$D$28-1),Projects!$B$28/Projects!$D$28,"")</f>
        <v/>
      </c>
      <c r="N47" s="189" t="str">
        <f aca="false">IF(AND(Projects!$C$28&lt;=N$4,N$4&lt;=Projects!$C$28+Projects!$D$28-1),Projects!$B$28/Projects!$D$28,"")</f>
        <v/>
      </c>
      <c r="O47" s="189" t="str">
        <f aca="false">IF(AND(Projects!$C$28&lt;=O$4,O$4&lt;=Projects!$C$28+Projects!$D$28-1),Projects!$B$28/Projects!$D$28,"")</f>
        <v/>
      </c>
      <c r="P47" s="189" t="str">
        <f aca="false">IF(AND(Projects!$C$28&lt;=P$4,P$4&lt;=Projects!$C$28+Projects!$D$28-1),Projects!$B$28/Projects!$D$28,"")</f>
        <v/>
      </c>
      <c r="Q47" s="189" t="str">
        <f aca="false">IF(AND(Projects!$C$28&lt;=Q$4,Q$4&lt;=Projects!$C$28+Projects!$D$28-1),Projects!$B$28/Projects!$D$28,"")</f>
        <v/>
      </c>
      <c r="R47" s="189" t="str">
        <f aca="false">IF(AND(Projects!$C$28&lt;=R$4,R$4&lt;=Projects!$C$28+Projects!$D$28-1),Projects!$B$28/Projects!$D$28,"")</f>
        <v/>
      </c>
      <c r="S47" s="189" t="str">
        <f aca="false">IF(AND(Projects!$C$28&lt;=S$4,S$4&lt;=Projects!$C$28+Projects!$D$28-1),Projects!$B$28/Projects!$D$28,"")</f>
        <v/>
      </c>
      <c r="T47" s="189" t="str">
        <f aca="false">IF(AND(Projects!$C$28&lt;=T$4,T$4&lt;=Projects!$C$28+Projects!$D$28-1),Projects!$B$28/Projects!$D$28,"")</f>
        <v/>
      </c>
      <c r="U47" s="189" t="str">
        <f aca="false">IF(AND(Projects!$C$28&lt;=U$4,U$4&lt;=Projects!$C$28+Projects!$D$28-1),Projects!$B$28/Projects!$D$28,"")</f>
        <v/>
      </c>
      <c r="V47" s="189" t="str">
        <f aca="false">IF(AND(Projects!$C$28&lt;=V$4,V$4&lt;=Projects!$C$28+Projects!$D$28-1),Projects!$B$28/Projects!$D$28,"")</f>
        <v/>
      </c>
      <c r="W47" s="189" t="str">
        <f aca="false">IF(AND(Projects!$C$28&lt;=W$4,W$4&lt;=Projects!$C$28+Projects!$D$28-1),Projects!$B$28/Projects!$D$28,"")</f>
        <v/>
      </c>
      <c r="X47" s="189" t="str">
        <f aca="false">IF(AND(Projects!$C$28&lt;=X$4,X$4&lt;=Projects!$C$28+Projects!$D$28-1),Projects!$B$28/Projects!$D$28,"")</f>
        <v/>
      </c>
      <c r="Y47" s="189" t="str">
        <f aca="false">IF(AND(Projects!$C$28&lt;=Y$4,Y$4&lt;=Projects!$C$28+Projects!$D$28-1),Projects!$B$28/Projects!$D$28,"")</f>
        <v/>
      </c>
      <c r="Z47" s="189" t="str">
        <f aca="false">IF(AND(Projects!$C$28&lt;=Z$4,Z$4&lt;=Projects!$C$28+Projects!$D$28-1),Projects!$B$28/Projects!$D$28,"")</f>
        <v/>
      </c>
      <c r="AA47" s="189" t="str">
        <f aca="false">IF(AND(Projects!$C$28&lt;=AA$4,AA$4&lt;=Projects!$C$28+Projects!$D$28-1),Projects!$B$28/Projects!$D$28,"")</f>
        <v/>
      </c>
      <c r="AB47" s="189" t="str">
        <f aca="false">IF(AND(Projects!$C$28&lt;=AB$4,AB$4&lt;=Projects!$C$28+Projects!$D$28-1),Projects!$B$28/Projects!$D$28,"")</f>
        <v/>
      </c>
      <c r="AC47" s="189" t="str">
        <f aca="false">IF(AND(Projects!$C$28&lt;=AC$4,AC$4&lt;=Projects!$C$28+Projects!$D$28-1),Projects!$B$28/Projects!$D$28,"")</f>
        <v/>
      </c>
      <c r="AD47" s="189" t="str">
        <f aca="false">IF(AND(Projects!$C$28&lt;=AD$4,AD$4&lt;=Projects!$C$28+Projects!$D$28-1),Projects!$B$28/Projects!$D$28,"")</f>
        <v/>
      </c>
      <c r="AE47" s="189" t="str">
        <f aca="false">IF(AND(Projects!$C$28&lt;=AE$4,AE$4&lt;=Projects!$C$28+Projects!$D$28-1),Projects!$B$28/Projects!$D$28,"")</f>
        <v/>
      </c>
      <c r="AF47" s="189" t="str">
        <f aca="false">IF(AND(Projects!$C$28&lt;=AF$4,AF$4&lt;=Projects!$C$28+Projects!$D$28-1),Projects!$B$28/Projects!$D$28,"")</f>
        <v/>
      </c>
      <c r="AG47" s="189" t="str">
        <f aca="false">IF(AND(Projects!$C$28&lt;=AG$4,AG$4&lt;=Projects!$C$28+Projects!$D$28-1),Projects!$B$28/Projects!$D$28,"")</f>
        <v/>
      </c>
      <c r="AH47" s="189" t="str">
        <f aca="false">IF(AND(Projects!$C$28&lt;=AH$4,AH$4&lt;=Projects!$C$28+Projects!$D$28-1),Projects!$B$28/Projects!$D$28,"")</f>
        <v/>
      </c>
      <c r="AI47" s="189" t="str">
        <f aca="false">IF(AND(Projects!$C$28&lt;=AI$4,AI$4&lt;=Projects!$C$28+Projects!$D$28-1),Projects!$B$28/Projects!$D$28,"")</f>
        <v/>
      </c>
      <c r="AJ47" s="189" t="str">
        <f aca="false">IF(AND(Projects!$C$28&lt;=AJ$4,AJ$4&lt;=Projects!$C$28+Projects!$D$28-1),Projects!$B$28/Projects!$D$28,"")</f>
        <v/>
      </c>
      <c r="AK47" s="189" t="str">
        <f aca="false">IF(AND(Projects!$C$28&lt;=AK$4,AK$4&lt;=Projects!$C$28+Projects!$D$28-1),Projects!$B$28/Projects!$D$28,"")</f>
        <v/>
      </c>
      <c r="AL47" s="189" t="str">
        <f aca="false">IF(AND(Projects!$C$28&lt;=AL$4,AL$4&lt;=Projects!$C$28+Projects!$D$28-1),Projects!$B$28/Projects!$D$28,"")</f>
        <v/>
      </c>
      <c r="AM47" s="189" t="str">
        <f aca="false">IF(AND(Projects!$C$28&lt;=AM$4,AM$4&lt;=Projects!$C$28+Projects!$D$28-1),Projects!$B$28/Projects!$D$28,"")</f>
        <v/>
      </c>
      <c r="AN47" s="189" t="str">
        <f aca="false">IF(AND(Projects!$C$28&lt;=AN$4,AN$4&lt;=Projects!$C$28+Projects!$D$28-1),Projects!$B$28/Projects!$D$28,"")</f>
        <v/>
      </c>
      <c r="AO47" s="189" t="str">
        <f aca="false">IF(AND(Projects!$C$28&lt;=AO$4,AO$4&lt;=Projects!$C$28+Projects!$D$28-1),Projects!$B$28/Projects!$D$28,"")</f>
        <v/>
      </c>
      <c r="AP47" s="189" t="str">
        <f aca="false">IF(AND(Projects!$C$28&lt;=AP$4,AP$4&lt;=Projects!$C$28+Projects!$D$28-1),Projects!$B$28/Projects!$D$28,"")</f>
        <v/>
      </c>
      <c r="AQ47" s="189" t="str">
        <f aca="false">IF(AND(Projects!$C$28&lt;=AQ$4,AQ$4&lt;=Projects!$C$28+Projects!$D$28-1),Projects!$B$28/Projects!$D$28,"")</f>
        <v/>
      </c>
      <c r="AR47" s="189" t="str">
        <f aca="false">IF(AND(Projects!$C$28&lt;=AR$4,AR$4&lt;=Projects!$C$28+Projects!$D$28-1),Projects!$B$28/Projects!$D$28,"")</f>
        <v/>
      </c>
      <c r="AS47" s="189" t="str">
        <f aca="false">IF(AND(Projects!$C$28&lt;=AS$4,AS$4&lt;=Projects!$C$28+Projects!$D$28-1),Projects!$B$28/Projects!$D$28,"")</f>
        <v/>
      </c>
      <c r="AT47" s="189" t="str">
        <f aca="false">IF(AND(Projects!$C$28&lt;=AT$4,AT$4&lt;=Projects!$C$28+Projects!$D$28-1),Projects!$B$28/Projects!$D$28,"")</f>
        <v/>
      </c>
      <c r="AU47" s="189" t="str">
        <f aca="false">IF(AND(Projects!$C$28&lt;=AU$4,AU$4&lt;=Projects!$C$28+Projects!$D$28-1),Projects!$B$28/Projects!$D$28,"")</f>
        <v/>
      </c>
      <c r="AV47" s="189" t="str">
        <f aca="false">IF(AND(Projects!$C$28&lt;=AV$4,AV$4&lt;=Projects!$C$28+Projects!$D$28-1),Projects!$B$28/Projects!$D$28,"")</f>
        <v/>
      </c>
      <c r="AW47" s="189" t="str">
        <f aca="false">IF(AND(Projects!$C$28&lt;=AW$4,AW$4&lt;=Projects!$C$28+Projects!$D$28-1),Projects!$B$28/Projects!$D$28,"")</f>
        <v/>
      </c>
      <c r="AX47" s="189" t="str">
        <f aca="false">IF(AND(Projects!$C$28&lt;=AX$4,AX$4&lt;=Projects!$C$28+Projects!$D$28-1),Projects!$B$28/Projects!$D$28,"")</f>
        <v/>
      </c>
      <c r="AY47" s="189" t="str">
        <f aca="false">IF(AND(Projects!$C$28&lt;=AY$4,AY$4&lt;=Projects!$C$28+Projects!$D$28-1),Projects!$B$28/Projects!$D$28,"")</f>
        <v/>
      </c>
      <c r="AZ47" s="189" t="n">
        <f aca="false">IF(AND(Projects!$C$28&lt;=AZ$4,AZ$4&lt;=Projects!$C$28+Projects!$D$28-1),Projects!$B$28/Projects!$D$28,"")</f>
        <v>789473.684210526</v>
      </c>
      <c r="BA47" s="189" t="n">
        <f aca="false">IF(AND(Projects!$C$28&lt;=BA$4,BA$4&lt;=Projects!$C$28+Projects!$D$28-1),Projects!$B$28/Projects!$D$28,"")</f>
        <v>789473.684210526</v>
      </c>
      <c r="BB47" s="189" t="n">
        <f aca="false">IF(AND(Projects!$C$28&lt;=BB$4,BB$4&lt;=Projects!$C$28+Projects!$D$28-1),Projects!$B$28/Projects!$D$28,"")</f>
        <v>789473.684210526</v>
      </c>
      <c r="BC47" s="189" t="n">
        <f aca="false">IF(AND(Projects!$C$28&lt;=BC$4,BC$4&lt;=Projects!$C$28+Projects!$D$28-1),Projects!$B$28/Projects!$D$28,"")</f>
        <v>789473.684210526</v>
      </c>
      <c r="BD47" s="189" t="n">
        <f aca="false">IF(AND(Projects!$C$28&lt;=BD$4,BD$4&lt;=Projects!$C$28+Projects!$D$28-1),Projects!$B$28/Projects!$D$28,"")</f>
        <v>789473.684210526</v>
      </c>
      <c r="BE47" s="189" t="n">
        <f aca="false">IF(AND(Projects!$C$28&lt;=BE$4,BE$4&lt;=Projects!$C$28+Projects!$D$28-1),Projects!$B$28/Projects!$D$28,"")</f>
        <v>789473.684210526</v>
      </c>
      <c r="BF47" s="189" t="n">
        <f aca="false">IF(AND(Projects!$C$28&lt;=BF$4,BF$4&lt;=Projects!$C$28+Projects!$D$28-1),Projects!$B$28/Projects!$D$28,"")</f>
        <v>789473.684210526</v>
      </c>
      <c r="BG47" s="189" t="n">
        <f aca="false">IF(AND(Projects!$C$28&lt;=BG$4,BG$4&lt;=Projects!$C$28+Projects!$D$28-1),Projects!$B$28/Projects!$D$28,"")</f>
        <v>789473.684210526</v>
      </c>
      <c r="BH47" s="189" t="n">
        <f aca="false">IF(AND(Projects!$C$28&lt;=BH$4,BH$4&lt;=Projects!$C$28+Projects!$D$28-1),Projects!$B$28/Projects!$D$28,"")</f>
        <v>789473.684210526</v>
      </c>
      <c r="BI47" s="189" t="n">
        <f aca="false">IF(AND(Projects!$C$28&lt;=BI$4,BI$4&lt;=Projects!$C$28+Projects!$D$28-1),Projects!$B$28/Projects!$D$28,"")</f>
        <v>789473.684210526</v>
      </c>
      <c r="BJ47" s="189" t="n">
        <f aca="false">IF(AND(Projects!$C$28&lt;=BJ$4,BJ$4&lt;=Projects!$C$28+Projects!$D$28-1),Projects!$B$28/Projects!$D$28,"")</f>
        <v>789473.684210526</v>
      </c>
      <c r="BK47" s="189" t="n">
        <f aca="false">IF(AND(Projects!$C$28&lt;=BK$4,BK$4&lt;=Projects!$C$28+Projects!$D$28-1),Projects!$B$28/Projects!$D$28,"")</f>
        <v>789473.684210526</v>
      </c>
      <c r="BL47" s="189" t="n">
        <f aca="false">IF(AND(Projects!$C$28&lt;=BL$4,BL$4&lt;=Projects!$C$28+Projects!$D$28-1),Projects!$B$28/Projects!$D$28,"")</f>
        <v>789473.684210526</v>
      </c>
      <c r="BM47" s="189" t="n">
        <f aca="false">IF(AND(Projects!$C$28&lt;=BM$4,BM$4&lt;=Projects!$C$28+Projects!$D$28-1),Projects!$B$28/Projects!$D$28,"")</f>
        <v>789473.684210526</v>
      </c>
      <c r="BN47" s="189" t="n">
        <f aca="false">IF(AND(Projects!$C$28&lt;=BN$4,BN$4&lt;=Projects!$C$28+Projects!$D$28-1),Projects!$B$28/Projects!$D$28,"")</f>
        <v>789473.684210526</v>
      </c>
      <c r="BO47" s="189" t="n">
        <f aca="false">IF(AND(Projects!$C$28&lt;=BO$4,BO$4&lt;=Projects!$C$28+Projects!$D$28-1),Projects!$B$28/Projects!$D$28,"")</f>
        <v>789473.684210526</v>
      </c>
      <c r="BP47" s="189" t="n">
        <f aca="false">IF(AND(Projects!$C$28&lt;=BP$4,BP$4&lt;=Projects!$C$28+Projects!$D$28-1),Projects!$B$28/Projects!$D$28,"")</f>
        <v>789473.684210526</v>
      </c>
      <c r="BQ47" s="189" t="n">
        <f aca="false">IF(AND(Projects!$C$28&lt;=BQ$4,BQ$4&lt;=Projects!$C$28+Projects!$D$28-1),Projects!$B$28/Projects!$D$28,"")</f>
        <v>789473.684210526</v>
      </c>
      <c r="BR47" s="189" t="n">
        <f aca="false">IF(AND(Projects!$C$28&lt;=BR$4,BR$4&lt;=Projects!$C$28+Projects!$D$28-1),Projects!$B$28/Projects!$D$28,"")</f>
        <v>789473.684210526</v>
      </c>
      <c r="BS47" s="189" t="str">
        <f aca="false">IF(AND(Projects!$C$28&lt;=BS$4,BS$4&lt;=Projects!$C$28+Projects!$D$28-1),Projects!$B$28/Projects!$D$28,"")</f>
        <v/>
      </c>
      <c r="BT47" s="189" t="str">
        <f aca="false">IF(AND(Projects!$C$28&lt;=BT$4,BT$4&lt;=Projects!$C$28+Projects!$D$28-1),Projects!$B$28/Projects!$D$28,"")</f>
        <v/>
      </c>
      <c r="BU47" s="189" t="str">
        <f aca="false">IF(AND(Projects!$C$28&lt;=BU$4,BU$4&lt;=Projects!$C$28+Projects!$D$28-1),Projects!$B$28/Projects!$D$28,"")</f>
        <v/>
      </c>
      <c r="BV47" s="189" t="str">
        <f aca="false">IF(AND(Projects!$C$28&lt;=BV$4,BV$4&lt;=Projects!$C$28+Projects!$D$28-1),Projects!$B$28/Projects!$D$28,"")</f>
        <v/>
      </c>
      <c r="BW47" s="189" t="str">
        <f aca="false">IF(AND(Projects!$C$28&lt;=BW$4,BW$4&lt;=Projects!$C$28+Projects!$D$28-1),Projects!$B$28/Projects!$D$28,"")</f>
        <v/>
      </c>
      <c r="BX47" s="189" t="str">
        <f aca="false">IF(AND(Projects!$C$28&lt;=BX$4,BX$4&lt;=Projects!$C$28+Projects!$D$28-1),Projects!$B$28/Projects!$D$28,"")</f>
        <v/>
      </c>
      <c r="BY47" s="189" t="str">
        <f aca="false">IF(AND(Projects!$C$28&lt;=BY$4,BY$4&lt;=Projects!$C$28+Projects!$D$28-1),Projects!$B$28/Projects!$D$28,"")</f>
        <v/>
      </c>
      <c r="BZ47" s="189" t="str">
        <f aca="false">IF(AND(Projects!$C$28&lt;=BZ$4,BZ$4&lt;=Projects!$C$28+Projects!$D$28-1),Projects!$B$28/Projects!$D$28,"")</f>
        <v/>
      </c>
      <c r="CA47" s="189" t="str">
        <f aca="false">IF(AND(Projects!$C$28&lt;=CA$4,CA$4&lt;=Projects!$C$28+Projects!$D$28-1),Projects!$B$28/Projects!$D$28,"")</f>
        <v/>
      </c>
      <c r="CB47" s="189" t="str">
        <f aca="false">IF(AND(Projects!$C$28&lt;=CB$4,CB$4&lt;=Projects!$C$28+Projects!$D$28-1),Projects!$B$28/Projects!$D$28,"")</f>
        <v/>
      </c>
      <c r="CC47" s="189" t="str">
        <f aca="false">IF(AND(Projects!$C$28&lt;=CC$4,CC$4&lt;=Projects!$C$28+Projects!$D$28-1),Projects!$B$28/Projects!$D$28,"")</f>
        <v/>
      </c>
      <c r="CD47" s="189" t="str">
        <f aca="false">IF(AND(Projects!$C$28&lt;=CD$4,CD$4&lt;=Projects!$C$28+Projects!$D$28-1),Projects!$B$28/Projects!$D$28,"")</f>
        <v/>
      </c>
      <c r="CE47" s="189" t="str">
        <f aca="false">IF(AND(Projects!$C$28&lt;=CE$4,CE$4&lt;=Projects!$C$28+Projects!$D$28-1),Projects!$B$28/Projects!$D$28,"")</f>
        <v/>
      </c>
      <c r="CF47" s="189" t="str">
        <f aca="false">IF(AND(Projects!$C$28&lt;=CF$4,CF$4&lt;=Projects!$C$28+Projects!$D$28-1),Projects!$B$28/Projects!$D$28,"")</f>
        <v/>
      </c>
      <c r="CG47" s="189" t="str">
        <f aca="false">IF(AND(Projects!$C$28&lt;=CG$4,CG$4&lt;=Projects!$C$28+Projects!$D$28-1),Projects!$B$28/Projects!$D$28,"")</f>
        <v/>
      </c>
      <c r="CH47" s="189" t="str">
        <f aca="false">IF(AND(Projects!$C$28&lt;=CH$4,CH$4&lt;=Projects!$C$28+Projects!$D$28-1),Projects!$B$28/Projects!$D$28,"")</f>
        <v/>
      </c>
      <c r="CI47" s="189" t="str">
        <f aca="false">IF(AND(Projects!$C$28&lt;=CI$4,CI$4&lt;=Projects!$C$28+Projects!$D$28-1),Projects!$B$28/Projects!$D$28,"")</f>
        <v/>
      </c>
      <c r="CJ47" s="189" t="str">
        <f aca="false">IF(AND(Projects!$C$28&lt;=CJ$4,CJ$4&lt;=Projects!$C$28+Projects!$D$28-1),Projects!$B$28/Projects!$D$28,"")</f>
        <v/>
      </c>
      <c r="CK47" s="189" t="str">
        <f aca="false">IF(AND(Projects!$C$28&lt;=CK$4,CK$4&lt;=Projects!$C$28+Projects!$D$28-1),Projects!$B$28/Projects!$D$28,"")</f>
        <v/>
      </c>
      <c r="CL47" s="189" t="str">
        <f aca="false">IF(AND(Projects!$C$28&lt;=CL$4,CL$4&lt;=Projects!$C$28+Projects!$D$28-1),Projects!$B$28/Projects!$D$28,"")</f>
        <v/>
      </c>
      <c r="CM47" s="189" t="str">
        <f aca="false">IF(AND(Projects!$C$28&lt;=CM$4,CM$4&lt;=Projects!$C$28+Projects!$D$28-1),Projects!$B$28/Projects!$D$28,"")</f>
        <v/>
      </c>
      <c r="CN47" s="189" t="str">
        <f aca="false">IF(AND(Projects!$C$28&lt;=CN$4,CN$4&lt;=Projects!$C$28+Projects!$D$28-1),Projects!$B$28/Projects!$D$28,"")</f>
        <v/>
      </c>
      <c r="CO47" s="189" t="str">
        <f aca="false">IF(AND(Projects!$C$28&lt;=CO$4,CO$4&lt;=Projects!$C$28+Projects!$D$28-1),Projects!$B$28/Projects!$D$28,"")</f>
        <v/>
      </c>
      <c r="CP47" s="189" t="str">
        <f aca="false">IF(AND(Projects!$C$28&lt;=CP$4,CP$4&lt;=Projects!$C$28+Projects!$D$28-1),Projects!$B$28/Projects!$D$28,"")</f>
        <v/>
      </c>
      <c r="CQ47" s="189" t="str">
        <f aca="false">IF(AND(Projects!$C$28&lt;=CQ$4,CQ$4&lt;=Projects!$C$28+Projects!$D$28-1),Projects!$B$28/Projects!$D$28,"")</f>
        <v/>
      </c>
      <c r="CR47" s="189" t="str">
        <f aca="false">IF(AND(Projects!$C$28&lt;=CR$4,CR$4&lt;=Projects!$C$28+Projects!$D$28-1),Projects!$B$28/Projects!$D$28,"")</f>
        <v/>
      </c>
      <c r="CS47" s="189" t="str">
        <f aca="false">IF(AND(Projects!$C$28&lt;=CS$4,CS$4&lt;=Projects!$C$28+Projects!$D$28-1),Projects!$B$28/Projects!$D$28,"")</f>
        <v/>
      </c>
      <c r="CT47" s="189" t="str">
        <f aca="false">IF(AND(Projects!$C$28&lt;=CT$4,CT$4&lt;=Projects!$C$28+Projects!$D$28-1),Projects!$B$28/Projects!$D$28,"")</f>
        <v/>
      </c>
      <c r="CU47" s="189" t="str">
        <f aca="false">IF(AND(Projects!$C$28&lt;=CU$4,CU$4&lt;=Projects!$C$28+Projects!$D$28-1),Projects!$B$28/Projects!$D$28,"")</f>
        <v/>
      </c>
      <c r="CV47" s="189" t="str">
        <f aca="false">IF(AND(Projects!$C$28&lt;=CV$4,CV$4&lt;=Projects!$C$28+Projects!$D$28-1),Projects!$B$28/Projects!$D$28,"")</f>
        <v/>
      </c>
      <c r="CW47" s="189" t="str">
        <f aca="false">IF(AND(Projects!$C$28&lt;=CW$4,CW$4&lt;=Projects!$C$28+Projects!$D$28-1),Projects!$B$28/Projects!$D$28,"")</f>
        <v/>
      </c>
      <c r="CX47" s="189" t="str">
        <f aca="false">IF(AND(Projects!$C$28&lt;=CX$4,CX$4&lt;=Projects!$C$28+Projects!$D$28-1),Projects!$B$28/Projects!$D$28,"")</f>
        <v/>
      </c>
      <c r="CY47" s="189" t="str">
        <f aca="false">IF(AND(Projects!$C$28&lt;=CY$4,CY$4&lt;=Projects!$C$28+Projects!$D$28-1),Projects!$B$28/Projects!$D$28,"")</f>
        <v/>
      </c>
      <c r="CZ47" s="189" t="str">
        <f aca="false">IF(AND(Projects!$C$28&lt;=CZ$4,CZ$4&lt;=Projects!$C$28+Projects!$D$28-1),Projects!$B$28/Projects!$D$28,"")</f>
        <v/>
      </c>
      <c r="DA47" s="189" t="str">
        <f aca="false">IF(AND(Projects!$C$28&lt;=DA$4,DA$4&lt;=Projects!$C$28+Projects!$D$28-1),Projects!$B$28/Projects!$D$28,"")</f>
        <v/>
      </c>
      <c r="DB47" s="189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85" t="s">
        <v>33</v>
      </c>
      <c r="B48" s="186" t="n">
        <f aca="false">Projects!$B$30</f>
        <v>15000000</v>
      </c>
      <c r="C48" s="187" t="n">
        <f aca="false">EDATE(Model!$E$2,Projects!$C$30-1)</f>
        <v>47604</v>
      </c>
      <c r="D48" s="187" t="n">
        <f aca="false">EDATE(Model!$E$2,Projects!$C$30+Projects!$D$30-2)</f>
        <v>48153</v>
      </c>
      <c r="E48" s="188" t="n">
        <f aca="false">Projects!$D$30</f>
        <v>19</v>
      </c>
      <c r="F48" s="186" t="n">
        <f aca="false">Projects!$B$30/Projects!$D$30</f>
        <v>789473.684210526</v>
      </c>
      <c r="G48" s="189" t="str">
        <f aca="false">IF(AND(Projects!$C$30&lt;=G$4,G$4&lt;=Projects!$C$30+Projects!$D$30-1),Projects!$B$30/Projects!$D$30,"")</f>
        <v/>
      </c>
      <c r="H48" s="189" t="str">
        <f aca="false">IF(AND(Projects!$C$30&lt;=H$4,H$4&lt;=Projects!$C$30+Projects!$D$30-1),Projects!$B$30/Projects!$D$30,"")</f>
        <v/>
      </c>
      <c r="I48" s="189" t="str">
        <f aca="false">IF(AND(Projects!$C$30&lt;=I$4,I$4&lt;=Projects!$C$30+Projects!$D$30-1),Projects!$B$30/Projects!$D$30,"")</f>
        <v/>
      </c>
      <c r="J48" s="189" t="str">
        <f aca="false">IF(AND(Projects!$C$30&lt;=J$4,J$4&lt;=Projects!$C$30+Projects!$D$30-1),Projects!$B$30/Projects!$D$30,"")</f>
        <v/>
      </c>
      <c r="K48" s="189" t="str">
        <f aca="false">IF(AND(Projects!$C$30&lt;=K$4,K$4&lt;=Projects!$C$30+Projects!$D$30-1),Projects!$B$30/Projects!$D$30,"")</f>
        <v/>
      </c>
      <c r="L48" s="189" t="str">
        <f aca="false">IF(AND(Projects!$C$30&lt;=L$4,L$4&lt;=Projects!$C$30+Projects!$D$30-1),Projects!$B$30/Projects!$D$30,"")</f>
        <v/>
      </c>
      <c r="M48" s="189" t="str">
        <f aca="false">IF(AND(Projects!$C$30&lt;=M$4,M$4&lt;=Projects!$C$30+Projects!$D$30-1),Projects!$B$30/Projects!$D$30,"")</f>
        <v/>
      </c>
      <c r="N48" s="189" t="str">
        <f aca="false">IF(AND(Projects!$C$30&lt;=N$4,N$4&lt;=Projects!$C$30+Projects!$D$30-1),Projects!$B$30/Projects!$D$30,"")</f>
        <v/>
      </c>
      <c r="O48" s="189" t="str">
        <f aca="false">IF(AND(Projects!$C$30&lt;=O$4,O$4&lt;=Projects!$C$30+Projects!$D$30-1),Projects!$B$30/Projects!$D$30,"")</f>
        <v/>
      </c>
      <c r="P48" s="189" t="str">
        <f aca="false">IF(AND(Projects!$C$30&lt;=P$4,P$4&lt;=Projects!$C$30+Projects!$D$30-1),Projects!$B$30/Projects!$D$30,"")</f>
        <v/>
      </c>
      <c r="Q48" s="189" t="str">
        <f aca="false">IF(AND(Projects!$C$30&lt;=Q$4,Q$4&lt;=Projects!$C$30+Projects!$D$30-1),Projects!$B$30/Projects!$D$30,"")</f>
        <v/>
      </c>
      <c r="R48" s="189" t="str">
        <f aca="false">IF(AND(Projects!$C$30&lt;=R$4,R$4&lt;=Projects!$C$30+Projects!$D$30-1),Projects!$B$30/Projects!$D$30,"")</f>
        <v/>
      </c>
      <c r="S48" s="189" t="str">
        <f aca="false">IF(AND(Projects!$C$30&lt;=S$4,S$4&lt;=Projects!$C$30+Projects!$D$30-1),Projects!$B$30/Projects!$D$30,"")</f>
        <v/>
      </c>
      <c r="T48" s="189" t="str">
        <f aca="false">IF(AND(Projects!$C$30&lt;=T$4,T$4&lt;=Projects!$C$30+Projects!$D$30-1),Projects!$B$30/Projects!$D$30,"")</f>
        <v/>
      </c>
      <c r="U48" s="189" t="str">
        <f aca="false">IF(AND(Projects!$C$30&lt;=U$4,U$4&lt;=Projects!$C$30+Projects!$D$30-1),Projects!$B$30/Projects!$D$30,"")</f>
        <v/>
      </c>
      <c r="V48" s="189" t="str">
        <f aca="false">IF(AND(Projects!$C$30&lt;=V$4,V$4&lt;=Projects!$C$30+Projects!$D$30-1),Projects!$B$30/Projects!$D$30,"")</f>
        <v/>
      </c>
      <c r="W48" s="189" t="str">
        <f aca="false">IF(AND(Projects!$C$30&lt;=W$4,W$4&lt;=Projects!$C$30+Projects!$D$30-1),Projects!$B$30/Projects!$D$30,"")</f>
        <v/>
      </c>
      <c r="X48" s="189" t="str">
        <f aca="false">IF(AND(Projects!$C$30&lt;=X$4,X$4&lt;=Projects!$C$30+Projects!$D$30-1),Projects!$B$30/Projects!$D$30,"")</f>
        <v/>
      </c>
      <c r="Y48" s="189" t="str">
        <f aca="false">IF(AND(Projects!$C$30&lt;=Y$4,Y$4&lt;=Projects!$C$30+Projects!$D$30-1),Projects!$B$30/Projects!$D$30,"")</f>
        <v/>
      </c>
      <c r="Z48" s="189" t="str">
        <f aca="false">IF(AND(Projects!$C$30&lt;=Z$4,Z$4&lt;=Projects!$C$30+Projects!$D$30-1),Projects!$B$30/Projects!$D$30,"")</f>
        <v/>
      </c>
      <c r="AA48" s="189" t="str">
        <f aca="false">IF(AND(Projects!$C$30&lt;=AA$4,AA$4&lt;=Projects!$C$30+Projects!$D$30-1),Projects!$B$30/Projects!$D$30,"")</f>
        <v/>
      </c>
      <c r="AB48" s="189" t="str">
        <f aca="false">IF(AND(Projects!$C$30&lt;=AB$4,AB$4&lt;=Projects!$C$30+Projects!$D$30-1),Projects!$B$30/Projects!$D$30,"")</f>
        <v/>
      </c>
      <c r="AC48" s="189" t="str">
        <f aca="false">IF(AND(Projects!$C$30&lt;=AC$4,AC$4&lt;=Projects!$C$30+Projects!$D$30-1),Projects!$B$30/Projects!$D$30,"")</f>
        <v/>
      </c>
      <c r="AD48" s="189" t="str">
        <f aca="false">IF(AND(Projects!$C$30&lt;=AD$4,AD$4&lt;=Projects!$C$30+Projects!$D$30-1),Projects!$B$30/Projects!$D$30,"")</f>
        <v/>
      </c>
      <c r="AE48" s="189" t="str">
        <f aca="false">IF(AND(Projects!$C$30&lt;=AE$4,AE$4&lt;=Projects!$C$30+Projects!$D$30-1),Projects!$B$30/Projects!$D$30,"")</f>
        <v/>
      </c>
      <c r="AF48" s="189" t="str">
        <f aca="false">IF(AND(Projects!$C$30&lt;=AF$4,AF$4&lt;=Projects!$C$30+Projects!$D$30-1),Projects!$B$30/Projects!$D$30,"")</f>
        <v/>
      </c>
      <c r="AG48" s="189" t="str">
        <f aca="false">IF(AND(Projects!$C$30&lt;=AG$4,AG$4&lt;=Projects!$C$30+Projects!$D$30-1),Projects!$B$30/Projects!$D$30,"")</f>
        <v/>
      </c>
      <c r="AH48" s="189" t="str">
        <f aca="false">IF(AND(Projects!$C$30&lt;=AH$4,AH$4&lt;=Projects!$C$30+Projects!$D$30-1),Projects!$B$30/Projects!$D$30,"")</f>
        <v/>
      </c>
      <c r="AI48" s="189" t="str">
        <f aca="false">IF(AND(Projects!$C$30&lt;=AI$4,AI$4&lt;=Projects!$C$30+Projects!$D$30-1),Projects!$B$30/Projects!$D$30,"")</f>
        <v/>
      </c>
      <c r="AJ48" s="189" t="str">
        <f aca="false">IF(AND(Projects!$C$30&lt;=AJ$4,AJ$4&lt;=Projects!$C$30+Projects!$D$30-1),Projects!$B$30/Projects!$D$30,"")</f>
        <v/>
      </c>
      <c r="AK48" s="189" t="str">
        <f aca="false">IF(AND(Projects!$C$30&lt;=AK$4,AK$4&lt;=Projects!$C$30+Projects!$D$30-1),Projects!$B$30/Projects!$D$30,"")</f>
        <v/>
      </c>
      <c r="AL48" s="189" t="str">
        <f aca="false">IF(AND(Projects!$C$30&lt;=AL$4,AL$4&lt;=Projects!$C$30+Projects!$D$30-1),Projects!$B$30/Projects!$D$30,"")</f>
        <v/>
      </c>
      <c r="AM48" s="189" t="str">
        <f aca="false">IF(AND(Projects!$C$30&lt;=AM$4,AM$4&lt;=Projects!$C$30+Projects!$D$30-1),Projects!$B$30/Projects!$D$30,"")</f>
        <v/>
      </c>
      <c r="AN48" s="189" t="str">
        <f aca="false">IF(AND(Projects!$C$30&lt;=AN$4,AN$4&lt;=Projects!$C$30+Projects!$D$30-1),Projects!$B$30/Projects!$D$30,"")</f>
        <v/>
      </c>
      <c r="AO48" s="189" t="str">
        <f aca="false">IF(AND(Projects!$C$30&lt;=AO$4,AO$4&lt;=Projects!$C$30+Projects!$D$30-1),Projects!$B$30/Projects!$D$30,"")</f>
        <v/>
      </c>
      <c r="AP48" s="189" t="str">
        <f aca="false">IF(AND(Projects!$C$30&lt;=AP$4,AP$4&lt;=Projects!$C$30+Projects!$D$30-1),Projects!$B$30/Projects!$D$30,"")</f>
        <v/>
      </c>
      <c r="AQ48" s="189" t="str">
        <f aca="false">IF(AND(Projects!$C$30&lt;=AQ$4,AQ$4&lt;=Projects!$C$30+Projects!$D$30-1),Projects!$B$30/Projects!$D$30,"")</f>
        <v/>
      </c>
      <c r="AR48" s="189" t="str">
        <f aca="false">IF(AND(Projects!$C$30&lt;=AR$4,AR$4&lt;=Projects!$C$30+Projects!$D$30-1),Projects!$B$30/Projects!$D$30,"")</f>
        <v/>
      </c>
      <c r="AS48" s="189" t="str">
        <f aca="false">IF(AND(Projects!$C$30&lt;=AS$4,AS$4&lt;=Projects!$C$30+Projects!$D$30-1),Projects!$B$30/Projects!$D$30,"")</f>
        <v/>
      </c>
      <c r="AT48" s="189" t="str">
        <f aca="false">IF(AND(Projects!$C$30&lt;=AT$4,AT$4&lt;=Projects!$C$30+Projects!$D$30-1),Projects!$B$30/Projects!$D$30,"")</f>
        <v/>
      </c>
      <c r="AU48" s="189" t="str">
        <f aca="false">IF(AND(Projects!$C$30&lt;=AU$4,AU$4&lt;=Projects!$C$30+Projects!$D$30-1),Projects!$B$30/Projects!$D$30,"")</f>
        <v/>
      </c>
      <c r="AV48" s="189" t="str">
        <f aca="false">IF(AND(Projects!$C$30&lt;=AV$4,AV$4&lt;=Projects!$C$30+Projects!$D$30-1),Projects!$B$30/Projects!$D$30,"")</f>
        <v/>
      </c>
      <c r="AW48" s="189" t="str">
        <f aca="false">IF(AND(Projects!$C$30&lt;=AW$4,AW$4&lt;=Projects!$C$30+Projects!$D$30-1),Projects!$B$30/Projects!$D$30,"")</f>
        <v/>
      </c>
      <c r="AX48" s="189" t="str">
        <f aca="false">IF(AND(Projects!$C$30&lt;=AX$4,AX$4&lt;=Projects!$C$30+Projects!$D$30-1),Projects!$B$30/Projects!$D$30,"")</f>
        <v/>
      </c>
      <c r="AY48" s="189" t="str">
        <f aca="false">IF(AND(Projects!$C$30&lt;=AY$4,AY$4&lt;=Projects!$C$30+Projects!$D$30-1),Projects!$B$30/Projects!$D$30,"")</f>
        <v/>
      </c>
      <c r="AZ48" s="189" t="str">
        <f aca="false">IF(AND(Projects!$C$30&lt;=AZ$4,AZ$4&lt;=Projects!$C$30+Projects!$D$30-1),Projects!$B$30/Projects!$D$30,"")</f>
        <v/>
      </c>
      <c r="BA48" s="189" t="str">
        <f aca="false">IF(AND(Projects!$C$30&lt;=BA$4,BA$4&lt;=Projects!$C$30+Projects!$D$30-1),Projects!$B$30/Projects!$D$30,"")</f>
        <v/>
      </c>
      <c r="BB48" s="189" t="str">
        <f aca="false">IF(AND(Projects!$C$30&lt;=BB$4,BB$4&lt;=Projects!$C$30+Projects!$D$30-1),Projects!$B$30/Projects!$D$30,"")</f>
        <v/>
      </c>
      <c r="BC48" s="189" t="str">
        <f aca="false">IF(AND(Projects!$C$30&lt;=BC$4,BC$4&lt;=Projects!$C$30+Projects!$D$30-1),Projects!$B$30/Projects!$D$30,"")</f>
        <v/>
      </c>
      <c r="BD48" s="189" t="n">
        <f aca="false">IF(AND(Projects!$C$30&lt;=BD$4,BD$4&lt;=Projects!$C$30+Projects!$D$30-1),Projects!$B$30/Projects!$D$30,"")</f>
        <v>789473.684210526</v>
      </c>
      <c r="BE48" s="189" t="n">
        <f aca="false">IF(AND(Projects!$C$30&lt;=BE$4,BE$4&lt;=Projects!$C$30+Projects!$D$30-1),Projects!$B$30/Projects!$D$30,"")</f>
        <v>789473.684210526</v>
      </c>
      <c r="BF48" s="189" t="n">
        <f aca="false">IF(AND(Projects!$C$30&lt;=BF$4,BF$4&lt;=Projects!$C$30+Projects!$D$30-1),Projects!$B$30/Projects!$D$30,"")</f>
        <v>789473.684210526</v>
      </c>
      <c r="BG48" s="189" t="n">
        <f aca="false">IF(AND(Projects!$C$30&lt;=BG$4,BG$4&lt;=Projects!$C$30+Projects!$D$30-1),Projects!$B$30/Projects!$D$30,"")</f>
        <v>789473.684210526</v>
      </c>
      <c r="BH48" s="189" t="n">
        <f aca="false">IF(AND(Projects!$C$30&lt;=BH$4,BH$4&lt;=Projects!$C$30+Projects!$D$30-1),Projects!$B$30/Projects!$D$30,"")</f>
        <v>789473.684210526</v>
      </c>
      <c r="BI48" s="189" t="n">
        <f aca="false">IF(AND(Projects!$C$30&lt;=BI$4,BI$4&lt;=Projects!$C$30+Projects!$D$30-1),Projects!$B$30/Projects!$D$30,"")</f>
        <v>789473.684210526</v>
      </c>
      <c r="BJ48" s="189" t="n">
        <f aca="false">IF(AND(Projects!$C$30&lt;=BJ$4,BJ$4&lt;=Projects!$C$30+Projects!$D$30-1),Projects!$B$30/Projects!$D$30,"")</f>
        <v>789473.684210526</v>
      </c>
      <c r="BK48" s="189" t="n">
        <f aca="false">IF(AND(Projects!$C$30&lt;=BK$4,BK$4&lt;=Projects!$C$30+Projects!$D$30-1),Projects!$B$30/Projects!$D$30,"")</f>
        <v>789473.684210526</v>
      </c>
      <c r="BL48" s="189" t="n">
        <f aca="false">IF(AND(Projects!$C$30&lt;=BL$4,BL$4&lt;=Projects!$C$30+Projects!$D$30-1),Projects!$B$30/Projects!$D$30,"")</f>
        <v>789473.684210526</v>
      </c>
      <c r="BM48" s="189" t="n">
        <f aca="false">IF(AND(Projects!$C$30&lt;=BM$4,BM$4&lt;=Projects!$C$30+Projects!$D$30-1),Projects!$B$30/Projects!$D$30,"")</f>
        <v>789473.684210526</v>
      </c>
      <c r="BN48" s="189" t="n">
        <f aca="false">IF(AND(Projects!$C$30&lt;=BN$4,BN$4&lt;=Projects!$C$30+Projects!$D$30-1),Projects!$B$30/Projects!$D$30,"")</f>
        <v>789473.684210526</v>
      </c>
      <c r="BO48" s="189" t="n">
        <f aca="false">IF(AND(Projects!$C$30&lt;=BO$4,BO$4&lt;=Projects!$C$30+Projects!$D$30-1),Projects!$B$30/Projects!$D$30,"")</f>
        <v>789473.684210526</v>
      </c>
      <c r="BP48" s="189" t="n">
        <f aca="false">IF(AND(Projects!$C$30&lt;=BP$4,BP$4&lt;=Projects!$C$30+Projects!$D$30-1),Projects!$B$30/Projects!$D$30,"")</f>
        <v>789473.684210526</v>
      </c>
      <c r="BQ48" s="189" t="n">
        <f aca="false">IF(AND(Projects!$C$30&lt;=BQ$4,BQ$4&lt;=Projects!$C$30+Projects!$D$30-1),Projects!$B$30/Projects!$D$30,"")</f>
        <v>789473.684210526</v>
      </c>
      <c r="BR48" s="189" t="n">
        <f aca="false">IF(AND(Projects!$C$30&lt;=BR$4,BR$4&lt;=Projects!$C$30+Projects!$D$30-1),Projects!$B$30/Projects!$D$30,"")</f>
        <v>789473.684210526</v>
      </c>
      <c r="BS48" s="189" t="n">
        <f aca="false">IF(AND(Projects!$C$30&lt;=BS$4,BS$4&lt;=Projects!$C$30+Projects!$D$30-1),Projects!$B$30/Projects!$D$30,"")</f>
        <v>789473.684210526</v>
      </c>
      <c r="BT48" s="189" t="n">
        <f aca="false">IF(AND(Projects!$C$30&lt;=BT$4,BT$4&lt;=Projects!$C$30+Projects!$D$30-1),Projects!$B$30/Projects!$D$30,"")</f>
        <v>789473.684210526</v>
      </c>
      <c r="BU48" s="189" t="n">
        <f aca="false">IF(AND(Projects!$C$30&lt;=BU$4,BU$4&lt;=Projects!$C$30+Projects!$D$30-1),Projects!$B$30/Projects!$D$30,"")</f>
        <v>789473.684210526</v>
      </c>
      <c r="BV48" s="189" t="n">
        <f aca="false">IF(AND(Projects!$C$30&lt;=BV$4,BV$4&lt;=Projects!$C$30+Projects!$D$30-1),Projects!$B$30/Projects!$D$30,"")</f>
        <v>789473.684210526</v>
      </c>
      <c r="BW48" s="189" t="str">
        <f aca="false">IF(AND(Projects!$C$30&lt;=BW$4,BW$4&lt;=Projects!$C$30+Projects!$D$30-1),Projects!$B$30/Projects!$D$30,"")</f>
        <v/>
      </c>
      <c r="BX48" s="189" t="str">
        <f aca="false">IF(AND(Projects!$C$30&lt;=BX$4,BX$4&lt;=Projects!$C$30+Projects!$D$30-1),Projects!$B$30/Projects!$D$30,"")</f>
        <v/>
      </c>
      <c r="BY48" s="189" t="str">
        <f aca="false">IF(AND(Projects!$C$30&lt;=BY$4,BY$4&lt;=Projects!$C$30+Projects!$D$30-1),Projects!$B$30/Projects!$D$30,"")</f>
        <v/>
      </c>
      <c r="BZ48" s="189" t="str">
        <f aca="false">IF(AND(Projects!$C$30&lt;=BZ$4,BZ$4&lt;=Projects!$C$30+Projects!$D$30-1),Projects!$B$30/Projects!$D$30,"")</f>
        <v/>
      </c>
      <c r="CA48" s="189" t="str">
        <f aca="false">IF(AND(Projects!$C$30&lt;=CA$4,CA$4&lt;=Projects!$C$30+Projects!$D$30-1),Projects!$B$30/Projects!$D$30,"")</f>
        <v/>
      </c>
      <c r="CB48" s="189" t="str">
        <f aca="false">IF(AND(Projects!$C$30&lt;=CB$4,CB$4&lt;=Projects!$C$30+Projects!$D$30-1),Projects!$B$30/Projects!$D$30,"")</f>
        <v/>
      </c>
      <c r="CC48" s="189" t="str">
        <f aca="false">IF(AND(Projects!$C$30&lt;=CC$4,CC$4&lt;=Projects!$C$30+Projects!$D$30-1),Projects!$B$30/Projects!$D$30,"")</f>
        <v/>
      </c>
      <c r="CD48" s="189" t="str">
        <f aca="false">IF(AND(Projects!$C$30&lt;=CD$4,CD$4&lt;=Projects!$C$30+Projects!$D$30-1),Projects!$B$30/Projects!$D$30,"")</f>
        <v/>
      </c>
      <c r="CE48" s="189" t="str">
        <f aca="false">IF(AND(Projects!$C$30&lt;=CE$4,CE$4&lt;=Projects!$C$30+Projects!$D$30-1),Projects!$B$30/Projects!$D$30,"")</f>
        <v/>
      </c>
      <c r="CF48" s="189" t="str">
        <f aca="false">IF(AND(Projects!$C$30&lt;=CF$4,CF$4&lt;=Projects!$C$30+Projects!$D$30-1),Projects!$B$30/Projects!$D$30,"")</f>
        <v/>
      </c>
      <c r="CG48" s="189" t="str">
        <f aca="false">IF(AND(Projects!$C$30&lt;=CG$4,CG$4&lt;=Projects!$C$30+Projects!$D$30-1),Projects!$B$30/Projects!$D$30,"")</f>
        <v/>
      </c>
      <c r="CH48" s="189" t="str">
        <f aca="false">IF(AND(Projects!$C$30&lt;=CH$4,CH$4&lt;=Projects!$C$30+Projects!$D$30-1),Projects!$B$30/Projects!$D$30,"")</f>
        <v/>
      </c>
      <c r="CI48" s="189" t="str">
        <f aca="false">IF(AND(Projects!$C$30&lt;=CI$4,CI$4&lt;=Projects!$C$30+Projects!$D$30-1),Projects!$B$30/Projects!$D$30,"")</f>
        <v/>
      </c>
      <c r="CJ48" s="189" t="str">
        <f aca="false">IF(AND(Projects!$C$30&lt;=CJ$4,CJ$4&lt;=Projects!$C$30+Projects!$D$30-1),Projects!$B$30/Projects!$D$30,"")</f>
        <v/>
      </c>
      <c r="CK48" s="189" t="str">
        <f aca="false">IF(AND(Projects!$C$30&lt;=CK$4,CK$4&lt;=Projects!$C$30+Projects!$D$30-1),Projects!$B$30/Projects!$D$30,"")</f>
        <v/>
      </c>
      <c r="CL48" s="189" t="str">
        <f aca="false">IF(AND(Projects!$C$30&lt;=CL$4,CL$4&lt;=Projects!$C$30+Projects!$D$30-1),Projects!$B$30/Projects!$D$30,"")</f>
        <v/>
      </c>
      <c r="CM48" s="189" t="str">
        <f aca="false">IF(AND(Projects!$C$30&lt;=CM$4,CM$4&lt;=Projects!$C$30+Projects!$D$30-1),Projects!$B$30/Projects!$D$30,"")</f>
        <v/>
      </c>
      <c r="CN48" s="189" t="str">
        <f aca="false">IF(AND(Projects!$C$30&lt;=CN$4,CN$4&lt;=Projects!$C$30+Projects!$D$30-1),Projects!$B$30/Projects!$D$30,"")</f>
        <v/>
      </c>
      <c r="CO48" s="189" t="str">
        <f aca="false">IF(AND(Projects!$C$30&lt;=CO$4,CO$4&lt;=Projects!$C$30+Projects!$D$30-1),Projects!$B$30/Projects!$D$30,"")</f>
        <v/>
      </c>
      <c r="CP48" s="189" t="str">
        <f aca="false">IF(AND(Projects!$C$30&lt;=CP$4,CP$4&lt;=Projects!$C$30+Projects!$D$30-1),Projects!$B$30/Projects!$D$30,"")</f>
        <v/>
      </c>
      <c r="CQ48" s="189" t="str">
        <f aca="false">IF(AND(Projects!$C$30&lt;=CQ$4,CQ$4&lt;=Projects!$C$30+Projects!$D$30-1),Projects!$B$30/Projects!$D$30,"")</f>
        <v/>
      </c>
      <c r="CR48" s="189" t="str">
        <f aca="false">IF(AND(Projects!$C$30&lt;=CR$4,CR$4&lt;=Projects!$C$30+Projects!$D$30-1),Projects!$B$30/Projects!$D$30,"")</f>
        <v/>
      </c>
      <c r="CS48" s="189" t="str">
        <f aca="false">IF(AND(Projects!$C$30&lt;=CS$4,CS$4&lt;=Projects!$C$30+Projects!$D$30-1),Projects!$B$30/Projects!$D$30,"")</f>
        <v/>
      </c>
      <c r="CT48" s="189" t="str">
        <f aca="false">IF(AND(Projects!$C$30&lt;=CT$4,CT$4&lt;=Projects!$C$30+Projects!$D$30-1),Projects!$B$30/Projects!$D$30,"")</f>
        <v/>
      </c>
      <c r="CU48" s="189" t="str">
        <f aca="false">IF(AND(Projects!$C$30&lt;=CU$4,CU$4&lt;=Projects!$C$30+Projects!$D$30-1),Projects!$B$30/Projects!$D$30,"")</f>
        <v/>
      </c>
      <c r="CV48" s="189" t="str">
        <f aca="false">IF(AND(Projects!$C$30&lt;=CV$4,CV$4&lt;=Projects!$C$30+Projects!$D$30-1),Projects!$B$30/Projects!$D$30,"")</f>
        <v/>
      </c>
      <c r="CW48" s="189" t="str">
        <f aca="false">IF(AND(Projects!$C$30&lt;=CW$4,CW$4&lt;=Projects!$C$30+Projects!$D$30-1),Projects!$B$30/Projects!$D$30,"")</f>
        <v/>
      </c>
      <c r="CX48" s="189" t="str">
        <f aca="false">IF(AND(Projects!$C$30&lt;=CX$4,CX$4&lt;=Projects!$C$30+Projects!$D$30-1),Projects!$B$30/Projects!$D$30,"")</f>
        <v/>
      </c>
      <c r="CY48" s="189" t="str">
        <f aca="false">IF(AND(Projects!$C$30&lt;=CY$4,CY$4&lt;=Projects!$C$30+Projects!$D$30-1),Projects!$B$30/Projects!$D$30,"")</f>
        <v/>
      </c>
      <c r="CZ48" s="189" t="str">
        <f aca="false">IF(AND(Projects!$C$30&lt;=CZ$4,CZ$4&lt;=Projects!$C$30+Projects!$D$30-1),Projects!$B$30/Projects!$D$30,"")</f>
        <v/>
      </c>
      <c r="DA48" s="189" t="str">
        <f aca="false">IF(AND(Projects!$C$30&lt;=DA$4,DA$4&lt;=Projects!$C$30+Projects!$D$30-1),Projects!$B$30/Projects!$D$30,"")</f>
        <v/>
      </c>
      <c r="DB48" s="189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85" t="s">
        <v>40</v>
      </c>
      <c r="B49" s="186" t="n">
        <f aca="false">Projects!$B$37</f>
        <v>15000000</v>
      </c>
      <c r="C49" s="187" t="n">
        <f aca="false">EDATE(Model!$E$2,Projects!$C$37-1)</f>
        <v>48030</v>
      </c>
      <c r="D49" s="187" t="n">
        <f aca="false">EDATE(Model!$E$2,Projects!$C$37+Projects!$D$37-2)</f>
        <v>48580</v>
      </c>
      <c r="E49" s="188" t="n">
        <f aca="false">Projects!$D$37</f>
        <v>19</v>
      </c>
      <c r="F49" s="186" t="n">
        <f aca="false">Projects!$B$37/Projects!$D$37</f>
        <v>789473.684210526</v>
      </c>
      <c r="G49" s="189" t="str">
        <f aca="false">IF(AND(Projects!$C$37&lt;=G$4,G$4&lt;=Projects!$C$37+Projects!$D$37-1),Projects!$B$37/Projects!$D$37,"")</f>
        <v/>
      </c>
      <c r="H49" s="189" t="str">
        <f aca="false">IF(AND(Projects!$C$37&lt;=H$4,H$4&lt;=Projects!$C$37+Projects!$D$37-1),Projects!$B$37/Projects!$D$37,"")</f>
        <v/>
      </c>
      <c r="I49" s="189" t="str">
        <f aca="false">IF(AND(Projects!$C$37&lt;=I$4,I$4&lt;=Projects!$C$37+Projects!$D$37-1),Projects!$B$37/Projects!$D$37,"")</f>
        <v/>
      </c>
      <c r="J49" s="189" t="str">
        <f aca="false">IF(AND(Projects!$C$37&lt;=J$4,J$4&lt;=Projects!$C$37+Projects!$D$37-1),Projects!$B$37/Projects!$D$37,"")</f>
        <v/>
      </c>
      <c r="K49" s="189" t="str">
        <f aca="false">IF(AND(Projects!$C$37&lt;=K$4,K$4&lt;=Projects!$C$37+Projects!$D$37-1),Projects!$B$37/Projects!$D$37,"")</f>
        <v/>
      </c>
      <c r="L49" s="189" t="str">
        <f aca="false">IF(AND(Projects!$C$37&lt;=L$4,L$4&lt;=Projects!$C$37+Projects!$D$37-1),Projects!$B$37/Projects!$D$37,"")</f>
        <v/>
      </c>
      <c r="M49" s="189" t="str">
        <f aca="false">IF(AND(Projects!$C$37&lt;=M$4,M$4&lt;=Projects!$C$37+Projects!$D$37-1),Projects!$B$37/Projects!$D$37,"")</f>
        <v/>
      </c>
      <c r="N49" s="189" t="str">
        <f aca="false">IF(AND(Projects!$C$37&lt;=N$4,N$4&lt;=Projects!$C$37+Projects!$D$37-1),Projects!$B$37/Projects!$D$37,"")</f>
        <v/>
      </c>
      <c r="O49" s="189" t="str">
        <f aca="false">IF(AND(Projects!$C$37&lt;=O$4,O$4&lt;=Projects!$C$37+Projects!$D$37-1),Projects!$B$37/Projects!$D$37,"")</f>
        <v/>
      </c>
      <c r="P49" s="189" t="str">
        <f aca="false">IF(AND(Projects!$C$37&lt;=P$4,P$4&lt;=Projects!$C$37+Projects!$D$37-1),Projects!$B$37/Projects!$D$37,"")</f>
        <v/>
      </c>
      <c r="Q49" s="189" t="str">
        <f aca="false">IF(AND(Projects!$C$37&lt;=Q$4,Q$4&lt;=Projects!$C$37+Projects!$D$37-1),Projects!$B$37/Projects!$D$37,"")</f>
        <v/>
      </c>
      <c r="R49" s="189" t="str">
        <f aca="false">IF(AND(Projects!$C$37&lt;=R$4,R$4&lt;=Projects!$C$37+Projects!$D$37-1),Projects!$B$37/Projects!$D$37,"")</f>
        <v/>
      </c>
      <c r="S49" s="189" t="str">
        <f aca="false">IF(AND(Projects!$C$37&lt;=S$4,S$4&lt;=Projects!$C$37+Projects!$D$37-1),Projects!$B$37/Projects!$D$37,"")</f>
        <v/>
      </c>
      <c r="T49" s="189" t="str">
        <f aca="false">IF(AND(Projects!$C$37&lt;=T$4,T$4&lt;=Projects!$C$37+Projects!$D$37-1),Projects!$B$37/Projects!$D$37,"")</f>
        <v/>
      </c>
      <c r="U49" s="189" t="str">
        <f aca="false">IF(AND(Projects!$C$37&lt;=U$4,U$4&lt;=Projects!$C$37+Projects!$D$37-1),Projects!$B$37/Projects!$D$37,"")</f>
        <v/>
      </c>
      <c r="V49" s="189" t="str">
        <f aca="false">IF(AND(Projects!$C$37&lt;=V$4,V$4&lt;=Projects!$C$37+Projects!$D$37-1),Projects!$B$37/Projects!$D$37,"")</f>
        <v/>
      </c>
      <c r="W49" s="189" t="str">
        <f aca="false">IF(AND(Projects!$C$37&lt;=W$4,W$4&lt;=Projects!$C$37+Projects!$D$37-1),Projects!$B$37/Projects!$D$37,"")</f>
        <v/>
      </c>
      <c r="X49" s="189" t="str">
        <f aca="false">IF(AND(Projects!$C$37&lt;=X$4,X$4&lt;=Projects!$C$37+Projects!$D$37-1),Projects!$B$37/Projects!$D$37,"")</f>
        <v/>
      </c>
      <c r="Y49" s="189" t="str">
        <f aca="false">IF(AND(Projects!$C$37&lt;=Y$4,Y$4&lt;=Projects!$C$37+Projects!$D$37-1),Projects!$B$37/Projects!$D$37,"")</f>
        <v/>
      </c>
      <c r="Z49" s="189" t="str">
        <f aca="false">IF(AND(Projects!$C$37&lt;=Z$4,Z$4&lt;=Projects!$C$37+Projects!$D$37-1),Projects!$B$37/Projects!$D$37,"")</f>
        <v/>
      </c>
      <c r="AA49" s="189" t="str">
        <f aca="false">IF(AND(Projects!$C$37&lt;=AA$4,AA$4&lt;=Projects!$C$37+Projects!$D$37-1),Projects!$B$37/Projects!$D$37,"")</f>
        <v/>
      </c>
      <c r="AB49" s="189" t="str">
        <f aca="false">IF(AND(Projects!$C$37&lt;=AB$4,AB$4&lt;=Projects!$C$37+Projects!$D$37-1),Projects!$B$37/Projects!$D$37,"")</f>
        <v/>
      </c>
      <c r="AC49" s="189" t="str">
        <f aca="false">IF(AND(Projects!$C$37&lt;=AC$4,AC$4&lt;=Projects!$C$37+Projects!$D$37-1),Projects!$B$37/Projects!$D$37,"")</f>
        <v/>
      </c>
      <c r="AD49" s="189" t="str">
        <f aca="false">IF(AND(Projects!$C$37&lt;=AD$4,AD$4&lt;=Projects!$C$37+Projects!$D$37-1),Projects!$B$37/Projects!$D$37,"")</f>
        <v/>
      </c>
      <c r="AE49" s="189" t="str">
        <f aca="false">IF(AND(Projects!$C$37&lt;=AE$4,AE$4&lt;=Projects!$C$37+Projects!$D$37-1),Projects!$B$37/Projects!$D$37,"")</f>
        <v/>
      </c>
      <c r="AF49" s="189" t="str">
        <f aca="false">IF(AND(Projects!$C$37&lt;=AF$4,AF$4&lt;=Projects!$C$37+Projects!$D$37-1),Projects!$B$37/Projects!$D$37,"")</f>
        <v/>
      </c>
      <c r="AG49" s="189" t="str">
        <f aca="false">IF(AND(Projects!$C$37&lt;=AG$4,AG$4&lt;=Projects!$C$37+Projects!$D$37-1),Projects!$B$37/Projects!$D$37,"")</f>
        <v/>
      </c>
      <c r="AH49" s="189" t="str">
        <f aca="false">IF(AND(Projects!$C$37&lt;=AH$4,AH$4&lt;=Projects!$C$37+Projects!$D$37-1),Projects!$B$37/Projects!$D$37,"")</f>
        <v/>
      </c>
      <c r="AI49" s="189" t="str">
        <f aca="false">IF(AND(Projects!$C$37&lt;=AI$4,AI$4&lt;=Projects!$C$37+Projects!$D$37-1),Projects!$B$37/Projects!$D$37,"")</f>
        <v/>
      </c>
      <c r="AJ49" s="189" t="str">
        <f aca="false">IF(AND(Projects!$C$37&lt;=AJ$4,AJ$4&lt;=Projects!$C$37+Projects!$D$37-1),Projects!$B$37/Projects!$D$37,"")</f>
        <v/>
      </c>
      <c r="AK49" s="189" t="str">
        <f aca="false">IF(AND(Projects!$C$37&lt;=AK$4,AK$4&lt;=Projects!$C$37+Projects!$D$37-1),Projects!$B$37/Projects!$D$37,"")</f>
        <v/>
      </c>
      <c r="AL49" s="189" t="str">
        <f aca="false">IF(AND(Projects!$C$37&lt;=AL$4,AL$4&lt;=Projects!$C$37+Projects!$D$37-1),Projects!$B$37/Projects!$D$37,"")</f>
        <v/>
      </c>
      <c r="AM49" s="189" t="str">
        <f aca="false">IF(AND(Projects!$C$37&lt;=AM$4,AM$4&lt;=Projects!$C$37+Projects!$D$37-1),Projects!$B$37/Projects!$D$37,"")</f>
        <v/>
      </c>
      <c r="AN49" s="189" t="str">
        <f aca="false">IF(AND(Projects!$C$37&lt;=AN$4,AN$4&lt;=Projects!$C$37+Projects!$D$37-1),Projects!$B$37/Projects!$D$37,"")</f>
        <v/>
      </c>
      <c r="AO49" s="189" t="str">
        <f aca="false">IF(AND(Projects!$C$37&lt;=AO$4,AO$4&lt;=Projects!$C$37+Projects!$D$37-1),Projects!$B$37/Projects!$D$37,"")</f>
        <v/>
      </c>
      <c r="AP49" s="189" t="str">
        <f aca="false">IF(AND(Projects!$C$37&lt;=AP$4,AP$4&lt;=Projects!$C$37+Projects!$D$37-1),Projects!$B$37/Projects!$D$37,"")</f>
        <v/>
      </c>
      <c r="AQ49" s="189" t="str">
        <f aca="false">IF(AND(Projects!$C$37&lt;=AQ$4,AQ$4&lt;=Projects!$C$37+Projects!$D$37-1),Projects!$B$37/Projects!$D$37,"")</f>
        <v/>
      </c>
      <c r="AR49" s="189" t="str">
        <f aca="false">IF(AND(Projects!$C$37&lt;=AR$4,AR$4&lt;=Projects!$C$37+Projects!$D$37-1),Projects!$B$37/Projects!$D$37,"")</f>
        <v/>
      </c>
      <c r="AS49" s="189" t="str">
        <f aca="false">IF(AND(Projects!$C$37&lt;=AS$4,AS$4&lt;=Projects!$C$37+Projects!$D$37-1),Projects!$B$37/Projects!$D$37,"")</f>
        <v/>
      </c>
      <c r="AT49" s="189" t="str">
        <f aca="false">IF(AND(Projects!$C$37&lt;=AT$4,AT$4&lt;=Projects!$C$37+Projects!$D$37-1),Projects!$B$37/Projects!$D$37,"")</f>
        <v/>
      </c>
      <c r="AU49" s="189" t="str">
        <f aca="false">IF(AND(Projects!$C$37&lt;=AU$4,AU$4&lt;=Projects!$C$37+Projects!$D$37-1),Projects!$B$37/Projects!$D$37,"")</f>
        <v/>
      </c>
      <c r="AV49" s="189" t="str">
        <f aca="false">IF(AND(Projects!$C$37&lt;=AV$4,AV$4&lt;=Projects!$C$37+Projects!$D$37-1),Projects!$B$37/Projects!$D$37,"")</f>
        <v/>
      </c>
      <c r="AW49" s="189" t="str">
        <f aca="false">IF(AND(Projects!$C$37&lt;=AW$4,AW$4&lt;=Projects!$C$37+Projects!$D$37-1),Projects!$B$37/Projects!$D$37,"")</f>
        <v/>
      </c>
      <c r="AX49" s="189" t="str">
        <f aca="false">IF(AND(Projects!$C$37&lt;=AX$4,AX$4&lt;=Projects!$C$37+Projects!$D$37-1),Projects!$B$37/Projects!$D$37,"")</f>
        <v/>
      </c>
      <c r="AY49" s="189" t="str">
        <f aca="false">IF(AND(Projects!$C$37&lt;=AY$4,AY$4&lt;=Projects!$C$37+Projects!$D$37-1),Projects!$B$37/Projects!$D$37,"")</f>
        <v/>
      </c>
      <c r="AZ49" s="189" t="str">
        <f aca="false">IF(AND(Projects!$C$37&lt;=AZ$4,AZ$4&lt;=Projects!$C$37+Projects!$D$37-1),Projects!$B$37/Projects!$D$37,"")</f>
        <v/>
      </c>
      <c r="BA49" s="189" t="str">
        <f aca="false">IF(AND(Projects!$C$37&lt;=BA$4,BA$4&lt;=Projects!$C$37+Projects!$D$37-1),Projects!$B$37/Projects!$D$37,"")</f>
        <v/>
      </c>
      <c r="BB49" s="189" t="str">
        <f aca="false">IF(AND(Projects!$C$37&lt;=BB$4,BB$4&lt;=Projects!$C$37+Projects!$D$37-1),Projects!$B$37/Projects!$D$37,"")</f>
        <v/>
      </c>
      <c r="BC49" s="189" t="str">
        <f aca="false">IF(AND(Projects!$C$37&lt;=BC$4,BC$4&lt;=Projects!$C$37+Projects!$D$37-1),Projects!$B$37/Projects!$D$37,"")</f>
        <v/>
      </c>
      <c r="BD49" s="189" t="str">
        <f aca="false">IF(AND(Projects!$C$37&lt;=BD$4,BD$4&lt;=Projects!$C$37+Projects!$D$37-1),Projects!$B$37/Projects!$D$37,"")</f>
        <v/>
      </c>
      <c r="BE49" s="189" t="str">
        <f aca="false">IF(AND(Projects!$C$37&lt;=BE$4,BE$4&lt;=Projects!$C$37+Projects!$D$37-1),Projects!$B$37/Projects!$D$37,"")</f>
        <v/>
      </c>
      <c r="BF49" s="189" t="str">
        <f aca="false">IF(AND(Projects!$C$37&lt;=BF$4,BF$4&lt;=Projects!$C$37+Projects!$D$37-1),Projects!$B$37/Projects!$D$37,"")</f>
        <v/>
      </c>
      <c r="BG49" s="189" t="str">
        <f aca="false">IF(AND(Projects!$C$37&lt;=BG$4,BG$4&lt;=Projects!$C$37+Projects!$D$37-1),Projects!$B$37/Projects!$D$37,"")</f>
        <v/>
      </c>
      <c r="BH49" s="189" t="str">
        <f aca="false">IF(AND(Projects!$C$37&lt;=BH$4,BH$4&lt;=Projects!$C$37+Projects!$D$37-1),Projects!$B$37/Projects!$D$37,"")</f>
        <v/>
      </c>
      <c r="BI49" s="189" t="str">
        <f aca="false">IF(AND(Projects!$C$37&lt;=BI$4,BI$4&lt;=Projects!$C$37+Projects!$D$37-1),Projects!$B$37/Projects!$D$37,"")</f>
        <v/>
      </c>
      <c r="BJ49" s="189" t="str">
        <f aca="false">IF(AND(Projects!$C$37&lt;=BJ$4,BJ$4&lt;=Projects!$C$37+Projects!$D$37-1),Projects!$B$37/Projects!$D$37,"")</f>
        <v/>
      </c>
      <c r="BK49" s="189" t="str">
        <f aca="false">IF(AND(Projects!$C$37&lt;=BK$4,BK$4&lt;=Projects!$C$37+Projects!$D$37-1),Projects!$B$37/Projects!$D$37,"")</f>
        <v/>
      </c>
      <c r="BL49" s="189" t="str">
        <f aca="false">IF(AND(Projects!$C$37&lt;=BL$4,BL$4&lt;=Projects!$C$37+Projects!$D$37-1),Projects!$B$37/Projects!$D$37,"")</f>
        <v/>
      </c>
      <c r="BM49" s="189" t="str">
        <f aca="false">IF(AND(Projects!$C$37&lt;=BM$4,BM$4&lt;=Projects!$C$37+Projects!$D$37-1),Projects!$B$37/Projects!$D$37,"")</f>
        <v/>
      </c>
      <c r="BN49" s="189" t="str">
        <f aca="false">IF(AND(Projects!$C$37&lt;=BN$4,BN$4&lt;=Projects!$C$37+Projects!$D$37-1),Projects!$B$37/Projects!$D$37,"")</f>
        <v/>
      </c>
      <c r="BO49" s="189" t="str">
        <f aca="false">IF(AND(Projects!$C$37&lt;=BO$4,BO$4&lt;=Projects!$C$37+Projects!$D$37-1),Projects!$B$37/Projects!$D$37,"")</f>
        <v/>
      </c>
      <c r="BP49" s="189" t="str">
        <f aca="false">IF(AND(Projects!$C$37&lt;=BP$4,BP$4&lt;=Projects!$C$37+Projects!$D$37-1),Projects!$B$37/Projects!$D$37,"")</f>
        <v/>
      </c>
      <c r="BQ49" s="189" t="str">
        <f aca="false">IF(AND(Projects!$C$37&lt;=BQ$4,BQ$4&lt;=Projects!$C$37+Projects!$D$37-1),Projects!$B$37/Projects!$D$37,"")</f>
        <v/>
      </c>
      <c r="BR49" s="189" t="n">
        <f aca="false">IF(AND(Projects!$C$37&lt;=BR$4,BR$4&lt;=Projects!$C$37+Projects!$D$37-1),Projects!$B$37/Projects!$D$37,"")</f>
        <v>789473.684210526</v>
      </c>
      <c r="BS49" s="189" t="n">
        <f aca="false">IF(AND(Projects!$C$37&lt;=BS$4,BS$4&lt;=Projects!$C$37+Projects!$D$37-1),Projects!$B$37/Projects!$D$37,"")</f>
        <v>789473.684210526</v>
      </c>
      <c r="BT49" s="189" t="n">
        <f aca="false">IF(AND(Projects!$C$37&lt;=BT$4,BT$4&lt;=Projects!$C$37+Projects!$D$37-1),Projects!$B$37/Projects!$D$37,"")</f>
        <v>789473.684210526</v>
      </c>
      <c r="BU49" s="189" t="n">
        <f aca="false">IF(AND(Projects!$C$37&lt;=BU$4,BU$4&lt;=Projects!$C$37+Projects!$D$37-1),Projects!$B$37/Projects!$D$37,"")</f>
        <v>789473.684210526</v>
      </c>
      <c r="BV49" s="189" t="n">
        <f aca="false">IF(AND(Projects!$C$37&lt;=BV$4,BV$4&lt;=Projects!$C$37+Projects!$D$37-1),Projects!$B$37/Projects!$D$37,"")</f>
        <v>789473.684210526</v>
      </c>
      <c r="BW49" s="189" t="n">
        <f aca="false">IF(AND(Projects!$C$37&lt;=BW$4,BW$4&lt;=Projects!$C$37+Projects!$D$37-1),Projects!$B$37/Projects!$D$37,"")</f>
        <v>789473.684210526</v>
      </c>
      <c r="BX49" s="189" t="n">
        <f aca="false">IF(AND(Projects!$C$37&lt;=BX$4,BX$4&lt;=Projects!$C$37+Projects!$D$37-1),Projects!$B$37/Projects!$D$37,"")</f>
        <v>789473.684210526</v>
      </c>
      <c r="BY49" s="189" t="n">
        <f aca="false">IF(AND(Projects!$C$37&lt;=BY$4,BY$4&lt;=Projects!$C$37+Projects!$D$37-1),Projects!$B$37/Projects!$D$37,"")</f>
        <v>789473.684210526</v>
      </c>
      <c r="BZ49" s="189" t="n">
        <f aca="false">IF(AND(Projects!$C$37&lt;=BZ$4,BZ$4&lt;=Projects!$C$37+Projects!$D$37-1),Projects!$B$37/Projects!$D$37,"")</f>
        <v>789473.684210526</v>
      </c>
      <c r="CA49" s="189" t="n">
        <f aca="false">IF(AND(Projects!$C$37&lt;=CA$4,CA$4&lt;=Projects!$C$37+Projects!$D$37-1),Projects!$B$37/Projects!$D$37,"")</f>
        <v>789473.684210526</v>
      </c>
      <c r="CB49" s="189" t="n">
        <f aca="false">IF(AND(Projects!$C$37&lt;=CB$4,CB$4&lt;=Projects!$C$37+Projects!$D$37-1),Projects!$B$37/Projects!$D$37,"")</f>
        <v>789473.684210526</v>
      </c>
      <c r="CC49" s="189" t="n">
        <f aca="false">IF(AND(Projects!$C$37&lt;=CC$4,CC$4&lt;=Projects!$C$37+Projects!$D$37-1),Projects!$B$37/Projects!$D$37,"")</f>
        <v>789473.684210526</v>
      </c>
      <c r="CD49" s="189" t="n">
        <f aca="false">IF(AND(Projects!$C$37&lt;=CD$4,CD$4&lt;=Projects!$C$37+Projects!$D$37-1),Projects!$B$37/Projects!$D$37,"")</f>
        <v>789473.684210526</v>
      </c>
      <c r="CE49" s="189" t="n">
        <f aca="false">IF(AND(Projects!$C$37&lt;=CE$4,CE$4&lt;=Projects!$C$37+Projects!$D$37-1),Projects!$B$37/Projects!$D$37,"")</f>
        <v>789473.684210526</v>
      </c>
      <c r="CF49" s="189" t="n">
        <f aca="false">IF(AND(Projects!$C$37&lt;=CF$4,CF$4&lt;=Projects!$C$37+Projects!$D$37-1),Projects!$B$37/Projects!$D$37,"")</f>
        <v>789473.684210526</v>
      </c>
      <c r="CG49" s="189" t="n">
        <f aca="false">IF(AND(Projects!$C$37&lt;=CG$4,CG$4&lt;=Projects!$C$37+Projects!$D$37-1),Projects!$B$37/Projects!$D$37,"")</f>
        <v>789473.684210526</v>
      </c>
      <c r="CH49" s="189" t="n">
        <f aca="false">IF(AND(Projects!$C$37&lt;=CH$4,CH$4&lt;=Projects!$C$37+Projects!$D$37-1),Projects!$B$37/Projects!$D$37,"")</f>
        <v>789473.684210526</v>
      </c>
      <c r="CI49" s="189" t="n">
        <f aca="false">IF(AND(Projects!$C$37&lt;=CI$4,CI$4&lt;=Projects!$C$37+Projects!$D$37-1),Projects!$B$37/Projects!$D$37,"")</f>
        <v>789473.684210526</v>
      </c>
      <c r="CJ49" s="189" t="n">
        <f aca="false">IF(AND(Projects!$C$37&lt;=CJ$4,CJ$4&lt;=Projects!$C$37+Projects!$D$37-1),Projects!$B$37/Projects!$D$37,"")</f>
        <v>789473.684210526</v>
      </c>
      <c r="CK49" s="189" t="str">
        <f aca="false">IF(AND(Projects!$C$37&lt;=CK$4,CK$4&lt;=Projects!$C$37+Projects!$D$37-1),Projects!$B$37/Projects!$D$37,"")</f>
        <v/>
      </c>
      <c r="CL49" s="189" t="str">
        <f aca="false">IF(AND(Projects!$C$37&lt;=CL$4,CL$4&lt;=Projects!$C$37+Projects!$D$37-1),Projects!$B$37/Projects!$D$37,"")</f>
        <v/>
      </c>
      <c r="CM49" s="189" t="str">
        <f aca="false">IF(AND(Projects!$C$37&lt;=CM$4,CM$4&lt;=Projects!$C$37+Projects!$D$37-1),Projects!$B$37/Projects!$D$37,"")</f>
        <v/>
      </c>
      <c r="CN49" s="189" t="str">
        <f aca="false">IF(AND(Projects!$C$37&lt;=CN$4,CN$4&lt;=Projects!$C$37+Projects!$D$37-1),Projects!$B$37/Projects!$D$37,"")</f>
        <v/>
      </c>
      <c r="CO49" s="189" t="str">
        <f aca="false">IF(AND(Projects!$C$37&lt;=CO$4,CO$4&lt;=Projects!$C$37+Projects!$D$37-1),Projects!$B$37/Projects!$D$37,"")</f>
        <v/>
      </c>
      <c r="CP49" s="189" t="str">
        <f aca="false">IF(AND(Projects!$C$37&lt;=CP$4,CP$4&lt;=Projects!$C$37+Projects!$D$37-1),Projects!$B$37/Projects!$D$37,"")</f>
        <v/>
      </c>
      <c r="CQ49" s="189" t="str">
        <f aca="false">IF(AND(Projects!$C$37&lt;=CQ$4,CQ$4&lt;=Projects!$C$37+Projects!$D$37-1),Projects!$B$37/Projects!$D$37,"")</f>
        <v/>
      </c>
      <c r="CR49" s="189" t="str">
        <f aca="false">IF(AND(Projects!$C$37&lt;=CR$4,CR$4&lt;=Projects!$C$37+Projects!$D$37-1),Projects!$B$37/Projects!$D$37,"")</f>
        <v/>
      </c>
      <c r="CS49" s="189" t="str">
        <f aca="false">IF(AND(Projects!$C$37&lt;=CS$4,CS$4&lt;=Projects!$C$37+Projects!$D$37-1),Projects!$B$37/Projects!$D$37,"")</f>
        <v/>
      </c>
      <c r="CT49" s="189" t="str">
        <f aca="false">IF(AND(Projects!$C$37&lt;=CT$4,CT$4&lt;=Projects!$C$37+Projects!$D$37-1),Projects!$B$37/Projects!$D$37,"")</f>
        <v/>
      </c>
      <c r="CU49" s="189" t="str">
        <f aca="false">IF(AND(Projects!$C$37&lt;=CU$4,CU$4&lt;=Projects!$C$37+Projects!$D$37-1),Projects!$B$37/Projects!$D$37,"")</f>
        <v/>
      </c>
      <c r="CV49" s="189" t="str">
        <f aca="false">IF(AND(Projects!$C$37&lt;=CV$4,CV$4&lt;=Projects!$C$37+Projects!$D$37-1),Projects!$B$37/Projects!$D$37,"")</f>
        <v/>
      </c>
      <c r="CW49" s="189" t="str">
        <f aca="false">IF(AND(Projects!$C$37&lt;=CW$4,CW$4&lt;=Projects!$C$37+Projects!$D$37-1),Projects!$B$37/Projects!$D$37,"")</f>
        <v/>
      </c>
      <c r="CX49" s="189" t="str">
        <f aca="false">IF(AND(Projects!$C$37&lt;=CX$4,CX$4&lt;=Projects!$C$37+Projects!$D$37-1),Projects!$B$37/Projects!$D$37,"")</f>
        <v/>
      </c>
      <c r="CY49" s="189" t="str">
        <f aca="false">IF(AND(Projects!$C$37&lt;=CY$4,CY$4&lt;=Projects!$C$37+Projects!$D$37-1),Projects!$B$37/Projects!$D$37,"")</f>
        <v/>
      </c>
      <c r="CZ49" s="189" t="str">
        <f aca="false">IF(AND(Projects!$C$37&lt;=CZ$4,CZ$4&lt;=Projects!$C$37+Projects!$D$37-1),Projects!$B$37/Projects!$D$37,"")</f>
        <v/>
      </c>
      <c r="DA49" s="189" t="str">
        <f aca="false">IF(AND(Projects!$C$37&lt;=DA$4,DA$4&lt;=Projects!$C$37+Projects!$D$37-1),Projects!$B$37/Projects!$D$37,"")</f>
        <v/>
      </c>
      <c r="DB49" s="189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85" t="s">
        <v>41</v>
      </c>
      <c r="B50" s="186" t="n">
        <f aca="false">Projects!$B$38</f>
        <v>15000000</v>
      </c>
      <c r="C50" s="187" t="n">
        <f aca="false">EDATE(Model!$E$2,Projects!$C$38-1)</f>
        <v>48092</v>
      </c>
      <c r="D50" s="187" t="n">
        <f aca="false">EDATE(Model!$E$2,Projects!$C$38+Projects!$D$38-2)</f>
        <v>48639</v>
      </c>
      <c r="E50" s="188" t="n">
        <f aca="false">Projects!$D$38</f>
        <v>19</v>
      </c>
      <c r="F50" s="186" t="n">
        <f aca="false">Projects!$B$38/Projects!$D$38</f>
        <v>789473.684210526</v>
      </c>
      <c r="G50" s="189" t="str">
        <f aca="false">IF(AND(Projects!$C$38&lt;=G$4,G$4&lt;=Projects!$C$38+Projects!$D$38-1),Projects!$B$38/Projects!$D$38,"")</f>
        <v/>
      </c>
      <c r="H50" s="189" t="str">
        <f aca="false">IF(AND(Projects!$C$38&lt;=H$4,H$4&lt;=Projects!$C$38+Projects!$D$38-1),Projects!$B$38/Projects!$D$38,"")</f>
        <v/>
      </c>
      <c r="I50" s="189" t="str">
        <f aca="false">IF(AND(Projects!$C$38&lt;=I$4,I$4&lt;=Projects!$C$38+Projects!$D$38-1),Projects!$B$38/Projects!$D$38,"")</f>
        <v/>
      </c>
      <c r="J50" s="189" t="str">
        <f aca="false">IF(AND(Projects!$C$38&lt;=J$4,J$4&lt;=Projects!$C$38+Projects!$D$38-1),Projects!$B$38/Projects!$D$38,"")</f>
        <v/>
      </c>
      <c r="K50" s="189" t="str">
        <f aca="false">IF(AND(Projects!$C$38&lt;=K$4,K$4&lt;=Projects!$C$38+Projects!$D$38-1),Projects!$B$38/Projects!$D$38,"")</f>
        <v/>
      </c>
      <c r="L50" s="189" t="str">
        <f aca="false">IF(AND(Projects!$C$38&lt;=L$4,L$4&lt;=Projects!$C$38+Projects!$D$38-1),Projects!$B$38/Projects!$D$38,"")</f>
        <v/>
      </c>
      <c r="M50" s="189" t="str">
        <f aca="false">IF(AND(Projects!$C$38&lt;=M$4,M$4&lt;=Projects!$C$38+Projects!$D$38-1),Projects!$B$38/Projects!$D$38,"")</f>
        <v/>
      </c>
      <c r="N50" s="189" t="str">
        <f aca="false">IF(AND(Projects!$C$38&lt;=N$4,N$4&lt;=Projects!$C$38+Projects!$D$38-1),Projects!$B$38/Projects!$D$38,"")</f>
        <v/>
      </c>
      <c r="O50" s="189" t="str">
        <f aca="false">IF(AND(Projects!$C$38&lt;=O$4,O$4&lt;=Projects!$C$38+Projects!$D$38-1),Projects!$B$38/Projects!$D$38,"")</f>
        <v/>
      </c>
      <c r="P50" s="189" t="str">
        <f aca="false">IF(AND(Projects!$C$38&lt;=P$4,P$4&lt;=Projects!$C$38+Projects!$D$38-1),Projects!$B$38/Projects!$D$38,"")</f>
        <v/>
      </c>
      <c r="Q50" s="189" t="str">
        <f aca="false">IF(AND(Projects!$C$38&lt;=Q$4,Q$4&lt;=Projects!$C$38+Projects!$D$38-1),Projects!$B$38/Projects!$D$38,"")</f>
        <v/>
      </c>
      <c r="R50" s="189" t="str">
        <f aca="false">IF(AND(Projects!$C$38&lt;=R$4,R$4&lt;=Projects!$C$38+Projects!$D$38-1),Projects!$B$38/Projects!$D$38,"")</f>
        <v/>
      </c>
      <c r="S50" s="189" t="str">
        <f aca="false">IF(AND(Projects!$C$38&lt;=S$4,S$4&lt;=Projects!$C$38+Projects!$D$38-1),Projects!$B$38/Projects!$D$38,"")</f>
        <v/>
      </c>
      <c r="T50" s="189" t="str">
        <f aca="false">IF(AND(Projects!$C$38&lt;=T$4,T$4&lt;=Projects!$C$38+Projects!$D$38-1),Projects!$B$38/Projects!$D$38,"")</f>
        <v/>
      </c>
      <c r="U50" s="189" t="str">
        <f aca="false">IF(AND(Projects!$C$38&lt;=U$4,U$4&lt;=Projects!$C$38+Projects!$D$38-1),Projects!$B$38/Projects!$D$38,"")</f>
        <v/>
      </c>
      <c r="V50" s="189" t="str">
        <f aca="false">IF(AND(Projects!$C$38&lt;=V$4,V$4&lt;=Projects!$C$38+Projects!$D$38-1),Projects!$B$38/Projects!$D$38,"")</f>
        <v/>
      </c>
      <c r="W50" s="189" t="str">
        <f aca="false">IF(AND(Projects!$C$38&lt;=W$4,W$4&lt;=Projects!$C$38+Projects!$D$38-1),Projects!$B$38/Projects!$D$38,"")</f>
        <v/>
      </c>
      <c r="X50" s="189" t="str">
        <f aca="false">IF(AND(Projects!$C$38&lt;=X$4,X$4&lt;=Projects!$C$38+Projects!$D$38-1),Projects!$B$38/Projects!$D$38,"")</f>
        <v/>
      </c>
      <c r="Y50" s="189" t="str">
        <f aca="false">IF(AND(Projects!$C$38&lt;=Y$4,Y$4&lt;=Projects!$C$38+Projects!$D$38-1),Projects!$B$38/Projects!$D$38,"")</f>
        <v/>
      </c>
      <c r="Z50" s="189" t="str">
        <f aca="false">IF(AND(Projects!$C$38&lt;=Z$4,Z$4&lt;=Projects!$C$38+Projects!$D$38-1),Projects!$B$38/Projects!$D$38,"")</f>
        <v/>
      </c>
      <c r="AA50" s="189" t="str">
        <f aca="false">IF(AND(Projects!$C$38&lt;=AA$4,AA$4&lt;=Projects!$C$38+Projects!$D$38-1),Projects!$B$38/Projects!$D$38,"")</f>
        <v/>
      </c>
      <c r="AB50" s="189" t="str">
        <f aca="false">IF(AND(Projects!$C$38&lt;=AB$4,AB$4&lt;=Projects!$C$38+Projects!$D$38-1),Projects!$B$38/Projects!$D$38,"")</f>
        <v/>
      </c>
      <c r="AC50" s="189" t="str">
        <f aca="false">IF(AND(Projects!$C$38&lt;=AC$4,AC$4&lt;=Projects!$C$38+Projects!$D$38-1),Projects!$B$38/Projects!$D$38,"")</f>
        <v/>
      </c>
      <c r="AD50" s="189" t="str">
        <f aca="false">IF(AND(Projects!$C$38&lt;=AD$4,AD$4&lt;=Projects!$C$38+Projects!$D$38-1),Projects!$B$38/Projects!$D$38,"")</f>
        <v/>
      </c>
      <c r="AE50" s="189" t="str">
        <f aca="false">IF(AND(Projects!$C$38&lt;=AE$4,AE$4&lt;=Projects!$C$38+Projects!$D$38-1),Projects!$B$38/Projects!$D$38,"")</f>
        <v/>
      </c>
      <c r="AF50" s="189" t="str">
        <f aca="false">IF(AND(Projects!$C$38&lt;=AF$4,AF$4&lt;=Projects!$C$38+Projects!$D$38-1),Projects!$B$38/Projects!$D$38,"")</f>
        <v/>
      </c>
      <c r="AG50" s="189" t="str">
        <f aca="false">IF(AND(Projects!$C$38&lt;=AG$4,AG$4&lt;=Projects!$C$38+Projects!$D$38-1),Projects!$B$38/Projects!$D$38,"")</f>
        <v/>
      </c>
      <c r="AH50" s="189" t="str">
        <f aca="false">IF(AND(Projects!$C$38&lt;=AH$4,AH$4&lt;=Projects!$C$38+Projects!$D$38-1),Projects!$B$38/Projects!$D$38,"")</f>
        <v/>
      </c>
      <c r="AI50" s="189" t="str">
        <f aca="false">IF(AND(Projects!$C$38&lt;=AI$4,AI$4&lt;=Projects!$C$38+Projects!$D$38-1),Projects!$B$38/Projects!$D$38,"")</f>
        <v/>
      </c>
      <c r="AJ50" s="189" t="str">
        <f aca="false">IF(AND(Projects!$C$38&lt;=AJ$4,AJ$4&lt;=Projects!$C$38+Projects!$D$38-1),Projects!$B$38/Projects!$D$38,"")</f>
        <v/>
      </c>
      <c r="AK50" s="189" t="str">
        <f aca="false">IF(AND(Projects!$C$38&lt;=AK$4,AK$4&lt;=Projects!$C$38+Projects!$D$38-1),Projects!$B$38/Projects!$D$38,"")</f>
        <v/>
      </c>
      <c r="AL50" s="189" t="str">
        <f aca="false">IF(AND(Projects!$C$38&lt;=AL$4,AL$4&lt;=Projects!$C$38+Projects!$D$38-1),Projects!$B$38/Projects!$D$38,"")</f>
        <v/>
      </c>
      <c r="AM50" s="189" t="str">
        <f aca="false">IF(AND(Projects!$C$38&lt;=AM$4,AM$4&lt;=Projects!$C$38+Projects!$D$38-1),Projects!$B$38/Projects!$D$38,"")</f>
        <v/>
      </c>
      <c r="AN50" s="189" t="str">
        <f aca="false">IF(AND(Projects!$C$38&lt;=AN$4,AN$4&lt;=Projects!$C$38+Projects!$D$38-1),Projects!$B$38/Projects!$D$38,"")</f>
        <v/>
      </c>
      <c r="AO50" s="189" t="str">
        <f aca="false">IF(AND(Projects!$C$38&lt;=AO$4,AO$4&lt;=Projects!$C$38+Projects!$D$38-1),Projects!$B$38/Projects!$D$38,"")</f>
        <v/>
      </c>
      <c r="AP50" s="189" t="str">
        <f aca="false">IF(AND(Projects!$C$38&lt;=AP$4,AP$4&lt;=Projects!$C$38+Projects!$D$38-1),Projects!$B$38/Projects!$D$38,"")</f>
        <v/>
      </c>
      <c r="AQ50" s="189" t="str">
        <f aca="false">IF(AND(Projects!$C$38&lt;=AQ$4,AQ$4&lt;=Projects!$C$38+Projects!$D$38-1),Projects!$B$38/Projects!$D$38,"")</f>
        <v/>
      </c>
      <c r="AR50" s="189" t="str">
        <f aca="false">IF(AND(Projects!$C$38&lt;=AR$4,AR$4&lt;=Projects!$C$38+Projects!$D$38-1),Projects!$B$38/Projects!$D$38,"")</f>
        <v/>
      </c>
      <c r="AS50" s="189" t="str">
        <f aca="false">IF(AND(Projects!$C$38&lt;=AS$4,AS$4&lt;=Projects!$C$38+Projects!$D$38-1),Projects!$B$38/Projects!$D$38,"")</f>
        <v/>
      </c>
      <c r="AT50" s="189" t="str">
        <f aca="false">IF(AND(Projects!$C$38&lt;=AT$4,AT$4&lt;=Projects!$C$38+Projects!$D$38-1),Projects!$B$38/Projects!$D$38,"")</f>
        <v/>
      </c>
      <c r="AU50" s="189" t="str">
        <f aca="false">IF(AND(Projects!$C$38&lt;=AU$4,AU$4&lt;=Projects!$C$38+Projects!$D$38-1),Projects!$B$38/Projects!$D$38,"")</f>
        <v/>
      </c>
      <c r="AV50" s="189" t="str">
        <f aca="false">IF(AND(Projects!$C$38&lt;=AV$4,AV$4&lt;=Projects!$C$38+Projects!$D$38-1),Projects!$B$38/Projects!$D$38,"")</f>
        <v/>
      </c>
      <c r="AW50" s="189" t="str">
        <f aca="false">IF(AND(Projects!$C$38&lt;=AW$4,AW$4&lt;=Projects!$C$38+Projects!$D$38-1),Projects!$B$38/Projects!$D$38,"")</f>
        <v/>
      </c>
      <c r="AX50" s="189" t="str">
        <f aca="false">IF(AND(Projects!$C$38&lt;=AX$4,AX$4&lt;=Projects!$C$38+Projects!$D$38-1),Projects!$B$38/Projects!$D$38,"")</f>
        <v/>
      </c>
      <c r="AY50" s="189" t="str">
        <f aca="false">IF(AND(Projects!$C$38&lt;=AY$4,AY$4&lt;=Projects!$C$38+Projects!$D$38-1),Projects!$B$38/Projects!$D$38,"")</f>
        <v/>
      </c>
      <c r="AZ50" s="189" t="str">
        <f aca="false">IF(AND(Projects!$C$38&lt;=AZ$4,AZ$4&lt;=Projects!$C$38+Projects!$D$38-1),Projects!$B$38/Projects!$D$38,"")</f>
        <v/>
      </c>
      <c r="BA50" s="189" t="str">
        <f aca="false">IF(AND(Projects!$C$38&lt;=BA$4,BA$4&lt;=Projects!$C$38+Projects!$D$38-1),Projects!$B$38/Projects!$D$38,"")</f>
        <v/>
      </c>
      <c r="BB50" s="189" t="str">
        <f aca="false">IF(AND(Projects!$C$38&lt;=BB$4,BB$4&lt;=Projects!$C$38+Projects!$D$38-1),Projects!$B$38/Projects!$D$38,"")</f>
        <v/>
      </c>
      <c r="BC50" s="189" t="str">
        <f aca="false">IF(AND(Projects!$C$38&lt;=BC$4,BC$4&lt;=Projects!$C$38+Projects!$D$38-1),Projects!$B$38/Projects!$D$38,"")</f>
        <v/>
      </c>
      <c r="BD50" s="189" t="str">
        <f aca="false">IF(AND(Projects!$C$38&lt;=BD$4,BD$4&lt;=Projects!$C$38+Projects!$D$38-1),Projects!$B$38/Projects!$D$38,"")</f>
        <v/>
      </c>
      <c r="BE50" s="189" t="str">
        <f aca="false">IF(AND(Projects!$C$38&lt;=BE$4,BE$4&lt;=Projects!$C$38+Projects!$D$38-1),Projects!$B$38/Projects!$D$38,"")</f>
        <v/>
      </c>
      <c r="BF50" s="189" t="str">
        <f aca="false">IF(AND(Projects!$C$38&lt;=BF$4,BF$4&lt;=Projects!$C$38+Projects!$D$38-1),Projects!$B$38/Projects!$D$38,"")</f>
        <v/>
      </c>
      <c r="BG50" s="189" t="str">
        <f aca="false">IF(AND(Projects!$C$38&lt;=BG$4,BG$4&lt;=Projects!$C$38+Projects!$D$38-1),Projects!$B$38/Projects!$D$38,"")</f>
        <v/>
      </c>
      <c r="BH50" s="189" t="str">
        <f aca="false">IF(AND(Projects!$C$38&lt;=BH$4,BH$4&lt;=Projects!$C$38+Projects!$D$38-1),Projects!$B$38/Projects!$D$38,"")</f>
        <v/>
      </c>
      <c r="BI50" s="189" t="str">
        <f aca="false">IF(AND(Projects!$C$38&lt;=BI$4,BI$4&lt;=Projects!$C$38+Projects!$D$38-1),Projects!$B$38/Projects!$D$38,"")</f>
        <v/>
      </c>
      <c r="BJ50" s="189" t="str">
        <f aca="false">IF(AND(Projects!$C$38&lt;=BJ$4,BJ$4&lt;=Projects!$C$38+Projects!$D$38-1),Projects!$B$38/Projects!$D$38,"")</f>
        <v/>
      </c>
      <c r="BK50" s="189" t="str">
        <f aca="false">IF(AND(Projects!$C$38&lt;=BK$4,BK$4&lt;=Projects!$C$38+Projects!$D$38-1),Projects!$B$38/Projects!$D$38,"")</f>
        <v/>
      </c>
      <c r="BL50" s="189" t="str">
        <f aca="false">IF(AND(Projects!$C$38&lt;=BL$4,BL$4&lt;=Projects!$C$38+Projects!$D$38-1),Projects!$B$38/Projects!$D$38,"")</f>
        <v/>
      </c>
      <c r="BM50" s="189" t="str">
        <f aca="false">IF(AND(Projects!$C$38&lt;=BM$4,BM$4&lt;=Projects!$C$38+Projects!$D$38-1),Projects!$B$38/Projects!$D$38,"")</f>
        <v/>
      </c>
      <c r="BN50" s="189" t="str">
        <f aca="false">IF(AND(Projects!$C$38&lt;=BN$4,BN$4&lt;=Projects!$C$38+Projects!$D$38-1),Projects!$B$38/Projects!$D$38,"")</f>
        <v/>
      </c>
      <c r="BO50" s="189" t="str">
        <f aca="false">IF(AND(Projects!$C$38&lt;=BO$4,BO$4&lt;=Projects!$C$38+Projects!$D$38-1),Projects!$B$38/Projects!$D$38,"")</f>
        <v/>
      </c>
      <c r="BP50" s="189" t="str">
        <f aca="false">IF(AND(Projects!$C$38&lt;=BP$4,BP$4&lt;=Projects!$C$38+Projects!$D$38-1),Projects!$B$38/Projects!$D$38,"")</f>
        <v/>
      </c>
      <c r="BQ50" s="189" t="str">
        <f aca="false">IF(AND(Projects!$C$38&lt;=BQ$4,BQ$4&lt;=Projects!$C$38+Projects!$D$38-1),Projects!$B$38/Projects!$D$38,"")</f>
        <v/>
      </c>
      <c r="BR50" s="189" t="str">
        <f aca="false">IF(AND(Projects!$C$38&lt;=BR$4,BR$4&lt;=Projects!$C$38+Projects!$D$38-1),Projects!$B$38/Projects!$D$38,"")</f>
        <v/>
      </c>
      <c r="BS50" s="189" t="str">
        <f aca="false">IF(AND(Projects!$C$38&lt;=BS$4,BS$4&lt;=Projects!$C$38+Projects!$D$38-1),Projects!$B$38/Projects!$D$38,"")</f>
        <v/>
      </c>
      <c r="BT50" s="189" t="n">
        <f aca="false">IF(AND(Projects!$C$38&lt;=BT$4,BT$4&lt;=Projects!$C$38+Projects!$D$38-1),Projects!$B$38/Projects!$D$38,"")</f>
        <v>789473.684210526</v>
      </c>
      <c r="BU50" s="189" t="n">
        <f aca="false">IF(AND(Projects!$C$38&lt;=BU$4,BU$4&lt;=Projects!$C$38+Projects!$D$38-1),Projects!$B$38/Projects!$D$38,"")</f>
        <v>789473.684210526</v>
      </c>
      <c r="BV50" s="189" t="n">
        <f aca="false">IF(AND(Projects!$C$38&lt;=BV$4,BV$4&lt;=Projects!$C$38+Projects!$D$38-1),Projects!$B$38/Projects!$D$38,"")</f>
        <v>789473.684210526</v>
      </c>
      <c r="BW50" s="189" t="n">
        <f aca="false">IF(AND(Projects!$C$38&lt;=BW$4,BW$4&lt;=Projects!$C$38+Projects!$D$38-1),Projects!$B$38/Projects!$D$38,"")</f>
        <v>789473.684210526</v>
      </c>
      <c r="BX50" s="189" t="n">
        <f aca="false">IF(AND(Projects!$C$38&lt;=BX$4,BX$4&lt;=Projects!$C$38+Projects!$D$38-1),Projects!$B$38/Projects!$D$38,"")</f>
        <v>789473.684210526</v>
      </c>
      <c r="BY50" s="189" t="n">
        <f aca="false">IF(AND(Projects!$C$38&lt;=BY$4,BY$4&lt;=Projects!$C$38+Projects!$D$38-1),Projects!$B$38/Projects!$D$38,"")</f>
        <v>789473.684210526</v>
      </c>
      <c r="BZ50" s="189" t="n">
        <f aca="false">IF(AND(Projects!$C$38&lt;=BZ$4,BZ$4&lt;=Projects!$C$38+Projects!$D$38-1),Projects!$B$38/Projects!$D$38,"")</f>
        <v>789473.684210526</v>
      </c>
      <c r="CA50" s="189" t="n">
        <f aca="false">IF(AND(Projects!$C$38&lt;=CA$4,CA$4&lt;=Projects!$C$38+Projects!$D$38-1),Projects!$B$38/Projects!$D$38,"")</f>
        <v>789473.684210526</v>
      </c>
      <c r="CB50" s="189" t="n">
        <f aca="false">IF(AND(Projects!$C$38&lt;=CB$4,CB$4&lt;=Projects!$C$38+Projects!$D$38-1),Projects!$B$38/Projects!$D$38,"")</f>
        <v>789473.684210526</v>
      </c>
      <c r="CC50" s="189" t="n">
        <f aca="false">IF(AND(Projects!$C$38&lt;=CC$4,CC$4&lt;=Projects!$C$38+Projects!$D$38-1),Projects!$B$38/Projects!$D$38,"")</f>
        <v>789473.684210526</v>
      </c>
      <c r="CD50" s="189" t="n">
        <f aca="false">IF(AND(Projects!$C$38&lt;=CD$4,CD$4&lt;=Projects!$C$38+Projects!$D$38-1),Projects!$B$38/Projects!$D$38,"")</f>
        <v>789473.684210526</v>
      </c>
      <c r="CE50" s="189" t="n">
        <f aca="false">IF(AND(Projects!$C$38&lt;=CE$4,CE$4&lt;=Projects!$C$38+Projects!$D$38-1),Projects!$B$38/Projects!$D$38,"")</f>
        <v>789473.684210526</v>
      </c>
      <c r="CF50" s="189" t="n">
        <f aca="false">IF(AND(Projects!$C$38&lt;=CF$4,CF$4&lt;=Projects!$C$38+Projects!$D$38-1),Projects!$B$38/Projects!$D$38,"")</f>
        <v>789473.684210526</v>
      </c>
      <c r="CG50" s="189" t="n">
        <f aca="false">IF(AND(Projects!$C$38&lt;=CG$4,CG$4&lt;=Projects!$C$38+Projects!$D$38-1),Projects!$B$38/Projects!$D$38,"")</f>
        <v>789473.684210526</v>
      </c>
      <c r="CH50" s="189" t="n">
        <f aca="false">IF(AND(Projects!$C$38&lt;=CH$4,CH$4&lt;=Projects!$C$38+Projects!$D$38-1),Projects!$B$38/Projects!$D$38,"")</f>
        <v>789473.684210526</v>
      </c>
      <c r="CI50" s="189" t="n">
        <f aca="false">IF(AND(Projects!$C$38&lt;=CI$4,CI$4&lt;=Projects!$C$38+Projects!$D$38-1),Projects!$B$38/Projects!$D$38,"")</f>
        <v>789473.684210526</v>
      </c>
      <c r="CJ50" s="189" t="n">
        <f aca="false">IF(AND(Projects!$C$38&lt;=CJ$4,CJ$4&lt;=Projects!$C$38+Projects!$D$38-1),Projects!$B$38/Projects!$D$38,"")</f>
        <v>789473.684210526</v>
      </c>
      <c r="CK50" s="189" t="n">
        <f aca="false">IF(AND(Projects!$C$38&lt;=CK$4,CK$4&lt;=Projects!$C$38+Projects!$D$38-1),Projects!$B$38/Projects!$D$38,"")</f>
        <v>789473.684210526</v>
      </c>
      <c r="CL50" s="189" t="n">
        <f aca="false">IF(AND(Projects!$C$38&lt;=CL$4,CL$4&lt;=Projects!$C$38+Projects!$D$38-1),Projects!$B$38/Projects!$D$38,"")</f>
        <v>789473.684210526</v>
      </c>
      <c r="CM50" s="189" t="str">
        <f aca="false">IF(AND(Projects!$C$38&lt;=CM$4,CM$4&lt;=Projects!$C$38+Projects!$D$38-1),Projects!$B$38/Projects!$D$38,"")</f>
        <v/>
      </c>
      <c r="CN50" s="189" t="str">
        <f aca="false">IF(AND(Projects!$C$38&lt;=CN$4,CN$4&lt;=Projects!$C$38+Projects!$D$38-1),Projects!$B$38/Projects!$D$38,"")</f>
        <v/>
      </c>
      <c r="CO50" s="189" t="str">
        <f aca="false">IF(AND(Projects!$C$38&lt;=CO$4,CO$4&lt;=Projects!$C$38+Projects!$D$38-1),Projects!$B$38/Projects!$D$38,"")</f>
        <v/>
      </c>
      <c r="CP50" s="189" t="str">
        <f aca="false">IF(AND(Projects!$C$38&lt;=CP$4,CP$4&lt;=Projects!$C$38+Projects!$D$38-1),Projects!$B$38/Projects!$D$38,"")</f>
        <v/>
      </c>
      <c r="CQ50" s="189" t="str">
        <f aca="false">IF(AND(Projects!$C$38&lt;=CQ$4,CQ$4&lt;=Projects!$C$38+Projects!$D$38-1),Projects!$B$38/Projects!$D$38,"")</f>
        <v/>
      </c>
      <c r="CR50" s="189" t="str">
        <f aca="false">IF(AND(Projects!$C$38&lt;=CR$4,CR$4&lt;=Projects!$C$38+Projects!$D$38-1),Projects!$B$38/Projects!$D$38,"")</f>
        <v/>
      </c>
      <c r="CS50" s="189" t="str">
        <f aca="false">IF(AND(Projects!$C$38&lt;=CS$4,CS$4&lt;=Projects!$C$38+Projects!$D$38-1),Projects!$B$38/Projects!$D$38,"")</f>
        <v/>
      </c>
      <c r="CT50" s="189" t="str">
        <f aca="false">IF(AND(Projects!$C$38&lt;=CT$4,CT$4&lt;=Projects!$C$38+Projects!$D$38-1),Projects!$B$38/Projects!$D$38,"")</f>
        <v/>
      </c>
      <c r="CU50" s="189" t="str">
        <f aca="false">IF(AND(Projects!$C$38&lt;=CU$4,CU$4&lt;=Projects!$C$38+Projects!$D$38-1),Projects!$B$38/Projects!$D$38,"")</f>
        <v/>
      </c>
      <c r="CV50" s="189" t="str">
        <f aca="false">IF(AND(Projects!$C$38&lt;=CV$4,CV$4&lt;=Projects!$C$38+Projects!$D$38-1),Projects!$B$38/Projects!$D$38,"")</f>
        <v/>
      </c>
      <c r="CW50" s="189" t="str">
        <f aca="false">IF(AND(Projects!$C$38&lt;=CW$4,CW$4&lt;=Projects!$C$38+Projects!$D$38-1),Projects!$B$38/Projects!$D$38,"")</f>
        <v/>
      </c>
      <c r="CX50" s="189" t="str">
        <f aca="false">IF(AND(Projects!$C$38&lt;=CX$4,CX$4&lt;=Projects!$C$38+Projects!$D$38-1),Projects!$B$38/Projects!$D$38,"")</f>
        <v/>
      </c>
      <c r="CY50" s="189" t="str">
        <f aca="false">IF(AND(Projects!$C$38&lt;=CY$4,CY$4&lt;=Projects!$C$38+Projects!$D$38-1),Projects!$B$38/Projects!$D$38,"")</f>
        <v/>
      </c>
      <c r="CZ50" s="189" t="str">
        <f aca="false">IF(AND(Projects!$C$38&lt;=CZ$4,CZ$4&lt;=Projects!$C$38+Projects!$D$38-1),Projects!$B$38/Projects!$D$38,"")</f>
        <v/>
      </c>
      <c r="DA50" s="189" t="str">
        <f aca="false">IF(AND(Projects!$C$38&lt;=DA$4,DA$4&lt;=Projects!$C$38+Projects!$D$38-1),Projects!$B$38/Projects!$D$38,"")</f>
        <v/>
      </c>
      <c r="DB50" s="189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85" t="s">
        <v>43</v>
      </c>
      <c r="B51" s="186" t="n">
        <f aca="false">Projects!$B$40</f>
        <v>15000000</v>
      </c>
      <c r="C51" s="187" t="n">
        <f aca="false">EDATE(Model!$E$2,Projects!$C$40-1)</f>
        <v>48214</v>
      </c>
      <c r="D51" s="187" t="n">
        <f aca="false">EDATE(Model!$E$2,Projects!$C$40+Projects!$D$40-2)</f>
        <v>48761</v>
      </c>
      <c r="E51" s="188" t="n">
        <f aca="false">Projects!$D$40</f>
        <v>19</v>
      </c>
      <c r="F51" s="186" t="n">
        <f aca="false">Projects!$B$40/Projects!$D$40</f>
        <v>789473.684210526</v>
      </c>
      <c r="G51" s="189" t="str">
        <f aca="false">IF(AND(Projects!$C$40&lt;=G$4,G$4&lt;=Projects!$C$40+Projects!$D$40-1),Projects!$B$40/Projects!$D$40,"")</f>
        <v/>
      </c>
      <c r="H51" s="189" t="str">
        <f aca="false">IF(AND(Projects!$C$40&lt;=H$4,H$4&lt;=Projects!$C$40+Projects!$D$40-1),Projects!$B$40/Projects!$D$40,"")</f>
        <v/>
      </c>
      <c r="I51" s="189" t="str">
        <f aca="false">IF(AND(Projects!$C$40&lt;=I$4,I$4&lt;=Projects!$C$40+Projects!$D$40-1),Projects!$B$40/Projects!$D$40,"")</f>
        <v/>
      </c>
      <c r="J51" s="189" t="str">
        <f aca="false">IF(AND(Projects!$C$40&lt;=J$4,J$4&lt;=Projects!$C$40+Projects!$D$40-1),Projects!$B$40/Projects!$D$40,"")</f>
        <v/>
      </c>
      <c r="K51" s="189" t="str">
        <f aca="false">IF(AND(Projects!$C$40&lt;=K$4,K$4&lt;=Projects!$C$40+Projects!$D$40-1),Projects!$B$40/Projects!$D$40,"")</f>
        <v/>
      </c>
      <c r="L51" s="189" t="str">
        <f aca="false">IF(AND(Projects!$C$40&lt;=L$4,L$4&lt;=Projects!$C$40+Projects!$D$40-1),Projects!$B$40/Projects!$D$40,"")</f>
        <v/>
      </c>
      <c r="M51" s="189" t="str">
        <f aca="false">IF(AND(Projects!$C$40&lt;=M$4,M$4&lt;=Projects!$C$40+Projects!$D$40-1),Projects!$B$40/Projects!$D$40,"")</f>
        <v/>
      </c>
      <c r="N51" s="189" t="str">
        <f aca="false">IF(AND(Projects!$C$40&lt;=N$4,N$4&lt;=Projects!$C$40+Projects!$D$40-1),Projects!$B$40/Projects!$D$40,"")</f>
        <v/>
      </c>
      <c r="O51" s="189" t="str">
        <f aca="false">IF(AND(Projects!$C$40&lt;=O$4,O$4&lt;=Projects!$C$40+Projects!$D$40-1),Projects!$B$40/Projects!$D$40,"")</f>
        <v/>
      </c>
      <c r="P51" s="189" t="str">
        <f aca="false">IF(AND(Projects!$C$40&lt;=P$4,P$4&lt;=Projects!$C$40+Projects!$D$40-1),Projects!$B$40/Projects!$D$40,"")</f>
        <v/>
      </c>
      <c r="Q51" s="189" t="str">
        <f aca="false">IF(AND(Projects!$C$40&lt;=Q$4,Q$4&lt;=Projects!$C$40+Projects!$D$40-1),Projects!$B$40/Projects!$D$40,"")</f>
        <v/>
      </c>
      <c r="R51" s="189" t="str">
        <f aca="false">IF(AND(Projects!$C$40&lt;=R$4,R$4&lt;=Projects!$C$40+Projects!$D$40-1),Projects!$B$40/Projects!$D$40,"")</f>
        <v/>
      </c>
      <c r="S51" s="189" t="str">
        <f aca="false">IF(AND(Projects!$C$40&lt;=S$4,S$4&lt;=Projects!$C$40+Projects!$D$40-1),Projects!$B$40/Projects!$D$40,"")</f>
        <v/>
      </c>
      <c r="T51" s="189" t="str">
        <f aca="false">IF(AND(Projects!$C$40&lt;=T$4,T$4&lt;=Projects!$C$40+Projects!$D$40-1),Projects!$B$40/Projects!$D$40,"")</f>
        <v/>
      </c>
      <c r="U51" s="189" t="str">
        <f aca="false">IF(AND(Projects!$C$40&lt;=U$4,U$4&lt;=Projects!$C$40+Projects!$D$40-1),Projects!$B$40/Projects!$D$40,"")</f>
        <v/>
      </c>
      <c r="V51" s="189" t="str">
        <f aca="false">IF(AND(Projects!$C$40&lt;=V$4,V$4&lt;=Projects!$C$40+Projects!$D$40-1),Projects!$B$40/Projects!$D$40,"")</f>
        <v/>
      </c>
      <c r="W51" s="189" t="str">
        <f aca="false">IF(AND(Projects!$C$40&lt;=W$4,W$4&lt;=Projects!$C$40+Projects!$D$40-1),Projects!$B$40/Projects!$D$40,"")</f>
        <v/>
      </c>
      <c r="X51" s="189" t="str">
        <f aca="false">IF(AND(Projects!$C$40&lt;=X$4,X$4&lt;=Projects!$C$40+Projects!$D$40-1),Projects!$B$40/Projects!$D$40,"")</f>
        <v/>
      </c>
      <c r="Y51" s="189" t="str">
        <f aca="false">IF(AND(Projects!$C$40&lt;=Y$4,Y$4&lt;=Projects!$C$40+Projects!$D$40-1),Projects!$B$40/Projects!$D$40,"")</f>
        <v/>
      </c>
      <c r="Z51" s="189" t="str">
        <f aca="false">IF(AND(Projects!$C$40&lt;=Z$4,Z$4&lt;=Projects!$C$40+Projects!$D$40-1),Projects!$B$40/Projects!$D$40,"")</f>
        <v/>
      </c>
      <c r="AA51" s="189" t="str">
        <f aca="false">IF(AND(Projects!$C$40&lt;=AA$4,AA$4&lt;=Projects!$C$40+Projects!$D$40-1),Projects!$B$40/Projects!$D$40,"")</f>
        <v/>
      </c>
      <c r="AB51" s="189" t="str">
        <f aca="false">IF(AND(Projects!$C$40&lt;=AB$4,AB$4&lt;=Projects!$C$40+Projects!$D$40-1),Projects!$B$40/Projects!$D$40,"")</f>
        <v/>
      </c>
      <c r="AC51" s="189" t="str">
        <f aca="false">IF(AND(Projects!$C$40&lt;=AC$4,AC$4&lt;=Projects!$C$40+Projects!$D$40-1),Projects!$B$40/Projects!$D$40,"")</f>
        <v/>
      </c>
      <c r="AD51" s="189" t="str">
        <f aca="false">IF(AND(Projects!$C$40&lt;=AD$4,AD$4&lt;=Projects!$C$40+Projects!$D$40-1),Projects!$B$40/Projects!$D$40,"")</f>
        <v/>
      </c>
      <c r="AE51" s="189" t="str">
        <f aca="false">IF(AND(Projects!$C$40&lt;=AE$4,AE$4&lt;=Projects!$C$40+Projects!$D$40-1),Projects!$B$40/Projects!$D$40,"")</f>
        <v/>
      </c>
      <c r="AF51" s="189" t="str">
        <f aca="false">IF(AND(Projects!$C$40&lt;=AF$4,AF$4&lt;=Projects!$C$40+Projects!$D$40-1),Projects!$B$40/Projects!$D$40,"")</f>
        <v/>
      </c>
      <c r="AG51" s="189" t="str">
        <f aca="false">IF(AND(Projects!$C$40&lt;=AG$4,AG$4&lt;=Projects!$C$40+Projects!$D$40-1),Projects!$B$40/Projects!$D$40,"")</f>
        <v/>
      </c>
      <c r="AH51" s="189" t="str">
        <f aca="false">IF(AND(Projects!$C$40&lt;=AH$4,AH$4&lt;=Projects!$C$40+Projects!$D$40-1),Projects!$B$40/Projects!$D$40,"")</f>
        <v/>
      </c>
      <c r="AI51" s="189" t="str">
        <f aca="false">IF(AND(Projects!$C$40&lt;=AI$4,AI$4&lt;=Projects!$C$40+Projects!$D$40-1),Projects!$B$40/Projects!$D$40,"")</f>
        <v/>
      </c>
      <c r="AJ51" s="189" t="str">
        <f aca="false">IF(AND(Projects!$C$40&lt;=AJ$4,AJ$4&lt;=Projects!$C$40+Projects!$D$40-1),Projects!$B$40/Projects!$D$40,"")</f>
        <v/>
      </c>
      <c r="AK51" s="189" t="str">
        <f aca="false">IF(AND(Projects!$C$40&lt;=AK$4,AK$4&lt;=Projects!$C$40+Projects!$D$40-1),Projects!$B$40/Projects!$D$40,"")</f>
        <v/>
      </c>
      <c r="AL51" s="189" t="str">
        <f aca="false">IF(AND(Projects!$C$40&lt;=AL$4,AL$4&lt;=Projects!$C$40+Projects!$D$40-1),Projects!$B$40/Projects!$D$40,"")</f>
        <v/>
      </c>
      <c r="AM51" s="189" t="str">
        <f aca="false">IF(AND(Projects!$C$40&lt;=AM$4,AM$4&lt;=Projects!$C$40+Projects!$D$40-1),Projects!$B$40/Projects!$D$40,"")</f>
        <v/>
      </c>
      <c r="AN51" s="189" t="str">
        <f aca="false">IF(AND(Projects!$C$40&lt;=AN$4,AN$4&lt;=Projects!$C$40+Projects!$D$40-1),Projects!$B$40/Projects!$D$40,"")</f>
        <v/>
      </c>
      <c r="AO51" s="189" t="str">
        <f aca="false">IF(AND(Projects!$C$40&lt;=AO$4,AO$4&lt;=Projects!$C$40+Projects!$D$40-1),Projects!$B$40/Projects!$D$40,"")</f>
        <v/>
      </c>
      <c r="AP51" s="189" t="str">
        <f aca="false">IF(AND(Projects!$C$40&lt;=AP$4,AP$4&lt;=Projects!$C$40+Projects!$D$40-1),Projects!$B$40/Projects!$D$40,"")</f>
        <v/>
      </c>
      <c r="AQ51" s="189" t="str">
        <f aca="false">IF(AND(Projects!$C$40&lt;=AQ$4,AQ$4&lt;=Projects!$C$40+Projects!$D$40-1),Projects!$B$40/Projects!$D$40,"")</f>
        <v/>
      </c>
      <c r="AR51" s="189" t="str">
        <f aca="false">IF(AND(Projects!$C$40&lt;=AR$4,AR$4&lt;=Projects!$C$40+Projects!$D$40-1),Projects!$B$40/Projects!$D$40,"")</f>
        <v/>
      </c>
      <c r="AS51" s="189" t="str">
        <f aca="false">IF(AND(Projects!$C$40&lt;=AS$4,AS$4&lt;=Projects!$C$40+Projects!$D$40-1),Projects!$B$40/Projects!$D$40,"")</f>
        <v/>
      </c>
      <c r="AT51" s="189" t="str">
        <f aca="false">IF(AND(Projects!$C$40&lt;=AT$4,AT$4&lt;=Projects!$C$40+Projects!$D$40-1),Projects!$B$40/Projects!$D$40,"")</f>
        <v/>
      </c>
      <c r="AU51" s="189" t="str">
        <f aca="false">IF(AND(Projects!$C$40&lt;=AU$4,AU$4&lt;=Projects!$C$40+Projects!$D$40-1),Projects!$B$40/Projects!$D$40,"")</f>
        <v/>
      </c>
      <c r="AV51" s="189" t="str">
        <f aca="false">IF(AND(Projects!$C$40&lt;=AV$4,AV$4&lt;=Projects!$C$40+Projects!$D$40-1),Projects!$B$40/Projects!$D$40,"")</f>
        <v/>
      </c>
      <c r="AW51" s="189" t="str">
        <f aca="false">IF(AND(Projects!$C$40&lt;=AW$4,AW$4&lt;=Projects!$C$40+Projects!$D$40-1),Projects!$B$40/Projects!$D$40,"")</f>
        <v/>
      </c>
      <c r="AX51" s="189" t="str">
        <f aca="false">IF(AND(Projects!$C$40&lt;=AX$4,AX$4&lt;=Projects!$C$40+Projects!$D$40-1),Projects!$B$40/Projects!$D$40,"")</f>
        <v/>
      </c>
      <c r="AY51" s="189" t="str">
        <f aca="false">IF(AND(Projects!$C$40&lt;=AY$4,AY$4&lt;=Projects!$C$40+Projects!$D$40-1),Projects!$B$40/Projects!$D$40,"")</f>
        <v/>
      </c>
      <c r="AZ51" s="189" t="str">
        <f aca="false">IF(AND(Projects!$C$40&lt;=AZ$4,AZ$4&lt;=Projects!$C$40+Projects!$D$40-1),Projects!$B$40/Projects!$D$40,"")</f>
        <v/>
      </c>
      <c r="BA51" s="189" t="str">
        <f aca="false">IF(AND(Projects!$C$40&lt;=BA$4,BA$4&lt;=Projects!$C$40+Projects!$D$40-1),Projects!$B$40/Projects!$D$40,"")</f>
        <v/>
      </c>
      <c r="BB51" s="189" t="str">
        <f aca="false">IF(AND(Projects!$C$40&lt;=BB$4,BB$4&lt;=Projects!$C$40+Projects!$D$40-1),Projects!$B$40/Projects!$D$40,"")</f>
        <v/>
      </c>
      <c r="BC51" s="189" t="str">
        <f aca="false">IF(AND(Projects!$C$40&lt;=BC$4,BC$4&lt;=Projects!$C$40+Projects!$D$40-1),Projects!$B$40/Projects!$D$40,"")</f>
        <v/>
      </c>
      <c r="BD51" s="189" t="str">
        <f aca="false">IF(AND(Projects!$C$40&lt;=BD$4,BD$4&lt;=Projects!$C$40+Projects!$D$40-1),Projects!$B$40/Projects!$D$40,"")</f>
        <v/>
      </c>
      <c r="BE51" s="189" t="str">
        <f aca="false">IF(AND(Projects!$C$40&lt;=BE$4,BE$4&lt;=Projects!$C$40+Projects!$D$40-1),Projects!$B$40/Projects!$D$40,"")</f>
        <v/>
      </c>
      <c r="BF51" s="189" t="str">
        <f aca="false">IF(AND(Projects!$C$40&lt;=BF$4,BF$4&lt;=Projects!$C$40+Projects!$D$40-1),Projects!$B$40/Projects!$D$40,"")</f>
        <v/>
      </c>
      <c r="BG51" s="189" t="str">
        <f aca="false">IF(AND(Projects!$C$40&lt;=BG$4,BG$4&lt;=Projects!$C$40+Projects!$D$40-1),Projects!$B$40/Projects!$D$40,"")</f>
        <v/>
      </c>
      <c r="BH51" s="189" t="str">
        <f aca="false">IF(AND(Projects!$C$40&lt;=BH$4,BH$4&lt;=Projects!$C$40+Projects!$D$40-1),Projects!$B$40/Projects!$D$40,"")</f>
        <v/>
      </c>
      <c r="BI51" s="189" t="str">
        <f aca="false">IF(AND(Projects!$C$40&lt;=BI$4,BI$4&lt;=Projects!$C$40+Projects!$D$40-1),Projects!$B$40/Projects!$D$40,"")</f>
        <v/>
      </c>
      <c r="BJ51" s="189" t="str">
        <f aca="false">IF(AND(Projects!$C$40&lt;=BJ$4,BJ$4&lt;=Projects!$C$40+Projects!$D$40-1),Projects!$B$40/Projects!$D$40,"")</f>
        <v/>
      </c>
      <c r="BK51" s="189" t="str">
        <f aca="false">IF(AND(Projects!$C$40&lt;=BK$4,BK$4&lt;=Projects!$C$40+Projects!$D$40-1),Projects!$B$40/Projects!$D$40,"")</f>
        <v/>
      </c>
      <c r="BL51" s="189" t="str">
        <f aca="false">IF(AND(Projects!$C$40&lt;=BL$4,BL$4&lt;=Projects!$C$40+Projects!$D$40-1),Projects!$B$40/Projects!$D$40,"")</f>
        <v/>
      </c>
      <c r="BM51" s="189" t="str">
        <f aca="false">IF(AND(Projects!$C$40&lt;=BM$4,BM$4&lt;=Projects!$C$40+Projects!$D$40-1),Projects!$B$40/Projects!$D$40,"")</f>
        <v/>
      </c>
      <c r="BN51" s="189" t="str">
        <f aca="false">IF(AND(Projects!$C$40&lt;=BN$4,BN$4&lt;=Projects!$C$40+Projects!$D$40-1),Projects!$B$40/Projects!$D$40,"")</f>
        <v/>
      </c>
      <c r="BO51" s="189" t="str">
        <f aca="false">IF(AND(Projects!$C$40&lt;=BO$4,BO$4&lt;=Projects!$C$40+Projects!$D$40-1),Projects!$B$40/Projects!$D$40,"")</f>
        <v/>
      </c>
      <c r="BP51" s="189" t="str">
        <f aca="false">IF(AND(Projects!$C$40&lt;=BP$4,BP$4&lt;=Projects!$C$40+Projects!$D$40-1),Projects!$B$40/Projects!$D$40,"")</f>
        <v/>
      </c>
      <c r="BQ51" s="189" t="str">
        <f aca="false">IF(AND(Projects!$C$40&lt;=BQ$4,BQ$4&lt;=Projects!$C$40+Projects!$D$40-1),Projects!$B$40/Projects!$D$40,"")</f>
        <v/>
      </c>
      <c r="BR51" s="189" t="str">
        <f aca="false">IF(AND(Projects!$C$40&lt;=BR$4,BR$4&lt;=Projects!$C$40+Projects!$D$40-1),Projects!$B$40/Projects!$D$40,"")</f>
        <v/>
      </c>
      <c r="BS51" s="189" t="str">
        <f aca="false">IF(AND(Projects!$C$40&lt;=BS$4,BS$4&lt;=Projects!$C$40+Projects!$D$40-1),Projects!$B$40/Projects!$D$40,"")</f>
        <v/>
      </c>
      <c r="BT51" s="189" t="str">
        <f aca="false">IF(AND(Projects!$C$40&lt;=BT$4,BT$4&lt;=Projects!$C$40+Projects!$D$40-1),Projects!$B$40/Projects!$D$40,"")</f>
        <v/>
      </c>
      <c r="BU51" s="189" t="str">
        <f aca="false">IF(AND(Projects!$C$40&lt;=BU$4,BU$4&lt;=Projects!$C$40+Projects!$D$40-1),Projects!$B$40/Projects!$D$40,"")</f>
        <v/>
      </c>
      <c r="BV51" s="189" t="str">
        <f aca="false">IF(AND(Projects!$C$40&lt;=BV$4,BV$4&lt;=Projects!$C$40+Projects!$D$40-1),Projects!$B$40/Projects!$D$40,"")</f>
        <v/>
      </c>
      <c r="BW51" s="189" t="str">
        <f aca="false">IF(AND(Projects!$C$40&lt;=BW$4,BW$4&lt;=Projects!$C$40+Projects!$D$40-1),Projects!$B$40/Projects!$D$40,"")</f>
        <v/>
      </c>
      <c r="BX51" s="189" t="n">
        <f aca="false">IF(AND(Projects!$C$40&lt;=BX$4,BX$4&lt;=Projects!$C$40+Projects!$D$40-1),Projects!$B$40/Projects!$D$40,"")</f>
        <v>789473.684210526</v>
      </c>
      <c r="BY51" s="189" t="n">
        <f aca="false">IF(AND(Projects!$C$40&lt;=BY$4,BY$4&lt;=Projects!$C$40+Projects!$D$40-1),Projects!$B$40/Projects!$D$40,"")</f>
        <v>789473.684210526</v>
      </c>
      <c r="BZ51" s="189" t="n">
        <f aca="false">IF(AND(Projects!$C$40&lt;=BZ$4,BZ$4&lt;=Projects!$C$40+Projects!$D$40-1),Projects!$B$40/Projects!$D$40,"")</f>
        <v>789473.684210526</v>
      </c>
      <c r="CA51" s="189" t="n">
        <f aca="false">IF(AND(Projects!$C$40&lt;=CA$4,CA$4&lt;=Projects!$C$40+Projects!$D$40-1),Projects!$B$40/Projects!$D$40,"")</f>
        <v>789473.684210526</v>
      </c>
      <c r="CB51" s="189" t="n">
        <f aca="false">IF(AND(Projects!$C$40&lt;=CB$4,CB$4&lt;=Projects!$C$40+Projects!$D$40-1),Projects!$B$40/Projects!$D$40,"")</f>
        <v>789473.684210526</v>
      </c>
      <c r="CC51" s="189" t="n">
        <f aca="false">IF(AND(Projects!$C$40&lt;=CC$4,CC$4&lt;=Projects!$C$40+Projects!$D$40-1),Projects!$B$40/Projects!$D$40,"")</f>
        <v>789473.684210526</v>
      </c>
      <c r="CD51" s="189" t="n">
        <f aca="false">IF(AND(Projects!$C$40&lt;=CD$4,CD$4&lt;=Projects!$C$40+Projects!$D$40-1),Projects!$B$40/Projects!$D$40,"")</f>
        <v>789473.684210526</v>
      </c>
      <c r="CE51" s="189" t="n">
        <f aca="false">IF(AND(Projects!$C$40&lt;=CE$4,CE$4&lt;=Projects!$C$40+Projects!$D$40-1),Projects!$B$40/Projects!$D$40,"")</f>
        <v>789473.684210526</v>
      </c>
      <c r="CF51" s="189" t="n">
        <f aca="false">IF(AND(Projects!$C$40&lt;=CF$4,CF$4&lt;=Projects!$C$40+Projects!$D$40-1),Projects!$B$40/Projects!$D$40,"")</f>
        <v>789473.684210526</v>
      </c>
      <c r="CG51" s="189" t="n">
        <f aca="false">IF(AND(Projects!$C$40&lt;=CG$4,CG$4&lt;=Projects!$C$40+Projects!$D$40-1),Projects!$B$40/Projects!$D$40,"")</f>
        <v>789473.684210526</v>
      </c>
      <c r="CH51" s="189" t="n">
        <f aca="false">IF(AND(Projects!$C$40&lt;=CH$4,CH$4&lt;=Projects!$C$40+Projects!$D$40-1),Projects!$B$40/Projects!$D$40,"")</f>
        <v>789473.684210526</v>
      </c>
      <c r="CI51" s="189" t="n">
        <f aca="false">IF(AND(Projects!$C$40&lt;=CI$4,CI$4&lt;=Projects!$C$40+Projects!$D$40-1),Projects!$B$40/Projects!$D$40,"")</f>
        <v>789473.684210526</v>
      </c>
      <c r="CJ51" s="189" t="n">
        <f aca="false">IF(AND(Projects!$C$40&lt;=CJ$4,CJ$4&lt;=Projects!$C$40+Projects!$D$40-1),Projects!$B$40/Projects!$D$40,"")</f>
        <v>789473.684210526</v>
      </c>
      <c r="CK51" s="189" t="n">
        <f aca="false">IF(AND(Projects!$C$40&lt;=CK$4,CK$4&lt;=Projects!$C$40+Projects!$D$40-1),Projects!$B$40/Projects!$D$40,"")</f>
        <v>789473.684210526</v>
      </c>
      <c r="CL51" s="189" t="n">
        <f aca="false">IF(AND(Projects!$C$40&lt;=CL$4,CL$4&lt;=Projects!$C$40+Projects!$D$40-1),Projects!$B$40/Projects!$D$40,"")</f>
        <v>789473.684210526</v>
      </c>
      <c r="CM51" s="189" t="n">
        <f aca="false">IF(AND(Projects!$C$40&lt;=CM$4,CM$4&lt;=Projects!$C$40+Projects!$D$40-1),Projects!$B$40/Projects!$D$40,"")</f>
        <v>789473.684210526</v>
      </c>
      <c r="CN51" s="189" t="n">
        <f aca="false">IF(AND(Projects!$C$40&lt;=CN$4,CN$4&lt;=Projects!$C$40+Projects!$D$40-1),Projects!$B$40/Projects!$D$40,"")</f>
        <v>789473.684210526</v>
      </c>
      <c r="CO51" s="189" t="n">
        <f aca="false">IF(AND(Projects!$C$40&lt;=CO$4,CO$4&lt;=Projects!$C$40+Projects!$D$40-1),Projects!$B$40/Projects!$D$40,"")</f>
        <v>789473.684210526</v>
      </c>
      <c r="CP51" s="189" t="n">
        <f aca="false">IF(AND(Projects!$C$40&lt;=CP$4,CP$4&lt;=Projects!$C$40+Projects!$D$40-1),Projects!$B$40/Projects!$D$40,"")</f>
        <v>789473.684210526</v>
      </c>
      <c r="CQ51" s="189" t="str">
        <f aca="false">IF(AND(Projects!$C$40&lt;=CQ$4,CQ$4&lt;=Projects!$C$40+Projects!$D$40-1),Projects!$B$40/Projects!$D$40,"")</f>
        <v/>
      </c>
      <c r="CR51" s="189" t="str">
        <f aca="false">IF(AND(Projects!$C$40&lt;=CR$4,CR$4&lt;=Projects!$C$40+Projects!$D$40-1),Projects!$B$40/Projects!$D$40,"")</f>
        <v/>
      </c>
      <c r="CS51" s="189" t="str">
        <f aca="false">IF(AND(Projects!$C$40&lt;=CS$4,CS$4&lt;=Projects!$C$40+Projects!$D$40-1),Projects!$B$40/Projects!$D$40,"")</f>
        <v/>
      </c>
      <c r="CT51" s="189" t="str">
        <f aca="false">IF(AND(Projects!$C$40&lt;=CT$4,CT$4&lt;=Projects!$C$40+Projects!$D$40-1),Projects!$B$40/Projects!$D$40,"")</f>
        <v/>
      </c>
      <c r="CU51" s="189" t="str">
        <f aca="false">IF(AND(Projects!$C$40&lt;=CU$4,CU$4&lt;=Projects!$C$40+Projects!$D$40-1),Projects!$B$40/Projects!$D$40,"")</f>
        <v/>
      </c>
      <c r="CV51" s="189" t="str">
        <f aca="false">IF(AND(Projects!$C$40&lt;=CV$4,CV$4&lt;=Projects!$C$40+Projects!$D$40-1),Projects!$B$40/Projects!$D$40,"")</f>
        <v/>
      </c>
      <c r="CW51" s="189" t="str">
        <f aca="false">IF(AND(Projects!$C$40&lt;=CW$4,CW$4&lt;=Projects!$C$40+Projects!$D$40-1),Projects!$B$40/Projects!$D$40,"")</f>
        <v/>
      </c>
      <c r="CX51" s="189" t="str">
        <f aca="false">IF(AND(Projects!$C$40&lt;=CX$4,CX$4&lt;=Projects!$C$40+Projects!$D$40-1),Projects!$B$40/Projects!$D$40,"")</f>
        <v/>
      </c>
      <c r="CY51" s="189" t="str">
        <f aca="false">IF(AND(Projects!$C$40&lt;=CY$4,CY$4&lt;=Projects!$C$40+Projects!$D$40-1),Projects!$B$40/Projects!$D$40,"")</f>
        <v/>
      </c>
      <c r="CZ51" s="189" t="str">
        <f aca="false">IF(AND(Projects!$C$40&lt;=CZ$4,CZ$4&lt;=Projects!$C$40+Projects!$D$40-1),Projects!$B$40/Projects!$D$40,"")</f>
        <v/>
      </c>
      <c r="DA51" s="189" t="str">
        <f aca="false">IF(AND(Projects!$C$40&lt;=DA$4,DA$4&lt;=Projects!$C$40+Projects!$D$40-1),Projects!$B$40/Projects!$D$40,"")</f>
        <v/>
      </c>
      <c r="DB51" s="189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85" t="s">
        <v>44</v>
      </c>
      <c r="B52" s="186" t="n">
        <f aca="false">Projects!$B$41</f>
        <v>15000000</v>
      </c>
      <c r="C52" s="187" t="n">
        <f aca="false">EDATE(Model!$E$2,Projects!$C$41-1)</f>
        <v>48274</v>
      </c>
      <c r="D52" s="187" t="n">
        <f aca="false">EDATE(Model!$E$2,Projects!$C$41+Projects!$D$41-2)</f>
        <v>48823</v>
      </c>
      <c r="E52" s="188" t="n">
        <f aca="false">Projects!$D$41</f>
        <v>19</v>
      </c>
      <c r="F52" s="186" t="n">
        <f aca="false">Projects!$B$41/Projects!$D$41</f>
        <v>789473.684210526</v>
      </c>
      <c r="G52" s="189" t="str">
        <f aca="false">IF(AND(Projects!$C$41&lt;=G$4,G$4&lt;=Projects!$C$41+Projects!$D$41-1),Projects!$B$41/Projects!$D$41,"")</f>
        <v/>
      </c>
      <c r="H52" s="189" t="str">
        <f aca="false">IF(AND(Projects!$C$41&lt;=H$4,H$4&lt;=Projects!$C$41+Projects!$D$41-1),Projects!$B$41/Projects!$D$41,"")</f>
        <v/>
      </c>
      <c r="I52" s="189" t="str">
        <f aca="false">IF(AND(Projects!$C$41&lt;=I$4,I$4&lt;=Projects!$C$41+Projects!$D$41-1),Projects!$B$41/Projects!$D$41,"")</f>
        <v/>
      </c>
      <c r="J52" s="189" t="str">
        <f aca="false">IF(AND(Projects!$C$41&lt;=J$4,J$4&lt;=Projects!$C$41+Projects!$D$41-1),Projects!$B$41/Projects!$D$41,"")</f>
        <v/>
      </c>
      <c r="K52" s="189" t="str">
        <f aca="false">IF(AND(Projects!$C$41&lt;=K$4,K$4&lt;=Projects!$C$41+Projects!$D$41-1),Projects!$B$41/Projects!$D$41,"")</f>
        <v/>
      </c>
      <c r="L52" s="189" t="str">
        <f aca="false">IF(AND(Projects!$C$41&lt;=L$4,L$4&lt;=Projects!$C$41+Projects!$D$41-1),Projects!$B$41/Projects!$D$41,"")</f>
        <v/>
      </c>
      <c r="M52" s="189" t="str">
        <f aca="false">IF(AND(Projects!$C$41&lt;=M$4,M$4&lt;=Projects!$C$41+Projects!$D$41-1),Projects!$B$41/Projects!$D$41,"")</f>
        <v/>
      </c>
      <c r="N52" s="189" t="str">
        <f aca="false">IF(AND(Projects!$C$41&lt;=N$4,N$4&lt;=Projects!$C$41+Projects!$D$41-1),Projects!$B$41/Projects!$D$41,"")</f>
        <v/>
      </c>
      <c r="O52" s="189" t="str">
        <f aca="false">IF(AND(Projects!$C$41&lt;=O$4,O$4&lt;=Projects!$C$41+Projects!$D$41-1),Projects!$B$41/Projects!$D$41,"")</f>
        <v/>
      </c>
      <c r="P52" s="189" t="str">
        <f aca="false">IF(AND(Projects!$C$41&lt;=P$4,P$4&lt;=Projects!$C$41+Projects!$D$41-1),Projects!$B$41/Projects!$D$41,"")</f>
        <v/>
      </c>
      <c r="Q52" s="189" t="str">
        <f aca="false">IF(AND(Projects!$C$41&lt;=Q$4,Q$4&lt;=Projects!$C$41+Projects!$D$41-1),Projects!$B$41/Projects!$D$41,"")</f>
        <v/>
      </c>
      <c r="R52" s="189" t="str">
        <f aca="false">IF(AND(Projects!$C$41&lt;=R$4,R$4&lt;=Projects!$C$41+Projects!$D$41-1),Projects!$B$41/Projects!$D$41,"")</f>
        <v/>
      </c>
      <c r="S52" s="189" t="str">
        <f aca="false">IF(AND(Projects!$C$41&lt;=S$4,S$4&lt;=Projects!$C$41+Projects!$D$41-1),Projects!$B$41/Projects!$D$41,"")</f>
        <v/>
      </c>
      <c r="T52" s="189" t="str">
        <f aca="false">IF(AND(Projects!$C$41&lt;=T$4,T$4&lt;=Projects!$C$41+Projects!$D$41-1),Projects!$B$41/Projects!$D$41,"")</f>
        <v/>
      </c>
      <c r="U52" s="189" t="str">
        <f aca="false">IF(AND(Projects!$C$41&lt;=U$4,U$4&lt;=Projects!$C$41+Projects!$D$41-1),Projects!$B$41/Projects!$D$41,"")</f>
        <v/>
      </c>
      <c r="V52" s="189" t="str">
        <f aca="false">IF(AND(Projects!$C$41&lt;=V$4,V$4&lt;=Projects!$C$41+Projects!$D$41-1),Projects!$B$41/Projects!$D$41,"")</f>
        <v/>
      </c>
      <c r="W52" s="189" t="str">
        <f aca="false">IF(AND(Projects!$C$41&lt;=W$4,W$4&lt;=Projects!$C$41+Projects!$D$41-1),Projects!$B$41/Projects!$D$41,"")</f>
        <v/>
      </c>
      <c r="X52" s="189" t="str">
        <f aca="false">IF(AND(Projects!$C$41&lt;=X$4,X$4&lt;=Projects!$C$41+Projects!$D$41-1),Projects!$B$41/Projects!$D$41,"")</f>
        <v/>
      </c>
      <c r="Y52" s="189" t="str">
        <f aca="false">IF(AND(Projects!$C$41&lt;=Y$4,Y$4&lt;=Projects!$C$41+Projects!$D$41-1),Projects!$B$41/Projects!$D$41,"")</f>
        <v/>
      </c>
      <c r="Z52" s="189" t="str">
        <f aca="false">IF(AND(Projects!$C$41&lt;=Z$4,Z$4&lt;=Projects!$C$41+Projects!$D$41-1),Projects!$B$41/Projects!$D$41,"")</f>
        <v/>
      </c>
      <c r="AA52" s="189" t="str">
        <f aca="false">IF(AND(Projects!$C$41&lt;=AA$4,AA$4&lt;=Projects!$C$41+Projects!$D$41-1),Projects!$B$41/Projects!$D$41,"")</f>
        <v/>
      </c>
      <c r="AB52" s="189" t="str">
        <f aca="false">IF(AND(Projects!$C$41&lt;=AB$4,AB$4&lt;=Projects!$C$41+Projects!$D$41-1),Projects!$B$41/Projects!$D$41,"")</f>
        <v/>
      </c>
      <c r="AC52" s="189" t="str">
        <f aca="false">IF(AND(Projects!$C$41&lt;=AC$4,AC$4&lt;=Projects!$C$41+Projects!$D$41-1),Projects!$B$41/Projects!$D$41,"")</f>
        <v/>
      </c>
      <c r="AD52" s="189" t="str">
        <f aca="false">IF(AND(Projects!$C$41&lt;=AD$4,AD$4&lt;=Projects!$C$41+Projects!$D$41-1),Projects!$B$41/Projects!$D$41,"")</f>
        <v/>
      </c>
      <c r="AE52" s="189" t="str">
        <f aca="false">IF(AND(Projects!$C$41&lt;=AE$4,AE$4&lt;=Projects!$C$41+Projects!$D$41-1),Projects!$B$41/Projects!$D$41,"")</f>
        <v/>
      </c>
      <c r="AF52" s="189" t="str">
        <f aca="false">IF(AND(Projects!$C$41&lt;=AF$4,AF$4&lt;=Projects!$C$41+Projects!$D$41-1),Projects!$B$41/Projects!$D$41,"")</f>
        <v/>
      </c>
      <c r="AG52" s="189" t="str">
        <f aca="false">IF(AND(Projects!$C$41&lt;=AG$4,AG$4&lt;=Projects!$C$41+Projects!$D$41-1),Projects!$B$41/Projects!$D$41,"")</f>
        <v/>
      </c>
      <c r="AH52" s="189" t="str">
        <f aca="false">IF(AND(Projects!$C$41&lt;=AH$4,AH$4&lt;=Projects!$C$41+Projects!$D$41-1),Projects!$B$41/Projects!$D$41,"")</f>
        <v/>
      </c>
      <c r="AI52" s="189" t="str">
        <f aca="false">IF(AND(Projects!$C$41&lt;=AI$4,AI$4&lt;=Projects!$C$41+Projects!$D$41-1),Projects!$B$41/Projects!$D$41,"")</f>
        <v/>
      </c>
      <c r="AJ52" s="189" t="str">
        <f aca="false">IF(AND(Projects!$C$41&lt;=AJ$4,AJ$4&lt;=Projects!$C$41+Projects!$D$41-1),Projects!$B$41/Projects!$D$41,"")</f>
        <v/>
      </c>
      <c r="AK52" s="189" t="str">
        <f aca="false">IF(AND(Projects!$C$41&lt;=AK$4,AK$4&lt;=Projects!$C$41+Projects!$D$41-1),Projects!$B$41/Projects!$D$41,"")</f>
        <v/>
      </c>
      <c r="AL52" s="189" t="str">
        <f aca="false">IF(AND(Projects!$C$41&lt;=AL$4,AL$4&lt;=Projects!$C$41+Projects!$D$41-1),Projects!$B$41/Projects!$D$41,"")</f>
        <v/>
      </c>
      <c r="AM52" s="189" t="str">
        <f aca="false">IF(AND(Projects!$C$41&lt;=AM$4,AM$4&lt;=Projects!$C$41+Projects!$D$41-1),Projects!$B$41/Projects!$D$41,"")</f>
        <v/>
      </c>
      <c r="AN52" s="189" t="str">
        <f aca="false">IF(AND(Projects!$C$41&lt;=AN$4,AN$4&lt;=Projects!$C$41+Projects!$D$41-1),Projects!$B$41/Projects!$D$41,"")</f>
        <v/>
      </c>
      <c r="AO52" s="189" t="str">
        <f aca="false">IF(AND(Projects!$C$41&lt;=AO$4,AO$4&lt;=Projects!$C$41+Projects!$D$41-1),Projects!$B$41/Projects!$D$41,"")</f>
        <v/>
      </c>
      <c r="AP52" s="189" t="str">
        <f aca="false">IF(AND(Projects!$C$41&lt;=AP$4,AP$4&lt;=Projects!$C$41+Projects!$D$41-1),Projects!$B$41/Projects!$D$41,"")</f>
        <v/>
      </c>
      <c r="AQ52" s="189" t="str">
        <f aca="false">IF(AND(Projects!$C$41&lt;=AQ$4,AQ$4&lt;=Projects!$C$41+Projects!$D$41-1),Projects!$B$41/Projects!$D$41,"")</f>
        <v/>
      </c>
      <c r="AR52" s="189" t="str">
        <f aca="false">IF(AND(Projects!$C$41&lt;=AR$4,AR$4&lt;=Projects!$C$41+Projects!$D$41-1),Projects!$B$41/Projects!$D$41,"")</f>
        <v/>
      </c>
      <c r="AS52" s="189" t="str">
        <f aca="false">IF(AND(Projects!$C$41&lt;=AS$4,AS$4&lt;=Projects!$C$41+Projects!$D$41-1),Projects!$B$41/Projects!$D$41,"")</f>
        <v/>
      </c>
      <c r="AT52" s="189" t="str">
        <f aca="false">IF(AND(Projects!$C$41&lt;=AT$4,AT$4&lt;=Projects!$C$41+Projects!$D$41-1),Projects!$B$41/Projects!$D$41,"")</f>
        <v/>
      </c>
      <c r="AU52" s="189" t="str">
        <f aca="false">IF(AND(Projects!$C$41&lt;=AU$4,AU$4&lt;=Projects!$C$41+Projects!$D$41-1),Projects!$B$41/Projects!$D$41,"")</f>
        <v/>
      </c>
      <c r="AV52" s="189" t="str">
        <f aca="false">IF(AND(Projects!$C$41&lt;=AV$4,AV$4&lt;=Projects!$C$41+Projects!$D$41-1),Projects!$B$41/Projects!$D$41,"")</f>
        <v/>
      </c>
      <c r="AW52" s="189" t="str">
        <f aca="false">IF(AND(Projects!$C$41&lt;=AW$4,AW$4&lt;=Projects!$C$41+Projects!$D$41-1),Projects!$B$41/Projects!$D$41,"")</f>
        <v/>
      </c>
      <c r="AX52" s="189" t="str">
        <f aca="false">IF(AND(Projects!$C$41&lt;=AX$4,AX$4&lt;=Projects!$C$41+Projects!$D$41-1),Projects!$B$41/Projects!$D$41,"")</f>
        <v/>
      </c>
      <c r="AY52" s="189" t="str">
        <f aca="false">IF(AND(Projects!$C$41&lt;=AY$4,AY$4&lt;=Projects!$C$41+Projects!$D$41-1),Projects!$B$41/Projects!$D$41,"")</f>
        <v/>
      </c>
      <c r="AZ52" s="189" t="str">
        <f aca="false">IF(AND(Projects!$C$41&lt;=AZ$4,AZ$4&lt;=Projects!$C$41+Projects!$D$41-1),Projects!$B$41/Projects!$D$41,"")</f>
        <v/>
      </c>
      <c r="BA52" s="189" t="str">
        <f aca="false">IF(AND(Projects!$C$41&lt;=BA$4,BA$4&lt;=Projects!$C$41+Projects!$D$41-1),Projects!$B$41/Projects!$D$41,"")</f>
        <v/>
      </c>
      <c r="BB52" s="189" t="str">
        <f aca="false">IF(AND(Projects!$C$41&lt;=BB$4,BB$4&lt;=Projects!$C$41+Projects!$D$41-1),Projects!$B$41/Projects!$D$41,"")</f>
        <v/>
      </c>
      <c r="BC52" s="189" t="str">
        <f aca="false">IF(AND(Projects!$C$41&lt;=BC$4,BC$4&lt;=Projects!$C$41+Projects!$D$41-1),Projects!$B$41/Projects!$D$41,"")</f>
        <v/>
      </c>
      <c r="BD52" s="189" t="str">
        <f aca="false">IF(AND(Projects!$C$41&lt;=BD$4,BD$4&lt;=Projects!$C$41+Projects!$D$41-1),Projects!$B$41/Projects!$D$41,"")</f>
        <v/>
      </c>
      <c r="BE52" s="189" t="str">
        <f aca="false">IF(AND(Projects!$C$41&lt;=BE$4,BE$4&lt;=Projects!$C$41+Projects!$D$41-1),Projects!$B$41/Projects!$D$41,"")</f>
        <v/>
      </c>
      <c r="BF52" s="189" t="str">
        <f aca="false">IF(AND(Projects!$C$41&lt;=BF$4,BF$4&lt;=Projects!$C$41+Projects!$D$41-1),Projects!$B$41/Projects!$D$41,"")</f>
        <v/>
      </c>
      <c r="BG52" s="189" t="str">
        <f aca="false">IF(AND(Projects!$C$41&lt;=BG$4,BG$4&lt;=Projects!$C$41+Projects!$D$41-1),Projects!$B$41/Projects!$D$41,"")</f>
        <v/>
      </c>
      <c r="BH52" s="189" t="str">
        <f aca="false">IF(AND(Projects!$C$41&lt;=BH$4,BH$4&lt;=Projects!$C$41+Projects!$D$41-1),Projects!$B$41/Projects!$D$41,"")</f>
        <v/>
      </c>
      <c r="BI52" s="189" t="str">
        <f aca="false">IF(AND(Projects!$C$41&lt;=BI$4,BI$4&lt;=Projects!$C$41+Projects!$D$41-1),Projects!$B$41/Projects!$D$41,"")</f>
        <v/>
      </c>
      <c r="BJ52" s="189" t="str">
        <f aca="false">IF(AND(Projects!$C$41&lt;=BJ$4,BJ$4&lt;=Projects!$C$41+Projects!$D$41-1),Projects!$B$41/Projects!$D$41,"")</f>
        <v/>
      </c>
      <c r="BK52" s="189" t="str">
        <f aca="false">IF(AND(Projects!$C$41&lt;=BK$4,BK$4&lt;=Projects!$C$41+Projects!$D$41-1),Projects!$B$41/Projects!$D$41,"")</f>
        <v/>
      </c>
      <c r="BL52" s="189" t="str">
        <f aca="false">IF(AND(Projects!$C$41&lt;=BL$4,BL$4&lt;=Projects!$C$41+Projects!$D$41-1),Projects!$B$41/Projects!$D$41,"")</f>
        <v/>
      </c>
      <c r="BM52" s="189" t="str">
        <f aca="false">IF(AND(Projects!$C$41&lt;=BM$4,BM$4&lt;=Projects!$C$41+Projects!$D$41-1),Projects!$B$41/Projects!$D$41,"")</f>
        <v/>
      </c>
      <c r="BN52" s="189" t="str">
        <f aca="false">IF(AND(Projects!$C$41&lt;=BN$4,BN$4&lt;=Projects!$C$41+Projects!$D$41-1),Projects!$B$41/Projects!$D$41,"")</f>
        <v/>
      </c>
      <c r="BO52" s="189" t="str">
        <f aca="false">IF(AND(Projects!$C$41&lt;=BO$4,BO$4&lt;=Projects!$C$41+Projects!$D$41-1),Projects!$B$41/Projects!$D$41,"")</f>
        <v/>
      </c>
      <c r="BP52" s="189" t="str">
        <f aca="false">IF(AND(Projects!$C$41&lt;=BP$4,BP$4&lt;=Projects!$C$41+Projects!$D$41-1),Projects!$B$41/Projects!$D$41,"")</f>
        <v/>
      </c>
      <c r="BQ52" s="189" t="str">
        <f aca="false">IF(AND(Projects!$C$41&lt;=BQ$4,BQ$4&lt;=Projects!$C$41+Projects!$D$41-1),Projects!$B$41/Projects!$D$41,"")</f>
        <v/>
      </c>
      <c r="BR52" s="189" t="str">
        <f aca="false">IF(AND(Projects!$C$41&lt;=BR$4,BR$4&lt;=Projects!$C$41+Projects!$D$41-1),Projects!$B$41/Projects!$D$41,"")</f>
        <v/>
      </c>
      <c r="BS52" s="189" t="str">
        <f aca="false">IF(AND(Projects!$C$41&lt;=BS$4,BS$4&lt;=Projects!$C$41+Projects!$D$41-1),Projects!$B$41/Projects!$D$41,"")</f>
        <v/>
      </c>
      <c r="BT52" s="189" t="str">
        <f aca="false">IF(AND(Projects!$C$41&lt;=BT$4,BT$4&lt;=Projects!$C$41+Projects!$D$41-1),Projects!$B$41/Projects!$D$41,"")</f>
        <v/>
      </c>
      <c r="BU52" s="189" t="str">
        <f aca="false">IF(AND(Projects!$C$41&lt;=BU$4,BU$4&lt;=Projects!$C$41+Projects!$D$41-1),Projects!$B$41/Projects!$D$41,"")</f>
        <v/>
      </c>
      <c r="BV52" s="189" t="str">
        <f aca="false">IF(AND(Projects!$C$41&lt;=BV$4,BV$4&lt;=Projects!$C$41+Projects!$D$41-1),Projects!$B$41/Projects!$D$41,"")</f>
        <v/>
      </c>
      <c r="BW52" s="189" t="str">
        <f aca="false">IF(AND(Projects!$C$41&lt;=BW$4,BW$4&lt;=Projects!$C$41+Projects!$D$41-1),Projects!$B$41/Projects!$D$41,"")</f>
        <v/>
      </c>
      <c r="BX52" s="189" t="str">
        <f aca="false">IF(AND(Projects!$C$41&lt;=BX$4,BX$4&lt;=Projects!$C$41+Projects!$D$41-1),Projects!$B$41/Projects!$D$41,"")</f>
        <v/>
      </c>
      <c r="BY52" s="189" t="str">
        <f aca="false">IF(AND(Projects!$C$41&lt;=BY$4,BY$4&lt;=Projects!$C$41+Projects!$D$41-1),Projects!$B$41/Projects!$D$41,"")</f>
        <v/>
      </c>
      <c r="BZ52" s="189" t="n">
        <f aca="false">IF(AND(Projects!$C$41&lt;=BZ$4,BZ$4&lt;=Projects!$C$41+Projects!$D$41-1),Projects!$B$41/Projects!$D$41,"")</f>
        <v>789473.684210526</v>
      </c>
      <c r="CA52" s="189" t="n">
        <f aca="false">IF(AND(Projects!$C$41&lt;=CA$4,CA$4&lt;=Projects!$C$41+Projects!$D$41-1),Projects!$B$41/Projects!$D$41,"")</f>
        <v>789473.684210526</v>
      </c>
      <c r="CB52" s="189" t="n">
        <f aca="false">IF(AND(Projects!$C$41&lt;=CB$4,CB$4&lt;=Projects!$C$41+Projects!$D$41-1),Projects!$B$41/Projects!$D$41,"")</f>
        <v>789473.684210526</v>
      </c>
      <c r="CC52" s="189" t="n">
        <f aca="false">IF(AND(Projects!$C$41&lt;=CC$4,CC$4&lt;=Projects!$C$41+Projects!$D$41-1),Projects!$B$41/Projects!$D$41,"")</f>
        <v>789473.684210526</v>
      </c>
      <c r="CD52" s="189" t="n">
        <f aca="false">IF(AND(Projects!$C$41&lt;=CD$4,CD$4&lt;=Projects!$C$41+Projects!$D$41-1),Projects!$B$41/Projects!$D$41,"")</f>
        <v>789473.684210526</v>
      </c>
      <c r="CE52" s="189" t="n">
        <f aca="false">IF(AND(Projects!$C$41&lt;=CE$4,CE$4&lt;=Projects!$C$41+Projects!$D$41-1),Projects!$B$41/Projects!$D$41,"")</f>
        <v>789473.684210526</v>
      </c>
      <c r="CF52" s="189" t="n">
        <f aca="false">IF(AND(Projects!$C$41&lt;=CF$4,CF$4&lt;=Projects!$C$41+Projects!$D$41-1),Projects!$B$41/Projects!$D$41,"")</f>
        <v>789473.684210526</v>
      </c>
      <c r="CG52" s="189" t="n">
        <f aca="false">IF(AND(Projects!$C$41&lt;=CG$4,CG$4&lt;=Projects!$C$41+Projects!$D$41-1),Projects!$B$41/Projects!$D$41,"")</f>
        <v>789473.684210526</v>
      </c>
      <c r="CH52" s="189" t="n">
        <f aca="false">IF(AND(Projects!$C$41&lt;=CH$4,CH$4&lt;=Projects!$C$41+Projects!$D$41-1),Projects!$B$41/Projects!$D$41,"")</f>
        <v>789473.684210526</v>
      </c>
      <c r="CI52" s="189" t="n">
        <f aca="false">IF(AND(Projects!$C$41&lt;=CI$4,CI$4&lt;=Projects!$C$41+Projects!$D$41-1),Projects!$B$41/Projects!$D$41,"")</f>
        <v>789473.684210526</v>
      </c>
      <c r="CJ52" s="189" t="n">
        <f aca="false">IF(AND(Projects!$C$41&lt;=CJ$4,CJ$4&lt;=Projects!$C$41+Projects!$D$41-1),Projects!$B$41/Projects!$D$41,"")</f>
        <v>789473.684210526</v>
      </c>
      <c r="CK52" s="189" t="n">
        <f aca="false">IF(AND(Projects!$C$41&lt;=CK$4,CK$4&lt;=Projects!$C$41+Projects!$D$41-1),Projects!$B$41/Projects!$D$41,"")</f>
        <v>789473.684210526</v>
      </c>
      <c r="CL52" s="189" t="n">
        <f aca="false">IF(AND(Projects!$C$41&lt;=CL$4,CL$4&lt;=Projects!$C$41+Projects!$D$41-1),Projects!$B$41/Projects!$D$41,"")</f>
        <v>789473.684210526</v>
      </c>
      <c r="CM52" s="189" t="n">
        <f aca="false">IF(AND(Projects!$C$41&lt;=CM$4,CM$4&lt;=Projects!$C$41+Projects!$D$41-1),Projects!$B$41/Projects!$D$41,"")</f>
        <v>789473.684210526</v>
      </c>
      <c r="CN52" s="189" t="n">
        <f aca="false">IF(AND(Projects!$C$41&lt;=CN$4,CN$4&lt;=Projects!$C$41+Projects!$D$41-1),Projects!$B$41/Projects!$D$41,"")</f>
        <v>789473.684210526</v>
      </c>
      <c r="CO52" s="189" t="n">
        <f aca="false">IF(AND(Projects!$C$41&lt;=CO$4,CO$4&lt;=Projects!$C$41+Projects!$D$41-1),Projects!$B$41/Projects!$D$41,"")</f>
        <v>789473.684210526</v>
      </c>
      <c r="CP52" s="189" t="n">
        <f aca="false">IF(AND(Projects!$C$41&lt;=CP$4,CP$4&lt;=Projects!$C$41+Projects!$D$41-1),Projects!$B$41/Projects!$D$41,"")</f>
        <v>789473.684210526</v>
      </c>
      <c r="CQ52" s="189" t="n">
        <f aca="false">IF(AND(Projects!$C$41&lt;=CQ$4,CQ$4&lt;=Projects!$C$41+Projects!$D$41-1),Projects!$B$41/Projects!$D$41,"")</f>
        <v>789473.684210526</v>
      </c>
      <c r="CR52" s="189" t="n">
        <f aca="false">IF(AND(Projects!$C$41&lt;=CR$4,CR$4&lt;=Projects!$C$41+Projects!$D$41-1),Projects!$B$41/Projects!$D$41,"")</f>
        <v>789473.684210526</v>
      </c>
      <c r="CS52" s="189" t="str">
        <f aca="false">IF(AND(Projects!$C$41&lt;=CS$4,CS$4&lt;=Projects!$C$41+Projects!$D$41-1),Projects!$B$41/Projects!$D$41,"")</f>
        <v/>
      </c>
      <c r="CT52" s="189" t="str">
        <f aca="false">IF(AND(Projects!$C$41&lt;=CT$4,CT$4&lt;=Projects!$C$41+Projects!$D$41-1),Projects!$B$41/Projects!$D$41,"")</f>
        <v/>
      </c>
      <c r="CU52" s="189" t="str">
        <f aca="false">IF(AND(Projects!$C$41&lt;=CU$4,CU$4&lt;=Projects!$C$41+Projects!$D$41-1),Projects!$B$41/Projects!$D$41,"")</f>
        <v/>
      </c>
      <c r="CV52" s="189" t="str">
        <f aca="false">IF(AND(Projects!$C$41&lt;=CV$4,CV$4&lt;=Projects!$C$41+Projects!$D$41-1),Projects!$B$41/Projects!$D$41,"")</f>
        <v/>
      </c>
      <c r="CW52" s="189" t="str">
        <f aca="false">IF(AND(Projects!$C$41&lt;=CW$4,CW$4&lt;=Projects!$C$41+Projects!$D$41-1),Projects!$B$41/Projects!$D$41,"")</f>
        <v/>
      </c>
      <c r="CX52" s="189" t="str">
        <f aca="false">IF(AND(Projects!$C$41&lt;=CX$4,CX$4&lt;=Projects!$C$41+Projects!$D$41-1),Projects!$B$41/Projects!$D$41,"")</f>
        <v/>
      </c>
      <c r="CY52" s="189" t="str">
        <f aca="false">IF(AND(Projects!$C$41&lt;=CY$4,CY$4&lt;=Projects!$C$41+Projects!$D$41-1),Projects!$B$41/Projects!$D$41,"")</f>
        <v/>
      </c>
      <c r="CZ52" s="189" t="str">
        <f aca="false">IF(AND(Projects!$C$41&lt;=CZ$4,CZ$4&lt;=Projects!$C$41+Projects!$D$41-1),Projects!$B$41/Projects!$D$41,"")</f>
        <v/>
      </c>
      <c r="DA52" s="189" t="str">
        <f aca="false">IF(AND(Projects!$C$41&lt;=DA$4,DA$4&lt;=Projects!$C$41+Projects!$D$41-1),Projects!$B$41/Projects!$D$41,"")</f>
        <v/>
      </c>
      <c r="DB52" s="189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SUM(G45:G52)</f>
        <v>0</v>
      </c>
      <c r="H53" s="190" t="n">
        <f aca="false">SUM(H45:H52)</f>
        <v>0</v>
      </c>
      <c r="I53" s="190" t="n">
        <f aca="false">SUM(I45:I52)</f>
        <v>0</v>
      </c>
      <c r="J53" s="190" t="n">
        <f aca="false">SUM(J45:J52)</f>
        <v>0</v>
      </c>
      <c r="K53" s="190" t="n">
        <f aca="false">SUM(K45:K52)</f>
        <v>0</v>
      </c>
      <c r="L53" s="190" t="n">
        <f aca="false">SUM(L45:L52)</f>
        <v>0</v>
      </c>
      <c r="M53" s="190" t="n">
        <f aca="false">SUM(M45:M52)</f>
        <v>0</v>
      </c>
      <c r="N53" s="190" t="n">
        <f aca="false">SUM(N45:N52)</f>
        <v>0</v>
      </c>
      <c r="O53" s="190" t="n">
        <f aca="false">SUM(O45:O52)</f>
        <v>0</v>
      </c>
      <c r="P53" s="190" t="n">
        <f aca="false">SUM(P45:P52)</f>
        <v>0</v>
      </c>
      <c r="Q53" s="190" t="n">
        <f aca="false">SUM(Q45:Q52)</f>
        <v>0</v>
      </c>
      <c r="R53" s="190" t="n">
        <f aca="false">SUM(R45:R52)</f>
        <v>0</v>
      </c>
      <c r="S53" s="190" t="n">
        <f aca="false">SUM(S45:S52)</f>
        <v>0</v>
      </c>
      <c r="T53" s="190" t="n">
        <f aca="false">SUM(T45:T52)</f>
        <v>0</v>
      </c>
      <c r="U53" s="190" t="n">
        <f aca="false">SUM(U45:U52)</f>
        <v>0</v>
      </c>
      <c r="V53" s="190" t="n">
        <f aca="false">SUM(V45:V52)</f>
        <v>0</v>
      </c>
      <c r="W53" s="190" t="n">
        <f aca="false">SUM(W45:W52)</f>
        <v>0</v>
      </c>
      <c r="X53" s="190" t="n">
        <f aca="false">SUM(X45:X52)</f>
        <v>0</v>
      </c>
      <c r="Y53" s="190" t="n">
        <f aca="false">SUM(Y45:Y52)</f>
        <v>0</v>
      </c>
      <c r="Z53" s="190" t="n">
        <f aca="false">SUM(Z45:Z52)</f>
        <v>0</v>
      </c>
      <c r="AA53" s="190" t="n">
        <f aca="false">SUM(AA45:AA52)</f>
        <v>0</v>
      </c>
      <c r="AB53" s="190" t="n">
        <f aca="false">SUM(AB45:AB52)</f>
        <v>0</v>
      </c>
      <c r="AC53" s="190" t="n">
        <f aca="false">SUM(AC45:AC52)</f>
        <v>0</v>
      </c>
      <c r="AD53" s="190" t="n">
        <f aca="false">SUM(AD45:AD52)</f>
        <v>0</v>
      </c>
      <c r="AE53" s="190" t="n">
        <f aca="false">SUM(AE45:AE52)</f>
        <v>0</v>
      </c>
      <c r="AF53" s="190" t="n">
        <f aca="false">SUM(AF45:AF52)</f>
        <v>0</v>
      </c>
      <c r="AG53" s="190" t="n">
        <f aca="false">SUM(AG45:AG52)</f>
        <v>0</v>
      </c>
      <c r="AH53" s="190" t="n">
        <f aca="false">SUM(AH45:AH52)</f>
        <v>0</v>
      </c>
      <c r="AI53" s="190" t="n">
        <f aca="false">SUM(AI45:AI52)</f>
        <v>0</v>
      </c>
      <c r="AJ53" s="190" t="n">
        <f aca="false">SUM(AJ45:AJ52)</f>
        <v>0</v>
      </c>
      <c r="AK53" s="190" t="n">
        <f aca="false">SUM(AK45:AK52)</f>
        <v>0</v>
      </c>
      <c r="AL53" s="190" t="n">
        <f aca="false">SUM(AL45:AL52)</f>
        <v>0</v>
      </c>
      <c r="AM53" s="190" t="n">
        <f aca="false">SUM(AM45:AM52)</f>
        <v>0</v>
      </c>
      <c r="AN53" s="190" t="n">
        <f aca="false">SUM(AN45:AN52)</f>
        <v>0</v>
      </c>
      <c r="AO53" s="190" t="n">
        <f aca="false">SUM(AO45:AO52)</f>
        <v>0</v>
      </c>
      <c r="AP53" s="190" t="n">
        <f aca="false">SUM(AP45:AP52)</f>
        <v>0</v>
      </c>
      <c r="AQ53" s="190" t="n">
        <f aca="false">SUM(AQ45:AQ52)</f>
        <v>0</v>
      </c>
      <c r="AR53" s="190" t="n">
        <f aca="false">SUM(AR45:AR52)</f>
        <v>0</v>
      </c>
      <c r="AS53" s="190" t="n">
        <f aca="false">SUM(AS45:AS52)</f>
        <v>0</v>
      </c>
      <c r="AT53" s="190" t="n">
        <f aca="false">SUM(AT45:AT52)</f>
        <v>0</v>
      </c>
      <c r="AU53" s="190" t="n">
        <f aca="false">SUM(AU45:AU52)</f>
        <v>0</v>
      </c>
      <c r="AV53" s="190" t="n">
        <f aca="false">SUM(AV45:AV52)</f>
        <v>947368.421052632</v>
      </c>
      <c r="AW53" s="190" t="n">
        <f aca="false">SUM(AW45:AW52)</f>
        <v>947368.421052632</v>
      </c>
      <c r="AX53" s="190" t="n">
        <f aca="false">SUM(AX45:AX52)</f>
        <v>1736842.10526316</v>
      </c>
      <c r="AY53" s="190" t="n">
        <f aca="false">SUM(AY45:AY52)</f>
        <v>1736842.10526316</v>
      </c>
      <c r="AZ53" s="190" t="n">
        <f aca="false">SUM(AZ45:AZ52)</f>
        <v>2526315.78947368</v>
      </c>
      <c r="BA53" s="190" t="n">
        <f aca="false">SUM(BA45:BA52)</f>
        <v>2526315.78947368</v>
      </c>
      <c r="BB53" s="190" t="n">
        <f aca="false">SUM(BB45:BB52)</f>
        <v>2526315.78947368</v>
      </c>
      <c r="BC53" s="190" t="n">
        <f aca="false">SUM(BC45:BC52)</f>
        <v>2526315.78947368</v>
      </c>
      <c r="BD53" s="190" t="n">
        <f aca="false">SUM(BD45:BD52)</f>
        <v>3315789.47368421</v>
      </c>
      <c r="BE53" s="190" t="n">
        <f aca="false">SUM(BE45:BE52)</f>
        <v>3315789.47368421</v>
      </c>
      <c r="BF53" s="190" t="n">
        <f aca="false">SUM(BF45:BF52)</f>
        <v>3315789.47368421</v>
      </c>
      <c r="BG53" s="190" t="n">
        <f aca="false">SUM(BG45:BG52)</f>
        <v>3315789.47368421</v>
      </c>
      <c r="BH53" s="190" t="n">
        <f aca="false">SUM(BH45:BH52)</f>
        <v>3315789.47368421</v>
      </c>
      <c r="BI53" s="190" t="n">
        <f aca="false">SUM(BI45:BI52)</f>
        <v>3315789.47368421</v>
      </c>
      <c r="BJ53" s="190" t="n">
        <f aca="false">SUM(BJ45:BJ52)</f>
        <v>3315789.47368421</v>
      </c>
      <c r="BK53" s="190" t="n">
        <f aca="false">SUM(BK45:BK52)</f>
        <v>3315789.47368421</v>
      </c>
      <c r="BL53" s="190" t="n">
        <f aca="false">SUM(BL45:BL52)</f>
        <v>3315789.47368421</v>
      </c>
      <c r="BM53" s="190" t="n">
        <f aca="false">SUM(BM45:BM52)</f>
        <v>3315789.47368421</v>
      </c>
      <c r="BN53" s="190" t="n">
        <f aca="false">SUM(BN45:BN52)</f>
        <v>3315789.47368421</v>
      </c>
      <c r="BO53" s="190" t="n">
        <f aca="false">SUM(BO45:BO52)</f>
        <v>2368421.05263158</v>
      </c>
      <c r="BP53" s="190" t="n">
        <f aca="false">SUM(BP45:BP52)</f>
        <v>2368421.05263158</v>
      </c>
      <c r="BQ53" s="190" t="n">
        <f aca="false">SUM(BQ45:BQ52)</f>
        <v>1578947.36842105</v>
      </c>
      <c r="BR53" s="190" t="n">
        <f aca="false">SUM(BR45:BR52)</f>
        <v>2368421.05263158</v>
      </c>
      <c r="BS53" s="190" t="n">
        <f aca="false">SUM(BS45:BS52)</f>
        <v>1578947.36842105</v>
      </c>
      <c r="BT53" s="190" t="n">
        <f aca="false">SUM(BT45:BT52)</f>
        <v>2368421.05263158</v>
      </c>
      <c r="BU53" s="190" t="n">
        <f aca="false">SUM(BU45:BU52)</f>
        <v>2368421.05263158</v>
      </c>
      <c r="BV53" s="190" t="n">
        <f aca="false">SUM(BV45:BV52)</f>
        <v>2368421.05263158</v>
      </c>
      <c r="BW53" s="190" t="n">
        <f aca="false">SUM(BW45:BW52)</f>
        <v>1578947.36842105</v>
      </c>
      <c r="BX53" s="190" t="n">
        <f aca="false">SUM(BX45:BX52)</f>
        <v>2368421.05263158</v>
      </c>
      <c r="BY53" s="190" t="n">
        <f aca="false">SUM(BY45:BY52)</f>
        <v>2368421.05263158</v>
      </c>
      <c r="BZ53" s="190" t="n">
        <f aca="false">SUM(BZ45:BZ52)</f>
        <v>3157894.73684211</v>
      </c>
      <c r="CA53" s="190" t="n">
        <f aca="false">SUM(CA45:CA52)</f>
        <v>3157894.73684211</v>
      </c>
      <c r="CB53" s="190" t="n">
        <f aca="false">SUM(CB45:CB52)</f>
        <v>3157894.73684211</v>
      </c>
      <c r="CC53" s="190" t="n">
        <f aca="false">SUM(CC45:CC52)</f>
        <v>3157894.73684211</v>
      </c>
      <c r="CD53" s="190" t="n">
        <f aca="false">SUM(CD45:CD52)</f>
        <v>3157894.73684211</v>
      </c>
      <c r="CE53" s="190" t="n">
        <f aca="false">SUM(CE45:CE52)</f>
        <v>3157894.73684211</v>
      </c>
      <c r="CF53" s="190" t="n">
        <f aca="false">SUM(CF45:CF52)</f>
        <v>3157894.73684211</v>
      </c>
      <c r="CG53" s="190" t="n">
        <f aca="false">SUM(CG45:CG52)</f>
        <v>3157894.73684211</v>
      </c>
      <c r="CH53" s="190" t="n">
        <f aca="false">SUM(CH45:CH52)</f>
        <v>3157894.73684211</v>
      </c>
      <c r="CI53" s="190" t="n">
        <f aca="false">SUM(CI45:CI52)</f>
        <v>3157894.73684211</v>
      </c>
      <c r="CJ53" s="190" t="n">
        <f aca="false">SUM(CJ45:CJ52)</f>
        <v>3157894.73684211</v>
      </c>
      <c r="CK53" s="190" t="n">
        <f aca="false">SUM(CK45:CK52)</f>
        <v>2368421.05263158</v>
      </c>
      <c r="CL53" s="190" t="n">
        <f aca="false">SUM(CL45:CL52)</f>
        <v>2368421.05263158</v>
      </c>
      <c r="CM53" s="190" t="n">
        <f aca="false">SUM(CM45:CM52)</f>
        <v>1578947.36842105</v>
      </c>
      <c r="CN53" s="190" t="n">
        <f aca="false">SUM(CN45:CN52)</f>
        <v>1578947.36842105</v>
      </c>
      <c r="CO53" s="190" t="n">
        <f aca="false">SUM(CO45:CO52)</f>
        <v>1578947.36842105</v>
      </c>
      <c r="CP53" s="190" t="n">
        <f aca="false">SUM(CP45:CP52)</f>
        <v>1578947.36842105</v>
      </c>
      <c r="CQ53" s="190" t="n">
        <f aca="false">SUM(CQ45:CQ52)</f>
        <v>789473.684210526</v>
      </c>
      <c r="CR53" s="190" t="n">
        <f aca="false">SUM(CR45:CR52)</f>
        <v>789473.684210526</v>
      </c>
      <c r="CS53" s="190" t="n">
        <f aca="false">SUM(CS45:CS52)</f>
        <v>0</v>
      </c>
      <c r="CT53" s="190" t="n">
        <f aca="false">SUM(CT45:CT52)</f>
        <v>0</v>
      </c>
      <c r="CU53" s="190" t="n">
        <f aca="false">SUM(CU45:CU52)</f>
        <v>0</v>
      </c>
      <c r="CV53" s="190" t="n">
        <f aca="false">SUM(CV45:CV52)</f>
        <v>0</v>
      </c>
      <c r="CW53" s="190" t="n">
        <f aca="false">SUM(CW45:CW52)</f>
        <v>0</v>
      </c>
      <c r="CX53" s="190" t="n">
        <f aca="false">SUM(CX45:CX52)</f>
        <v>0</v>
      </c>
      <c r="CY53" s="190" t="n">
        <f aca="false">SUM(CY45:CY52)</f>
        <v>0</v>
      </c>
      <c r="CZ53" s="190" t="n">
        <f aca="false">SUM(CZ45:CZ52)</f>
        <v>0</v>
      </c>
      <c r="DA53" s="190" t="n">
        <f aca="false">SUM(DA45:DA52)</f>
        <v>0</v>
      </c>
      <c r="DB53" s="190" t="n">
        <f aca="false">SUM(DB45:DB52)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COUNT(G45:G52)</f>
        <v>0</v>
      </c>
      <c r="H54" s="191" t="n">
        <f aca="false">COUNT(H45:H52)</f>
        <v>0</v>
      </c>
      <c r="I54" s="191" t="n">
        <f aca="false">COUNT(I45:I52)</f>
        <v>0</v>
      </c>
      <c r="J54" s="191" t="n">
        <f aca="false">COUNT(J45:J52)</f>
        <v>0</v>
      </c>
      <c r="K54" s="191" t="n">
        <f aca="false">COUNT(K45:K52)</f>
        <v>0</v>
      </c>
      <c r="L54" s="191" t="n">
        <f aca="false">COUNT(L45:L52)</f>
        <v>0</v>
      </c>
      <c r="M54" s="191" t="n">
        <f aca="false">COUNT(M45:M52)</f>
        <v>0</v>
      </c>
      <c r="N54" s="191" t="n">
        <f aca="false">COUNT(N45:N52)</f>
        <v>0</v>
      </c>
      <c r="O54" s="191" t="n">
        <f aca="false">COUNT(O45:O52)</f>
        <v>0</v>
      </c>
      <c r="P54" s="191" t="n">
        <f aca="false">COUNT(P45:P52)</f>
        <v>0</v>
      </c>
      <c r="Q54" s="191" t="n">
        <f aca="false">COUNT(Q45:Q52)</f>
        <v>0</v>
      </c>
      <c r="R54" s="191" t="n">
        <f aca="false">COUNT(R45:R52)</f>
        <v>0</v>
      </c>
      <c r="S54" s="191" t="n">
        <f aca="false">COUNT(S45:S52)</f>
        <v>0</v>
      </c>
      <c r="T54" s="191" t="n">
        <f aca="false">COUNT(T45:T52)</f>
        <v>0</v>
      </c>
      <c r="U54" s="191" t="n">
        <f aca="false">COUNT(U45:U52)</f>
        <v>0</v>
      </c>
      <c r="V54" s="191" t="n">
        <f aca="false">COUNT(V45:V52)</f>
        <v>0</v>
      </c>
      <c r="W54" s="191" t="n">
        <f aca="false">COUNT(W45:W52)</f>
        <v>0</v>
      </c>
      <c r="X54" s="191" t="n">
        <f aca="false">COUNT(X45:X52)</f>
        <v>0</v>
      </c>
      <c r="Y54" s="191" t="n">
        <f aca="false">COUNT(Y45:Y52)</f>
        <v>0</v>
      </c>
      <c r="Z54" s="191" t="n">
        <f aca="false">COUNT(Z45:Z52)</f>
        <v>0</v>
      </c>
      <c r="AA54" s="191" t="n">
        <f aca="false">COUNT(AA45:AA52)</f>
        <v>0</v>
      </c>
      <c r="AB54" s="191" t="n">
        <f aca="false">COUNT(AB45:AB52)</f>
        <v>0</v>
      </c>
      <c r="AC54" s="191" t="n">
        <f aca="false">COUNT(AC45:AC52)</f>
        <v>0</v>
      </c>
      <c r="AD54" s="191" t="n">
        <f aca="false">COUNT(AD45:AD52)</f>
        <v>0</v>
      </c>
      <c r="AE54" s="191" t="n">
        <f aca="false">COUNT(AE45:AE52)</f>
        <v>0</v>
      </c>
      <c r="AF54" s="191" t="n">
        <f aca="false">COUNT(AF45:AF52)</f>
        <v>0</v>
      </c>
      <c r="AG54" s="191" t="n">
        <f aca="false">COUNT(AG45:AG52)</f>
        <v>0</v>
      </c>
      <c r="AH54" s="191" t="n">
        <f aca="false">COUNT(AH45:AH52)</f>
        <v>0</v>
      </c>
      <c r="AI54" s="191" t="n">
        <f aca="false">COUNT(AI45:AI52)</f>
        <v>0</v>
      </c>
      <c r="AJ54" s="191" t="n">
        <f aca="false">COUNT(AJ45:AJ52)</f>
        <v>0</v>
      </c>
      <c r="AK54" s="191" t="n">
        <f aca="false">COUNT(AK45:AK52)</f>
        <v>0</v>
      </c>
      <c r="AL54" s="191" t="n">
        <f aca="false">COUNT(AL45:AL52)</f>
        <v>0</v>
      </c>
      <c r="AM54" s="191" t="n">
        <f aca="false">COUNT(AM45:AM52)</f>
        <v>0</v>
      </c>
      <c r="AN54" s="191" t="n">
        <f aca="false">COUNT(AN45:AN52)</f>
        <v>0</v>
      </c>
      <c r="AO54" s="191" t="n">
        <f aca="false">COUNT(AO45:AO52)</f>
        <v>0</v>
      </c>
      <c r="AP54" s="191" t="n">
        <f aca="false">COUNT(AP45:AP52)</f>
        <v>0</v>
      </c>
      <c r="AQ54" s="191" t="n">
        <f aca="false">COUNT(AQ45:AQ52)</f>
        <v>0</v>
      </c>
      <c r="AR54" s="191" t="n">
        <f aca="false">COUNT(AR45:AR52)</f>
        <v>0</v>
      </c>
      <c r="AS54" s="191" t="n">
        <f aca="false">COUNT(AS45:AS52)</f>
        <v>0</v>
      </c>
      <c r="AT54" s="191" t="n">
        <f aca="false">COUNT(AT45:AT52)</f>
        <v>0</v>
      </c>
      <c r="AU54" s="191" t="n">
        <f aca="false">COUNT(AU45:AU52)</f>
        <v>0</v>
      </c>
      <c r="AV54" s="191" t="n">
        <f aca="false">COUNT(AV45:AV52)</f>
        <v>1</v>
      </c>
      <c r="AW54" s="191" t="n">
        <f aca="false">COUNT(AW45:AW52)</f>
        <v>1</v>
      </c>
      <c r="AX54" s="191" t="n">
        <f aca="false">COUNT(AX45:AX52)</f>
        <v>2</v>
      </c>
      <c r="AY54" s="191" t="n">
        <f aca="false">COUNT(AY45:AY52)</f>
        <v>2</v>
      </c>
      <c r="AZ54" s="191" t="n">
        <f aca="false">COUNT(AZ45:AZ52)</f>
        <v>3</v>
      </c>
      <c r="BA54" s="191" t="n">
        <f aca="false">COUNT(BA45:BA52)</f>
        <v>3</v>
      </c>
      <c r="BB54" s="191" t="n">
        <f aca="false">COUNT(BB45:BB52)</f>
        <v>3</v>
      </c>
      <c r="BC54" s="191" t="n">
        <f aca="false">COUNT(BC45:BC52)</f>
        <v>3</v>
      </c>
      <c r="BD54" s="191" t="n">
        <f aca="false">COUNT(BD45:BD52)</f>
        <v>4</v>
      </c>
      <c r="BE54" s="191" t="n">
        <f aca="false">COUNT(BE45:BE52)</f>
        <v>4</v>
      </c>
      <c r="BF54" s="191" t="n">
        <f aca="false">COUNT(BF45:BF52)</f>
        <v>4</v>
      </c>
      <c r="BG54" s="191" t="n">
        <f aca="false">COUNT(BG45:BG52)</f>
        <v>4</v>
      </c>
      <c r="BH54" s="191" t="n">
        <f aca="false">COUNT(BH45:BH52)</f>
        <v>4</v>
      </c>
      <c r="BI54" s="191" t="n">
        <f aca="false">COUNT(BI45:BI52)</f>
        <v>4</v>
      </c>
      <c r="BJ54" s="191" t="n">
        <f aca="false">COUNT(BJ45:BJ52)</f>
        <v>4</v>
      </c>
      <c r="BK54" s="191" t="n">
        <f aca="false">COUNT(BK45:BK52)</f>
        <v>4</v>
      </c>
      <c r="BL54" s="191" t="n">
        <f aca="false">COUNT(BL45:BL52)</f>
        <v>4</v>
      </c>
      <c r="BM54" s="191" t="n">
        <f aca="false">COUNT(BM45:BM52)</f>
        <v>4</v>
      </c>
      <c r="BN54" s="191" t="n">
        <f aca="false">COUNT(BN45:BN52)</f>
        <v>4</v>
      </c>
      <c r="BO54" s="191" t="n">
        <f aca="false">COUNT(BO45:BO52)</f>
        <v>3</v>
      </c>
      <c r="BP54" s="191" t="n">
        <f aca="false">COUNT(BP45:BP52)</f>
        <v>3</v>
      </c>
      <c r="BQ54" s="191" t="n">
        <f aca="false">COUNT(BQ45:BQ52)</f>
        <v>2</v>
      </c>
      <c r="BR54" s="191" t="n">
        <f aca="false">COUNT(BR45:BR52)</f>
        <v>3</v>
      </c>
      <c r="BS54" s="191" t="n">
        <f aca="false">COUNT(BS45:BS52)</f>
        <v>2</v>
      </c>
      <c r="BT54" s="191" t="n">
        <f aca="false">COUNT(BT45:BT52)</f>
        <v>3</v>
      </c>
      <c r="BU54" s="191" t="n">
        <f aca="false">COUNT(BU45:BU52)</f>
        <v>3</v>
      </c>
      <c r="BV54" s="191" t="n">
        <f aca="false">COUNT(BV45:BV52)</f>
        <v>3</v>
      </c>
      <c r="BW54" s="191" t="n">
        <f aca="false">COUNT(BW45:BW52)</f>
        <v>2</v>
      </c>
      <c r="BX54" s="191" t="n">
        <f aca="false">COUNT(BX45:BX52)</f>
        <v>3</v>
      </c>
      <c r="BY54" s="191" t="n">
        <f aca="false">COUNT(BY45:BY52)</f>
        <v>3</v>
      </c>
      <c r="BZ54" s="191" t="n">
        <f aca="false">COUNT(BZ45:BZ52)</f>
        <v>4</v>
      </c>
      <c r="CA54" s="191" t="n">
        <f aca="false">COUNT(CA45:CA52)</f>
        <v>4</v>
      </c>
      <c r="CB54" s="191" t="n">
        <f aca="false">COUNT(CB45:CB52)</f>
        <v>4</v>
      </c>
      <c r="CC54" s="191" t="n">
        <f aca="false">COUNT(CC45:CC52)</f>
        <v>4</v>
      </c>
      <c r="CD54" s="191" t="n">
        <f aca="false">COUNT(CD45:CD52)</f>
        <v>4</v>
      </c>
      <c r="CE54" s="191" t="n">
        <f aca="false">COUNT(CE45:CE52)</f>
        <v>4</v>
      </c>
      <c r="CF54" s="191" t="n">
        <f aca="false">COUNT(CF45:CF52)</f>
        <v>4</v>
      </c>
      <c r="CG54" s="191" t="n">
        <f aca="false">COUNT(CG45:CG52)</f>
        <v>4</v>
      </c>
      <c r="CH54" s="191" t="n">
        <f aca="false">COUNT(CH45:CH52)</f>
        <v>4</v>
      </c>
      <c r="CI54" s="191" t="n">
        <f aca="false">COUNT(CI45:CI52)</f>
        <v>4</v>
      </c>
      <c r="CJ54" s="191" t="n">
        <f aca="false">COUNT(CJ45:CJ52)</f>
        <v>4</v>
      </c>
      <c r="CK54" s="191" t="n">
        <f aca="false">COUNT(CK45:CK52)</f>
        <v>3</v>
      </c>
      <c r="CL54" s="191" t="n">
        <f aca="false">COUNT(CL45:CL52)</f>
        <v>3</v>
      </c>
      <c r="CM54" s="191" t="n">
        <f aca="false">COUNT(CM45:CM52)</f>
        <v>2</v>
      </c>
      <c r="CN54" s="191" t="n">
        <f aca="false">COUNT(CN45:CN52)</f>
        <v>2</v>
      </c>
      <c r="CO54" s="191" t="n">
        <f aca="false">COUNT(CO45:CO52)</f>
        <v>2</v>
      </c>
      <c r="CP54" s="191" t="n">
        <f aca="false">COUNT(CP45:CP52)</f>
        <v>2</v>
      </c>
      <c r="CQ54" s="191" t="n">
        <f aca="false">COUNT(CQ45:CQ52)</f>
        <v>1</v>
      </c>
      <c r="CR54" s="191" t="n">
        <f aca="false">COUNT(CR45:CR52)</f>
        <v>1</v>
      </c>
      <c r="CS54" s="191" t="n">
        <f aca="false">COUNT(CS45:CS52)</f>
        <v>0</v>
      </c>
      <c r="CT54" s="191" t="n">
        <f aca="false">COUNT(CT45:CT52)</f>
        <v>0</v>
      </c>
      <c r="CU54" s="191" t="n">
        <f aca="false">COUNT(CU45:CU52)</f>
        <v>0</v>
      </c>
      <c r="CV54" s="191" t="n">
        <f aca="false">COUNT(CV45:CV52)</f>
        <v>0</v>
      </c>
      <c r="CW54" s="191" t="n">
        <f aca="false">COUNT(CW45:CW52)</f>
        <v>0</v>
      </c>
      <c r="CX54" s="191" t="n">
        <f aca="false">COUNT(CX45:CX52)</f>
        <v>0</v>
      </c>
      <c r="CY54" s="191" t="n">
        <f aca="false">COUNT(CY45:CY52)</f>
        <v>0</v>
      </c>
      <c r="CZ54" s="191" t="n">
        <f aca="false">COUNT(CZ45:CZ52)</f>
        <v>0</v>
      </c>
      <c r="DA54" s="191" t="n">
        <f aca="false">COUNT(DA45:DA52)</f>
        <v>0</v>
      </c>
      <c r="DB54" s="191" t="n">
        <f aca="false">COUNT(DB45:DB52)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5842105.26315789</v>
      </c>
      <c r="CP56" s="194" t="n">
        <f aca="false">CP21+CP53</f>
        <v>5842105.26315789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5842105.26315789</v>
      </c>
      <c r="CP61" s="198" t="n">
        <f aca="false">CP56-CP60</f>
        <v>5842105.26315789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412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76603606.585038</v>
      </c>
      <c r="F41" s="254" t="n">
        <f aca="false">'Annual Summary'!F7</f>
        <v>58566903.920152</v>
      </c>
      <c r="G41" s="254" t="n">
        <f aca="false">'Annual Summary'!G7</f>
        <v>71144460</v>
      </c>
      <c r="H41" s="254" t="n">
        <f aca="false">'Annual Summary'!H7</f>
        <v>56176353</v>
      </c>
      <c r="I41" s="254" t="n">
        <f aca="false">'Annual Summary'!I7</f>
        <v>60109692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3296784.71129344</v>
      </c>
      <c r="F42" s="272" t="n">
        <f aca="false">'Annual Summary'!F22</f>
        <v>1539485.05792245</v>
      </c>
      <c r="G42" s="272" t="n">
        <f aca="false">'Annual Summary'!G22</f>
        <v>1220529.64314952</v>
      </c>
      <c r="H42" s="272" t="n">
        <f aca="false">'Annual Summary'!H22</f>
        <v>1002535.34737255</v>
      </c>
      <c r="I42" s="272" t="n">
        <f aca="false">'Annual Summary'!I22</f>
        <v>-209436.736479096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0.0430369385759098</v>
      </c>
      <c r="F43" s="261" t="n">
        <f aca="false">'Annual Summary'!F23</f>
        <v>0.0262859218240618</v>
      </c>
      <c r="G43" s="261" t="n">
        <f aca="false">'Annual Summary'!G23</f>
        <v>0.0171556526418153</v>
      </c>
      <c r="H43" s="261" t="n">
        <f aca="false">'Annual Summary'!H23</f>
        <v>0.017846216314052</v>
      </c>
      <c r="I43" s="261" t="n">
        <f aca="false">'Annual Summary'!I23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1128802.87714286</v>
      </c>
      <c r="D45" s="254" t="n">
        <f aca="false">'Annual Summary'!D25</f>
        <v>366039.47</v>
      </c>
      <c r="E45" s="254" t="n">
        <f aca="false">'Annual Summary'!E25</f>
        <v>163365</v>
      </c>
      <c r="F45" s="254" t="n">
        <f aca="false">'Annual Summary'!F25</f>
        <v>1276957</v>
      </c>
      <c r="G45" s="254" t="n">
        <f aca="false">'Annual Summary'!G25</f>
        <v>546560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-1453674.74685714</v>
      </c>
      <c r="D46" s="272" t="n">
        <f aca="false">'Annual Summary'!D27</f>
        <v>-1971040.12408</v>
      </c>
      <c r="E46" s="272" t="n">
        <f aca="false">'Annual Summary'!E27</f>
        <v>-2383821.1859616</v>
      </c>
      <c r="F46" s="272" t="n">
        <f aca="false">'Annual Summary'!F27</f>
        <v>-2431497.60968083</v>
      </c>
      <c r="G46" s="272" t="n">
        <f aca="false">'Annual Summary'!G27</f>
        <v>-2359115.21187445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4258615.06402794</v>
      </c>
      <c r="D48" s="272" t="n">
        <f aca="false">'Annual Summary'!D29</f>
        <v>5845647.92635396</v>
      </c>
      <c r="E48" s="272" t="n">
        <f aca="false">'Annual Summary'!E29</f>
        <v>912963.525331842</v>
      </c>
      <c r="F48" s="272" t="n">
        <f aca="false">'Annual Summary'!F29</f>
        <v>-892012.551758379</v>
      </c>
      <c r="G48" s="272" t="n">
        <f aca="false">'Annual Summary'!G29</f>
        <v>-1138585.56872493</v>
      </c>
      <c r="H48" s="272" t="n">
        <f aca="false">'Annual Summary'!H29</f>
        <v>-1238672.76573939</v>
      </c>
      <c r="I48" s="272" t="n">
        <f aca="false">'Annual Summary'!I29</f>
        <v>-1285905.42524679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4697385.29319945</v>
      </c>
      <c r="D50" s="274" t="n">
        <f aca="false">'Annual Summary'!D51</f>
        <v>9729944.23553785</v>
      </c>
      <c r="E50" s="274" t="n">
        <f aca="false">'Annual Summary'!E51</f>
        <v>11194270.4658523</v>
      </c>
      <c r="F50" s="274" t="n">
        <f aca="false">'Annual Summary'!F51</f>
        <v>10520303.8962876</v>
      </c>
      <c r="G50" s="274" t="n">
        <f aca="false">'Annual Summary'!G51</f>
        <v>8969981.10756262</v>
      </c>
      <c r="H50" s="274" t="n">
        <f aca="false">'Annual Summary'!H51</f>
        <v>8152074.88682322</v>
      </c>
      <c r="I50" s="274" t="n">
        <f aca="false">'Annual Summary'!I51</f>
        <v>6884228.11157643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16273008.6234203</v>
      </c>
      <c r="E51" s="274" t="n">
        <f aca="false">'Annual Summary'!E48</f>
        <v>20371156.0396963</v>
      </c>
      <c r="F51" s="274" t="n">
        <f aca="false">'Annual Summary'!F48</f>
        <v>22128687.0798124</v>
      </c>
      <c r="G51" s="274" t="n">
        <f aca="false">'Annual Summary'!G48</f>
        <v>22937479.5029619</v>
      </c>
      <c r="H51" s="274" t="n">
        <f aca="false">'Annual Summary'!H48</f>
        <v>24360781.3953345</v>
      </c>
      <c r="I51" s="274" t="n">
        <f aca="false">'Annual Summary'!I48</f>
        <v>24169403.3088554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-3670042.83352381</v>
      </c>
      <c r="D52" s="274" t="n">
        <f aca="false">'Annual Summary'!D49</f>
        <v>-6543064.38788241</v>
      </c>
      <c r="E52" s="274" t="n">
        <f aca="false">'Annual Summary'!E49</f>
        <v>-9176885.57384401</v>
      </c>
      <c r="F52" s="274" t="n">
        <f aca="false">'Annual Summary'!F49</f>
        <v>-11608383.1835248</v>
      </c>
      <c r="G52" s="274" t="n">
        <f aca="false">'Annual Summary'!G49</f>
        <v>-13967498.3953993</v>
      </c>
      <c r="H52" s="274" t="n">
        <f aca="false">'Annual Summary'!H49</f>
        <v>-16208706.5085112</v>
      </c>
      <c r="I52" s="274" t="n">
        <f aca="false">'Annual Summary'!I49</f>
        <v>-17285175.197279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0</v>
      </c>
      <c r="G54" s="252" t="n">
        <f aca="false">'Annual Summary'!G46</f>
        <v>5811282</v>
      </c>
      <c r="H54" s="252" t="n">
        <f aca="false">'Annual Summary'!H46</f>
        <v>0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20371156.0396963</v>
      </c>
      <c r="E70" s="265" t="n">
        <f aca="false">'Annual Summary'!G48</f>
        <v>22937479.5029619</v>
      </c>
      <c r="F70" s="265" t="n">
        <f aca="false">'Annual Summary'!I48</f>
        <v>24169403.3088554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-3670042.83352381</v>
      </c>
      <c r="D71" s="265" t="n">
        <f aca="false">'Annual Summary'!E49</f>
        <v>-9176885.57384401</v>
      </c>
      <c r="E71" s="265" t="n">
        <f aca="false">'Annual Summary'!G49</f>
        <v>-13967498.3953993</v>
      </c>
      <c r="F71" s="265" t="n">
        <f aca="false">'Annual Summary'!I49</f>
        <v>-17285175.197279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4697385.29319945</v>
      </c>
      <c r="D72" s="280" t="n">
        <f aca="false">'Annual Summary'!E51</f>
        <v>11194270.4658523</v>
      </c>
      <c r="E72" s="280" t="n">
        <f aca="false">'Annual Summary'!G51</f>
        <v>8969981.10756262</v>
      </c>
      <c r="F72" s="280" t="n">
        <f aca="false">'Annual Summary'!I51</f>
        <v>6884228.11157643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4697385.29319945</v>
      </c>
      <c r="D100" s="265" t="n">
        <f aca="false">'Annual Summary'!D51</f>
        <v>9729944.23553785</v>
      </c>
      <c r="E100" s="265" t="n">
        <f aca="false">'Annual Summary'!E51</f>
        <v>11194270.4658523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164839.235564672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4982999.78374371</v>
      </c>
      <c r="D102" s="265" t="n">
        <f aca="false">D100+D101</f>
        <v>10120778.6380595</v>
      </c>
      <c r="E102" s="265" t="n">
        <f aca="false">E100+E101</f>
        <v>11359109.7014169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2436988.23963241</v>
      </c>
      <c r="D103" s="254" t="n">
        <f aca="false">D102-D99</f>
        <v>8858738.88461523</v>
      </c>
      <c r="E103" s="254" t="n">
        <f aca="false">E102-E99</f>
        <v>10906576.7138763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30" customFormat="false" ht="15" hidden="false" customHeight="true" outlineLevel="0" collapsed="false">
      <c r="A130" s="1" t="s">
        <v>923</v>
      </c>
    </row>
    <row r="131" customFormat="false" ht="15" hidden="false" customHeight="true" outlineLevel="0" collapsed="false">
      <c r="A131" s="1" t="s">
        <v>924</v>
      </c>
    </row>
    <row r="132" customFormat="false" ht="15" hidden="false" customHeight="true" outlineLevel="0" collapsed="false">
      <c r="A132" s="1" t="s">
        <v>925</v>
      </c>
    </row>
    <row r="133" customFormat="false" ht="15" hidden="false" customHeight="true" outlineLevel="0" collapsed="false">
      <c r="A133" s="1" t="s">
        <v>926</v>
      </c>
    </row>
    <row r="134" customFormat="false" ht="15" hidden="false" customHeight="true" outlineLevel="0" collapsed="false">
      <c r="A134" s="1" t="s">
        <v>927</v>
      </c>
    </row>
    <row r="135" customFormat="false" ht="15" hidden="false" customHeight="true" outlineLevel="0" collapsed="false">
      <c r="A135" s="1" t="s">
        <v>928</v>
      </c>
    </row>
    <row r="136" customFormat="false" ht="15" hidden="false" customHeight="true" outlineLevel="0" collapsed="false">
      <c r="A136" s="1" t="s">
        <v>929</v>
      </c>
    </row>
    <row r="137" customFormat="false" ht="15" hidden="false" customHeight="true" outlineLevel="0" collapsed="false">
      <c r="A137" s="1" t="s">
        <v>930</v>
      </c>
    </row>
    <row r="138" customFormat="false" ht="15" hidden="false" customHeight="true" outlineLevel="0" collapsed="false">
      <c r="A138" s="1" t="s">
        <v>931</v>
      </c>
    </row>
    <row r="139" customFormat="false" ht="15" hidden="false" customHeight="true" outlineLevel="0" collapsed="false">
      <c r="A139" s="1" t="s">
        <v>932</v>
      </c>
    </row>
    <row r="141" customFormat="false" ht="15" hidden="false" customHeight="true" outlineLevel="0" collapsed="false">
      <c r="A141" s="1" t="s">
        <v>933</v>
      </c>
    </row>
    <row r="142" customFormat="false" ht="15" hidden="false" customHeight="true" outlineLevel="0" collapsed="false">
      <c r="A142" s="1" t="s">
        <v>934</v>
      </c>
    </row>
    <row r="143" customFormat="false" ht="15" hidden="false" customHeight="true" outlineLevel="0" collapsed="false">
      <c r="A143" s="1" t="s">
        <v>935</v>
      </c>
    </row>
    <row r="144" customFormat="false" ht="15" hidden="false" customHeight="true" outlineLevel="0" collapsed="false">
      <c r="A144" s="1" t="s">
        <v>936</v>
      </c>
    </row>
    <row r="145" customFormat="false" ht="15" hidden="false" customHeight="true" outlineLevel="0" collapsed="false">
      <c r="A145" s="1" t="s">
        <v>937</v>
      </c>
    </row>
    <row r="146" customFormat="false" ht="15" hidden="false" customHeight="true" outlineLevel="0" collapsed="false">
      <c r="A146" s="1" t="s">
        <v>938</v>
      </c>
    </row>
    <row r="147" customFormat="false" ht="15" hidden="false" customHeight="true" outlineLevel="0" collapsed="false">
      <c r="A147" s="1" t="s">
        <v>939</v>
      </c>
    </row>
    <row r="148" customFormat="false" ht="15" hidden="false" customHeight="true" outlineLevel="0" collapsed="false">
      <c r="A148" s="1" t="s">
        <v>940</v>
      </c>
    </row>
    <row r="149" customFormat="false" ht="15" hidden="false" customHeight="true" outlineLevel="0" collapsed="false">
      <c r="A149" s="1" t="s">
        <v>941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942</v>
      </c>
      <c r="B1" s="4" t="s">
        <v>943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944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945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946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947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949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950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951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952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953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954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955</v>
      </c>
      <c r="B25" s="1" t="s">
        <v>956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957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958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959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960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961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962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963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964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965</v>
      </c>
      <c r="B52" s="312" t="s">
        <v>966</v>
      </c>
      <c r="C52" s="312" t="s">
        <v>967</v>
      </c>
      <c r="D52" s="312" t="s">
        <v>968</v>
      </c>
      <c r="E52" s="312" t="s">
        <v>969</v>
      </c>
      <c r="F52" s="312" t="s">
        <v>970</v>
      </c>
      <c r="G52" s="312" t="s">
        <v>971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972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973</v>
      </c>
    </row>
    <row r="95" s="1" customFormat="true" ht="15" hidden="false" customHeight="true" outlineLevel="0" collapsed="false">
      <c r="A95" s="1" t="s">
        <v>974</v>
      </c>
    </row>
    <row r="96" s="1" customFormat="true" ht="15" hidden="false" customHeight="true" outlineLevel="0" collapsed="false">
      <c r="A96" s="73" t="s">
        <v>975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976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977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0.610015245270801</v>
      </c>
      <c r="AV98" s="75" t="n">
        <f aca="false">IFERROR((AV97-AV96)/(Model!AU109-(Model!AU105+Model!AU106)),0)</f>
        <v>0.525387644155339</v>
      </c>
      <c r="AW98" s="75" t="n">
        <f aca="false">IFERROR((AW97-AW96)/(Model!AV109-(Model!AV105+Model!AV106)),0)</f>
        <v>0.715902950414238</v>
      </c>
      <c r="AX98" s="75" t="n">
        <f aca="false">IFERROR((AX97-AX96)/(Model!AW109-(Model!AW105+Model!AW106)),0)</f>
        <v>0.715902950414239</v>
      </c>
      <c r="AY98" s="75" t="n">
        <f aca="false">IFERROR((AY97-AY96)/(Model!AX109-(Model!AX105+Model!AX106)),0)</f>
        <v>0.715902950414238</v>
      </c>
      <c r="AZ98" s="75" t="n">
        <f aca="false">IFERROR((AZ97-AZ96)/(Model!AY109-(Model!AY105+Model!AY106)),0)</f>
        <v>0.715902950414238</v>
      </c>
      <c r="BA98" s="75" t="n">
        <f aca="false">IFERROR((BA97-BA96)/(Model!AZ109-(Model!AZ105+Model!AZ106)),0)</f>
        <v>0.75565857478275</v>
      </c>
      <c r="BB98" s="75" t="n">
        <f aca="false">IFERROR((BB97-BB96)/(Model!BA109-(Model!BA105+Model!BA106)),0)</f>
        <v>0.785653528352209</v>
      </c>
      <c r="BC98" s="75" t="n">
        <f aca="false">IFERROR((BC97-BC96)/(Model!BB109-(Model!BB105+Model!BB106)),0)</f>
        <v>0.715902950414238</v>
      </c>
      <c r="BD98" s="75" t="n">
        <f aca="false">IFERROR((BD97-BD96)/(Model!BC109-(Model!BC105+Model!BC106)),0)</f>
        <v>0.715902950414239</v>
      </c>
      <c r="BE98" s="75" t="n">
        <f aca="false">IFERROR((BE97-BE96)/(Model!BD109-(Model!BD105+Model!BD106)),0)</f>
        <v>0.790789984198493</v>
      </c>
      <c r="BF98" s="75" t="n">
        <f aca="false">IFERROR((BF97-BF96)/(Model!BE109-(Model!BE105+Model!BE106)),0)</f>
        <v>0.724856409867134</v>
      </c>
      <c r="BG98" s="75" t="n">
        <f aca="false">IFERROR((BG97-BG96)/(Model!BF109-(Model!BF105+Model!BF106)),0)</f>
        <v>0.762310864896587</v>
      </c>
      <c r="BH98" s="75" t="n">
        <f aca="false">IFERROR((BH97-BH96)/(Model!BG109-(Model!BG105+Model!BG106)),0)</f>
        <v>0.795686027918311</v>
      </c>
      <c r="BI98" s="75" t="n">
        <f aca="false">IFERROR((BI97-BI96)/(Model!BH109-(Model!BH105+Model!BH106)),0)</f>
        <v>0.545286006423862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1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0.999999999999999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1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1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978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350862.050774157</v>
      </c>
      <c r="AV99" s="74" t="n">
        <f aca="false">Model!AU109+SUM(Model!AU113:AU143)+Model!AU145-(Model!AU105+Model!AU106)</f>
        <v>773994.884370497</v>
      </c>
      <c r="AW99" s="74" t="n">
        <f aca="false">Model!AV109+SUM(Model!AV113:AV143)+Model!AV145-(Model!AV105+Model!AV106)</f>
        <v>59025.4418580272</v>
      </c>
      <c r="AX99" s="74" t="n">
        <f aca="false">Model!AW109+SUM(Model!AW113:AW143)+Model!AW145-(Model!AW105+Model!AW106)</f>
        <v>59025.4418580263</v>
      </c>
      <c r="AY99" s="74" t="n">
        <f aca="false">Model!AX109+SUM(Model!AX113:AX143)+Model!AX145-(Model!AX105+Model!AX106)</f>
        <v>59025.4418580272</v>
      </c>
      <c r="AZ99" s="74" t="n">
        <f aca="false">Model!AY109+SUM(Model!AY113:AY143)+Model!AY145-(Model!AY105+Model!AY106)</f>
        <v>59025.4418580272</v>
      </c>
      <c r="BA99" s="74" t="n">
        <f aca="false">Model!AZ109+SUM(Model!AZ113:AZ143)+Model!AZ145-(Model!AZ105+Model!AZ106)</f>
        <v>149318.691858026</v>
      </c>
      <c r="BB99" s="74" t="n">
        <f aca="false">Model!BA109+SUM(Model!BA113:BA143)+Model!BA145-(Model!BA105+Model!BA106)</f>
        <v>229693.451877817</v>
      </c>
      <c r="BC99" s="74" t="n">
        <f aca="false">Model!BB109+SUM(Model!BB113:BB143)+Model!BB145-(Model!BB105+Model!BB106)</f>
        <v>49106.9518778169</v>
      </c>
      <c r="BD99" s="74" t="n">
        <f aca="false">Model!BC109+SUM(Model!BC113:BC143)+Model!BC145-(Model!BC105+Model!BC106)</f>
        <v>49106.9518778164</v>
      </c>
      <c r="BE99" s="74" t="n">
        <f aca="false">Model!BD109+SUM(Model!BD113:BD143)+Model!BD145-(Model!BD105+Model!BD106)</f>
        <v>247752.101877816</v>
      </c>
      <c r="BF99" s="74" t="n">
        <f aca="false">Model!BE109+SUM(Model!BE113:BE143)+Model!BE145-(Model!BE105+Model!BE106)</f>
        <v>67165.6018778168</v>
      </c>
      <c r="BG99" s="74" t="n">
        <f aca="false">Model!BF109+SUM(Model!BF113:BF143)+Model!BF145-(Model!BF105+Model!BF106)</f>
        <v>157458.851877816</v>
      </c>
      <c r="BH99" s="74" t="n">
        <f aca="false">Model!BG109+SUM(Model!BG113:BG143)+Model!BG145-(Model!BG105+Model!BG106)</f>
        <v>265810.751877817</v>
      </c>
      <c r="BI99" s="74" t="n">
        <f aca="false">Model!BH109+SUM(Model!BH113:BH143)+Model!BH145-(Model!BH105+Model!BH106)</f>
        <v>388336.476933417</v>
      </c>
      <c r="BJ99" s="74" t="n">
        <f aca="false">Model!BI109+SUM(Model!BI113:BI143)+Model!BI145-(Model!BI105+Model!BI106)</f>
        <v>-18259.4389907305</v>
      </c>
      <c r="BK99" s="74" t="n">
        <f aca="false">Model!BJ109+SUM(Model!BJ113:BJ143)+Model!BJ145-(Model!BJ105+Model!BJ106)</f>
        <v>198444.36100927</v>
      </c>
      <c r="BL99" s="74" t="n">
        <f aca="false">Model!BK109+SUM(Model!BK113:BK143)+Model!BK145-(Model!BK105+Model!BK106)</f>
        <v>-18259.4389907305</v>
      </c>
      <c r="BM99" s="74" t="n">
        <f aca="false">Model!BL109+SUM(Model!BL113:BL143)+Model!BL145-(Model!BL105+Model!BL106)</f>
        <v>72033.8110092695</v>
      </c>
      <c r="BN99" s="74" t="n">
        <f aca="false">Model!BM109+SUM(Model!BM113:BM143)+Model!BM145-(Model!BM105+Model!BM106)</f>
        <v>61916.9512294549</v>
      </c>
      <c r="BO99" s="74" t="n">
        <f aca="false">Model!BN109+SUM(Model!BN113:BN143)+Model!BN145-(Model!BN105+Model!BN106)</f>
        <v>170268.851229455</v>
      </c>
      <c r="BP99" s="74" t="n">
        <f aca="false">Model!BO109+SUM(Model!BO113:BO143)+Model!BO145-(Model!BO105+Model!BO106)</f>
        <v>170268.851229455</v>
      </c>
      <c r="BQ99" s="74" t="n">
        <f aca="false">Model!BP109+SUM(Model!BP113:BP143)+Model!BP145-(Model!BP105+Model!BP106)</f>
        <v>170268.851229455</v>
      </c>
      <c r="BR99" s="74" t="n">
        <f aca="false">Model!BQ109+SUM(Model!BQ113:BQ143)+Model!BQ145-(Model!BQ105+Model!BQ106)</f>
        <v>170268.851229455</v>
      </c>
      <c r="BS99" s="74" t="n">
        <f aca="false">Model!BR109+SUM(Model!BR113:BR143)+Model!BR145-(Model!BR105+Model!BR106)</f>
        <v>260562.101229455</v>
      </c>
      <c r="BT99" s="74" t="n">
        <f aca="false">Model!BS109+SUM(Model!BS113:BS143)+Model!BS145-(Model!BS105+Model!BS106)</f>
        <v>79975.6012294553</v>
      </c>
      <c r="BU99" s="74" t="n">
        <f aca="false">Model!BT109+SUM(Model!BT113:BT143)+Model!BT145-(Model!BT105+Model!BT106)</f>
        <v>188327.501229455</v>
      </c>
      <c r="BV99" s="74" t="n">
        <f aca="false">Model!BU109+SUM(Model!BU113:BU143)+Model!BU145-(Model!BU105+Model!BU106)</f>
        <v>188327.501229455</v>
      </c>
      <c r="BW99" s="74" t="n">
        <f aca="false">Model!BV109+SUM(Model!BV113:BV143)+Model!BV145-(Model!BV105+Model!BV106)</f>
        <v>296679.401229455</v>
      </c>
      <c r="BX99" s="74" t="n">
        <f aca="false">Model!BW109+SUM(Model!BW113:BW143)+Model!BW145-(Model!BW105+Model!BW106)</f>
        <v>79975.6012294553</v>
      </c>
      <c r="BY99" s="74" t="n">
        <f aca="false">Model!BX109+SUM(Model!BX113:BX143)+Model!BX145-(Model!BX105+Model!BX106)</f>
        <v>170268.851229455</v>
      </c>
      <c r="BZ99" s="74" t="n">
        <f aca="false">Model!BY109+SUM(Model!BY113:BY143)+Model!BY145-(Model!BY105+Model!BY106)</f>
        <v>-20636.8457459561</v>
      </c>
      <c r="CA99" s="74" t="n">
        <f aca="false">Model!BZ109+SUM(Model!BZ113:BZ143)+Model!BZ145-(Model!BZ105+Model!BZ106)</f>
        <v>178008.304254044</v>
      </c>
      <c r="CB99" s="74" t="n">
        <f aca="false">Model!CA109+SUM(Model!CA113:CA143)+Model!CA145-(Model!CA105+Model!CA106)</f>
        <v>-2578.19574595578</v>
      </c>
      <c r="CC99" s="74" t="n">
        <f aca="false">Model!CB109+SUM(Model!CB113:CB143)+Model!CB145-(Model!CB105+Model!CB106)</f>
        <v>196066.954254044</v>
      </c>
      <c r="CD99" s="74" t="n">
        <f aca="false">Model!CC109+SUM(Model!CC113:CC143)+Model!CC145-(Model!CC105+Model!CC106)</f>
        <v>-20636.8457459557</v>
      </c>
      <c r="CE99" s="74" t="n">
        <f aca="false">Model!CD109+SUM(Model!CD113:CD143)+Model!CD145-(Model!CD105+Model!CD106)</f>
        <v>159949.654254044</v>
      </c>
      <c r="CF99" s="74" t="n">
        <f aca="false">Model!CE109+SUM(Model!CE113:CE143)+Model!CE145-(Model!CE105+Model!CE106)</f>
        <v>-20636.8457459557</v>
      </c>
      <c r="CG99" s="74" t="n">
        <f aca="false">Model!CF109+SUM(Model!CF113:CF143)+Model!CF145-(Model!CF105+Model!CF106)</f>
        <v>196066.954254044</v>
      </c>
      <c r="CH99" s="74" t="n">
        <f aca="false">Model!CG109+SUM(Model!CG113:CG143)+Model!CG145-(Model!CG105+Model!CG106)</f>
        <v>-20636.8457459561</v>
      </c>
      <c r="CI99" s="74" t="n">
        <f aca="false">Model!CH109+SUM(Model!CH113:CH143)+Model!CH145-(Model!CH105+Model!CH106)</f>
        <v>69656.4042540443</v>
      </c>
      <c r="CJ99" s="74" t="n">
        <f aca="false">Model!CI109+SUM(Model!CI113:CI143)+Model!CI145-(Model!CI105+Model!CI106)</f>
        <v>69656.4042540443</v>
      </c>
      <c r="CK99" s="74" t="n">
        <f aca="false">Model!CJ109+SUM(Model!CJ113:CJ143)+Model!CJ145-(Model!CJ105+Model!CJ106)</f>
        <v>69656.4042540443</v>
      </c>
      <c r="CL99" s="74" t="n">
        <f aca="false">Model!CK109+SUM(Model!CK113:CK143)+Model!CK145-(Model!CK105+Model!CK106)</f>
        <v>59130.8233391253</v>
      </c>
      <c r="CM99" s="74" t="n">
        <f aca="false">Model!CL109+SUM(Model!CL113:CL143)+Model!CL145-(Model!CL105+Model!CL106)</f>
        <v>167482.723339125</v>
      </c>
      <c r="CN99" s="74" t="n">
        <f aca="false">Model!CM109+SUM(Model!CM113:CM143)+Model!CM145-(Model!CM105+Model!CM106)</f>
        <v>-49221.0766608751</v>
      </c>
      <c r="CO99" s="74" t="n">
        <f aca="false">Model!CN109+SUM(Model!CN113:CN143)+Model!CN145-(Model!CN105+Model!CN106)</f>
        <v>-49221.0766608751</v>
      </c>
      <c r="CP99" s="74" t="n">
        <f aca="false">Model!CO109+SUM(Model!CO113:CO143)+Model!CO145-(Model!CO105+Model!CO106)</f>
        <v>-49221.0766608751</v>
      </c>
      <c r="CQ99" s="74" t="n">
        <f aca="false">Model!CP109+SUM(Model!CP113:CP143)+Model!CP145-(Model!CP105+Model!CP106)</f>
        <v>-49221.0766608751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979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980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982</v>
      </c>
      <c r="C3" s="318" t="s">
        <v>983</v>
      </c>
      <c r="D3" s="318" t="s">
        <v>984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985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986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987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970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988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989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985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986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987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970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988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985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986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987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970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988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990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991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992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993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994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995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996</v>
      </c>
    </row>
    <row r="41" s="1" customFormat="true" ht="15" hidden="false" customHeight="true" outlineLevel="0" collapsed="false">
      <c r="A41" s="348" t="s">
        <v>997</v>
      </c>
    </row>
    <row r="42" s="1" customFormat="true" ht="15" hidden="false" customHeight="true" outlineLevel="0" collapsed="false">
      <c r="A42" s="348" t="s">
        <v>998</v>
      </c>
    </row>
    <row r="43" s="1" customFormat="true" ht="15" hidden="false" customHeight="true" outlineLevel="0" collapsed="false">
      <c r="A43" s="348" t="s">
        <v>999</v>
      </c>
    </row>
    <row r="44" s="1" customFormat="true" ht="15" hidden="false" customHeight="true" outlineLevel="0" collapsed="false">
      <c r="A44" s="348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1001</v>
      </c>
    </row>
    <row r="2" s="1" customFormat="true" ht="15" hidden="false" customHeight="true" outlineLevel="0" collapsed="false">
      <c r="A2" s="93" t="s">
        <v>1002</v>
      </c>
      <c r="B2" s="349" t="n">
        <v>0.0025</v>
      </c>
    </row>
    <row r="3" s="1" customFormat="true" ht="15" hidden="false" customHeight="true" outlineLevel="0" collapsed="false">
      <c r="A3" s="93" t="s">
        <v>1003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1004</v>
      </c>
      <c r="B5" s="351" t="s">
        <v>1005</v>
      </c>
      <c r="C5" s="351" t="s">
        <v>1006</v>
      </c>
      <c r="D5" s="352" t="s">
        <v>1007</v>
      </c>
      <c r="E5" s="352" t="s">
        <v>1008</v>
      </c>
      <c r="F5" s="352" t="s">
        <v>1009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54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54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54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1010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1011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1012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1013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1014</v>
      </c>
      <c r="G20" s="355" t="s">
        <v>423</v>
      </c>
      <c r="H20" s="355" t="s">
        <v>1015</v>
      </c>
      <c r="I20" s="355" t="s">
        <v>1016</v>
      </c>
      <c r="J20" s="355" t="s">
        <v>1017</v>
      </c>
      <c r="K20" s="355" t="s">
        <v>1018</v>
      </c>
      <c r="L20" s="355" t="s">
        <v>1019</v>
      </c>
      <c r="M20" s="355" t="s">
        <v>1020</v>
      </c>
      <c r="N20" s="355" t="s">
        <v>1021</v>
      </c>
      <c r="O20" s="355" t="s">
        <v>1022</v>
      </c>
      <c r="P20" s="355" t="s">
        <v>523</v>
      </c>
      <c r="Q20" s="355" t="s">
        <v>1023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1503396.83021243</v>
      </c>
      <c r="L24" s="106" t="n">
        <f aca="false">J24-K24</f>
        <v>1509548.13464435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150954.813464435</v>
      </c>
      <c r="P24" s="106" t="n">
        <f aca="false">N24+Q24</f>
        <v>150954.813464435</v>
      </c>
      <c r="Q24" s="106" t="n">
        <f aca="false">MAX(0,O24-N24)</f>
        <v>88388.9870144349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1543240.48363736</v>
      </c>
      <c r="L26" s="106" t="n">
        <f aca="false">J26-K26</f>
        <v>262624.516362645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26262.4516362645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1645630.29358495</v>
      </c>
      <c r="L27" s="106" t="n">
        <f aca="false">J27-K27</f>
        <v>160234.706415052</v>
      </c>
      <c r="M27" s="350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12017.6029811289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50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1024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88388.9870144349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1025</v>
      </c>
      <c r="C1" s="356" t="s">
        <v>1026</v>
      </c>
      <c r="D1" s="356" t="s">
        <v>1027</v>
      </c>
      <c r="E1" s="356" t="s">
        <v>1028</v>
      </c>
      <c r="F1" s="356" t="s">
        <v>1029</v>
      </c>
      <c r="G1" s="356" t="s">
        <v>1030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1031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1032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1033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1034</v>
      </c>
    </row>
    <row r="2" s="1" customFormat="true" ht="15" hidden="false" customHeight="true" outlineLevel="0" collapsed="false">
      <c r="A2" s="73" t="s">
        <v>1035</v>
      </c>
    </row>
    <row r="4" s="1" customFormat="true" ht="15" hidden="false" customHeight="true" outlineLevel="0" collapsed="false">
      <c r="A4" s="23" t="s">
        <v>1036</v>
      </c>
      <c r="B4" s="23"/>
      <c r="C4" s="23"/>
    </row>
    <row r="5" s="1" customFormat="true" ht="15" hidden="false" customHeight="true" outlineLevel="0" collapsed="false">
      <c r="A5" s="172" t="s">
        <v>1037</v>
      </c>
      <c r="B5" s="173" t="n">
        <v>180000</v>
      </c>
      <c r="C5" s="73" t="s">
        <v>1038</v>
      </c>
    </row>
    <row r="6" s="1" customFormat="true" ht="15" hidden="false" customHeight="true" outlineLevel="0" collapsed="false">
      <c r="A6" s="172" t="s">
        <v>1039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1040</v>
      </c>
      <c r="B7" s="361" t="n">
        <v>7</v>
      </c>
      <c r="C7" s="73" t="s">
        <v>1041</v>
      </c>
    </row>
    <row r="8" s="1" customFormat="true" ht="15" hidden="false" customHeight="true" outlineLevel="0" collapsed="false">
      <c r="A8" s="172" t="s">
        <v>1042</v>
      </c>
      <c r="B8" s="358" t="n">
        <f aca="false">B5/B7</f>
        <v>25714.2857142857</v>
      </c>
      <c r="C8" s="73" t="s">
        <v>1043</v>
      </c>
    </row>
    <row r="9" s="1" customFormat="true" ht="15" hidden="false" customHeight="true" outlineLevel="0" collapsed="false">
      <c r="A9" s="172" t="s">
        <v>1044</v>
      </c>
      <c r="B9" s="173" t="n">
        <v>2500</v>
      </c>
      <c r="C9" s="73" t="s">
        <v>1045</v>
      </c>
    </row>
    <row r="10" s="1" customFormat="true" ht="15" hidden="false" customHeight="true" outlineLevel="0" collapsed="false">
      <c r="A10" s="172" t="s">
        <v>1046</v>
      </c>
      <c r="B10" s="361" t="n">
        <v>9</v>
      </c>
      <c r="C10" s="73" t="s">
        <v>1047</v>
      </c>
    </row>
    <row r="11" s="1" customFormat="true" ht="15" hidden="false" customHeight="true" outlineLevel="0" collapsed="false">
      <c r="A11" s="172" t="s">
        <v>1048</v>
      </c>
      <c r="B11" s="361" t="n">
        <v>30</v>
      </c>
      <c r="C11" s="73" t="s">
        <v>1049</v>
      </c>
    </row>
    <row r="12" s="1" customFormat="true" ht="15" hidden="false" customHeight="true" outlineLevel="0" collapsed="false">
      <c r="A12" s="172" t="s">
        <v>1050</v>
      </c>
      <c r="B12" s="173" t="n">
        <v>2694</v>
      </c>
      <c r="C12" s="73" t="s">
        <v>1051</v>
      </c>
    </row>
    <row r="13" s="1" customFormat="true" ht="15" hidden="false" customHeight="true" outlineLevel="0" collapsed="false">
      <c r="A13" s="172" t="s">
        <v>1052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1053</v>
      </c>
      <c r="B14" s="361" t="n">
        <v>15</v>
      </c>
      <c r="C14" s="73" t="s">
        <v>1054</v>
      </c>
    </row>
    <row r="15" s="1" customFormat="true" ht="15" hidden="false" customHeight="true" outlineLevel="0" collapsed="false">
      <c r="A15" s="172" t="s">
        <v>1055</v>
      </c>
      <c r="B15" s="173" t="n">
        <v>2500</v>
      </c>
      <c r="C15" s="73" t="s">
        <v>1056</v>
      </c>
    </row>
    <row r="16" s="1" customFormat="true" ht="15" hidden="false" customHeight="true" outlineLevel="0" collapsed="false">
      <c r="A16" s="172" t="s">
        <v>1057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1058</v>
      </c>
      <c r="B17" s="361" t="n">
        <v>30</v>
      </c>
      <c r="C17" s="73" t="s">
        <v>1059</v>
      </c>
    </row>
    <row r="18" s="1" customFormat="true" ht="15" hidden="false" customHeight="true" outlineLevel="0" collapsed="false">
      <c r="A18" s="172" t="s">
        <v>1060</v>
      </c>
      <c r="B18" s="173" t="n">
        <v>7500</v>
      </c>
      <c r="C18" s="73" t="s">
        <v>1061</v>
      </c>
    </row>
    <row r="19" s="1" customFormat="true" ht="15" hidden="false" customHeight="true" outlineLevel="0" collapsed="false">
      <c r="A19" s="172" t="s">
        <v>1062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1063</v>
      </c>
      <c r="B20" s="173" t="n">
        <v>32000</v>
      </c>
      <c r="C20" s="73" t="s">
        <v>1064</v>
      </c>
    </row>
    <row r="21" s="1" customFormat="true" ht="15" hidden="false" customHeight="true" outlineLevel="0" collapsed="false">
      <c r="A21" s="172" t="s">
        <v>1065</v>
      </c>
      <c r="B21" s="173" t="n">
        <v>600000</v>
      </c>
      <c r="C21" s="73" t="s">
        <v>1066</v>
      </c>
    </row>
    <row r="22" s="1" customFormat="true" ht="15" hidden="false" customHeight="true" outlineLevel="0" collapsed="false">
      <c r="A22" s="172" t="s">
        <v>1067</v>
      </c>
      <c r="B22" s="361" t="n">
        <v>7</v>
      </c>
      <c r="C22" s="73" t="s">
        <v>1068</v>
      </c>
    </row>
    <row r="23" s="1" customFormat="true" ht="15" hidden="false" customHeight="true" outlineLevel="0" collapsed="false">
      <c r="A23" s="172" t="s">
        <v>1069</v>
      </c>
      <c r="B23" s="361" t="n">
        <v>12</v>
      </c>
      <c r="C23" s="73" t="s">
        <v>1070</v>
      </c>
    </row>
    <row r="24" s="1" customFormat="true" ht="15" hidden="false" customHeight="true" outlineLevel="0" collapsed="false">
      <c r="A24" s="172" t="s">
        <v>1071</v>
      </c>
      <c r="B24" s="358" t="n">
        <f aca="false">B21/B23</f>
        <v>50000</v>
      </c>
      <c r="C24" s="73" t="s">
        <v>1043</v>
      </c>
    </row>
    <row r="25" s="1" customFormat="true" ht="15" hidden="false" customHeight="true" outlineLevel="0" collapsed="false">
      <c r="A25" s="172" t="s">
        <v>1072</v>
      </c>
      <c r="B25" s="173" t="n">
        <v>2500</v>
      </c>
      <c r="C25" s="73" t="s">
        <v>1066</v>
      </c>
    </row>
    <row r="26" s="1" customFormat="true" ht="15" hidden="false" customHeight="true" outlineLevel="0" collapsed="false">
      <c r="A26" s="172" t="s">
        <v>1073</v>
      </c>
      <c r="B26" s="361" t="n">
        <v>22</v>
      </c>
      <c r="C26" s="73" t="s">
        <v>1074</v>
      </c>
    </row>
    <row r="27" s="1" customFormat="true" ht="15" hidden="false" customHeight="true" outlineLevel="0" collapsed="false">
      <c r="A27" s="172" t="s">
        <v>1075</v>
      </c>
      <c r="B27" s="361" t="n">
        <v>30</v>
      </c>
      <c r="C27" s="73" t="s">
        <v>1076</v>
      </c>
    </row>
    <row r="28" s="1" customFormat="true" ht="15" hidden="false" customHeight="true" outlineLevel="0" collapsed="false">
      <c r="A28" s="23" t="s">
        <v>1077</v>
      </c>
      <c r="B28" s="23"/>
      <c r="C28" s="23"/>
    </row>
    <row r="29" s="1" customFormat="true" ht="15" hidden="false" customHeight="true" outlineLevel="0" collapsed="false">
      <c r="A29" s="172" t="s">
        <v>1078</v>
      </c>
      <c r="B29" s="173" t="n">
        <v>12500</v>
      </c>
      <c r="C29" s="73" t="s">
        <v>1079</v>
      </c>
    </row>
    <row r="30" s="1" customFormat="true" ht="15" hidden="false" customHeight="true" outlineLevel="0" collapsed="false">
      <c r="A30" s="172" t="s">
        <v>1080</v>
      </c>
      <c r="B30" s="361" t="n">
        <v>18750</v>
      </c>
      <c r="C30" s="73" t="s">
        <v>1081</v>
      </c>
    </row>
    <row r="31" s="1" customFormat="true" ht="15" hidden="false" customHeight="true" outlineLevel="0" collapsed="false">
      <c r="A31" s="172" t="s">
        <v>1082</v>
      </c>
      <c r="B31" s="359" t="n">
        <f aca="false">B22</f>
        <v>7</v>
      </c>
      <c r="C31" s="73" t="s">
        <v>1083</v>
      </c>
    </row>
    <row r="32" s="1" customFormat="true" ht="15" hidden="false" customHeight="true" outlineLevel="0" collapsed="false">
      <c r="A32" s="172" t="s">
        <v>1084</v>
      </c>
      <c r="B32" s="173" t="n">
        <v>365</v>
      </c>
      <c r="C32" s="73" t="s">
        <v>1085</v>
      </c>
    </row>
    <row r="33" s="1" customFormat="true" ht="15" hidden="false" customHeight="true" outlineLevel="0" collapsed="false">
      <c r="A33" s="172" t="s">
        <v>1086</v>
      </c>
      <c r="B33" s="173" t="n">
        <v>8000</v>
      </c>
      <c r="C33" s="73" t="s">
        <v>1087</v>
      </c>
    </row>
    <row r="34" s="1" customFormat="true" ht="15" hidden="false" customHeight="true" outlineLevel="0" collapsed="false">
      <c r="A34" s="172" t="s">
        <v>1088</v>
      </c>
      <c r="B34" s="361" t="n">
        <v>5000</v>
      </c>
      <c r="C34" s="73" t="s">
        <v>1089</v>
      </c>
    </row>
    <row r="35" s="1" customFormat="true" ht="15" hidden="false" customHeight="true" outlineLevel="0" collapsed="false">
      <c r="A35" s="172" t="s">
        <v>1090</v>
      </c>
      <c r="B35" s="361" t="n">
        <v>2500</v>
      </c>
      <c r="C35" s="73" t="s">
        <v>1091</v>
      </c>
    </row>
    <row r="36" s="1" customFormat="true" ht="15" hidden="false" customHeight="true" outlineLevel="0" collapsed="false">
      <c r="A36" s="172" t="s">
        <v>1092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1093</v>
      </c>
    </row>
    <row r="39" customFormat="false" ht="15" hidden="false" customHeight="false" outlineLevel="0" collapsed="false">
      <c r="A39" s="172" t="s">
        <v>1094</v>
      </c>
      <c r="B39" s="362" t="n">
        <v>0.6</v>
      </c>
      <c r="C39" s="73" t="s">
        <v>1095</v>
      </c>
    </row>
    <row r="40" customFormat="false" ht="15" hidden="false" customHeight="false" outlineLevel="0" collapsed="false">
      <c r="A40" s="172" t="s">
        <v>1096</v>
      </c>
      <c r="B40" s="173" t="n">
        <v>10</v>
      </c>
      <c r="C40" s="73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1098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1099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1100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1101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1102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1103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1104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1105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1106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1107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1108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1109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1110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1111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1112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1113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1114</v>
      </c>
      <c r="B27" s="23"/>
      <c r="C27" s="23"/>
    </row>
    <row r="28" s="1" customFormat="true" ht="15" hidden="false" customHeight="true" outlineLevel="0" collapsed="false">
      <c r="A28" s="172" t="s">
        <v>1106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1111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1115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1116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1117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1118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1119</v>
      </c>
    </row>
    <row r="36" s="1" customFormat="true" ht="15" hidden="false" customHeight="true" outlineLevel="0" collapsed="false">
      <c r="A36" s="73" t="s">
        <v>1120</v>
      </c>
    </row>
    <row r="37" s="1" customFormat="true" ht="15" hidden="false" customHeight="true" outlineLevel="0" collapsed="false">
      <c r="A37" s="73" t="s">
        <v>1121</v>
      </c>
    </row>
    <row r="38" s="1" customFormat="true" ht="15" hidden="false" customHeight="true" outlineLevel="0" collapsed="false">
      <c r="A38" s="73" t="s">
        <v>1122</v>
      </c>
    </row>
    <row r="39" s="1" customFormat="true" ht="15" hidden="false" customHeight="true" outlineLevel="0" collapsed="false">
      <c r="A39" s="7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1124</v>
      </c>
    </row>
    <row r="2" customFormat="false" ht="13.5" hidden="false" customHeight="false" outlineLevel="0" collapsed="false">
      <c r="A2" s="370" t="s">
        <v>1125</v>
      </c>
    </row>
    <row r="3" customFormat="false" ht="23.85" hidden="false" customHeight="false" outlineLevel="0" collapsed="false">
      <c r="A3" s="371" t="s">
        <v>1126</v>
      </c>
      <c r="B3" s="371" t="s">
        <v>1127</v>
      </c>
      <c r="C3" s="371" t="s">
        <v>1128</v>
      </c>
      <c r="D3" s="371" t="s">
        <v>1129</v>
      </c>
      <c r="E3" s="371" t="s">
        <v>1130</v>
      </c>
      <c r="F3" s="371" t="s">
        <v>1131</v>
      </c>
      <c r="G3" s="371" t="s">
        <v>1132</v>
      </c>
      <c r="H3" s="371" t="s">
        <v>1133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1134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1135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1134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1136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1137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1137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1134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1138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1137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1137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1137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1137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1134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1138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1134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1138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1137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1137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1137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1137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1137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1134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1138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1134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1138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1137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1139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1137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1139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1137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1139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1137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1139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1137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1139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1137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1139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1137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1139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1137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1139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1137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1139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1137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1139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1137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1139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1137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1139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1137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1139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1137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1139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1137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1139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1137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1139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1137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1139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1137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1139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1137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1139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1137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1139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1137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1139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1137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1139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1137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1139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1137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1139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1137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1139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1140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2026-08-31T20:20:59Z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