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<sst xmlns="http://schemas.openxmlformats.org/spreadsheetml/2006/main" count="3105" uniqueCount="1143">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</sst>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>BD-08</v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>BD-09</v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>BD-10</v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BD-11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>BD-12</v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>BD-13</v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BD-14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>BD-15</v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>BD-16</v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BD-17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>BD-18</v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>BD-19</v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>BD-20</v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BD-21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BD-22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>BD-23</v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BD-24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>BD-25</v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BD-26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>BD-27</v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BD-28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>BD-29</v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BD-30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785917.901635544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655217.449299569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668331.679299569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753241.379733502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883110.015158315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794823.58430869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844514.19430869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965727.32165744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868891.455670513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839759.865531763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934429.592991313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795708.623253623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785315.133253623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814095.033253623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876010.533253623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927606.783253623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927606.783253623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927606.783253623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989522.283253623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1169397.47597368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812438.910433933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812438.910433933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812438.910433933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874354.410433933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864035.160433933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853715.910433933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853715.910433933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853715.910433933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864035.160433933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874354.410433933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853715.910433933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864035.160433933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1016604.00585593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712028.25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608835.75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608835.75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670751.25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495324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546920.25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505643.25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433408.5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381812.25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340535.25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268300.5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216704.25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175427.25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103192.5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589435.986593612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491410.969686032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501246.649686032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564928.600120645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662329.665291495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596115.424949795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633383.164949795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724292.547168795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651665.752440087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629817.101269087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700819.087551127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596778.886531055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588983.576531055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610568.316531055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657004.716531055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695701.716531055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695701.716531055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695701.716531055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742138.116531055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877043.857407339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609326.230434613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609326.230434613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609326.230434613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655762.630434613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648023.230434613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640283.830434613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640283.830434613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640283.830434613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648023.230434613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655762.630434613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640283.830434613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648023.230434613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762449.310068213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534018.6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456624.6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456624.6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503061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371491.2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410188.2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379230.6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325054.8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286357.8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255400.2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201224.4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162527.4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131569.8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77394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932055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354912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368954.1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481346.1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602324.1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727064.1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849572.1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963044.1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1060514.1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1135520.1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1182824.1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1198988.1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1182824.1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1135520.1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1060514.1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963044.1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849572.1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727064.1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602324.1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481346.1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260602.2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368954.1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481346.1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602324.1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727064.1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849572.1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963044.1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1060514.1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1135520.1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1182824.1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1198988.1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1182824.1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1135520.1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1060514.1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963044.1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849572.1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727064.1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602324.1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481346.1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260602.2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368954.1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481346.1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602324.1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727064.1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849572.1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963044.1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1060514.1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1135520.1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1182824.1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1198988.1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1182824.1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1135520.1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1060514.1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963044.1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849572.1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602324.1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481346.1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260602.2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307461.75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401121.75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501936.75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605886.75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707976.75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802536.75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883761.75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946266.75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985686.75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999156.75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985686.75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946266.75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883761.75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802536.75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707976.75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605886.75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501936.75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401121.75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217168.5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307461.75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401121.75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501936.75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605886.75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707976.75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802536.75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883761.75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946266.75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985686.75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999156.75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985686.75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946266.75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883761.75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802536.75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707976.75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605886.75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401121.75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217168.5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307461.75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401121.75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501936.75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605886.75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707976.75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802536.75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883761.75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946266.75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985686.75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999156.75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985686.75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946266.75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883761.75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802536.75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707976.75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605886.75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501936.75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401121.75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217168.5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307461.75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401121.75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501936.75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605886.75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707976.75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802536.75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883761.75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946266.75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985686.75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999156.75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985686.75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946266.75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883761.75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802536.75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707976.75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605886.75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501936.75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217168.5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368954.1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481346.1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602324.1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727064.1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849572.1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963044.1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1060514.1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1135520.1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1182824.1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1198988.1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1182824.1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1135520.1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1060514.1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963044.1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849572.1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727064.1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602324.1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481346.1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260602.2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307461.75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401121.75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501936.75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605886.75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707976.75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802536.75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883761.75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946266.75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985686.75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999156.75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985686.75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946266.75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883761.75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802536.75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707976.75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605886.75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501936.75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401121.75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217168.5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307461.75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401121.75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501936.75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605886.75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707976.75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802536.75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883761.75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946266.75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985686.75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999156.75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985686.75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946266.75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883761.75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802536.75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707976.75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605886.75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501936.75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401121.75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217168.5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368954.1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481346.1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602324.1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727064.1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849572.1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963044.1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1060514.1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1135520.1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1182824.1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1198988.1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1182824.1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1135520.1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1060514.1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963044.1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849572.1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727064.1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602324.1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481346.1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260602.2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307461.75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401121.75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501936.75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605886.75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707976.75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802536.75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883761.75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946266.75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985686.75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999156.75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985686.75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946266.75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883761.75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802536.75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707976.75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605886.75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501936.75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401121.75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217168.5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368954.1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481346.1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602324.1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727064.1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849572.1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963044.1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1060514.1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1135520.1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1182824.1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1198988.1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1182824.1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1135520.1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1060514.1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963044.1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849572.1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727064.1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602324.1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481346.1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260602.2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307461.75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401121.75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501936.75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605886.75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707976.75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802536.75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883761.75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946266.75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985686.75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999156.75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985686.75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946266.75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883761.75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802536.75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707976.75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605886.75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501936.75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401121.75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217168.5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307461.75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401121.75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501936.75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605886.75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707976.75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802536.75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883761.75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946266.75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985686.75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999156.75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985686.75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946266.75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883761.75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802536.75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707976.75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605886.75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501936.75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401121.75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217168.5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368954.1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481346.1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602324.1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727064.1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849572.1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963044.1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1060514.1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1135520.1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1182824.1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1198988.1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1182824.1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1135520.1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1060514.1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963044.1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849572.1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727064.1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602324.1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481346.1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260602.2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307461.75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401121.75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501936.75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605886.75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707976.75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802536.75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883761.75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946266.75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985686.75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999156.75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985686.75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946266.75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883761.75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802536.75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707976.75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605886.75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501936.75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401121.75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217168.5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307461.75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401121.75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501936.75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605886.75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707976.75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802536.75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883761.75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946266.75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985686.75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999156.75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985686.75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946266.75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883761.75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802536.75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707976.75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605886.75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501936.75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401121.75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217168.5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368954.1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481346.1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602324.1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727064.1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849572.1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963044.1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1060514.1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1135520.1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1182824.1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1198988.1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1182824.1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1135520.1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1060514.1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963044.1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849572.1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727064.1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602324.1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481346.1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260602.2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307461.75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401121.75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501936.75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605886.75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707976.75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802536.75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883761.75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946266.75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985686.75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999156.75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985686.75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946266.75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883761.75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802536.75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707976.75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605886.75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501936.75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401121.75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217168.5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307461.75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401121.75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501936.75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605886.75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707976.75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802536.75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883761.75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946266.75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985686.75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999156.75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985686.75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946266.75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883761.75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802536.75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707976.75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605886.75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501936.75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401121.75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217168.5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368954.1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481346.1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602324.1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727064.1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849572.1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963044.1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1060514.1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1135520.1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1182824.1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1198988.1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1182824.1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1135520.1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1060514.1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963044.1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849572.1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727064.1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602324.1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481346.1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260602.2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307461.75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401121.75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501936.75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605886.75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707976.75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802536.75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883761.75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946266.75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985686.75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999156.75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985686.75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946266.75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883761.75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802536.75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707976.75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605886.75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501936.75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401121.75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217168.5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6409057.07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10858872.3358758</v>
      </c>
      <c r="AC57" s="30" t="n">
        <f aca="false">SUM(AC13:AC56)</f>
        <v>10143688.4191638</v>
      </c>
      <c r="AD57" s="30" t="n">
        <f aca="false">SUM(AD13:AD56)</f>
        <v>10169241.5952976</v>
      </c>
      <c r="AE57" s="30" t="n">
        <f aca="false">SUM(AE13:AE56)</f>
        <v>10360029.9850865</v>
      </c>
      <c r="AF57" s="30" t="n">
        <f aca="false">SUM(AF13:AF56)</f>
        <v>10139611.4477721</v>
      </c>
      <c r="AG57" s="30" t="n">
        <f aca="false">SUM(AG13:AG56)</f>
        <v>10771550.1250923</v>
      </c>
      <c r="AH57" s="30" t="n">
        <f aca="false">SUM(AH13:AH56)</f>
        <v>10839761.6786021</v>
      </c>
      <c r="AI57" s="30" t="n">
        <f aca="false">SUM(AI13:AI56)</f>
        <v>10863453.2965505</v>
      </c>
      <c r="AJ57" s="30" t="n">
        <f aca="false">SUM(AJ13:AJ56)</f>
        <v>10002414.6241865</v>
      </c>
      <c r="AK57" s="30" t="n">
        <f aca="false">SUM(AK13:AK56)</f>
        <v>9970861.48028431</v>
      </c>
      <c r="AL57" s="30" t="n">
        <f aca="false">SUM(AL13:AL56)</f>
        <v>10247983.8804318</v>
      </c>
      <c r="AM57" s="30" t="n">
        <f aca="false">SUM(AM13:AM56)</f>
        <v>10737990.4562323</v>
      </c>
      <c r="AN57" s="30" t="n">
        <f aca="false">SUM(AN13:AN56)</f>
        <v>10695107.2427189</v>
      </c>
      <c r="AO57" s="30" t="n">
        <f aca="false">SUM(AO13:AO56)</f>
        <v>11135409.1180547</v>
      </c>
      <c r="AP57" s="30" t="n">
        <f aca="false">SUM(AP13:AP56)</f>
        <v>11902936.2473552</v>
      </c>
      <c r="AQ57" s="30" t="n">
        <f aca="false">SUM(AQ13:AQ56)</f>
        <v>12069943.4395813</v>
      </c>
      <c r="AR57" s="30" t="n">
        <f aca="false">SUM(AR13:AR56)</f>
        <v>12524697.7896413</v>
      </c>
      <c r="AS57" s="30" t="n">
        <f aca="false">SUM(AS13:AS56)</f>
        <v>12800322.3122453</v>
      </c>
      <c r="AT57" s="30" t="n">
        <f aca="false">SUM(AT13:AT56)</f>
        <v>12768061.0801153</v>
      </c>
      <c r="AU57" s="30" t="n">
        <f aca="false">SUM(AU13:AU56)</f>
        <v>12418700.296605</v>
      </c>
      <c r="AV57" s="30" t="n">
        <f aca="false">SUM(AV13:AV56)</f>
        <v>12664983.0565475</v>
      </c>
      <c r="AW57" s="30" t="n">
        <f aca="false">SUM(AW13:AW56)</f>
        <v>12493114.6515715</v>
      </c>
      <c r="AX57" s="30" t="n">
        <f aca="false">SUM(AX13:AX56)</f>
        <v>12124939.1956995</v>
      </c>
      <c r="AY57" s="30" t="n">
        <f aca="false">SUM(AY13:AY56)</f>
        <v>11471712.4566355</v>
      </c>
      <c r="AZ57" s="30" t="n">
        <f aca="false">SUM(AZ13:AZ56)</f>
        <v>10814646.3891395</v>
      </c>
      <c r="BA57" s="30" t="n">
        <f aca="false">SUM(BA13:BA56)</f>
        <v>10295814.4303955</v>
      </c>
      <c r="BB57" s="30" t="n">
        <f aca="false">SUM(BB13:BB56)</f>
        <v>9843691.56295545</v>
      </c>
      <c r="BC57" s="30" t="n">
        <f aca="false">SUM(BC13:BC56)</f>
        <v>9482151.13326745</v>
      </c>
      <c r="BD57" s="30" t="n">
        <f aca="false">SUM(BD13:BD56)</f>
        <v>9289860.76925145</v>
      </c>
      <c r="BE57" s="30" t="n">
        <f aca="false">SUM(BE13:BE56)</f>
        <v>9154886.62566745</v>
      </c>
      <c r="BF57" s="30" t="n">
        <f aca="false">SUM(BF13:BF56)</f>
        <v>9133670.38411545</v>
      </c>
      <c r="BG57" s="30" t="n">
        <f aca="false">SUM(BG13:BG56)</f>
        <v>9331748.68450745</v>
      </c>
      <c r="BH57" s="30" t="n">
        <f aca="false">SUM(BH13:BH56)</f>
        <v>9321493.61390785</v>
      </c>
      <c r="BI57" s="30" t="n">
        <f aca="false">SUM(BI13:BI56)</f>
        <v>9161640.15</v>
      </c>
      <c r="BJ57" s="30" t="n">
        <f aca="false">SUM(BJ13:BJ56)</f>
        <v>9351697.65</v>
      </c>
      <c r="BK57" s="30" t="n">
        <f aca="false">SUM(BK13:BK56)</f>
        <v>9599422.65</v>
      </c>
      <c r="BL57" s="30" t="n">
        <f aca="false">SUM(BL13:BL56)</f>
        <v>9671281.65</v>
      </c>
      <c r="BM57" s="30" t="n">
        <f aca="false">SUM(BM13:BM56)</f>
        <v>9450720.75</v>
      </c>
      <c r="BN57" s="30" t="n">
        <f aca="false">SUM(BN13:BN56)</f>
        <v>8905167.3</v>
      </c>
      <c r="BO57" s="30" t="n">
        <f aca="false">SUM(BO13:BO56)</f>
        <v>8391211.8</v>
      </c>
      <c r="BP57" s="30" t="n">
        <f aca="false">SUM(BP13:BP56)</f>
        <v>7916656.8</v>
      </c>
      <c r="BQ57" s="30" t="n">
        <f aca="false">SUM(BQ13:BQ56)</f>
        <v>7292362.8</v>
      </c>
      <c r="BR57" s="30" t="n">
        <f aca="false">SUM(BR13:BR56)</f>
        <v>6463415.55</v>
      </c>
      <c r="BS57" s="30" t="n">
        <f aca="false">SUM(BS13:BS56)</f>
        <v>5408019.15</v>
      </c>
      <c r="BT57" s="30" t="n">
        <f aca="false">SUM(BT13:BT56)</f>
        <v>4381283.7</v>
      </c>
      <c r="BU57" s="30" t="n">
        <f aca="false">SUM(BU13:BU56)</f>
        <v>3458446.95</v>
      </c>
      <c r="BV57" s="30" t="n">
        <f aca="false">SUM(BV13:BV56)</f>
        <v>2598701.55</v>
      </c>
      <c r="BW57" s="30" t="n">
        <f aca="false">SUM(BW13:BW56)</f>
        <v>1826501.1</v>
      </c>
      <c r="BX57" s="30" t="n">
        <f aca="false">SUM(BX13:BX56)</f>
        <v>1200451.35</v>
      </c>
      <c r="BY57" s="30" t="n">
        <f aca="false">SUM(BY13:BY56)</f>
        <v>661723.95</v>
      </c>
      <c r="BZ57" s="30" t="n">
        <f aca="false">SUM(BZ13:BZ56)</f>
        <v>217168.5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7025595.65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12234226.224105</v>
      </c>
      <c r="AC58" s="30" t="n">
        <f aca="false">AC10+AC11+AC57</f>
        <v>11290316.8381494</v>
      </c>
      <c r="AD58" s="30" t="n">
        <f aca="false">AD10+AD11+AD57</f>
        <v>11338819.9242832</v>
      </c>
      <c r="AE58" s="30" t="n">
        <f aca="false">AE10+AE11+AE57</f>
        <v>11678199.9649407</v>
      </c>
      <c r="AF58" s="30" t="n">
        <f aca="false">AF10+AF11+AF57</f>
        <v>11685051.1282219</v>
      </c>
      <c r="AG58" s="30" t="n">
        <f aca="false">AG10+AG11+AG57</f>
        <v>12162489.1343508</v>
      </c>
      <c r="AH58" s="30" t="n">
        <f aca="false">AH10+AH11+AH57</f>
        <v>12317659.0378606</v>
      </c>
      <c r="AI58" s="30" t="n">
        <f aca="false">AI10+AI11+AI57</f>
        <v>12553473.1653767</v>
      </c>
      <c r="AJ58" s="30" t="n">
        <f aca="false">AJ10+AJ11+AJ57</f>
        <v>11522971.8322971</v>
      </c>
      <c r="AK58" s="30" t="n">
        <f aca="false">AK10+AK11+AK57</f>
        <v>11440438.4470852</v>
      </c>
      <c r="AL58" s="30" t="n">
        <f aca="false">AL10+AL11+AL57</f>
        <v>11883232.5609742</v>
      </c>
      <c r="AM58" s="30" t="n">
        <f aca="false">AM10+AM11+AM57</f>
        <v>12130477.966017</v>
      </c>
      <c r="AN58" s="30" t="n">
        <f aca="false">AN10+AN11+AN57</f>
        <v>12069405.9525036</v>
      </c>
      <c r="AO58" s="30" t="n">
        <f aca="false">AO10+AO11+AO57</f>
        <v>12560072.4678394</v>
      </c>
      <c r="AP58" s="30" t="n">
        <f aca="false">AP10+AP11+AP57</f>
        <v>13435951.4971399</v>
      </c>
      <c r="AQ58" s="30" t="n">
        <f aca="false">AQ10+AQ11+AQ57</f>
        <v>13693251.939366</v>
      </c>
      <c r="AR58" s="30" t="n">
        <f aca="false">AR10+AR11+AR57</f>
        <v>14148006.289426</v>
      </c>
      <c r="AS58" s="30" t="n">
        <f aca="false">AS10+AS11+AS57</f>
        <v>14423630.81203</v>
      </c>
      <c r="AT58" s="30" t="n">
        <f aca="false">AT10+AT11+AT57</f>
        <v>14499721.4799</v>
      </c>
      <c r="AU58" s="30" t="n">
        <f aca="false">AU10+AU11+AU57</f>
        <v>14465141.629986</v>
      </c>
      <c r="AV58" s="30" t="n">
        <f aca="false">AV10+AV11+AV57</f>
        <v>14086748.197416</v>
      </c>
      <c r="AW58" s="30" t="n">
        <f aca="false">AW10+AW11+AW57</f>
        <v>13914879.79244</v>
      </c>
      <c r="AX58" s="30" t="n">
        <f aca="false">AX10+AX11+AX57</f>
        <v>13546704.336568</v>
      </c>
      <c r="AY58" s="30" t="n">
        <f aca="false">AY10+AY11+AY57</f>
        <v>13001829.497504</v>
      </c>
      <c r="AZ58" s="30" t="n">
        <f aca="false">AZ10+AZ11+AZ57</f>
        <v>12326704.780008</v>
      </c>
      <c r="BA58" s="30" t="n">
        <f aca="false">BA10+BA11+BA57</f>
        <v>11789814.171264</v>
      </c>
      <c r="BB58" s="30" t="n">
        <f aca="false">BB10+BB11+BB57</f>
        <v>11337691.303824</v>
      </c>
      <c r="BC58" s="30" t="n">
        <f aca="false">BC10+BC11+BC57</f>
        <v>10976150.874136</v>
      </c>
      <c r="BD58" s="30" t="n">
        <f aca="false">BD10+BD11+BD57</f>
        <v>10801919.16012</v>
      </c>
      <c r="BE58" s="30" t="n">
        <f aca="false">BE10+BE11+BE57</f>
        <v>10685003.666536</v>
      </c>
      <c r="BF58" s="30" t="n">
        <f aca="false">BF10+BF11+BF57</f>
        <v>10627670.124984</v>
      </c>
      <c r="BG58" s="30" t="n">
        <f aca="false">BG10+BG11+BG57</f>
        <v>10843807.075376</v>
      </c>
      <c r="BH58" s="30" t="n">
        <f aca="false">BH10+BH11+BH57</f>
        <v>11100546.929832</v>
      </c>
      <c r="BI58" s="30" t="n">
        <f aca="false">BI10+BI11+BI57</f>
        <v>10407687</v>
      </c>
      <c r="BJ58" s="30" t="n">
        <f aca="false">BJ10+BJ11+BJ57</f>
        <v>10417158</v>
      </c>
      <c r="BK58" s="30" t="n">
        <f aca="false">BK10+BK11+BK57</f>
        <v>10664883</v>
      </c>
      <c r="BL58" s="30" t="n">
        <f aca="false">BL10+BL11+BL57</f>
        <v>10736742</v>
      </c>
      <c r="BM58" s="30" t="n">
        <f aca="false">BM10+BM11+BM57</f>
        <v>10624533</v>
      </c>
      <c r="BN58" s="30" t="n">
        <f aca="false">BN10+BN11+BN57</f>
        <v>9952569</v>
      </c>
      <c r="BO58" s="30" t="n">
        <f aca="false">BO10+BO11+BO57</f>
        <v>9258027</v>
      </c>
      <c r="BP58" s="30" t="n">
        <f aca="false">BP10+BP11+BP57</f>
        <v>8783472</v>
      </c>
      <c r="BQ58" s="30" t="n">
        <f aca="false">BQ10+BQ11+BQ57</f>
        <v>8159178</v>
      </c>
      <c r="BR58" s="30" t="n">
        <f aca="false">BR10+BR11+BR57</f>
        <v>7420524</v>
      </c>
      <c r="BS58" s="30" t="n">
        <f aca="false">BS10+BS11+BS57</f>
        <v>6292893</v>
      </c>
      <c r="BT58" s="30" t="n">
        <f aca="false">BT10+BT11+BT57</f>
        <v>5139747</v>
      </c>
      <c r="BU58" s="30" t="n">
        <f aca="false">BU10+BU11+BU57</f>
        <v>4126617</v>
      </c>
      <c r="BV58" s="30" t="n">
        <f aca="false">BV10+BV11+BV57</f>
        <v>3194637</v>
      </c>
      <c r="BW58" s="30" t="n">
        <f aca="false">BW10+BW11+BW57</f>
        <v>2296026</v>
      </c>
      <c r="BX58" s="30" t="n">
        <f aca="false">BX10+BX11+BX57</f>
        <v>1579683</v>
      </c>
      <c r="BY58" s="30" t="n">
        <f aca="false">BY10+BY11+BY57</f>
        <v>968721</v>
      </c>
      <c r="BZ58" s="30" t="n">
        <f aca="false">BZ10+BZ11+BZ57</f>
        <v>397755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-368954.1</v>
      </c>
      <c r="AC80" s="19" t="n">
        <f aca="false">-AC33</f>
        <v>-481346.1</v>
      </c>
      <c r="AD80" s="19" t="n">
        <f aca="false">-AD33</f>
        <v>-602324.1</v>
      </c>
      <c r="AE80" s="19" t="n">
        <f aca="false">-AE33</f>
        <v>-727064.1</v>
      </c>
      <c r="AF80" s="19" t="n">
        <f aca="false">-AF33</f>
        <v>-849572.1</v>
      </c>
      <c r="AG80" s="19" t="n">
        <f aca="false">-AG33</f>
        <v>-963044.1</v>
      </c>
      <c r="AH80" s="19" t="n">
        <f aca="false">-AH33</f>
        <v>-1060514.1</v>
      </c>
      <c r="AI80" s="19" t="n">
        <f aca="false">-AI33</f>
        <v>-1135520.1</v>
      </c>
      <c r="AJ80" s="19" t="n">
        <f aca="false">-AJ33</f>
        <v>-1182824.1</v>
      </c>
      <c r="AK80" s="19" t="n">
        <f aca="false">-AK33</f>
        <v>-1198988.1</v>
      </c>
      <c r="AL80" s="19" t="n">
        <f aca="false">-AL33</f>
        <v>-1182824.1</v>
      </c>
      <c r="AM80" s="19" t="n">
        <f aca="false">-AM33</f>
        <v>-1135520.1</v>
      </c>
      <c r="AN80" s="19" t="n">
        <f aca="false">-AN33</f>
        <v>-1060514.1</v>
      </c>
      <c r="AO80" s="19" t="n">
        <f aca="false">-AO33</f>
        <v>-963044.1</v>
      </c>
      <c r="AP80" s="19" t="n">
        <f aca="false">-AP33</f>
        <v>-849572.1</v>
      </c>
      <c r="AQ80" s="19" t="n">
        <f aca="false">-AQ33</f>
        <v>-727064.1</v>
      </c>
      <c r="AR80" s="19" t="n">
        <f aca="false">-AR33</f>
        <v>-602324.1</v>
      </c>
      <c r="AS80" s="19" t="n">
        <f aca="false">-AS33</f>
        <v>-481346.1</v>
      </c>
      <c r="AT80" s="19" t="n">
        <f aca="false">-AT33</f>
        <v>-260602.2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-368954.1</v>
      </c>
      <c r="AH81" s="19" t="n">
        <f aca="false">-AH34</f>
        <v>-481346.1</v>
      </c>
      <c r="AI81" s="19" t="n">
        <f aca="false">-AI34</f>
        <v>-602324.1</v>
      </c>
      <c r="AJ81" s="19" t="n">
        <f aca="false">-AJ34</f>
        <v>-727064.1</v>
      </c>
      <c r="AK81" s="19" t="n">
        <f aca="false">-AK34</f>
        <v>-849572.1</v>
      </c>
      <c r="AL81" s="19" t="n">
        <f aca="false">-AL34</f>
        <v>-963044.1</v>
      </c>
      <c r="AM81" s="19" t="n">
        <f aca="false">-AM34</f>
        <v>-1060514.1</v>
      </c>
      <c r="AN81" s="19" t="n">
        <f aca="false">-AN34</f>
        <v>-1135520.1</v>
      </c>
      <c r="AO81" s="19" t="n">
        <f aca="false">-AO34</f>
        <v>-1182824.1</v>
      </c>
      <c r="AP81" s="19" t="n">
        <f aca="false">-AP34</f>
        <v>-1198988.1</v>
      </c>
      <c r="AQ81" s="19" t="n">
        <f aca="false">-AQ34</f>
        <v>-1182824.1</v>
      </c>
      <c r="AR81" s="19" t="n">
        <f aca="false">-AR34</f>
        <v>-1135520.1</v>
      </c>
      <c r="AS81" s="19" t="n">
        <f aca="false">-AS34</f>
        <v>-1060514.1</v>
      </c>
      <c r="AT81" s="19" t="n">
        <f aca="false">-AT34</f>
        <v>-963044.1</v>
      </c>
      <c r="AU81" s="19" t="n">
        <f aca="false">-AU34</f>
        <v>-849572.1</v>
      </c>
      <c r="AV81" s="19" t="n">
        <f aca="false">-AV34</f>
        <v>-727064.1</v>
      </c>
      <c r="AW81" s="19" t="n">
        <f aca="false">-AW34</f>
        <v>-602324.1</v>
      </c>
      <c r="AX81" s="19" t="n">
        <f aca="false">-AX34</f>
        <v>-481346.1</v>
      </c>
      <c r="AY81" s="19" t="n">
        <f aca="false">-AY34</f>
        <v>-260602.2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-368954.1</v>
      </c>
      <c r="AI82" s="19" t="n">
        <f aca="false">-AI35</f>
        <v>-481346.1</v>
      </c>
      <c r="AJ82" s="19" t="n">
        <f aca="false">-AJ35</f>
        <v>-602324.1</v>
      </c>
      <c r="AK82" s="19" t="n">
        <f aca="false">-AK35</f>
        <v>-727064.1</v>
      </c>
      <c r="AL82" s="19" t="n">
        <f aca="false">-AL35</f>
        <v>-849572.1</v>
      </c>
      <c r="AM82" s="19" t="n">
        <f aca="false">-AM35</f>
        <v>-963044.1</v>
      </c>
      <c r="AN82" s="19" t="n">
        <f aca="false">-AN35</f>
        <v>-1060514.1</v>
      </c>
      <c r="AO82" s="19" t="n">
        <f aca="false">-AO35</f>
        <v>-1135520.1</v>
      </c>
      <c r="AP82" s="19" t="n">
        <f aca="false">-AP35</f>
        <v>-1182824.1</v>
      </c>
      <c r="AQ82" s="19" t="n">
        <f aca="false">-AQ35</f>
        <v>-1198988.1</v>
      </c>
      <c r="AR82" s="19" t="n">
        <f aca="false">-AR35</f>
        <v>-1182824.1</v>
      </c>
      <c r="AS82" s="19" t="n">
        <f aca="false">-AS35</f>
        <v>-1135520.1</v>
      </c>
      <c r="AT82" s="19" t="n">
        <f aca="false">-AT35</f>
        <v>-1060514.1</v>
      </c>
      <c r="AU82" s="19" t="n">
        <f aca="false">-AU35</f>
        <v>-963044.1</v>
      </c>
      <c r="AV82" s="19" t="n">
        <f aca="false">-AV35</f>
        <v>-849572.1</v>
      </c>
      <c r="AW82" s="19" t="n">
        <f aca="false">-AW35</f>
        <v>-727064.1</v>
      </c>
      <c r="AX82" s="19" t="n">
        <f aca="false">-AX35</f>
        <v>-602324.1</v>
      </c>
      <c r="AY82" s="19" t="n">
        <f aca="false">-AY35</f>
        <v>-481346.1</v>
      </c>
      <c r="AZ82" s="19" t="n">
        <f aca="false">-AZ35</f>
        <v>-260602.2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-307461.75</v>
      </c>
      <c r="AJ83" s="19" t="n">
        <f aca="false">-AJ36</f>
        <v>-401121.75</v>
      </c>
      <c r="AK83" s="19" t="n">
        <f aca="false">-AK36</f>
        <v>-501936.75</v>
      </c>
      <c r="AL83" s="19" t="n">
        <f aca="false">-AL36</f>
        <v>-605886.75</v>
      </c>
      <c r="AM83" s="19" t="n">
        <f aca="false">-AM36</f>
        <v>-707976.75</v>
      </c>
      <c r="AN83" s="19" t="n">
        <f aca="false">-AN36</f>
        <v>-802536.75</v>
      </c>
      <c r="AO83" s="19" t="n">
        <f aca="false">-AO36</f>
        <v>-883761.75</v>
      </c>
      <c r="AP83" s="19" t="n">
        <f aca="false">-AP36</f>
        <v>-946266.75</v>
      </c>
      <c r="AQ83" s="19" t="n">
        <f aca="false">-AQ36</f>
        <v>-985686.75</v>
      </c>
      <c r="AR83" s="19" t="n">
        <f aca="false">-AR36</f>
        <v>-999156.75</v>
      </c>
      <c r="AS83" s="19" t="n">
        <f aca="false">-AS36</f>
        <v>-985686.75</v>
      </c>
      <c r="AT83" s="19" t="n">
        <f aca="false">-AT36</f>
        <v>-946266.75</v>
      </c>
      <c r="AU83" s="19" t="n">
        <f aca="false">-AU36</f>
        <v>-883761.75</v>
      </c>
      <c r="AV83" s="19" t="n">
        <f aca="false">-AV36</f>
        <v>-802536.75</v>
      </c>
      <c r="AW83" s="19" t="n">
        <f aca="false">-AW36</f>
        <v>-707976.75</v>
      </c>
      <c r="AX83" s="19" t="n">
        <f aca="false">-AX36</f>
        <v>-605886.75</v>
      </c>
      <c r="AY83" s="19" t="n">
        <f aca="false">-AY36</f>
        <v>-501936.75</v>
      </c>
      <c r="AZ83" s="19" t="n">
        <f aca="false">-AZ36</f>
        <v>-401121.75</v>
      </c>
      <c r="BA83" s="19" t="n">
        <f aca="false">-BA36</f>
        <v>-217168.5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-307461.75</v>
      </c>
      <c r="AK84" s="19" t="n">
        <f aca="false">-AK37</f>
        <v>-401121.75</v>
      </c>
      <c r="AL84" s="19" t="n">
        <f aca="false">-AL37</f>
        <v>-501936.75</v>
      </c>
      <c r="AM84" s="19" t="n">
        <f aca="false">-AM37</f>
        <v>-605886.75</v>
      </c>
      <c r="AN84" s="19" t="n">
        <f aca="false">-AN37</f>
        <v>-707976.75</v>
      </c>
      <c r="AO84" s="19" t="n">
        <f aca="false">-AO37</f>
        <v>-802536.75</v>
      </c>
      <c r="AP84" s="19" t="n">
        <f aca="false">-AP37</f>
        <v>-883761.75</v>
      </c>
      <c r="AQ84" s="19" t="n">
        <f aca="false">-AQ37</f>
        <v>-946266.75</v>
      </c>
      <c r="AR84" s="19" t="n">
        <f aca="false">-AR37</f>
        <v>-985686.75</v>
      </c>
      <c r="AS84" s="19" t="n">
        <f aca="false">-AS37</f>
        <v>-999156.75</v>
      </c>
      <c r="AT84" s="19" t="n">
        <f aca="false">-AT37</f>
        <v>-985686.75</v>
      </c>
      <c r="AU84" s="19" t="n">
        <f aca="false">-AU37</f>
        <v>-946266.75</v>
      </c>
      <c r="AV84" s="19" t="n">
        <f aca="false">-AV37</f>
        <v>-883761.75</v>
      </c>
      <c r="AW84" s="19" t="n">
        <f aca="false">-AW37</f>
        <v>-802536.75</v>
      </c>
      <c r="AX84" s="19" t="n">
        <f aca="false">-AX37</f>
        <v>-707976.75</v>
      </c>
      <c r="AY84" s="19" t="n">
        <f aca="false">-AY37</f>
        <v>-605886.75</v>
      </c>
      <c r="AZ84" s="19" t="n">
        <f aca="false">-AZ37</f>
        <v>-501936.75</v>
      </c>
      <c r="BA84" s="19" t="n">
        <f aca="false">-BA37</f>
        <v>-401121.75</v>
      </c>
      <c r="BB84" s="19" t="n">
        <f aca="false">-BB37</f>
        <v>-217168.5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-307461.75</v>
      </c>
      <c r="AL85" s="19" t="n">
        <f aca="false">-AL38</f>
        <v>-401121.75</v>
      </c>
      <c r="AM85" s="19" t="n">
        <f aca="false">-AM38</f>
        <v>-501936.75</v>
      </c>
      <c r="AN85" s="19" t="n">
        <f aca="false">-AN38</f>
        <v>-605886.75</v>
      </c>
      <c r="AO85" s="19" t="n">
        <f aca="false">-AO38</f>
        <v>-707976.75</v>
      </c>
      <c r="AP85" s="19" t="n">
        <f aca="false">-AP38</f>
        <v>-802536.75</v>
      </c>
      <c r="AQ85" s="19" t="n">
        <f aca="false">-AQ38</f>
        <v>-883761.75</v>
      </c>
      <c r="AR85" s="19" t="n">
        <f aca="false">-AR38</f>
        <v>-946266.75</v>
      </c>
      <c r="AS85" s="19" t="n">
        <f aca="false">-AS38</f>
        <v>-985686.75</v>
      </c>
      <c r="AT85" s="19" t="n">
        <f aca="false">-AT38</f>
        <v>-999156.75</v>
      </c>
      <c r="AU85" s="19" t="n">
        <f aca="false">-AU38</f>
        <v>-985686.75</v>
      </c>
      <c r="AV85" s="19" t="n">
        <f aca="false">-AV38</f>
        <v>-946266.75</v>
      </c>
      <c r="AW85" s="19" t="n">
        <f aca="false">-AW38</f>
        <v>-883761.75</v>
      </c>
      <c r="AX85" s="19" t="n">
        <f aca="false">-AX38</f>
        <v>-802536.75</v>
      </c>
      <c r="AY85" s="19" t="n">
        <f aca="false">-AY38</f>
        <v>-707976.75</v>
      </c>
      <c r="AZ85" s="19" t="n">
        <f aca="false">-AZ38</f>
        <v>-605886.75</v>
      </c>
      <c r="BA85" s="19" t="n">
        <f aca="false">-BA38</f>
        <v>-501936.75</v>
      </c>
      <c r="BB85" s="19" t="n">
        <f aca="false">-BB38</f>
        <v>-401121.75</v>
      </c>
      <c r="BC85" s="19" t="n">
        <f aca="false">-BC38</f>
        <v>-217168.5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-307461.75</v>
      </c>
      <c r="AM86" s="19" t="n">
        <f aca="false">-AM39</f>
        <v>-401121.75</v>
      </c>
      <c r="AN86" s="19" t="n">
        <f aca="false">-AN39</f>
        <v>-501936.75</v>
      </c>
      <c r="AO86" s="19" t="n">
        <f aca="false">-AO39</f>
        <v>-605886.75</v>
      </c>
      <c r="AP86" s="19" t="n">
        <f aca="false">-AP39</f>
        <v>-707976.75</v>
      </c>
      <c r="AQ86" s="19" t="n">
        <f aca="false">-AQ39</f>
        <v>-802536.75</v>
      </c>
      <c r="AR86" s="19" t="n">
        <f aca="false">-AR39</f>
        <v>-883761.75</v>
      </c>
      <c r="AS86" s="19" t="n">
        <f aca="false">-AS39</f>
        <v>-946266.75</v>
      </c>
      <c r="AT86" s="19" t="n">
        <f aca="false">-AT39</f>
        <v>-985686.75</v>
      </c>
      <c r="AU86" s="19" t="n">
        <f aca="false">-AU39</f>
        <v>-999156.75</v>
      </c>
      <c r="AV86" s="19" t="n">
        <f aca="false">-AV39</f>
        <v>-985686.75</v>
      </c>
      <c r="AW86" s="19" t="n">
        <f aca="false">-AW39</f>
        <v>-946266.75</v>
      </c>
      <c r="AX86" s="19" t="n">
        <f aca="false">-AX39</f>
        <v>-883761.75</v>
      </c>
      <c r="AY86" s="19" t="n">
        <f aca="false">-AY39</f>
        <v>-802536.75</v>
      </c>
      <c r="AZ86" s="19" t="n">
        <f aca="false">-AZ39</f>
        <v>-707976.75</v>
      </c>
      <c r="BA86" s="19" t="n">
        <f aca="false">-BA39</f>
        <v>-605886.75</v>
      </c>
      <c r="BB86" s="19" t="n">
        <f aca="false">-BB39</f>
        <v>-501936.75</v>
      </c>
      <c r="BC86" s="19" t="n">
        <f aca="false">-BC39</f>
        <v>-401121.75</v>
      </c>
      <c r="BD86" s="19" t="n">
        <f aca="false">-BD39</f>
        <v>-217168.5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-368954.1</v>
      </c>
      <c r="AN87" s="19" t="n">
        <f aca="false">-AN40</f>
        <v>-481346.1</v>
      </c>
      <c r="AO87" s="19" t="n">
        <f aca="false">-AO40</f>
        <v>-602324.1</v>
      </c>
      <c r="AP87" s="19" t="n">
        <f aca="false">-AP40</f>
        <v>-727064.1</v>
      </c>
      <c r="AQ87" s="19" t="n">
        <f aca="false">-AQ40</f>
        <v>-849572.1</v>
      </c>
      <c r="AR87" s="19" t="n">
        <f aca="false">-AR40</f>
        <v>-963044.1</v>
      </c>
      <c r="AS87" s="19" t="n">
        <f aca="false">-AS40</f>
        <v>-1060514.1</v>
      </c>
      <c r="AT87" s="19" t="n">
        <f aca="false">-AT40</f>
        <v>-1135520.1</v>
      </c>
      <c r="AU87" s="19" t="n">
        <f aca="false">-AU40</f>
        <v>-1182824.1</v>
      </c>
      <c r="AV87" s="19" t="n">
        <f aca="false">-AV40</f>
        <v>-1198988.1</v>
      </c>
      <c r="AW87" s="19" t="n">
        <f aca="false">-AW40</f>
        <v>-1182824.1</v>
      </c>
      <c r="AX87" s="19" t="n">
        <f aca="false">-AX40</f>
        <v>-1135520.1</v>
      </c>
      <c r="AY87" s="19" t="n">
        <f aca="false">-AY40</f>
        <v>-1060514.1</v>
      </c>
      <c r="AZ87" s="19" t="n">
        <f aca="false">-AZ40</f>
        <v>-963044.1</v>
      </c>
      <c r="BA87" s="19" t="n">
        <f aca="false">-BA40</f>
        <v>-849572.1</v>
      </c>
      <c r="BB87" s="19" t="n">
        <f aca="false">-BB40</f>
        <v>-727064.1</v>
      </c>
      <c r="BC87" s="19" t="n">
        <f aca="false">-BC40</f>
        <v>-602324.1</v>
      </c>
      <c r="BD87" s="19" t="n">
        <f aca="false">-BD40</f>
        <v>-481346.1</v>
      </c>
      <c r="BE87" s="19" t="n">
        <f aca="false">-BE40</f>
        <v>-260602.2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-307461.75</v>
      </c>
      <c r="AO88" s="19" t="n">
        <f aca="false">-AO41</f>
        <v>-401121.75</v>
      </c>
      <c r="AP88" s="19" t="n">
        <f aca="false">-AP41</f>
        <v>-501936.75</v>
      </c>
      <c r="AQ88" s="19" t="n">
        <f aca="false">-AQ41</f>
        <v>-605886.75</v>
      </c>
      <c r="AR88" s="19" t="n">
        <f aca="false">-AR41</f>
        <v>-707976.75</v>
      </c>
      <c r="AS88" s="19" t="n">
        <f aca="false">-AS41</f>
        <v>-802536.75</v>
      </c>
      <c r="AT88" s="19" t="n">
        <f aca="false">-AT41</f>
        <v>-883761.75</v>
      </c>
      <c r="AU88" s="19" t="n">
        <f aca="false">-AU41</f>
        <v>-946266.75</v>
      </c>
      <c r="AV88" s="19" t="n">
        <f aca="false">-AV41</f>
        <v>-985686.75</v>
      </c>
      <c r="AW88" s="19" t="n">
        <f aca="false">-AW41</f>
        <v>-999156.75</v>
      </c>
      <c r="AX88" s="19" t="n">
        <f aca="false">-AX41</f>
        <v>-985686.75</v>
      </c>
      <c r="AY88" s="19" t="n">
        <f aca="false">-AY41</f>
        <v>-946266.75</v>
      </c>
      <c r="AZ88" s="19" t="n">
        <f aca="false">-AZ41</f>
        <v>-883761.75</v>
      </c>
      <c r="BA88" s="19" t="n">
        <f aca="false">-BA41</f>
        <v>-802536.75</v>
      </c>
      <c r="BB88" s="19" t="n">
        <f aca="false">-BB41</f>
        <v>-707976.75</v>
      </c>
      <c r="BC88" s="19" t="n">
        <f aca="false">-BC41</f>
        <v>-605886.75</v>
      </c>
      <c r="BD88" s="19" t="n">
        <f aca="false">-BD41</f>
        <v>-501936.75</v>
      </c>
      <c r="BE88" s="19" t="n">
        <f aca="false">-BE41</f>
        <v>-401121.75</v>
      </c>
      <c r="BF88" s="19" t="n">
        <f aca="false">-BF41</f>
        <v>-217168.5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-307461.75</v>
      </c>
      <c r="AP89" s="19" t="n">
        <f aca="false">-AP42</f>
        <v>-401121.75</v>
      </c>
      <c r="AQ89" s="19" t="n">
        <f aca="false">-AQ42</f>
        <v>-501936.75</v>
      </c>
      <c r="AR89" s="19" t="n">
        <f aca="false">-AR42</f>
        <v>-605886.75</v>
      </c>
      <c r="AS89" s="19" t="n">
        <f aca="false">-AS42</f>
        <v>-707976.75</v>
      </c>
      <c r="AT89" s="19" t="n">
        <f aca="false">-AT42</f>
        <v>-802536.75</v>
      </c>
      <c r="AU89" s="19" t="n">
        <f aca="false">-AU42</f>
        <v>-883761.75</v>
      </c>
      <c r="AV89" s="19" t="n">
        <f aca="false">-AV42</f>
        <v>-946266.75</v>
      </c>
      <c r="AW89" s="19" t="n">
        <f aca="false">-AW42</f>
        <v>-985686.75</v>
      </c>
      <c r="AX89" s="19" t="n">
        <f aca="false">-AX42</f>
        <v>-999156.75</v>
      </c>
      <c r="AY89" s="19" t="n">
        <f aca="false">-AY42</f>
        <v>-985686.75</v>
      </c>
      <c r="AZ89" s="19" t="n">
        <f aca="false">-AZ42</f>
        <v>-946266.75</v>
      </c>
      <c r="BA89" s="19" t="n">
        <f aca="false">-BA42</f>
        <v>-883761.75</v>
      </c>
      <c r="BB89" s="19" t="n">
        <f aca="false">-BB42</f>
        <v>-802536.75</v>
      </c>
      <c r="BC89" s="19" t="n">
        <f aca="false">-BC42</f>
        <v>-707976.75</v>
      </c>
      <c r="BD89" s="19" t="n">
        <f aca="false">-BD42</f>
        <v>-605886.75</v>
      </c>
      <c r="BE89" s="19" t="n">
        <f aca="false">-BE42</f>
        <v>-501936.75</v>
      </c>
      <c r="BF89" s="19" t="n">
        <f aca="false">-BF42</f>
        <v>-401121.75</v>
      </c>
      <c r="BG89" s="19" t="n">
        <f aca="false">-BG42</f>
        <v>-217168.5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-368954.1</v>
      </c>
      <c r="AQ90" s="19" t="n">
        <f aca="false">-AQ43</f>
        <v>-481346.1</v>
      </c>
      <c r="AR90" s="19" t="n">
        <f aca="false">-AR43</f>
        <v>-602324.1</v>
      </c>
      <c r="AS90" s="19" t="n">
        <f aca="false">-AS43</f>
        <v>-727064.1</v>
      </c>
      <c r="AT90" s="19" t="n">
        <f aca="false">-AT43</f>
        <v>-849572.1</v>
      </c>
      <c r="AU90" s="19" t="n">
        <f aca="false">-AU43</f>
        <v>-963044.1</v>
      </c>
      <c r="AV90" s="19" t="n">
        <f aca="false">-AV43</f>
        <v>-1060514.1</v>
      </c>
      <c r="AW90" s="19" t="n">
        <f aca="false">-AW43</f>
        <v>-1135520.1</v>
      </c>
      <c r="AX90" s="19" t="n">
        <f aca="false">-AX43</f>
        <v>-1182824.1</v>
      </c>
      <c r="AY90" s="19" t="n">
        <f aca="false">-AY43</f>
        <v>-1198988.1</v>
      </c>
      <c r="AZ90" s="19" t="n">
        <f aca="false">-AZ43</f>
        <v>-1182824.1</v>
      </c>
      <c r="BA90" s="19" t="n">
        <f aca="false">-BA43</f>
        <v>-1135520.1</v>
      </c>
      <c r="BB90" s="19" t="n">
        <f aca="false">-BB43</f>
        <v>-1060514.1</v>
      </c>
      <c r="BC90" s="19" t="n">
        <f aca="false">-BC43</f>
        <v>-963044.1</v>
      </c>
      <c r="BD90" s="19" t="n">
        <f aca="false">-BD43</f>
        <v>-849572.1</v>
      </c>
      <c r="BE90" s="19" t="n">
        <f aca="false">-BE43</f>
        <v>-727064.1</v>
      </c>
      <c r="BF90" s="19" t="n">
        <f aca="false">-BF43</f>
        <v>-602324.1</v>
      </c>
      <c r="BG90" s="19" t="n">
        <f aca="false">-BG43</f>
        <v>-481346.1</v>
      </c>
      <c r="BH90" s="19" t="n">
        <f aca="false">-BH43</f>
        <v>-260602.2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-307461.75</v>
      </c>
      <c r="AR91" s="19" t="n">
        <f aca="false">-AR44</f>
        <v>-401121.75</v>
      </c>
      <c r="AS91" s="19" t="n">
        <f aca="false">-AS44</f>
        <v>-501936.75</v>
      </c>
      <c r="AT91" s="19" t="n">
        <f aca="false">-AT44</f>
        <v>-605886.75</v>
      </c>
      <c r="AU91" s="19" t="n">
        <f aca="false">-AU44</f>
        <v>-707976.75</v>
      </c>
      <c r="AV91" s="19" t="n">
        <f aca="false">-AV44</f>
        <v>-802536.75</v>
      </c>
      <c r="AW91" s="19" t="n">
        <f aca="false">-AW44</f>
        <v>-883761.75</v>
      </c>
      <c r="AX91" s="19" t="n">
        <f aca="false">-AX44</f>
        <v>-946266.75</v>
      </c>
      <c r="AY91" s="19" t="n">
        <f aca="false">-AY44</f>
        <v>-985686.75</v>
      </c>
      <c r="AZ91" s="19" t="n">
        <f aca="false">-AZ44</f>
        <v>-999156.75</v>
      </c>
      <c r="BA91" s="19" t="n">
        <f aca="false">-BA44</f>
        <v>-985686.75</v>
      </c>
      <c r="BB91" s="19" t="n">
        <f aca="false">-BB44</f>
        <v>-946266.75</v>
      </c>
      <c r="BC91" s="19" t="n">
        <f aca="false">-BC44</f>
        <v>-883761.75</v>
      </c>
      <c r="BD91" s="19" t="n">
        <f aca="false">-BD44</f>
        <v>-802536.75</v>
      </c>
      <c r="BE91" s="19" t="n">
        <f aca="false">-BE44</f>
        <v>-707976.75</v>
      </c>
      <c r="BF91" s="19" t="n">
        <f aca="false">-BF44</f>
        <v>-605886.75</v>
      </c>
      <c r="BG91" s="19" t="n">
        <f aca="false">-BG44</f>
        <v>-501936.75</v>
      </c>
      <c r="BH91" s="19" t="n">
        <f aca="false">-BH44</f>
        <v>-401121.75</v>
      </c>
      <c r="BI91" s="19" t="n">
        <f aca="false">-BI44</f>
        <v>-217168.5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-368954.1</v>
      </c>
      <c r="AV92" s="19" t="n">
        <f aca="false">-AV45</f>
        <v>-481346.1</v>
      </c>
      <c r="AW92" s="19" t="n">
        <f aca="false">-AW45</f>
        <v>-602324.1</v>
      </c>
      <c r="AX92" s="19" t="n">
        <f aca="false">-AX45</f>
        <v>-727064.1</v>
      </c>
      <c r="AY92" s="19" t="n">
        <f aca="false">-AY45</f>
        <v>-849572.1</v>
      </c>
      <c r="AZ92" s="19" t="n">
        <f aca="false">-AZ45</f>
        <v>-963044.1</v>
      </c>
      <c r="BA92" s="19" t="n">
        <f aca="false">-BA45</f>
        <v>-1060514.1</v>
      </c>
      <c r="BB92" s="19" t="n">
        <f aca="false">-BB45</f>
        <v>-1135520.1</v>
      </c>
      <c r="BC92" s="19" t="n">
        <f aca="false">-BC45</f>
        <v>-1182824.1</v>
      </c>
      <c r="BD92" s="19" t="n">
        <f aca="false">-BD45</f>
        <v>-1198988.1</v>
      </c>
      <c r="BE92" s="19" t="n">
        <f aca="false">-BE45</f>
        <v>-1182824.1</v>
      </c>
      <c r="BF92" s="19" t="n">
        <f aca="false">-BF45</f>
        <v>-1135520.1</v>
      </c>
      <c r="BG92" s="19" t="n">
        <f aca="false">-BG45</f>
        <v>-1060514.1</v>
      </c>
      <c r="BH92" s="19" t="n">
        <f aca="false">-BH45</f>
        <v>-963044.1</v>
      </c>
      <c r="BI92" s="19" t="n">
        <f aca="false">-BI45</f>
        <v>-849572.1</v>
      </c>
      <c r="BJ92" s="19" t="n">
        <f aca="false">-BJ45</f>
        <v>-727064.1</v>
      </c>
      <c r="BK92" s="19" t="n">
        <f aca="false">-BK45</f>
        <v>-602324.1</v>
      </c>
      <c r="BL92" s="19" t="n">
        <f aca="false">-BL45</f>
        <v>-481346.1</v>
      </c>
      <c r="BM92" s="19" t="n">
        <f aca="false">-BM45</f>
        <v>-260602.2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-307461.75</v>
      </c>
      <c r="AW93" s="19" t="n">
        <f aca="false">-AW46</f>
        <v>-401121.75</v>
      </c>
      <c r="AX93" s="19" t="n">
        <f aca="false">-AX46</f>
        <v>-501936.75</v>
      </c>
      <c r="AY93" s="19" t="n">
        <f aca="false">-AY46</f>
        <v>-605886.75</v>
      </c>
      <c r="AZ93" s="19" t="n">
        <f aca="false">-AZ46</f>
        <v>-707976.75</v>
      </c>
      <c r="BA93" s="19" t="n">
        <f aca="false">-BA46</f>
        <v>-802536.75</v>
      </c>
      <c r="BB93" s="19" t="n">
        <f aca="false">-BB46</f>
        <v>-883761.75</v>
      </c>
      <c r="BC93" s="19" t="n">
        <f aca="false">-BC46</f>
        <v>-946266.75</v>
      </c>
      <c r="BD93" s="19" t="n">
        <f aca="false">-BD46</f>
        <v>-985686.75</v>
      </c>
      <c r="BE93" s="19" t="n">
        <f aca="false">-BE46</f>
        <v>-999156.75</v>
      </c>
      <c r="BF93" s="19" t="n">
        <f aca="false">-BF46</f>
        <v>-985686.75</v>
      </c>
      <c r="BG93" s="19" t="n">
        <f aca="false">-BG46</f>
        <v>-946266.75</v>
      </c>
      <c r="BH93" s="19" t="n">
        <f aca="false">-BH46</f>
        <v>-883761.75</v>
      </c>
      <c r="BI93" s="19" t="n">
        <f aca="false">-BI46</f>
        <v>-802536.75</v>
      </c>
      <c r="BJ93" s="19" t="n">
        <f aca="false">-BJ46</f>
        <v>-707976.75</v>
      </c>
      <c r="BK93" s="19" t="n">
        <f aca="false">-BK46</f>
        <v>-605886.75</v>
      </c>
      <c r="BL93" s="19" t="n">
        <f aca="false">-BL46</f>
        <v>-501936.75</v>
      </c>
      <c r="BM93" s="19" t="n">
        <f aca="false">-BM46</f>
        <v>-401121.75</v>
      </c>
      <c r="BN93" s="19" t="n">
        <f aca="false">-BN46</f>
        <v>-217168.5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-307461.75</v>
      </c>
      <c r="BA94" s="19" t="n">
        <f aca="false">-BA47</f>
        <v>-401121.75</v>
      </c>
      <c r="BB94" s="19" t="n">
        <f aca="false">-BB47</f>
        <v>-501936.75</v>
      </c>
      <c r="BC94" s="19" t="n">
        <f aca="false">-BC47</f>
        <v>-605886.75</v>
      </c>
      <c r="BD94" s="19" t="n">
        <f aca="false">-BD47</f>
        <v>-707976.75</v>
      </c>
      <c r="BE94" s="19" t="n">
        <f aca="false">-BE47</f>
        <v>-802536.75</v>
      </c>
      <c r="BF94" s="19" t="n">
        <f aca="false">-BF47</f>
        <v>-883761.75</v>
      </c>
      <c r="BG94" s="19" t="n">
        <f aca="false">-BG47</f>
        <v>-946266.75</v>
      </c>
      <c r="BH94" s="19" t="n">
        <f aca="false">-BH47</f>
        <v>-985686.75</v>
      </c>
      <c r="BI94" s="19" t="n">
        <f aca="false">-BI47</f>
        <v>-999156.75</v>
      </c>
      <c r="BJ94" s="19" t="n">
        <f aca="false">-BJ47</f>
        <v>-985686.75</v>
      </c>
      <c r="BK94" s="19" t="n">
        <f aca="false">-BK47</f>
        <v>-946266.75</v>
      </c>
      <c r="BL94" s="19" t="n">
        <f aca="false">-BL47</f>
        <v>-883761.75</v>
      </c>
      <c r="BM94" s="19" t="n">
        <f aca="false">-BM47</f>
        <v>-802536.75</v>
      </c>
      <c r="BN94" s="19" t="n">
        <f aca="false">-BN47</f>
        <v>-707976.75</v>
      </c>
      <c r="BO94" s="19" t="n">
        <f aca="false">-BO47</f>
        <v>-605886.75</v>
      </c>
      <c r="BP94" s="19" t="n">
        <f aca="false">-BP47</f>
        <v>-501936.75</v>
      </c>
      <c r="BQ94" s="19" t="n">
        <f aca="false">-BQ47</f>
        <v>-401121.75</v>
      </c>
      <c r="BR94" s="19" t="n">
        <f aca="false">-BR47</f>
        <v>-217168.5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-368954.1</v>
      </c>
      <c r="BB95" s="19" t="n">
        <f aca="false">-BB48</f>
        <v>-481346.1</v>
      </c>
      <c r="BC95" s="19" t="n">
        <f aca="false">-BC48</f>
        <v>-602324.1</v>
      </c>
      <c r="BD95" s="19" t="n">
        <f aca="false">-BD48</f>
        <v>-727064.1</v>
      </c>
      <c r="BE95" s="19" t="n">
        <f aca="false">-BE48</f>
        <v>-849572.1</v>
      </c>
      <c r="BF95" s="19" t="n">
        <f aca="false">-BF48</f>
        <v>-963044.1</v>
      </c>
      <c r="BG95" s="19" t="n">
        <f aca="false">-BG48</f>
        <v>-1060514.1</v>
      </c>
      <c r="BH95" s="19" t="n">
        <f aca="false">-BH48</f>
        <v>-1135520.1</v>
      </c>
      <c r="BI95" s="19" t="n">
        <f aca="false">-BI48</f>
        <v>-1182824.1</v>
      </c>
      <c r="BJ95" s="19" t="n">
        <f aca="false">-BJ48</f>
        <v>-1198988.1</v>
      </c>
      <c r="BK95" s="19" t="n">
        <f aca="false">-BK48</f>
        <v>-1182824.1</v>
      </c>
      <c r="BL95" s="19" t="n">
        <f aca="false">-BL48</f>
        <v>-1135520.1</v>
      </c>
      <c r="BM95" s="19" t="n">
        <f aca="false">-BM48</f>
        <v>-1060514.1</v>
      </c>
      <c r="BN95" s="19" t="n">
        <f aca="false">-BN48</f>
        <v>-963044.1</v>
      </c>
      <c r="BO95" s="19" t="n">
        <f aca="false">-BO48</f>
        <v>-849572.1</v>
      </c>
      <c r="BP95" s="19" t="n">
        <f aca="false">-BP48</f>
        <v>-727064.1</v>
      </c>
      <c r="BQ95" s="19" t="n">
        <f aca="false">-BQ48</f>
        <v>-602324.1</v>
      </c>
      <c r="BR95" s="19" t="n">
        <f aca="false">-BR48</f>
        <v>-481346.1</v>
      </c>
      <c r="BS95" s="19" t="n">
        <f aca="false">-BS48</f>
        <v>-260602.2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-307461.75</v>
      </c>
      <c r="BC96" s="19" t="n">
        <f aca="false">-BC49</f>
        <v>-401121.75</v>
      </c>
      <c r="BD96" s="19" t="n">
        <f aca="false">-BD49</f>
        <v>-501936.75</v>
      </c>
      <c r="BE96" s="19" t="n">
        <f aca="false">-BE49</f>
        <v>-605886.75</v>
      </c>
      <c r="BF96" s="19" t="n">
        <f aca="false">-BF49</f>
        <v>-707976.75</v>
      </c>
      <c r="BG96" s="19" t="n">
        <f aca="false">-BG49</f>
        <v>-802536.75</v>
      </c>
      <c r="BH96" s="19" t="n">
        <f aca="false">-BH49</f>
        <v>-883761.75</v>
      </c>
      <c r="BI96" s="19" t="n">
        <f aca="false">-BI49</f>
        <v>-946266.75</v>
      </c>
      <c r="BJ96" s="19" t="n">
        <f aca="false">-BJ49</f>
        <v>-985686.75</v>
      </c>
      <c r="BK96" s="19" t="n">
        <f aca="false">-BK49</f>
        <v>-999156.75</v>
      </c>
      <c r="BL96" s="19" t="n">
        <f aca="false">-BL49</f>
        <v>-985686.75</v>
      </c>
      <c r="BM96" s="19" t="n">
        <f aca="false">-BM49</f>
        <v>-946266.75</v>
      </c>
      <c r="BN96" s="19" t="n">
        <f aca="false">-BN49</f>
        <v>-883761.75</v>
      </c>
      <c r="BO96" s="19" t="n">
        <f aca="false">-BO49</f>
        <v>-802536.75</v>
      </c>
      <c r="BP96" s="19" t="n">
        <f aca="false">-BP49</f>
        <v>-707976.75</v>
      </c>
      <c r="BQ96" s="19" t="n">
        <f aca="false">-BQ49</f>
        <v>-605886.75</v>
      </c>
      <c r="BR96" s="19" t="n">
        <f aca="false">-BR49</f>
        <v>-501936.75</v>
      </c>
      <c r="BS96" s="19" t="n">
        <f aca="false">-BS49</f>
        <v>-401121.75</v>
      </c>
      <c r="BT96" s="19" t="n">
        <f aca="false">-BT49</f>
        <v>-217168.5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-307461.75</v>
      </c>
      <c r="BD97" s="19" t="n">
        <f aca="false">-BD50</f>
        <v>-401121.75</v>
      </c>
      <c r="BE97" s="19" t="n">
        <f aca="false">-BE50</f>
        <v>-501936.75</v>
      </c>
      <c r="BF97" s="19" t="n">
        <f aca="false">-BF50</f>
        <v>-605886.75</v>
      </c>
      <c r="BG97" s="19" t="n">
        <f aca="false">-BG50</f>
        <v>-707976.75</v>
      </c>
      <c r="BH97" s="19" t="n">
        <f aca="false">-BH50</f>
        <v>-802536.75</v>
      </c>
      <c r="BI97" s="19" t="n">
        <f aca="false">-BI50</f>
        <v>-883761.75</v>
      </c>
      <c r="BJ97" s="19" t="n">
        <f aca="false">-BJ50</f>
        <v>-946266.75</v>
      </c>
      <c r="BK97" s="19" t="n">
        <f aca="false">-BK50</f>
        <v>-985686.75</v>
      </c>
      <c r="BL97" s="19" t="n">
        <f aca="false">-BL50</f>
        <v>-999156.75</v>
      </c>
      <c r="BM97" s="19" t="n">
        <f aca="false">-BM50</f>
        <v>-985686.75</v>
      </c>
      <c r="BN97" s="19" t="n">
        <f aca="false">-BN50</f>
        <v>-946266.75</v>
      </c>
      <c r="BO97" s="19" t="n">
        <f aca="false">-BO50</f>
        <v>-883761.75</v>
      </c>
      <c r="BP97" s="19" t="n">
        <f aca="false">-BP50</f>
        <v>-802536.75</v>
      </c>
      <c r="BQ97" s="19" t="n">
        <f aca="false">-BQ50</f>
        <v>-707976.75</v>
      </c>
      <c r="BR97" s="19" t="n">
        <f aca="false">-BR50</f>
        <v>-605886.75</v>
      </c>
      <c r="BS97" s="19" t="n">
        <f aca="false">-BS50</f>
        <v>-501936.75</v>
      </c>
      <c r="BT97" s="19" t="n">
        <f aca="false">-BT50</f>
        <v>-401121.75</v>
      </c>
      <c r="BU97" s="19" t="n">
        <f aca="false">-BU50</f>
        <v>-217168.5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-368954.1</v>
      </c>
      <c r="BE98" s="19" t="n">
        <f aca="false">-BE51</f>
        <v>-481346.1</v>
      </c>
      <c r="BF98" s="19" t="n">
        <f aca="false">-BF51</f>
        <v>-602324.1</v>
      </c>
      <c r="BG98" s="19" t="n">
        <f aca="false">-BG51</f>
        <v>-727064.1</v>
      </c>
      <c r="BH98" s="19" t="n">
        <f aca="false">-BH51</f>
        <v>-849572.1</v>
      </c>
      <c r="BI98" s="19" t="n">
        <f aca="false">-BI51</f>
        <v>-963044.1</v>
      </c>
      <c r="BJ98" s="19" t="n">
        <f aca="false">-BJ51</f>
        <v>-1060514.1</v>
      </c>
      <c r="BK98" s="19" t="n">
        <f aca="false">-BK51</f>
        <v>-1135520.1</v>
      </c>
      <c r="BL98" s="19" t="n">
        <f aca="false">-BL51</f>
        <v>-1182824.1</v>
      </c>
      <c r="BM98" s="19" t="n">
        <f aca="false">-BM51</f>
        <v>-1198988.1</v>
      </c>
      <c r="BN98" s="19" t="n">
        <f aca="false">-BN51</f>
        <v>-1182824.1</v>
      </c>
      <c r="BO98" s="19" t="n">
        <f aca="false">-BO51</f>
        <v>-1135520.1</v>
      </c>
      <c r="BP98" s="19" t="n">
        <f aca="false">-BP51</f>
        <v>-1060514.1</v>
      </c>
      <c r="BQ98" s="19" t="n">
        <f aca="false">-BQ51</f>
        <v>-963044.1</v>
      </c>
      <c r="BR98" s="19" t="n">
        <f aca="false">-BR51</f>
        <v>-849572.1</v>
      </c>
      <c r="BS98" s="19" t="n">
        <f aca="false">-BS51</f>
        <v>-727064.1</v>
      </c>
      <c r="BT98" s="19" t="n">
        <f aca="false">-BT51</f>
        <v>-602324.1</v>
      </c>
      <c r="BU98" s="19" t="n">
        <f aca="false">-BU51</f>
        <v>-481346.1</v>
      </c>
      <c r="BV98" s="19" t="n">
        <f aca="false">-BV51</f>
        <v>-260602.2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-307461.75</v>
      </c>
      <c r="BF99" s="19" t="n">
        <f aca="false">-BF52</f>
        <v>-401121.75</v>
      </c>
      <c r="BG99" s="19" t="n">
        <f aca="false">-BG52</f>
        <v>-501936.75</v>
      </c>
      <c r="BH99" s="19" t="n">
        <f aca="false">-BH52</f>
        <v>-605886.75</v>
      </c>
      <c r="BI99" s="19" t="n">
        <f aca="false">-BI52</f>
        <v>-707976.75</v>
      </c>
      <c r="BJ99" s="19" t="n">
        <f aca="false">-BJ52</f>
        <v>-802536.75</v>
      </c>
      <c r="BK99" s="19" t="n">
        <f aca="false">-BK52</f>
        <v>-883761.75</v>
      </c>
      <c r="BL99" s="19" t="n">
        <f aca="false">-BL52</f>
        <v>-946266.75</v>
      </c>
      <c r="BM99" s="19" t="n">
        <f aca="false">-BM52</f>
        <v>-985686.75</v>
      </c>
      <c r="BN99" s="19" t="n">
        <f aca="false">-BN52</f>
        <v>-999156.75</v>
      </c>
      <c r="BO99" s="19" t="n">
        <f aca="false">-BO52</f>
        <v>-985686.75</v>
      </c>
      <c r="BP99" s="19" t="n">
        <f aca="false">-BP52</f>
        <v>-946266.75</v>
      </c>
      <c r="BQ99" s="19" t="n">
        <f aca="false">-BQ52</f>
        <v>-883761.75</v>
      </c>
      <c r="BR99" s="19" t="n">
        <f aca="false">-BR52</f>
        <v>-802536.75</v>
      </c>
      <c r="BS99" s="19" t="n">
        <f aca="false">-BS52</f>
        <v>-707976.75</v>
      </c>
      <c r="BT99" s="19" t="n">
        <f aca="false">-BT52</f>
        <v>-605886.75</v>
      </c>
      <c r="BU99" s="19" t="n">
        <f aca="false">-BU52</f>
        <v>-501936.75</v>
      </c>
      <c r="BV99" s="19" t="n">
        <f aca="false">-BV52</f>
        <v>-401121.75</v>
      </c>
      <c r="BW99" s="19" t="n">
        <f aca="false">-BW52</f>
        <v>-217168.5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-307461.75</v>
      </c>
      <c r="BG100" s="19" t="n">
        <f aca="false">-BG53</f>
        <v>-401121.75</v>
      </c>
      <c r="BH100" s="19" t="n">
        <f aca="false">-BH53</f>
        <v>-501936.75</v>
      </c>
      <c r="BI100" s="19" t="n">
        <f aca="false">-BI53</f>
        <v>-605886.75</v>
      </c>
      <c r="BJ100" s="19" t="n">
        <f aca="false">-BJ53</f>
        <v>-707976.75</v>
      </c>
      <c r="BK100" s="19" t="n">
        <f aca="false">-BK53</f>
        <v>-802536.75</v>
      </c>
      <c r="BL100" s="19" t="n">
        <f aca="false">-BL53</f>
        <v>-883761.75</v>
      </c>
      <c r="BM100" s="19" t="n">
        <f aca="false">-BM53</f>
        <v>-946266.75</v>
      </c>
      <c r="BN100" s="19" t="n">
        <f aca="false">-BN53</f>
        <v>-985686.75</v>
      </c>
      <c r="BO100" s="19" t="n">
        <f aca="false">-BO53</f>
        <v>-999156.75</v>
      </c>
      <c r="BP100" s="19" t="n">
        <f aca="false">-BP53</f>
        <v>-985686.75</v>
      </c>
      <c r="BQ100" s="19" t="n">
        <f aca="false">-BQ53</f>
        <v>-946266.75</v>
      </c>
      <c r="BR100" s="19" t="n">
        <f aca="false">-BR53</f>
        <v>-883761.75</v>
      </c>
      <c r="BS100" s="19" t="n">
        <f aca="false">-BS53</f>
        <v>-802536.75</v>
      </c>
      <c r="BT100" s="19" t="n">
        <f aca="false">-BT53</f>
        <v>-707976.75</v>
      </c>
      <c r="BU100" s="19" t="n">
        <f aca="false">-BU53</f>
        <v>-605886.75</v>
      </c>
      <c r="BV100" s="19" t="n">
        <f aca="false">-BV53</f>
        <v>-501936.75</v>
      </c>
      <c r="BW100" s="19" t="n">
        <f aca="false">-BW53</f>
        <v>-401121.75</v>
      </c>
      <c r="BX100" s="19" t="n">
        <f aca="false">-BX53</f>
        <v>-217168.5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-368954.1</v>
      </c>
      <c r="BH101" s="19" t="n">
        <f aca="false">-BH54</f>
        <v>-481346.1</v>
      </c>
      <c r="BI101" s="19" t="n">
        <f aca="false">-BI54</f>
        <v>-602324.1</v>
      </c>
      <c r="BJ101" s="19" t="n">
        <f aca="false">-BJ54</f>
        <v>-727064.1</v>
      </c>
      <c r="BK101" s="19" t="n">
        <f aca="false">-BK54</f>
        <v>-849572.1</v>
      </c>
      <c r="BL101" s="19" t="n">
        <f aca="false">-BL54</f>
        <v>-963044.1</v>
      </c>
      <c r="BM101" s="19" t="n">
        <f aca="false">-BM54</f>
        <v>-1060514.1</v>
      </c>
      <c r="BN101" s="19" t="n">
        <f aca="false">-BN54</f>
        <v>-1135520.1</v>
      </c>
      <c r="BO101" s="19" t="n">
        <f aca="false">-BO54</f>
        <v>-1182824.1</v>
      </c>
      <c r="BP101" s="19" t="n">
        <f aca="false">-BP54</f>
        <v>-1198988.1</v>
      </c>
      <c r="BQ101" s="19" t="n">
        <f aca="false">-BQ54</f>
        <v>-1182824.1</v>
      </c>
      <c r="BR101" s="19" t="n">
        <f aca="false">-BR54</f>
        <v>-1135520.1</v>
      </c>
      <c r="BS101" s="19" t="n">
        <f aca="false">-BS54</f>
        <v>-1060514.1</v>
      </c>
      <c r="BT101" s="19" t="n">
        <f aca="false">-BT54</f>
        <v>-963044.1</v>
      </c>
      <c r="BU101" s="19" t="n">
        <f aca="false">-BU54</f>
        <v>-849572.1</v>
      </c>
      <c r="BV101" s="19" t="n">
        <f aca="false">-BV54</f>
        <v>-727064.1</v>
      </c>
      <c r="BW101" s="19" t="n">
        <f aca="false">-BW54</f>
        <v>-602324.1</v>
      </c>
      <c r="BX101" s="19" t="n">
        <f aca="false">-BX54</f>
        <v>-481346.1</v>
      </c>
      <c r="BY101" s="19" t="n">
        <f aca="false">-BY54</f>
        <v>-260602.2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-307461.75</v>
      </c>
      <c r="BI102" s="19" t="n">
        <f aca="false">-BI55</f>
        <v>-401121.75</v>
      </c>
      <c r="BJ102" s="19" t="n">
        <f aca="false">-BJ55</f>
        <v>-501936.75</v>
      </c>
      <c r="BK102" s="19" t="n">
        <f aca="false">-BK55</f>
        <v>-605886.75</v>
      </c>
      <c r="BL102" s="19" t="n">
        <f aca="false">-BL55</f>
        <v>-707976.75</v>
      </c>
      <c r="BM102" s="19" t="n">
        <f aca="false">-BM55</f>
        <v>-802536.75</v>
      </c>
      <c r="BN102" s="19" t="n">
        <f aca="false">-BN55</f>
        <v>-883761.75</v>
      </c>
      <c r="BO102" s="19" t="n">
        <f aca="false">-BO55</f>
        <v>-946266.75</v>
      </c>
      <c r="BP102" s="19" t="n">
        <f aca="false">-BP55</f>
        <v>-985686.75</v>
      </c>
      <c r="BQ102" s="19" t="n">
        <f aca="false">-BQ55</f>
        <v>-999156.75</v>
      </c>
      <c r="BR102" s="19" t="n">
        <f aca="false">-BR55</f>
        <v>-985686.75</v>
      </c>
      <c r="BS102" s="19" t="n">
        <f aca="false">-BS55</f>
        <v>-946266.75</v>
      </c>
      <c r="BT102" s="19" t="n">
        <f aca="false">-BT55</f>
        <v>-883761.75</v>
      </c>
      <c r="BU102" s="19" t="n">
        <f aca="false">-BU55</f>
        <v>-802536.75</v>
      </c>
      <c r="BV102" s="19" t="n">
        <f aca="false">-BV55</f>
        <v>-707976.75</v>
      </c>
      <c r="BW102" s="19" t="n">
        <f aca="false">-BW55</f>
        <v>-605886.75</v>
      </c>
      <c r="BX102" s="19" t="n">
        <f aca="false">-BX55</f>
        <v>-501936.75</v>
      </c>
      <c r="BY102" s="19" t="n">
        <f aca="false">-BY55</f>
        <v>-401121.75</v>
      </c>
      <c r="BZ102" s="19" t="n">
        <f aca="false">-BZ55</f>
        <v>-217168.5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-10858872.3358758</v>
      </c>
      <c r="AC104" s="30" t="n">
        <f aca="false">SUM(AC60:AC103)</f>
        <v>-10143688.4191638</v>
      </c>
      <c r="AD104" s="30" t="n">
        <f aca="false">SUM(AD60:AD103)</f>
        <v>-10169241.5952976</v>
      </c>
      <c r="AE104" s="30" t="n">
        <f aca="false">SUM(AE60:AE103)</f>
        <v>-10360029.9850865</v>
      </c>
      <c r="AF104" s="30" t="n">
        <f aca="false">SUM(AF60:AF103)</f>
        <v>-10139611.4477721</v>
      </c>
      <c r="AG104" s="30" t="n">
        <f aca="false">SUM(AG60:AG103)</f>
        <v>-10771550.1250923</v>
      </c>
      <c r="AH104" s="30" t="n">
        <f aca="false">SUM(AH60:AH103)</f>
        <v>-10839761.6786021</v>
      </c>
      <c r="AI104" s="30" t="n">
        <f aca="false">SUM(AI60:AI103)</f>
        <v>-10863453.2965505</v>
      </c>
      <c r="AJ104" s="30" t="n">
        <f aca="false">SUM(AJ60:AJ103)</f>
        <v>-10002414.6241865</v>
      </c>
      <c r="AK104" s="30" t="n">
        <f aca="false">SUM(AK60:AK103)</f>
        <v>-9970861.48028431</v>
      </c>
      <c r="AL104" s="30" t="n">
        <f aca="false">SUM(AL60:AL103)</f>
        <v>-10247983.8804318</v>
      </c>
      <c r="AM104" s="30" t="n">
        <f aca="false">SUM(AM60:AM103)</f>
        <v>-10737990.4562323</v>
      </c>
      <c r="AN104" s="30" t="n">
        <f aca="false">SUM(AN60:AN103)</f>
        <v>-10695107.2427189</v>
      </c>
      <c r="AO104" s="30" t="n">
        <f aca="false">SUM(AO60:AO103)</f>
        <v>-11135409.1180547</v>
      </c>
      <c r="AP104" s="30" t="n">
        <f aca="false">SUM(AP60:AP103)</f>
        <v>-11902936.2473552</v>
      </c>
      <c r="AQ104" s="30" t="n">
        <f aca="false">SUM(AQ60:AQ103)</f>
        <v>-12069943.4395813</v>
      </c>
      <c r="AR104" s="30" t="n">
        <f aca="false">SUM(AR60:AR103)</f>
        <v>-12524697.7896413</v>
      </c>
      <c r="AS104" s="30" t="n">
        <f aca="false">SUM(AS60:AS103)</f>
        <v>-12800322.3122453</v>
      </c>
      <c r="AT104" s="30" t="n">
        <f aca="false">SUM(AT60:AT103)</f>
        <v>-12768061.0801153</v>
      </c>
      <c r="AU104" s="30" t="n">
        <f aca="false">SUM(AU60:AU103)</f>
        <v>-12418700.296605</v>
      </c>
      <c r="AV104" s="30" t="n">
        <f aca="false">SUM(AV60:AV103)</f>
        <v>-12664983.0565475</v>
      </c>
      <c r="AW104" s="30" t="n">
        <f aca="false">SUM(AW60:AW103)</f>
        <v>-12493114.6515715</v>
      </c>
      <c r="AX104" s="30" t="n">
        <f aca="false">SUM(AX60:AX103)</f>
        <v>-12124939.1956995</v>
      </c>
      <c r="AY104" s="30" t="n">
        <f aca="false">SUM(AY60:AY103)</f>
        <v>-11471712.4566355</v>
      </c>
      <c r="AZ104" s="30" t="n">
        <f aca="false">SUM(AZ60:AZ103)</f>
        <v>-10814646.3891395</v>
      </c>
      <c r="BA104" s="30" t="n">
        <f aca="false">SUM(BA60:BA103)</f>
        <v>-10295814.4303955</v>
      </c>
      <c r="BB104" s="30" t="n">
        <f aca="false">SUM(BB60:BB103)</f>
        <v>-9843691.56295545</v>
      </c>
      <c r="BC104" s="30" t="n">
        <f aca="false">SUM(BC60:BC103)</f>
        <v>-9482151.13326745</v>
      </c>
      <c r="BD104" s="30" t="n">
        <f aca="false">SUM(BD60:BD103)</f>
        <v>-9289860.76925145</v>
      </c>
      <c r="BE104" s="30" t="n">
        <f aca="false">SUM(BE60:BE103)</f>
        <v>-9154886.62566745</v>
      </c>
      <c r="BF104" s="30" t="n">
        <f aca="false">SUM(BF60:BF103)</f>
        <v>-9133670.38411545</v>
      </c>
      <c r="BG104" s="30" t="n">
        <f aca="false">SUM(BG60:BG103)</f>
        <v>-9331748.68450745</v>
      </c>
      <c r="BH104" s="30" t="n">
        <f aca="false">SUM(BH60:BH103)</f>
        <v>-9321493.61390785</v>
      </c>
      <c r="BI104" s="30" t="n">
        <f aca="false">SUM(BI60:BI103)</f>
        <v>-9161640.15</v>
      </c>
      <c r="BJ104" s="30" t="n">
        <f aca="false">SUM(BJ60:BJ103)</f>
        <v>-9351697.65</v>
      </c>
      <c r="BK104" s="30" t="n">
        <f aca="false">SUM(BK60:BK103)</f>
        <v>-9599422.65</v>
      </c>
      <c r="BL104" s="30" t="n">
        <f aca="false">SUM(BL60:BL103)</f>
        <v>-9671281.65</v>
      </c>
      <c r="BM104" s="30" t="n">
        <f aca="false">SUM(BM60:BM103)</f>
        <v>-9450720.75</v>
      </c>
      <c r="BN104" s="30" t="n">
        <f aca="false">SUM(BN60:BN103)</f>
        <v>-8905167.3</v>
      </c>
      <c r="BO104" s="30" t="n">
        <f aca="false">SUM(BO60:BO103)</f>
        <v>-8391211.8</v>
      </c>
      <c r="BP104" s="30" t="n">
        <f aca="false">SUM(BP60:BP103)</f>
        <v>-7916656.8</v>
      </c>
      <c r="BQ104" s="30" t="n">
        <f aca="false">SUM(BQ60:BQ103)</f>
        <v>-7292362.8</v>
      </c>
      <c r="BR104" s="30" t="n">
        <f aca="false">SUM(BR60:BR103)</f>
        <v>-6463415.55</v>
      </c>
      <c r="BS104" s="30" t="n">
        <f aca="false">SUM(BS60:BS103)</f>
        <v>-5408019.15</v>
      </c>
      <c r="BT104" s="30" t="n">
        <f aca="false">SUM(BT60:BT103)</f>
        <v>-4381283.7</v>
      </c>
      <c r="BU104" s="30" t="n">
        <f aca="false">SUM(BU60:BU103)</f>
        <v>-3458446.95</v>
      </c>
      <c r="BV104" s="30" t="n">
        <f aca="false">SUM(BV60:BV103)</f>
        <v>-2598701.55</v>
      </c>
      <c r="BW104" s="30" t="n">
        <f aca="false">SUM(BW60:BW103)</f>
        <v>-1826501.1</v>
      </c>
      <c r="BX104" s="30" t="n">
        <f aca="false">SUM(BX60:BX103)</f>
        <v>-1200451.35</v>
      </c>
      <c r="BY104" s="30" t="n">
        <f aca="false">SUM(BY60:BY103)</f>
        <v>-661723.95</v>
      </c>
      <c r="BZ104" s="30" t="n">
        <f aca="false">SUM(BZ60:BZ103)</f>
        <v>-217168.5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225000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270000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225000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225000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-487500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-585000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-487500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-487500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1375353.88822916</v>
      </c>
      <c r="AC109" s="32" t="n">
        <f aca="false">AC107+AC108+AC10+AC11+AC57+AC104+AC105+AC106</f>
        <v>1146628.4189856</v>
      </c>
      <c r="AD109" s="32" t="n">
        <f aca="false">AD107+AD108+AD10+AD11+AD57+AD104+AD105+AD106</f>
        <v>1169578.3289856</v>
      </c>
      <c r="AE109" s="32" t="n">
        <f aca="false">AE107+AE108+AE10+AE11+AE57+AE104+AE105+AE106</f>
        <v>594463.919854148</v>
      </c>
      <c r="AF109" s="32" t="n">
        <f aca="false">AF107+AF108+AF10+AF11+AF57+AF104+AF105+AF106</f>
        <v>1545439.68044981</v>
      </c>
      <c r="AG109" s="32" t="n">
        <f aca="false">AG107+AG108+AG10+AG11+AG57+AG104+AG105+AG106</f>
        <v>1390939.00925848</v>
      </c>
      <c r="AH109" s="32" t="n">
        <f aca="false">AH107+AH108+AH10+AH11+AH57+AH104+AH105+AH106</f>
        <v>1477897.35925849</v>
      </c>
      <c r="AI109" s="32" t="n">
        <f aca="false">AI107+AI108+AI10+AI11+AI57+AI104+AI105+AI106</f>
        <v>1690019.86882623</v>
      </c>
      <c r="AJ109" s="32" t="n">
        <f aca="false">AJ107+AJ108+AJ10+AJ11+AJ57+AJ104+AJ105+AJ106</f>
        <v>1258057.2081106</v>
      </c>
      <c r="AK109" s="32" t="n">
        <f aca="false">AK107+AK108+AK10+AK11+AK57+AK104+AK105+AK106</f>
        <v>1469576.96680085</v>
      </c>
      <c r="AL109" s="32" t="n">
        <f aca="false">AL107+AL108+AL10+AL11+AL57+AL104+AL105+AL106</f>
        <v>1635248.68054244</v>
      </c>
      <c r="AM109" s="32" t="n">
        <f aca="false">AM107+AM108+AM10+AM11+AM57+AM104+AM105+AM106</f>
        <v>1392487.50978468</v>
      </c>
      <c r="AN109" s="32" t="n">
        <f aca="false">AN107+AN108+AN10+AN11+AN57+AN104+AN105+AN106</f>
        <v>1374298.70978468</v>
      </c>
      <c r="AO109" s="32" t="n">
        <f aca="false">AO107+AO108+AO10+AO11+AO57+AO104+AO105+AO106</f>
        <v>1424663.34978468</v>
      </c>
      <c r="AP109" s="32" t="n">
        <f aca="false">AP107+AP108+AP10+AP11+AP57+AP104+AP105+AP106</f>
        <v>1218015.24978468</v>
      </c>
      <c r="AQ109" s="32" t="n">
        <f aca="false">AQ107+AQ108+AQ10+AQ11+AQ57+AQ104+AQ105+AQ106</f>
        <v>1623308.49978468</v>
      </c>
      <c r="AR109" s="32" t="n">
        <f aca="false">AR107+AR108+AR10+AR11+AR57+AR104+AR105+AR106</f>
        <v>1623308.49978468</v>
      </c>
      <c r="AS109" s="32" t="n">
        <f aca="false">AS107+AS108+AS10+AS11+AS57+AS104+AS105+AS106</f>
        <v>1623308.49978468</v>
      </c>
      <c r="AT109" s="32" t="n">
        <f aca="false">AT107+AT108+AT10+AT11+AT57+AT104+AT105+AT106</f>
        <v>1731660.39978468</v>
      </c>
      <c r="AU109" s="32" t="n">
        <f aca="false">AU107+AU108+AU10+AU11+AU57+AU104+AU105+AU106</f>
        <v>2046441.33338102</v>
      </c>
      <c r="AV109" s="32" t="n">
        <f aca="false">AV107+AV108+AV10+AV11+AV57+AV104+AV105+AV106</f>
        <v>1421765.14086855</v>
      </c>
      <c r="AW109" s="32" t="n">
        <f aca="false">AW107+AW108+AW10+AW11+AW57+AW104+AW105+AW106</f>
        <v>1421765.14086855</v>
      </c>
      <c r="AX109" s="32" t="n">
        <f aca="false">AX107+AX108+AX10+AX11+AX57+AX104+AX105+AX106</f>
        <v>1421765.14086855</v>
      </c>
      <c r="AY109" s="32" t="n">
        <f aca="false">AY107+AY108+AY10+AY11+AY57+AY104+AY105+AY106</f>
        <v>1530117.04086855</v>
      </c>
      <c r="AZ109" s="32" t="n">
        <f aca="false">AZ107+AZ108+AZ10+AZ11+AZ57+AZ104+AZ105+AZ106</f>
        <v>1512058.39086855</v>
      </c>
      <c r="BA109" s="32" t="n">
        <f aca="false">BA107+BA108+BA10+BA11+BA57+BA104+BA105+BA106</f>
        <v>1493999.74086855</v>
      </c>
      <c r="BB109" s="32" t="n">
        <f aca="false">BB107+BB108+BB10+BB11+BB57+BB104+BB105+BB106</f>
        <v>1231499.74086855</v>
      </c>
      <c r="BC109" s="32" t="n">
        <f aca="false">BC107+BC108+BC10+BC11+BC57+BC104+BC105+BC106</f>
        <v>1493999.74086855</v>
      </c>
      <c r="BD109" s="32" t="n">
        <f aca="false">BD107+BD108+BD10+BD11+BD57+BD104+BD105+BD106</f>
        <v>1512058.39086855</v>
      </c>
      <c r="BE109" s="32" t="n">
        <f aca="false">BE107+BE108+BE10+BE11+BE57+BE104+BE105+BE106</f>
        <v>1530117.04086855</v>
      </c>
      <c r="BF109" s="32" t="n">
        <f aca="false">BF107+BF108+BF10+BF11+BF57+BF104+BF105+BF106</f>
        <v>1493999.74086855</v>
      </c>
      <c r="BG109" s="32" t="n">
        <f aca="false">BG107+BG108+BG10+BG11+BG57+BG104+BG105+BG106</f>
        <v>1512058.39086855</v>
      </c>
      <c r="BH109" s="32" t="n">
        <f aca="false">BH107+BH108+BH10+BH11+BH57+BH104+BH105+BH106</f>
        <v>1516553.31592415</v>
      </c>
      <c r="BI109" s="32" t="n">
        <f aca="false">BI107+BI108+BI10+BI11+BI57+BI104+BI105+BI106</f>
        <v>1246046.85</v>
      </c>
      <c r="BJ109" s="32" t="n">
        <f aca="false">BJ107+BJ108+BJ10+BJ11+BJ57+BJ104+BJ105+BJ106</f>
        <v>1065460.35</v>
      </c>
      <c r="BK109" s="32" t="n">
        <f aca="false">BK107+BK108+BK10+BK11+BK57+BK104+BK105+BK106</f>
        <v>1065460.35</v>
      </c>
      <c r="BL109" s="32" t="n">
        <f aca="false">BL107+BL108+BL10+BL11+BL57+BL104+BL105+BL106</f>
        <v>1065460.35</v>
      </c>
      <c r="BM109" s="32" t="n">
        <f aca="false">BM107+BM108+BM10+BM11+BM57+BM104+BM105+BM106</f>
        <v>1173812.25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866815.199999999</v>
      </c>
      <c r="BP109" s="32" t="n">
        <f aca="false">BP107+BP108+BP10+BP11+BP57+BP104+BP105+BP106</f>
        <v>866815.2</v>
      </c>
      <c r="BQ109" s="32" t="n">
        <f aca="false">BQ107+BQ108+BQ10+BQ11+BQ57+BQ104+BQ105+BQ106</f>
        <v>866815.2</v>
      </c>
      <c r="BR109" s="32" t="n">
        <f aca="false">BR107+BR108+BR10+BR11+BR57+BR104+BR105+BR106</f>
        <v>957108.45</v>
      </c>
      <c r="BS109" s="32" t="n">
        <f aca="false">BS107+BS108+BS10+BS11+BS57+BS104+BS105+BS106</f>
        <v>884873.85</v>
      </c>
      <c r="BT109" s="32" t="n">
        <f aca="false">BT107+BT108+BT10+BT11+BT57+BT104+BT105+BT106</f>
        <v>758463.3</v>
      </c>
      <c r="BU109" s="32" t="n">
        <f aca="false">BU107+BU108+BU10+BU11+BU57+BU104+BU105+BU106</f>
        <v>668170.05</v>
      </c>
      <c r="BV109" s="32" t="n">
        <f aca="false">BV107+BV108+BV10+BV11+BV57+BV104+BV105+BV106</f>
        <v>595935.45</v>
      </c>
      <c r="BW109" s="32" t="n">
        <f aca="false">BW107+BW108+BW10+BW11+BW57+BW104+BW105+BW106</f>
        <v>469524.9</v>
      </c>
      <c r="BX109" s="32" t="n">
        <f aca="false">BX107+BX108+BX10+BX11+BX57+BX104+BX105+BX106</f>
        <v>379231.65</v>
      </c>
      <c r="BY109" s="32" t="n">
        <f aca="false">BY107+BY108+BY10+BY11+BY57+BY104+BY105+BY106</f>
        <v>306997.05</v>
      </c>
      <c r="BZ109" s="32" t="n">
        <f aca="false">BZ107+BZ108+BZ10+BZ11+BZ57+BZ104+BZ105+BZ106</f>
        <v>180586.5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0.251459036074756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0.112418543113034</v>
      </c>
      <c r="AC110" s="33" t="n">
        <f aca="false">IFERROR(AC109/AC58,0)</f>
        <v>0.10155856876498</v>
      </c>
      <c r="AD110" s="33" t="n">
        <f aca="false">IFERROR(AD109/AD58,0)</f>
        <v>0.103148152699809</v>
      </c>
      <c r="AE110" s="33" t="n">
        <f aca="false">IFERROR(AE109/AE58,0)</f>
        <v>0.0509037284546247</v>
      </c>
      <c r="AF110" s="33" t="n">
        <f aca="false">IFERROR(AF109/AF58,0)</f>
        <v>0.132257844958611</v>
      </c>
      <c r="AG110" s="33" t="n">
        <f aca="false">IFERROR(AG109/AG58,0)</f>
        <v>0.11436302173788</v>
      </c>
      <c r="AH110" s="33" t="n">
        <f aca="false">IFERROR(AH109/AH58,0)</f>
        <v>0.119981999397442</v>
      </c>
      <c r="AI110" s="33" t="n">
        <f aca="false">IFERROR(AI109/AI58,0)</f>
        <v>0.13462568060347</v>
      </c>
      <c r="AJ110" s="33" t="n">
        <f aca="false">IFERROR(AJ109/AJ58,0)</f>
        <v>0.109178190003421</v>
      </c>
      <c r="AK110" s="33" t="n">
        <f aca="false">IFERROR(AK109/AK58,0)</f>
        <v>0.128454601945372</v>
      </c>
      <c r="AL110" s="33" t="n">
        <f aca="false">IFERROR(AL109/AL58,0)</f>
        <v>0.137609751568169</v>
      </c>
      <c r="AM110" s="33" t="n">
        <f aca="false">IFERROR(AM109/AM58,0)</f>
        <v>0.114792468498412</v>
      </c>
      <c r="AN110" s="33" t="n">
        <f aca="false">IFERROR(AN109/AN58,0)</f>
        <v>0.113866309178175</v>
      </c>
      <c r="AO110" s="33" t="n">
        <f aca="false">IFERROR(AO109/AO58,0)</f>
        <v>0.113427956202688</v>
      </c>
      <c r="AP110" s="33" t="n">
        <f aca="false">IFERROR(AP109/AP58,0)</f>
        <v>0.0906534420017786</v>
      </c>
      <c r="AQ110" s="33" t="n">
        <f aca="false">IFERROR(AQ109/AQ58,0)</f>
        <v>0.118548063452913</v>
      </c>
      <c r="AR110" s="33" t="n">
        <f aca="false">IFERROR(AR109/AR58,0)</f>
        <v>0.114737615079936</v>
      </c>
      <c r="AS110" s="33" t="n">
        <f aca="false">IFERROR(AS109/AS58,0)</f>
        <v>0.112545067253854</v>
      </c>
      <c r="AT110" s="33" t="n">
        <f aca="false">IFERROR(AT109/AT58,0)</f>
        <v>0.119427149148014</v>
      </c>
      <c r="AU110" s="33" t="n">
        <f aca="false">IFERROR(AU109/AU58,0)</f>
        <v>0.141473992148046</v>
      </c>
      <c r="AV110" s="33" t="n">
        <f aca="false">IFERROR(AV109/AV58,0)</f>
        <v>0.100929264933503</v>
      </c>
      <c r="AW110" s="33" t="n">
        <f aca="false">IFERROR(AW109/AW58,0)</f>
        <v>0.102175883807562</v>
      </c>
      <c r="AX110" s="33" t="n">
        <f aca="false">IFERROR(AX109/AX58,0)</f>
        <v>0.104952843551079</v>
      </c>
      <c r="AY110" s="33" t="n">
        <f aca="false">IFERROR(AY109/AY58,0)</f>
        <v>0.117684748993385</v>
      </c>
      <c r="AZ110" s="33" t="n">
        <f aca="false">IFERROR(AZ109/AZ58,0)</f>
        <v>0.122665255463964</v>
      </c>
      <c r="BA110" s="33" t="n">
        <f aca="false">IFERROR(BA109/BA58,0)</f>
        <v>0.126719532569899</v>
      </c>
      <c r="BB110" s="33" t="n">
        <f aca="false">IFERROR(BB109/BB58,0)</f>
        <v>0.108619974549244</v>
      </c>
      <c r="BC110" s="33" t="n">
        <f aca="false">IFERROR(BC109/BC58,0)</f>
        <v>0.136113265752294</v>
      </c>
      <c r="BD110" s="33" t="n">
        <f aca="false">IFERROR(BD109/BD58,0)</f>
        <v>0.139980532019807</v>
      </c>
      <c r="BE110" s="33" t="n">
        <f aca="false">IFERROR(BE109/BE58,0)</f>
        <v>0.143202294413868</v>
      </c>
      <c r="BF110" s="33" t="n">
        <f aca="false">IFERROR(BF109/BF58,0)</f>
        <v>0.140576412637835</v>
      </c>
      <c r="BG110" s="33" t="n">
        <f aca="false">IFERROR(BG109/BG58,0)</f>
        <v>0.139439809317718</v>
      </c>
      <c r="BH110" s="33" t="n">
        <f aca="false">IFERROR(BH109/BH58,0)</f>
        <v>0.136619693201648</v>
      </c>
      <c r="BI110" s="33" t="n">
        <f aca="false">IFERROR(BI109/BI58,0)</f>
        <v>0.119723705180603</v>
      </c>
      <c r="BJ110" s="33" t="n">
        <f aca="false">IFERROR(BJ109/BJ58,0)</f>
        <v>0.102279369286709</v>
      </c>
      <c r="BK110" s="33" t="n">
        <f aca="false">IFERROR(BK109/BK58,0)</f>
        <v>0.0999036135698816</v>
      </c>
      <c r="BL110" s="33" t="n">
        <f aca="false">IFERROR(BL109/BL58,0)</f>
        <v>0.099234977426113</v>
      </c>
      <c r="BM110" s="33" t="n">
        <f aca="false">IFERROR(BM109/BM58,0)</f>
        <v>0.110481303037037</v>
      </c>
      <c r="BN110" s="33" t="n">
        <f aca="false">IFERROR(BN109/BN58,0)</f>
        <v>0.105239330669297</v>
      </c>
      <c r="BO110" s="33" t="n">
        <f aca="false">IFERROR(BO109/BO58,0)</f>
        <v>0.0936285020555675</v>
      </c>
      <c r="BP110" s="33" t="n">
        <f aca="false">IFERROR(BP109/BP58,0)</f>
        <v>0.0986870795512299</v>
      </c>
      <c r="BQ110" s="33" t="n">
        <f aca="false">IFERROR(BQ109/BQ58,0)</f>
        <v>0.10623805486288</v>
      </c>
      <c r="BR110" s="33" t="n">
        <f aca="false">IFERROR(BR109/BR58,0)</f>
        <v>0.128981248494042</v>
      </c>
      <c r="BS110" s="33" t="n">
        <f aca="false">IFERROR(BS109/BS58,0)</f>
        <v>0.140614793545671</v>
      </c>
      <c r="BT110" s="33" t="n">
        <f aca="false">IFERROR(BT109/BT58,0)</f>
        <v>0.147568216879158</v>
      </c>
      <c r="BU110" s="33" t="n">
        <f aca="false">IFERROR(BU109/BU58,0)</f>
        <v>0.161917146660327</v>
      </c>
      <c r="BV110" s="33" t="n">
        <f aca="false">IFERROR(BV109/BV58,0)</f>
        <v>0.186542461631791</v>
      </c>
      <c r="BW110" s="33" t="n">
        <f aca="false">IFERROR(BW109/BW58,0)</f>
        <v>0.204494591960196</v>
      </c>
      <c r="BX110" s="33" t="n">
        <f aca="false">IFERROR(BX109/BX58,0)</f>
        <v>0.240068197226912</v>
      </c>
      <c r="BY110" s="33" t="n">
        <f aca="false">IFERROR(BY109/BY58,0)</f>
        <v>0.316909667489401</v>
      </c>
      <c r="BZ110" s="33" t="n">
        <f aca="false">IFERROR(BZ109/BZ58,0)</f>
        <v>0.454014405852849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-45000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-4012.60037749458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-45000</v>
      </c>
      <c r="AI144" s="21" t="n">
        <f aca="false">IF(ISBLANK(Actuals!AJ52),-MAX(0,'BD Commission Detail'!AJ53),Actuals!AJ52)</f>
        <v>-45000</v>
      </c>
      <c r="AJ144" s="21" t="n">
        <f aca="false">IF(ISBLANK(Actuals!AK52),-MAX(0,'BD Commission Detail'!AK53),Actuals!AK52)</f>
        <v>-48010.4905887475</v>
      </c>
      <c r="AK144" s="21" t="n">
        <f aca="false">IF(ISBLANK(Actuals!AL52),-MAX(0,'BD Commission Detail'!AL53),Actuals!AL52)</f>
        <v>-37500</v>
      </c>
      <c r="AL144" s="21" t="n">
        <f aca="false">IF(ISBLANK(Actuals!AM52),-MAX(0,'BD Commission Detail'!AM53),Actuals!AM52)</f>
        <v>-130623.112226101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-45000</v>
      </c>
      <c r="AO144" s="21" t="n">
        <f aca="false">IF(ISBLANK(Actuals!AP52),-MAX(0,'BD Commission Detail'!AP53),Actuals!AP52)</f>
        <v>-37500</v>
      </c>
      <c r="AP144" s="21" t="n">
        <f aca="false">IF(ISBLANK(Actuals!AQ52),-MAX(0,'BD Commission Detail'!AQ53),Actuals!AQ52)</f>
        <v>-37500</v>
      </c>
      <c r="AQ144" s="21" t="n">
        <f aca="false">IF(ISBLANK(Actuals!AR52),-MAX(0,'BD Commission Detail'!AR53),Actuals!AR52)</f>
        <v>-45000</v>
      </c>
      <c r="AR144" s="21" t="n">
        <f aca="false">IF(ISBLANK(Actuals!AS52),-MAX(0,'BD Commission Detail'!AS53),Actuals!AS52)</f>
        <v>-37500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-96246.0808981222</v>
      </c>
      <c r="AU144" s="21" t="n">
        <f aca="false">IF(ISBLANK(Actuals!AV52),-MAX(0,'BD Commission Detail'!AV53),Actuals!AV52)</f>
        <v>-142631.436832518</v>
      </c>
      <c r="AV144" s="21" t="n">
        <f aca="false">IF(ISBLANK(Actuals!AW52),-MAX(0,'BD Commission Detail'!AW53),Actuals!AW52)</f>
        <v>-45000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-99686.2227723697</v>
      </c>
      <c r="AZ144" s="21" t="n">
        <f aca="false">IF(ISBLANK(Actuals!BA52),-MAX(0,'BD Commission Detail'!BA53),Actuals!BA52)</f>
        <v>-101005.909814555</v>
      </c>
      <c r="BA144" s="21" t="n">
        <f aca="false">IF(ISBLANK(Actuals!BB52),-MAX(0,'BD Commission Detail'!BB53),Actuals!BB52)</f>
        <v>-110695.450054987</v>
      </c>
      <c r="BB144" s="21" t="n">
        <f aca="false">IF(ISBLANK(Actuals!BC52),-MAX(0,'BD Commission Detail'!BC53),Actuals!BC52)</f>
        <v>-118633.95659146</v>
      </c>
      <c r="BC144" s="21" t="n">
        <f aca="false">IF(ISBLANK(Actuals!BD52),-MAX(0,'BD Commission Detail'!BD53),Actuals!BD52)</f>
        <v>-111572.463127934</v>
      </c>
      <c r="BD144" s="21" t="n">
        <f aca="false">IF(ISBLANK(Actuals!BE52),-MAX(0,'BD Commission Detail'!BE53),Actuals!BE52)</f>
        <v>-112010.969664407</v>
      </c>
      <c r="BE144" s="21" t="n">
        <f aca="false">IF(ISBLANK(Actuals!BF52),-MAX(0,'BD Commission Detail'!BF53),Actuals!BF52)</f>
        <v>-148566.77620088</v>
      </c>
      <c r="BF144" s="21" t="n">
        <f aca="false">IF(ISBLANK(Actuals!BG52),-MAX(0,'BD Commission Detail'!BG53),Actuals!BG52)</f>
        <v>-113256.316441313</v>
      </c>
      <c r="BG144" s="21" t="n">
        <f aca="false">IF(ISBLANK(Actuals!BH52),-MAX(0,'BD Commission Detail'!BH53),Actuals!BH52)</f>
        <v>-113694.822977786</v>
      </c>
      <c r="BH144" s="21" t="n">
        <f aca="false">IF(ISBLANK(Actuals!BI52),-MAX(0,'BD Commission Detail'!BI53),Actuals!BI52)</f>
        <v>-150013.762609252</v>
      </c>
      <c r="BI144" s="21" t="n">
        <f aca="false">IF(ISBLANK(Actuals!BJ52),-MAX(0,'BD Commission Detail'!BJ53),Actuals!BJ52)</f>
        <v>-113223.422217738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-99079.1135633873</v>
      </c>
      <c r="BN144" s="21" t="n">
        <f aca="false">IF(ISBLANK(Actuals!BO52),-MAX(0,'BD Commission Detail'!BO53),Actuals!BO52)</f>
        <v>-68608.3784024187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-59846.1009684728</v>
      </c>
      <c r="BS144" s="21" t="n">
        <f aca="false">IF(ISBLANK(Actuals!BT52),-MAX(0,'BD Commission Detail'!BT53),Actuals!BT52)</f>
        <v>-85556.2207089161</v>
      </c>
      <c r="BT144" s="21" t="n">
        <f aca="false">IF(ISBLANK(Actuals!BU52),-MAX(0,'BD Commission Detail'!BU53),Actuals!BU52)</f>
        <v>-53181.2299335564</v>
      </c>
      <c r="BU144" s="21" t="n">
        <f aca="false">IF(ISBLANK(Actuals!BV52),-MAX(0,'BD Commission Detail'!BV53),Actuals!BV52)</f>
        <v>-48195.0633277906</v>
      </c>
      <c r="BV144" s="21" t="n">
        <f aca="false">IF(ISBLANK(Actuals!BW52),-MAX(0,'BD Commission Detail'!BW53),Actuals!BW52)</f>
        <v>-70106.3305594564</v>
      </c>
      <c r="BW144" s="21" t="n">
        <f aca="false">IF(ISBLANK(Actuals!BX52),-MAX(0,'BD Commission Detail'!BX53),Actuals!BX52)</f>
        <v>-32203.1985472694</v>
      </c>
      <c r="BX144" s="21" t="n">
        <f aca="false">IF(ISBLANK(Actuals!BY52),-MAX(0,'BD Commission Detail'!BY53),Actuals!BY52)</f>
        <v>-18617.7011286612</v>
      </c>
      <c r="BY144" s="21" t="n">
        <f aca="false">IF(ISBLANK(Actuals!BZ52),-MAX(0,'BD Commission Detail'!BZ53),Actuals!BZ52)</f>
        <v>-24534.2130484401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-531200.489226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-490213.089603495</v>
      </c>
      <c r="AG146" s="30" t="n">
        <f aca="false">SUM(AG112:AG145)+Actuals!AH54</f>
        <v>-486200.489226</v>
      </c>
      <c r="AH146" s="30" t="n">
        <f aca="false">SUM(AH112:AH145)+Actuals!AI54</f>
        <v>-531200.489226</v>
      </c>
      <c r="AI146" s="30" t="n">
        <f aca="false">SUM(AI112:AI145)+Actuals!AJ54</f>
        <v>-531200.489226</v>
      </c>
      <c r="AJ146" s="30" t="n">
        <f aca="false">SUM(AJ112:AJ145)+Actuals!AK54</f>
        <v>-534210.979814748</v>
      </c>
      <c r="AK146" s="30" t="n">
        <f aca="false">SUM(AK112:AK145)+Actuals!AL54</f>
        <v>-523700.489226</v>
      </c>
      <c r="AL146" s="30" t="n">
        <f aca="false">SUM(AL112:AL145)+Actuals!AM54</f>
        <v>-616823.601452101</v>
      </c>
      <c r="AM146" s="30" t="n">
        <f aca="false">SUM(AM112:AM145)+Actuals!AN54</f>
        <v>-523700.489226</v>
      </c>
      <c r="AN146" s="30" t="n">
        <f aca="false">SUM(AN112:AN145)+Actuals!AO54</f>
        <v>-531200.489226</v>
      </c>
      <c r="AO146" s="30" t="n">
        <f aca="false">SUM(AO112:AO145)+Actuals!AP54</f>
        <v>-533424.49901052</v>
      </c>
      <c r="AP146" s="30" t="n">
        <f aca="false">SUM(AP112:AP145)+Actuals!AQ54</f>
        <v>-533424.49901052</v>
      </c>
      <c r="AQ146" s="30" t="n">
        <f aca="false">SUM(AQ112:AQ145)+Actuals!AR54</f>
        <v>-540924.49901052</v>
      </c>
      <c r="AR146" s="30" t="n">
        <f aca="false">SUM(AR112:AR145)+Actuals!AS54</f>
        <v>-533424.49901052</v>
      </c>
      <c r="AS146" s="30" t="n">
        <f aca="false">SUM(AS112:AS145)+Actuals!AT54</f>
        <v>-495924.49901052</v>
      </c>
      <c r="AT146" s="30" t="n">
        <f aca="false">SUM(AT112:AT145)+Actuals!AU54</f>
        <v>-592170.579908642</v>
      </c>
      <c r="AU146" s="30" t="n">
        <f aca="false">SUM(AU112:AU145)+Actuals!AV54</f>
        <v>-638555.935843038</v>
      </c>
      <c r="AV146" s="30" t="n">
        <f aca="false">SUM(AV112:AV145)+Actuals!AW54</f>
        <v>-540924.49901052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-595610.72178289</v>
      </c>
      <c r="AZ146" s="30" t="n">
        <f aca="false">SUM(AZ112:AZ145)+Actuals!BA54</f>
        <v>-596930.408825075</v>
      </c>
      <c r="BA146" s="30" t="n">
        <f aca="false">SUM(BA112:BA145)+Actuals!BB54</f>
        <v>-616538.439045717</v>
      </c>
      <c r="BB146" s="30" t="n">
        <f aca="false">SUM(BB112:BB145)+Actuals!BC54</f>
        <v>-624476.945582191</v>
      </c>
      <c r="BC146" s="30" t="n">
        <f aca="false">SUM(BC112:BC145)+Actuals!BD54</f>
        <v>-617415.452118664</v>
      </c>
      <c r="BD146" s="30" t="n">
        <f aca="false">SUM(BD112:BD145)+Actuals!BE54</f>
        <v>-617853.958655137</v>
      </c>
      <c r="BE146" s="30" t="n">
        <f aca="false">SUM(BE112:BE145)+Actuals!BF54</f>
        <v>-654409.765191611</v>
      </c>
      <c r="BF146" s="30" t="n">
        <f aca="false">SUM(BF112:BF145)+Actuals!BG54</f>
        <v>-619099.305432043</v>
      </c>
      <c r="BG146" s="30" t="n">
        <f aca="false">SUM(BG112:BG145)+Actuals!BH54</f>
        <v>-619537.811968516</v>
      </c>
      <c r="BH146" s="30" t="n">
        <f aca="false">SUM(BH112:BH145)+Actuals!BI54</f>
        <v>-655856.751599982</v>
      </c>
      <c r="BI146" s="30" t="n">
        <f aca="false">SUM(BI112:BI145)+Actuals!BJ54</f>
        <v>-619066.411208468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-615038.962333932</v>
      </c>
      <c r="BN146" s="30" t="n">
        <f aca="false">SUM(BN112:BN145)+Actuals!BO54</f>
        <v>-584568.227172964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-575805.949739018</v>
      </c>
      <c r="BS146" s="30" t="n">
        <f aca="false">SUM(BS112:BS145)+Actuals!BT54</f>
        <v>-601516.069479461</v>
      </c>
      <c r="BT146" s="30" t="n">
        <f aca="false">SUM(BT112:BT145)+Actuals!BU54</f>
        <v>-569141.078704101</v>
      </c>
      <c r="BU146" s="30" t="n">
        <f aca="false">SUM(BU112:BU145)+Actuals!BV54</f>
        <v>-564154.912098336</v>
      </c>
      <c r="BV146" s="30" t="n">
        <f aca="false">SUM(BV112:BV145)+Actuals!BW54</f>
        <v>-586066.179330001</v>
      </c>
      <c r="BW146" s="30" t="n">
        <f aca="false">SUM(BW112:BW145)+Actuals!BX54</f>
        <v>-548163.047317814</v>
      </c>
      <c r="BX146" s="30" t="n">
        <f aca="false">SUM(BX112:BX145)+Actuals!BY54</f>
        <v>-534577.549899206</v>
      </c>
      <c r="BY146" s="30" t="n">
        <f aca="false">SUM(BY112:BY145)+Actuals!BZ54</f>
        <v>-550813.258794396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898686.741929156</v>
      </c>
      <c r="AC147" s="37" t="n">
        <f aca="false">AC109+AC146</f>
        <v>615427.929759602</v>
      </c>
      <c r="AD147" s="37" t="n">
        <f aca="false">AD109+AD146</f>
        <v>683377.8397596</v>
      </c>
      <c r="AE147" s="37" t="n">
        <f aca="false">AE109+AE146</f>
        <v>108263.430628148</v>
      </c>
      <c r="AF147" s="37" t="n">
        <f aca="false">AF109+AF146</f>
        <v>1055226.59084632</v>
      </c>
      <c r="AG147" s="37" t="n">
        <f aca="false">AG109+AG146</f>
        <v>904738.520032485</v>
      </c>
      <c r="AH147" s="37" t="n">
        <f aca="false">AH109+AH146</f>
        <v>946696.870032486</v>
      </c>
      <c r="AI147" s="37" t="n">
        <f aca="false">AI109+AI146</f>
        <v>1158819.37960023</v>
      </c>
      <c r="AJ147" s="37" t="n">
        <f aca="false">AJ109+AJ146</f>
        <v>723846.228295851</v>
      </c>
      <c r="AK147" s="37" t="n">
        <f aca="false">AK109+AK146</f>
        <v>945876.47757485</v>
      </c>
      <c r="AL147" s="37" t="n">
        <f aca="false">AL109+AL146</f>
        <v>1018425.07909034</v>
      </c>
      <c r="AM147" s="37" t="n">
        <f aca="false">AM109+AM146</f>
        <v>868787.020558678</v>
      </c>
      <c r="AN147" s="37" t="n">
        <f aca="false">AN109+AN146</f>
        <v>843098.220558677</v>
      </c>
      <c r="AO147" s="37" t="n">
        <f aca="false">AO109+AO146</f>
        <v>891238.850774158</v>
      </c>
      <c r="AP147" s="37" t="n">
        <f aca="false">AP109+AP146</f>
        <v>684590.750774158</v>
      </c>
      <c r="AQ147" s="37" t="n">
        <f aca="false">AQ109+AQ146</f>
        <v>1082384.00077416</v>
      </c>
      <c r="AR147" s="37" t="n">
        <f aca="false">AR109+AR146</f>
        <v>1089884.00077416</v>
      </c>
      <c r="AS147" s="37" t="n">
        <f aca="false">AS109+AS146</f>
        <v>1127384.00077416</v>
      </c>
      <c r="AT147" s="37" t="n">
        <f aca="false">AT109+AT146</f>
        <v>1139489.81987603</v>
      </c>
      <c r="AU147" s="37" t="n">
        <f aca="false">AU109+AU146</f>
        <v>1407885.39753798</v>
      </c>
      <c r="AV147" s="37" t="n">
        <f aca="false">AV109+AV146</f>
        <v>880840.641858026</v>
      </c>
      <c r="AW147" s="37" t="n">
        <f aca="false">AW109+AW146</f>
        <v>888340.641858026</v>
      </c>
      <c r="AX147" s="37" t="n">
        <f aca="false">AX109+AX146</f>
        <v>925840.641858027</v>
      </c>
      <c r="AY147" s="37" t="n">
        <f aca="false">AY109+AY146</f>
        <v>934506.319085657</v>
      </c>
      <c r="AZ147" s="37" t="n">
        <f aca="false">AZ109+AZ146</f>
        <v>915127.982043472</v>
      </c>
      <c r="BA147" s="37" t="n">
        <f aca="false">BA109+BA146</f>
        <v>877461.301822829</v>
      </c>
      <c r="BB147" s="37" t="n">
        <f aca="false">BB109+BB146</f>
        <v>607022.795286356</v>
      </c>
      <c r="BC147" s="37" t="n">
        <f aca="false">BC109+BC146</f>
        <v>876584.288749882</v>
      </c>
      <c r="BD147" s="37" t="n">
        <f aca="false">BD109+BD146</f>
        <v>894204.432213409</v>
      </c>
      <c r="BE147" s="37" t="n">
        <f aca="false">BE109+BE146</f>
        <v>875707.275676936</v>
      </c>
      <c r="BF147" s="37" t="n">
        <f aca="false">BF109+BF146</f>
        <v>874900.435436503</v>
      </c>
      <c r="BG147" s="37" t="n">
        <f aca="false">BG109+BG146</f>
        <v>892520.57890003</v>
      </c>
      <c r="BH147" s="37" t="n">
        <f aca="false">BH109+BH146</f>
        <v>860696.564324165</v>
      </c>
      <c r="BI147" s="37" t="n">
        <f aca="false">BI109+BI146</f>
        <v>626980.438791532</v>
      </c>
      <c r="BJ147" s="37" t="n">
        <f aca="false">BJ109+BJ146</f>
        <v>559617.361009269</v>
      </c>
      <c r="BK147" s="37" t="n">
        <f aca="false">BK109+BK146</f>
        <v>559617.361009269</v>
      </c>
      <c r="BL147" s="37" t="n">
        <f aca="false">BL109+BL146</f>
        <v>559617.361009269</v>
      </c>
      <c r="BM147" s="37" t="n">
        <f aca="false">BM109+BM146</f>
        <v>558773.287666068</v>
      </c>
      <c r="BN147" s="37" t="n">
        <f aca="false">BN109+BN146</f>
        <v>462833.472827036</v>
      </c>
      <c r="BO147" s="37" t="n">
        <f aca="false">BO109+BO146</f>
        <v>350855.351229454</v>
      </c>
      <c r="BP147" s="37" t="n">
        <f aca="false">BP109+BP146</f>
        <v>350855.351229455</v>
      </c>
      <c r="BQ147" s="37" t="n">
        <f aca="false">BQ109+BQ146</f>
        <v>350855.351229455</v>
      </c>
      <c r="BR147" s="37" t="n">
        <f aca="false">BR109+BR146</f>
        <v>381302.500260982</v>
      </c>
      <c r="BS147" s="37" t="n">
        <f aca="false">BS109+BS146</f>
        <v>283357.780520539</v>
      </c>
      <c r="BT147" s="37" t="n">
        <f aca="false">BT109+BT146</f>
        <v>189322.221295898</v>
      </c>
      <c r="BU147" s="37" t="n">
        <f aca="false">BU109+BU146</f>
        <v>104015.137901664</v>
      </c>
      <c r="BV147" s="37" t="n">
        <f aca="false">BV109+BV146</f>
        <v>9869.27066999883</v>
      </c>
      <c r="BW147" s="37" t="n">
        <f aca="false">BW109+BW146</f>
        <v>-78638.1473178144</v>
      </c>
      <c r="BX147" s="37" t="n">
        <f aca="false">BX109+BX146</f>
        <v>-155345.899899206</v>
      </c>
      <c r="BY147" s="37" t="n">
        <f aca="false">BY109+BY146</f>
        <v>-243816.208794396</v>
      </c>
      <c r="BZ147" s="37" t="n">
        <f aca="false">BZ109+BZ146</f>
        <v>-345692.545745956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0.205696144781689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0.0734567700046678</v>
      </c>
      <c r="AC148" s="33" t="n">
        <f aca="false">IFERROR(AC147/AC58,0)</f>
        <v>0.0545093586461723</v>
      </c>
      <c r="AD148" s="33" t="n">
        <f aca="false">IFERROR(AD147/AD58,0)</f>
        <v>0.0602688678648191</v>
      </c>
      <c r="AE148" s="33" t="n">
        <f aca="false">IFERROR(AE147/AE58,0)</f>
        <v>0.00927055804431911</v>
      </c>
      <c r="AF148" s="33" t="n">
        <f aca="false">IFERROR(AF147/AF58,0)</f>
        <v>0.090305688804195</v>
      </c>
      <c r="AG148" s="33" t="n">
        <f aca="false">IFERROR(AG147/AG58,0)</f>
        <v>0.0743876117822963</v>
      </c>
      <c r="AH148" s="33" t="n">
        <f aca="false">IFERROR(AH147/AH58,0)</f>
        <v>0.0768568822308396</v>
      </c>
      <c r="AI148" s="33" t="n">
        <f aca="false">IFERROR(AI147/AI58,0)</f>
        <v>0.092310658917592</v>
      </c>
      <c r="AJ148" s="33" t="n">
        <f aca="false">IFERROR(AJ147/AJ58,0)</f>
        <v>0.0628176688124001</v>
      </c>
      <c r="AK148" s="33" t="n">
        <f aca="false">IFERROR(AK147/AK58,0)</f>
        <v>0.0826783415644218</v>
      </c>
      <c r="AL148" s="33" t="n">
        <f aca="false">IFERROR(AL147/AL58,0)</f>
        <v>0.0857026969610063</v>
      </c>
      <c r="AM148" s="33" t="n">
        <f aca="false">IFERROR(AM147/AM58,0)</f>
        <v>0.0716201804242627</v>
      </c>
      <c r="AN148" s="33" t="n">
        <f aca="false">IFERROR(AN147/AN58,0)</f>
        <v>0.0698541605010637</v>
      </c>
      <c r="AO148" s="33" t="n">
        <f aca="false">IFERROR(AO147/AO58,0)</f>
        <v>0.0709580978180034</v>
      </c>
      <c r="AP148" s="33" t="n">
        <f aca="false">IFERROR(AP147/AP58,0)</f>
        <v>0.0509521600252791</v>
      </c>
      <c r="AQ148" s="33" t="n">
        <f aca="false">IFERROR(AQ147/AQ58,0)</f>
        <v>0.0790450658154087</v>
      </c>
      <c r="AR148" s="33" t="n">
        <f aca="false">IFERROR(AR147/AR58,0)</f>
        <v>0.0770344583171921</v>
      </c>
      <c r="AS148" s="33" t="n">
        <f aca="false">IFERROR(AS147/AS58,0)</f>
        <v>0.078162289056502</v>
      </c>
      <c r="AT148" s="33" t="n">
        <f aca="false">IFERROR(AT147/AT58,0)</f>
        <v>0.0785870143406295</v>
      </c>
      <c r="AU148" s="33" t="n">
        <f aca="false">IFERROR(AU147/AU58,0)</f>
        <v>0.0973295273251563</v>
      </c>
      <c r="AV148" s="33" t="n">
        <f aca="false">IFERROR(AV147/AV58,0)</f>
        <v>0.0625297357142796</v>
      </c>
      <c r="AW148" s="33" t="n">
        <f aca="false">IFERROR(AW147/AW58,0)</f>
        <v>0.0638410575663517</v>
      </c>
      <c r="AX148" s="33" t="n">
        <f aca="false">IFERROR(AX147/AX58,0)</f>
        <v>0.0683443455216492</v>
      </c>
      <c r="AY148" s="33" t="n">
        <f aca="false">IFERROR(AY147/AY58,0)</f>
        <v>0.0718749864597945</v>
      </c>
      <c r="AZ148" s="33" t="n">
        <f aca="false">IFERROR(AZ147/AZ58,0)</f>
        <v>0.0742394661327225</v>
      </c>
      <c r="BA148" s="33" t="n">
        <f aca="false">IFERROR(BA147/BA58,0)</f>
        <v>0.0744253716874958</v>
      </c>
      <c r="BB148" s="33" t="n">
        <f aca="false">IFERROR(BB147/BB58,0)</f>
        <v>0.0535402472178456</v>
      </c>
      <c r="BC148" s="33" t="n">
        <f aca="false">IFERROR(BC147/BC58,0)</f>
        <v>0.0798626311538273</v>
      </c>
      <c r="BD148" s="33" t="n">
        <f aca="false">IFERROR(BD147/BD58,0)</f>
        <v>0.0827819963247601</v>
      </c>
      <c r="BE148" s="33" t="n">
        <f aca="false">IFERROR(BE147/BE58,0)</f>
        <v>0.081956665903591</v>
      </c>
      <c r="BF148" s="33" t="n">
        <f aca="false">IFERROR(BF147/BF58,0)</f>
        <v>0.0823228821696063</v>
      </c>
      <c r="BG148" s="33" t="n">
        <f aca="false">IFERROR(BG147/BG58,0)</f>
        <v>0.0823069400530701</v>
      </c>
      <c r="BH148" s="33" t="n">
        <f aca="false">IFERROR(BH147/BH58,0)</f>
        <v>0.077536410571906</v>
      </c>
      <c r="BI148" s="33" t="n">
        <f aca="false">IFERROR(BI147/BI58,0)</f>
        <v>0.0602420536658656</v>
      </c>
      <c r="BJ148" s="33" t="n">
        <f aca="false">IFERROR(BJ147/BJ58,0)</f>
        <v>0.0537207327573672</v>
      </c>
      <c r="BK148" s="33" t="n">
        <f aca="false">IFERROR(BK147/BK58,0)</f>
        <v>0.0524729020477083</v>
      </c>
      <c r="BL148" s="33" t="n">
        <f aca="false">IFERROR(BL147/BL58,0)</f>
        <v>0.0521217107581862</v>
      </c>
      <c r="BM148" s="33" t="n">
        <f aca="false">IFERROR(BM147/BM58,0)</f>
        <v>0.0525927386800029</v>
      </c>
      <c r="BN148" s="33" t="n">
        <f aca="false">IFERROR(BN147/BN58,0)</f>
        <v>0.0465039200257778</v>
      </c>
      <c r="BO148" s="33" t="n">
        <f aca="false">IFERROR(BO147/BO58,0)</f>
        <v>0.0378974214732204</v>
      </c>
      <c r="BP148" s="33" t="n">
        <f aca="false">IFERROR(BP147/BP58,0)</f>
        <v>0.0399449501551841</v>
      </c>
      <c r="BQ148" s="33" t="n">
        <f aca="false">IFERROR(BQ147/BQ58,0)</f>
        <v>0.043001311067053</v>
      </c>
      <c r="BR148" s="33" t="n">
        <f aca="false">IFERROR(BR147/BR58,0)</f>
        <v>0.0513848483289027</v>
      </c>
      <c r="BS148" s="33" t="n">
        <f aca="false">IFERROR(BS147/BS58,0)</f>
        <v>0.0450282216018195</v>
      </c>
      <c r="BT148" s="33" t="n">
        <f aca="false">IFERROR(BT147/BT58,0)</f>
        <v>0.0368349300648258</v>
      </c>
      <c r="BU148" s="33" t="n">
        <f aca="false">IFERROR(BU147/BU58,0)</f>
        <v>0.0252059102896305</v>
      </c>
      <c r="BV148" s="33" t="n">
        <f aca="false">IFERROR(BV147/BV58,0)</f>
        <v>0.00308932459932031</v>
      </c>
      <c r="BW148" s="33" t="n">
        <f aca="false">IFERROR(BW147/BW58,0)</f>
        <v>-0.0342496763180445</v>
      </c>
      <c r="BX148" s="33" t="n">
        <f aca="false">IFERROR(BX147/BX58,0)</f>
        <v>-0.0983399200340867</v>
      </c>
      <c r="BY148" s="33" t="n">
        <f aca="false">IFERROR(BY147/BY58,0)</f>
        <v>-0.251688782213244</v>
      </c>
      <c r="BZ148" s="33" t="n">
        <f aca="false">IFERROR(BZ147/BZ58,0)</f>
        <v>-0.869109239974245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-103939.9656</v>
      </c>
      <c r="R203" s="37" t="n">
        <f aca="false">R171+R202</f>
        <v>-110190.1656</v>
      </c>
      <c r="S203" s="37" t="n">
        <f aca="false">S171+S202</f>
        <v>-110190.1656</v>
      </c>
      <c r="T203" s="37" t="n">
        <f aca="false">T171+T202</f>
        <v>-135696.4156</v>
      </c>
      <c r="U203" s="37" t="n">
        <f aca="false">U171+U202</f>
        <v>-138596.4156</v>
      </c>
      <c r="V203" s="37" t="n">
        <f aca="false">V171+V202</f>
        <v>-138596.4156</v>
      </c>
      <c r="W203" s="37" t="n">
        <f aca="false">W171+W202</f>
        <v>-122024.1532</v>
      </c>
      <c r="X203" s="37" t="n">
        <f aca="false">X171+X202</f>
        <v>-105990.6908</v>
      </c>
      <c r="Y203" s="37" t="n">
        <f aca="false">Y171+Y202</f>
        <v>-32043.4284</v>
      </c>
      <c r="Z203" s="37" t="n">
        <f aca="false">Z171+Z202</f>
        <v>-86468.452</v>
      </c>
      <c r="AA203" s="37" t="n">
        <f aca="false">AA171+AA202</f>
        <v>-70931.95</v>
      </c>
      <c r="AB203" s="37" t="n">
        <f aca="false">AB171+AB202</f>
        <v>1979.53999999998</v>
      </c>
      <c r="AC203" s="37" t="n">
        <f aca="false">AC171+AC202</f>
        <v>-43696.53912</v>
      </c>
      <c r="AD203" s="37" t="n">
        <f aca="false">AD171+AD202</f>
        <v>-28160.04312</v>
      </c>
      <c r="AE203" s="37" t="n">
        <f aca="false">AE171+AE202</f>
        <v>44751.45888</v>
      </c>
      <c r="AF203" s="37" t="n">
        <f aca="false">AF171+AF202</f>
        <v>-9832.44812000002</v>
      </c>
      <c r="AG203" s="37" t="n">
        <f aca="false">AG171+AG202</f>
        <v>-19274.86462</v>
      </c>
      <c r="AH203" s="37" t="n">
        <f aca="false">AH171+AH202</f>
        <v>14015.26038</v>
      </c>
      <c r="AI203" s="37" t="n">
        <f aca="false">AI171+AI202</f>
        <v>-44609.96962</v>
      </c>
      <c r="AJ203" s="37" t="n">
        <f aca="false">AJ171+AJ202</f>
        <v>-44179.80362</v>
      </c>
      <c r="AK203" s="37" t="n">
        <f aca="false">AK171+AK202</f>
        <v>-43749.64862</v>
      </c>
      <c r="AL203" s="37" t="n">
        <f aca="false">AL171+AL202</f>
        <v>-43319.48812</v>
      </c>
      <c r="AM203" s="37" t="n">
        <f aca="false">AM171+AM202</f>
        <v>-42889.33312</v>
      </c>
      <c r="AN203" s="37" t="n">
        <f aca="false">AN171+AN202</f>
        <v>-28217.38462</v>
      </c>
      <c r="AO203" s="37" t="n">
        <f aca="false">AO171+AO202</f>
        <v>-45943.3271224</v>
      </c>
      <c r="AP203" s="37" t="n">
        <f aca="false">AP171+AP202</f>
        <v>-59754.9546224</v>
      </c>
      <c r="AQ203" s="37" t="n">
        <f aca="false">AQ171+AQ202</f>
        <v>-73566.5821224</v>
      </c>
      <c r="AR203" s="37" t="n">
        <f aca="false">AR171+AR202</f>
        <v>-87378.2151224</v>
      </c>
      <c r="AS203" s="37" t="n">
        <f aca="false">AS171+AS202</f>
        <v>-109002.6106224</v>
      </c>
      <c r="AT203" s="37" t="n">
        <f aca="false">AT171+AT202</f>
        <v>-121558.6356224</v>
      </c>
      <c r="AU203" s="37" t="n">
        <f aca="false">AU171+AU202</f>
        <v>-134114.6656224</v>
      </c>
      <c r="AV203" s="37" t="n">
        <f aca="false">AV171+AV202</f>
        <v>-146670.6856224</v>
      </c>
      <c r="AW203" s="37" t="n">
        <f aca="false">AW171+AW202</f>
        <v>-159711.2971224</v>
      </c>
      <c r="AX203" s="37" t="n">
        <f aca="false">AX171+AX202</f>
        <v>-118833.2956224</v>
      </c>
      <c r="AY203" s="37" t="n">
        <f aca="false">AY171+AY202</f>
        <v>-131780.3706224</v>
      </c>
      <c r="AZ203" s="37" t="n">
        <f aca="false">AZ171+AZ202</f>
        <v>-157573.7331224</v>
      </c>
      <c r="BA203" s="37" t="n">
        <f aca="false">BA171+BA202</f>
        <v>-161996.500534848</v>
      </c>
      <c r="BB203" s="37" t="n">
        <f aca="false">BB171+BB202</f>
        <v>-162426.666534848</v>
      </c>
      <c r="BC203" s="37" t="n">
        <f aca="false">BC171+BC202</f>
        <v>-162856.821534848</v>
      </c>
      <c r="BD203" s="37" t="n">
        <f aca="false">BD171+BD202</f>
        <v>-163286.982034848</v>
      </c>
      <c r="BE203" s="37" t="n">
        <f aca="false">BE171+BE202</f>
        <v>-163717.142534848</v>
      </c>
      <c r="BF203" s="37" t="n">
        <f aca="false">BF171+BF202</f>
        <v>-164147.303034848</v>
      </c>
      <c r="BG203" s="37" t="n">
        <f aca="false">BG171+BG202</f>
        <v>-164577.463534848</v>
      </c>
      <c r="BH203" s="37" t="n">
        <f aca="false">BH171+BH202</f>
        <v>-165007.624034848</v>
      </c>
      <c r="BI203" s="37" t="n">
        <f aca="false">BI171+BI202</f>
        <v>-165437.784534848</v>
      </c>
      <c r="BJ203" s="37" t="n">
        <f aca="false">BJ171+BJ202</f>
        <v>-165867.945034848</v>
      </c>
      <c r="BK203" s="37" t="n">
        <f aca="false">BK171+BK202</f>
        <v>-166298.105534848</v>
      </c>
      <c r="BL203" s="37" t="n">
        <f aca="false">BL171+BL202</f>
        <v>-166728.260534848</v>
      </c>
      <c r="BM203" s="37" t="n">
        <f aca="false">BM171+BM202</f>
        <v>-147730.385585545</v>
      </c>
      <c r="BN203" s="37" t="n">
        <f aca="false">BN171+BN202</f>
        <v>-148160.546085545</v>
      </c>
      <c r="BO203" s="37" t="n">
        <f aca="false">BO171+BO202</f>
        <v>-94764.4165855449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1375353.88822916</v>
      </c>
      <c r="AC206" s="13" t="n">
        <f aca="false">AC109</f>
        <v>1146628.4189856</v>
      </c>
      <c r="AD206" s="13" t="n">
        <f aca="false">AD109</f>
        <v>1169578.3289856</v>
      </c>
      <c r="AE206" s="13" t="n">
        <f aca="false">AE109</f>
        <v>594463.919854148</v>
      </c>
      <c r="AF206" s="13" t="n">
        <f aca="false">AF109</f>
        <v>1545439.68044981</v>
      </c>
      <c r="AG206" s="13" t="n">
        <f aca="false">AG109</f>
        <v>1390939.00925848</v>
      </c>
      <c r="AH206" s="13" t="n">
        <f aca="false">AH109</f>
        <v>1477897.35925849</v>
      </c>
      <c r="AI206" s="13" t="n">
        <f aca="false">AI109</f>
        <v>1690019.86882623</v>
      </c>
      <c r="AJ206" s="13" t="n">
        <f aca="false">AJ109</f>
        <v>1258057.2081106</v>
      </c>
      <c r="AK206" s="13" t="n">
        <f aca="false">AK109</f>
        <v>1469576.96680085</v>
      </c>
      <c r="AL206" s="13" t="n">
        <f aca="false">AL109</f>
        <v>1635248.68054244</v>
      </c>
      <c r="AM206" s="13" t="n">
        <f aca="false">AM109</f>
        <v>1392487.50978468</v>
      </c>
      <c r="AN206" s="13" t="n">
        <f aca="false">AN109</f>
        <v>1374298.70978468</v>
      </c>
      <c r="AO206" s="13" t="n">
        <f aca="false">AO109</f>
        <v>1424663.34978468</v>
      </c>
      <c r="AP206" s="13" t="n">
        <f aca="false">AP109</f>
        <v>1218015.24978468</v>
      </c>
      <c r="AQ206" s="13" t="n">
        <f aca="false">AQ109</f>
        <v>1623308.49978468</v>
      </c>
      <c r="AR206" s="13" t="n">
        <f aca="false">AR109</f>
        <v>1623308.49978468</v>
      </c>
      <c r="AS206" s="13" t="n">
        <f aca="false">AS109</f>
        <v>1623308.49978468</v>
      </c>
      <c r="AT206" s="13" t="n">
        <f aca="false">AT109</f>
        <v>1731660.39978468</v>
      </c>
      <c r="AU206" s="13" t="n">
        <f aca="false">AU109</f>
        <v>2046441.33338102</v>
      </c>
      <c r="AV206" s="13" t="n">
        <f aca="false">AV109</f>
        <v>1421765.14086855</v>
      </c>
      <c r="AW206" s="13" t="n">
        <f aca="false">AW109</f>
        <v>1421765.14086855</v>
      </c>
      <c r="AX206" s="13" t="n">
        <f aca="false">AX109</f>
        <v>1421765.14086855</v>
      </c>
      <c r="AY206" s="13" t="n">
        <f aca="false">AY109</f>
        <v>1530117.04086855</v>
      </c>
      <c r="AZ206" s="13" t="n">
        <f aca="false">AZ109</f>
        <v>1512058.39086855</v>
      </c>
      <c r="BA206" s="13" t="n">
        <f aca="false">BA109</f>
        <v>1493999.74086855</v>
      </c>
      <c r="BB206" s="13" t="n">
        <f aca="false">BB109</f>
        <v>1231499.74086855</v>
      </c>
      <c r="BC206" s="13" t="n">
        <f aca="false">BC109</f>
        <v>1493999.74086855</v>
      </c>
      <c r="BD206" s="13" t="n">
        <f aca="false">BD109</f>
        <v>1512058.39086855</v>
      </c>
      <c r="BE206" s="13" t="n">
        <f aca="false">BE109</f>
        <v>1530117.04086855</v>
      </c>
      <c r="BF206" s="13" t="n">
        <f aca="false">BF109</f>
        <v>1493999.74086855</v>
      </c>
      <c r="BG206" s="13" t="n">
        <f aca="false">BG109</f>
        <v>1512058.39086855</v>
      </c>
      <c r="BH206" s="13" t="n">
        <f aca="false">BH109</f>
        <v>1516553.31592415</v>
      </c>
      <c r="BI206" s="13" t="n">
        <f aca="false">BI109</f>
        <v>1246046.85</v>
      </c>
      <c r="BJ206" s="13" t="n">
        <f aca="false">BJ109</f>
        <v>1065460.35</v>
      </c>
      <c r="BK206" s="13" t="n">
        <f aca="false">BK109</f>
        <v>1065460.35</v>
      </c>
      <c r="BL206" s="13" t="n">
        <f aca="false">BL109</f>
        <v>1065460.35</v>
      </c>
      <c r="BM206" s="13" t="n">
        <f aca="false">BM109</f>
        <v>1173812.25</v>
      </c>
      <c r="BN206" s="13" t="n">
        <f aca="false">BN109</f>
        <v>1047401.7</v>
      </c>
      <c r="BO206" s="13" t="n">
        <f aca="false">BO109</f>
        <v>866815.199999999</v>
      </c>
      <c r="BP206" s="13" t="n">
        <f aca="false">BP109</f>
        <v>866815.2</v>
      </c>
      <c r="BQ206" s="13" t="n">
        <f aca="false">BQ109</f>
        <v>866815.2</v>
      </c>
      <c r="BR206" s="13" t="n">
        <f aca="false">BR109</f>
        <v>957108.45</v>
      </c>
      <c r="BS206" s="13" t="n">
        <f aca="false">BS109</f>
        <v>884873.85</v>
      </c>
      <c r="BT206" s="13" t="n">
        <f aca="false">BT109</f>
        <v>758463.3</v>
      </c>
      <c r="BU206" s="13" t="n">
        <f aca="false">BU109</f>
        <v>668170.05</v>
      </c>
      <c r="BV206" s="13" t="n">
        <f aca="false">BV109</f>
        <v>595935.45</v>
      </c>
      <c r="BW206" s="13" t="n">
        <f aca="false">BW109</f>
        <v>469524.9</v>
      </c>
      <c r="BX206" s="13" t="n">
        <f aca="false">BX109</f>
        <v>379231.65</v>
      </c>
      <c r="BY206" s="13" t="n">
        <f aca="false">BY109</f>
        <v>306997.05</v>
      </c>
      <c r="BZ206" s="13" t="n">
        <f aca="false">BZ109</f>
        <v>180586.5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1569211.88422916</v>
      </c>
      <c r="AC208" s="30" t="n">
        <f aca="false">AC206+AC207</f>
        <v>1298647.9049856</v>
      </c>
      <c r="AD208" s="30" t="n">
        <f aca="false">AD206+AD207</f>
        <v>1337134.3109856</v>
      </c>
      <c r="AE208" s="30" t="n">
        <f aca="false">AE206+AE207</f>
        <v>834931.403854148</v>
      </c>
      <c r="AF208" s="30" t="n">
        <f aca="false">AF206+AF207</f>
        <v>1731323.25744981</v>
      </c>
      <c r="AG208" s="30" t="n">
        <f aca="false">AG206+AG207</f>
        <v>1567380.16975848</v>
      </c>
      <c r="AH208" s="30" t="n">
        <f aca="false">AH206+AH207</f>
        <v>1687628.64475849</v>
      </c>
      <c r="AI208" s="30" t="n">
        <f aca="false">AI206+AI207</f>
        <v>1841125.92432623</v>
      </c>
      <c r="AJ208" s="30" t="n">
        <f aca="false">AJ206+AJ207</f>
        <v>1409593.4296106</v>
      </c>
      <c r="AK208" s="30" t="n">
        <f aca="false">AK206+AK207</f>
        <v>1621543.34330085</v>
      </c>
      <c r="AL208" s="30" t="n">
        <f aca="false">AL206+AL207</f>
        <v>1787645.21754244</v>
      </c>
      <c r="AM208" s="30" t="n">
        <f aca="false">AM206+AM207</f>
        <v>1545314.20178468</v>
      </c>
      <c r="AN208" s="30" t="n">
        <f aca="false">AN206+AN207</f>
        <v>1541797.35028468</v>
      </c>
      <c r="AO208" s="30" t="n">
        <f aca="false">AO206+AO207</f>
        <v>1578350.36828468</v>
      </c>
      <c r="AP208" s="30" t="n">
        <f aca="false">AP206+AP207</f>
        <v>1357890.64078468</v>
      </c>
      <c r="AQ208" s="30" t="n">
        <f aca="false">AQ206+AQ207</f>
        <v>1749372.26328468</v>
      </c>
      <c r="AR208" s="30" t="n">
        <f aca="false">AR206+AR207</f>
        <v>1735560.63028468</v>
      </c>
      <c r="AS208" s="30" t="n">
        <f aca="false">AS206+AS207</f>
        <v>1713936.23478468</v>
      </c>
      <c r="AT208" s="30" t="n">
        <f aca="false">AT206+AT207</f>
        <v>1891415.10978468</v>
      </c>
      <c r="AU208" s="30" t="n">
        <f aca="false">AU206+AU207</f>
        <v>2111957.01338102</v>
      </c>
      <c r="AV208" s="30" t="n">
        <f aca="false">AV206+AV207</f>
        <v>1474724.80086855</v>
      </c>
      <c r="AW208" s="30" t="n">
        <f aca="false">AW206+AW207</f>
        <v>1543366.18936855</v>
      </c>
      <c r="AX208" s="30" t="n">
        <f aca="false">AX206+AX207</f>
        <v>1502562.19086855</v>
      </c>
      <c r="AY208" s="30" t="n">
        <f aca="false">AY206+AY207</f>
        <v>1597967.01586855</v>
      </c>
      <c r="AZ208" s="30" t="n">
        <f aca="false">AZ206+AZ207</f>
        <v>1635797.00336855</v>
      </c>
      <c r="BA208" s="30" t="n">
        <f aca="false">BA206+BA207</f>
        <v>1535626.19286855</v>
      </c>
      <c r="BB208" s="30" t="n">
        <f aca="false">BB206+BB207</f>
        <v>1272696.02686855</v>
      </c>
      <c r="BC208" s="30" t="n">
        <f aca="false">BC206+BC207</f>
        <v>2468286.87186855</v>
      </c>
      <c r="BD208" s="30" t="n">
        <f aca="false">BD206+BD207</f>
        <v>1552394.36136855</v>
      </c>
      <c r="BE208" s="30" t="n">
        <f aca="false">BE206+BE207</f>
        <v>1570022.85086855</v>
      </c>
      <c r="BF208" s="30" t="n">
        <f aca="false">BF206+BF207</f>
        <v>1664353.39036855</v>
      </c>
      <c r="BG208" s="30" t="n">
        <f aca="false">BG206+BG207</f>
        <v>1551103.87986855</v>
      </c>
      <c r="BH208" s="30" t="n">
        <f aca="false">BH206+BH207</f>
        <v>1555168.64442415</v>
      </c>
      <c r="BI208" s="30" t="n">
        <f aca="false">BI206+BI207</f>
        <v>1415108.018</v>
      </c>
      <c r="BJ208" s="30" t="n">
        <f aca="false">BJ206+BJ207</f>
        <v>1103215.3575</v>
      </c>
      <c r="BK208" s="30" t="n">
        <f aca="false">BK206+BK207</f>
        <v>1102785.197</v>
      </c>
      <c r="BL208" s="30" t="n">
        <f aca="false">BL206+BL207</f>
        <v>1233231.042</v>
      </c>
      <c r="BM208" s="30" t="n">
        <f aca="false">BM206+BM207</f>
        <v>1233777.276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866815.2</v>
      </c>
      <c r="BQ208" s="30" t="n">
        <f aca="false">BQ206+BQ207</f>
        <v>866815.2</v>
      </c>
      <c r="BR208" s="30" t="n">
        <f aca="false">BR206+BR207</f>
        <v>1099514.45</v>
      </c>
      <c r="BS208" s="30" t="n">
        <f aca="false">BS206+BS207</f>
        <v>884873.85</v>
      </c>
      <c r="BT208" s="30" t="n">
        <f aca="false">BT206+BT207</f>
        <v>758463.3</v>
      </c>
      <c r="BU208" s="30" t="n">
        <f aca="false">BU206+BU207</f>
        <v>810572.05</v>
      </c>
      <c r="BV208" s="30" t="n">
        <f aca="false">BV206+BV207</f>
        <v>595935.45</v>
      </c>
      <c r="BW208" s="30" t="n">
        <f aca="false">BW206+BW207</f>
        <v>469524.9</v>
      </c>
      <c r="BX208" s="30" t="n">
        <f aca="false">BX206+BX207</f>
        <v>521633.65</v>
      </c>
      <c r="BY208" s="30" t="n">
        <f aca="false">BY206+BY207</f>
        <v>306997.05</v>
      </c>
      <c r="BZ208" s="30" t="n">
        <f aca="false">BZ206+BZ207</f>
        <v>180586.5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-531200.489226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-490213.089603495</v>
      </c>
      <c r="AG209" s="13" t="n">
        <f aca="false">AG146</f>
        <v>-486200.489226</v>
      </c>
      <c r="AH209" s="13" t="n">
        <f aca="false">AH146</f>
        <v>-531200.489226</v>
      </c>
      <c r="AI209" s="13" t="n">
        <f aca="false">AI146</f>
        <v>-531200.489226</v>
      </c>
      <c r="AJ209" s="13" t="n">
        <f aca="false">AJ146</f>
        <v>-534210.979814748</v>
      </c>
      <c r="AK209" s="13" t="n">
        <f aca="false">AK146</f>
        <v>-523700.489226</v>
      </c>
      <c r="AL209" s="13" t="n">
        <f aca="false">AL146</f>
        <v>-616823.601452101</v>
      </c>
      <c r="AM209" s="13" t="n">
        <f aca="false">AM146</f>
        <v>-523700.489226</v>
      </c>
      <c r="AN209" s="13" t="n">
        <f aca="false">AN146</f>
        <v>-531200.489226</v>
      </c>
      <c r="AO209" s="13" t="n">
        <f aca="false">AO146</f>
        <v>-533424.49901052</v>
      </c>
      <c r="AP209" s="13" t="n">
        <f aca="false">AP146</f>
        <v>-533424.49901052</v>
      </c>
      <c r="AQ209" s="13" t="n">
        <f aca="false">AQ146</f>
        <v>-540924.49901052</v>
      </c>
      <c r="AR209" s="13" t="n">
        <f aca="false">AR146</f>
        <v>-533424.49901052</v>
      </c>
      <c r="AS209" s="13" t="n">
        <f aca="false">AS146</f>
        <v>-495924.49901052</v>
      </c>
      <c r="AT209" s="13" t="n">
        <f aca="false">AT146</f>
        <v>-592170.579908642</v>
      </c>
      <c r="AU209" s="13" t="n">
        <f aca="false">AU146</f>
        <v>-638555.935843038</v>
      </c>
      <c r="AV209" s="13" t="n">
        <f aca="false">AV146</f>
        <v>-540924.49901052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-595610.72178289</v>
      </c>
      <c r="AZ209" s="13" t="n">
        <f aca="false">AZ146</f>
        <v>-596930.408825075</v>
      </c>
      <c r="BA209" s="13" t="n">
        <f aca="false">BA146</f>
        <v>-616538.439045717</v>
      </c>
      <c r="BB209" s="13" t="n">
        <f aca="false">BB146</f>
        <v>-624476.945582191</v>
      </c>
      <c r="BC209" s="13" t="n">
        <f aca="false">BC146</f>
        <v>-617415.452118664</v>
      </c>
      <c r="BD209" s="13" t="n">
        <f aca="false">BD146</f>
        <v>-617853.958655137</v>
      </c>
      <c r="BE209" s="13" t="n">
        <f aca="false">BE146</f>
        <v>-654409.765191611</v>
      </c>
      <c r="BF209" s="13" t="n">
        <f aca="false">BF146</f>
        <v>-619099.305432043</v>
      </c>
      <c r="BG209" s="13" t="n">
        <f aca="false">BG146</f>
        <v>-619537.811968516</v>
      </c>
      <c r="BH209" s="13" t="n">
        <f aca="false">BH146</f>
        <v>-655856.751599982</v>
      </c>
      <c r="BI209" s="13" t="n">
        <f aca="false">BI146</f>
        <v>-619066.411208468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-615038.962333932</v>
      </c>
      <c r="BN209" s="13" t="n">
        <f aca="false">BN146</f>
        <v>-584568.227172964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-575805.949739018</v>
      </c>
      <c r="BS209" s="13" t="n">
        <f aca="false">BS146</f>
        <v>-601516.069479461</v>
      </c>
      <c r="BT209" s="13" t="n">
        <f aca="false">BT146</f>
        <v>-569141.078704101</v>
      </c>
      <c r="BU209" s="13" t="n">
        <f aca="false">BU146</f>
        <v>-564154.912098336</v>
      </c>
      <c r="BV209" s="13" t="n">
        <f aca="false">BV146</f>
        <v>-586066.179330001</v>
      </c>
      <c r="BW209" s="13" t="n">
        <f aca="false">BW146</f>
        <v>-548163.047317814</v>
      </c>
      <c r="BX209" s="13" t="n">
        <f aca="false">BX146</f>
        <v>-534577.549899206</v>
      </c>
      <c r="BY209" s="13" t="n">
        <f aca="false">BY146</f>
        <v>-550813.258794396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-726916.514346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-685929.114723495</v>
      </c>
      <c r="AG211" s="30" t="n">
        <f aca="false">AG209+AG210</f>
        <v>-681916.514346</v>
      </c>
      <c r="AH211" s="30" t="n">
        <f aca="false">AH209+AH210</f>
        <v>-726916.514346</v>
      </c>
      <c r="AI211" s="30" t="n">
        <f aca="false">AI209+AI210</f>
        <v>-726916.514346</v>
      </c>
      <c r="AJ211" s="30" t="n">
        <f aca="false">AJ209+AJ210</f>
        <v>-729927.004934748</v>
      </c>
      <c r="AK211" s="30" t="n">
        <f aca="false">AK209+AK210</f>
        <v>-719416.514346</v>
      </c>
      <c r="AL211" s="30" t="n">
        <f aca="false">AL209+AL210</f>
        <v>-812539.626572101</v>
      </c>
      <c r="AM211" s="30" t="n">
        <f aca="false">AM209+AM210</f>
        <v>-719416.514346</v>
      </c>
      <c r="AN211" s="30" t="n">
        <f aca="false">AN209+AN210</f>
        <v>-726916.514346</v>
      </c>
      <c r="AO211" s="30" t="n">
        <f aca="false">AO209+AO210</f>
        <v>-733054.84463292</v>
      </c>
      <c r="AP211" s="30" t="n">
        <f aca="false">AP209+AP210</f>
        <v>-733054.84463292</v>
      </c>
      <c r="AQ211" s="30" t="n">
        <f aca="false">AQ209+AQ210</f>
        <v>-740554.84463292</v>
      </c>
      <c r="AR211" s="30" t="n">
        <f aca="false">AR209+AR210</f>
        <v>-733054.84463292</v>
      </c>
      <c r="AS211" s="30" t="n">
        <f aca="false">AS209+AS210</f>
        <v>-695554.84463292</v>
      </c>
      <c r="AT211" s="30" t="n">
        <f aca="false">AT209+AT210</f>
        <v>-873483.925531042</v>
      </c>
      <c r="AU211" s="30" t="n">
        <f aca="false">AU209+AU210</f>
        <v>-838186.281465438</v>
      </c>
      <c r="AV211" s="30" t="n">
        <f aca="false">AV209+AV210</f>
        <v>-740554.84463292</v>
      </c>
      <c r="AW211" s="30" t="n">
        <f aca="false">AW209+AW210</f>
        <v>-814736.84463292</v>
      </c>
      <c r="AX211" s="30" t="n">
        <f aca="false">AX209+AX210</f>
        <v>-695554.84463292</v>
      </c>
      <c r="AY211" s="30" t="n">
        <f aca="false">AY209+AY210</f>
        <v>-795241.06740529</v>
      </c>
      <c r="AZ211" s="30" t="n">
        <f aca="false">AZ209+AZ210</f>
        <v>-878242.754447475</v>
      </c>
      <c r="BA211" s="30" t="n">
        <f aca="false">BA209+BA210</f>
        <v>-820161.391580565</v>
      </c>
      <c r="BB211" s="30" t="n">
        <f aca="false">BB209+BB210</f>
        <v>-828099.898117039</v>
      </c>
      <c r="BC211" s="30" t="n">
        <f aca="false">BC209+BC210</f>
        <v>-1754559.40465351</v>
      </c>
      <c r="BD211" s="30" t="n">
        <f aca="false">BD209+BD210</f>
        <v>-821476.911189985</v>
      </c>
      <c r="BE211" s="30" t="n">
        <f aca="false">BE209+BE210</f>
        <v>-858032.717726459</v>
      </c>
      <c r="BF211" s="30" t="n">
        <f aca="false">BF209+BF210</f>
        <v>-953600.257966891</v>
      </c>
      <c r="BG211" s="30" t="n">
        <f aca="false">BG209+BG210</f>
        <v>-823160.764503365</v>
      </c>
      <c r="BH211" s="30" t="n">
        <f aca="false">BH209+BH210</f>
        <v>-859479.70413483</v>
      </c>
      <c r="BI211" s="30" t="n">
        <f aca="false">BI209+BI210</f>
        <v>-953565.363743316</v>
      </c>
      <c r="BJ211" s="30" t="n">
        <f aca="false">BJ209+BJ210</f>
        <v>-709465.941525578</v>
      </c>
      <c r="BK211" s="30" t="n">
        <f aca="false">BK209+BK210</f>
        <v>-709465.941525578</v>
      </c>
      <c r="BL211" s="30" t="n">
        <f aca="false">BL209+BL210</f>
        <v>-840341.941525578</v>
      </c>
      <c r="BM211" s="30" t="n">
        <f aca="false">BM209+BM210</f>
        <v>-822734.373919477</v>
      </c>
      <c r="BN211" s="30" t="n">
        <f aca="false">BN209+BN210</f>
        <v>-792263.638758509</v>
      </c>
      <c r="BO211" s="30" t="n">
        <f aca="false">BO209+BO210</f>
        <v>-854531.26035609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-872657.011324563</v>
      </c>
      <c r="BS211" s="30" t="n">
        <f aca="false">BS209+BS210</f>
        <v>-809211.481065006</v>
      </c>
      <c r="BT211" s="30" t="n">
        <f aca="false">BT209+BT210</f>
        <v>-776836.490289646</v>
      </c>
      <c r="BU211" s="30" t="n">
        <f aca="false">BU209+BU210</f>
        <v>-846490.323683881</v>
      </c>
      <c r="BV211" s="30" t="n">
        <f aca="false">BV209+BV210</f>
        <v>-793761.590915546</v>
      </c>
      <c r="BW211" s="30" t="n">
        <f aca="false">BW209+BW210</f>
        <v>-755858.458903359</v>
      </c>
      <c r="BX211" s="30" t="n">
        <f aca="false">BX209+BX210</f>
        <v>-816912.961484751</v>
      </c>
      <c r="BY211" s="30" t="n">
        <f aca="false">BY209+BY210</f>
        <v>-762662.578611652</v>
      </c>
      <c r="BZ211" s="30" t="n">
        <f aca="false">BZ209+BZ210</f>
        <v>-738128.365563212</v>
      </c>
      <c r="CA211" s="30" t="n">
        <f aca="false">CA209+CA210</f>
        <v>-885924.365563212</v>
      </c>
      <c r="CB211" s="30" t="n">
        <f aca="false">CB209+CB210</f>
        <v>-738128.365563212</v>
      </c>
      <c r="CC211" s="30" t="n">
        <f aca="false">CC209+CC210</f>
        <v>-738128.365563212</v>
      </c>
      <c r="CD211" s="30" t="n">
        <f aca="false">CD209+CD210</f>
        <v>-892646.365563212</v>
      </c>
      <c r="CE211" s="30" t="n">
        <f aca="false">CE209+CE210</f>
        <v>-738128.365563212</v>
      </c>
      <c r="CF211" s="30" t="n">
        <f aca="false">CF209+CF210</f>
        <v>-738128.365563212</v>
      </c>
      <c r="CG211" s="30" t="n">
        <f aca="false">CG209+CG210</f>
        <v>-892645.365563212</v>
      </c>
      <c r="CH211" s="30" t="n">
        <f aca="false">CH209+CH210</f>
        <v>-738128.365563212</v>
      </c>
      <c r="CI211" s="30" t="n">
        <f aca="false">CI209+CI210</f>
        <v>-738128.365563212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-826045.932874476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248192.504687298</v>
      </c>
      <c r="R212" s="37" t="n">
        <f aca="false">R208+R211</f>
        <v>-706865.605662235</v>
      </c>
      <c r="S212" s="37" t="n">
        <f aca="false">S208+S211</f>
        <v>264247.011714514</v>
      </c>
      <c r="T212" s="37" t="n">
        <f aca="false">T208+T211</f>
        <v>329135.086848463</v>
      </c>
      <c r="U212" s="37" t="n">
        <f aca="false">U208+U211</f>
        <v>522729.114348462</v>
      </c>
      <c r="V212" s="37" t="n">
        <f aca="false">V208+V211</f>
        <v>643123.406848465</v>
      </c>
      <c r="W212" s="37" t="n">
        <f aca="false">W208+W211</f>
        <v>838906.099248465</v>
      </c>
      <c r="X212" s="37" t="n">
        <f aca="false">X208+X211</f>
        <v>790549.506507379</v>
      </c>
      <c r="Y212" s="37" t="n">
        <f aca="false">Y208+Y211</f>
        <v>640170.122457379</v>
      </c>
      <c r="Z212" s="37" t="n">
        <f aca="false">Z208+Z211</f>
        <v>774657.105307379</v>
      </c>
      <c r="AA212" s="37" t="n">
        <f aca="false">AA208+AA211</f>
        <v>733129.907307378</v>
      </c>
      <c r="AB212" s="37" t="n">
        <f aca="false">AB208+AB211</f>
        <v>900666.281929156</v>
      </c>
      <c r="AC212" s="37" t="n">
        <f aca="false">AC208+AC211</f>
        <v>571731.390639602</v>
      </c>
      <c r="AD212" s="37" t="n">
        <f aca="false">AD208+AD211</f>
        <v>655217.7966396</v>
      </c>
      <c r="AE212" s="37" t="n">
        <f aca="false">AE208+AE211</f>
        <v>153014.889508148</v>
      </c>
      <c r="AF212" s="37" t="n">
        <f aca="false">AF208+AF211</f>
        <v>1045394.14272632</v>
      </c>
      <c r="AG212" s="37" t="n">
        <f aca="false">AG208+AG211</f>
        <v>885463.655412484</v>
      </c>
      <c r="AH212" s="37" t="n">
        <f aca="false">AH208+AH211</f>
        <v>960712.130412486</v>
      </c>
      <c r="AI212" s="37" t="n">
        <f aca="false">AI208+AI211</f>
        <v>1114209.40998023</v>
      </c>
      <c r="AJ212" s="37" t="n">
        <f aca="false">AJ208+AJ211</f>
        <v>679666.424675851</v>
      </c>
      <c r="AK212" s="37" t="n">
        <f aca="false">AK208+AK211</f>
        <v>902126.82895485</v>
      </c>
      <c r="AL212" s="37" t="n">
        <f aca="false">AL208+AL211</f>
        <v>975105.590970339</v>
      </c>
      <c r="AM212" s="37" t="n">
        <f aca="false">AM208+AM211</f>
        <v>825897.687438678</v>
      </c>
      <c r="AN212" s="37" t="n">
        <f aca="false">AN208+AN211</f>
        <v>814880.835938677</v>
      </c>
      <c r="AO212" s="37" t="n">
        <f aca="false">AO208+AO211</f>
        <v>845295.523651758</v>
      </c>
      <c r="AP212" s="37" t="n">
        <f aca="false">AP208+AP211</f>
        <v>624835.796151758</v>
      </c>
      <c r="AQ212" s="37" t="n">
        <f aca="false">AQ208+AQ211</f>
        <v>1008817.41865176</v>
      </c>
      <c r="AR212" s="37" t="n">
        <f aca="false">AR208+AR211</f>
        <v>1002505.78565176</v>
      </c>
      <c r="AS212" s="37" t="n">
        <f aca="false">AS208+AS211</f>
        <v>1018381.39015176</v>
      </c>
      <c r="AT212" s="37" t="n">
        <f aca="false">AT208+AT211</f>
        <v>1017931.18425363</v>
      </c>
      <c r="AU212" s="37" t="n">
        <f aca="false">AU208+AU211</f>
        <v>1273770.73191558</v>
      </c>
      <c r="AV212" s="37" t="n">
        <f aca="false">AV208+AV211</f>
        <v>734169.956235626</v>
      </c>
      <c r="AW212" s="37" t="n">
        <f aca="false">AW208+AW211</f>
        <v>728629.344735626</v>
      </c>
      <c r="AX212" s="37" t="n">
        <f aca="false">AX208+AX211</f>
        <v>807007.346235627</v>
      </c>
      <c r="AY212" s="37" t="n">
        <f aca="false">AY208+AY211</f>
        <v>802725.948463257</v>
      </c>
      <c r="AZ212" s="37" t="n">
        <f aca="false">AZ208+AZ211</f>
        <v>757554.248921072</v>
      </c>
      <c r="BA212" s="37" t="n">
        <f aca="false">BA208+BA211</f>
        <v>715464.801287981</v>
      </c>
      <c r="BB212" s="37" t="n">
        <f aca="false">BB208+BB211</f>
        <v>444596.128751508</v>
      </c>
      <c r="BC212" s="37" t="n">
        <f aca="false">BC208+BC211</f>
        <v>713727.467215034</v>
      </c>
      <c r="BD212" s="37" t="n">
        <f aca="false">BD208+BD211</f>
        <v>730917.450178561</v>
      </c>
      <c r="BE212" s="37" t="n">
        <f aca="false">BE208+BE211</f>
        <v>711990.133142088</v>
      </c>
      <c r="BF212" s="37" t="n">
        <f aca="false">BF208+BF211</f>
        <v>710753.132401655</v>
      </c>
      <c r="BG212" s="37" t="n">
        <f aca="false">BG208+BG211</f>
        <v>727943.115365182</v>
      </c>
      <c r="BH212" s="37" t="n">
        <f aca="false">BH208+BH211</f>
        <v>695688.940289317</v>
      </c>
      <c r="BI212" s="37" t="n">
        <f aca="false">BI208+BI211</f>
        <v>461542.654256684</v>
      </c>
      <c r="BJ212" s="37" t="n">
        <f aca="false">BJ208+BJ211</f>
        <v>393749.415974421</v>
      </c>
      <c r="BK212" s="37" t="n">
        <f aca="false">BK208+BK211</f>
        <v>393319.255474421</v>
      </c>
      <c r="BL212" s="37" t="n">
        <f aca="false">BL208+BL211</f>
        <v>392889.100474421</v>
      </c>
      <c r="BM212" s="37" t="n">
        <f aca="false">BM208+BM211</f>
        <v>411042.902080523</v>
      </c>
      <c r="BN212" s="37" t="n">
        <f aca="false">BN208+BN211</f>
        <v>314672.926741491</v>
      </c>
      <c r="BO212" s="37" t="n">
        <f aca="false">BO208+BO211</f>
        <v>256090.93464391</v>
      </c>
      <c r="BP212" s="37" t="n">
        <f aca="false">BP208+BP211</f>
        <v>143159.93964391</v>
      </c>
      <c r="BQ212" s="37" t="n">
        <f aca="false">BQ208+BQ211</f>
        <v>143159.93964391</v>
      </c>
      <c r="BR212" s="37" t="n">
        <f aca="false">BR208+BR211</f>
        <v>226857.438675437</v>
      </c>
      <c r="BS212" s="37" t="n">
        <f aca="false">BS208+BS211</f>
        <v>75662.3689349936</v>
      </c>
      <c r="BT212" s="37" t="n">
        <f aca="false">BT208+BT211</f>
        <v>-18373.1902896465</v>
      </c>
      <c r="BU212" s="37" t="n">
        <f aca="false">BU208+BU211</f>
        <v>-35918.2736838807</v>
      </c>
      <c r="BV212" s="37" t="n">
        <f aca="false">BV208+BV211</f>
        <v>-197826.140915546</v>
      </c>
      <c r="BW212" s="37" t="n">
        <f aca="false">BW208+BW211</f>
        <v>-286333.558903359</v>
      </c>
      <c r="BX212" s="37" t="n">
        <f aca="false">BX208+BX211</f>
        <v>-295279.311484751</v>
      </c>
      <c r="BY212" s="37" t="n">
        <f aca="false">BY208+BY211</f>
        <v>-455665.528611652</v>
      </c>
      <c r="BZ212" s="37" t="n">
        <f aca="false">BZ208+BZ211</f>
        <v>-557541.865563212</v>
      </c>
      <c r="CA212" s="37" t="n">
        <f aca="false">CA208+CA211</f>
        <v>-670366.365563212</v>
      </c>
      <c r="CB212" s="37" t="n">
        <f aca="false">CB208+CB211</f>
        <v>-738128.365563212</v>
      </c>
      <c r="CC212" s="37" t="n">
        <f aca="false">CC208+CC211</f>
        <v>-738128.365563212</v>
      </c>
      <c r="CD212" s="37" t="n">
        <f aca="false">CD208+CD211</f>
        <v>-661629.365563212</v>
      </c>
      <c r="CE212" s="37" t="n">
        <f aca="false">CE208+CE211</f>
        <v>-738128.365563212</v>
      </c>
      <c r="CF212" s="37" t="n">
        <f aca="false">CF208+CF211</f>
        <v>-738128.365563212</v>
      </c>
      <c r="CG212" s="37" t="n">
        <f aca="false">CG208+CG211</f>
        <v>-661629.365563212</v>
      </c>
      <c r="CH212" s="37" t="n">
        <f aca="false">CH208+CH211</f>
        <v>-738128.365563212</v>
      </c>
      <c r="CI212" s="37" t="n">
        <f aca="false">CI208+CI211</f>
        <v>-738128.365563212</v>
      </c>
      <c r="CJ212" s="37" t="n">
        <f aca="false">CJ208+CJ211</f>
        <v>-655021.338956733</v>
      </c>
      <c r="CK212" s="37" t="n">
        <f aca="false">CK208+CK211</f>
        <v>-595029.932874476</v>
      </c>
      <c r="CL212" s="37" t="n">
        <f aca="false">CL208+CL211</f>
        <v>-595029.932874476</v>
      </c>
      <c r="CM212" s="37" t="n">
        <f aca="false">CM208+CM211</f>
        <v>-595029.932874476</v>
      </c>
      <c r="CN212" s="37" t="n">
        <f aca="false">CN208+CN211</f>
        <v>-595029.932874476</v>
      </c>
      <c r="CO212" s="37" t="n">
        <f aca="false">CO208+CO211</f>
        <v>-595029.932874476</v>
      </c>
      <c r="CP212" s="37" t="n">
        <f aca="false">CP208+CP211</f>
        <v>-595029.932874476</v>
      </c>
      <c r="CQ212" s="37" t="n">
        <f aca="false">CQ208+CQ211</f>
        <v>-595029.932874476</v>
      </c>
      <c r="CR212" s="37" t="n">
        <f aca="false">CR208+CR211</f>
        <v>-595029.932874476</v>
      </c>
      <c r="CS212" s="37" t="n">
        <f aca="false">CS208+CS211</f>
        <v>-595029.932874476</v>
      </c>
      <c r="CT212" s="37" t="n">
        <f aca="false">CT208+CT211</f>
        <v>-521917.28667617</v>
      </c>
      <c r="CU212" s="37" t="n">
        <f aca="false">CU208+CU211</f>
        <v>-521917.28667617</v>
      </c>
      <c r="CV212" s="37" t="n">
        <f aca="false">CV208+CV211</f>
        <v>-521917.28667617</v>
      </c>
      <c r="CW212" s="37" t="n">
        <f aca="false">CW208+CW211</f>
        <v>-479804.7013461</v>
      </c>
      <c r="CX212" s="37" t="n">
        <f aca="false">CX208+CX211</f>
        <v>-462357.852409693</v>
      </c>
      <c r="CY212" s="37" t="n">
        <f aca="false">CY208+CY211</f>
        <v>-462357.852409693</v>
      </c>
      <c r="CZ212" s="37" t="n">
        <f aca="false">CZ208+CZ211</f>
        <v>-462357.852409693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0.284158932077174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0.272115881487936</v>
      </c>
      <c r="T213" s="33" t="n">
        <f aca="false">IFERROR(IF(OR(T208&lt;=0,T212/T208&lt;0,T212/T208&gt;1),0,T212/T208),0)</f>
        <v>0.320802513708198</v>
      </c>
      <c r="U213" s="33" t="n">
        <f aca="false">IFERROR(IF(OR(U208&lt;=0,U212/U208&lt;0,U212/U208&gt;1),0,U212/U208),0)</f>
        <v>0.42244777020305</v>
      </c>
      <c r="V213" s="33" t="n">
        <f aca="false">IFERROR(IF(OR(V208&lt;=0,V212/V208&lt;0,V212/V208&gt;1),0,V212/V208),0)</f>
        <v>0.490309218532182</v>
      </c>
      <c r="W213" s="33" t="n">
        <f aca="false">IFERROR(IF(OR(W208&lt;=0,W212/W208&lt;0,W212/W208&gt;1),0,W212/W208),0)</f>
        <v>0.556506121149178</v>
      </c>
      <c r="X213" s="33" t="n">
        <f aca="false">IFERROR(IF(OR(X208&lt;=0,X212/X208&lt;0,X212/X208&gt;1),0,X212/X208),0)</f>
        <v>0.54180807113633</v>
      </c>
      <c r="Y213" s="33" t="n">
        <f aca="false">IFERROR(IF(OR(Y208&lt;=0,Y212/Y208&lt;0,Y212/Y208&gt;1),0,Y212/Y208),0)</f>
        <v>0.466840760669263</v>
      </c>
      <c r="Z213" s="33" t="n">
        <f aca="false">IFERROR(IF(OR(Z208&lt;=0,Z212/Z208&lt;0,Z212/Z208&gt;1),0,Z212/Z208),0)</f>
        <v>0.536762508290778</v>
      </c>
      <c r="AA213" s="33" t="n">
        <f aca="false">IFERROR(IF(OR(AA208&lt;=0,AA212/AA208&lt;0,AA212/AA208&gt;1),0,AA212/AA208),0)</f>
        <v>0.523038251208894</v>
      </c>
      <c r="AB213" s="33" t="n">
        <f aca="false">IFERROR(IF(OR(AB208&lt;=0,AB212/AB208&lt;0,AB212/AB208&gt;1),0,AB212/AB208),0)</f>
        <v>0.573960910557079</v>
      </c>
      <c r="AC213" s="33" t="n">
        <f aca="false">IFERROR(IF(OR(AC208&lt;=0,AC212/AC208&lt;0,AC212/AC208&gt;1),0,AC212/AC208),0)</f>
        <v>0.440251270913913</v>
      </c>
      <c r="AD213" s="33" t="n">
        <f aca="false">IFERROR(IF(OR(AD208&lt;=0,AD212/AD208&lt;0,AD212/AD208&gt;1),0,AD212/AD208),0)</f>
        <v>0.490016441322667</v>
      </c>
      <c r="AE213" s="33" t="n">
        <f aca="false">IFERROR(IF(OR(AE208&lt;=0,AE212/AE208&lt;0,AE212/AE208&gt;1),0,AE212/AE208),0)</f>
        <v>0.183266420213459</v>
      </c>
      <c r="AF213" s="33" t="n">
        <f aca="false">IFERROR(IF(OR(AF208&lt;=0,AF212/AF208&lt;0,AF212/AF208&gt;1),0,AF212/AF208),0)</f>
        <v>0.603812221795109</v>
      </c>
      <c r="AG213" s="33" t="n">
        <f aca="false">IFERROR(IF(OR(AG208&lt;=0,AG212/AG208&lt;0,AG212/AG208&gt;1),0,AG212/AG208),0)</f>
        <v>0.564932281584834</v>
      </c>
      <c r="AH213" s="33" t="n">
        <f aca="false">IFERROR(IF(OR(AH208&lt;=0,AH212/AH208&lt;0,AH212/AH208&gt;1),0,AH212/AH208),0)</f>
        <v>0.56926749459741</v>
      </c>
      <c r="AI213" s="33" t="n">
        <f aca="false">IFERROR(IF(OR(AI208&lt;=0,AI212/AI208&lt;0,AI212/AI208&gt;1),0,AI212/AI208),0)</f>
        <v>0.605178274477876</v>
      </c>
      <c r="AJ213" s="33" t="n">
        <f aca="false">IFERROR(IF(OR(AJ208&lt;=0,AJ212/AJ208&lt;0,AJ212/AJ208&gt;1),0,AJ212/AJ208),0)</f>
        <v>0.482171958522543</v>
      </c>
      <c r="AK213" s="33" t="n">
        <f aca="false">IFERROR(IF(OR(AK208&lt;=0,AK212/AK208&lt;0,AK212/AK208&gt;1),0,AK212/AK208),0)</f>
        <v>0.556338399884187</v>
      </c>
      <c r="AL213" s="33" t="n">
        <f aca="false">IFERROR(IF(OR(AL208&lt;=0,AL212/AL208&lt;0,AL212/AL208&gt;1),0,AL212/AL208),0)</f>
        <v>0.545469303081773</v>
      </c>
      <c r="AM213" s="33" t="n">
        <f aca="false">IFERROR(IF(OR(AM208&lt;=0,AM212/AM208&lt;0,AM212/AM208&gt;1),0,AM212/AM208),0)</f>
        <v>0.534452919985367</v>
      </c>
      <c r="AN213" s="33" t="n">
        <f aca="false">IFERROR(IF(OR(AN208&lt;=0,AN212/AN208&lt;0,AN212/AN208&gt;1),0,AN212/AN208),0)</f>
        <v>0.528526551033583</v>
      </c>
      <c r="AO213" s="33" t="n">
        <f aca="false">IFERROR(IF(OR(AO208&lt;=0,AO212/AO208&lt;0,AO212/AO208&gt;1),0,AO212/AO208),0)</f>
        <v>0.535556325539056</v>
      </c>
      <c r="AP213" s="33" t="n">
        <f aca="false">IFERROR(IF(OR(AP208&lt;=0,AP212/AP208&lt;0,AP212/AP208&gt;1),0,AP212/AP208),0)</f>
        <v>0.460151780551847</v>
      </c>
      <c r="AQ213" s="33" t="n">
        <f aca="false">IFERROR(IF(OR(AQ208&lt;=0,AQ212/AQ208&lt;0,AQ212/AQ208&gt;1),0,AQ212/AQ208),0)</f>
        <v>0.576673953179965</v>
      </c>
      <c r="AR213" s="33" t="n">
        <f aca="false">IFERROR(IF(OR(AR208&lt;=0,AR212/AR208&lt;0,AR212/AR208&gt;1),0,AR212/AR208),0)</f>
        <v>0.577626484582864</v>
      </c>
      <c r="AS213" s="33" t="n">
        <f aca="false">IFERROR(IF(OR(AS208&lt;=0,AS212/AS208&lt;0,AS212/AS208&gt;1),0,AS212/AS208),0)</f>
        <v>0.594176941640829</v>
      </c>
      <c r="AT213" s="33" t="n">
        <f aca="false">IFERROR(IF(OR(AT208&lt;=0,AT212/AT208&lt;0,AT212/AT208&gt;1),0,AT212/AT208),0)</f>
        <v>0.538184970072232</v>
      </c>
      <c r="AU213" s="33" t="n">
        <f aca="false">IFERROR(IF(OR(AU208&lt;=0,AU212/AU208&lt;0,AU212/AU208&gt;1),0,AU212/AU208),0)</f>
        <v>0.60312341768567</v>
      </c>
      <c r="AV213" s="33" t="n">
        <f aca="false">IFERROR(IF(OR(AV208&lt;=0,AV212/AV208&lt;0,AV212/AV208&gt;1),0,AV212/AV208),0)</f>
        <v>0.497835227157795</v>
      </c>
      <c r="AW213" s="33" t="n">
        <f aca="false">IFERROR(IF(OR(AW208&lt;=0,AW212/AW208&lt;0,AW212/AW208&gt;1),0,AW212/AW208),0)</f>
        <v>0.472103995639388</v>
      </c>
      <c r="AX213" s="33" t="n">
        <f aca="false">IFERROR(IF(OR(AX208&lt;=0,AX212/AX208&lt;0,AX212/AX208&gt;1),0,AX212/AX208),0)</f>
        <v>0.537087483726142</v>
      </c>
      <c r="AY213" s="33" t="n">
        <f aca="false">IFERROR(IF(OR(AY208&lt;=0,AY212/AY208&lt;0,AY212/AY208&gt;1),0,AY212/AY208),0)</f>
        <v>0.502342001112551</v>
      </c>
      <c r="AZ213" s="33" t="n">
        <f aca="false">IFERROR(IF(OR(AZ208&lt;=0,AZ212/AZ208&lt;0,AZ212/AZ208&gt;1),0,AZ212/AZ208),0)</f>
        <v>0.463110182596657</v>
      </c>
      <c r="BA213" s="33" t="n">
        <f aca="false">IFERROR(IF(OR(BA208&lt;=0,BA212/BA208&lt;0,BA212/BA208&gt;1),0,BA212/BA208),0)</f>
        <v>0.465910782591885</v>
      </c>
      <c r="BB213" s="33" t="n">
        <f aca="false">IFERROR(IF(OR(BB208&lt;=0,BB212/BB208&lt;0,BB212/BB208&gt;1),0,BB212/BB208),0)</f>
        <v>0.349334105996568</v>
      </c>
      <c r="BC213" s="33" t="n">
        <f aca="false">IFERROR(IF(OR(BC208&lt;=0,BC212/BC208&lt;0,BC212/BC208&gt;1),0,BC212/BC208),0)</f>
        <v>0.289159041985556</v>
      </c>
      <c r="BD213" s="33" t="n">
        <f aca="false">IFERROR(IF(OR(BD208&lt;=0,BD212/BD208&lt;0,BD212/BD208&gt;1),0,BD212/BD208),0)</f>
        <v>0.470832327382461</v>
      </c>
      <c r="BE213" s="33" t="n">
        <f aca="false">IFERROR(IF(OR(BE208&lt;=0,BE212/BE208&lt;0,BE212/BE208&gt;1),0,BE212/BE208),0)</f>
        <v>0.453490299678257</v>
      </c>
      <c r="BF213" s="33" t="n">
        <f aca="false">IFERROR(IF(OR(BF208&lt;=0,BF212/BF208&lt;0,BF212/BF208&gt;1),0,BF212/BF208),0)</f>
        <v>0.427044602735642</v>
      </c>
      <c r="BG213" s="33" t="n">
        <f aca="false">IFERROR(IF(OR(BG208&lt;=0,BG212/BG208&lt;0,BG212/BG208&gt;1),0,BG212/BG208),0)</f>
        <v>0.469306488632389</v>
      </c>
      <c r="BH213" s="33" t="n">
        <f aca="false">IFERROR(IF(OR(BH208&lt;=0,BH212/BH208&lt;0,BH212/BH208&gt;1),0,BH212/BH208),0)</f>
        <v>0.447339870684519</v>
      </c>
      <c r="BI213" s="33" t="n">
        <f aca="false">IFERROR(IF(OR(BI208&lt;=0,BI212/BI208&lt;0,BI212/BI208&gt;1),0,BI212/BI208),0)</f>
        <v>0.326153656389419</v>
      </c>
      <c r="BJ213" s="33" t="n">
        <f aca="false">IFERROR(IF(OR(BJ208&lt;=0,BJ212/BJ208&lt;0,BJ212/BJ208&gt;1),0,BJ212/BJ208),0)</f>
        <v>0.35691074575566</v>
      </c>
      <c r="BK213" s="33" t="n">
        <f aca="false">IFERROR(IF(OR(BK208&lt;=0,BK212/BK208&lt;0,BK212/BK208&gt;1),0,BK212/BK208),0)</f>
        <v>0.356659897634101</v>
      </c>
      <c r="BL213" s="33" t="n">
        <f aca="false">IFERROR(IF(OR(BL208&lt;=0,BL212/BL208&lt;0,BL212/BL208&gt;1),0,BL212/BL208),0)</f>
        <v>0.318585153222588</v>
      </c>
      <c r="BM213" s="33" t="n">
        <f aca="false">IFERROR(IF(OR(BM208&lt;=0,BM212/BM208&lt;0,BM212/BM208&gt;1),0,BM212/BM208),0)</f>
        <v>0.333158107282666</v>
      </c>
      <c r="BN213" s="33" t="n">
        <f aca="false">IFERROR(IF(OR(BN208&lt;=0,BN212/BN208&lt;0,BN212/BN208&gt;1),0,BN212/BN208),0)</f>
        <v>0.284273676151762</v>
      </c>
      <c r="BO213" s="33" t="n">
        <f aca="false">IFERROR(IF(OR(BO208&lt;=0,BO212/BO208&lt;0,BO212/BO208&gt;1),0,BO212/BO208),0)</f>
        <v>0.230583303482342</v>
      </c>
      <c r="BP213" s="33" t="n">
        <f aca="false">IFERROR(IF(OR(BP208&lt;=0,BP212/BP208&lt;0,BP212/BP208&gt;1),0,BP212/BP208),0)</f>
        <v>0.165156240504216</v>
      </c>
      <c r="BQ213" s="33" t="n">
        <f aca="false">IFERROR(IF(OR(BQ208&lt;=0,BQ212/BQ208&lt;0,BQ212/BQ208&gt;1),0,BQ212/BQ208),0)</f>
        <v>0.165156240504216</v>
      </c>
      <c r="BR213" s="33" t="n">
        <f aca="false">IFERROR(IF(OR(BR208&lt;=0,BR212/BR208&lt;0,BR212/BR208&gt;1),0,BR212/BR208),0)</f>
        <v>0.206325108938257</v>
      </c>
      <c r="BS213" s="33" t="n">
        <f aca="false">IFERROR(IF(OR(BS208&lt;=0,BS212/BS208&lt;0,BS212/BS208&gt;1),0,BS212/BS208),0)</f>
        <v>0.0855063904702277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248192.5</v>
      </c>
      <c r="R215" s="13" t="n">
        <f aca="false">ROUND(R212-(Budget!S57+Budget!S114),2)</f>
        <v>-706865.61</v>
      </c>
      <c r="S215" s="13" t="n">
        <f aca="false">ROUND(S212-(Budget!T57+Budget!T114),2)</f>
        <v>264247.01</v>
      </c>
      <c r="T215" s="13" t="n">
        <f aca="false">ROUND(T212-(Budget!U57+Budget!U114),2)</f>
        <v>329135.09</v>
      </c>
      <c r="U215" s="13" t="n">
        <f aca="false">ROUND(U212-(Budget!V57+Budget!V114),2)</f>
        <v>522729.11</v>
      </c>
      <c r="V215" s="13" t="n">
        <f aca="false">ROUND(V212-(Budget!W57+Budget!W114),2)</f>
        <v>643123.41</v>
      </c>
      <c r="W215" s="13" t="n">
        <f aca="false">ROUND(W212-(Budget!X57+Budget!X114),2)</f>
        <v>838906.1</v>
      </c>
      <c r="X215" s="13" t="n">
        <f aca="false">ROUND(X212-(Budget!Y57+Budget!Y114),2)</f>
        <v>790549.51</v>
      </c>
      <c r="Y215" s="13" t="n">
        <f aca="false">ROUND(Y212-(Budget!Z57+Budget!Z114),2)</f>
        <v>640170.12</v>
      </c>
      <c r="Z215" s="13" t="n">
        <f aca="false">ROUND(Z212-(Budget!AA57+Budget!AA114),2)</f>
        <v>774657.11</v>
      </c>
      <c r="AA215" s="13" t="n">
        <f aca="false">ROUND(AA212-(Budget!AB57+Budget!AB114),2)</f>
        <v>733129.91</v>
      </c>
      <c r="AB215" s="13" t="n">
        <f aca="false">ROUND(AB212-(Budget!AC57+Budget!AC114),2)</f>
        <v>900666.28</v>
      </c>
      <c r="AC215" s="13" t="n">
        <f aca="false">ROUND(AC212-(Budget!AD57+Budget!AD114),2)</f>
        <v>571731.39</v>
      </c>
      <c r="AD215" s="13" t="n">
        <f aca="false">ROUND(AD212-(Budget!AE57+Budget!AE114),2)</f>
        <v>655217.8</v>
      </c>
      <c r="AE215" s="13" t="n">
        <f aca="false">ROUND(AE212-(Budget!AF57+Budget!AF114),2)</f>
        <v>153014.89</v>
      </c>
      <c r="AF215" s="13" t="n">
        <f aca="false">ROUND(AF212-(Budget!AG57+Budget!AG114),2)</f>
        <v>1045394.14</v>
      </c>
      <c r="AG215" s="13" t="n">
        <f aca="false">ROUND(AG212-(Budget!AH57+Budget!AH114),2)</f>
        <v>885463.66</v>
      </c>
      <c r="AH215" s="13" t="n">
        <f aca="false">ROUND(AH212-(Budget!AI57+Budget!AI114),2)</f>
        <v>960712.13</v>
      </c>
      <c r="AI215" s="13" t="n">
        <f aca="false">ROUND(AI212-(Budget!AJ57+Budget!AJ114),2)</f>
        <v>1114209.41</v>
      </c>
      <c r="AJ215" s="13" t="n">
        <f aca="false">ROUND(AJ212-(Budget!AK57+Budget!AK114),2)</f>
        <v>679666.42</v>
      </c>
      <c r="AK215" s="13" t="n">
        <f aca="false">ROUND(AK212-(Budget!AL57+Budget!AL114),2)</f>
        <v>902126.83</v>
      </c>
      <c r="AL215" s="13" t="n">
        <f aca="false">ROUND(AL212-(Budget!AM57+Budget!AM114),2)</f>
        <v>975105.59</v>
      </c>
      <c r="AM215" s="13" t="n">
        <f aca="false">ROUND(AM212-(Budget!AN57+Budget!AN114),2)</f>
        <v>825897.69</v>
      </c>
      <c r="AN215" s="13" t="n">
        <f aca="false">ROUND(AN212-(Budget!AO57+Budget!AO114),2)</f>
        <v>814880.84</v>
      </c>
      <c r="AO215" s="13" t="n">
        <f aca="false">ROUND(AO212-(Budget!AP57+Budget!AP114),2)</f>
        <v>845295.52</v>
      </c>
      <c r="AP215" s="13" t="n">
        <f aca="false">ROUND(AP212-(Budget!AQ57+Budget!AQ114),2)</f>
        <v>624835.8</v>
      </c>
      <c r="AQ215" s="13" t="n">
        <f aca="false">ROUND(AQ212-(Budget!AR57+Budget!AR114),2)</f>
        <v>1008817.42</v>
      </c>
      <c r="AR215" s="13" t="n">
        <f aca="false">ROUND(AR212-(Budget!AS57+Budget!AS114),2)</f>
        <v>1002505.79</v>
      </c>
      <c r="AS215" s="13" t="n">
        <f aca="false">ROUND(AS212-(Budget!AT57+Budget!AT114),2)</f>
        <v>1018381.39</v>
      </c>
      <c r="AT215" s="13" t="n">
        <f aca="false">ROUND(AT212-(Budget!AU57+Budget!AU114),2)</f>
        <v>1017931.18</v>
      </c>
      <c r="AU215" s="13" t="n">
        <f aca="false">ROUND(AU212-(Budget!AV57+Budget!AV114),2)</f>
        <v>1273770.73</v>
      </c>
      <c r="AV215" s="13" t="n">
        <f aca="false">ROUND(AV212-(Budget!AW57+Budget!AW114),2)</f>
        <v>734169.96</v>
      </c>
      <c r="AW215" s="13" t="n">
        <f aca="false">ROUND(AW212-(Budget!AX57+Budget!AX114),2)</f>
        <v>728629.34</v>
      </c>
      <c r="AX215" s="13" t="n">
        <f aca="false">ROUND(AX212-(Budget!AY57+Budget!AY114),2)</f>
        <v>807007.35</v>
      </c>
      <c r="AY215" s="13" t="n">
        <f aca="false">ROUND(AY212-(Budget!AZ57+Budget!AZ114),2)</f>
        <v>802725.95</v>
      </c>
      <c r="AZ215" s="13" t="n">
        <f aca="false">ROUND(AZ212-(Budget!BA57+Budget!BA114),2)</f>
        <v>757554.25</v>
      </c>
      <c r="BA215" s="13" t="n">
        <f aca="false">ROUND(BA212-(Budget!BB57+Budget!BB114),2)</f>
        <v>715464.8</v>
      </c>
      <c r="BB215" s="13" t="n">
        <f aca="false">ROUND(BB212-(Budget!BC57+Budget!BC114),2)</f>
        <v>444596.13</v>
      </c>
      <c r="BC215" s="13" t="n">
        <f aca="false">ROUND(BC212-(Budget!BD57+Budget!BD114),2)</f>
        <v>713727.47</v>
      </c>
      <c r="BD215" s="13" t="n">
        <f aca="false">ROUND(BD212-(Budget!BE57+Budget!BE114),2)</f>
        <v>730917.45</v>
      </c>
      <c r="BE215" s="13" t="n">
        <f aca="false">ROUND(BE212-(Budget!BF57+Budget!BF114),2)</f>
        <v>711990.13</v>
      </c>
      <c r="BF215" s="13" t="n">
        <f aca="false">ROUND(BF212-(Budget!BG57+Budget!BG114),2)</f>
        <v>710753.13</v>
      </c>
      <c r="BG215" s="13" t="n">
        <f aca="false">ROUND(BG212-(Budget!BH57+Budget!BH114),2)</f>
        <v>727943.12</v>
      </c>
      <c r="BH215" s="13" t="n">
        <f aca="false">ROUND(BH212-(Budget!BI57+Budget!BI114),2)</f>
        <v>695688.94</v>
      </c>
      <c r="BI215" s="13" t="n">
        <f aca="false">ROUND(BI212-(Budget!BJ57+Budget!BJ114),2)</f>
        <v>461542.65</v>
      </c>
      <c r="BJ215" s="13" t="n">
        <f aca="false">ROUND(BJ212-(Budget!BK57+Budget!BK114),2)</f>
        <v>393749.42</v>
      </c>
      <c r="BK215" s="13" t="n">
        <f aca="false">ROUND(BK212-(Budget!BL57+Budget!BL114),2)</f>
        <v>393319.26</v>
      </c>
      <c r="BL215" s="13" t="n">
        <f aca="false">ROUND(BL212-(Budget!BM57+Budget!BM114),2)</f>
        <v>392889.1</v>
      </c>
      <c r="BM215" s="13" t="n">
        <f aca="false">ROUND(BM212-(Budget!BN57+Budget!BN114),2)</f>
        <v>411042.9</v>
      </c>
      <c r="BN215" s="13" t="n">
        <f aca="false">ROUND(BN212-(Budget!BO57+Budget!BO114),2)</f>
        <v>314672.93</v>
      </c>
      <c r="BO215" s="13" t="n">
        <f aca="false">ROUND(BO212-(Budget!BP57+Budget!BP114),2)</f>
        <v>256090.93</v>
      </c>
      <c r="BP215" s="13" t="n">
        <f aca="false">ROUND(BP212-(Budget!BQ57+Budget!BQ114),2)</f>
        <v>143159.94</v>
      </c>
      <c r="BQ215" s="13" t="n">
        <f aca="false">ROUND(BQ212-(Budget!BR57+Budget!BR114),2)</f>
        <v>143159.94</v>
      </c>
      <c r="BR215" s="13" t="n">
        <f aca="false">ROUND(BR212-(Budget!BS57+Budget!BS114),2)</f>
        <v>226857.44</v>
      </c>
      <c r="BS215" s="13" t="n">
        <f aca="false">ROUND(BS212-(Budget!BT57+Budget!BT114),2)</f>
        <v>75662.37</v>
      </c>
      <c r="BT215" s="13" t="n">
        <f aca="false">ROUND(BT212-(Budget!BU57+Budget!BU114),2)</f>
        <v>-18373.19</v>
      </c>
      <c r="BU215" s="13" t="n">
        <f aca="false">ROUND(BU212-(Budget!BV57+Budget!BV114),2)</f>
        <v>-35918.27</v>
      </c>
      <c r="BV215" s="13" t="n">
        <f aca="false">ROUND(BV212-(Budget!BW57+Budget!BW114),2)</f>
        <v>-197826.14</v>
      </c>
      <c r="BW215" s="13" t="n">
        <f aca="false">ROUND(BW212-(Budget!BX57+Budget!BX114),2)</f>
        <v>-286333.56</v>
      </c>
      <c r="BX215" s="13" t="n">
        <f aca="false">ROUND(BX212-(Budget!BY57+Budget!BY114),2)</f>
        <v>-295279.31</v>
      </c>
      <c r="BY215" s="13" t="n">
        <f aca="false">ROUND(BY212-(Budget!BZ57+Budget!BZ114),2)</f>
        <v>-455665.53</v>
      </c>
      <c r="BZ215" s="13" t="n">
        <f aca="false">ROUND(BZ212-(Budget!CA57+Budget!CA114),2)</f>
        <v>-557541.87</v>
      </c>
      <c r="CA215" s="13" t="n">
        <f aca="false">ROUND(CA212-(Budget!CB57+Budget!CB114),2)</f>
        <v>-670366.37</v>
      </c>
      <c r="CB215" s="13" t="n">
        <f aca="false">ROUND(CB212-(Budget!CC57+Budget!CC114),2)</f>
        <v>-738128.37</v>
      </c>
      <c r="CC215" s="13" t="n">
        <f aca="false">ROUND(CC212-(Budget!CD57+Budget!CD114),2)</f>
        <v>-738128.37</v>
      </c>
      <c r="CD215" s="13" t="n">
        <f aca="false">ROUND(CD212-(Budget!CE57+Budget!CE114),2)</f>
        <v>-661629.37</v>
      </c>
      <c r="CE215" s="13" t="n">
        <f aca="false">ROUND(CE212-(Budget!CF57+Budget!CF114),2)</f>
        <v>-738128.37</v>
      </c>
      <c r="CF215" s="13" t="n">
        <f aca="false">ROUND(CF212-(Budget!CG57+Budget!CG114),2)</f>
        <v>-738128.37</v>
      </c>
      <c r="CG215" s="13" t="n">
        <f aca="false">ROUND(CG212-(Budget!CH57+Budget!CH114),2)</f>
        <v>-661629.37</v>
      </c>
      <c r="CH215" s="13" t="n">
        <f aca="false">ROUND(CH212-(Budget!CI57+Budget!CI114),2)</f>
        <v>-738128.37</v>
      </c>
      <c r="CI215" s="13" t="n">
        <f aca="false">ROUND(CI212-(Budget!CJ57+Budget!CJ114),2)</f>
        <v>-738128.37</v>
      </c>
      <c r="CJ215" s="13" t="n">
        <f aca="false">ROUND(CJ212-(Budget!CK57+Budget!CK114),2)</f>
        <v>-655021.34</v>
      </c>
      <c r="CK215" s="13" t="n">
        <f aca="false">ROUND(CK212-(Budget!CL57+Budget!CL114),2)</f>
        <v>-595029.93</v>
      </c>
      <c r="CL215" s="13" t="n">
        <f aca="false">ROUND(CL212-(Budget!CM57+Budget!CM114),2)</f>
        <v>-595029.93</v>
      </c>
      <c r="CM215" s="13" t="n">
        <f aca="false">ROUND(CM212-(Budget!CN57+Budget!CN114),2)</f>
        <v>-595029.93</v>
      </c>
      <c r="CN215" s="13" t="n">
        <f aca="false">ROUND(CN212-(Budget!CO57+Budget!CO114),2)</f>
        <v>-595029.93</v>
      </c>
      <c r="CO215" s="13" t="n">
        <f aca="false">ROUND(CO212-(Budget!CP57+Budget!CP114),2)</f>
        <v>-595029.93</v>
      </c>
      <c r="CP215" s="13" t="n">
        <f aca="false">ROUND(CP212-(Budget!CQ57+Budget!CQ114),2)</f>
        <v>-595029.93</v>
      </c>
      <c r="CQ215" s="13" t="n">
        <f aca="false">ROUND(CQ212-(Budget!CR57+Budget!CR114),2)</f>
        <v>-595029.93</v>
      </c>
      <c r="CR215" s="13" t="n">
        <f aca="false">ROUND(CR212-(Budget!CS57+Budget!CS114),2)</f>
        <v>-595029.93</v>
      </c>
      <c r="CS215" s="13" t="n">
        <f aca="false">ROUND(CS212-(Budget!CT57+Budget!CT114),2)</f>
        <v>-595029.93</v>
      </c>
      <c r="CT215" s="13" t="n">
        <f aca="false">ROUND(CT212-(Budget!CU57+Budget!CU114),2)</f>
        <v>-521917.29</v>
      </c>
      <c r="CU215" s="13" t="n">
        <f aca="false">ROUND(CU212-(Budget!CV57+Budget!CV114),2)</f>
        <v>-521917.29</v>
      </c>
      <c r="CV215" s="13" t="n">
        <f aca="false">ROUND(CV212-(Budget!CW57+Budget!CW114),2)</f>
        <v>-521917.29</v>
      </c>
      <c r="CW215" s="13" t="n">
        <f aca="false">ROUND(CW212-(Budget!CX57+Budget!CX114),2)</f>
        <v>-479804.7</v>
      </c>
      <c r="CX215" s="13" t="n">
        <f aca="false">ROUND(CX212-(Budget!CY57+Budget!CY114),2)</f>
        <v>-462357.85</v>
      </c>
      <c r="CY215" s="13" t="n">
        <f aca="false">ROUND(CY212-(Budget!CZ57+Budget!CZ114),2)</f>
        <v>-462357.85</v>
      </c>
      <c r="CZ215" s="13" t="n">
        <f aca="false">ROUND(CZ212-(Budget!DA57+Budget!DA114),2)</f>
        <v>-462357.85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70479528.886075</v>
      </c>
      <c r="AK260" s="30" t="n">
        <f aca="false">SUM(AK252:AK259)+AK261</f>
        <v>64592420.1377726</v>
      </c>
      <c r="AL260" s="30" t="n">
        <f aca="false">SUM(AL252:AL259)+AL261</f>
        <v>58916776.5276048</v>
      </c>
      <c r="AM260" s="30" t="n">
        <f aca="false">SUM(AM252:AM259)+AM261</f>
        <v>53758504.40451</v>
      </c>
      <c r="AN260" s="30" t="n">
        <f aca="false">SUM(AN252:AN259)+AN261</f>
        <v>49418679.715966</v>
      </c>
      <c r="AO260" s="30" t="n">
        <f aca="false">SUM(AO252:AO259)+AO261</f>
        <v>45353289.864258</v>
      </c>
      <c r="AP260" s="30" t="n">
        <f aca="false">SUM(AP252:AP259)+AP261</f>
        <v>58784122.575108</v>
      </c>
      <c r="AQ260" s="30" t="n">
        <f aca="false">SUM(AQ252:AQ259)+AQ261</f>
        <v>54111756.635742</v>
      </c>
      <c r="AR260" s="30" t="n">
        <f aca="false">SUM(AR252:AR259)+AR261</f>
        <v>49366800.346316</v>
      </c>
      <c r="AS260" s="30" t="n">
        <f aca="false">SUM(AS252:AS259)+AS261</f>
        <v>44586321.534286</v>
      </c>
      <c r="AT260" s="30" t="n">
        <f aca="false">SUM(AT252:AT259)+AT261</f>
        <v>39813095.054386</v>
      </c>
      <c r="AU260" s="30" t="n">
        <f aca="false">SUM(AU252:AU259)+AU261</f>
        <v>35094125.4244</v>
      </c>
      <c r="AV260" s="30" t="n">
        <f aca="false">SUM(AV252:AV259)+AV261</f>
        <v>31106431.294064</v>
      </c>
      <c r="AW260" s="30" t="n">
        <f aca="false">SUM(AW252:AW259)+AW261</f>
        <v>27179280.501624</v>
      </c>
      <c r="AX260" s="30" t="n">
        <f aca="false">SUM(AX252:AX259)+AX261</f>
        <v>23369523.165056</v>
      </c>
      <c r="AY260" s="30" t="n">
        <f aca="false">SUM(AY252:AY259)+AY261</f>
        <v>19729517.667552</v>
      </c>
      <c r="AZ260" s="30" t="n">
        <f aca="false">SUM(AZ252:AZ259)+AZ261</f>
        <v>16304865.887544</v>
      </c>
      <c r="BA260" s="30" t="n">
        <f aca="false">SUM(BA252:BA259)+BA261</f>
        <v>13132422.71628</v>
      </c>
      <c r="BB260" s="30" t="n">
        <f aca="false">SUM(BB252:BB259)+BB261</f>
        <v>24841307.412456</v>
      </c>
      <c r="BC260" s="30" t="n">
        <f aca="false">SUM(BC252:BC259)+BC261</f>
        <v>22065854.53832</v>
      </c>
      <c r="BD260" s="30" t="n">
        <f aca="false">SUM(BD252:BD259)+BD261</f>
        <v>19418355.3782</v>
      </c>
      <c r="BE260" s="30" t="n">
        <f aca="false">SUM(BE252:BE259)+BE261</f>
        <v>16903635.711664</v>
      </c>
      <c r="BF260" s="30" t="n">
        <f aca="false">SUM(BF252:BF259)+BF261</f>
        <v>14522644.58668</v>
      </c>
      <c r="BG260" s="30" t="n">
        <f aca="false">SUM(BG252:BG259)+BG261</f>
        <v>12274311.511304</v>
      </c>
      <c r="BH260" s="30" t="n">
        <f aca="false">SUM(BH252:BH259)+BH261</f>
        <v>24759344.581472</v>
      </c>
      <c r="BI260" s="30" t="n">
        <f aca="false">SUM(BI252:BI259)+BI261</f>
        <v>23231535</v>
      </c>
      <c r="BJ260" s="30" t="n">
        <f aca="false">SUM(BJ252:BJ259)+BJ261</f>
        <v>21563325</v>
      </c>
      <c r="BK260" s="30" t="n">
        <f aca="false">SUM(BK252:BK259)+BK261</f>
        <v>19777695</v>
      </c>
      <c r="BL260" s="30" t="n">
        <f aca="false">SUM(BL252:BL259)+BL261</f>
        <v>17903445</v>
      </c>
      <c r="BM260" s="30" t="n">
        <f aca="false">SUM(BM252:BM259)+BM261</f>
        <v>15974055</v>
      </c>
      <c r="BN260" s="30" t="n">
        <f aca="false">SUM(BN252:BN259)+BN261</f>
        <v>14025945</v>
      </c>
      <c r="BO260" s="30" t="n">
        <f aca="false">SUM(BO252:BO259)+BO261</f>
        <v>12096555</v>
      </c>
      <c r="BP260" s="30" t="n">
        <f aca="false">SUM(BP252:BP259)+BP261</f>
        <v>10222305</v>
      </c>
      <c r="BQ260" s="30" t="n">
        <f aca="false">SUM(BQ252:BQ259)+BQ261</f>
        <v>8436675</v>
      </c>
      <c r="BR260" s="30" t="n">
        <f aca="false">SUM(BR252:BR259)+BR261</f>
        <v>6768465</v>
      </c>
      <c r="BS260" s="30" t="n">
        <f aca="false">SUM(BS252:BS259)+BS261</f>
        <v>5240490</v>
      </c>
      <c r="BT260" s="30" t="n">
        <f aca="false">SUM(BT252:BT259)+BT261</f>
        <v>3868680</v>
      </c>
      <c r="BU260" s="30" t="n">
        <f aca="false">SUM(BU252:BU259)+BU261</f>
        <v>2975850</v>
      </c>
      <c r="BV260" s="30" t="n">
        <f aca="false">SUM(BV252:BV259)+BV261</f>
        <v>2177580</v>
      </c>
      <c r="BW260" s="30" t="n">
        <f aca="false">SUM(BW252:BW259)+BW261</f>
        <v>1481400</v>
      </c>
      <c r="BX260" s="30" t="n">
        <f aca="false">SUM(BX252:BX259)+BX261</f>
        <v>889169.999999999</v>
      </c>
      <c r="BY260" s="30" t="n">
        <f aca="false">SUM(BY252:BY259)+BY261</f>
        <v>397755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15995598.558827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14599876.905573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13518600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12822420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12024150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11131320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27679959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26053701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24267045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22342179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20308275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18200319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16057398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13920696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11831250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9827730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7944324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6209037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19244661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17681850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16131696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14600100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13091154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11608626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24759510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23231535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21563325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19777695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17903445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15974055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14025945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12096555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10222305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8436675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6768465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5240490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3868680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2975850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2177580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1481400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889169.999999999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397755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9594927.81349498</v>
      </c>
      <c r="AD265" s="13" t="n">
        <f aca="false">AC273</f>
        <v>10381749.7915489</v>
      </c>
      <c r="AE265" s="13" t="n">
        <f aca="false">AD273</f>
        <v>10983698.8048592</v>
      </c>
      <c r="AF265" s="13" t="n">
        <f aca="false">AE273</f>
        <v>11601168.1456261</v>
      </c>
      <c r="AG265" s="13" t="n">
        <f aca="false">AF273</f>
        <v>11822649.6124499</v>
      </c>
      <c r="AH265" s="13" t="n">
        <f aca="false">AG273</f>
        <v>12812341.8532108</v>
      </c>
      <c r="AI265" s="13" t="n">
        <f aca="false">AH273</f>
        <v>13598185.5052803</v>
      </c>
      <c r="AJ265" s="13" t="n">
        <f aca="false">AI273</f>
        <v>14588377.5114393</v>
      </c>
      <c r="AK265" s="13" t="n">
        <f aca="false">AJ273</f>
        <v>15760354.0581385</v>
      </c>
      <c r="AL265" s="13" t="n">
        <f aca="false">AK273</f>
        <v>16489357.4935598</v>
      </c>
      <c r="AM265" s="13" t="n">
        <f aca="false">AL273</f>
        <v>17457667.9483765</v>
      </c>
      <c r="AN265" s="13" t="n">
        <f aca="false">AM273</f>
        <v>18499591.7642037</v>
      </c>
      <c r="AO265" s="13" t="n">
        <f aca="false">AN273</f>
        <v>19549769.0769289</v>
      </c>
      <c r="AP265" s="13" t="n">
        <f aca="false">AO273</f>
        <v>20319410.1202138</v>
      </c>
      <c r="AQ265" s="13" t="n">
        <f aca="false">AP273</f>
        <v>21133998.2084987</v>
      </c>
      <c r="AR265" s="13" t="n">
        <f aca="false">AQ273</f>
        <v>21729923.5342837</v>
      </c>
      <c r="AS265" s="13" t="n">
        <f aca="false">AR273</f>
        <v>22738642.1100686</v>
      </c>
      <c r="AT265" s="13" t="n">
        <f aca="false">AS273</f>
        <v>23784860.6858535</v>
      </c>
      <c r="AU265" s="13" t="n">
        <f aca="false">AT273</f>
        <v>24837767.4857403</v>
      </c>
      <c r="AV265" s="13" t="n">
        <f aca="false">AU273</f>
        <v>26251682.7166092</v>
      </c>
      <c r="AW265" s="13" t="n">
        <f aca="false">AV273</f>
        <v>27686111.2939363</v>
      </c>
      <c r="AX265" s="13" t="n">
        <f aca="false">AW273</f>
        <v>28503363.6787509</v>
      </c>
      <c r="AY265" s="13" t="n">
        <f aca="false">AX273</f>
        <v>29358116.0635655</v>
      </c>
      <c r="AZ265" s="13" t="n">
        <f aca="false">AY273</f>
        <v>30216116.5306077</v>
      </c>
      <c r="BA265" s="13" t="n">
        <f aca="false">AZ273</f>
        <v>31182052.1431078</v>
      </c>
      <c r="BB265" s="13" t="n">
        <f aca="false">BA273</f>
        <v>32093165.3578872</v>
      </c>
      <c r="BC265" s="13" t="n">
        <f aca="false">BB273</f>
        <v>32978281.4161301</v>
      </c>
      <c r="BD265" s="13" t="n">
        <f aca="false">BC273</f>
        <v>33607958.9678365</v>
      </c>
      <c r="BE265" s="13" t="n">
        <f aca="false">BD273</f>
        <v>34498795.0805065</v>
      </c>
      <c r="BF265" s="13" t="n">
        <f aca="false">BE273</f>
        <v>35388289.75414</v>
      </c>
      <c r="BG265" s="13" t="n">
        <f aca="false">BF273</f>
        <v>36314900.7525331</v>
      </c>
      <c r="BH265" s="13" t="n">
        <f aca="false">BG273</f>
        <v>37204053.0118897</v>
      </c>
      <c r="BI265" s="13" t="n">
        <f aca="false">BH273</f>
        <v>38328590.1604177</v>
      </c>
      <c r="BJ265" s="13" t="n">
        <f aca="false">BI273</f>
        <v>39254067.9726334</v>
      </c>
      <c r="BK265" s="13" t="n">
        <f aca="false">BJ273</f>
        <v>39940998.8161426</v>
      </c>
      <c r="BL265" s="13" t="n">
        <f aca="false">BK273</f>
        <v>40447343.1596519</v>
      </c>
      <c r="BM265" s="13" t="n">
        <f aca="false">BL273</f>
        <v>40953687.5031612</v>
      </c>
      <c r="BN265" s="13" t="n">
        <f aca="false">BM273</f>
        <v>41453770.1783272</v>
      </c>
      <c r="BO265" s="13" t="n">
        <f aca="false">BN273</f>
        <v>42080937.3661543</v>
      </c>
      <c r="BP265" s="13" t="n">
        <f aca="false">BO273</f>
        <v>42569038.4573837</v>
      </c>
      <c r="BQ265" s="13" t="n">
        <f aca="false">BP273</f>
        <v>42876553.0486132</v>
      </c>
      <c r="BR265" s="13" t="n">
        <f aca="false">BQ273</f>
        <v>43184067.6398426</v>
      </c>
      <c r="BS265" s="13" t="n">
        <f aca="false">BR273</f>
        <v>43517514.7176036</v>
      </c>
      <c r="BT265" s="13" t="n">
        <f aca="false">BS273</f>
        <v>43937215.3056241</v>
      </c>
      <c r="BU265" s="13" t="n">
        <f aca="false">BT273</f>
        <v>44305318.16192</v>
      </c>
      <c r="BV265" s="13" t="n">
        <f aca="false">BU273</f>
        <v>44556511.2973217</v>
      </c>
      <c r="BW265" s="13" t="n">
        <f aca="false">BV273</f>
        <v>44717170.2954917</v>
      </c>
      <c r="BX265" s="13" t="n">
        <f aca="false">BW273</f>
        <v>44831759.7031739</v>
      </c>
      <c r="BY265" s="13" t="n">
        <f aca="false">BX273</f>
        <v>44838038.7207747</v>
      </c>
      <c r="BZ265" s="13" t="n">
        <f aca="false">BY273</f>
        <v>44759459.1594803</v>
      </c>
      <c r="CA265" s="13" t="n">
        <f aca="false">BZ273</f>
        <v>44621441.0887343</v>
      </c>
      <c r="CB265" s="13" t="n">
        <f aca="false">CA273</f>
        <v>44275748.5429884</v>
      </c>
      <c r="CC265" s="13" t="n">
        <f aca="false">CB273</f>
        <v>43749469.4972424</v>
      </c>
      <c r="CD265" s="13" t="n">
        <f aca="false">CC273</f>
        <v>43223190.4514965</v>
      </c>
      <c r="CE265" s="13" t="n">
        <f aca="false">CD273</f>
        <v>42696911.4057505</v>
      </c>
      <c r="CF265" s="13" t="n">
        <f aca="false">CE273</f>
        <v>42170632.3600046</v>
      </c>
      <c r="CG265" s="13" t="n">
        <f aca="false">CF273</f>
        <v>41644353.3142586</v>
      </c>
      <c r="CH265" s="13" t="n">
        <f aca="false">CG273</f>
        <v>41118074.2685127</v>
      </c>
      <c r="CI265" s="13" t="n">
        <f aca="false">CH273</f>
        <v>40591795.2227667</v>
      </c>
      <c r="CJ265" s="13" t="n">
        <f aca="false">CI273</f>
        <v>40065516.1770208</v>
      </c>
      <c r="CK265" s="13" t="n">
        <f aca="false">CJ273</f>
        <v>39539237.1312748</v>
      </c>
      <c r="CL265" s="13" t="n">
        <f aca="false">CK273</f>
        <v>39002432.5046139</v>
      </c>
      <c r="CM265" s="13" t="n">
        <f aca="false">CL273</f>
        <v>38465627.877953</v>
      </c>
      <c r="CN265" s="13" t="n">
        <f aca="false">CM273</f>
        <v>37928823.2512922</v>
      </c>
      <c r="CO265" s="13" t="n">
        <f aca="false">CN273</f>
        <v>37392018.6246313</v>
      </c>
      <c r="CP265" s="13" t="n">
        <f aca="false">CO273</f>
        <v>36855213.9979704</v>
      </c>
      <c r="CQ265" s="13" t="n">
        <f aca="false">CP273</f>
        <v>36318409.3713095</v>
      </c>
      <c r="CR265" s="13" t="n">
        <f aca="false">CQ273</f>
        <v>35781604.7446487</v>
      </c>
      <c r="CS265" s="13" t="n">
        <f aca="false">CR273</f>
        <v>35244800.1179878</v>
      </c>
      <c r="CT265" s="13" t="n">
        <f aca="false">CS273</f>
        <v>34707995.4913269</v>
      </c>
      <c r="CU265" s="13" t="n">
        <f aca="false">CT273</f>
        <v>34235281.542183</v>
      </c>
      <c r="CV265" s="13" t="n">
        <f aca="false">CU273</f>
        <v>33762567.5930391</v>
      </c>
      <c r="CW265" s="13" t="n">
        <f aca="false">CV273</f>
        <v>33289853.6438952</v>
      </c>
      <c r="CX265" s="13" t="n">
        <f aca="false">CW273</f>
        <v>32807685.4157685</v>
      </c>
      <c r="CY265" s="13" t="n">
        <f aca="false">CX273</f>
        <v>32325517.1876417</v>
      </c>
      <c r="CZ265" s="13" t="n">
        <f aca="false">CY273</f>
        <v>31843348.9595149</v>
      </c>
      <c r="DA265" s="13" t="n">
        <f aca="false">CZ273</f>
        <v>31361180.7313881</v>
      </c>
      <c r="DB265" s="13" t="n">
        <f aca="false">DA273</f>
        <v>30879012.5032614</v>
      </c>
      <c r="DC265" s="13" t="n">
        <f aca="false">DB273</f>
        <v>30396844.2751346</v>
      </c>
      <c r="DD265" s="13" t="n">
        <f aca="false">DC273</f>
        <v>29914676.0470078</v>
      </c>
      <c r="DE265" s="13" t="n">
        <f aca="false">DD273</f>
        <v>29432507.818881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898686.741929156</v>
      </c>
      <c r="AC266" s="13" t="n">
        <f aca="false">AC147</f>
        <v>615427.929759602</v>
      </c>
      <c r="AD266" s="13" t="n">
        <f aca="false">AD147</f>
        <v>683377.8397596</v>
      </c>
      <c r="AE266" s="13" t="n">
        <f aca="false">AE147</f>
        <v>108263.430628148</v>
      </c>
      <c r="AF266" s="13" t="n">
        <f aca="false">AF147</f>
        <v>1055226.59084632</v>
      </c>
      <c r="AG266" s="13" t="n">
        <f aca="false">AG147</f>
        <v>904738.520032485</v>
      </c>
      <c r="AH266" s="13" t="n">
        <f aca="false">AH147</f>
        <v>946696.870032486</v>
      </c>
      <c r="AI266" s="13" t="n">
        <f aca="false">AI147</f>
        <v>1158819.37960023</v>
      </c>
      <c r="AJ266" s="13" t="n">
        <f aca="false">AJ147</f>
        <v>723846.228295851</v>
      </c>
      <c r="AK266" s="13" t="n">
        <f aca="false">AK147</f>
        <v>945876.47757485</v>
      </c>
      <c r="AL266" s="13" t="n">
        <f aca="false">AL147</f>
        <v>1018425.07909034</v>
      </c>
      <c r="AM266" s="13" t="n">
        <f aca="false">AM147</f>
        <v>868787.020558678</v>
      </c>
      <c r="AN266" s="13" t="n">
        <f aca="false">AN147</f>
        <v>843098.220558677</v>
      </c>
      <c r="AO266" s="13" t="n">
        <f aca="false">AO147</f>
        <v>891238.850774158</v>
      </c>
      <c r="AP266" s="13" t="n">
        <f aca="false">AP147</f>
        <v>684590.750774158</v>
      </c>
      <c r="AQ266" s="13" t="n">
        <f aca="false">AQ147</f>
        <v>1082384.00077416</v>
      </c>
      <c r="AR266" s="13" t="n">
        <f aca="false">AR147</f>
        <v>1089884.00077416</v>
      </c>
      <c r="AS266" s="13" t="n">
        <f aca="false">AS147</f>
        <v>1127384.00077416</v>
      </c>
      <c r="AT266" s="13" t="n">
        <f aca="false">AT147</f>
        <v>1139489.81987603</v>
      </c>
      <c r="AU266" s="13" t="n">
        <f aca="false">AU147</f>
        <v>1407885.39753798</v>
      </c>
      <c r="AV266" s="13" t="n">
        <f aca="false">AV147</f>
        <v>880840.641858026</v>
      </c>
      <c r="AW266" s="13" t="n">
        <f aca="false">AW147</f>
        <v>888340.641858026</v>
      </c>
      <c r="AX266" s="13" t="n">
        <f aca="false">AX147</f>
        <v>925840.641858027</v>
      </c>
      <c r="AY266" s="13" t="n">
        <f aca="false">AY147</f>
        <v>934506.319085657</v>
      </c>
      <c r="AZ266" s="13" t="n">
        <f aca="false">AZ147</f>
        <v>915127.982043472</v>
      </c>
      <c r="BA266" s="13" t="n">
        <f aca="false">BA147</f>
        <v>877461.301822829</v>
      </c>
      <c r="BB266" s="13" t="n">
        <f aca="false">BB147</f>
        <v>607022.795286356</v>
      </c>
      <c r="BC266" s="13" t="n">
        <f aca="false">BC147</f>
        <v>876584.288749882</v>
      </c>
      <c r="BD266" s="13" t="n">
        <f aca="false">BD147</f>
        <v>894204.432213409</v>
      </c>
      <c r="BE266" s="13" t="n">
        <f aca="false">BE147</f>
        <v>875707.275676936</v>
      </c>
      <c r="BF266" s="13" t="n">
        <f aca="false">BF147</f>
        <v>874900.435436503</v>
      </c>
      <c r="BG266" s="13" t="n">
        <f aca="false">BG147</f>
        <v>892520.57890003</v>
      </c>
      <c r="BH266" s="13" t="n">
        <f aca="false">BH147</f>
        <v>860696.564324165</v>
      </c>
      <c r="BI266" s="13" t="n">
        <f aca="false">BI147</f>
        <v>626980.438791532</v>
      </c>
      <c r="BJ266" s="13" t="n">
        <f aca="false">BJ147</f>
        <v>559617.361009269</v>
      </c>
      <c r="BK266" s="13" t="n">
        <f aca="false">BK147</f>
        <v>559617.361009269</v>
      </c>
      <c r="BL266" s="13" t="n">
        <f aca="false">BL147</f>
        <v>559617.361009269</v>
      </c>
      <c r="BM266" s="13" t="n">
        <f aca="false">BM147</f>
        <v>558773.287666068</v>
      </c>
      <c r="BN266" s="13" t="n">
        <f aca="false">BN147</f>
        <v>462833.472827036</v>
      </c>
      <c r="BO266" s="13" t="n">
        <f aca="false">BO147</f>
        <v>350855.351229454</v>
      </c>
      <c r="BP266" s="13" t="n">
        <f aca="false">BP147</f>
        <v>350855.351229455</v>
      </c>
      <c r="BQ266" s="13" t="n">
        <f aca="false">BQ147</f>
        <v>350855.351229455</v>
      </c>
      <c r="BR266" s="13" t="n">
        <f aca="false">BR147</f>
        <v>381302.500260982</v>
      </c>
      <c r="BS266" s="13" t="n">
        <f aca="false">BS147</f>
        <v>283357.780520539</v>
      </c>
      <c r="BT266" s="13" t="n">
        <f aca="false">BT147</f>
        <v>189322.221295898</v>
      </c>
      <c r="BU266" s="13" t="n">
        <f aca="false">BU147</f>
        <v>104015.137901664</v>
      </c>
      <c r="BV266" s="13" t="n">
        <f aca="false">BV147</f>
        <v>9869.27066999883</v>
      </c>
      <c r="BW266" s="13" t="n">
        <f aca="false">BW147</f>
        <v>-78638.1473178144</v>
      </c>
      <c r="BX266" s="13" t="n">
        <f aca="false">BX147</f>
        <v>-155345.899899206</v>
      </c>
      <c r="BY266" s="13" t="n">
        <f aca="false">BY147</f>
        <v>-243816.208794396</v>
      </c>
      <c r="BZ266" s="13" t="n">
        <f aca="false">BZ147</f>
        <v>-345692.545745956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-94624.8846217785</v>
      </c>
      <c r="AC269" s="13" t="n">
        <f aca="false">AB109-AC109</f>
        <v>228725.469243554</v>
      </c>
      <c r="AD269" s="13" t="n">
        <f aca="false">AC109-AD109</f>
        <v>-22949.9099999983</v>
      </c>
      <c r="AE269" s="13" t="n">
        <f aca="false">AD109-AE109</f>
        <v>575114.409131452</v>
      </c>
      <c r="AF269" s="13" t="n">
        <f aca="false">AE109-AF109</f>
        <v>-950975.760595662</v>
      </c>
      <c r="AG269" s="13" t="n">
        <f aca="false">AF109-AG109</f>
        <v>154500.671191325</v>
      </c>
      <c r="AH269" s="13" t="n">
        <f aca="false">AG109-AH109</f>
        <v>-86958.3500000015</v>
      </c>
      <c r="AI269" s="13" t="n">
        <f aca="false">AH109-AI109</f>
        <v>-212122.509567749</v>
      </c>
      <c r="AJ269" s="13" t="n">
        <f aca="false">AI109-AJ109</f>
        <v>431962.660715636</v>
      </c>
      <c r="AK269" s="13" t="n">
        <f aca="false">AJ109-AK109</f>
        <v>-211519.758690251</v>
      </c>
      <c r="AL269" s="13" t="n">
        <f aca="false">AK109-AL109</f>
        <v>-165671.713741589</v>
      </c>
      <c r="AM269" s="13" t="n">
        <f aca="false">AL109-AM109</f>
        <v>242761.170757761</v>
      </c>
      <c r="AN269" s="13" t="n">
        <f aca="false">AM109-AN109</f>
        <v>18188.8000000007</v>
      </c>
      <c r="AO269" s="13" t="n">
        <f aca="false">AN109-AO109</f>
        <v>-50364.6400000006</v>
      </c>
      <c r="AP269" s="13" t="n">
        <f aca="false">AO109-AP109</f>
        <v>206648.1</v>
      </c>
      <c r="AQ269" s="13" t="n">
        <f aca="false">AP109-AQ109</f>
        <v>-405293.25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-108351.899999999</v>
      </c>
      <c r="AU269" s="13" t="n">
        <f aca="false">AT109-AU109</f>
        <v>-314780.933596339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-108351.9</v>
      </c>
      <c r="AZ269" s="13" t="n">
        <f aca="false">AY109-AZ109</f>
        <v>18058.6500000004</v>
      </c>
      <c r="BA269" s="13" t="n">
        <f aca="false">AZ109-BA109</f>
        <v>18058.6500000004</v>
      </c>
      <c r="BB269" s="13" t="n">
        <f aca="false">BA109-BB109</f>
        <v>262500</v>
      </c>
      <c r="BC269" s="13" t="n">
        <f aca="false">BB109-BC109</f>
        <v>-262500</v>
      </c>
      <c r="BD269" s="13" t="n">
        <f aca="false">BC109-BD109</f>
        <v>-18058.6500000004</v>
      </c>
      <c r="BE269" s="13" t="n">
        <f aca="false">BD109-BE109</f>
        <v>-18058.6500000004</v>
      </c>
      <c r="BF269" s="13" t="n">
        <f aca="false">BE109-BF109</f>
        <v>36117.3000000007</v>
      </c>
      <c r="BG269" s="13" t="n">
        <f aca="false">BF109-BG109</f>
        <v>-18058.6500000004</v>
      </c>
      <c r="BH269" s="13" t="n">
        <f aca="false">BG109-BH109</f>
        <v>-4494.9250556007</v>
      </c>
      <c r="BI269" s="13" t="n">
        <f aca="false">BH109-BI109</f>
        <v>270506.465924148</v>
      </c>
      <c r="BJ269" s="13" t="n">
        <f aca="false">BI109-BJ109</f>
        <v>180586.5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-108351.9</v>
      </c>
      <c r="BN269" s="13" t="n">
        <f aca="false">BM109-BN109</f>
        <v>126410.550000001</v>
      </c>
      <c r="BO269" s="13" t="n">
        <f aca="false">BN109-BO109</f>
        <v>180586.5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72234.6000000006</v>
      </c>
      <c r="BT269" s="13" t="n">
        <f aca="false">BS109-BT109</f>
        <v>126410.55</v>
      </c>
      <c r="BU269" s="13" t="n">
        <f aca="false">BT109-BU109</f>
        <v>90293.25</v>
      </c>
      <c r="BV269" s="13" t="n">
        <f aca="false">BU109-BV109</f>
        <v>72234.5999999996</v>
      </c>
      <c r="BW269" s="13" t="n">
        <f aca="false">BV109-BW109</f>
        <v>126410.55</v>
      </c>
      <c r="BX269" s="13" t="n">
        <f aca="false">BW109-BX109</f>
        <v>90293.25</v>
      </c>
      <c r="BY269" s="13" t="n">
        <f aca="false">BX109-BY109</f>
        <v>72234.5999999999</v>
      </c>
      <c r="BZ269" s="13" t="n">
        <f aca="false">BY109-BZ109</f>
        <v>126410.55</v>
      </c>
      <c r="CA269" s="13" t="n">
        <f aca="false">BZ109-CA109</f>
        <v>180586.5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-68767.6944114578</v>
      </c>
      <c r="AC271" s="13" t="n">
        <f aca="false">-0.05*(AC10+AC11)</f>
        <v>-57331.42094928</v>
      </c>
      <c r="AD271" s="13" t="n">
        <f aca="false">-0.05*(AD10+AD11)</f>
        <v>-58478.91644928</v>
      </c>
      <c r="AE271" s="13" t="n">
        <f aca="false">-0.05*(AE10+AE11)</f>
        <v>-65908.4989927074</v>
      </c>
      <c r="AF271" s="13" t="n">
        <f aca="false">-0.05*(AF10+AF11)</f>
        <v>-77271.9840224905</v>
      </c>
      <c r="AG271" s="13" t="n">
        <f aca="false">-0.05*(AG10+AG11)</f>
        <v>-69546.9504629242</v>
      </c>
      <c r="AH271" s="13" t="n">
        <f aca="false">-0.05*(AH10+AH11)</f>
        <v>-73894.8679629243</v>
      </c>
      <c r="AI271" s="13" t="n">
        <f aca="false">-0.05*(AI10+AI11)</f>
        <v>-84500.9934413118</v>
      </c>
      <c r="AJ271" s="13" t="n">
        <f aca="false">-0.05*(AJ10+AJ11)</f>
        <v>-76027.86040553</v>
      </c>
      <c r="AK271" s="13" t="n">
        <f aca="false">-0.05*(AK10+AK11)</f>
        <v>-73478.8483400425</v>
      </c>
      <c r="AL271" s="13" t="n">
        <f aca="false">-0.05*(AL10+AL11)</f>
        <v>-81762.434027122</v>
      </c>
      <c r="AM271" s="13" t="n">
        <f aca="false">-0.05*(AM10+AM11)</f>
        <v>-69624.3754892339</v>
      </c>
      <c r="AN271" s="13" t="n">
        <f aca="false">-0.05*(AN10+AN11)</f>
        <v>-68714.9354892339</v>
      </c>
      <c r="AO271" s="13" t="n">
        <f aca="false">-0.05*(AO10+AO11)</f>
        <v>-71233.1674892339</v>
      </c>
      <c r="AP271" s="13" t="n">
        <f aca="false">-0.05*(AP10+AP11)</f>
        <v>-76650.7624892339</v>
      </c>
      <c r="AQ271" s="13" t="n">
        <f aca="false">-0.05*(AQ10+AQ11)</f>
        <v>-81165.4249892339</v>
      </c>
      <c r="AR271" s="13" t="n">
        <f aca="false">-0.05*(AR10+AR11)</f>
        <v>-81165.4249892339</v>
      </c>
      <c r="AS271" s="13" t="n">
        <f aca="false">-0.05*(AS10+AS11)</f>
        <v>-81165.4249892339</v>
      </c>
      <c r="AT271" s="13" t="n">
        <f aca="false">-0.05*(AT10+AT11)</f>
        <v>-86583.0199892339</v>
      </c>
      <c r="AU271" s="13" t="n">
        <f aca="false">-0.05*(AU10+AU11)</f>
        <v>-102322.066669051</v>
      </c>
      <c r="AV271" s="13" t="n">
        <f aca="false">-0.05*(AV10+AV11)</f>
        <v>-71088.2570434273</v>
      </c>
      <c r="AW271" s="13" t="n">
        <f aca="false">-0.05*(AW10+AW11)</f>
        <v>-71088.2570434273</v>
      </c>
      <c r="AX271" s="13" t="n">
        <f aca="false">-0.05*(AX10+AX11)</f>
        <v>-71088.2570434273</v>
      </c>
      <c r="AY271" s="13" t="n">
        <f aca="false">-0.05*(AY10+AY11)</f>
        <v>-76505.8520434273</v>
      </c>
      <c r="AZ271" s="13" t="n">
        <f aca="false">-0.05*(AZ10+AZ11)</f>
        <v>-75602.9195434273</v>
      </c>
      <c r="BA271" s="13" t="n">
        <f aca="false">-0.05*(BA10+BA11)</f>
        <v>-74699.9870434273</v>
      </c>
      <c r="BB271" s="13" t="n">
        <f aca="false">-0.05*(BB10+BB11)</f>
        <v>-74699.9870434273</v>
      </c>
      <c r="BC271" s="13" t="n">
        <f aca="false">-0.05*(BC10+BC11)</f>
        <v>-74699.9870434273</v>
      </c>
      <c r="BD271" s="13" t="n">
        <f aca="false">-0.05*(BD10+BD11)</f>
        <v>-75602.9195434273</v>
      </c>
      <c r="BE271" s="13" t="n">
        <f aca="false">-0.05*(BE10+BE11)</f>
        <v>-76505.8520434273</v>
      </c>
      <c r="BF271" s="13" t="n">
        <f aca="false">-0.05*(BF10+BF11)</f>
        <v>-74699.9870434273</v>
      </c>
      <c r="BG271" s="13" t="n">
        <f aca="false">-0.05*(BG10+BG11)</f>
        <v>-75602.9195434273</v>
      </c>
      <c r="BH271" s="13" t="n">
        <f aca="false">-0.05*(BH10+BH11)</f>
        <v>-88952.6657962073</v>
      </c>
      <c r="BI271" s="13" t="n">
        <f aca="false">-0.05*(BI10+BI11)</f>
        <v>-62302.3425</v>
      </c>
      <c r="BJ271" s="13" t="n">
        <f aca="false">-0.05*(BJ10+BJ11)</f>
        <v>-53273.0175</v>
      </c>
      <c r="BK271" s="13" t="n">
        <f aca="false">-0.05*(BK10+BK11)</f>
        <v>-53273.0175</v>
      </c>
      <c r="BL271" s="13" t="n">
        <f aca="false">-0.05*(BL10+BL11)</f>
        <v>-53273.0175</v>
      </c>
      <c r="BM271" s="13" t="n">
        <f aca="false">-0.05*(BM10+BM11)</f>
        <v>-58690.6125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-43340.76</v>
      </c>
      <c r="BQ271" s="13" t="n">
        <f aca="false">-0.05*(BQ10+BQ11)</f>
        <v>-43340.76</v>
      </c>
      <c r="BR271" s="13" t="n">
        <f aca="false">-0.05*(BR10+BR11)</f>
        <v>-47855.4225</v>
      </c>
      <c r="BS271" s="13" t="n">
        <f aca="false">-0.05*(BS10+BS11)</f>
        <v>-44243.6925</v>
      </c>
      <c r="BT271" s="13" t="n">
        <f aca="false">-0.05*(BT10+BT11)</f>
        <v>-37923.165</v>
      </c>
      <c r="BU271" s="13" t="n">
        <f aca="false">-0.05*(BU10+BU11)</f>
        <v>-33408.5025</v>
      </c>
      <c r="BV271" s="13" t="n">
        <f aca="false">-0.05*(BV10+BV11)</f>
        <v>-29796.7725</v>
      </c>
      <c r="BW271" s="13" t="n">
        <f aca="false">-0.05*(BW10+BW11)</f>
        <v>-23476.245</v>
      </c>
      <c r="BX271" s="13" t="n">
        <f aca="false">-0.05*(BX10+BX11)</f>
        <v>-18961.5825</v>
      </c>
      <c r="BY271" s="13" t="n">
        <f aca="false">-0.05*(BY10+BY11)</f>
        <v>-15349.8525</v>
      </c>
      <c r="BZ271" s="13" t="n">
        <f aca="false">-0.05*(BZ10+BZ11)</f>
        <v>-9029.325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108351.9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108351.9</v>
      </c>
      <c r="AZ272" s="13" t="n">
        <f aca="false">SUMIFS(Retention!$E$2:$E$44,Retention!$F$2:$F$44,AZ$3)</f>
        <v>108351.9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90293.25</v>
      </c>
      <c r="BC272" s="13" t="n">
        <f aca="false">SUMIFS(Retention!$E$2:$E$44,Retention!$F$2:$F$44,BC$3)</f>
        <v>90293.25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108351.9</v>
      </c>
      <c r="BF272" s="13" t="n">
        <f aca="false">SUMIFS(Retention!$E$2:$E$44,Retention!$F$2:$F$44,BF$3)</f>
        <v>90293.25</v>
      </c>
      <c r="BG272" s="13" t="n">
        <f aca="false">SUMIFS(Retention!$E$2:$E$44,Retention!$F$2:$F$44,BG$3)</f>
        <v>90293.25</v>
      </c>
      <c r="BH272" s="13" t="n">
        <f aca="false">SUMIFS(Retention!$E$2:$E$44,Retention!$F$2:$F$44,BH$3)</f>
        <v>357288.1750556</v>
      </c>
      <c r="BI272" s="13" t="n">
        <f aca="false">SUMIFS(Retention!$E$2:$E$44,Retention!$F$2:$F$44,BI$3)</f>
        <v>90293.25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108351.9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108351.9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90293.25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90293.25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108351.9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9594927.81349498</v>
      </c>
      <c r="AC273" s="68" t="n">
        <f aca="false">SUM(AC265:AC272)</f>
        <v>10381749.7915489</v>
      </c>
      <c r="AD273" s="68" t="n">
        <f aca="false">SUM(AD265:AD272)</f>
        <v>10983698.8048592</v>
      </c>
      <c r="AE273" s="68" t="n">
        <f aca="false">SUM(AE265:AE272)</f>
        <v>11601168.1456261</v>
      </c>
      <c r="AF273" s="68" t="n">
        <f aca="false">SUM(AF265:AF272)</f>
        <v>11822649.6124499</v>
      </c>
      <c r="AG273" s="68" t="n">
        <f aca="false">SUM(AG265:AG272)</f>
        <v>12812341.8532108</v>
      </c>
      <c r="AH273" s="68" t="n">
        <f aca="false">SUM(AH265:AH272)</f>
        <v>13598185.5052803</v>
      </c>
      <c r="AI273" s="68" t="n">
        <f aca="false">SUM(AI265:AI272)</f>
        <v>14588377.5114393</v>
      </c>
      <c r="AJ273" s="68" t="n">
        <f aca="false">SUM(AJ265:AJ272)</f>
        <v>15760354.0581385</v>
      </c>
      <c r="AK273" s="68" t="n">
        <f aca="false">SUM(AK265:AK272)</f>
        <v>16489357.4935598</v>
      </c>
      <c r="AL273" s="68" t="n">
        <f aca="false">SUM(AL265:AL272)</f>
        <v>17457667.9483765</v>
      </c>
      <c r="AM273" s="68" t="n">
        <f aca="false">SUM(AM265:AM272)</f>
        <v>18499591.7642037</v>
      </c>
      <c r="AN273" s="68" t="n">
        <f aca="false">SUM(AN265:AN272)</f>
        <v>19549769.0769289</v>
      </c>
      <c r="AO273" s="68" t="n">
        <f aca="false">SUM(AO265:AO272)</f>
        <v>20319410.1202138</v>
      </c>
      <c r="AP273" s="68" t="n">
        <f aca="false">SUM(AP265:AP272)</f>
        <v>21133998.2084987</v>
      </c>
      <c r="AQ273" s="68" t="n">
        <f aca="false">SUM(AQ265:AQ272)</f>
        <v>21729923.5342837</v>
      </c>
      <c r="AR273" s="68" t="n">
        <f aca="false">SUM(AR265:AR272)</f>
        <v>22738642.1100686</v>
      </c>
      <c r="AS273" s="68" t="n">
        <f aca="false">SUM(AS265:AS272)</f>
        <v>23784860.6858535</v>
      </c>
      <c r="AT273" s="68" t="n">
        <f aca="false">SUM(AT265:AT272)</f>
        <v>24837767.4857403</v>
      </c>
      <c r="AU273" s="68" t="n">
        <f aca="false">SUM(AU265:AU272)</f>
        <v>26251682.7166092</v>
      </c>
      <c r="AV273" s="68" t="n">
        <f aca="false">SUM(AV265:AV272)</f>
        <v>27686111.2939363</v>
      </c>
      <c r="AW273" s="68" t="n">
        <f aca="false">SUM(AW265:AW272)</f>
        <v>28503363.6787509</v>
      </c>
      <c r="AX273" s="68" t="n">
        <f aca="false">SUM(AX265:AX272)</f>
        <v>29358116.0635655</v>
      </c>
      <c r="AY273" s="68" t="n">
        <f aca="false">SUM(AY265:AY272)</f>
        <v>30216116.5306077</v>
      </c>
      <c r="AZ273" s="68" t="n">
        <f aca="false">SUM(AZ265:AZ272)</f>
        <v>31182052.1431078</v>
      </c>
      <c r="BA273" s="68" t="n">
        <f aca="false">SUM(BA265:BA272)</f>
        <v>32093165.3578872</v>
      </c>
      <c r="BB273" s="68" t="n">
        <f aca="false">SUM(BB265:BB272)</f>
        <v>32978281.4161301</v>
      </c>
      <c r="BC273" s="68" t="n">
        <f aca="false">SUM(BC265:BC272)</f>
        <v>33607958.9678365</v>
      </c>
      <c r="BD273" s="68" t="n">
        <f aca="false">SUM(BD265:BD272)</f>
        <v>34498795.0805065</v>
      </c>
      <c r="BE273" s="68" t="n">
        <f aca="false">SUM(BE265:BE272)</f>
        <v>35388289.75414</v>
      </c>
      <c r="BF273" s="68" t="n">
        <f aca="false">SUM(BF265:BF272)</f>
        <v>36314900.7525331</v>
      </c>
      <c r="BG273" s="68" t="n">
        <f aca="false">SUM(BG265:BG272)</f>
        <v>37204053.0118897</v>
      </c>
      <c r="BH273" s="68" t="n">
        <f aca="false">SUM(BH265:BH272)</f>
        <v>38328590.1604177</v>
      </c>
      <c r="BI273" s="68" t="n">
        <f aca="false">SUM(BI265:BI272)</f>
        <v>39254067.9726334</v>
      </c>
      <c r="BJ273" s="68" t="n">
        <f aca="false">SUM(BJ265:BJ272)</f>
        <v>39940998.8161426</v>
      </c>
      <c r="BK273" s="68" t="n">
        <f aca="false">SUM(BK265:BK272)</f>
        <v>40447343.1596519</v>
      </c>
      <c r="BL273" s="68" t="n">
        <f aca="false">SUM(BL265:BL272)</f>
        <v>40953687.5031612</v>
      </c>
      <c r="BM273" s="68" t="n">
        <f aca="false">SUM(BM265:BM272)</f>
        <v>41453770.1783272</v>
      </c>
      <c r="BN273" s="68" t="n">
        <f aca="false">SUM(BN265:BN272)</f>
        <v>42080937.3661543</v>
      </c>
      <c r="BO273" s="68" t="n">
        <f aca="false">SUM(BO265:BO272)</f>
        <v>42569038.4573837</v>
      </c>
      <c r="BP273" s="68" t="n">
        <f aca="false">SUM(BP265:BP272)</f>
        <v>42876553.0486132</v>
      </c>
      <c r="BQ273" s="68" t="n">
        <f aca="false">SUM(BQ265:BQ272)</f>
        <v>43184067.6398426</v>
      </c>
      <c r="BR273" s="68" t="n">
        <f aca="false">SUM(BR265:BR272)</f>
        <v>43517514.7176036</v>
      </c>
      <c r="BS273" s="68" t="n">
        <f aca="false">SUM(BS265:BS272)</f>
        <v>43937215.3056241</v>
      </c>
      <c r="BT273" s="68" t="n">
        <f aca="false">SUM(BT265:BT272)</f>
        <v>44305318.16192</v>
      </c>
      <c r="BU273" s="68" t="n">
        <f aca="false">SUM(BU265:BU272)</f>
        <v>44556511.2973217</v>
      </c>
      <c r="BV273" s="68" t="n">
        <f aca="false">SUM(BV265:BV272)</f>
        <v>44717170.2954917</v>
      </c>
      <c r="BW273" s="68" t="n">
        <f aca="false">SUM(BW265:BW272)</f>
        <v>44831759.7031739</v>
      </c>
      <c r="BX273" s="68" t="n">
        <f aca="false">SUM(BX265:BX272)</f>
        <v>44838038.7207747</v>
      </c>
      <c r="BY273" s="68" t="n">
        <f aca="false">SUM(BY265:BY272)</f>
        <v>44759459.1594803</v>
      </c>
      <c r="BZ273" s="68" t="n">
        <f aca="false">SUM(BZ265:BZ272)</f>
        <v>44621441.0887343</v>
      </c>
      <c r="CA273" s="68" t="n">
        <f aca="false">SUM(CA265:CA272)</f>
        <v>44275748.5429884</v>
      </c>
      <c r="CB273" s="68" t="n">
        <f aca="false">SUM(CB265:CB272)</f>
        <v>43749469.4972424</v>
      </c>
      <c r="CC273" s="68" t="n">
        <f aca="false">SUM(CC265:CC272)</f>
        <v>43223190.4514965</v>
      </c>
      <c r="CD273" s="68" t="n">
        <f aca="false">SUM(CD265:CD272)</f>
        <v>42696911.4057505</v>
      </c>
      <c r="CE273" s="68" t="n">
        <f aca="false">SUM(CE265:CE272)</f>
        <v>42170632.3600046</v>
      </c>
      <c r="CF273" s="68" t="n">
        <f aca="false">SUM(CF265:CF272)</f>
        <v>41644353.3142586</v>
      </c>
      <c r="CG273" s="68" t="n">
        <f aca="false">SUM(CG265:CG272)</f>
        <v>41118074.2685127</v>
      </c>
      <c r="CH273" s="68" t="n">
        <f aca="false">SUM(CH265:CH272)</f>
        <v>40591795.2227667</v>
      </c>
      <c r="CI273" s="68" t="n">
        <f aca="false">SUM(CI265:CI272)</f>
        <v>40065516.1770208</v>
      </c>
      <c r="CJ273" s="68" t="n">
        <f aca="false">SUM(CJ265:CJ272)</f>
        <v>39539237.1312748</v>
      </c>
      <c r="CK273" s="68" t="n">
        <f aca="false">SUM(CK265:CK272)</f>
        <v>39002432.5046139</v>
      </c>
      <c r="CL273" s="68" t="n">
        <f aca="false">SUM(CL265:CL272)</f>
        <v>38465627.877953</v>
      </c>
      <c r="CM273" s="68" t="n">
        <f aca="false">SUM(CM265:CM272)</f>
        <v>37928823.2512922</v>
      </c>
      <c r="CN273" s="68" t="n">
        <f aca="false">SUM(CN265:CN272)</f>
        <v>37392018.6246313</v>
      </c>
      <c r="CO273" s="68" t="n">
        <f aca="false">SUM(CO265:CO272)</f>
        <v>36855213.9979704</v>
      </c>
      <c r="CP273" s="68" t="n">
        <f aca="false">SUM(CP265:CP272)</f>
        <v>36318409.3713095</v>
      </c>
      <c r="CQ273" s="68" t="n">
        <f aca="false">SUM(CQ265:CQ272)</f>
        <v>35781604.7446487</v>
      </c>
      <c r="CR273" s="68" t="n">
        <f aca="false">SUM(CR265:CR272)</f>
        <v>35244800.1179878</v>
      </c>
      <c r="CS273" s="68" t="n">
        <f aca="false">SUM(CS265:CS272)</f>
        <v>34707995.4913269</v>
      </c>
      <c r="CT273" s="68" t="n">
        <f aca="false">SUM(CT265:CT272)</f>
        <v>34235281.542183</v>
      </c>
      <c r="CU273" s="68" t="n">
        <f aca="false">SUM(CU265:CU272)</f>
        <v>33762567.5930391</v>
      </c>
      <c r="CV273" s="68" t="n">
        <f aca="false">SUM(CV265:CV272)</f>
        <v>33289853.6438952</v>
      </c>
      <c r="CW273" s="68" t="n">
        <f aca="false">SUM(CW265:CW272)</f>
        <v>32807685.4157685</v>
      </c>
      <c r="CX273" s="68" t="n">
        <f aca="false">SUM(CX265:CX272)</f>
        <v>32325517.1876417</v>
      </c>
      <c r="CY273" s="68" t="n">
        <f aca="false">SUM(CY265:CY272)</f>
        <v>31843348.9595149</v>
      </c>
      <c r="CZ273" s="68" t="n">
        <f aca="false">SUM(CZ265:CZ272)</f>
        <v>31361180.7313881</v>
      </c>
      <c r="DA273" s="68" t="n">
        <f aca="false">SUM(DA265:DA272)</f>
        <v>30879012.5032614</v>
      </c>
      <c r="DB273" s="68" t="n">
        <f aca="false">SUM(DB265:DB272)</f>
        <v>30396844.2751346</v>
      </c>
      <c r="DC273" s="68" t="n">
        <f aca="false">SUM(DC265:DC272)</f>
        <v>29914676.0470078</v>
      </c>
      <c r="DD273" s="68" t="n">
        <f aca="false">SUM(DD265:DD272)</f>
        <v>29432507.818881</v>
      </c>
      <c r="DE273" s="68" t="n">
        <f aca="false">SUM(DE265:DE272)</f>
        <v>28950339.5907543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-1395592.93512381</v>
      </c>
      <c r="S276" s="13" t="n">
        <f aca="false">R281</f>
        <v>-1617783.10072381</v>
      </c>
      <c r="T276" s="13" t="n">
        <f aca="false">S281</f>
        <v>-1839973.26632381</v>
      </c>
      <c r="U276" s="13" t="n">
        <f aca="false">T281</f>
        <v>-2087669.68192381</v>
      </c>
      <c r="V276" s="13" t="n">
        <f aca="false">U281</f>
        <v>-2338266.09752381</v>
      </c>
      <c r="W276" s="13" t="n">
        <f aca="false">V281</f>
        <v>-2588862.51312381</v>
      </c>
      <c r="X276" s="13" t="n">
        <f aca="false">W281</f>
        <v>-2822886.66632381</v>
      </c>
      <c r="Y276" s="13" t="n">
        <f aca="false">X281</f>
        <v>-3040877.35712381</v>
      </c>
      <c r="Z276" s="13" t="n">
        <f aca="false">Y281</f>
        <v>-3184920.78552381</v>
      </c>
      <c r="AA276" s="13" t="n">
        <f aca="false">Z281</f>
        <v>-3383389.23752381</v>
      </c>
      <c r="AB276" s="13" t="n">
        <f aca="false">AA281</f>
        <v>-3816321.18752381</v>
      </c>
      <c r="AC276" s="13" t="n">
        <f aca="false">AB281</f>
        <v>-3926341.64752381</v>
      </c>
      <c r="AD276" s="13" t="n">
        <f aca="false">AC281</f>
        <v>-4082038.18664381</v>
      </c>
      <c r="AE276" s="13" t="n">
        <f aca="false">AD281</f>
        <v>-4222198.22976381</v>
      </c>
      <c r="AF276" s="13" t="n">
        <f aca="false">AE281</f>
        <v>-4269428.20116241</v>
      </c>
      <c r="AG276" s="13" t="n">
        <f aca="false">AF281</f>
        <v>-4279260.64928241</v>
      </c>
      <c r="AH276" s="13" t="n">
        <f aca="false">AG281</f>
        <v>-4298535.51390241</v>
      </c>
      <c r="AI276" s="13" t="n">
        <f aca="false">AH281</f>
        <v>-4284520.25352241</v>
      </c>
      <c r="AJ276" s="13" t="n">
        <f aca="false">AI281</f>
        <v>-4329130.22314241</v>
      </c>
      <c r="AK276" s="13" t="n">
        <f aca="false">AJ281</f>
        <v>-4373310.02676241</v>
      </c>
      <c r="AL276" s="13" t="n">
        <f aca="false">AK281</f>
        <v>-4417059.67538241</v>
      </c>
      <c r="AM276" s="13" t="n">
        <f aca="false">AL281</f>
        <v>-4460379.16350241</v>
      </c>
      <c r="AN276" s="13" t="n">
        <f aca="false">AM281</f>
        <v>-4753268.49662241</v>
      </c>
      <c r="AO276" s="13" t="n">
        <f aca="false">AN281</f>
        <v>-4781485.88124241</v>
      </c>
      <c r="AP276" s="13" t="n">
        <f aca="false">AO281</f>
        <v>-4827429.20836481</v>
      </c>
      <c r="AQ276" s="13" t="n">
        <f aca="false">AP281</f>
        <v>-4887184.16298721</v>
      </c>
      <c r="AR276" s="13" t="n">
        <f aca="false">AQ281</f>
        <v>-4960750.74510961</v>
      </c>
      <c r="AS276" s="13" t="n">
        <f aca="false">AR281</f>
        <v>-5048128.96023201</v>
      </c>
      <c r="AT276" s="13" t="n">
        <f aca="false">AS281</f>
        <v>-5157131.57085441</v>
      </c>
      <c r="AU276" s="13" t="n">
        <f aca="false">AT281</f>
        <v>-5278690.20647681</v>
      </c>
      <c r="AV276" s="13" t="n">
        <f aca="false">AU281</f>
        <v>-5412804.87209921</v>
      </c>
      <c r="AW276" s="13" t="n">
        <f aca="false">AV281</f>
        <v>-5559475.55772161</v>
      </c>
      <c r="AX276" s="13" t="n">
        <f aca="false">AW281</f>
        <v>-5719186.85484401</v>
      </c>
      <c r="AY276" s="13" t="n">
        <f aca="false">AX281</f>
        <v>-5838020.15046641</v>
      </c>
      <c r="AZ276" s="13" t="n">
        <f aca="false">AY281</f>
        <v>-6219800.52108881</v>
      </c>
      <c r="BA276" s="13" t="n">
        <f aca="false">AZ281</f>
        <v>-6377374.25421121</v>
      </c>
      <c r="BB276" s="13" t="n">
        <f aca="false">BA281</f>
        <v>-6539370.75474606</v>
      </c>
      <c r="BC276" s="13" t="n">
        <f aca="false">BB281</f>
        <v>-6701797.4212809</v>
      </c>
      <c r="BD276" s="13" t="n">
        <f aca="false">BC281</f>
        <v>-6864654.24281575</v>
      </c>
      <c r="BE276" s="13" t="n">
        <f aca="false">BD281</f>
        <v>-7027941.2248506</v>
      </c>
      <c r="BF276" s="13" t="n">
        <f aca="false">BE281</f>
        <v>-7191658.36738545</v>
      </c>
      <c r="BG276" s="13" t="n">
        <f aca="false">BF281</f>
        <v>-7355805.6704203</v>
      </c>
      <c r="BH276" s="13" t="n">
        <f aca="false">BG281</f>
        <v>-7520383.13395514</v>
      </c>
      <c r="BI276" s="13" t="n">
        <f aca="false">BH281</f>
        <v>-7685390.75798999</v>
      </c>
      <c r="BJ276" s="13" t="n">
        <f aca="false">BI281</f>
        <v>-7850828.54252484</v>
      </c>
      <c r="BK276" s="13" t="n">
        <f aca="false">BJ281</f>
        <v>-8016696.48755969</v>
      </c>
      <c r="BL276" s="13" t="n">
        <f aca="false">BK281</f>
        <v>-8432994.59309454</v>
      </c>
      <c r="BM276" s="13" t="n">
        <f aca="false">BL281</f>
        <v>-8599722.85362938</v>
      </c>
      <c r="BN276" s="13" t="n">
        <f aca="false">BM281</f>
        <v>-8747453.23921493</v>
      </c>
      <c r="BO276" s="13" t="n">
        <f aca="false">BN281</f>
        <v>-8895613.78530047</v>
      </c>
      <c r="BP276" s="13" t="n">
        <f aca="false">BO281</f>
        <v>-8990378.20188602</v>
      </c>
      <c r="BQ276" s="13" t="n">
        <f aca="false">BP281</f>
        <v>-9198073.61347156</v>
      </c>
      <c r="BR276" s="13" t="n">
        <f aca="false">BQ281</f>
        <v>-9405769.02505711</v>
      </c>
      <c r="BS276" s="13" t="n">
        <f aca="false">BR281</f>
        <v>-9560214.08664265</v>
      </c>
      <c r="BT276" s="13" t="n">
        <f aca="false">BS281</f>
        <v>-9767909.4982282</v>
      </c>
      <c r="BU276" s="13" t="n">
        <f aca="false">BT281</f>
        <v>-9975604.90981374</v>
      </c>
      <c r="BV276" s="13" t="n">
        <f aca="false">BU281</f>
        <v>-10115538.3213993</v>
      </c>
      <c r="BW276" s="13" t="n">
        <f aca="false">BV281</f>
        <v>-10323233.7329848</v>
      </c>
      <c r="BX276" s="13" t="n">
        <f aca="false">BW281</f>
        <v>-10530929.1445704</v>
      </c>
      <c r="BY276" s="13" t="n">
        <f aca="false">BX281</f>
        <v>-10670862.5561559</v>
      </c>
      <c r="BZ276" s="13" t="n">
        <f aca="false">BY281</f>
        <v>-10882711.8759732</v>
      </c>
      <c r="CA276" s="13" t="n">
        <f aca="false">BZ281</f>
        <v>-11094561.1957904</v>
      </c>
      <c r="CB276" s="13" t="n">
        <f aca="false">CA281</f>
        <v>-11238648.5156077</v>
      </c>
      <c r="CC276" s="13" t="n">
        <f aca="false">CB281</f>
        <v>-11450497.8354249</v>
      </c>
      <c r="CD276" s="13" t="n">
        <f aca="false">CC281</f>
        <v>-11662347.1552422</v>
      </c>
      <c r="CE276" s="13" t="n">
        <f aca="false">CD281</f>
        <v>-11797697.4750595</v>
      </c>
      <c r="CF276" s="13" t="n">
        <f aca="false">CE281</f>
        <v>-12009546.7948767</v>
      </c>
      <c r="CG276" s="13" t="n">
        <f aca="false">CF281</f>
        <v>-12221396.114694</v>
      </c>
      <c r="CH276" s="13" t="n">
        <f aca="false">CG281</f>
        <v>-12356746.4345112</v>
      </c>
      <c r="CI276" s="13" t="n">
        <f aca="false">CH281</f>
        <v>-12568595.7543285</v>
      </c>
      <c r="CJ276" s="13" t="n">
        <f aca="false">CI281</f>
        <v>-12780445.0741457</v>
      </c>
      <c r="CK276" s="13" t="n">
        <f aca="false">CJ281</f>
        <v>-12909187.3673565</v>
      </c>
      <c r="CL276" s="13" t="n">
        <f aca="false">CK281</f>
        <v>-12967412.6735701</v>
      </c>
      <c r="CM276" s="13" t="n">
        <f aca="false">CL281</f>
        <v>-13025637.9797837</v>
      </c>
      <c r="CN276" s="13" t="n">
        <f aca="false">CM281</f>
        <v>-13083863.2859973</v>
      </c>
      <c r="CO276" s="13" t="n">
        <f aca="false">CN281</f>
        <v>-13142088.5922109</v>
      </c>
      <c r="CP276" s="13" t="n">
        <f aca="false">CO281</f>
        <v>-13200313.8984245</v>
      </c>
      <c r="CQ276" s="13" t="n">
        <f aca="false">CP281</f>
        <v>-13258539.2046381</v>
      </c>
      <c r="CR276" s="13" t="n">
        <f aca="false">CQ281</f>
        <v>-13316764.5108517</v>
      </c>
      <c r="CS276" s="13" t="n">
        <f aca="false">CR281</f>
        <v>-13374989.8170653</v>
      </c>
      <c r="CT276" s="13" t="n">
        <f aca="false">CS281</f>
        <v>-13433215.1232789</v>
      </c>
      <c r="CU276" s="13" t="n">
        <f aca="false">CT281</f>
        <v>-13482418.4608112</v>
      </c>
      <c r="CV276" s="13" t="n">
        <f aca="false">CU281</f>
        <v>-13531621.7983435</v>
      </c>
      <c r="CW276" s="13" t="n">
        <f aca="false">CV281</f>
        <v>-13580825.1358757</v>
      </c>
      <c r="CX276" s="13" t="n">
        <f aca="false">CW281</f>
        <v>-13578461.6090951</v>
      </c>
      <c r="CY276" s="13" t="n">
        <f aca="false">CX281</f>
        <v>-13558651.233378</v>
      </c>
      <c r="CZ276" s="13" t="n">
        <f aca="false">CY281</f>
        <v>-13538840.8576609</v>
      </c>
      <c r="DA276" s="13" t="n">
        <f aca="false">CZ281</f>
        <v>-13519030.4819438</v>
      </c>
      <c r="DB276" s="13" t="n">
        <f aca="false">DA281</f>
        <v>-13499220.1062267</v>
      </c>
      <c r="DC276" s="13" t="n">
        <f aca="false">DB281</f>
        <v>-13479409.7305097</v>
      </c>
      <c r="DD276" s="13" t="n">
        <f aca="false">DC281</f>
        <v>-13459599.3547926</v>
      </c>
      <c r="DE276" s="13" t="n">
        <f aca="false">DD281</f>
        <v>-13439788.9790755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-103939.9656</v>
      </c>
      <c r="R277" s="13" t="n">
        <f aca="false">R203</f>
        <v>-110190.1656</v>
      </c>
      <c r="S277" s="13" t="n">
        <f aca="false">S203</f>
        <v>-110190.1656</v>
      </c>
      <c r="T277" s="13" t="n">
        <f aca="false">T203</f>
        <v>-135696.4156</v>
      </c>
      <c r="U277" s="13" t="n">
        <f aca="false">U203</f>
        <v>-138596.4156</v>
      </c>
      <c r="V277" s="13" t="n">
        <f aca="false">V203</f>
        <v>-138596.4156</v>
      </c>
      <c r="W277" s="13" t="n">
        <f aca="false">W203</f>
        <v>-122024.1532</v>
      </c>
      <c r="X277" s="13" t="n">
        <f aca="false">X203</f>
        <v>-105990.6908</v>
      </c>
      <c r="Y277" s="13" t="n">
        <f aca="false">Y203</f>
        <v>-32043.4284</v>
      </c>
      <c r="Z277" s="13" t="n">
        <f aca="false">Z203</f>
        <v>-86468.452</v>
      </c>
      <c r="AA277" s="13" t="n">
        <f aca="false">AA203</f>
        <v>-70931.95</v>
      </c>
      <c r="AB277" s="13" t="n">
        <f aca="false">AB203</f>
        <v>1979.53999999998</v>
      </c>
      <c r="AC277" s="13" t="n">
        <f aca="false">AC203</f>
        <v>-43696.53912</v>
      </c>
      <c r="AD277" s="13" t="n">
        <f aca="false">AD203</f>
        <v>-28160.04312</v>
      </c>
      <c r="AE277" s="13" t="n">
        <f aca="false">AE203</f>
        <v>44751.45888</v>
      </c>
      <c r="AF277" s="13" t="n">
        <f aca="false">AF203</f>
        <v>-9832.44812000002</v>
      </c>
      <c r="AG277" s="13" t="n">
        <f aca="false">AG203</f>
        <v>-19274.86462</v>
      </c>
      <c r="AH277" s="13" t="n">
        <f aca="false">AH203</f>
        <v>14015.26038</v>
      </c>
      <c r="AI277" s="13" t="n">
        <f aca="false">AI203</f>
        <v>-44609.96962</v>
      </c>
      <c r="AJ277" s="13" t="n">
        <f aca="false">AJ203</f>
        <v>-44179.80362</v>
      </c>
      <c r="AK277" s="13" t="n">
        <f aca="false">AK203</f>
        <v>-43749.64862</v>
      </c>
      <c r="AL277" s="13" t="n">
        <f aca="false">AL203</f>
        <v>-43319.48812</v>
      </c>
      <c r="AM277" s="13" t="n">
        <f aca="false">AM203</f>
        <v>-42889.33312</v>
      </c>
      <c r="AN277" s="13" t="n">
        <f aca="false">AN203</f>
        <v>-28217.38462</v>
      </c>
      <c r="AO277" s="13" t="n">
        <f aca="false">AO203</f>
        <v>-45943.3271224</v>
      </c>
      <c r="AP277" s="13" t="n">
        <f aca="false">AP203</f>
        <v>-59754.9546224</v>
      </c>
      <c r="AQ277" s="13" t="n">
        <f aca="false">AQ203</f>
        <v>-73566.5821224</v>
      </c>
      <c r="AR277" s="13" t="n">
        <f aca="false">AR203</f>
        <v>-87378.2151224</v>
      </c>
      <c r="AS277" s="13" t="n">
        <f aca="false">AS203</f>
        <v>-109002.6106224</v>
      </c>
      <c r="AT277" s="13" t="n">
        <f aca="false">AT203</f>
        <v>-121558.6356224</v>
      </c>
      <c r="AU277" s="13" t="n">
        <f aca="false">AU203</f>
        <v>-134114.6656224</v>
      </c>
      <c r="AV277" s="13" t="n">
        <f aca="false">AV203</f>
        <v>-146670.6856224</v>
      </c>
      <c r="AW277" s="13" t="n">
        <f aca="false">AW203</f>
        <v>-159711.2971224</v>
      </c>
      <c r="AX277" s="13" t="n">
        <f aca="false">AX203</f>
        <v>-118833.2956224</v>
      </c>
      <c r="AY277" s="13" t="n">
        <f aca="false">AY203</f>
        <v>-131780.3706224</v>
      </c>
      <c r="AZ277" s="13" t="n">
        <f aca="false">AZ203</f>
        <v>-157573.7331224</v>
      </c>
      <c r="BA277" s="13" t="n">
        <f aca="false">BA203</f>
        <v>-161996.500534848</v>
      </c>
      <c r="BB277" s="13" t="n">
        <f aca="false">BB203</f>
        <v>-162426.666534848</v>
      </c>
      <c r="BC277" s="13" t="n">
        <f aca="false">BC203</f>
        <v>-162856.821534848</v>
      </c>
      <c r="BD277" s="13" t="n">
        <f aca="false">BD203</f>
        <v>-163286.982034848</v>
      </c>
      <c r="BE277" s="13" t="n">
        <f aca="false">BE203</f>
        <v>-163717.142534848</v>
      </c>
      <c r="BF277" s="13" t="n">
        <f aca="false">BF203</f>
        <v>-164147.303034848</v>
      </c>
      <c r="BG277" s="13" t="n">
        <f aca="false">BG203</f>
        <v>-164577.463534848</v>
      </c>
      <c r="BH277" s="13" t="n">
        <f aca="false">BH203</f>
        <v>-165007.624034848</v>
      </c>
      <c r="BI277" s="13" t="n">
        <f aca="false">BI203</f>
        <v>-165437.784534848</v>
      </c>
      <c r="BJ277" s="13" t="n">
        <f aca="false">BJ203</f>
        <v>-165867.945034848</v>
      </c>
      <c r="BK277" s="13" t="n">
        <f aca="false">BK203</f>
        <v>-166298.105534848</v>
      </c>
      <c r="BL277" s="13" t="n">
        <f aca="false">BL203</f>
        <v>-166728.260534848</v>
      </c>
      <c r="BM277" s="13" t="n">
        <f aca="false">BM203</f>
        <v>-147730.385585545</v>
      </c>
      <c r="BN277" s="13" t="n">
        <f aca="false">BN203</f>
        <v>-148160.546085545</v>
      </c>
      <c r="BO277" s="13" t="n">
        <f aca="false">BO203</f>
        <v>-94764.4165855449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-1395592.93512381</v>
      </c>
      <c r="R281" s="68" t="n">
        <f aca="false">R276+R277+R278+R279+R280</f>
        <v>-1617783.10072381</v>
      </c>
      <c r="S281" s="68" t="n">
        <f aca="false">S276+S277+S278+S279+S280</f>
        <v>-1839973.26632381</v>
      </c>
      <c r="T281" s="68" t="n">
        <f aca="false">T276+T277+T278+T279+T280</f>
        <v>-2087669.68192381</v>
      </c>
      <c r="U281" s="68" t="n">
        <f aca="false">U276+U277+U278+U279+U280</f>
        <v>-2338266.09752381</v>
      </c>
      <c r="V281" s="68" t="n">
        <f aca="false">V276+V277+V278+V279+V280</f>
        <v>-2588862.51312381</v>
      </c>
      <c r="W281" s="68" t="n">
        <f aca="false">W276+W277+W278+W279+W280</f>
        <v>-2822886.66632381</v>
      </c>
      <c r="X281" s="68" t="n">
        <f aca="false">X276+X277+X278+X279+X280</f>
        <v>-3040877.35712381</v>
      </c>
      <c r="Y281" s="68" t="n">
        <f aca="false">Y276+Y277+Y278+Y279+Y280</f>
        <v>-3184920.78552381</v>
      </c>
      <c r="Z281" s="68" t="n">
        <f aca="false">Z276+Z277+Z278+Z279+Z280</f>
        <v>-3383389.23752381</v>
      </c>
      <c r="AA281" s="68" t="n">
        <f aca="false">AA276+AA277+AA278+AA279+AA280</f>
        <v>-3816321.18752381</v>
      </c>
      <c r="AB281" s="68" t="n">
        <f aca="false">AB276+AB277+AB278+AB279+AB280</f>
        <v>-3926341.64752381</v>
      </c>
      <c r="AC281" s="68" t="n">
        <f aca="false">AC276+AC277+AC278+AC279+AC280</f>
        <v>-4082038.18664381</v>
      </c>
      <c r="AD281" s="68" t="n">
        <f aca="false">AD276+AD277+AD278+AD279+AD280</f>
        <v>-4222198.22976381</v>
      </c>
      <c r="AE281" s="68" t="n">
        <f aca="false">AE276+AE277+AE278+AE279+AE280</f>
        <v>-4269428.20116241</v>
      </c>
      <c r="AF281" s="68" t="n">
        <f aca="false">AF276+AF277+AF278+AF279+AF280</f>
        <v>-4279260.64928241</v>
      </c>
      <c r="AG281" s="68" t="n">
        <f aca="false">AG276+AG277+AG278+AG279+AG280</f>
        <v>-4298535.51390241</v>
      </c>
      <c r="AH281" s="68" t="n">
        <f aca="false">AH276+AH277+AH278+AH279+AH280</f>
        <v>-4284520.25352241</v>
      </c>
      <c r="AI281" s="68" t="n">
        <f aca="false">AI276+AI277+AI278+AI279+AI280</f>
        <v>-4329130.22314241</v>
      </c>
      <c r="AJ281" s="68" t="n">
        <f aca="false">AJ276+AJ277+AJ278+AJ279+AJ280</f>
        <v>-4373310.02676241</v>
      </c>
      <c r="AK281" s="68" t="n">
        <f aca="false">AK276+AK277+AK278+AK279+AK280</f>
        <v>-4417059.67538241</v>
      </c>
      <c r="AL281" s="68" t="n">
        <f aca="false">AL276+AL277+AL278+AL279+AL280</f>
        <v>-4460379.16350241</v>
      </c>
      <c r="AM281" s="68" t="n">
        <f aca="false">AM276+AM277+AM278+AM279+AM280</f>
        <v>-4753268.49662241</v>
      </c>
      <c r="AN281" s="68" t="n">
        <f aca="false">AN276+AN277+AN278+AN279+AN280</f>
        <v>-4781485.88124241</v>
      </c>
      <c r="AO281" s="68" t="n">
        <f aca="false">AO276+AO277+AO278+AO279+AO280</f>
        <v>-4827429.20836481</v>
      </c>
      <c r="AP281" s="68" t="n">
        <f aca="false">AP276+AP277+AP278+AP279+AP280</f>
        <v>-4887184.16298721</v>
      </c>
      <c r="AQ281" s="68" t="n">
        <f aca="false">AQ276+AQ277+AQ278+AQ279+AQ280</f>
        <v>-4960750.74510961</v>
      </c>
      <c r="AR281" s="68" t="n">
        <f aca="false">AR276+AR277+AR278+AR279+AR280</f>
        <v>-5048128.96023201</v>
      </c>
      <c r="AS281" s="68" t="n">
        <f aca="false">AS276+AS277+AS278+AS279+AS280</f>
        <v>-5157131.57085441</v>
      </c>
      <c r="AT281" s="68" t="n">
        <f aca="false">AT276+AT277+AT278+AT279+AT280</f>
        <v>-5278690.20647681</v>
      </c>
      <c r="AU281" s="68" t="n">
        <f aca="false">AU276+AU277+AU278+AU279+AU280</f>
        <v>-5412804.87209921</v>
      </c>
      <c r="AV281" s="68" t="n">
        <f aca="false">AV276+AV277+AV278+AV279+AV280</f>
        <v>-5559475.55772161</v>
      </c>
      <c r="AW281" s="68" t="n">
        <f aca="false">AW276+AW277+AW278+AW279+AW280</f>
        <v>-5719186.85484401</v>
      </c>
      <c r="AX281" s="68" t="n">
        <f aca="false">AX276+AX277+AX278+AX279+AX280</f>
        <v>-5838020.15046641</v>
      </c>
      <c r="AY281" s="68" t="n">
        <f aca="false">AY276+AY277+AY278+AY279+AY280</f>
        <v>-6219800.52108881</v>
      </c>
      <c r="AZ281" s="68" t="n">
        <f aca="false">AZ276+AZ277+AZ278+AZ279+AZ280</f>
        <v>-6377374.25421121</v>
      </c>
      <c r="BA281" s="68" t="n">
        <f aca="false">BA276+BA277+BA278+BA279+BA280</f>
        <v>-6539370.75474606</v>
      </c>
      <c r="BB281" s="68" t="n">
        <f aca="false">BB276+BB277+BB278+BB279+BB280</f>
        <v>-6701797.4212809</v>
      </c>
      <c r="BC281" s="68" t="n">
        <f aca="false">BC276+BC277+BC278+BC279+BC280</f>
        <v>-6864654.24281575</v>
      </c>
      <c r="BD281" s="68" t="n">
        <f aca="false">BD276+BD277+BD278+BD279+BD280</f>
        <v>-7027941.2248506</v>
      </c>
      <c r="BE281" s="68" t="n">
        <f aca="false">BE276+BE277+BE278+BE279+BE280</f>
        <v>-7191658.36738545</v>
      </c>
      <c r="BF281" s="68" t="n">
        <f aca="false">BF276+BF277+BF278+BF279+BF280</f>
        <v>-7355805.6704203</v>
      </c>
      <c r="BG281" s="68" t="n">
        <f aca="false">BG276+BG277+BG278+BG279+BG280</f>
        <v>-7520383.13395514</v>
      </c>
      <c r="BH281" s="68" t="n">
        <f aca="false">BH276+BH277+BH278+BH279+BH280</f>
        <v>-7685390.75798999</v>
      </c>
      <c r="BI281" s="68" t="n">
        <f aca="false">BI276+BI277+BI278+BI279+BI280</f>
        <v>-7850828.54252484</v>
      </c>
      <c r="BJ281" s="68" t="n">
        <f aca="false">BJ276+BJ277+BJ278+BJ279+BJ280</f>
        <v>-8016696.48755969</v>
      </c>
      <c r="BK281" s="68" t="n">
        <f aca="false">BK276+BK277+BK278+BK279+BK280</f>
        <v>-8432994.59309454</v>
      </c>
      <c r="BL281" s="68" t="n">
        <f aca="false">BL276+BL277+BL278+BL279+BL280</f>
        <v>-8599722.85362938</v>
      </c>
      <c r="BM281" s="68" t="n">
        <f aca="false">BM276+BM277+BM278+BM279+BM280</f>
        <v>-8747453.23921493</v>
      </c>
      <c r="BN281" s="68" t="n">
        <f aca="false">BN276+BN277+BN278+BN279+BN280</f>
        <v>-8895613.78530047</v>
      </c>
      <c r="BO281" s="68" t="n">
        <f aca="false">BO276+BO277+BO278+BO279+BO280</f>
        <v>-8990378.20188602</v>
      </c>
      <c r="BP281" s="68" t="n">
        <f aca="false">BP276+BP277+BP278+BP279+BP280</f>
        <v>-9198073.61347156</v>
      </c>
      <c r="BQ281" s="68" t="n">
        <f aca="false">BQ276+BQ277+BQ278+BQ279+BQ280</f>
        <v>-9405769.02505711</v>
      </c>
      <c r="BR281" s="68" t="n">
        <f aca="false">BR276+BR277+BR278+BR279+BR280</f>
        <v>-9560214.08664265</v>
      </c>
      <c r="BS281" s="68" t="n">
        <f aca="false">BS276+BS277+BS278+BS279+BS280</f>
        <v>-9767909.4982282</v>
      </c>
      <c r="BT281" s="68" t="n">
        <f aca="false">BT276+BT277+BT278+BT279+BT280</f>
        <v>-9975604.90981374</v>
      </c>
      <c r="BU281" s="68" t="n">
        <f aca="false">BU276+BU277+BU278+BU279+BU280</f>
        <v>-10115538.3213993</v>
      </c>
      <c r="BV281" s="68" t="n">
        <f aca="false">BV276+BV277+BV278+BV279+BV280</f>
        <v>-10323233.7329848</v>
      </c>
      <c r="BW281" s="68" t="n">
        <f aca="false">BW276+BW277+BW278+BW279+BW280</f>
        <v>-10530929.1445704</v>
      </c>
      <c r="BX281" s="68" t="n">
        <f aca="false">BX276+BX277+BX278+BX279+BX280</f>
        <v>-10670862.5561559</v>
      </c>
      <c r="BY281" s="68" t="n">
        <f aca="false">BY276+BY277+BY278+BY279+BY280</f>
        <v>-10882711.8759732</v>
      </c>
      <c r="BZ281" s="68" t="n">
        <f aca="false">BZ276+BZ277+BZ278+BZ279+BZ280</f>
        <v>-11094561.1957904</v>
      </c>
      <c r="CA281" s="68" t="n">
        <f aca="false">CA276+CA277+CA278+CA279+CA280</f>
        <v>-11238648.5156077</v>
      </c>
      <c r="CB281" s="68" t="n">
        <f aca="false">CB276+CB277+CB278+CB279+CB280</f>
        <v>-11450497.8354249</v>
      </c>
      <c r="CC281" s="68" t="n">
        <f aca="false">CC276+CC277+CC278+CC279+CC280</f>
        <v>-11662347.1552422</v>
      </c>
      <c r="CD281" s="68" t="n">
        <f aca="false">CD276+CD277+CD278+CD279+CD280</f>
        <v>-11797697.4750595</v>
      </c>
      <c r="CE281" s="68" t="n">
        <f aca="false">CE276+CE277+CE278+CE279+CE280</f>
        <v>-12009546.7948767</v>
      </c>
      <c r="CF281" s="68" t="n">
        <f aca="false">CF276+CF277+CF278+CF279+CF280</f>
        <v>-12221396.114694</v>
      </c>
      <c r="CG281" s="68" t="n">
        <f aca="false">CG276+CG277+CG278+CG279+CG280</f>
        <v>-12356746.4345112</v>
      </c>
      <c r="CH281" s="68" t="n">
        <f aca="false">CH276+CH277+CH278+CH279+CH280</f>
        <v>-12568595.7543285</v>
      </c>
      <c r="CI281" s="68" t="n">
        <f aca="false">CI276+CI277+CI278+CI279+CI280</f>
        <v>-12780445.0741457</v>
      </c>
      <c r="CJ281" s="68" t="n">
        <f aca="false">CJ276+CJ277+CJ278+CJ279+CJ280</f>
        <v>-12909187.3673565</v>
      </c>
      <c r="CK281" s="68" t="n">
        <f aca="false">CK276+CK277+CK278+CK279+CK280</f>
        <v>-12967412.6735701</v>
      </c>
      <c r="CL281" s="68" t="n">
        <f aca="false">CL276+CL277+CL278+CL279+CL280</f>
        <v>-13025637.9797837</v>
      </c>
      <c r="CM281" s="68" t="n">
        <f aca="false">CM276+CM277+CM278+CM279+CM280</f>
        <v>-13083863.2859973</v>
      </c>
      <c r="CN281" s="68" t="n">
        <f aca="false">CN276+CN277+CN278+CN279+CN280</f>
        <v>-13142088.5922109</v>
      </c>
      <c r="CO281" s="68" t="n">
        <f aca="false">CO276+CO277+CO278+CO279+CO280</f>
        <v>-13200313.8984245</v>
      </c>
      <c r="CP281" s="68" t="n">
        <f aca="false">CP276+CP277+CP278+CP279+CP280</f>
        <v>-13258539.2046381</v>
      </c>
      <c r="CQ281" s="68" t="n">
        <f aca="false">CQ276+CQ277+CQ278+CQ279+CQ280</f>
        <v>-13316764.5108517</v>
      </c>
      <c r="CR281" s="68" t="n">
        <f aca="false">CR276+CR277+CR278+CR279+CR280</f>
        <v>-13374989.8170653</v>
      </c>
      <c r="CS281" s="68" t="n">
        <f aca="false">CS276+CS277+CS278+CS279+CS280</f>
        <v>-13433215.1232789</v>
      </c>
      <c r="CT281" s="68" t="n">
        <f aca="false">CT276+CT277+CT278+CT279+CT280</f>
        <v>-13482418.4608112</v>
      </c>
      <c r="CU281" s="68" t="n">
        <f aca="false">CU276+CU277+CU278+CU279+CU280</f>
        <v>-13531621.7983435</v>
      </c>
      <c r="CV281" s="68" t="n">
        <f aca="false">CV276+CV277+CV278+CV279+CV280</f>
        <v>-13580825.1358757</v>
      </c>
      <c r="CW281" s="68" t="n">
        <f aca="false">CW276+CW277+CW278+CW279+CW280</f>
        <v>-13578461.6090951</v>
      </c>
      <c r="CX281" s="68" t="n">
        <f aca="false">CX276+CX277+CX278+CX279+CX280</f>
        <v>-13558651.233378</v>
      </c>
      <c r="CY281" s="68" t="n">
        <f aca="false">CY276+CY277+CY278+CY279+CY280</f>
        <v>-13538840.8576609</v>
      </c>
      <c r="CZ281" s="68" t="n">
        <f aca="false">CZ276+CZ277+CZ278+CZ279+CZ280</f>
        <v>-13519030.4819438</v>
      </c>
      <c r="DA281" s="68" t="n">
        <f aca="false">DA276+DA277+DA278+DA279+DA280</f>
        <v>-13499220.1062267</v>
      </c>
      <c r="DB281" s="68" t="n">
        <f aca="false">DB276+DB277+DB278+DB279+DB280</f>
        <v>-13479409.7305097</v>
      </c>
      <c r="DC281" s="68" t="n">
        <f aca="false">DC276+DC277+DC278+DC279+DC280</f>
        <v>-13459599.3547926</v>
      </c>
      <c r="DD281" s="68" t="n">
        <f aca="false">DD276+DD277+DD278+DD279+DD280</f>
        <v>-13439788.9790755</v>
      </c>
      <c r="DE281" s="68" t="n">
        <f aca="false">DE276+DE277+DE278+DE279+DE280</f>
        <v>-13419978.6033584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2222366.39813669</v>
      </c>
      <c r="S284" s="13" t="n">
        <f aca="false">S265+S276</f>
        <v>2191902.0556371</v>
      </c>
      <c r="T284" s="13" t="n">
        <f aca="false">T265+T276</f>
        <v>1377225.93604414</v>
      </c>
      <c r="U284" s="13" t="n">
        <f aca="false">U265+U276</f>
        <v>1449336.24432123</v>
      </c>
      <c r="V284" s="13" t="n">
        <f aca="false">V265+V276</f>
        <v>1686531.13973227</v>
      </c>
      <c r="W284" s="13" t="n">
        <f aca="false">W265+W276</f>
        <v>2217900.61114331</v>
      </c>
      <c r="X284" s="13" t="n">
        <f aca="false">X265+X276</f>
        <v>2827879.52045435</v>
      </c>
      <c r="Y284" s="13" t="n">
        <f aca="false">Y265+Y276</f>
        <v>3502158.71492244</v>
      </c>
      <c r="Z284" s="13" t="n">
        <f aca="false">Z265+Z276</f>
        <v>4131517.33119945</v>
      </c>
      <c r="AA284" s="13" t="n">
        <f aca="false">AA265+AA276</f>
        <v>4600938.62132646</v>
      </c>
      <c r="AB284" s="13" t="n">
        <f aca="false">AB265+AB276</f>
        <v>4965095.77845347</v>
      </c>
      <c r="AC284" s="13" t="n">
        <f aca="false">AC265+AC276</f>
        <v>5668586.16597117</v>
      </c>
      <c r="AD284" s="13" t="n">
        <f aca="false">AD265+AD276</f>
        <v>6299711.60490505</v>
      </c>
      <c r="AE284" s="13" t="n">
        <f aca="false">AE265+AE276</f>
        <v>6761500.57509537</v>
      </c>
      <c r="AF284" s="13" t="n">
        <f aca="false">AF265+AF276</f>
        <v>7331739.94446366</v>
      </c>
      <c r="AG284" s="13" t="n">
        <f aca="false">AG265+AG276</f>
        <v>7543388.96316749</v>
      </c>
      <c r="AH284" s="13" t="n">
        <f aca="false">AH265+AH276</f>
        <v>8513806.33930837</v>
      </c>
      <c r="AI284" s="13" t="n">
        <f aca="false">AI265+AI276</f>
        <v>9313665.25175793</v>
      </c>
      <c r="AJ284" s="13" t="n">
        <f aca="false">AJ265+AJ276</f>
        <v>10259247.2882969</v>
      </c>
      <c r="AK284" s="13" t="n">
        <f aca="false">AK265+AK276</f>
        <v>11387044.0313761</v>
      </c>
      <c r="AL284" s="13" t="n">
        <f aca="false">AL265+AL276</f>
        <v>12072297.8181774</v>
      </c>
      <c r="AM284" s="13" t="n">
        <f aca="false">AM265+AM276</f>
        <v>12997288.7848741</v>
      </c>
      <c r="AN284" s="13" t="n">
        <f aca="false">AN265+AN276</f>
        <v>13746323.2675813</v>
      </c>
      <c r="AO284" s="13" t="n">
        <f aca="false">AO265+AO276</f>
        <v>14768283.1956865</v>
      </c>
      <c r="AP284" s="13" t="n">
        <f aca="false">AP265+AP276</f>
        <v>15491980.911849</v>
      </c>
      <c r="AQ284" s="13" t="n">
        <f aca="false">AQ265+AQ276</f>
        <v>16246814.0455115</v>
      </c>
      <c r="AR284" s="13" t="n">
        <f aca="false">AR265+AR276</f>
        <v>16769172.7891741</v>
      </c>
      <c r="AS284" s="13" t="n">
        <f aca="false">AS265+AS276</f>
        <v>17690513.1498366</v>
      </c>
      <c r="AT284" s="13" t="n">
        <f aca="false">AT265+AT276</f>
        <v>18627729.1149991</v>
      </c>
      <c r="AU284" s="13" t="n">
        <f aca="false">AU265+AU276</f>
        <v>19559077.2792635</v>
      </c>
      <c r="AV284" s="13" t="n">
        <f aca="false">AV265+AV276</f>
        <v>20838877.84451</v>
      </c>
      <c r="AW284" s="13" t="n">
        <f aca="false">AW265+AW276</f>
        <v>22126635.7362147</v>
      </c>
      <c r="AX284" s="13" t="n">
        <f aca="false">AX265+AX276</f>
        <v>22784176.8239069</v>
      </c>
      <c r="AY284" s="13" t="n">
        <f aca="false">AY265+AY276</f>
        <v>23520095.9130991</v>
      </c>
      <c r="AZ284" s="13" t="n">
        <f aca="false">AZ265+AZ276</f>
        <v>23996316.0095189</v>
      </c>
      <c r="BA284" s="13" t="n">
        <f aca="false">BA265+BA276</f>
        <v>24804677.8888966</v>
      </c>
      <c r="BB284" s="13" t="n">
        <f aca="false">BB265+BB276</f>
        <v>25553794.6031411</v>
      </c>
      <c r="BC284" s="13" t="n">
        <f aca="false">BC265+BC276</f>
        <v>26276483.9948492</v>
      </c>
      <c r="BD284" s="13" t="n">
        <f aca="false">BD265+BD276</f>
        <v>26743304.7250208</v>
      </c>
      <c r="BE284" s="13" t="n">
        <f aca="false">BE265+BE276</f>
        <v>27470853.8556559</v>
      </c>
      <c r="BF284" s="13" t="n">
        <f aca="false">BF265+BF276</f>
        <v>28196631.3867546</v>
      </c>
      <c r="BG284" s="13" t="n">
        <f aca="false">BG265+BG276</f>
        <v>28959095.0821128</v>
      </c>
      <c r="BH284" s="13" t="n">
        <f aca="false">BH265+BH276</f>
        <v>29683669.8779346</v>
      </c>
      <c r="BI284" s="13" t="n">
        <f aca="false">BI265+BI276</f>
        <v>30643199.4024277</v>
      </c>
      <c r="BJ284" s="13" t="n">
        <f aca="false">BJ265+BJ276</f>
        <v>31403239.4301085</v>
      </c>
      <c r="BK284" s="13" t="n">
        <f aca="false">BK265+BK276</f>
        <v>31924302.3285829</v>
      </c>
      <c r="BL284" s="13" t="n">
        <f aca="false">BL265+BL276</f>
        <v>32014348.5665574</v>
      </c>
      <c r="BM284" s="13" t="n">
        <f aca="false">BM265+BM276</f>
        <v>32353964.6495318</v>
      </c>
      <c r="BN284" s="13" t="n">
        <f aca="false">BN265+BN276</f>
        <v>32706316.9391123</v>
      </c>
      <c r="BO284" s="13" t="n">
        <f aca="false">BO265+BO276</f>
        <v>33185323.5808538</v>
      </c>
      <c r="BP284" s="13" t="n">
        <f aca="false">BP265+BP276</f>
        <v>33578660.2554977</v>
      </c>
      <c r="BQ284" s="13" t="n">
        <f aca="false">BQ265+BQ276</f>
        <v>33678479.4351416</v>
      </c>
      <c r="BR284" s="13" t="n">
        <f aca="false">BR265+BR276</f>
        <v>33778298.6147855</v>
      </c>
      <c r="BS284" s="13" t="n">
        <f aca="false">BS265+BS276</f>
        <v>33957300.630961</v>
      </c>
      <c r="BT284" s="13" t="n">
        <f aca="false">BT265+BT276</f>
        <v>34169305.8073959</v>
      </c>
      <c r="BU284" s="13" t="n">
        <f aca="false">BU265+BU276</f>
        <v>34329713.2521063</v>
      </c>
      <c r="BV284" s="13" t="n">
        <f aca="false">BV265+BV276</f>
        <v>34440972.9759224</v>
      </c>
      <c r="BW284" s="13" t="n">
        <f aca="false">BW265+BW276</f>
        <v>34393936.5625069</v>
      </c>
      <c r="BX284" s="13" t="n">
        <f aca="false">BX265+BX276</f>
        <v>34300830.5586035</v>
      </c>
      <c r="BY284" s="13" t="n">
        <f aca="false">BY265+BY276</f>
        <v>34167176.1646188</v>
      </c>
      <c r="BZ284" s="13" t="n">
        <f aca="false">BZ265+BZ276</f>
        <v>33876747.2835071</v>
      </c>
      <c r="CA284" s="13" t="n">
        <f aca="false">CA265+CA276</f>
        <v>33526879.8929439</v>
      </c>
      <c r="CB284" s="13" t="n">
        <f aca="false">CB265+CB276</f>
        <v>33037100.0273807</v>
      </c>
      <c r="CC284" s="13" t="n">
        <f aca="false">CC265+CC276</f>
        <v>32298971.6618175</v>
      </c>
      <c r="CD284" s="13" t="n">
        <f aca="false">CD265+CD276</f>
        <v>31560843.2962543</v>
      </c>
      <c r="CE284" s="13" t="n">
        <f aca="false">CE265+CE276</f>
        <v>30899213.9306911</v>
      </c>
      <c r="CF284" s="13" t="n">
        <f aca="false">CF265+CF276</f>
        <v>30161085.5651279</v>
      </c>
      <c r="CG284" s="13" t="n">
        <f aca="false">CG265+CG276</f>
        <v>29422957.1995646</v>
      </c>
      <c r="CH284" s="13" t="n">
        <f aca="false">CH265+CH276</f>
        <v>28761327.8340014</v>
      </c>
      <c r="CI284" s="13" t="n">
        <f aca="false">CI265+CI276</f>
        <v>28023199.4684382</v>
      </c>
      <c r="CJ284" s="13" t="n">
        <f aca="false">CJ265+CJ276</f>
        <v>27285071.102875</v>
      </c>
      <c r="CK284" s="13" t="n">
        <f aca="false">CK265+CK276</f>
        <v>26630049.7639183</v>
      </c>
      <c r="CL284" s="13" t="n">
        <f aca="false">CL265+CL276</f>
        <v>26035019.8310438</v>
      </c>
      <c r="CM284" s="13" t="n">
        <f aca="false">CM265+CM276</f>
        <v>25439989.8981693</v>
      </c>
      <c r="CN284" s="13" t="n">
        <f aca="false">CN265+CN276</f>
        <v>24844959.9652949</v>
      </c>
      <c r="CO284" s="13" t="n">
        <f aca="false">CO265+CO276</f>
        <v>24249930.0324204</v>
      </c>
      <c r="CP284" s="13" t="n">
        <f aca="false">CP265+CP276</f>
        <v>23654900.0995459</v>
      </c>
      <c r="CQ284" s="13" t="n">
        <f aca="false">CQ265+CQ276</f>
        <v>23059870.1666714</v>
      </c>
      <c r="CR284" s="13" t="n">
        <f aca="false">CR265+CR276</f>
        <v>22464840.2337969</v>
      </c>
      <c r="CS284" s="13" t="n">
        <f aca="false">CS265+CS276</f>
        <v>21869810.3009225</v>
      </c>
      <c r="CT284" s="13" t="n">
        <f aca="false">CT265+CT276</f>
        <v>21274780.368048</v>
      </c>
      <c r="CU284" s="13" t="n">
        <f aca="false">CU265+CU276</f>
        <v>20752863.0813718</v>
      </c>
      <c r="CV284" s="13" t="n">
        <f aca="false">CV265+CV276</f>
        <v>20230945.7946957</v>
      </c>
      <c r="CW284" s="13" t="n">
        <f aca="false">CW265+CW276</f>
        <v>19709028.5080195</v>
      </c>
      <c r="CX284" s="13" t="n">
        <f aca="false">CX265+CX276</f>
        <v>19229223.8066734</v>
      </c>
      <c r="CY284" s="13" t="n">
        <f aca="false">CY265+CY276</f>
        <v>18766865.9542637</v>
      </c>
      <c r="CZ284" s="13" t="n">
        <f aca="false">CZ265+CZ276</f>
        <v>18304508.101854</v>
      </c>
      <c r="DA284" s="13" t="n">
        <f aca="false">DA265+DA276</f>
        <v>17842150.2494443</v>
      </c>
      <c r="DB284" s="13" t="n">
        <f aca="false">DB265+DB276</f>
        <v>17379792.3970346</v>
      </c>
      <c r="DC284" s="13" t="n">
        <f aca="false">DC265+DC276</f>
        <v>16917434.5446249</v>
      </c>
      <c r="DD284" s="13" t="n">
        <f aca="false">DD265+DD276</f>
        <v>16455076.6922152</v>
      </c>
      <c r="DE284" s="13" t="n">
        <f aca="false">DE265+DE276</f>
        <v>15992718.8398055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-2260349.76735005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-4716122.95163722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-5467721.28661072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-4164795.41735351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-1356245.3174319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2222366.39813669</v>
      </c>
      <c r="R286" s="68" t="n">
        <f aca="false">R273+R281+R285</f>
        <v>2191902.0556371</v>
      </c>
      <c r="S286" s="68" t="n">
        <f aca="false">S273+S281+S285</f>
        <v>1377225.93604414</v>
      </c>
      <c r="T286" s="68" t="n">
        <f aca="false">T273+T281+T285</f>
        <v>1449336.24432123</v>
      </c>
      <c r="U286" s="68" t="n">
        <f aca="false">U273+U281+U285</f>
        <v>1686531.13973227</v>
      </c>
      <c r="V286" s="68" t="n">
        <f aca="false">V273+V281+V285</f>
        <v>2217900.61114331</v>
      </c>
      <c r="W286" s="68" t="n">
        <f aca="false">W273+W281+W285</f>
        <v>2827879.52045435</v>
      </c>
      <c r="X286" s="68" t="n">
        <f aca="false">X273+X281+X285</f>
        <v>3502158.71492244</v>
      </c>
      <c r="Y286" s="68" t="n">
        <f aca="false">Y273+Y281+Y285</f>
        <v>4131517.33119945</v>
      </c>
      <c r="Z286" s="68" t="n">
        <f aca="false">Z273+Z281+Z285</f>
        <v>4600938.62132646</v>
      </c>
      <c r="AA286" s="68" t="n">
        <f aca="false">AA273+AA281+AA285</f>
        <v>4965095.77845347</v>
      </c>
      <c r="AB286" s="68" t="n">
        <f aca="false">AB273+AB281+AB285</f>
        <v>3408236.39862112</v>
      </c>
      <c r="AC286" s="68" t="n">
        <f aca="false">AC273+AC281+AC285</f>
        <v>6299711.60490505</v>
      </c>
      <c r="AD286" s="68" t="n">
        <f aca="false">AD273+AD281+AD285</f>
        <v>6761500.57509537</v>
      </c>
      <c r="AE286" s="68" t="n">
        <f aca="false">AE273+AE281+AE285</f>
        <v>7331739.94446366</v>
      </c>
      <c r="AF286" s="68" t="n">
        <f aca="false">AF273+AF281+AF285</f>
        <v>7543388.96316749</v>
      </c>
      <c r="AG286" s="68" t="n">
        <f aca="false">AG273+AG281+AG285</f>
        <v>8513806.33930837</v>
      </c>
      <c r="AH286" s="68" t="n">
        <f aca="false">AH273+AH281+AH285</f>
        <v>9313665.25175793</v>
      </c>
      <c r="AI286" s="68" t="n">
        <f aca="false">AI273+AI281+AI285</f>
        <v>10259247.2882969</v>
      </c>
      <c r="AJ286" s="68" t="n">
        <f aca="false">AJ273+AJ281+AJ285</f>
        <v>11387044.0313761</v>
      </c>
      <c r="AK286" s="68" t="n">
        <f aca="false">AK273+AK281+AK285</f>
        <v>12072297.8181774</v>
      </c>
      <c r="AL286" s="68" t="n">
        <f aca="false">AL273+AL281+AL285</f>
        <v>12997288.7848741</v>
      </c>
      <c r="AM286" s="68" t="n">
        <f aca="false">AM273+AM281+AM285</f>
        <v>13746323.2675813</v>
      </c>
      <c r="AN286" s="68" t="n">
        <f aca="false">AN273+AN281+AN285</f>
        <v>10052160.2440493</v>
      </c>
      <c r="AO286" s="68" t="n">
        <f aca="false">AO273+AO281+AO285</f>
        <v>15491980.911849</v>
      </c>
      <c r="AP286" s="68" t="n">
        <f aca="false">AP273+AP281+AP285</f>
        <v>16246814.0455115</v>
      </c>
      <c r="AQ286" s="68" t="n">
        <f aca="false">AQ273+AQ281+AQ285</f>
        <v>16769172.7891741</v>
      </c>
      <c r="AR286" s="68" t="n">
        <f aca="false">AR273+AR281+AR285</f>
        <v>17690513.1498366</v>
      </c>
      <c r="AS286" s="68" t="n">
        <f aca="false">AS273+AS281+AS285</f>
        <v>18627729.1149991</v>
      </c>
      <c r="AT286" s="68" t="n">
        <f aca="false">AT273+AT281+AT285</f>
        <v>19559077.2792635</v>
      </c>
      <c r="AU286" s="68" t="n">
        <f aca="false">AU273+AU281+AU285</f>
        <v>20838877.84451</v>
      </c>
      <c r="AV286" s="68" t="n">
        <f aca="false">AV273+AV281+AV285</f>
        <v>22126635.7362147</v>
      </c>
      <c r="AW286" s="68" t="n">
        <f aca="false">AW273+AW281+AW285</f>
        <v>22784176.8239069</v>
      </c>
      <c r="AX286" s="68" t="n">
        <f aca="false">AX273+AX281+AX285</f>
        <v>23520095.9130991</v>
      </c>
      <c r="AY286" s="68" t="n">
        <f aca="false">AY273+AY281+AY285</f>
        <v>23996316.0095189</v>
      </c>
      <c r="AZ286" s="68" t="n">
        <f aca="false">AZ273+AZ281+AZ285</f>
        <v>19336956.6022858</v>
      </c>
      <c r="BA286" s="68" t="n">
        <f aca="false">BA273+BA281+BA285</f>
        <v>25553794.6031411</v>
      </c>
      <c r="BB286" s="68" t="n">
        <f aca="false">BB273+BB281+BB285</f>
        <v>26276483.9948492</v>
      </c>
      <c r="BC286" s="68" t="n">
        <f aca="false">BC273+BC281+BC285</f>
        <v>26743304.7250208</v>
      </c>
      <c r="BD286" s="68" t="n">
        <f aca="false">BD273+BD281+BD285</f>
        <v>27470853.8556559</v>
      </c>
      <c r="BE286" s="68" t="n">
        <f aca="false">BE273+BE281+BE285</f>
        <v>28196631.3867546</v>
      </c>
      <c r="BF286" s="68" t="n">
        <f aca="false">BF273+BF281+BF285</f>
        <v>28959095.0821128</v>
      </c>
      <c r="BG286" s="68" t="n">
        <f aca="false">BG273+BG281+BG285</f>
        <v>29683669.8779346</v>
      </c>
      <c r="BH286" s="68" t="n">
        <f aca="false">BH273+BH281+BH285</f>
        <v>30643199.4024277</v>
      </c>
      <c r="BI286" s="68" t="n">
        <f aca="false">BI273+BI281+BI285</f>
        <v>31403239.4301085</v>
      </c>
      <c r="BJ286" s="68" t="n">
        <f aca="false">BJ273+BJ281+BJ285</f>
        <v>31924302.3285829</v>
      </c>
      <c r="BK286" s="68" t="n">
        <f aca="false">BK273+BK281+BK285</f>
        <v>32014348.5665574</v>
      </c>
      <c r="BL286" s="68" t="n">
        <f aca="false">BL273+BL281+BL285</f>
        <v>28189169.2321783</v>
      </c>
      <c r="BM286" s="68" t="n">
        <f aca="false">BM273+BM281+BM285</f>
        <v>32706316.9391123</v>
      </c>
      <c r="BN286" s="68" t="n">
        <f aca="false">BN273+BN281+BN285</f>
        <v>33185323.5808538</v>
      </c>
      <c r="BO286" s="68" t="n">
        <f aca="false">BO273+BO281+BO285</f>
        <v>33578660.2554977</v>
      </c>
      <c r="BP286" s="68" t="n">
        <f aca="false">BP273+BP281+BP285</f>
        <v>33678479.4351416</v>
      </c>
      <c r="BQ286" s="68" t="n">
        <f aca="false">BQ273+BQ281+BQ285</f>
        <v>33778298.6147855</v>
      </c>
      <c r="BR286" s="68" t="n">
        <f aca="false">BR273+BR281+BR285</f>
        <v>33957300.630961</v>
      </c>
      <c r="BS286" s="68" t="n">
        <f aca="false">BS273+BS281+BS285</f>
        <v>34169305.8073959</v>
      </c>
      <c r="BT286" s="68" t="n">
        <f aca="false">BT273+BT281+BT285</f>
        <v>34329713.2521063</v>
      </c>
      <c r="BU286" s="68" t="n">
        <f aca="false">BU273+BU281+BU285</f>
        <v>34440972.9759224</v>
      </c>
      <c r="BV286" s="68" t="n">
        <f aca="false">BV273+BV281+BV285</f>
        <v>34393936.5625069</v>
      </c>
      <c r="BW286" s="68" t="n">
        <f aca="false">BW273+BW281+BW285</f>
        <v>34300830.5586035</v>
      </c>
      <c r="BX286" s="68" t="n">
        <f aca="false">BX273+BX281+BX285</f>
        <v>32810930.8471869</v>
      </c>
      <c r="BY286" s="68" t="n">
        <f aca="false">BY273+BY281+BY285</f>
        <v>33876747.2835071</v>
      </c>
      <c r="BZ286" s="68" t="n">
        <f aca="false">BZ273+BZ281+BZ285</f>
        <v>33526879.8929439</v>
      </c>
      <c r="CA286" s="68" t="n">
        <f aca="false">CA273+CA281+CA285</f>
        <v>33037100.0273807</v>
      </c>
      <c r="CB286" s="68" t="n">
        <f aca="false">CB273+CB281+CB285</f>
        <v>32298971.6618175</v>
      </c>
      <c r="CC286" s="68" t="n">
        <f aca="false">CC273+CC281+CC285</f>
        <v>31560843.2962543</v>
      </c>
      <c r="CD286" s="68" t="n">
        <f aca="false">CD273+CD281+CD285</f>
        <v>30899213.9306911</v>
      </c>
      <c r="CE286" s="68" t="n">
        <f aca="false">CE273+CE281+CE285</f>
        <v>30161085.5651279</v>
      </c>
      <c r="CF286" s="68" t="n">
        <f aca="false">CF273+CF281+CF285</f>
        <v>29422957.1995646</v>
      </c>
      <c r="CG286" s="68" t="n">
        <f aca="false">CG273+CG281+CG285</f>
        <v>28761327.8340014</v>
      </c>
      <c r="CH286" s="68" t="n">
        <f aca="false">CH273+CH281+CH285</f>
        <v>28023199.4684382</v>
      </c>
      <c r="CI286" s="68" t="n">
        <f aca="false">CI273+CI281+CI285</f>
        <v>27285071.102875</v>
      </c>
      <c r="CJ286" s="68" t="n">
        <f aca="false">CJ273+CJ281+CJ285</f>
        <v>26630049.7639183</v>
      </c>
      <c r="CK286" s="68" t="n">
        <f aca="false">CK273+CK281+CK285</f>
        <v>26035019.8310438</v>
      </c>
      <c r="CL286" s="68" t="n">
        <f aca="false">CL273+CL281+CL285</f>
        <v>25439989.8981693</v>
      </c>
      <c r="CM286" s="68" t="n">
        <f aca="false">CM273+CM281+CM285</f>
        <v>24844959.9652949</v>
      </c>
      <c r="CN286" s="68" t="n">
        <f aca="false">CN273+CN281+CN285</f>
        <v>24249930.0324204</v>
      </c>
      <c r="CO286" s="68" t="n">
        <f aca="false">CO273+CO281+CO285</f>
        <v>23654900.0995459</v>
      </c>
      <c r="CP286" s="68" t="n">
        <f aca="false">CP273+CP281+CP285</f>
        <v>23059870.1666714</v>
      </c>
      <c r="CQ286" s="68" t="n">
        <f aca="false">CQ273+CQ281+CQ285</f>
        <v>22464840.2337969</v>
      </c>
      <c r="CR286" s="68" t="n">
        <f aca="false">CR273+CR281+CR285</f>
        <v>21869810.3009225</v>
      </c>
      <c r="CS286" s="68" t="n">
        <f aca="false">CS273+CS281+CS285</f>
        <v>21274780.368048</v>
      </c>
      <c r="CT286" s="68" t="n">
        <f aca="false">CT273+CT281+CT285</f>
        <v>20752863.0813718</v>
      </c>
      <c r="CU286" s="68" t="n">
        <f aca="false">CU273+CU281+CU285</f>
        <v>20230945.7946957</v>
      </c>
      <c r="CV286" s="68" t="n">
        <f aca="false">CV273+CV281+CV285</f>
        <v>19709028.5080195</v>
      </c>
      <c r="CW286" s="68" t="n">
        <f aca="false">CW273+CW281+CW285</f>
        <v>19229223.8066734</v>
      </c>
      <c r="CX286" s="68" t="n">
        <f aca="false">CX273+CX281+CX285</f>
        <v>18766865.9542637</v>
      </c>
      <c r="CY286" s="68" t="n">
        <f aca="false">CY273+CY281+CY285</f>
        <v>18304508.101854</v>
      </c>
      <c r="CZ286" s="68" t="n">
        <f aca="false">CZ273+CZ281+CZ285</f>
        <v>17842150.2494443</v>
      </c>
      <c r="DA286" s="68" t="n">
        <f aca="false">DA273+DA281+DA285</f>
        <v>17379792.3970346</v>
      </c>
      <c r="DB286" s="68" t="n">
        <f aca="false">DB273+DB281+DB285</f>
        <v>16917434.5446249</v>
      </c>
      <c r="DC286" s="68" t="n">
        <f aca="false">DC273+DC281+DC285</f>
        <v>16455076.6922152</v>
      </c>
      <c r="DD286" s="68" t="n">
        <f aca="false">DD273+DD281+DD285</f>
        <v>15992718.8398055</v>
      </c>
      <c r="DE286" s="68" t="n">
        <f aca="false">DE273+DE281+DE285</f>
        <v>15530360.9873958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9555835.29753871</v>
      </c>
      <c r="E4" s="13" t="n">
        <f aca="false">SUM(Model!AL10:AW10)</f>
        <v>10772176.8458618</v>
      </c>
      <c r="F4" s="13" t="n">
        <f aca="false">SUM(Model!AX10:BI10)</f>
        <v>10296749.1101953</v>
      </c>
      <c r="G4" s="13" t="n">
        <f aca="false">SUM(Model!BJ10:BU10)</f>
        <v>6449531.25</v>
      </c>
      <c r="H4" s="13" t="n">
        <f aca="false">SUM(Model!BV10:CG10)</f>
        <v>1104159.75</v>
      </c>
      <c r="I4" s="13" t="n">
        <f aca="false">SUM(Model!CH10:CS10)</f>
        <v>0</v>
      </c>
      <c r="J4" s="13" t="n">
        <f aca="false">SUM(Model!CT10:DE10)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7166847.11843502</v>
      </c>
      <c r="E5" s="13" t="n">
        <f aca="false">SUM(Model!AL11:AW11)</f>
        <v>8079094.16807613</v>
      </c>
      <c r="F5" s="13" t="n">
        <f aca="false">SUM(Model!AX11:BI11)</f>
        <v>7722524.41441435</v>
      </c>
      <c r="G5" s="13" t="n">
        <f aca="false">SUM(Model!BJ11:BU11)</f>
        <v>4837125</v>
      </c>
      <c r="H5" s="13" t="n">
        <f aca="false">SUM(Model!BV11:CG11)</f>
        <v>828115.8</v>
      </c>
      <c r="I5" s="13" t="n">
        <f aca="false">SUM(Model!CH11:CS11)</f>
        <v>0</v>
      </c>
      <c r="J5" s="13" t="n">
        <f aca="false">SUM(Model!CT11:DE11)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48492706.6117847</v>
      </c>
      <c r="C6" s="13" t="n">
        <f aca="false">SUM(Model!N57:Y57)</f>
        <v>97601322.7515906</v>
      </c>
      <c r="D6" s="13" t="n">
        <f aca="false">SUM(Model!Z57:AK57)</f>
        <v>127040234.60394</v>
      </c>
      <c r="E6" s="13" t="n">
        <f aca="false">SUM(Model!AL57:AW57)</f>
        <v>142459249.5711</v>
      </c>
      <c r="F6" s="13" t="n">
        <f aca="false">SUM(Model!AX57:BI57)</f>
        <v>119426255.395542</v>
      </c>
      <c r="G6" s="13" t="n">
        <f aca="false">SUM(Model!BJ57:BU57)</f>
        <v>90289686.75</v>
      </c>
      <c r="H6" s="13" t="n">
        <f aca="false">SUM(Model!BV57:CG57)</f>
        <v>6504546.45</v>
      </c>
      <c r="I6" s="13" t="n">
        <f aca="false">SUM(Model!CH57:CS57)</f>
        <v>0</v>
      </c>
      <c r="J6" s="13" t="n">
        <f aca="false">SUM(Model!CT57:DE57)</f>
        <v>0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54732036.9887663</v>
      </c>
      <c r="C7" s="30" t="n">
        <f aca="false">SUM(Model!N58:Y58)</f>
        <v>110399101.652501</v>
      </c>
      <c r="D7" s="30" t="n">
        <f aca="false">SUM(Model!Z58:AK58)</f>
        <v>143762917.019914</v>
      </c>
      <c r="E7" s="30" t="n">
        <f aca="false">SUM(Model!AL58:AW58)</f>
        <v>161310520.585038</v>
      </c>
      <c r="F7" s="30" t="n">
        <f aca="false">SUM(Model!AX58:BI58)</f>
        <v>137445528.920152</v>
      </c>
      <c r="G7" s="30" t="n">
        <f aca="false">SUM(Model!BJ58:BU58)</f>
        <v>101576343</v>
      </c>
      <c r="H7" s="30" t="n">
        <f aca="false">SUM(Model!BV58:CG58)</f>
        <v>8436822</v>
      </c>
      <c r="I7" s="30" t="n">
        <f aca="false">SUM(Model!CH58:CS58)</f>
        <v>0</v>
      </c>
      <c r="J7" s="30" t="n">
        <f aca="false">SUM(Model!CT58:DE58)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-127040234.60394</v>
      </c>
      <c r="E8" s="13" t="n">
        <f aca="false">SUM(Model!AL104:AW104)</f>
        <v>-142459249.5711</v>
      </c>
      <c r="F8" s="13" t="n">
        <f aca="false">SUM(Model!AX104:BI104)</f>
        <v>-119426255.395542</v>
      </c>
      <c r="G8" s="13" t="n">
        <f aca="false">SUM(Model!BJ104:BU104)</f>
        <v>-90289686.75</v>
      </c>
      <c r="H8" s="13" t="n">
        <f aca="false">SUM(Model!BV104:CG104)</f>
        <v>-6504546.45</v>
      </c>
      <c r="I8" s="13" t="n">
        <f aca="false">SUM(Model!CH104:CS104)</f>
        <v>0</v>
      </c>
      <c r="J8" s="13" t="n">
        <f aca="false">SUM(Model!CT104:DE104)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510977.325</v>
      </c>
      <c r="C9" s="13" t="n">
        <f aca="false">SUM(Model!N105:Y105)</f>
        <v>1355144.085</v>
      </c>
      <c r="D9" s="13" t="n">
        <f aca="false">SUM(Model!Z105:AK105)</f>
        <v>845319.48</v>
      </c>
      <c r="E9" s="13" t="n">
        <f aca="false">SUM(Model!AL105:AW105)</f>
        <v>270000</v>
      </c>
      <c r="F9" s="13" t="n">
        <f aca="false">SUM(Model!AX105:BI105)</f>
        <v>450000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-1831525.54</v>
      </c>
      <c r="E10" s="13" t="n">
        <f aca="false">SUM(Model!AL106:AW106)</f>
        <v>-585000</v>
      </c>
      <c r="F10" s="13" t="n">
        <f aca="false">SUM(Model!AX106:BI106)</f>
        <v>-975000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15736476.3559737</v>
      </c>
      <c r="E13" s="32" t="n">
        <f aca="false">SUM(Model!AL109:AW109)</f>
        <v>18536271.013938</v>
      </c>
      <c r="F13" s="32" t="n">
        <f aca="false">SUM(Model!AX109:BI109)</f>
        <v>17494273.5246096</v>
      </c>
      <c r="G13" s="32" t="n">
        <f aca="false">SUM(Model!BJ109:BU109)</f>
        <v>11286656.25</v>
      </c>
      <c r="H13" s="32" t="n">
        <f aca="false">SUM(Model!BV109:CG109)</f>
        <v>1932275.55</v>
      </c>
      <c r="I13" s="32" t="n">
        <f aca="false">SUM(Model!CH109:CS109)</f>
        <v>0</v>
      </c>
      <c r="J13" s="32" t="n">
        <f aca="false">SUM(Model!CT109:DE109)</f>
        <v>0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0.112405475744237</v>
      </c>
      <c r="C14" s="81" t="n">
        <f aca="false">IFERROR(C13/C7,0)</f>
        <v>0.104847279508165</v>
      </c>
      <c r="D14" s="81" t="n">
        <f aca="false">IFERROR(D13/D7,0)</f>
        <v>0.109461303945258</v>
      </c>
      <c r="E14" s="81" t="n">
        <f aca="false">IFERROR(E13/E7,0)</f>
        <v>0.114910490318368</v>
      </c>
      <c r="F14" s="81" t="n">
        <f aca="false">IFERROR(F13/F7,0)</f>
        <v>0.127281503167504</v>
      </c>
      <c r="G14" s="81" t="n">
        <f aca="false">IFERROR(G13/G7,0)</f>
        <v>0.11111500883626</v>
      </c>
      <c r="H14" s="81" t="n">
        <f aca="false">IFERROR(H13/H7,0)</f>
        <v>0.229028839295175</v>
      </c>
      <c r="I14" s="81" t="n">
        <f aca="false">IFERROR(I13/I7,0)</f>
        <v>0</v>
      </c>
      <c r="J14" s="81" t="n">
        <f aca="false">IFERROR(J13/J7,0)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-224523.090966242</v>
      </c>
      <c r="E20" s="13" t="n">
        <f aca="false">SUM(Model!AL144:AW144)</f>
        <v>-692000.629956741</v>
      </c>
      <c r="F20" s="13" t="n">
        <f aca="false">SUM(Model!AX144:BI144)</f>
        <v>-1292360.07247268</v>
      </c>
      <c r="G20" s="13" t="n">
        <f aca="false">SUM(Model!BJ144:BU144)</f>
        <v>-414466.106904542</v>
      </c>
      <c r="H20" s="13" t="n">
        <f aca="false">SUM(Model!BV144:CG144)</f>
        <v>-145461.443283827</v>
      </c>
      <c r="I20" s="13" t="n">
        <f aca="false">SUM(Model!CH144:CS144)</f>
        <v>0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-6030328.93290024</v>
      </c>
      <c r="E21" s="30" t="n">
        <f aca="false">SUM(Model!AL146:AW146)</f>
        <v>-6613922.58872942</v>
      </c>
      <c r="F21" s="30" t="n">
        <f aca="false">SUM(Model!AX146:BI146)</f>
        <v>-7332720.47042081</v>
      </c>
      <c r="G21" s="30" t="n">
        <f aca="false">SUM(Model!BJ146:BU146)</f>
        <v>-6575633.71281164</v>
      </c>
      <c r="H21" s="30" t="n">
        <f aca="false">SUM(Model!BV146:CG146)</f>
        <v>-6429852.40130907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9706147.42307348</v>
      </c>
      <c r="E22" s="30" t="n">
        <f aca="false">SUM(Model!AL147:AW147)</f>
        <v>11922348.4252086</v>
      </c>
      <c r="F22" s="30" t="n">
        <f aca="false">SUM(Model!AX147:BI147)</f>
        <v>10161553.0541888</v>
      </c>
      <c r="G22" s="30" t="n">
        <f aca="false">SUM(Model!BJ147:BU147)</f>
        <v>4711022.53718836</v>
      </c>
      <c r="H22" s="30" t="n">
        <f aca="false">SUM(Model!BV147:CG147)</f>
        <v>-4497576.85130907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0.0389994903401504</v>
      </c>
      <c r="C23" s="81" t="n">
        <f aca="false">IFERROR(C22/C7,0)</f>
        <v>0.0517421765701088</v>
      </c>
      <c r="D23" s="81" t="n">
        <f aca="false">IFERROR(D22/D7,0)</f>
        <v>0.0675149588243887</v>
      </c>
      <c r="E23" s="81" t="n">
        <f aca="false">IFERROR(E22/E7,0)</f>
        <v>0.0739093047494286</v>
      </c>
      <c r="F23" s="81" t="n">
        <f aca="false">IFERROR(F22/F7,0)</f>
        <v>0.0739314922356774</v>
      </c>
      <c r="G23" s="81" t="n">
        <f aca="false">IFERROR(G22/G7,0)</f>
        <v>0.0463791311840038</v>
      </c>
      <c r="H23" s="81" t="n">
        <f aca="false">IFERROR(H22/H7,0)</f>
        <v>-0.533088982001643</v>
      </c>
      <c r="I23" s="81" t="n">
        <f aca="false">IFERROR(I22/I7,0)</f>
        <v>0</v>
      </c>
      <c r="J23" s="81" t="n">
        <f aca="false">IFERROR(J22/J7,0)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-1218552.69885714</v>
      </c>
      <c r="D27" s="37" t="n">
        <f aca="false">Model!Z203+Model!AA203+Model!AB203+Model!AC203+Model!AD203+Model!AE203+Model!AF203+Model!AG203+Model!AH203+Model!AI203+Model!AJ203+Model!AK203</f>
        <v>-330157.45958</v>
      </c>
      <c r="E27" s="37" t="n">
        <f aca="false">Model!AL203+Model!AM203+Model!AN203+Model!AO203+Model!AP203+Model!AQ203+Model!AR203+Model!AS203+Model!AT203+Model!AU203+Model!AV203+Model!AW203</f>
        <v>-1052127.1794616</v>
      </c>
      <c r="F27" s="37" t="n">
        <f aca="false">Model!AX203+Model!AY203+Model!AZ203+Model!BA203+Model!BB203+Model!BC203+Model!BD203+Model!BE203+Model!BF203+Model!BG203+Model!BH203+Model!BI203</f>
        <v>-1881641.68768083</v>
      </c>
      <c r="G27" s="37" t="n">
        <f aca="false">Model!BJ203+Model!BK203+Model!BL203+Model!BM203+Model!BN203+Model!BO203+Model!BP203+Model!BQ203+Model!BR203+Model!BS203+Model!BT203+Model!BU203</f>
        <v>-2014709.77887445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4493737.11202794</v>
      </c>
      <c r="D29" s="37" t="n">
        <f aca="false">Model!Z212+Model!AA212+Model!AB212+Model!AC212+Model!AD212+Model!AE212+Model!AF212+Model!AG212+Model!AH212+Model!AI212+Model!AJ212+Model!AK212</f>
        <v>9375989.96349348</v>
      </c>
      <c r="E29" s="37" t="n">
        <f aca="false">Model!AL212+Model!AM212+Model!AN212+Model!AO212+Model!AP212+Model!AQ212+Model!AR212+Model!AS212+Model!AT212+Model!AU212+Model!AV212+Model!AW212</f>
        <v>10870221.245747</v>
      </c>
      <c r="F29" s="37" t="n">
        <f aca="false">Model!AX212+Model!AY212+Model!AZ212+Model!BA212+Model!BB212+Model!BC212+Model!BD212+Model!BE212+Model!BF212+Model!BG212+Model!BH212+Model!BI212</f>
        <v>8279911.36650797</v>
      </c>
      <c r="G29" s="37" t="n">
        <f aca="false">Model!BJ212+Model!BK212+Model!BL212+Model!BM212+Model!BN212+Model!BO212+Model!BP212+Model!BQ212+Model!BR212+Model!BS212+Model!BT212+Model!BU212</f>
        <v>2696312.75831391</v>
      </c>
      <c r="H29" s="37" t="n">
        <f aca="false">Model!BV212+Model!BW212+Model!BX212+Model!BY212+Model!BZ212+Model!CA212+Model!CB212+Model!CC212+Model!CD212+Model!CE212+Model!CF212+Model!CG212</f>
        <v>-6738784.964421</v>
      </c>
      <c r="I29" s="37" t="n">
        <f aca="false">Model!CH212+Model!CI212+Model!CJ212+Model!CK212+Model!CL212+Model!CM212+Model!CN212+Model!CO212+Model!CP212+Model!CQ212+Model!CR212+Model!CS212</f>
        <v>-7486547.46595344</v>
      </c>
      <c r="J29" s="37" t="n">
        <f aca="false">Model!CT212+Model!CU212+Model!CV212+Model!CW212+Model!CX212+Model!CY212+Model!CZ212+Model!DA212+Model!DB212+Model!DC212+Model!DD212+Model!DE212</f>
        <v>-5744419.38065216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64592420.1377726</v>
      </c>
      <c r="E46" s="13" t="n">
        <f aca="false">Model!AW260</f>
        <v>27179280.501624</v>
      </c>
      <c r="F46" s="13" t="n">
        <f aca="false">Model!BI260</f>
        <v>23231535</v>
      </c>
      <c r="G46" s="13" t="n">
        <f aca="false">Model!BU260</f>
        <v>2975850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16489357.4935598</v>
      </c>
      <c r="E48" s="86" t="n">
        <f aca="false">Model!AW273</f>
        <v>28503363.6787509</v>
      </c>
      <c r="F48" s="86" t="n">
        <f aca="false">Model!BI273</f>
        <v>39254067.9726334</v>
      </c>
      <c r="G48" s="86" t="n">
        <f aca="false">Model!BU273</f>
        <v>44556511.2973217</v>
      </c>
      <c r="H48" s="86" t="n">
        <f aca="false">Model!CG273</f>
        <v>41118074.2685127</v>
      </c>
      <c r="I48" s="86" t="n">
        <f aca="false">Model!CS273</f>
        <v>34707995.4913269</v>
      </c>
      <c r="J48" s="86" t="n">
        <f aca="false">Model!DE273</f>
        <v>28950339.5907543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-3184920.78552381</v>
      </c>
      <c r="D49" s="86" t="n">
        <f aca="false">Model!AK281</f>
        <v>-4417059.67538241</v>
      </c>
      <c r="E49" s="86" t="n">
        <f aca="false">Model!AW281</f>
        <v>-5719186.85484401</v>
      </c>
      <c r="F49" s="86" t="n">
        <f aca="false">Model!BI281</f>
        <v>-7850828.54252484</v>
      </c>
      <c r="G49" s="86" t="n">
        <f aca="false">Model!BU281</f>
        <v>-10115538.3213993</v>
      </c>
      <c r="H49" s="86" t="n">
        <f aca="false">Model!CG281</f>
        <v>-12356746.4345112</v>
      </c>
      <c r="I49" s="86" t="n">
        <f aca="false">Model!CS281</f>
        <v>-13433215.1232789</v>
      </c>
      <c r="J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-2260349.76735005</v>
      </c>
      <c r="E50" s="86" t="n">
        <f aca="false">Model!AL285+Model!AM285+Model!AN285+Model!AO285+Model!AP285+Model!AQ285+Model!AR285+Model!AS285+Model!AT285+Model!AU285+Model!AV285+Model!AW285</f>
        <v>-4716122.95163722</v>
      </c>
      <c r="F50" s="86" t="n">
        <f aca="false">Model!AX285+Model!AY285+Model!AZ285+Model!BA285+Model!BB285+Model!BC285+Model!BD285+Model!BE285+Model!BF285+Model!BG285+Model!BH285+Model!BI285</f>
        <v>-5467721.28661072</v>
      </c>
      <c r="G50" s="86" t="n">
        <f aca="false">Model!BJ285+Model!BK285+Model!BL285+Model!BM285+Model!BN285+Model!BO285+Model!BP285+Model!BQ285+Model!BR285+Model!BS285+Model!BT285+Model!BU285</f>
        <v>-4164795.41735351</v>
      </c>
      <c r="H50" s="86" t="n">
        <f aca="false">Model!BV285+Model!BW285+Model!BX285+Model!BY285+Model!BZ285+Model!CA285+Model!CB285+Model!CC285+Model!CD285+Model!CE285+Model!CF285+Model!CG285</f>
        <v>-1356245.3174319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4131517.33119945</v>
      </c>
      <c r="D51" s="87" t="n">
        <f aca="false">Model!AK286</f>
        <v>12072297.8181774</v>
      </c>
      <c r="E51" s="87" t="n">
        <f aca="false">Model!AW286</f>
        <v>22784176.8239069</v>
      </c>
      <c r="F51" s="87" t="n">
        <f aca="false">Model!BI286</f>
        <v>31403239.4301085</v>
      </c>
      <c r="G51" s="87" t="n">
        <f aca="false">Model!BU286</f>
        <v>34440972.9759224</v>
      </c>
      <c r="H51" s="87" t="n">
        <f aca="false">Model!CG286</f>
        <v>28761327.8340014</v>
      </c>
      <c r="I51" s="87" t="n">
        <f aca="false">Model!CS286</f>
        <v>21274780.368048</v>
      </c>
      <c r="J51" s="87" t="n">
        <f aca="false">Model!DE286</f>
        <v>15530360.9873958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2282218.35257066</v>
      </c>
      <c r="K4" s="13" t="n">
        <f aca="false">SUM(Model!AC10:AE10)</f>
        <v>2076790.50833264</v>
      </c>
      <c r="L4" s="13" t="n">
        <f aca="false">SUM(Model!AF10:AH10)</f>
        <v>2522447.79377569</v>
      </c>
      <c r="M4" s="13" t="n">
        <f aca="false">SUM(Model!AI10:AK10)</f>
        <v>2674378.64285972</v>
      </c>
      <c r="N4" s="13" t="n">
        <f aca="false">SUM(Model!AL10:AN10)</f>
        <v>2515453.34949856</v>
      </c>
      <c r="O4" s="13" t="n">
        <f aca="false">SUM(Model!AO10:AQ10)</f>
        <v>2617712.34976087</v>
      </c>
      <c r="P4" s="13" t="n">
        <f aca="false">SUM(Model!AR10:AT10)</f>
        <v>2844735.84976087</v>
      </c>
      <c r="Q4" s="13" t="n">
        <f aca="false">SUM(Model!AU10:AW10)</f>
        <v>2794275.29684154</v>
      </c>
      <c r="R4" s="13" t="n">
        <f aca="false">SUM(Model!AX10:AZ10)</f>
        <v>2550828.4813018</v>
      </c>
      <c r="S4" s="13" t="n">
        <f aca="false">SUM(Model!BA10:BC10)</f>
        <v>2561147.7313018</v>
      </c>
      <c r="T4" s="13" t="n">
        <f aca="false">SUM(Model!BD10:BF10)</f>
        <v>2592105.4813018</v>
      </c>
      <c r="U4" s="13" t="n">
        <f aca="false">SUM(Model!BG10:BI10)</f>
        <v>2592667.41628987</v>
      </c>
      <c r="V4" s="13" t="n">
        <f aca="false">SUM(Model!BJ10:BL10)</f>
        <v>1826507.25</v>
      </c>
      <c r="W4" s="13" t="n">
        <f aca="false">SUM(Model!BM10:BO10)</f>
        <v>1764591.75</v>
      </c>
      <c r="X4" s="13" t="n">
        <f aca="false">SUM(Model!BP10:BR10)</f>
        <v>1537568.25</v>
      </c>
      <c r="Y4" s="13" t="n">
        <f aca="false">SUM(Model!BS10:BU10)</f>
        <v>1320864</v>
      </c>
      <c r="Z4" s="13" t="n">
        <f aca="false">SUM(Model!BV10:BX10)</f>
        <v>825540</v>
      </c>
      <c r="AA4" s="13" t="n">
        <f aca="false">SUM(Model!BY10:CA10)</f>
        <v>278619.75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1711657.24287326</v>
      </c>
      <c r="K5" s="13" t="n">
        <f aca="false">SUM(Model!AC11:AE11)</f>
        <v>1557586.21949271</v>
      </c>
      <c r="L5" s="13" t="n">
        <f aca="false">SUM(Model!AF11:AH11)</f>
        <v>1891828.25519109</v>
      </c>
      <c r="M5" s="13" t="n">
        <f aca="false">SUM(Model!AI11:AK11)</f>
        <v>2005775.40087797</v>
      </c>
      <c r="N5" s="13" t="n">
        <f aca="false">SUM(Model!AL11:AN11)</f>
        <v>1886581.55061324</v>
      </c>
      <c r="O5" s="13" t="n">
        <f aca="false">SUM(Model!AO11:AQ11)</f>
        <v>1963274.74959316</v>
      </c>
      <c r="P5" s="13" t="n">
        <f aca="false">SUM(Model!AR11:AT11)</f>
        <v>2133541.54959316</v>
      </c>
      <c r="Q5" s="13" t="n">
        <f aca="false">SUM(Model!AU11:AW11)</f>
        <v>2095696.31827657</v>
      </c>
      <c r="R5" s="13" t="n">
        <f aca="false">SUM(Model!AX11:AZ11)</f>
        <v>1913112.09130384</v>
      </c>
      <c r="S5" s="13" t="n">
        <f aca="false">SUM(Model!BA11:BC11)</f>
        <v>1920851.49130384</v>
      </c>
      <c r="T5" s="13" t="n">
        <f aca="false">SUM(Model!BD11:BF11)</f>
        <v>1944069.69130384</v>
      </c>
      <c r="U5" s="13" t="n">
        <f aca="false">SUM(Model!BG11:BI11)</f>
        <v>1944491.14050283</v>
      </c>
      <c r="V5" s="13" t="n">
        <f aca="false">SUM(Model!BJ11:BL11)</f>
        <v>1369873.8</v>
      </c>
      <c r="W5" s="13" t="n">
        <f aca="false">SUM(Model!BM11:BO11)</f>
        <v>1323437.4</v>
      </c>
      <c r="X5" s="13" t="n">
        <f aca="false">SUM(Model!BP11:BR11)</f>
        <v>1153170.6</v>
      </c>
      <c r="Y5" s="13" t="n">
        <f aca="false">SUM(Model!BS11:BU11)</f>
        <v>990643.2</v>
      </c>
      <c r="Z5" s="13" t="n">
        <f aca="false">SUM(Model!BV11:BX11)</f>
        <v>619152</v>
      </c>
      <c r="AA5" s="13" t="n">
        <f aca="false">SUM(Model!BY11:CA11)</f>
        <v>208963.8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15311101.1730906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33779621.9519044</v>
      </c>
      <c r="K6" s="13" t="n">
        <f aca="false">SUM(Model!AC57:AE57)</f>
        <v>30672959.9995478</v>
      </c>
      <c r="L6" s="13" t="n">
        <f aca="false">SUM(Model!AF57:AH57)</f>
        <v>31750923.2514665</v>
      </c>
      <c r="M6" s="13" t="n">
        <f aca="false">SUM(Model!AI57:AK57)</f>
        <v>30836729.4010213</v>
      </c>
      <c r="N6" s="13" t="n">
        <f aca="false">SUM(Model!AL57:AN57)</f>
        <v>31681081.579383</v>
      </c>
      <c r="O6" s="13" t="n">
        <f aca="false">SUM(Model!AO57:AQ57)</f>
        <v>35108288.8049912</v>
      </c>
      <c r="P6" s="13" t="n">
        <f aca="false">SUM(Model!AR57:AT57)</f>
        <v>38093081.182002</v>
      </c>
      <c r="Q6" s="13" t="n">
        <f aca="false">SUM(Model!AU57:AW57)</f>
        <v>37576798.0047239</v>
      </c>
      <c r="R6" s="13" t="n">
        <f aca="false">SUM(Model!AX57:AZ57)</f>
        <v>34411298.0414744</v>
      </c>
      <c r="S6" s="13" t="n">
        <f aca="false">SUM(Model!BA57:BC57)</f>
        <v>29621657.1266184</v>
      </c>
      <c r="T6" s="13" t="n">
        <f aca="false">SUM(Model!BD57:BF57)</f>
        <v>27578417.7790344</v>
      </c>
      <c r="U6" s="13" t="n">
        <f aca="false">SUM(Model!BG57:BI57)</f>
        <v>27814882.4484153</v>
      </c>
      <c r="V6" s="13" t="n">
        <f aca="false">SUM(Model!BJ57:BL57)</f>
        <v>28622401.95</v>
      </c>
      <c r="W6" s="13" t="n">
        <f aca="false">SUM(Model!BM57:BO57)</f>
        <v>26747099.85</v>
      </c>
      <c r="X6" s="13" t="n">
        <f aca="false">SUM(Model!BP57:BR57)</f>
        <v>21672435.15</v>
      </c>
      <c r="Y6" s="13" t="n">
        <f aca="false">SUM(Model!BS57:BU57)</f>
        <v>13247749.8</v>
      </c>
      <c r="Z6" s="13" t="n">
        <f aca="false">SUM(Model!BV57:BX57)</f>
        <v>5625654</v>
      </c>
      <c r="AA6" s="13" t="n">
        <f aca="false">SUM(Model!BY57:CA57)</f>
        <v>878892.45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17153011.1691326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37773497.5473483</v>
      </c>
      <c r="K7" s="91" t="n">
        <f aca="false">SUM(Model!AC58:AE58)</f>
        <v>34307336.7273732</v>
      </c>
      <c r="L7" s="91" t="n">
        <f aca="false">SUM(Model!AF58:AH58)</f>
        <v>36165199.3004333</v>
      </c>
      <c r="M7" s="91" t="n">
        <f aca="false">SUM(Model!AI58:AK58)</f>
        <v>35516883.4447589</v>
      </c>
      <c r="N7" s="91" t="n">
        <f aca="false">SUM(Model!AL58:AN58)</f>
        <v>36083116.4794948</v>
      </c>
      <c r="O7" s="91" t="n">
        <f aca="false">SUM(Model!AO58:AQ58)</f>
        <v>39689275.9043452</v>
      </c>
      <c r="P7" s="91" t="n">
        <f aca="false">SUM(Model!AR58:AT58)</f>
        <v>43071358.581356</v>
      </c>
      <c r="Q7" s="91" t="n">
        <f aca="false">SUM(Model!AU58:AW58)</f>
        <v>42466769.619842</v>
      </c>
      <c r="R7" s="91" t="n">
        <f aca="false">SUM(Model!AX58:AZ58)</f>
        <v>38875238.61408</v>
      </c>
      <c r="S7" s="91" t="n">
        <f aca="false">SUM(Model!BA58:BC58)</f>
        <v>34103656.349224</v>
      </c>
      <c r="T7" s="91" t="n">
        <f aca="false">SUM(Model!BD58:BF58)</f>
        <v>32114592.95164</v>
      </c>
      <c r="U7" s="91" t="n">
        <f aca="false">SUM(Model!BG58:BI58)</f>
        <v>32352041.005208</v>
      </c>
      <c r="V7" s="91" t="n">
        <f aca="false">SUM(Model!BJ58:BL58)</f>
        <v>31818783</v>
      </c>
      <c r="W7" s="91" t="n">
        <f aca="false">SUM(Model!BM58:BO58)</f>
        <v>29835129</v>
      </c>
      <c r="X7" s="91" t="n">
        <f aca="false">SUM(Model!BP58:BR58)</f>
        <v>24363174</v>
      </c>
      <c r="Y7" s="91" t="n">
        <f aca="false">SUM(Model!BS58:BU58)</f>
        <v>15559257</v>
      </c>
      <c r="Z7" s="91" t="n">
        <f aca="false">SUM(Model!BV58:BX58)</f>
        <v>7070346</v>
      </c>
      <c r="AA7" s="91" t="n">
        <f aca="false">SUM(Model!BY58:CA58)</f>
        <v>1366476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-33779621.9519044</v>
      </c>
      <c r="K8" s="13" t="n">
        <f aca="false">SUM(Model!AC104:AE104)</f>
        <v>-30672959.9995478</v>
      </c>
      <c r="L8" s="13" t="n">
        <f aca="false">SUM(Model!AF104:AH104)</f>
        <v>-31750923.2514665</v>
      </c>
      <c r="M8" s="13" t="n">
        <f aca="false">SUM(Model!AI104:AK104)</f>
        <v>-30836729.4010213</v>
      </c>
      <c r="N8" s="13" t="n">
        <f aca="false">SUM(Model!AL104:AN104)</f>
        <v>-31681081.579383</v>
      </c>
      <c r="O8" s="13" t="n">
        <f aca="false">SUM(Model!AO104:AQ104)</f>
        <v>-35108288.8049912</v>
      </c>
      <c r="P8" s="13" t="n">
        <f aca="false">SUM(Model!AR104:AT104)</f>
        <v>-38093081.182002</v>
      </c>
      <c r="Q8" s="13" t="n">
        <f aca="false">SUM(Model!AU104:AW104)</f>
        <v>-37576798.0047239</v>
      </c>
      <c r="R8" s="13" t="n">
        <f aca="false">SUM(Model!AX104:AZ104)</f>
        <v>-34411298.0414744</v>
      </c>
      <c r="S8" s="13" t="n">
        <f aca="false">SUM(Model!BA104:BC104)</f>
        <v>-29621657.1266184</v>
      </c>
      <c r="T8" s="13" t="n">
        <f aca="false">SUM(Model!BD104:BF104)</f>
        <v>-27578417.7790344</v>
      </c>
      <c r="U8" s="13" t="n">
        <f aca="false">SUM(Model!BG104:BI104)</f>
        <v>-27814882.4484153</v>
      </c>
      <c r="V8" s="13" t="n">
        <f aca="false">SUM(Model!BJ104:BL104)</f>
        <v>-28622401.95</v>
      </c>
      <c r="W8" s="13" t="n">
        <f aca="false">SUM(Model!BM104:BO104)</f>
        <v>-26747099.85</v>
      </c>
      <c r="X8" s="13" t="n">
        <f aca="false">SUM(Model!BP104:BR104)</f>
        <v>-21672435.15</v>
      </c>
      <c r="Y8" s="13" t="n">
        <f aca="false">SUM(Model!BS104:BU104)</f>
        <v>-13247749.8</v>
      </c>
      <c r="Z8" s="13" t="n">
        <f aca="false">SUM(Model!BV104:BX104)</f>
        <v>-5625654</v>
      </c>
      <c r="AA8" s="13" t="n">
        <f aca="false">SUM(Model!BY104:CA104)</f>
        <v>-878892.45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192026.25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225000</v>
      </c>
      <c r="N9" s="13" t="n">
        <f aca="false">SUM(Model!AL105:AN105)</f>
        <v>0</v>
      </c>
      <c r="O9" s="13" t="n">
        <f aca="false">SUM(Model!AO105:AQ105)</f>
        <v>270000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225000</v>
      </c>
      <c r="T9" s="13" t="n">
        <f aca="false">SUM(Model!BD105:BF105)</f>
        <v>0</v>
      </c>
      <c r="U9" s="13" t="n">
        <f aca="false">SUM(Model!BG105:BI105)</f>
        <v>225000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-487500</v>
      </c>
      <c r="N10" s="13" t="n">
        <f aca="false">SUM(Model!AL106:AN106)</f>
        <v>0</v>
      </c>
      <c r="O10" s="13" t="n">
        <f aca="false">SUM(Model!AO106:AQ106)</f>
        <v>-585000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-487500</v>
      </c>
      <c r="T10" s="13" t="n">
        <f aca="false">SUM(Model!BD106:BF106)</f>
        <v>0</v>
      </c>
      <c r="U10" s="13" t="n">
        <f aca="false">SUM(Model!BG106:BI106)</f>
        <v>-487500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3993875.59544391</v>
      </c>
      <c r="K13" s="32" t="n">
        <f aca="false">SUM(Model!AC109:AE109)</f>
        <v>2910670.66782535</v>
      </c>
      <c r="L13" s="32" t="n">
        <f aca="false">SUM(Model!AF109:AH109)</f>
        <v>4414276.04896678</v>
      </c>
      <c r="M13" s="32" t="n">
        <f aca="false">SUM(Model!AI109:AK109)</f>
        <v>4417654.04373768</v>
      </c>
      <c r="N13" s="32" t="n">
        <f aca="false">SUM(Model!AL109:AN109)</f>
        <v>4402034.90011179</v>
      </c>
      <c r="O13" s="32" t="n">
        <f aca="false">SUM(Model!AO109:AQ109)</f>
        <v>4265987.09935403</v>
      </c>
      <c r="P13" s="32" t="n">
        <f aca="false">SUM(Model!AR109:AT109)</f>
        <v>4978277.39935403</v>
      </c>
      <c r="Q13" s="32" t="n">
        <f aca="false">SUM(Model!AU109:AW109)</f>
        <v>4889971.61511811</v>
      </c>
      <c r="R13" s="32" t="n">
        <f aca="false">SUM(Model!AX109:AZ109)</f>
        <v>4463940.57260564</v>
      </c>
      <c r="S13" s="32" t="n">
        <f aca="false">SUM(Model!BA109:BC109)</f>
        <v>4219499.22260564</v>
      </c>
      <c r="T13" s="32" t="n">
        <f aca="false">SUM(Model!BD109:BF109)</f>
        <v>4536175.17260564</v>
      </c>
      <c r="U13" s="32" t="n">
        <f aca="false">SUM(Model!BG109:BI109)</f>
        <v>4274658.55679269</v>
      </c>
      <c r="V13" s="32" t="n">
        <f aca="false">SUM(Model!BJ109:BL109)</f>
        <v>3196381.05</v>
      </c>
      <c r="W13" s="32" t="n">
        <f aca="false">SUM(Model!BM109:BO109)</f>
        <v>3088029.15</v>
      </c>
      <c r="X13" s="32" t="n">
        <f aca="false">SUM(Model!BP109:BR109)</f>
        <v>2690738.85</v>
      </c>
      <c r="Y13" s="32" t="n">
        <f aca="false">SUM(Model!BS109:BU109)</f>
        <v>2311507.2</v>
      </c>
      <c r="Z13" s="32" t="n">
        <f aca="false">SUM(Model!BV109:BX109)</f>
        <v>1444692</v>
      </c>
      <c r="AA13" s="32" t="n">
        <f aca="false">SUM(Model!BY109:CA109)</f>
        <v>487583.55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0.115340404855222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0.10573221583301</v>
      </c>
      <c r="K14" s="92" t="n">
        <f aca="false">IFERROR(K13/K7,0)</f>
        <v>0.0848410557472093</v>
      </c>
      <c r="L14" s="92" t="n">
        <f aca="false">IFERROR(L13/L7,0)</f>
        <v>0.122058667845193</v>
      </c>
      <c r="M14" s="92" t="n">
        <f aca="false">IFERROR(M13/M7,0)</f>
        <v>0.124381804237094</v>
      </c>
      <c r="N14" s="92" t="n">
        <f aca="false">IFERROR(N13/N7,0)</f>
        <v>0.121997081449807</v>
      </c>
      <c r="O14" s="92" t="n">
        <f aca="false">IFERROR(O13/O7,0)</f>
        <v>0.107484629088106</v>
      </c>
      <c r="P14" s="92" t="n">
        <f aca="false">IFERROR(P13/P7,0)</f>
        <v>0.115582084320622</v>
      </c>
      <c r="Q14" s="92" t="n">
        <f aca="false">IFERROR(Q13/Q7,0)</f>
        <v>0.115148189016792</v>
      </c>
      <c r="R14" s="92" t="n">
        <f aca="false">IFERROR(R13/R7,0)</f>
        <v>0.114827348506328</v>
      </c>
      <c r="S14" s="92" t="n">
        <f aca="false">IFERROR(S13/S7,0)</f>
        <v>0.123725713729861</v>
      </c>
      <c r="T14" s="92" t="n">
        <f aca="false">IFERROR(T13/T7,0)</f>
        <v>0.141249654929037</v>
      </c>
      <c r="U14" s="92" t="n">
        <f aca="false">IFERROR(U13/U7,0)</f>
        <v>0.132129486238737</v>
      </c>
      <c r="V14" s="92" t="n">
        <f aca="false">IFERROR(V13/V7,0)</f>
        <v>0.100455792102419</v>
      </c>
      <c r="W14" s="92" t="n">
        <f aca="false">IFERROR(W13/W7,0)</f>
        <v>0.1035031271358</v>
      </c>
      <c r="X14" s="92" t="n">
        <f aca="false">IFERROR(X13/X7,0)</f>
        <v>0.110442869635951</v>
      </c>
      <c r="Y14" s="92" t="n">
        <f aca="false">IFERROR(Y13/Y7,0)</f>
        <v>0.148561541209841</v>
      </c>
      <c r="Z14" s="92" t="n">
        <f aca="false">IFERROR(Z13/Z7,0)</f>
        <v>0.204331160030924</v>
      </c>
      <c r="AA14" s="92" t="n">
        <f aca="false">IFERROR(AA13/AA7,0)</f>
        <v>0.356818231714278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-45000</v>
      </c>
      <c r="L20" s="13" t="n">
        <f aca="false">SUM(Model!AF144:AH144)</f>
        <v>-49012.6003774946</v>
      </c>
      <c r="M20" s="13" t="n">
        <f aca="false">SUM(Model!AI144:AK144)</f>
        <v>-130510.490588748</v>
      </c>
      <c r="N20" s="13" t="n">
        <f aca="false">SUM(Model!AL144:AN144)</f>
        <v>-213123.112226101</v>
      </c>
      <c r="O20" s="13" t="n">
        <f aca="false">SUM(Model!AO144:AQ144)</f>
        <v>-120000</v>
      </c>
      <c r="P20" s="13" t="n">
        <f aca="false">SUM(Model!AR144:AT144)</f>
        <v>-133746.080898122</v>
      </c>
      <c r="Q20" s="13" t="n">
        <f aca="false">SUM(Model!AU144:AW144)</f>
        <v>-225131.436832518</v>
      </c>
      <c r="R20" s="13" t="n">
        <f aca="false">SUM(Model!AX144:AZ144)</f>
        <v>-200692.132586924</v>
      </c>
      <c r="S20" s="13" t="n">
        <f aca="false">SUM(Model!BA144:BC144)</f>
        <v>-340901.869774381</v>
      </c>
      <c r="T20" s="13" t="n">
        <f aca="false">SUM(Model!BD144:BF144)</f>
        <v>-373834.0623066</v>
      </c>
      <c r="U20" s="13" t="n">
        <f aca="false">SUM(Model!BG144:BI144)</f>
        <v>-376932.007804776</v>
      </c>
      <c r="V20" s="13" t="n">
        <f aca="false">SUM(Model!BJ144:BL144)</f>
        <v>0</v>
      </c>
      <c r="W20" s="13" t="n">
        <f aca="false">SUM(Model!BM144:BO144)</f>
        <v>-167687.491965806</v>
      </c>
      <c r="X20" s="13" t="n">
        <f aca="false">SUM(Model!BP144:BR144)</f>
        <v>-59846.1009684728</v>
      </c>
      <c r="Y20" s="13" t="n">
        <f aca="false">SUM(Model!BS144:BU144)</f>
        <v>-186932.513970263</v>
      </c>
      <c r="Z20" s="13" t="n">
        <f aca="false">SUM(Model!BV144:BX144)</f>
        <v>-120927.230235387</v>
      </c>
      <c r="AA20" s="13" t="n">
        <f aca="false">SUM(Model!BY144:CA144)</f>
        <v>-24534.2130484401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-1503601.467678</v>
      </c>
      <c r="L21" s="91" t="n">
        <f aca="false">SUM(Model!AF146:AH146)</f>
        <v>-1507614.06805549</v>
      </c>
      <c r="M21" s="91" t="n">
        <f aca="false">SUM(Model!AI146:AK146)</f>
        <v>-1589111.95826675</v>
      </c>
      <c r="N21" s="91" t="n">
        <f aca="false">SUM(Model!AL146:AN146)</f>
        <v>-1671724.5799041</v>
      </c>
      <c r="O21" s="91" t="n">
        <f aca="false">SUM(Model!AO146:AQ146)</f>
        <v>-1607773.49703156</v>
      </c>
      <c r="P21" s="91" t="n">
        <f aca="false">SUM(Model!AR146:AT146)</f>
        <v>-1621519.57792968</v>
      </c>
      <c r="Q21" s="91" t="n">
        <f aca="false">SUM(Model!AU146:AW146)</f>
        <v>-1712904.93386408</v>
      </c>
      <c r="R21" s="91" t="n">
        <f aca="false">SUM(Model!AX146:AZ146)</f>
        <v>-1688465.62961848</v>
      </c>
      <c r="S21" s="91" t="n">
        <f aca="false">SUM(Model!BA146:BC146)</f>
        <v>-1858430.83674657</v>
      </c>
      <c r="T21" s="91" t="n">
        <f aca="false">SUM(Model!BD146:BF146)</f>
        <v>-1891363.02927879</v>
      </c>
      <c r="U21" s="91" t="n">
        <f aca="false">SUM(Model!BG146:BI146)</f>
        <v>-1894460.97477697</v>
      </c>
      <c r="V21" s="91" t="n">
        <f aca="false">SUM(Model!BJ146:BL146)</f>
        <v>-1517528.96697219</v>
      </c>
      <c r="W21" s="91" t="n">
        <f aca="false">SUM(Model!BM146:BO146)</f>
        <v>-1715567.03827744</v>
      </c>
      <c r="X21" s="91" t="n">
        <f aca="false">SUM(Model!BP146:BR146)</f>
        <v>-1607725.64728011</v>
      </c>
      <c r="Y21" s="91" t="n">
        <f aca="false">SUM(Model!BS146:BU146)</f>
        <v>-1734812.0602819</v>
      </c>
      <c r="Z21" s="91" t="n">
        <f aca="false">SUM(Model!BV146:BX146)</f>
        <v>-1668806.77654702</v>
      </c>
      <c r="AA21" s="91" t="n">
        <f aca="false">SUM(Model!BY146:CA146)</f>
        <v>-1603371.35028631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2563874.15654391</v>
      </c>
      <c r="K22" s="94" t="n">
        <f aca="false">SUM(Model!AC147:AE147)</f>
        <v>1407069.20014735</v>
      </c>
      <c r="L22" s="94" t="n">
        <f aca="false">SUM(Model!AF147:AH147)</f>
        <v>2906661.98091129</v>
      </c>
      <c r="M22" s="94" t="n">
        <f aca="false">SUM(Model!AI147:AK147)</f>
        <v>2828542.08547094</v>
      </c>
      <c r="N22" s="94" t="n">
        <f aca="false">SUM(Model!AL147:AN147)</f>
        <v>2730310.32020769</v>
      </c>
      <c r="O22" s="94" t="n">
        <f aca="false">SUM(Model!AO147:AQ147)</f>
        <v>2658213.60232247</v>
      </c>
      <c r="P22" s="94" t="n">
        <f aca="false">SUM(Model!AR147:AT147)</f>
        <v>3356757.82142435</v>
      </c>
      <c r="Q22" s="94" t="n">
        <f aca="false">SUM(Model!AU147:AW147)</f>
        <v>3177066.68125403</v>
      </c>
      <c r="R22" s="94" t="n">
        <f aca="false">SUM(Model!AX147:AZ147)</f>
        <v>2775474.94298716</v>
      </c>
      <c r="S22" s="94" t="n">
        <f aca="false">SUM(Model!BA147:BC147)</f>
        <v>2361068.38585907</v>
      </c>
      <c r="T22" s="94" t="n">
        <f aca="false">SUM(Model!BD147:BF147)</f>
        <v>2644812.14332685</v>
      </c>
      <c r="U22" s="94" t="n">
        <f aca="false">SUM(Model!BG147:BI147)</f>
        <v>2380197.58201573</v>
      </c>
      <c r="V22" s="94" t="n">
        <f aca="false">SUM(Model!BJ147:BL147)</f>
        <v>1678852.08302781</v>
      </c>
      <c r="W22" s="94" t="n">
        <f aca="false">SUM(Model!BM147:BO147)</f>
        <v>1372462.11172256</v>
      </c>
      <c r="X22" s="94" t="n">
        <f aca="false">SUM(Model!BP147:BR147)</f>
        <v>1083013.20271989</v>
      </c>
      <c r="Y22" s="94" t="n">
        <f aca="false">SUM(Model!BS147:BU147)</f>
        <v>576695.139718101</v>
      </c>
      <c r="Z22" s="94" t="n">
        <f aca="false">SUM(Model!BV147:BX147)</f>
        <v>-224114.776547022</v>
      </c>
      <c r="AA22" s="94" t="n">
        <f aca="false">SUM(Model!BY147:CA147)</f>
        <v>-1115787.80028631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0.0522414922117659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0.0678749473312644</v>
      </c>
      <c r="K23" s="92" t="n">
        <f aca="false">IFERROR(K22/K7,0)</f>
        <v>0.0410136528908895</v>
      </c>
      <c r="L23" s="92" t="n">
        <f aca="false">IFERROR(L22/L7,0)</f>
        <v>0.0803717949060622</v>
      </c>
      <c r="M23" s="92" t="n">
        <f aca="false">IFERROR(M22/M7,0)</f>
        <v>0.0796393661586411</v>
      </c>
      <c r="N23" s="92" t="n">
        <f aca="false">IFERROR(N22/N7,0)</f>
        <v>0.0756672534579786</v>
      </c>
      <c r="O23" s="92" t="n">
        <f aca="false">IFERROR(O22/O7,0)</f>
        <v>0.0669756134813094</v>
      </c>
      <c r="P23" s="92" t="n">
        <f aca="false">IFERROR(P22/P7,0)</f>
        <v>0.0779348024298766</v>
      </c>
      <c r="Q23" s="92" t="n">
        <f aca="false">IFERROR(Q22/Q7,0)</f>
        <v>0.0748130057853421</v>
      </c>
      <c r="R23" s="92" t="n">
        <f aca="false">IFERROR(R22/R7,0)</f>
        <v>0.0713944156212053</v>
      </c>
      <c r="S23" s="92" t="n">
        <f aca="false">IFERROR(S22/S7,0)</f>
        <v>0.0692321187406285</v>
      </c>
      <c r="T23" s="92" t="n">
        <f aca="false">IFERROR(T22/T7,0)</f>
        <v>0.0823554621199639</v>
      </c>
      <c r="U23" s="92" t="n">
        <f aca="false">IFERROR(U22/U7,0)</f>
        <v>0.0735717904670239</v>
      </c>
      <c r="V23" s="92" t="n">
        <f aca="false">IFERROR(V22/V7,0)</f>
        <v>0.0527629256916522</v>
      </c>
      <c r="W23" s="92" t="n">
        <f aca="false">IFERROR(W22/W7,0)</f>
        <v>0.0460015477634623</v>
      </c>
      <c r="X23" s="92" t="n">
        <f aca="false">IFERROR(X22/X7,0)</f>
        <v>0.0444528780494649</v>
      </c>
      <c r="Y23" s="92" t="n">
        <f aca="false">IFERROR(Y22/Y7,0)</f>
        <v>0.0370644394984993</v>
      </c>
      <c r="Z23" s="92" t="n">
        <f aca="false">IFERROR(Z22/Z7,0)</f>
        <v>-0.0316978513564996</v>
      </c>
      <c r="AA23" s="92" t="n">
        <f aca="false">IFERROR(AA22/AA7,0)</f>
        <v>-0.816544015618502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-324320.2968</v>
      </c>
      <c r="H27" s="37" t="n">
        <f aca="false">Model!T203+Model!U203+Model!V203</f>
        <v>-412889.2468</v>
      </c>
      <c r="I27" s="37" t="n">
        <f aca="false">Model!W203+Model!X203+Model!Y203</f>
        <v>-260058.2724</v>
      </c>
      <c r="J27" s="37" t="n">
        <f aca="false">Model!Z203+Model!AA203+Model!AB203</f>
        <v>-155420.862</v>
      </c>
      <c r="K27" s="37" t="n">
        <f aca="false">Model!AC203+Model!AD203+Model!AE203</f>
        <v>-27105.12336</v>
      </c>
      <c r="L27" s="37" t="n">
        <f aca="false">Model!AF203+Model!AG203+Model!AH203</f>
        <v>-15092.05236</v>
      </c>
      <c r="M27" s="37" t="n">
        <f aca="false">Model!AI203+Model!AJ203+Model!AK203</f>
        <v>-132539.42186</v>
      </c>
      <c r="N27" s="37" t="n">
        <f aca="false">Model!AL203+Model!AM203+Model!AN203</f>
        <v>-114426.20586</v>
      </c>
      <c r="O27" s="37" t="n">
        <f aca="false">Model!AO203+Model!AP203+Model!AQ203</f>
        <v>-179264.8638672</v>
      </c>
      <c r="P27" s="37" t="n">
        <f aca="false">Model!AR203+Model!AS203+Model!AT203</f>
        <v>-317939.4613672</v>
      </c>
      <c r="Q27" s="37" t="n">
        <f aca="false">Model!AU203+Model!AV203+Model!AW203</f>
        <v>-440496.6483672</v>
      </c>
      <c r="R27" s="37" t="n">
        <f aca="false">Model!AX203+Model!AY203+Model!AZ203</f>
        <v>-408187.3993672</v>
      </c>
      <c r="S27" s="37" t="n">
        <f aca="false">Model!BA203+Model!BB203+Model!BC203</f>
        <v>-487279.988604544</v>
      </c>
      <c r="T27" s="37" t="n">
        <f aca="false">Model!BD203+Model!BE203+Model!BF203</f>
        <v>-491151.427604544</v>
      </c>
      <c r="U27" s="37" t="n">
        <f aca="false">Model!BG203+Model!BH203+Model!BI203</f>
        <v>-495022.872104544</v>
      </c>
      <c r="V27" s="37" t="n">
        <f aca="false">Model!BJ203+Model!BK203+Model!BL203</f>
        <v>-498894.311104544</v>
      </c>
      <c r="W27" s="37" t="n">
        <f aca="false">Model!BM203+Model!BN203+Model!BO203</f>
        <v>-390655.348256635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-194426.089260423</v>
      </c>
      <c r="H29" s="37" t="n">
        <f aca="false">Model!T212+Model!U212+Model!V212</f>
        <v>1494987.60804539</v>
      </c>
      <c r="I29" s="37" t="n">
        <f aca="false">Model!W212+Model!X212+Model!Y212</f>
        <v>2269625.72821322</v>
      </c>
      <c r="J29" s="37" t="n">
        <f aca="false">Model!Z212+Model!AA212+Model!AB212</f>
        <v>2408453.29454391</v>
      </c>
      <c r="K29" s="37" t="n">
        <f aca="false">Model!AC212+Model!AD212+Model!AE212</f>
        <v>1379964.07678735</v>
      </c>
      <c r="L29" s="37" t="n">
        <f aca="false">Model!AF212+Model!AG212+Model!AH212</f>
        <v>2891569.92855129</v>
      </c>
      <c r="M29" s="37" t="n">
        <f aca="false">Model!AI212+Model!AJ212+Model!AK212</f>
        <v>2696002.66361094</v>
      </c>
      <c r="N29" s="37" t="n">
        <f aca="false">Model!AL212+Model!AM212+Model!AN212</f>
        <v>2615884.11434769</v>
      </c>
      <c r="O29" s="37" t="n">
        <f aca="false">Model!AO212+Model!AP212+Model!AQ212</f>
        <v>2478948.73845527</v>
      </c>
      <c r="P29" s="37" t="n">
        <f aca="false">Model!AR212+Model!AS212+Model!AT212</f>
        <v>3038818.36005715</v>
      </c>
      <c r="Q29" s="37" t="n">
        <f aca="false">Model!AU212+Model!AV212+Model!AW212</f>
        <v>2736570.03288683</v>
      </c>
      <c r="R29" s="37" t="n">
        <f aca="false">Model!AX212+Model!AY212+Model!AZ212</f>
        <v>2367287.54361996</v>
      </c>
      <c r="S29" s="37" t="n">
        <f aca="false">Model!BA212+Model!BB212+Model!BC212</f>
        <v>1873788.39725452</v>
      </c>
      <c r="T29" s="37" t="n">
        <f aca="false">Model!BD212+Model!BE212+Model!BF212</f>
        <v>2153660.7157223</v>
      </c>
      <c r="U29" s="37" t="n">
        <f aca="false">Model!BG212+Model!BH212+Model!BI212</f>
        <v>1885174.70991118</v>
      </c>
      <c r="V29" s="37" t="n">
        <f aca="false">Model!BJ212+Model!BK212+Model!BL212</f>
        <v>1179957.77192326</v>
      </c>
      <c r="W29" s="37" t="n">
        <f aca="false">Model!BM212+Model!BN212+Model!BO212</f>
        <v>981806.763465923</v>
      </c>
      <c r="X29" s="37" t="n">
        <f aca="false">Model!BP212+Model!BQ212+Model!BR212</f>
        <v>513177.317963258</v>
      </c>
      <c r="Y29" s="37" t="n">
        <f aca="false">Model!BS212+Model!BT212+Model!BU212</f>
        <v>21370.9049614664</v>
      </c>
      <c r="Z29" s="37" t="n">
        <f aca="false">Model!BV212+Model!BW212+Model!BX212</f>
        <v>-779439.011303657</v>
      </c>
      <c r="AA29" s="37" t="n">
        <f aca="false">Model!BY212+Model!BZ212+Model!CA212</f>
        <v>-1683573.75973808</v>
      </c>
      <c r="AB29" s="37" t="n">
        <f aca="false">Model!CB212+Model!CC212+Model!CD212</f>
        <v>-2137886.09668964</v>
      </c>
      <c r="AC29" s="37" t="n">
        <f aca="false">Model!CE212+Model!CF212+Model!CG212</f>
        <v>-2137886.09668964</v>
      </c>
      <c r="AD29" s="37" t="n">
        <f aca="false">Model!CH212+Model!CI212+Model!CJ212</f>
        <v>-2131278.07008316</v>
      </c>
      <c r="AE29" s="37" t="n">
        <f aca="false">Model!CK212+Model!CL212+Model!CM212</f>
        <v>-1785089.79862343</v>
      </c>
      <c r="AF29" s="37" t="n">
        <f aca="false">Model!CN212+Model!CO212+Model!CP212</f>
        <v>-1785089.79862343</v>
      </c>
      <c r="AG29" s="37" t="n">
        <f aca="false">Model!CQ212+Model!CR212+Model!CS212</f>
        <v>-1785089.79862343</v>
      </c>
      <c r="AH29" s="37" t="n">
        <f aca="false">Model!CT212+Model!CU212+Model!CV212</f>
        <v>-1565751.86002851</v>
      </c>
      <c r="AI29" s="37" t="n">
        <f aca="false">Model!CW212+Model!CX212+Model!CY212</f>
        <v>-1404520.40616549</v>
      </c>
      <c r="AJ29" s="37" t="n">
        <f aca="false">Model!CZ212+Model!DA212+Model!DB212</f>
        <v>-1387073.55722908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64592420.1377726</v>
      </c>
      <c r="N46" s="96" t="n">
        <f aca="false">Model!AN260</f>
        <v>49418679.715966</v>
      </c>
      <c r="O46" s="96" t="n">
        <f aca="false">Model!AQ260</f>
        <v>54111756.635742</v>
      </c>
      <c r="P46" s="96" t="n">
        <f aca="false">Model!AT260</f>
        <v>39813095.054386</v>
      </c>
      <c r="Q46" s="96" t="n">
        <f aca="false">Model!AW260</f>
        <v>27179280.501624</v>
      </c>
      <c r="R46" s="96" t="n">
        <f aca="false">Model!AZ260</f>
        <v>16304865.887544</v>
      </c>
      <c r="S46" s="96" t="n">
        <f aca="false">Model!BC260</f>
        <v>22065854.53832</v>
      </c>
      <c r="T46" s="96" t="n">
        <f aca="false">Model!BF260</f>
        <v>14522644.58668</v>
      </c>
      <c r="U46" s="96" t="n">
        <f aca="false">Model!BI260</f>
        <v>23231535</v>
      </c>
      <c r="V46" s="96" t="n">
        <f aca="false">Model!BL260</f>
        <v>17903445</v>
      </c>
      <c r="W46" s="96" t="n">
        <f aca="false">Model!BO260</f>
        <v>12096555</v>
      </c>
      <c r="X46" s="96" t="n">
        <f aca="false">Model!BR260</f>
        <v>6768465</v>
      </c>
      <c r="Y46" s="96" t="n">
        <f aca="false">Model!BU260</f>
        <v>2975850</v>
      </c>
      <c r="Z46" s="96" t="n">
        <f aca="false">Model!BX260</f>
        <v>889169.999999999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9594927.81349498</v>
      </c>
      <c r="K48" s="86" t="n">
        <f aca="false">Model!AE273</f>
        <v>11601168.1456261</v>
      </c>
      <c r="L48" s="86" t="n">
        <f aca="false">Model!AH273</f>
        <v>13598185.5052803</v>
      </c>
      <c r="M48" s="86" t="n">
        <f aca="false">Model!AK273</f>
        <v>16489357.4935598</v>
      </c>
      <c r="N48" s="86" t="n">
        <f aca="false">Model!AN273</f>
        <v>19549769.0769289</v>
      </c>
      <c r="O48" s="86" t="n">
        <f aca="false">Model!AQ273</f>
        <v>21729923.5342837</v>
      </c>
      <c r="P48" s="86" t="n">
        <f aca="false">Model!AT273</f>
        <v>24837767.4857403</v>
      </c>
      <c r="Q48" s="86" t="n">
        <f aca="false">Model!AW273</f>
        <v>28503363.6787509</v>
      </c>
      <c r="R48" s="86" t="n">
        <f aca="false">Model!AZ273</f>
        <v>31182052.1431078</v>
      </c>
      <c r="S48" s="86" t="n">
        <f aca="false">Model!BC273</f>
        <v>33607958.9678365</v>
      </c>
      <c r="T48" s="86" t="n">
        <f aca="false">Model!BF273</f>
        <v>36314900.7525331</v>
      </c>
      <c r="U48" s="86" t="n">
        <f aca="false">Model!BI273</f>
        <v>39254067.9726334</v>
      </c>
      <c r="V48" s="86" t="n">
        <f aca="false">Model!BL273</f>
        <v>40953687.5031612</v>
      </c>
      <c r="W48" s="86" t="n">
        <f aca="false">Model!BO273</f>
        <v>42569038.4573837</v>
      </c>
      <c r="X48" s="86" t="n">
        <f aca="false">Model!BR273</f>
        <v>43517514.7176036</v>
      </c>
      <c r="Y48" s="86" t="n">
        <f aca="false">Model!BU273</f>
        <v>44556511.2973217</v>
      </c>
      <c r="Z48" s="86" t="n">
        <f aca="false">Model!BX273</f>
        <v>44838038.7207747</v>
      </c>
      <c r="AA48" s="86" t="n">
        <f aca="false">Model!CA273</f>
        <v>44275748.5429884</v>
      </c>
      <c r="AB48" s="86" t="n">
        <f aca="false">Model!CD273</f>
        <v>42696911.4057505</v>
      </c>
      <c r="AC48" s="86" t="n">
        <f aca="false">Model!CG273</f>
        <v>41118074.2685127</v>
      </c>
      <c r="AD48" s="86" t="n">
        <f aca="false">Model!CJ273</f>
        <v>39539237.1312748</v>
      </c>
      <c r="AE48" s="86" t="n">
        <f aca="false">Model!CM273</f>
        <v>37928823.2512922</v>
      </c>
      <c r="AF48" s="86" t="n">
        <f aca="false">Model!CP273</f>
        <v>36318409.3713095</v>
      </c>
      <c r="AG48" s="86" t="n">
        <f aca="false">Model!CS273</f>
        <v>34707995.4913269</v>
      </c>
      <c r="AH48" s="86" t="n">
        <f aca="false">Model!CV273</f>
        <v>33289853.6438952</v>
      </c>
      <c r="AI48" s="86" t="n">
        <f aca="false">Model!CY273</f>
        <v>31843348.9595149</v>
      </c>
      <c r="AJ48" s="86" t="n">
        <f aca="false">Model!DB273</f>
        <v>30396844.2751346</v>
      </c>
      <c r="AK48" s="86" t="n">
        <f aca="false">Model!DE273</f>
        <v>28950339.5907543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-1839973.26632381</v>
      </c>
      <c r="H49" s="86" t="n">
        <f aca="false">Model!V281</f>
        <v>-2588862.51312381</v>
      </c>
      <c r="I49" s="86" t="n">
        <f aca="false">Model!Y281</f>
        <v>-3184920.78552381</v>
      </c>
      <c r="J49" s="86" t="n">
        <f aca="false">Model!AB281</f>
        <v>-3926341.64752381</v>
      </c>
      <c r="K49" s="86" t="n">
        <f aca="false">Model!AE281</f>
        <v>-4269428.20116241</v>
      </c>
      <c r="L49" s="86" t="n">
        <f aca="false">Model!AH281</f>
        <v>-4284520.25352241</v>
      </c>
      <c r="M49" s="86" t="n">
        <f aca="false">Model!AK281</f>
        <v>-4417059.67538241</v>
      </c>
      <c r="N49" s="86" t="n">
        <f aca="false">Model!AN281</f>
        <v>-4781485.88124241</v>
      </c>
      <c r="O49" s="86" t="n">
        <f aca="false">Model!AQ281</f>
        <v>-4960750.74510961</v>
      </c>
      <c r="P49" s="86" t="n">
        <f aca="false">Model!AT281</f>
        <v>-5278690.20647681</v>
      </c>
      <c r="Q49" s="86" t="n">
        <f aca="false">Model!AW281</f>
        <v>-5719186.85484401</v>
      </c>
      <c r="R49" s="86" t="n">
        <f aca="false">Model!AZ281</f>
        <v>-6377374.25421121</v>
      </c>
      <c r="S49" s="86" t="n">
        <f aca="false">Model!BC281</f>
        <v>-6864654.24281575</v>
      </c>
      <c r="T49" s="86" t="n">
        <f aca="false">Model!BF281</f>
        <v>-7355805.6704203</v>
      </c>
      <c r="U49" s="86" t="n">
        <f aca="false">Model!BI281</f>
        <v>-7850828.54252484</v>
      </c>
      <c r="V49" s="86" t="n">
        <f aca="false">Model!BL281</f>
        <v>-8599722.85362938</v>
      </c>
      <c r="W49" s="86" t="n">
        <f aca="false">Model!BO281</f>
        <v>-8990378.20188602</v>
      </c>
      <c r="X49" s="86" t="n">
        <f aca="false">Model!BR281</f>
        <v>-9560214.08664265</v>
      </c>
      <c r="Y49" s="86" t="n">
        <f aca="false">Model!BU281</f>
        <v>-10115538.3213993</v>
      </c>
      <c r="Z49" s="86" t="n">
        <f aca="false">Model!BX281</f>
        <v>-10670862.5561559</v>
      </c>
      <c r="AA49" s="86" t="n">
        <f aca="false">Model!CA281</f>
        <v>-11238648.5156077</v>
      </c>
      <c r="AB49" s="86" t="n">
        <f aca="false">Model!CD281</f>
        <v>-11797697.4750595</v>
      </c>
      <c r="AC49" s="86" t="n">
        <f aca="false">Model!CG281</f>
        <v>-12356746.4345112</v>
      </c>
      <c r="AD49" s="86" t="n">
        <f aca="false">Model!CJ281</f>
        <v>-12909187.3673565</v>
      </c>
      <c r="AE49" s="86" t="n">
        <f aca="false">Model!CM281</f>
        <v>-13083863.2859973</v>
      </c>
      <c r="AF49" s="86" t="n">
        <f aca="false">Model!CP281</f>
        <v>-13258539.2046381</v>
      </c>
      <c r="AG49" s="86" t="n">
        <f aca="false">Model!CS281</f>
        <v>-13433215.1232789</v>
      </c>
      <c r="AH49" s="86" t="n">
        <f aca="false">Model!CV281</f>
        <v>-13580825.1358757</v>
      </c>
      <c r="AI49" s="86" t="n">
        <f aca="false">Model!CY281</f>
        <v>-13538840.8576609</v>
      </c>
      <c r="AJ49" s="86" t="n">
        <f aca="false">Model!DB281</f>
        <v>-13479409.7305097</v>
      </c>
      <c r="AK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-2260349.76735005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-4716122.95163722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-5467721.28661072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-4164795.41735351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-1356245.3174319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1377225.93604414</v>
      </c>
      <c r="H51" s="87" t="n">
        <f aca="false">Model!V286</f>
        <v>2217900.61114331</v>
      </c>
      <c r="I51" s="87" t="n">
        <f aca="false">Model!Y286</f>
        <v>4131517.33119945</v>
      </c>
      <c r="J51" s="87" t="n">
        <f aca="false">Model!AB286</f>
        <v>3408236.39862112</v>
      </c>
      <c r="K51" s="87" t="n">
        <f aca="false">Model!AE286</f>
        <v>7331739.94446366</v>
      </c>
      <c r="L51" s="87" t="n">
        <f aca="false">Model!AH286</f>
        <v>9313665.25175793</v>
      </c>
      <c r="M51" s="87" t="n">
        <f aca="false">Model!AK286</f>
        <v>12072297.8181774</v>
      </c>
      <c r="N51" s="87" t="n">
        <f aca="false">Model!AN286</f>
        <v>10052160.2440493</v>
      </c>
      <c r="O51" s="87" t="n">
        <f aca="false">Model!AQ286</f>
        <v>16769172.7891741</v>
      </c>
      <c r="P51" s="87" t="n">
        <f aca="false">Model!AT286</f>
        <v>19559077.2792635</v>
      </c>
      <c r="Q51" s="87" t="n">
        <f aca="false">Model!AW286</f>
        <v>22784176.8239069</v>
      </c>
      <c r="R51" s="87" t="n">
        <f aca="false">Model!AZ286</f>
        <v>19336956.6022858</v>
      </c>
      <c r="S51" s="87" t="n">
        <f aca="false">Model!BC286</f>
        <v>26743304.7250208</v>
      </c>
      <c r="T51" s="87" t="n">
        <f aca="false">Model!BF286</f>
        <v>28959095.0821128</v>
      </c>
      <c r="U51" s="87" t="n">
        <f aca="false">Model!BI286</f>
        <v>31403239.4301085</v>
      </c>
      <c r="V51" s="87" t="n">
        <f aca="false">Model!BL286</f>
        <v>28189169.2321783</v>
      </c>
      <c r="W51" s="87" t="n">
        <f aca="false">Model!BO286</f>
        <v>33578660.2554977</v>
      </c>
      <c r="X51" s="87" t="n">
        <f aca="false">Model!BR286</f>
        <v>33957300.630961</v>
      </c>
      <c r="Y51" s="87" t="n">
        <f aca="false">Model!BU286</f>
        <v>34440972.9759224</v>
      </c>
      <c r="Z51" s="87" t="n">
        <f aca="false">Model!BX286</f>
        <v>32810930.8471869</v>
      </c>
      <c r="AA51" s="87" t="n">
        <f aca="false">Model!CA286</f>
        <v>33037100.0273807</v>
      </c>
      <c r="AB51" s="87" t="n">
        <f aca="false">Model!CD286</f>
        <v>30899213.9306911</v>
      </c>
      <c r="AC51" s="87" t="n">
        <f aca="false">Model!CG286</f>
        <v>28761327.8340014</v>
      </c>
      <c r="AD51" s="87" t="n">
        <f aca="false">Model!CJ286</f>
        <v>26630049.7639183</v>
      </c>
      <c r="AE51" s="87" t="n">
        <f aca="false">Model!CM286</f>
        <v>24844959.9652949</v>
      </c>
      <c r="AF51" s="87" t="n">
        <f aca="false">Model!CP286</f>
        <v>23059870.1666714</v>
      </c>
      <c r="AG51" s="87" t="n">
        <f aca="false">Model!CS286</f>
        <v>21274780.368048</v>
      </c>
      <c r="AH51" s="87" t="n">
        <f aca="false">Model!CV286</f>
        <v>19709028.5080195</v>
      </c>
      <c r="AI51" s="87" t="n">
        <f aca="false">Model!CY286</f>
        <v>18304508.101854</v>
      </c>
      <c r="AJ51" s="87" t="n">
        <f aca="false">Model!DB286</f>
        <v>16917434.5446249</v>
      </c>
      <c r="AK51" s="87" t="n">
        <f aca="false">Model!DE286</f>
        <v>15530360.9873958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6409057.07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7025595.65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0.251459036074756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0.205696144781689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1300512.04</v>
      </c>
      <c r="D13" s="115" t="n">
        <f aca="false">C13-B13</f>
        <v>1300512.04</v>
      </c>
      <c r="E13" s="115" t="n">
        <f aca="false">AM36+AM38</f>
        <v>0</v>
      </c>
      <c r="F13" s="115" t="n">
        <f aca="false">AL36+AL38</f>
        <v>1150512.04</v>
      </c>
      <c r="G13" s="115" t="n">
        <f aca="false">F13-E13</f>
        <v>1150512.04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-1387661.76080814</v>
      </c>
      <c r="D14" s="115" t="n">
        <f aca="false">C14-B14</f>
        <v>-1387661.76080814</v>
      </c>
      <c r="E14" s="115" t="n">
        <f aca="false">AM39+AM40</f>
        <v>0</v>
      </c>
      <c r="F14" s="115" t="n">
        <f aca="false">AL39+AL40</f>
        <v>-1966.5</v>
      </c>
      <c r="G14" s="115" t="n">
        <f aca="false">F14-E14</f>
        <v>-1966.5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6409057.07</v>
      </c>
      <c r="U36" s="115" t="n">
        <f aca="false">Budget!I12</f>
        <v>4969335.52</v>
      </c>
      <c r="V36" s="115" t="n">
        <f aca="false">IF(T36="","",T36-U36)</f>
        <v>1439721.55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SUM(Budget!$C12:INDEX(Budget!$C12:$N12,$B$27))</f>
        <v>26362824.7</v>
      </c>
      <c r="AN36" s="117" t="n">
        <f aca="false">AL36-AM36</f>
        <v>-762308.66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7025595.65</v>
      </c>
      <c r="U37" s="117" t="n">
        <f aca="false">Budget!I13</f>
        <v>5523587.47</v>
      </c>
      <c r="V37" s="117" t="n">
        <f aca="false">IF(T37="","",T37-U37)</f>
        <v>1502008.18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SUM(Budget!$C13:INDEX(Budget!$C13:$N13,$B$27))</f>
        <v>29368064.09</v>
      </c>
      <c r="AN37" s="117" t="n">
        <f aca="false">AL37-AM37</f>
        <v>-833257.389999997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Budget!I15</f>
        <v>0</v>
      </c>
      <c r="V39" s="115" t="n">
        <f aca="false">IF(T39="","",T39-U39)</f>
        <v>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SUM(Budget!$C15:INDEX(Budget!$C15:$N15,$B$27))</f>
        <v>0</v>
      </c>
      <c r="AN39" s="117" t="n">
        <f aca="false">AL39-AM39</f>
        <v>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0.251459036074756</v>
      </c>
      <c r="U42" s="115" t="n">
        <f aca="false">Budget!I18</f>
        <v>0.1</v>
      </c>
      <c r="V42" s="115" t="n">
        <f aca="false">IF(T42="","",T42-U42)</f>
        <v>0.151459036074756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SUM(Budget!$C18:INDEX(Budget!$C18:$N18,$B$27))</f>
        <v>0.72</v>
      </c>
      <c r="AN42" s="117" t="n">
        <f aca="false">AL42-AM42</f>
        <v>0.216571217230614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0.205696144781689</v>
      </c>
      <c r="U82" s="115" t="n">
        <f aca="false">Budget!I58</f>
        <v>0.04</v>
      </c>
      <c r="V82" s="115" t="n">
        <f aca="false">IF(T82="","",T82-U82)</f>
        <v>0.165696144781688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SUM(Budget!$C58:INDEX(Budget!$C58:$N58,$B$27))</f>
        <v>0.15</v>
      </c>
      <c r="AN82" s="117" t="n">
        <f aca="false">AL82-AM82</f>
        <v>0.172940796877251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1300512.04</v>
      </c>
      <c r="D13" s="115" t="n">
        <f aca="false">C13-B13</f>
        <v>1330235.38034369</v>
      </c>
      <c r="E13" s="115" t="n">
        <f aca="false">AM36+AM38</f>
        <v>-29723.3446890079</v>
      </c>
      <c r="F13" s="115" t="n">
        <f aca="false">AL36+AL38</f>
        <v>1150512.04</v>
      </c>
      <c r="G13" s="115" t="n">
        <f aca="false">F13-E13</f>
        <v>1180235.38468901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-1387661.76080814</v>
      </c>
      <c r="D14" s="115" t="n">
        <f aca="false">C14-B14</f>
        <v>-2097834.32160814</v>
      </c>
      <c r="E14" s="115" t="n">
        <f aca="false">AM39+AM40</f>
        <v>324593.7048</v>
      </c>
      <c r="F14" s="115" t="n">
        <f aca="false">AL39+AL40</f>
        <v>-1966.5</v>
      </c>
      <c r="G14" s="115" t="n">
        <f aca="false">F14-E14</f>
        <v>-326560.2048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6409057.07</v>
      </c>
      <c r="U36" s="115" t="n">
        <f aca="false">'Reforecast Q1 2026'!I12</f>
        <v>5100719.4</v>
      </c>
      <c r="V36" s="115" t="n">
        <f aca="false">IF(T36="","",T36-U36)</f>
        <v>1308337.67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SUM('Reforecast Q1 2026'!$C12:INDEX('Reforecast Q1 2026'!$C12:$N12,$B$27))</f>
        <v>23934215.99</v>
      </c>
      <c r="AN36" s="117" t="n">
        <f aca="false">AL36-AM36</f>
        <v>1666300.05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7025595.65</v>
      </c>
      <c r="U37" s="117" t="n">
        <f aca="false">'Reforecast Q1 2026'!I13</f>
        <v>5733416.58965458</v>
      </c>
      <c r="V37" s="117" t="n">
        <f aca="false">IF(T37="","",T37-U37)</f>
        <v>1292179.06034542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SUM('Reforecast Q1 2026'!$C13:INDEX('Reforecast Q1 2026'!$C13:$N13,$B$27))</f>
        <v>26767192.0684174</v>
      </c>
      <c r="AN37" s="117" t="n">
        <f aca="false">AL37-AM37</f>
        <v>1767614.63158263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'Reforecast Q1 2026'!I15</f>
        <v>644526.72</v>
      </c>
      <c r="V39" s="115" t="n">
        <f aca="false">IF(T39="","",T39-U39)</f>
        <v>-644526.72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SUM('Reforecast Q1 2026'!$C15:INDEX('Reforecast Q1 2026'!$C15:$N15,$B$27))</f>
        <v>644526.72</v>
      </c>
      <c r="AN39" s="117" t="n">
        <f aca="false">AL39-AM39</f>
        <v>-644526.72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0.251459036074756</v>
      </c>
      <c r="U42" s="115" t="n">
        <f aca="false">'Reforecast Q1 2026'!I18</f>
        <v>0.167309905929422</v>
      </c>
      <c r="V42" s="115" t="n">
        <f aca="false">IF(T42="","",T42-U42)</f>
        <v>0.0841491301453348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SUM('Reforecast Q1 2026'!$C18:INDEX('Reforecast Q1 2026'!$C18:$N18,$B$27))</f>
        <v>0.827440652276789</v>
      </c>
      <c r="AN42" s="117" t="n">
        <f aca="false">AL42-AM42</f>
        <v>0.109130564953825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0.205696144781689</v>
      </c>
      <c r="U82" s="115" t="n">
        <f aca="false">'Reforecast Q1 2026'!I58</f>
        <v>0.0835258951271783</v>
      </c>
      <c r="V82" s="115" t="n">
        <f aca="false">IF(T82="","",T82-U82)</f>
        <v>0.12217024965451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SUM('Reforecast Q1 2026'!$C58:INDEX('Reforecast Q1 2026'!$C58:$N58,$B$27))</f>
        <v>0.0578621835156132</v>
      </c>
      <c r="AN82" s="117" t="n">
        <f aca="false">AL82-AM82</f>
        <v>0.265078613361637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6409057.07</v>
      </c>
      <c r="AB10" s="130" t="n">
        <f aca="false">IF(OR(7&gt;$B$3,ISBLANK(Actuals!I12)),"",Budget!I12-Actuals!I12)</f>
        <v>-1439721.55</v>
      </c>
      <c r="AC10" s="130" t="n">
        <f aca="false">IFERROR(IF(OR(7&gt;$B$3,ISBLANK(Actuals!I12)),"",(Budget!I12-Actuals!I12)/ABS(Budget!I12)),"")</f>
        <v>-0.289721139618281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25600516.04</v>
      </c>
      <c r="AZ10" s="132" t="n">
        <f aca="false">AX10-AY10</f>
        <v>762308.66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0</v>
      </c>
      <c r="AB12" s="130" t="n">
        <f aca="false">IF(OR(7&gt;$B$3,ISBLANK(Actuals!I15)),"",Budget!I15-Actuals!I15)</f>
        <v>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0</v>
      </c>
      <c r="AZ12" s="132" t="n">
        <f aca="false">AX12-AY12</f>
        <v>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6409057.07</v>
      </c>
      <c r="AB10" s="130" t="n">
        <f aca="false">IF(OR(7&gt;$B$3,ISBLANK(Actuals!I12)),"",'Reforecast Q1 2026'!I12-Actuals!I12)</f>
        <v>-1308337.67</v>
      </c>
      <c r="AC10" s="130" t="n">
        <f aca="false">IFERROR(IF(OR(7&gt;$B$3,ISBLANK(Actuals!I12)),"",('Reforecast Q1 2026'!I12-Actuals!I12)/ABS('Reforecast Q1 2026'!I12)),"")</f>
        <v>-0.256500616364037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25600516.04</v>
      </c>
      <c r="AZ10" s="132" t="n">
        <f aca="false">AX10-AY10</f>
        <v>-1666300.05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0</v>
      </c>
      <c r="AB12" s="130" t="n">
        <f aca="false">IF(OR(7&gt;$B$3,ISBLANK(Actuals!I15)),"",'Reforecast Q1 2026'!I15-Actuals!I15)</f>
        <v>644526.72</v>
      </c>
      <c r="AC12" s="130" t="n">
        <f aca="false">IFERROR(IF(OR(7&gt;$B$3,ISBLANK(Actuals!I15)),"",('Reforecast Q1 2026'!I15-Actuals!I15)/ABS('Reforecast Q1 2026'!I15)),"")</f>
        <v>1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0</v>
      </c>
      <c r="AZ12" s="132" t="n">
        <f aca="false">AX12-AY12</f>
        <v>644526.72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3524405.89864828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72261420.9414803</v>
      </c>
      <c r="C7" s="154" t="n">
        <f aca="false">(SUM(Helpers!AA97:AL97)-SUM(Helpers!AA96:AL96))*(Assumptions!$B$10+Assumptions!$B$12)/Assumptions!$B$9</f>
        <v>4621295.95046853</v>
      </c>
      <c r="D7" s="154" t="n">
        <f aca="false">(SUM(Helpers!AA97:AL97)-SUM(Helpers!AA96:AL96))*Assumptions!$B$11/Assumptions!$B$9</f>
        <v>3465955.1691311</v>
      </c>
      <c r="E7" s="154" t="n">
        <v>0</v>
      </c>
      <c r="F7" s="155" t="n">
        <f aca="false">SUM(Helpers!AA97:AL97)</f>
        <v>80348672.0610799</v>
      </c>
      <c r="G7" s="154" t="n">
        <f aca="false">SUM(Helpers!AA99:AL99)</f>
        <v>10916876.5740397</v>
      </c>
      <c r="H7" s="155" t="n">
        <f aca="false">SUM(Helpers!AA100:AL100)</f>
        <v>5289383.21515479</v>
      </c>
      <c r="I7" s="156" t="n">
        <f aca="false">-SUM(Model!Z144:AK144)</f>
        <v>224523.090966242</v>
      </c>
      <c r="J7" s="154" t="n">
        <f aca="false">Personnel!$C$38</f>
        <v>222000</v>
      </c>
      <c r="K7" s="157" t="n">
        <f aca="false">I7+J7</f>
        <v>446523.090966242</v>
      </c>
      <c r="L7" s="158" t="n">
        <f aca="false">IFERROR(I7/K7,0)</f>
        <v>0.502825263706724</v>
      </c>
      <c r="M7" s="156" t="n">
        <f aca="false">SUM(Helpers!AA101:AL101)</f>
        <v>35966633.9093678</v>
      </c>
      <c r="N7" s="156" t="n">
        <f aca="false">B7-M7</f>
        <v>36294787.0321126</v>
      </c>
      <c r="O7" s="156" t="n">
        <f aca="false">IFERROR(H7*M7/B7,0)</f>
        <v>2632681.55022706</v>
      </c>
      <c r="P7" s="156" t="n">
        <f aca="false">H7-O7</f>
        <v>2656701.66492772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131634.077511353</v>
      </c>
      <c r="S7" s="156" t="n">
        <f aca="false">P7*0.1</f>
        <v>265670.166492772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124647965.629339</v>
      </c>
      <c r="C8" s="161" t="n">
        <f aca="false">(SUM(Helpers!AM97:AX97)-SUM(Helpers!AM96:AX96))*(Assumptions!$B$10+Assumptions!$B$12)/Assumptions!$B$9</f>
        <v>8283045.2214641</v>
      </c>
      <c r="D8" s="161" t="n">
        <f aca="false">(SUM(Helpers!AM97:AX97)-SUM(Helpers!AM96:AX96))*Assumptions!$B$11/Assumptions!$B$9</f>
        <v>6212253.81563575</v>
      </c>
      <c r="E8" s="161" t="n">
        <v>0</v>
      </c>
      <c r="F8" s="162" t="n">
        <f aca="false">SUM(Helpers!AM97:AX97)</f>
        <v>139143264.666439</v>
      </c>
      <c r="G8" s="161" t="n">
        <f aca="false">SUM(Helpers!AM99:AX99)</f>
        <v>12929349.0551653</v>
      </c>
      <c r="H8" s="162" t="n">
        <f aca="false">SUM(Helpers!AM100:AX100)</f>
        <v>9927214.21653293</v>
      </c>
      <c r="I8" s="163" t="n">
        <f aca="false">-SUM(Model!AL144:AW144)</f>
        <v>692000.629956741</v>
      </c>
      <c r="J8" s="161" t="n">
        <f aca="false">Personnel!$C$38</f>
        <v>222000</v>
      </c>
      <c r="K8" s="164" t="n">
        <f aca="false">I8+J8</f>
        <v>914000.629956741</v>
      </c>
      <c r="L8" s="165" t="n">
        <f aca="false">IFERROR(I8/K8,0)</f>
        <v>0.757111764780176</v>
      </c>
      <c r="M8" s="156" t="n">
        <f aca="false">SUM(Helpers!AM101:AX101)</f>
        <v>18679180.905573</v>
      </c>
      <c r="N8" s="156" t="n">
        <f aca="false">B8-M8</f>
        <v>105968784.723766</v>
      </c>
      <c r="O8" s="156" t="n">
        <f aca="false">IFERROR(H8*M8/B8,0)</f>
        <v>1487647.46622827</v>
      </c>
      <c r="P8" s="156" t="n">
        <f aca="false">H8-O8</f>
        <v>8439566.75030466</v>
      </c>
      <c r="Q8" s="159" t="n">
        <f aca="false">IF(N8&gt;=Assumptions!$B$86,Assumptions!$C$86,IF(N8&gt;=Assumptions!$B$85,Assumptions!$C$85,IF(N8&gt;=Assumptions!$B$84,Assumptions!$C$84,Assumptions!$C$83)))</f>
        <v>1</v>
      </c>
      <c r="R8" s="156" t="n">
        <f aca="false">O8*Q8*0.1</f>
        <v>148764.746622827</v>
      </c>
      <c r="S8" s="156" t="n">
        <f aca="false">P8*0.1</f>
        <v>843956.675030466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124186779</v>
      </c>
      <c r="C9" s="154" t="n">
        <f aca="false">(SUM(Helpers!AY97:BJ97)-SUM(Helpers!AY96:BJ96))*(Assumptions!$B$10+Assumptions!$B$12)/Assumptions!$B$9</f>
        <v>9163493.99999999</v>
      </c>
      <c r="D9" s="154" t="n">
        <f aca="false">(SUM(Helpers!AY97:BJ97)-SUM(Helpers!AY96:BJ96))*Assumptions!$B$11/Assumptions!$B$9</f>
        <v>6872587.2</v>
      </c>
      <c r="E9" s="154" t="n">
        <v>0</v>
      </c>
      <c r="F9" s="155" t="n">
        <f aca="false">SUM(Helpers!AY97:BJ97)</f>
        <v>140222860.2</v>
      </c>
      <c r="G9" s="154" t="n">
        <f aca="false">SUM(Helpers!AY99:BJ99)</f>
        <v>11978913.1266615</v>
      </c>
      <c r="H9" s="155" t="n">
        <f aca="false">SUM(Helpers!AY100:BJ100)</f>
        <v>10640261.5564072</v>
      </c>
      <c r="I9" s="156" t="n">
        <f aca="false">-SUM(Model!AX144:BI144)</f>
        <v>1292360.07247268</v>
      </c>
      <c r="J9" s="154" t="n">
        <f aca="false">Personnel!$C$38</f>
        <v>222000</v>
      </c>
      <c r="K9" s="157" t="n">
        <f aca="false">I9+J9</f>
        <v>1514360.07247268</v>
      </c>
      <c r="L9" s="158" t="n">
        <f aca="false">IFERROR(I9/K9,0)</f>
        <v>0.853403424961203</v>
      </c>
      <c r="M9" s="156" t="n">
        <f aca="false">SUM(Helpers!AY101:BJ101)</f>
        <v>20689161</v>
      </c>
      <c r="N9" s="156" t="n">
        <f aca="false">B9-M9</f>
        <v>103497618</v>
      </c>
      <c r="O9" s="156" t="n">
        <f aca="false">IFERROR(H9*M9/B9,0)</f>
        <v>1772637.04071605</v>
      </c>
      <c r="P9" s="156" t="n">
        <f aca="false">H9-O9</f>
        <v>8867624.51569111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177263.704071605</v>
      </c>
      <c r="S9" s="156" t="n">
        <f aca="false">P9*0.1</f>
        <v>886762.451569111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101576343</v>
      </c>
      <c r="C10" s="161" t="n">
        <f aca="false">(SUM(Helpers!BK97:BV97)-SUM(Helpers!BK96:BV96))*(Assumptions!$B$10+Assumptions!$B$12)/Assumptions!$B$9</f>
        <v>6449531.25</v>
      </c>
      <c r="D10" s="161" t="n">
        <f aca="false">(SUM(Helpers!BK97:BV97)-SUM(Helpers!BK96:BV96))*Assumptions!$B$11/Assumptions!$B$9</f>
        <v>4837125</v>
      </c>
      <c r="E10" s="161" t="n">
        <v>0</v>
      </c>
      <c r="F10" s="162" t="n">
        <f aca="false">SUM(Helpers!BK97:BV97)</f>
        <v>112862999.25</v>
      </c>
      <c r="G10" s="161" t="n">
        <f aca="false">SUM(Helpers!BK99:BV99)</f>
        <v>5125488.6440929</v>
      </c>
      <c r="H10" s="162" t="n">
        <f aca="false">SUM(Helpers!BK100:BV100)</f>
        <v>5125488.6440929</v>
      </c>
      <c r="I10" s="163" t="n">
        <f aca="false">-SUM(Model!BJ144:BU144)</f>
        <v>414466.106904542</v>
      </c>
      <c r="J10" s="161" t="n">
        <f aca="false">Personnel!$C$38</f>
        <v>222000</v>
      </c>
      <c r="K10" s="164" t="n">
        <f aca="false">I10+J10</f>
        <v>636466.106904542</v>
      </c>
      <c r="L10" s="165" t="n">
        <f aca="false">IFERROR(I10/K10,0)</f>
        <v>0.651199022867535</v>
      </c>
      <c r="M10" s="156" t="n">
        <f aca="false">SUM(Helpers!BK101:BV101)</f>
        <v>20255685</v>
      </c>
      <c r="N10" s="156" t="n">
        <f aca="false">B10-M10</f>
        <v>81320658</v>
      </c>
      <c r="O10" s="156" t="n">
        <f aca="false">IFERROR(H10*M10/B10,0)</f>
        <v>1022091.17181766</v>
      </c>
      <c r="P10" s="156" t="n">
        <f aca="false">H10-O10</f>
        <v>4103397.47227524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102209.117181766</v>
      </c>
      <c r="S10" s="156" t="n">
        <f aca="false">P10*0.1</f>
        <v>410339.747227524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8436822</v>
      </c>
      <c r="C11" s="154" t="n">
        <f aca="false">(SUM(Helpers!BW97:CH97)-SUM(Helpers!BW96:CH96))*(Assumptions!$B$10+Assumptions!$B$12)/Assumptions!$B$9</f>
        <v>1104159.75</v>
      </c>
      <c r="D11" s="154" t="n">
        <f aca="false">(SUM(Helpers!BW97:CH97)-SUM(Helpers!BW96:CH96))*Assumptions!$B$11/Assumptions!$B$9</f>
        <v>828115.8</v>
      </c>
      <c r="E11" s="154" t="n">
        <v>0</v>
      </c>
      <c r="F11" s="155" t="n">
        <f aca="false">SUM(Helpers!BW97:CH97)</f>
        <v>10369097.55</v>
      </c>
      <c r="G11" s="154" t="n">
        <f aca="false">SUM(Helpers!BW99:CH99)</f>
        <v>-4352115.40802524</v>
      </c>
      <c r="H11" s="155" t="n">
        <f aca="false">SUM(Helpers!BW100:CH100)</f>
        <v>-668162.087803547</v>
      </c>
      <c r="I11" s="156" t="n">
        <f aca="false">-SUM(Model!BV144:CG144)</f>
        <v>145461.443283827</v>
      </c>
      <c r="J11" s="154" t="n">
        <f aca="false">Personnel!$C$38</f>
        <v>222000</v>
      </c>
      <c r="K11" s="157" t="n">
        <f aca="false">I11+J11</f>
        <v>367461.443283827</v>
      </c>
      <c r="L11" s="158" t="n">
        <f aca="false">IFERROR(I11/K11,0)</f>
        <v>0.395854982726644</v>
      </c>
      <c r="M11" s="156" t="n">
        <f aca="false">SUM(Helpers!BW101:CH101)</f>
        <v>2975850</v>
      </c>
      <c r="N11" s="156" t="n">
        <f aca="false">B11-M11</f>
        <v>5460972</v>
      </c>
      <c r="O11" s="156" t="n">
        <f aca="false">IFERROR(H11*M11/B11,0)</f>
        <v>-235675.251770179</v>
      </c>
      <c r="P11" s="156" t="n">
        <f aca="false">H11-O11</f>
        <v>-432486.836033368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-5891.88129425447</v>
      </c>
      <c r="S11" s="156" t="n">
        <f aca="false">P11*0.1</f>
        <v>-43248.6836033368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457292008.33</v>
      </c>
      <c r="C13" s="166" t="n">
        <f aca="false">SUM(C5:C12)</f>
        <v>31459403.7130623</v>
      </c>
      <c r="D13" s="166" t="n">
        <f aca="false">SUM(D5:D12)</f>
        <v>23594438.4617947</v>
      </c>
      <c r="E13" s="166" t="n">
        <f aca="false">SUM(E5:E12)</f>
        <v>0</v>
      </c>
      <c r="F13" s="166" t="n">
        <f aca="false">SUM(F5:F12)</f>
        <v>512345850.504857</v>
      </c>
      <c r="G13" s="166" t="n">
        <f aca="false">SUM(G5:G12)</f>
        <v>41219360.3776068</v>
      </c>
      <c r="H13" s="166" t="n">
        <f aca="false">SUM(H5:H12)</f>
        <v>32230681.7500313</v>
      </c>
      <c r="I13" s="167" t="n">
        <f aca="false">SUM(I5:I12)</f>
        <v>2982041.36440903</v>
      </c>
      <c r="J13" s="166" t="n">
        <f aca="false">SUM(J5:J12)</f>
        <v>1720500</v>
      </c>
      <c r="K13" s="166" t="n">
        <f aca="false">SUM(K5:K12)</f>
        <v>4702541.36440903</v>
      </c>
      <c r="L13" s="168" t="n">
        <f aca="false">IFERROR(I13/K13,0)</f>
        <v>0.634133999751384</v>
      </c>
      <c r="M13" s="169" t="n">
        <f aca="false">SUM(M5:M12)</f>
        <v>123265677.75</v>
      </c>
      <c r="N13" s="169" t="n">
        <f aca="false">SUM(N5:N12)</f>
        <v>334026330.58</v>
      </c>
      <c r="O13" s="169" t="n">
        <f aca="false">SUM(O5:O12)</f>
        <v>8487289.48572747</v>
      </c>
      <c r="P13" s="169" t="n">
        <f aca="false">SUM(P5:P12)</f>
        <v>23743392.2643038</v>
      </c>
      <c r="Q13" s="170" t="n">
        <f aca="false">IFERROR(R13/O13,0)</f>
        <v>0.0705970325171081</v>
      </c>
      <c r="R13" s="169" t="n">
        <f aca="false">SUM(R5:R12)</f>
        <v>599177.451806012</v>
      </c>
      <c r="S13" s="169" t="n">
        <f aca="false">SUM(S5:S12)</f>
        <v>2374339.22643038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16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34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17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35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24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42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29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47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30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48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31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49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32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50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33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51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34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52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35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53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36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54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37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55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38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56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39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57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43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61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44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62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48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66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49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67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50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68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51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69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52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70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53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71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54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72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55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73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56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74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46569</v>
      </c>
      <c r="D28" s="187" t="n">
        <f aca="false">EDATE(Model!$E$2,Projects!$C$22+Projects!$D$22-2)</f>
        <v>47119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n">
        <f aca="false">IF(AND(Projects!$C$22&lt;=V$4,V$4&lt;=Projects!$C$22+Projects!$D$22-1),Projects!$B$22/Projects!$D$22,"")</f>
        <v>789473.684210526</v>
      </c>
      <c r="W28" s="189" t="n">
        <f aca="false">IF(AND(Projects!$C$22&lt;=W$4,W$4&lt;=Projects!$C$22+Projects!$D$22-1),Projects!$B$22/Projects!$D$22,"")</f>
        <v>789473.684210526</v>
      </c>
      <c r="X28" s="189" t="n">
        <f aca="false">IF(AND(Projects!$C$22&lt;=X$4,X$4&lt;=Projects!$C$22+Projects!$D$22-1),Projects!$B$22/Projects!$D$22,"")</f>
        <v>789473.684210526</v>
      </c>
      <c r="Y28" s="189" t="n">
        <f aca="false">IF(AND(Projects!$C$22&lt;=Y$4,Y$4&lt;=Projects!$C$22+Projects!$D$22-1),Projects!$B$22/Projects!$D$22,"")</f>
        <v>789473.684210526</v>
      </c>
      <c r="Z28" s="189" t="n">
        <f aca="false">IF(AND(Projects!$C$22&lt;=Z$4,Z$4&lt;=Projects!$C$22+Projects!$D$22-1),Projects!$B$22/Projects!$D$22,"")</f>
        <v>789473.684210526</v>
      </c>
      <c r="AA28" s="189" t="n">
        <f aca="false">IF(AND(Projects!$C$22&lt;=AA$4,AA$4&lt;=Projects!$C$22+Projects!$D$22-1),Projects!$B$22/Projects!$D$22,"")</f>
        <v>789473.684210526</v>
      </c>
      <c r="AB28" s="189" t="n">
        <f aca="false">IF(AND(Projects!$C$22&lt;=AB$4,AB$4&lt;=Projects!$C$22+Projects!$D$22-1),Projects!$B$22/Projects!$D$22,"")</f>
        <v>789473.684210526</v>
      </c>
      <c r="AC28" s="189" t="n">
        <f aca="false">IF(AND(Projects!$C$22&lt;=AC$4,AC$4&lt;=Projects!$C$22+Projects!$D$22-1),Projects!$B$22/Projects!$D$22,"")</f>
        <v>789473.684210526</v>
      </c>
      <c r="AD28" s="189" t="n">
        <f aca="false">IF(AND(Projects!$C$22&lt;=AD$4,AD$4&lt;=Projects!$C$22+Projects!$D$22-1),Projects!$B$22/Projects!$D$22,"")</f>
        <v>789473.684210526</v>
      </c>
      <c r="AE28" s="189" t="n">
        <f aca="false">IF(AND(Projects!$C$22&lt;=AE$4,AE$4&lt;=Projects!$C$22+Projects!$D$22-1),Projects!$B$22/Projects!$D$22,"")</f>
        <v>789473.684210526</v>
      </c>
      <c r="AF28" s="189" t="n">
        <f aca="false">IF(AND(Projects!$C$22&lt;=AF$4,AF$4&lt;=Projects!$C$22+Projects!$D$22-1),Projects!$B$22/Projects!$D$22,"")</f>
        <v>789473.684210526</v>
      </c>
      <c r="AG28" s="189" t="n">
        <f aca="false">IF(AND(Projects!$C$22&lt;=AG$4,AG$4&lt;=Projects!$C$22+Projects!$D$22-1),Projects!$B$22/Projects!$D$22,"")</f>
        <v>789473.684210526</v>
      </c>
      <c r="AH28" s="189" t="n">
        <f aca="false">IF(AND(Projects!$C$22&lt;=AH$4,AH$4&lt;=Projects!$C$22+Projects!$D$22-1),Projects!$B$22/Projects!$D$22,"")</f>
        <v>789473.684210526</v>
      </c>
      <c r="AI28" s="189" t="n">
        <f aca="false">IF(AND(Projects!$C$22&lt;=AI$4,AI$4&lt;=Projects!$C$22+Projects!$D$22-1),Projects!$B$22/Projects!$D$22,"")</f>
        <v>789473.684210526</v>
      </c>
      <c r="AJ28" s="189" t="n">
        <f aca="false">IF(AND(Projects!$C$22&lt;=AJ$4,AJ$4&lt;=Projects!$C$22+Projects!$D$22-1),Projects!$B$22/Projects!$D$22,"")</f>
        <v>789473.684210526</v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str">
        <f aca="false">IF(AND(Projects!$C$22&lt;=AO$4,AO$4&lt;=Projects!$C$22+Projects!$D$22-1),Projects!$B$22/Projects!$D$22,"")</f>
        <v/>
      </c>
      <c r="AP28" s="189" t="str">
        <f aca="false">IF(AND(Projects!$C$22&lt;=AP$4,AP$4&lt;=Projects!$C$22+Projects!$D$22-1),Projects!$B$22/Projects!$D$22,"")</f>
        <v/>
      </c>
      <c r="AQ28" s="189" t="str">
        <f aca="false">IF(AND(Projects!$C$22&lt;=AQ$4,AQ$4&lt;=Projects!$C$22+Projects!$D$22-1),Projects!$B$22/Projects!$D$22,"")</f>
        <v/>
      </c>
      <c r="AR28" s="189" t="str">
        <f aca="false">IF(AND(Projects!$C$22&lt;=AR$4,AR$4&lt;=Projects!$C$22+Projects!$D$22-1),Projects!$B$22/Projects!$D$22,"")</f>
        <v/>
      </c>
      <c r="AS28" s="189" t="str">
        <f aca="false">IF(AND(Projects!$C$22&lt;=AS$4,AS$4&lt;=Projects!$C$22+Projects!$D$22-1),Projects!$B$22/Projects!$D$22,"")</f>
        <v/>
      </c>
      <c r="AT28" s="189" t="str">
        <f aca="false">IF(AND(Projects!$C$22&lt;=AT$4,AT$4&lt;=Projects!$C$22+Projects!$D$22-1),Projects!$B$22/Projects!$D$22,"")</f>
        <v/>
      </c>
      <c r="AU28" s="189" t="str">
        <f aca="false">IF(AND(Projects!$C$22&lt;=AU$4,AU$4&lt;=Projects!$C$22+Projects!$D$22-1),Projects!$B$22/Projects!$D$22,"")</f>
        <v/>
      </c>
      <c r="AV28" s="189" t="str">
        <f aca="false">IF(AND(Projects!$C$22&lt;=AV$4,AV$4&lt;=Projects!$C$22+Projects!$D$22-1),Projects!$B$22/Projects!$D$22,"")</f>
        <v/>
      </c>
      <c r="AW28" s="189" t="str">
        <f aca="false">IF(AND(Projects!$C$22&lt;=AW$4,AW$4&lt;=Projects!$C$22+Projects!$D$22-1),Projects!$B$22/Projects!$D$22,"")</f>
        <v/>
      </c>
      <c r="AX28" s="189" t="str">
        <f aca="false">IF(AND(Projects!$C$22&lt;=AX$4,AX$4&lt;=Projects!$C$22+Projects!$D$22-1),Projects!$B$22/Projects!$D$22,"")</f>
        <v/>
      </c>
      <c r="AY28" s="189" t="str">
        <f aca="false">IF(AND(Projects!$C$22&lt;=AY$4,AY$4&lt;=Projects!$C$22+Projects!$D$22-1),Projects!$B$22/Projects!$D$22,"")</f>
        <v/>
      </c>
      <c r="AZ28" s="189" t="str">
        <f aca="false">IF(AND(Projects!$C$22&lt;=AZ$4,AZ$4&lt;=Projects!$C$22+Projects!$D$22-1),Projects!$B$22/Projects!$D$22,"")</f>
        <v/>
      </c>
      <c r="BA28" s="189" t="str">
        <f aca="false">IF(AND(Projects!$C$22&lt;=BA$4,BA$4&lt;=Projects!$C$22+Projects!$D$22-1),Projects!$B$22/Projects!$D$22,"")</f>
        <v/>
      </c>
      <c r="BB28" s="189" t="str">
        <f aca="false">IF(AND(Projects!$C$22&lt;=BB$4,BB$4&lt;=Projects!$C$22+Projects!$D$22-1),Projects!$B$22/Projects!$D$22,"")</f>
        <v/>
      </c>
      <c r="BC28" s="189" t="str">
        <f aca="false">IF(AND(Projects!$C$22&lt;=BC$4,BC$4&lt;=Projects!$C$22+Projects!$D$22-1),Projects!$B$22/Projects!$D$22,"")</f>
        <v/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46600</v>
      </c>
      <c r="D29" s="187" t="n">
        <f aca="false">EDATE(Model!$E$2,Projects!$C$23+Projects!$D$23-2)</f>
        <v>47150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n">
        <f aca="false">IF(AND(Projects!$C$23&lt;=W$4,W$4&lt;=Projects!$C$23+Projects!$D$23-1),Projects!$B$23/Projects!$D$23,"")</f>
        <v>789473.684210526</v>
      </c>
      <c r="X29" s="189" t="n">
        <f aca="false">IF(AND(Projects!$C$23&lt;=X$4,X$4&lt;=Projects!$C$23+Projects!$D$23-1),Projects!$B$23/Projects!$D$23,"")</f>
        <v>789473.684210526</v>
      </c>
      <c r="Y29" s="189" t="n">
        <f aca="false">IF(AND(Projects!$C$23&lt;=Y$4,Y$4&lt;=Projects!$C$23+Projects!$D$23-1),Projects!$B$23/Projects!$D$23,"")</f>
        <v>789473.684210526</v>
      </c>
      <c r="Z29" s="189" t="n">
        <f aca="false">IF(AND(Projects!$C$23&lt;=Z$4,Z$4&lt;=Projects!$C$23+Projects!$D$23-1),Projects!$B$23/Projects!$D$23,"")</f>
        <v>789473.684210526</v>
      </c>
      <c r="AA29" s="189" t="n">
        <f aca="false">IF(AND(Projects!$C$23&lt;=AA$4,AA$4&lt;=Projects!$C$23+Projects!$D$23-1),Projects!$B$23/Projects!$D$23,"")</f>
        <v>789473.684210526</v>
      </c>
      <c r="AB29" s="189" t="n">
        <f aca="false">IF(AND(Projects!$C$23&lt;=AB$4,AB$4&lt;=Projects!$C$23+Projects!$D$23-1),Projects!$B$23/Projects!$D$23,"")</f>
        <v>789473.684210526</v>
      </c>
      <c r="AC29" s="189" t="n">
        <f aca="false">IF(AND(Projects!$C$23&lt;=AC$4,AC$4&lt;=Projects!$C$23+Projects!$D$23-1),Projects!$B$23/Projects!$D$23,"")</f>
        <v>789473.684210526</v>
      </c>
      <c r="AD29" s="189" t="n">
        <f aca="false">IF(AND(Projects!$C$23&lt;=AD$4,AD$4&lt;=Projects!$C$23+Projects!$D$23-1),Projects!$B$23/Projects!$D$23,"")</f>
        <v>789473.684210526</v>
      </c>
      <c r="AE29" s="189" t="n">
        <f aca="false">IF(AND(Projects!$C$23&lt;=AE$4,AE$4&lt;=Projects!$C$23+Projects!$D$23-1),Projects!$B$23/Projects!$D$23,"")</f>
        <v>789473.684210526</v>
      </c>
      <c r="AF29" s="189" t="n">
        <f aca="false">IF(AND(Projects!$C$23&lt;=AF$4,AF$4&lt;=Projects!$C$23+Projects!$D$23-1),Projects!$B$23/Projects!$D$23,"")</f>
        <v>789473.684210526</v>
      </c>
      <c r="AG29" s="189" t="n">
        <f aca="false">IF(AND(Projects!$C$23&lt;=AG$4,AG$4&lt;=Projects!$C$23+Projects!$D$23-1),Projects!$B$23/Projects!$D$23,"")</f>
        <v>789473.684210526</v>
      </c>
      <c r="AH29" s="189" t="n">
        <f aca="false">IF(AND(Projects!$C$23&lt;=AH$4,AH$4&lt;=Projects!$C$23+Projects!$D$23-1),Projects!$B$23/Projects!$D$23,"")</f>
        <v>789473.684210526</v>
      </c>
      <c r="AI29" s="189" t="n">
        <f aca="false">IF(AND(Projects!$C$23&lt;=AI$4,AI$4&lt;=Projects!$C$23+Projects!$D$23-1),Projects!$B$23/Projects!$D$23,"")</f>
        <v>789473.684210526</v>
      </c>
      <c r="AJ29" s="189" t="n">
        <f aca="false">IF(AND(Projects!$C$23&lt;=AJ$4,AJ$4&lt;=Projects!$C$23+Projects!$D$23-1),Projects!$B$23/Projects!$D$23,"")</f>
        <v>789473.684210526</v>
      </c>
      <c r="AK29" s="189" t="n">
        <f aca="false">IF(AND(Projects!$C$23&lt;=AK$4,AK$4&lt;=Projects!$C$23+Projects!$D$23-1),Projects!$B$23/Projects!$D$23,"")</f>
        <v>789473.684210526</v>
      </c>
      <c r="AL29" s="189" t="n">
        <f aca="false">IF(AND(Projects!$C$23&lt;=AL$4,AL$4&lt;=Projects!$C$23+Projects!$D$23-1),Projects!$B$23/Projects!$D$23,"")</f>
        <v>789473.684210526</v>
      </c>
      <c r="AM29" s="189" t="n">
        <f aca="false">IF(AND(Projects!$C$23&lt;=AM$4,AM$4&lt;=Projects!$C$23+Projects!$D$23-1),Projects!$B$23/Projects!$D$23,"")</f>
        <v>789473.684210526</v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str">
        <f aca="false">IF(AND(Projects!$C$23&lt;=AP$4,AP$4&lt;=Projects!$C$23+Projects!$D$23-1),Projects!$B$23/Projects!$D$23,"")</f>
        <v/>
      </c>
      <c r="AQ29" s="189" t="str">
        <f aca="false">IF(AND(Projects!$C$23&lt;=AQ$4,AQ$4&lt;=Projects!$C$23+Projects!$D$23-1),Projects!$B$23/Projects!$D$23,"")</f>
        <v/>
      </c>
      <c r="AR29" s="189" t="str">
        <f aca="false">IF(AND(Projects!$C$23&lt;=AR$4,AR$4&lt;=Projects!$C$23+Projects!$D$23-1),Projects!$B$23/Projects!$D$23,"")</f>
        <v/>
      </c>
      <c r="AS29" s="189" t="str">
        <f aca="false">IF(AND(Projects!$C$23&lt;=AS$4,AS$4&lt;=Projects!$C$23+Projects!$D$23-1),Projects!$B$23/Projects!$D$23,"")</f>
        <v/>
      </c>
      <c r="AT29" s="189" t="str">
        <f aca="false">IF(AND(Projects!$C$23&lt;=AT$4,AT$4&lt;=Projects!$C$23+Projects!$D$23-1),Projects!$B$23/Projects!$D$23,"")</f>
        <v/>
      </c>
      <c r="AU29" s="189" t="str">
        <f aca="false">IF(AND(Projects!$C$23&lt;=AU$4,AU$4&lt;=Projects!$C$23+Projects!$D$23-1),Projects!$B$23/Projects!$D$23,"")</f>
        <v/>
      </c>
      <c r="AV29" s="189" t="str">
        <f aca="false">IF(AND(Projects!$C$23&lt;=AV$4,AV$4&lt;=Projects!$C$23+Projects!$D$23-1),Projects!$B$23/Projects!$D$23,"")</f>
        <v/>
      </c>
      <c r="AW29" s="189" t="str">
        <f aca="false">IF(AND(Projects!$C$23&lt;=AW$4,AW$4&lt;=Projects!$C$23+Projects!$D$23-1),Projects!$B$23/Projects!$D$23,"")</f>
        <v/>
      </c>
      <c r="AX29" s="189" t="str">
        <f aca="false">IF(AND(Projects!$C$23&lt;=AX$4,AX$4&lt;=Projects!$C$23+Projects!$D$23-1),Projects!$B$23/Projects!$D$23,"")</f>
        <v/>
      </c>
      <c r="AY29" s="189" t="str">
        <f aca="false">IF(AND(Projects!$C$23&lt;=AY$4,AY$4&lt;=Projects!$C$23+Projects!$D$23-1),Projects!$B$23/Projects!$D$23,"")</f>
        <v/>
      </c>
      <c r="AZ29" s="189" t="str">
        <f aca="false">IF(AND(Projects!$C$23&lt;=AZ$4,AZ$4&lt;=Projects!$C$23+Projects!$D$23-1),Projects!$B$23/Projects!$D$23,"")</f>
        <v/>
      </c>
      <c r="BA29" s="189" t="str">
        <f aca="false">IF(AND(Projects!$C$23&lt;=BA$4,BA$4&lt;=Projects!$C$23+Projects!$D$23-1),Projects!$B$23/Projects!$D$23,"")</f>
        <v/>
      </c>
      <c r="BB29" s="189" t="str">
        <f aca="false">IF(AND(Projects!$C$23&lt;=BB$4,BB$4&lt;=Projects!$C$23+Projects!$D$23-1),Projects!$B$23/Projects!$D$23,"")</f>
        <v/>
      </c>
      <c r="BC29" s="189" t="str">
        <f aca="false">IF(AND(Projects!$C$23&lt;=BC$4,BC$4&lt;=Projects!$C$23+Projects!$D$23-1),Projects!$B$23/Projects!$D$23,"")</f>
        <v/>
      </c>
      <c r="BD29" s="189" t="str">
        <f aca="false">IF(AND(Projects!$C$23&lt;=BD$4,BD$4&lt;=Projects!$C$23+Projects!$D$23-1),Projects!$B$23/Projects!$D$23,"")</f>
        <v/>
      </c>
      <c r="BE29" s="189" t="str">
        <f aca="false">IF(AND(Projects!$C$23&lt;=BE$4,BE$4&lt;=Projects!$C$23+Projects!$D$23-1),Projects!$B$23/Projects!$D$23,"")</f>
        <v/>
      </c>
      <c r="BF29" s="189" t="str">
        <f aca="false">IF(AND(Projects!$C$23&lt;=BF$4,BF$4&lt;=Projects!$C$23+Projects!$D$23-1),Projects!$B$23/Projects!$D$23,"")</f>
        <v/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46813</v>
      </c>
      <c r="D30" s="187" t="n">
        <f aca="false">EDATE(Model!$E$2,Projects!$C$24+Projects!$D$24-2)</f>
        <v>47362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n">
        <f aca="false">IF(AND(Projects!$C$24&lt;=AD$4,AD$4&lt;=Projects!$C$24+Projects!$D$24-1),Projects!$B$24/Projects!$D$24,"")</f>
        <v>947368.421052632</v>
      </c>
      <c r="AE30" s="189" t="n">
        <f aca="false">IF(AND(Projects!$C$24&lt;=AE$4,AE$4&lt;=Projects!$C$24+Projects!$D$24-1),Projects!$B$24/Projects!$D$24,"")</f>
        <v>947368.421052632</v>
      </c>
      <c r="AF30" s="189" t="n">
        <f aca="false">IF(AND(Projects!$C$24&lt;=AF$4,AF$4&lt;=Projects!$C$24+Projects!$D$24-1),Projects!$B$24/Projects!$D$24,"")</f>
        <v>947368.421052632</v>
      </c>
      <c r="AG30" s="189" t="n">
        <f aca="false">IF(AND(Projects!$C$24&lt;=AG$4,AG$4&lt;=Projects!$C$24+Projects!$D$24-1),Projects!$B$24/Projects!$D$24,"")</f>
        <v>947368.421052632</v>
      </c>
      <c r="AH30" s="189" t="n">
        <f aca="false">IF(AND(Projects!$C$24&lt;=AH$4,AH$4&lt;=Projects!$C$24+Projects!$D$24-1),Projects!$B$24/Projects!$D$24,"")</f>
        <v>947368.421052632</v>
      </c>
      <c r="AI30" s="189" t="n">
        <f aca="false">IF(AND(Projects!$C$24&lt;=AI$4,AI$4&lt;=Projects!$C$24+Projects!$D$24-1),Projects!$B$24/Projects!$D$24,"")</f>
        <v>947368.421052632</v>
      </c>
      <c r="AJ30" s="189" t="n">
        <f aca="false">IF(AND(Projects!$C$24&lt;=AJ$4,AJ$4&lt;=Projects!$C$24+Projects!$D$24-1),Projects!$B$24/Projects!$D$24,"")</f>
        <v>947368.421052632</v>
      </c>
      <c r="AK30" s="189" t="n">
        <f aca="false">IF(AND(Projects!$C$24&lt;=AK$4,AK$4&lt;=Projects!$C$24+Projects!$D$24-1),Projects!$B$24/Projects!$D$24,"")</f>
        <v>947368.421052632</v>
      </c>
      <c r="AL30" s="189" t="n">
        <f aca="false">IF(AND(Projects!$C$24&lt;=AL$4,AL$4&lt;=Projects!$C$24+Projects!$D$24-1),Projects!$B$24/Projects!$D$24,"")</f>
        <v>947368.421052632</v>
      </c>
      <c r="AM30" s="189" t="n">
        <f aca="false">IF(AND(Projects!$C$24&lt;=AM$4,AM$4&lt;=Projects!$C$24+Projects!$D$24-1),Projects!$B$24/Projects!$D$24,"")</f>
        <v>947368.421052632</v>
      </c>
      <c r="AN30" s="189" t="n">
        <f aca="false">IF(AND(Projects!$C$24&lt;=AN$4,AN$4&lt;=Projects!$C$24+Projects!$D$24-1),Projects!$B$24/Projects!$D$24,"")</f>
        <v>947368.421052632</v>
      </c>
      <c r="AO30" s="189" t="n">
        <f aca="false">IF(AND(Projects!$C$24&lt;=AO$4,AO$4&lt;=Projects!$C$24+Projects!$D$24-1),Projects!$B$24/Projects!$D$24,"")</f>
        <v>947368.421052632</v>
      </c>
      <c r="AP30" s="189" t="n">
        <f aca="false">IF(AND(Projects!$C$24&lt;=AP$4,AP$4&lt;=Projects!$C$24+Projects!$D$24-1),Projects!$B$24/Projects!$D$24,"")</f>
        <v>947368.421052632</v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str">
        <f aca="false">IF(AND(Projects!$C$24&lt;=AW$4,AW$4&lt;=Projects!$C$24+Projects!$D$24-1),Projects!$B$24/Projects!$D$24,"")</f>
        <v/>
      </c>
      <c r="AX30" s="189" t="str">
        <f aca="false">IF(AND(Projects!$C$24&lt;=AX$4,AX$4&lt;=Projects!$C$24+Projects!$D$24-1),Projects!$B$24/Projects!$D$24,"")</f>
        <v/>
      </c>
      <c r="AY30" s="189" t="str">
        <f aca="false">IF(AND(Projects!$C$24&lt;=AY$4,AY$4&lt;=Projects!$C$24+Projects!$D$24-1),Projects!$B$24/Projects!$D$24,"")</f>
        <v/>
      </c>
      <c r="AZ30" s="189" t="str">
        <f aca="false">IF(AND(Projects!$C$24&lt;=AZ$4,AZ$4&lt;=Projects!$C$24+Projects!$D$24-1),Projects!$B$24/Projects!$D$24,"")</f>
        <v/>
      </c>
      <c r="BA30" s="189" t="str">
        <f aca="false">IF(AND(Projects!$C$24&lt;=BA$4,BA$4&lt;=Projects!$C$24+Projects!$D$24-1),Projects!$B$24/Projects!$D$24,"")</f>
        <v/>
      </c>
      <c r="BB30" s="189" t="str">
        <f aca="false">IF(AND(Projects!$C$24&lt;=BB$4,BB$4&lt;=Projects!$C$24+Projects!$D$24-1),Projects!$B$24/Projects!$D$24,"")</f>
        <v/>
      </c>
      <c r="BC30" s="189" t="str">
        <f aca="false">IF(AND(Projects!$C$24&lt;=BC$4,BC$4&lt;=Projects!$C$24+Projects!$D$24-1),Projects!$B$24/Projects!$D$24,"")</f>
        <v/>
      </c>
      <c r="BD30" s="189" t="str">
        <f aca="false">IF(AND(Projects!$C$24&lt;=BD$4,BD$4&lt;=Projects!$C$24+Projects!$D$24-1),Projects!$B$24/Projects!$D$24,"")</f>
        <v/>
      </c>
      <c r="BE30" s="189" t="str">
        <f aca="false">IF(AND(Projects!$C$24&lt;=BE$4,BE$4&lt;=Projects!$C$24+Projects!$D$24-1),Projects!$B$24/Projects!$D$24,"")</f>
        <v/>
      </c>
      <c r="BF30" s="189" t="str">
        <f aca="false">IF(AND(Projects!$C$24&lt;=BF$4,BF$4&lt;=Projects!$C$24+Projects!$D$24-1),Projects!$B$24/Projects!$D$24,"")</f>
        <v/>
      </c>
      <c r="BG30" s="189" t="str">
        <f aca="false">IF(AND(Projects!$C$24&lt;=BG$4,BG$4&lt;=Projects!$C$24+Projects!$D$24-1),Projects!$B$24/Projects!$D$24,"")</f>
        <v/>
      </c>
      <c r="BH30" s="189" t="str">
        <f aca="false">IF(AND(Projects!$C$24&lt;=BH$4,BH$4&lt;=Projects!$C$24+Projects!$D$24-1),Projects!$B$24/Projects!$D$24,"")</f>
        <v/>
      </c>
      <c r="BI30" s="189" t="str">
        <f aca="false">IF(AND(Projects!$C$24&lt;=BI$4,BI$4&lt;=Projects!$C$24+Projects!$D$24-1),Projects!$B$24/Projects!$D$24,"")</f>
        <v/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46966</v>
      </c>
      <c r="D31" s="187" t="n">
        <f aca="false">EDATE(Model!$E$2,Projects!$C$25+Projects!$D$25-2)</f>
        <v>47515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n">
        <f aca="false">IF(AND(Projects!$C$25&lt;=AI$4,AI$4&lt;=Projects!$C$25+Projects!$D$25-1),Projects!$B$25/Projects!$D$25,"")</f>
        <v>947368.421052632</v>
      </c>
      <c r="AJ31" s="189" t="n">
        <f aca="false">IF(AND(Projects!$C$25&lt;=AJ$4,AJ$4&lt;=Projects!$C$25+Projects!$D$25-1),Projects!$B$25/Projects!$D$25,"")</f>
        <v>947368.421052632</v>
      </c>
      <c r="AK31" s="189" t="n">
        <f aca="false">IF(AND(Projects!$C$25&lt;=AK$4,AK$4&lt;=Projects!$C$25+Projects!$D$25-1),Projects!$B$25/Projects!$D$25,"")</f>
        <v>947368.421052632</v>
      </c>
      <c r="AL31" s="189" t="n">
        <f aca="false">IF(AND(Projects!$C$25&lt;=AL$4,AL$4&lt;=Projects!$C$25+Projects!$D$25-1),Projects!$B$25/Projects!$D$25,"")</f>
        <v>947368.421052632</v>
      </c>
      <c r="AM31" s="189" t="n">
        <f aca="false">IF(AND(Projects!$C$25&lt;=AM$4,AM$4&lt;=Projects!$C$25+Projects!$D$25-1),Projects!$B$25/Projects!$D$25,"")</f>
        <v>947368.421052632</v>
      </c>
      <c r="AN31" s="189" t="n">
        <f aca="false">IF(AND(Projects!$C$25&lt;=AN$4,AN$4&lt;=Projects!$C$25+Projects!$D$25-1),Projects!$B$25/Projects!$D$25,"")</f>
        <v>947368.421052632</v>
      </c>
      <c r="AO31" s="189" t="n">
        <f aca="false">IF(AND(Projects!$C$25&lt;=AO$4,AO$4&lt;=Projects!$C$25+Projects!$D$25-1),Projects!$B$25/Projects!$D$25,"")</f>
        <v>947368.421052632</v>
      </c>
      <c r="AP31" s="189" t="n">
        <f aca="false">IF(AND(Projects!$C$25&lt;=AP$4,AP$4&lt;=Projects!$C$25+Projects!$D$25-1),Projects!$B$25/Projects!$D$25,"")</f>
        <v>947368.421052632</v>
      </c>
      <c r="AQ31" s="189" t="n">
        <f aca="false">IF(AND(Projects!$C$25&lt;=AQ$4,AQ$4&lt;=Projects!$C$25+Projects!$D$25-1),Projects!$B$25/Projects!$D$25,"")</f>
        <v>947368.421052632</v>
      </c>
      <c r="AR31" s="189" t="n">
        <f aca="false">IF(AND(Projects!$C$25&lt;=AR$4,AR$4&lt;=Projects!$C$25+Projects!$D$25-1),Projects!$B$25/Projects!$D$25,"")</f>
        <v>947368.421052632</v>
      </c>
      <c r="AS31" s="189" t="n">
        <f aca="false">IF(AND(Projects!$C$25&lt;=AS$4,AS$4&lt;=Projects!$C$25+Projects!$D$25-1),Projects!$B$25/Projects!$D$25,"")</f>
        <v>947368.421052632</v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str">
        <f aca="false">IF(AND(Projects!$C$25&lt;=BB$4,BB$4&lt;=Projects!$C$25+Projects!$D$25-1),Projects!$B$25/Projects!$D$25,"")</f>
        <v/>
      </c>
      <c r="BC31" s="189" t="str">
        <f aca="false">IF(AND(Projects!$C$25&lt;=BC$4,BC$4&lt;=Projects!$C$25+Projects!$D$25-1),Projects!$B$25/Projects!$D$25,"")</f>
        <v/>
      </c>
      <c r="BD31" s="189" t="str">
        <f aca="false">IF(AND(Projects!$C$25&lt;=BD$4,BD$4&lt;=Projects!$C$25+Projects!$D$25-1),Projects!$B$25/Projects!$D$25,"")</f>
        <v/>
      </c>
      <c r="BE31" s="189" t="str">
        <f aca="false">IF(AND(Projects!$C$25&lt;=BE$4,BE$4&lt;=Projects!$C$25+Projects!$D$25-1),Projects!$B$25/Projects!$D$25,"")</f>
        <v/>
      </c>
      <c r="BF31" s="189" t="str">
        <f aca="false">IF(AND(Projects!$C$25&lt;=BF$4,BF$4&lt;=Projects!$C$25+Projects!$D$25-1),Projects!$B$25/Projects!$D$25,"")</f>
        <v/>
      </c>
      <c r="BG31" s="189" t="str">
        <f aca="false">IF(AND(Projects!$C$25&lt;=BG$4,BG$4&lt;=Projects!$C$25+Projects!$D$25-1),Projects!$B$25/Projects!$D$25,"")</f>
        <v/>
      </c>
      <c r="BH31" s="189" t="str">
        <f aca="false">IF(AND(Projects!$C$25&lt;=BH$4,BH$4&lt;=Projects!$C$25+Projects!$D$25-1),Projects!$B$25/Projects!$D$25,"")</f>
        <v/>
      </c>
      <c r="BI31" s="189" t="str">
        <f aca="false">IF(AND(Projects!$C$25&lt;=BI$4,BI$4&lt;=Projects!$C$25+Projects!$D$25-1),Projects!$B$25/Projects!$D$25,"")</f>
        <v/>
      </c>
      <c r="BJ31" s="189" t="str">
        <f aca="false">IF(AND(Projects!$C$25&lt;=BJ$4,BJ$4&lt;=Projects!$C$25+Projects!$D$25-1),Projects!$B$25/Projects!$D$25,"")</f>
        <v/>
      </c>
      <c r="BK31" s="189" t="str">
        <f aca="false">IF(AND(Projects!$C$25&lt;=BK$4,BK$4&lt;=Projects!$C$25+Projects!$D$25-1),Projects!$B$25/Projects!$D$25,"")</f>
        <v/>
      </c>
      <c r="BL31" s="189" t="str">
        <f aca="false">IF(AND(Projects!$C$25&lt;=BL$4,BL$4&lt;=Projects!$C$25+Projects!$D$25-1),Projects!$B$25/Projects!$D$25,"")</f>
        <v/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46997</v>
      </c>
      <c r="D32" s="187" t="n">
        <f aca="false">EDATE(Model!$E$2,Projects!$C$26+Projects!$D$26-2)</f>
        <v>47543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n">
        <f aca="false">IF(AND(Projects!$C$26&lt;=AJ$4,AJ$4&lt;=Projects!$C$26+Projects!$D$26-1),Projects!$B$26/Projects!$D$26,"")</f>
        <v>947368.421052632</v>
      </c>
      <c r="AK32" s="189" t="n">
        <f aca="false">IF(AND(Projects!$C$26&lt;=AK$4,AK$4&lt;=Projects!$C$26+Projects!$D$26-1),Projects!$B$26/Projects!$D$26,"")</f>
        <v>947368.421052632</v>
      </c>
      <c r="AL32" s="189" t="n">
        <f aca="false">IF(AND(Projects!$C$26&lt;=AL$4,AL$4&lt;=Projects!$C$26+Projects!$D$26-1),Projects!$B$26/Projects!$D$26,"")</f>
        <v>947368.421052632</v>
      </c>
      <c r="AM32" s="189" t="n">
        <f aca="false">IF(AND(Projects!$C$26&lt;=AM$4,AM$4&lt;=Projects!$C$26+Projects!$D$26-1),Projects!$B$26/Projects!$D$26,"")</f>
        <v>947368.421052632</v>
      </c>
      <c r="AN32" s="189" t="n">
        <f aca="false">IF(AND(Projects!$C$26&lt;=AN$4,AN$4&lt;=Projects!$C$26+Projects!$D$26-1),Projects!$B$26/Projects!$D$26,"")</f>
        <v>947368.421052632</v>
      </c>
      <c r="AO32" s="189" t="n">
        <f aca="false">IF(AND(Projects!$C$26&lt;=AO$4,AO$4&lt;=Projects!$C$26+Projects!$D$26-1),Projects!$B$26/Projects!$D$26,"")</f>
        <v>947368.421052632</v>
      </c>
      <c r="AP32" s="189" t="n">
        <f aca="false">IF(AND(Projects!$C$26&lt;=AP$4,AP$4&lt;=Projects!$C$26+Projects!$D$26-1),Projects!$B$26/Projects!$D$26,"")</f>
        <v>947368.421052632</v>
      </c>
      <c r="AQ32" s="189" t="n">
        <f aca="false">IF(AND(Projects!$C$26&lt;=AQ$4,AQ$4&lt;=Projects!$C$26+Projects!$D$26-1),Projects!$B$26/Projects!$D$26,"")</f>
        <v>947368.421052632</v>
      </c>
      <c r="AR32" s="189" t="n">
        <f aca="false">IF(AND(Projects!$C$26&lt;=AR$4,AR$4&lt;=Projects!$C$26+Projects!$D$26-1),Projects!$B$26/Projects!$D$26,"")</f>
        <v>947368.421052632</v>
      </c>
      <c r="AS32" s="189" t="n">
        <f aca="false">IF(AND(Projects!$C$26&lt;=AS$4,AS$4&lt;=Projects!$C$26+Projects!$D$26-1),Projects!$B$26/Projects!$D$26,"")</f>
        <v>947368.421052632</v>
      </c>
      <c r="AT32" s="189" t="n">
        <f aca="false">IF(AND(Projects!$C$26&lt;=AT$4,AT$4&lt;=Projects!$C$26+Projects!$D$26-1),Projects!$B$26/Projects!$D$26,"")</f>
        <v>947368.421052632</v>
      </c>
      <c r="AU32" s="189" t="n">
        <f aca="false">IF(AND(Projects!$C$26&lt;=AU$4,AU$4&lt;=Projects!$C$26+Projects!$D$26-1),Projects!$B$26/Projects!$D$26,"")</f>
        <v>947368.421052632</v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str">
        <f aca="false">IF(AND(Projects!$C$26&lt;=BC$4,BC$4&lt;=Projects!$C$26+Projects!$D$26-1),Projects!$B$26/Projects!$D$26,"")</f>
        <v/>
      </c>
      <c r="BD32" s="189" t="str">
        <f aca="false">IF(AND(Projects!$C$26&lt;=BD$4,BD$4&lt;=Projects!$C$26+Projects!$D$26-1),Projects!$B$26/Projects!$D$26,"")</f>
        <v/>
      </c>
      <c r="BE32" s="189" t="str">
        <f aca="false">IF(AND(Projects!$C$26&lt;=BE$4,BE$4&lt;=Projects!$C$26+Projects!$D$26-1),Projects!$B$26/Projects!$D$26,"")</f>
        <v/>
      </c>
      <c r="BF32" s="189" t="str">
        <f aca="false">IF(AND(Projects!$C$26&lt;=BF$4,BF$4&lt;=Projects!$C$26+Projects!$D$26-1),Projects!$B$26/Projects!$D$26,"")</f>
        <v/>
      </c>
      <c r="BG32" s="189" t="str">
        <f aca="false">IF(AND(Projects!$C$26&lt;=BG$4,BG$4&lt;=Projects!$C$26+Projects!$D$26-1),Projects!$B$26/Projects!$D$26,"")</f>
        <v/>
      </c>
      <c r="BH32" s="189" t="str">
        <f aca="false">IF(AND(Projects!$C$26&lt;=BH$4,BH$4&lt;=Projects!$C$26+Projects!$D$26-1),Projects!$B$26/Projects!$D$26,"")</f>
        <v/>
      </c>
      <c r="BI32" s="189" t="str">
        <f aca="false">IF(AND(Projects!$C$26&lt;=BI$4,BI$4&lt;=Projects!$C$26+Projects!$D$26-1),Projects!$B$26/Projects!$D$26,"")</f>
        <v/>
      </c>
      <c r="BJ32" s="189" t="str">
        <f aca="false">IF(AND(Projects!$C$26&lt;=BJ$4,BJ$4&lt;=Projects!$C$26+Projects!$D$26-1),Projects!$B$26/Projects!$D$26,"")</f>
        <v/>
      </c>
      <c r="BK32" s="189" t="str">
        <f aca="false">IF(AND(Projects!$C$26&lt;=BK$4,BK$4&lt;=Projects!$C$26+Projects!$D$26-1),Projects!$B$26/Projects!$D$26,"")</f>
        <v/>
      </c>
      <c r="BL32" s="189" t="str">
        <f aca="false">IF(AND(Projects!$C$26&lt;=BL$4,BL$4&lt;=Projects!$C$26+Projects!$D$26-1),Projects!$B$26/Projects!$D$26,"")</f>
        <v/>
      </c>
      <c r="BM32" s="189" t="str">
        <f aca="false">IF(AND(Projects!$C$26&lt;=BM$4,BM$4&lt;=Projects!$C$26+Projects!$D$26-1),Projects!$B$26/Projects!$D$26,"")</f>
        <v/>
      </c>
      <c r="BN32" s="189" t="str">
        <f aca="false">IF(AND(Projects!$C$26&lt;=BN$4,BN$4&lt;=Projects!$C$26+Projects!$D$26-1),Projects!$B$26/Projects!$D$26,"")</f>
        <v/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47027</v>
      </c>
      <c r="D33" s="187" t="n">
        <f aca="false">EDATE(Model!$E$2,Projects!$C$27+Projects!$D$27-2)</f>
        <v>47574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n">
        <f aca="false">IF(AND(Projects!$C$27&lt;=AK$4,AK$4&lt;=Projects!$C$27+Projects!$D$27-1),Projects!$B$27/Projects!$D$27,"")</f>
        <v>789473.684210526</v>
      </c>
      <c r="AL33" s="189" t="n">
        <f aca="false">IF(AND(Projects!$C$27&lt;=AL$4,AL$4&lt;=Projects!$C$27+Projects!$D$27-1),Projects!$B$27/Projects!$D$27,"")</f>
        <v>789473.684210526</v>
      </c>
      <c r="AM33" s="189" t="n">
        <f aca="false">IF(AND(Projects!$C$27&lt;=AM$4,AM$4&lt;=Projects!$C$27+Projects!$D$27-1),Projects!$B$27/Projects!$D$27,"")</f>
        <v>789473.684210526</v>
      </c>
      <c r="AN33" s="189" t="n">
        <f aca="false">IF(AND(Projects!$C$27&lt;=AN$4,AN$4&lt;=Projects!$C$27+Projects!$D$27-1),Projects!$B$27/Projects!$D$27,"")</f>
        <v>789473.684210526</v>
      </c>
      <c r="AO33" s="189" t="n">
        <f aca="false">IF(AND(Projects!$C$27&lt;=AO$4,AO$4&lt;=Projects!$C$27+Projects!$D$27-1),Projects!$B$27/Projects!$D$27,"")</f>
        <v>789473.684210526</v>
      </c>
      <c r="AP33" s="189" t="n">
        <f aca="false">IF(AND(Projects!$C$27&lt;=AP$4,AP$4&lt;=Projects!$C$27+Projects!$D$27-1),Projects!$B$27/Projects!$D$27,"")</f>
        <v>789473.684210526</v>
      </c>
      <c r="AQ33" s="189" t="n">
        <f aca="false">IF(AND(Projects!$C$27&lt;=AQ$4,AQ$4&lt;=Projects!$C$27+Projects!$D$27-1),Projects!$B$27/Projects!$D$27,"")</f>
        <v>789473.684210526</v>
      </c>
      <c r="AR33" s="189" t="n">
        <f aca="false">IF(AND(Projects!$C$27&lt;=AR$4,AR$4&lt;=Projects!$C$27+Projects!$D$27-1),Projects!$B$27/Projects!$D$27,"")</f>
        <v>789473.684210526</v>
      </c>
      <c r="AS33" s="189" t="n">
        <f aca="false">IF(AND(Projects!$C$27&lt;=AS$4,AS$4&lt;=Projects!$C$27+Projects!$D$27-1),Projects!$B$27/Projects!$D$27,"")</f>
        <v>789473.684210526</v>
      </c>
      <c r="AT33" s="189" t="n">
        <f aca="false">IF(AND(Projects!$C$27&lt;=AT$4,AT$4&lt;=Projects!$C$27+Projects!$D$27-1),Projects!$B$27/Projects!$D$27,"")</f>
        <v>789473.684210526</v>
      </c>
      <c r="AU33" s="189" t="n">
        <f aca="false">IF(AND(Projects!$C$27&lt;=AU$4,AU$4&lt;=Projects!$C$27+Projects!$D$27-1),Projects!$B$27/Projects!$D$27,"")</f>
        <v>789473.684210526</v>
      </c>
      <c r="AV33" s="189" t="n">
        <f aca="false">IF(AND(Projects!$C$27&lt;=AV$4,AV$4&lt;=Projects!$C$27+Projects!$D$27-1),Projects!$B$27/Projects!$D$27,"")</f>
        <v>789473.684210526</v>
      </c>
      <c r="AW33" s="189" t="n">
        <f aca="false">IF(AND(Projects!$C$27&lt;=AW$4,AW$4&lt;=Projects!$C$27+Projects!$D$27-1),Projects!$B$27/Projects!$D$27,"")</f>
        <v>789473.684210526</v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str">
        <f aca="false">IF(AND(Projects!$C$27&lt;=BD$4,BD$4&lt;=Projects!$C$27+Projects!$D$27-1),Projects!$B$27/Projects!$D$27,"")</f>
        <v/>
      </c>
      <c r="BE33" s="189" t="str">
        <f aca="false">IF(AND(Projects!$C$27&lt;=BE$4,BE$4&lt;=Projects!$C$27+Projects!$D$27-1),Projects!$B$27/Projects!$D$27,"")</f>
        <v/>
      </c>
      <c r="BF33" s="189" t="str">
        <f aca="false">IF(AND(Projects!$C$27&lt;=BF$4,BF$4&lt;=Projects!$C$27+Projects!$D$27-1),Projects!$B$27/Projects!$D$27,"")</f>
        <v/>
      </c>
      <c r="BG33" s="189" t="str">
        <f aca="false">IF(AND(Projects!$C$27&lt;=BG$4,BG$4&lt;=Projects!$C$27+Projects!$D$27-1),Projects!$B$27/Projects!$D$27,"")</f>
        <v/>
      </c>
      <c r="BH33" s="189" t="str">
        <f aca="false">IF(AND(Projects!$C$27&lt;=BH$4,BH$4&lt;=Projects!$C$27+Projects!$D$27-1),Projects!$B$27/Projects!$D$27,"")</f>
        <v/>
      </c>
      <c r="BI33" s="189" t="str">
        <f aca="false">IF(AND(Projects!$C$27&lt;=BI$4,BI$4&lt;=Projects!$C$27+Projects!$D$27-1),Projects!$B$27/Projects!$D$27,"")</f>
        <v/>
      </c>
      <c r="BJ33" s="189" t="str">
        <f aca="false">IF(AND(Projects!$C$27&lt;=BJ$4,BJ$4&lt;=Projects!$C$27+Projects!$D$27-1),Projects!$B$27/Projects!$D$27,"")</f>
        <v/>
      </c>
      <c r="BK33" s="189" t="str">
        <f aca="false">IF(AND(Projects!$C$27&lt;=BK$4,BK$4&lt;=Projects!$C$27+Projects!$D$27-1),Projects!$B$27/Projects!$D$27,"")</f>
        <v/>
      </c>
      <c r="BL33" s="189" t="str">
        <f aca="false">IF(AND(Projects!$C$27&lt;=BL$4,BL$4&lt;=Projects!$C$27+Projects!$D$27-1),Projects!$B$27/Projects!$D$27,"")</f>
        <v/>
      </c>
      <c r="BM33" s="189" t="str">
        <f aca="false">IF(AND(Projects!$C$27&lt;=BM$4,BM$4&lt;=Projects!$C$27+Projects!$D$27-1),Projects!$B$27/Projects!$D$27,"")</f>
        <v/>
      </c>
      <c r="BN33" s="189" t="str">
        <f aca="false">IF(AND(Projects!$C$27&lt;=BN$4,BN$4&lt;=Projects!$C$27+Projects!$D$27-1),Projects!$B$27/Projects!$D$27,"")</f>
        <v/>
      </c>
      <c r="BO33" s="189" t="str">
        <f aca="false">IF(AND(Projects!$C$27&lt;=BO$4,BO$4&lt;=Projects!$C$27+Projects!$D$27-1),Projects!$B$27/Projects!$D$27,"")</f>
        <v/>
      </c>
      <c r="BP33" s="189" t="str">
        <f aca="false">IF(AND(Projects!$C$27&lt;=BP$4,BP$4&lt;=Projects!$C$27+Projects!$D$27-1),Projects!$B$27/Projects!$D$27,"")</f>
        <v/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47058</v>
      </c>
      <c r="D34" s="187" t="n">
        <f aca="false">EDATE(Model!$E$2,Projects!$C$28+Projects!$D$28-2)</f>
        <v>47604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n">
        <f aca="false">IF(AND(Projects!$C$28&lt;=AL$4,AL$4&lt;=Projects!$C$28+Projects!$D$28-1),Projects!$B$28/Projects!$D$28,"")</f>
        <v>789473.684210526</v>
      </c>
      <c r="AM34" s="189" t="n">
        <f aca="false">IF(AND(Projects!$C$28&lt;=AM$4,AM$4&lt;=Projects!$C$28+Projects!$D$28-1),Projects!$B$28/Projects!$D$28,"")</f>
        <v>789473.684210526</v>
      </c>
      <c r="AN34" s="189" t="n">
        <f aca="false">IF(AND(Projects!$C$28&lt;=AN$4,AN$4&lt;=Projects!$C$28+Projects!$D$28-1),Projects!$B$28/Projects!$D$28,"")</f>
        <v>789473.684210526</v>
      </c>
      <c r="AO34" s="189" t="n">
        <f aca="false">IF(AND(Projects!$C$28&lt;=AO$4,AO$4&lt;=Projects!$C$28+Projects!$D$28-1),Projects!$B$28/Projects!$D$28,"")</f>
        <v>789473.684210526</v>
      </c>
      <c r="AP34" s="189" t="n">
        <f aca="false">IF(AND(Projects!$C$28&lt;=AP$4,AP$4&lt;=Projects!$C$28+Projects!$D$28-1),Projects!$B$28/Projects!$D$28,"")</f>
        <v>789473.684210526</v>
      </c>
      <c r="AQ34" s="189" t="n">
        <f aca="false">IF(AND(Projects!$C$28&lt;=AQ$4,AQ$4&lt;=Projects!$C$28+Projects!$D$28-1),Projects!$B$28/Projects!$D$28,"")</f>
        <v>789473.684210526</v>
      </c>
      <c r="AR34" s="189" t="n">
        <f aca="false">IF(AND(Projects!$C$28&lt;=AR$4,AR$4&lt;=Projects!$C$28+Projects!$D$28-1),Projects!$B$28/Projects!$D$28,"")</f>
        <v>789473.684210526</v>
      </c>
      <c r="AS34" s="189" t="n">
        <f aca="false">IF(AND(Projects!$C$28&lt;=AS$4,AS$4&lt;=Projects!$C$28+Projects!$D$28-1),Projects!$B$28/Projects!$D$28,"")</f>
        <v>789473.684210526</v>
      </c>
      <c r="AT34" s="189" t="n">
        <f aca="false">IF(AND(Projects!$C$28&lt;=AT$4,AT$4&lt;=Projects!$C$28+Projects!$D$28-1),Projects!$B$28/Projects!$D$28,"")</f>
        <v>789473.684210526</v>
      </c>
      <c r="AU34" s="189" t="n">
        <f aca="false">IF(AND(Projects!$C$28&lt;=AU$4,AU$4&lt;=Projects!$C$28+Projects!$D$28-1),Projects!$B$28/Projects!$D$28,"")</f>
        <v>789473.684210526</v>
      </c>
      <c r="AV34" s="189" t="n">
        <f aca="false">IF(AND(Projects!$C$28&lt;=AV$4,AV$4&lt;=Projects!$C$28+Projects!$D$28-1),Projects!$B$28/Projects!$D$28,"")</f>
        <v>789473.684210526</v>
      </c>
      <c r="AW34" s="189" t="n">
        <f aca="false">IF(AND(Projects!$C$28&lt;=AW$4,AW$4&lt;=Projects!$C$28+Projects!$D$28-1),Projects!$B$28/Projects!$D$28,"")</f>
        <v>789473.684210526</v>
      </c>
      <c r="AX34" s="189" t="n">
        <f aca="false">IF(AND(Projects!$C$28&lt;=AX$4,AX$4&lt;=Projects!$C$28+Projects!$D$28-1),Projects!$B$28/Projects!$D$28,"")</f>
        <v>789473.684210526</v>
      </c>
      <c r="AY34" s="189" t="n">
        <f aca="false">IF(AND(Projects!$C$28&lt;=AY$4,AY$4&lt;=Projects!$C$28+Projects!$D$28-1),Projects!$B$28/Projects!$D$28,"")</f>
        <v>789473.684210526</v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str">
        <f aca="false">IF(AND(Projects!$C$28&lt;=BE$4,BE$4&lt;=Projects!$C$28+Projects!$D$28-1),Projects!$B$28/Projects!$D$28,"")</f>
        <v/>
      </c>
      <c r="BF34" s="189" t="str">
        <f aca="false">IF(AND(Projects!$C$28&lt;=BF$4,BF$4&lt;=Projects!$C$28+Projects!$D$28-1),Projects!$B$28/Projects!$D$28,"")</f>
        <v/>
      </c>
      <c r="BG34" s="189" t="str">
        <f aca="false">IF(AND(Projects!$C$28&lt;=BG$4,BG$4&lt;=Projects!$C$28+Projects!$D$28-1),Projects!$B$28/Projects!$D$28,"")</f>
        <v/>
      </c>
      <c r="BH34" s="189" t="str">
        <f aca="false">IF(AND(Projects!$C$28&lt;=BH$4,BH$4&lt;=Projects!$C$28+Projects!$D$28-1),Projects!$B$28/Projects!$D$28,"")</f>
        <v/>
      </c>
      <c r="BI34" s="189" t="str">
        <f aca="false">IF(AND(Projects!$C$28&lt;=BI$4,BI$4&lt;=Projects!$C$28+Projects!$D$28-1),Projects!$B$28/Projects!$D$28,"")</f>
        <v/>
      </c>
      <c r="BJ34" s="189" t="str">
        <f aca="false">IF(AND(Projects!$C$28&lt;=BJ$4,BJ$4&lt;=Projects!$C$28+Projects!$D$28-1),Projects!$B$28/Projects!$D$28,"")</f>
        <v/>
      </c>
      <c r="BK34" s="189" t="str">
        <f aca="false">IF(AND(Projects!$C$28&lt;=BK$4,BK$4&lt;=Projects!$C$28+Projects!$D$28-1),Projects!$B$28/Projects!$D$28,"")</f>
        <v/>
      </c>
      <c r="BL34" s="189" t="str">
        <f aca="false">IF(AND(Projects!$C$28&lt;=BL$4,BL$4&lt;=Projects!$C$28+Projects!$D$28-1),Projects!$B$28/Projects!$D$28,"")</f>
        <v/>
      </c>
      <c r="BM34" s="189" t="str">
        <f aca="false">IF(AND(Projects!$C$28&lt;=BM$4,BM$4&lt;=Projects!$C$28+Projects!$D$28-1),Projects!$B$28/Projects!$D$28,"")</f>
        <v/>
      </c>
      <c r="BN34" s="189" t="str">
        <f aca="false">IF(AND(Projects!$C$28&lt;=BN$4,BN$4&lt;=Projects!$C$28+Projects!$D$28-1),Projects!$B$28/Projects!$D$28,"")</f>
        <v/>
      </c>
      <c r="BO34" s="189" t="str">
        <f aca="false">IF(AND(Projects!$C$28&lt;=BO$4,BO$4&lt;=Projects!$C$28+Projects!$D$28-1),Projects!$B$28/Projects!$D$28,"")</f>
        <v/>
      </c>
      <c r="BP34" s="189" t="str">
        <f aca="false">IF(AND(Projects!$C$28&lt;=BP$4,BP$4&lt;=Projects!$C$28+Projects!$D$28-1),Projects!$B$28/Projects!$D$28,"")</f>
        <v/>
      </c>
      <c r="BQ34" s="189" t="str">
        <f aca="false">IF(AND(Projects!$C$28&lt;=BQ$4,BQ$4&lt;=Projects!$C$28+Projects!$D$28-1),Projects!$B$28/Projects!$D$28,"")</f>
        <v/>
      </c>
      <c r="BR34" s="189" t="str">
        <f aca="false">IF(AND(Projects!$C$28&lt;=BR$4,BR$4&lt;=Projects!$C$28+Projects!$D$28-1),Projects!$B$28/Projects!$D$28,"")</f>
        <v/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47088</v>
      </c>
      <c r="D35" s="187" t="n">
        <f aca="false">EDATE(Model!$E$2,Projects!$C$29+Projects!$D$29-2)</f>
        <v>47635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n">
        <f aca="false">IF(AND(Projects!$C$29&lt;=AM$4,AM$4&lt;=Projects!$C$29+Projects!$D$29-1),Projects!$B$29/Projects!$D$29,"")</f>
        <v>789473.684210526</v>
      </c>
      <c r="AN35" s="189" t="n">
        <f aca="false">IF(AND(Projects!$C$29&lt;=AN$4,AN$4&lt;=Projects!$C$29+Projects!$D$29-1),Projects!$B$29/Projects!$D$29,"")</f>
        <v>789473.684210526</v>
      </c>
      <c r="AO35" s="189" t="n">
        <f aca="false">IF(AND(Projects!$C$29&lt;=AO$4,AO$4&lt;=Projects!$C$29+Projects!$D$29-1),Projects!$B$29/Projects!$D$29,"")</f>
        <v>789473.684210526</v>
      </c>
      <c r="AP35" s="189" t="n">
        <f aca="false">IF(AND(Projects!$C$29&lt;=AP$4,AP$4&lt;=Projects!$C$29+Projects!$D$29-1),Projects!$B$29/Projects!$D$29,"")</f>
        <v>789473.684210526</v>
      </c>
      <c r="AQ35" s="189" t="n">
        <f aca="false">IF(AND(Projects!$C$29&lt;=AQ$4,AQ$4&lt;=Projects!$C$29+Projects!$D$29-1),Projects!$B$29/Projects!$D$29,"")</f>
        <v>789473.684210526</v>
      </c>
      <c r="AR35" s="189" t="n">
        <f aca="false">IF(AND(Projects!$C$29&lt;=AR$4,AR$4&lt;=Projects!$C$29+Projects!$D$29-1),Projects!$B$29/Projects!$D$29,"")</f>
        <v>789473.684210526</v>
      </c>
      <c r="AS35" s="189" t="n">
        <f aca="false">IF(AND(Projects!$C$29&lt;=AS$4,AS$4&lt;=Projects!$C$29+Projects!$D$29-1),Projects!$B$29/Projects!$D$29,"")</f>
        <v>789473.684210526</v>
      </c>
      <c r="AT35" s="189" t="n">
        <f aca="false">IF(AND(Projects!$C$29&lt;=AT$4,AT$4&lt;=Projects!$C$29+Projects!$D$29-1),Projects!$B$29/Projects!$D$29,"")</f>
        <v>789473.684210526</v>
      </c>
      <c r="AU35" s="189" t="n">
        <f aca="false">IF(AND(Projects!$C$29&lt;=AU$4,AU$4&lt;=Projects!$C$29+Projects!$D$29-1),Projects!$B$29/Projects!$D$29,"")</f>
        <v>789473.684210526</v>
      </c>
      <c r="AV35" s="189" t="n">
        <f aca="false">IF(AND(Projects!$C$29&lt;=AV$4,AV$4&lt;=Projects!$C$29+Projects!$D$29-1),Projects!$B$29/Projects!$D$29,"")</f>
        <v>789473.684210526</v>
      </c>
      <c r="AW35" s="189" t="n">
        <f aca="false">IF(AND(Projects!$C$29&lt;=AW$4,AW$4&lt;=Projects!$C$29+Projects!$D$29-1),Projects!$B$29/Projects!$D$29,"")</f>
        <v>789473.684210526</v>
      </c>
      <c r="AX35" s="189" t="n">
        <f aca="false">IF(AND(Projects!$C$29&lt;=AX$4,AX$4&lt;=Projects!$C$29+Projects!$D$29-1),Projects!$B$29/Projects!$D$29,"")</f>
        <v>789473.684210526</v>
      </c>
      <c r="AY35" s="189" t="n">
        <f aca="false">IF(AND(Projects!$C$29&lt;=AY$4,AY$4&lt;=Projects!$C$29+Projects!$D$29-1),Projects!$B$29/Projects!$D$29,"")</f>
        <v>789473.684210526</v>
      </c>
      <c r="AZ35" s="189" t="n">
        <f aca="false">IF(AND(Projects!$C$29&lt;=AZ$4,AZ$4&lt;=Projects!$C$29+Projects!$D$29-1),Projects!$B$29/Projects!$D$29,"")</f>
        <v>789473.684210526</v>
      </c>
      <c r="BA35" s="189" t="n">
        <f aca="false">IF(AND(Projects!$C$29&lt;=BA$4,BA$4&lt;=Projects!$C$29+Projects!$D$29-1),Projects!$B$29/Projects!$D$29,"")</f>
        <v>789473.684210526</v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str">
        <f aca="false">IF(AND(Projects!$C$29&lt;=BF$4,BF$4&lt;=Projects!$C$29+Projects!$D$29-1),Projects!$B$29/Projects!$D$29,"")</f>
        <v/>
      </c>
      <c r="BG35" s="189" t="str">
        <f aca="false">IF(AND(Projects!$C$29&lt;=BG$4,BG$4&lt;=Projects!$C$29+Projects!$D$29-1),Projects!$B$29/Projects!$D$29,"")</f>
        <v/>
      </c>
      <c r="BH35" s="189" t="str">
        <f aca="false">IF(AND(Projects!$C$29&lt;=BH$4,BH$4&lt;=Projects!$C$29+Projects!$D$29-1),Projects!$B$29/Projects!$D$29,"")</f>
        <v/>
      </c>
      <c r="BI35" s="189" t="str">
        <f aca="false">IF(AND(Projects!$C$29&lt;=BI$4,BI$4&lt;=Projects!$C$29+Projects!$D$29-1),Projects!$B$29/Projects!$D$29,"")</f>
        <v/>
      </c>
      <c r="BJ35" s="189" t="str">
        <f aca="false">IF(AND(Projects!$C$29&lt;=BJ$4,BJ$4&lt;=Projects!$C$29+Projects!$D$29-1),Projects!$B$29/Projects!$D$29,"")</f>
        <v/>
      </c>
      <c r="BK35" s="189" t="str">
        <f aca="false">IF(AND(Projects!$C$29&lt;=BK$4,BK$4&lt;=Projects!$C$29+Projects!$D$29-1),Projects!$B$29/Projects!$D$29,"")</f>
        <v/>
      </c>
      <c r="BL35" s="189" t="str">
        <f aca="false">IF(AND(Projects!$C$29&lt;=BL$4,BL$4&lt;=Projects!$C$29+Projects!$D$29-1),Projects!$B$29/Projects!$D$29,"")</f>
        <v/>
      </c>
      <c r="BM35" s="189" t="str">
        <f aca="false">IF(AND(Projects!$C$29&lt;=BM$4,BM$4&lt;=Projects!$C$29+Projects!$D$29-1),Projects!$B$29/Projects!$D$29,"")</f>
        <v/>
      </c>
      <c r="BN35" s="189" t="str">
        <f aca="false">IF(AND(Projects!$C$29&lt;=BN$4,BN$4&lt;=Projects!$C$29+Projects!$D$29-1),Projects!$B$29/Projects!$D$29,"")</f>
        <v/>
      </c>
      <c r="BO35" s="189" t="str">
        <f aca="false">IF(AND(Projects!$C$29&lt;=BO$4,BO$4&lt;=Projects!$C$29+Projects!$D$29-1),Projects!$B$29/Projects!$D$29,"")</f>
        <v/>
      </c>
      <c r="BP35" s="189" t="str">
        <f aca="false">IF(AND(Projects!$C$29&lt;=BP$4,BP$4&lt;=Projects!$C$29+Projects!$D$29-1),Projects!$B$29/Projects!$D$29,"")</f>
        <v/>
      </c>
      <c r="BQ35" s="189" t="str">
        <f aca="false">IF(AND(Projects!$C$29&lt;=BQ$4,BQ$4&lt;=Projects!$C$29+Projects!$D$29-1),Projects!$B$29/Projects!$D$29,"")</f>
        <v/>
      </c>
      <c r="BR35" s="189" t="str">
        <f aca="false">IF(AND(Projects!$C$29&lt;=BR$4,BR$4&lt;=Projects!$C$29+Projects!$D$29-1),Projects!$B$29/Projects!$D$29,"")</f>
        <v/>
      </c>
      <c r="BS35" s="189" t="str">
        <f aca="false">IF(AND(Projects!$C$29&lt;=BS$4,BS$4&lt;=Projects!$C$29+Projects!$D$29-1),Projects!$B$29/Projects!$D$29,"")</f>
        <v/>
      </c>
      <c r="BT35" s="189" t="str">
        <f aca="false">IF(AND(Projects!$C$29&lt;=BT$4,BT$4&lt;=Projects!$C$29+Projects!$D$29-1),Projects!$B$29/Projects!$D$29,"")</f>
        <v/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47119</v>
      </c>
      <c r="D36" s="187" t="n">
        <f aca="false">EDATE(Model!$E$2,Projects!$C$30+Projects!$D$30-2)</f>
        <v>47665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n">
        <f aca="false">IF(AND(Projects!$C$30&lt;=AN$4,AN$4&lt;=Projects!$C$30+Projects!$D$30-1),Projects!$B$30/Projects!$D$30,"")</f>
        <v>789473.684210526</v>
      </c>
      <c r="AO36" s="189" t="n">
        <f aca="false">IF(AND(Projects!$C$30&lt;=AO$4,AO$4&lt;=Projects!$C$30+Projects!$D$30-1),Projects!$B$30/Projects!$D$30,"")</f>
        <v>789473.684210526</v>
      </c>
      <c r="AP36" s="189" t="n">
        <f aca="false">IF(AND(Projects!$C$30&lt;=AP$4,AP$4&lt;=Projects!$C$30+Projects!$D$30-1),Projects!$B$30/Projects!$D$30,"")</f>
        <v>789473.684210526</v>
      </c>
      <c r="AQ36" s="189" t="n">
        <f aca="false">IF(AND(Projects!$C$30&lt;=AQ$4,AQ$4&lt;=Projects!$C$30+Projects!$D$30-1),Projects!$B$30/Projects!$D$30,"")</f>
        <v>789473.684210526</v>
      </c>
      <c r="AR36" s="189" t="n">
        <f aca="false">IF(AND(Projects!$C$30&lt;=AR$4,AR$4&lt;=Projects!$C$30+Projects!$D$30-1),Projects!$B$30/Projects!$D$30,"")</f>
        <v>789473.684210526</v>
      </c>
      <c r="AS36" s="189" t="n">
        <f aca="false">IF(AND(Projects!$C$30&lt;=AS$4,AS$4&lt;=Projects!$C$30+Projects!$D$30-1),Projects!$B$30/Projects!$D$30,"")</f>
        <v>789473.684210526</v>
      </c>
      <c r="AT36" s="189" t="n">
        <f aca="false">IF(AND(Projects!$C$30&lt;=AT$4,AT$4&lt;=Projects!$C$30+Projects!$D$30-1),Projects!$B$30/Projects!$D$30,"")</f>
        <v>789473.684210526</v>
      </c>
      <c r="AU36" s="189" t="n">
        <f aca="false">IF(AND(Projects!$C$30&lt;=AU$4,AU$4&lt;=Projects!$C$30+Projects!$D$30-1),Projects!$B$30/Projects!$D$30,"")</f>
        <v>789473.684210526</v>
      </c>
      <c r="AV36" s="189" t="n">
        <f aca="false">IF(AND(Projects!$C$30&lt;=AV$4,AV$4&lt;=Projects!$C$30+Projects!$D$30-1),Projects!$B$30/Projects!$D$30,"")</f>
        <v>789473.684210526</v>
      </c>
      <c r="AW36" s="189" t="n">
        <f aca="false">IF(AND(Projects!$C$30&lt;=AW$4,AW$4&lt;=Projects!$C$30+Projects!$D$30-1),Projects!$B$30/Projects!$D$30,"")</f>
        <v>789473.684210526</v>
      </c>
      <c r="AX36" s="189" t="n">
        <f aca="false">IF(AND(Projects!$C$30&lt;=AX$4,AX$4&lt;=Projects!$C$30+Projects!$D$30-1),Projects!$B$30/Projects!$D$30,"")</f>
        <v>789473.684210526</v>
      </c>
      <c r="AY36" s="189" t="n">
        <f aca="false">IF(AND(Projects!$C$30&lt;=AY$4,AY$4&lt;=Projects!$C$30+Projects!$D$30-1),Projects!$B$30/Projects!$D$30,"")</f>
        <v>789473.684210526</v>
      </c>
      <c r="AZ36" s="189" t="n">
        <f aca="false">IF(AND(Projects!$C$30&lt;=AZ$4,AZ$4&lt;=Projects!$C$30+Projects!$D$30-1),Projects!$B$30/Projects!$D$30,"")</f>
        <v>789473.684210526</v>
      </c>
      <c r="BA36" s="189" t="n">
        <f aca="false">IF(AND(Projects!$C$30&lt;=BA$4,BA$4&lt;=Projects!$C$30+Projects!$D$30-1),Projects!$B$30/Projects!$D$30,"")</f>
        <v>789473.684210526</v>
      </c>
      <c r="BB36" s="189" t="n">
        <f aca="false">IF(AND(Projects!$C$30&lt;=BB$4,BB$4&lt;=Projects!$C$30+Projects!$D$30-1),Projects!$B$30/Projects!$D$30,"")</f>
        <v>789473.684210526</v>
      </c>
      <c r="BC36" s="189" t="n">
        <f aca="false">IF(AND(Projects!$C$30&lt;=BC$4,BC$4&lt;=Projects!$C$30+Projects!$D$30-1),Projects!$B$30/Projects!$D$30,"")</f>
        <v>789473.684210526</v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str">
        <f aca="false">IF(AND(Projects!$C$30&lt;=BG$4,BG$4&lt;=Projects!$C$30+Projects!$D$30-1),Projects!$B$30/Projects!$D$30,"")</f>
        <v/>
      </c>
      <c r="BH36" s="189" t="str">
        <f aca="false">IF(AND(Projects!$C$30&lt;=BH$4,BH$4&lt;=Projects!$C$30+Projects!$D$30-1),Projects!$B$30/Projects!$D$30,"")</f>
        <v/>
      </c>
      <c r="BI36" s="189" t="str">
        <f aca="false">IF(AND(Projects!$C$30&lt;=BI$4,BI$4&lt;=Projects!$C$30+Projects!$D$30-1),Projects!$B$30/Projects!$D$30,"")</f>
        <v/>
      </c>
      <c r="BJ36" s="189" t="str">
        <f aca="false">IF(AND(Projects!$C$30&lt;=BJ$4,BJ$4&lt;=Projects!$C$30+Projects!$D$30-1),Projects!$B$30/Projects!$D$30,"")</f>
        <v/>
      </c>
      <c r="BK36" s="189" t="str">
        <f aca="false">IF(AND(Projects!$C$30&lt;=BK$4,BK$4&lt;=Projects!$C$30+Projects!$D$30-1),Projects!$B$30/Projects!$D$30,"")</f>
        <v/>
      </c>
      <c r="BL36" s="189" t="str">
        <f aca="false">IF(AND(Projects!$C$30&lt;=BL$4,BL$4&lt;=Projects!$C$30+Projects!$D$30-1),Projects!$B$30/Projects!$D$30,"")</f>
        <v/>
      </c>
      <c r="BM36" s="189" t="str">
        <f aca="false">IF(AND(Projects!$C$30&lt;=BM$4,BM$4&lt;=Projects!$C$30+Projects!$D$30-1),Projects!$B$30/Projects!$D$30,"")</f>
        <v/>
      </c>
      <c r="BN36" s="189" t="str">
        <f aca="false">IF(AND(Projects!$C$30&lt;=BN$4,BN$4&lt;=Projects!$C$30+Projects!$D$30-1),Projects!$B$30/Projects!$D$30,"")</f>
        <v/>
      </c>
      <c r="BO36" s="189" t="str">
        <f aca="false">IF(AND(Projects!$C$30&lt;=BO$4,BO$4&lt;=Projects!$C$30+Projects!$D$30-1),Projects!$B$30/Projects!$D$30,"")</f>
        <v/>
      </c>
      <c r="BP36" s="189" t="str">
        <f aca="false">IF(AND(Projects!$C$30&lt;=BP$4,BP$4&lt;=Projects!$C$30+Projects!$D$30-1),Projects!$B$30/Projects!$D$30,"")</f>
        <v/>
      </c>
      <c r="BQ36" s="189" t="str">
        <f aca="false">IF(AND(Projects!$C$30&lt;=BQ$4,BQ$4&lt;=Projects!$C$30+Projects!$D$30-1),Projects!$B$30/Projects!$D$30,"")</f>
        <v/>
      </c>
      <c r="BR36" s="189" t="str">
        <f aca="false">IF(AND(Projects!$C$30&lt;=BR$4,BR$4&lt;=Projects!$C$30+Projects!$D$30-1),Projects!$B$30/Projects!$D$30,"")</f>
        <v/>
      </c>
      <c r="BS36" s="189" t="str">
        <f aca="false">IF(AND(Projects!$C$30&lt;=BS$4,BS$4&lt;=Projects!$C$30+Projects!$D$30-1),Projects!$B$30/Projects!$D$30,"")</f>
        <v/>
      </c>
      <c r="BT36" s="189" t="str">
        <f aca="false">IF(AND(Projects!$C$30&lt;=BT$4,BT$4&lt;=Projects!$C$30+Projects!$D$30-1),Projects!$B$30/Projects!$D$30,"")</f>
        <v/>
      </c>
      <c r="BU36" s="189" t="str">
        <f aca="false">IF(AND(Projects!$C$30&lt;=BU$4,BU$4&lt;=Projects!$C$30+Projects!$D$30-1),Projects!$B$30/Projects!$D$30,"")</f>
        <v/>
      </c>
      <c r="BV36" s="189" t="str">
        <f aca="false">IF(AND(Projects!$C$30&lt;=BV$4,BV$4&lt;=Projects!$C$30+Projects!$D$30-1),Projects!$B$30/Projects!$D$30,"")</f>
        <v/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47150</v>
      </c>
      <c r="D37" s="187" t="n">
        <f aca="false">EDATE(Model!$E$2,Projects!$C$31+Projects!$D$31-2)</f>
        <v>47696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n">
        <f aca="false">IF(AND(Projects!$C$31&lt;=AO$4,AO$4&lt;=Projects!$C$31+Projects!$D$31-1),Projects!$B$31/Projects!$D$31,"")</f>
        <v>947368.421052632</v>
      </c>
      <c r="AP37" s="189" t="n">
        <f aca="false">IF(AND(Projects!$C$31&lt;=AP$4,AP$4&lt;=Projects!$C$31+Projects!$D$31-1),Projects!$B$31/Projects!$D$31,"")</f>
        <v>947368.421052632</v>
      </c>
      <c r="AQ37" s="189" t="n">
        <f aca="false">IF(AND(Projects!$C$31&lt;=AQ$4,AQ$4&lt;=Projects!$C$31+Projects!$D$31-1),Projects!$B$31/Projects!$D$31,"")</f>
        <v>947368.421052632</v>
      </c>
      <c r="AR37" s="189" t="n">
        <f aca="false">IF(AND(Projects!$C$31&lt;=AR$4,AR$4&lt;=Projects!$C$31+Projects!$D$31-1),Projects!$B$31/Projects!$D$31,"")</f>
        <v>947368.421052632</v>
      </c>
      <c r="AS37" s="189" t="n">
        <f aca="false">IF(AND(Projects!$C$31&lt;=AS$4,AS$4&lt;=Projects!$C$31+Projects!$D$31-1),Projects!$B$31/Projects!$D$31,"")</f>
        <v>947368.421052632</v>
      </c>
      <c r="AT37" s="189" t="n">
        <f aca="false">IF(AND(Projects!$C$31&lt;=AT$4,AT$4&lt;=Projects!$C$31+Projects!$D$31-1),Projects!$B$31/Projects!$D$31,"")</f>
        <v>947368.421052632</v>
      </c>
      <c r="AU37" s="189" t="n">
        <f aca="false">IF(AND(Projects!$C$31&lt;=AU$4,AU$4&lt;=Projects!$C$31+Projects!$D$31-1),Projects!$B$31/Projects!$D$31,"")</f>
        <v>947368.421052632</v>
      </c>
      <c r="AV37" s="189" t="n">
        <f aca="false">IF(AND(Projects!$C$31&lt;=AV$4,AV$4&lt;=Projects!$C$31+Projects!$D$31-1),Projects!$B$31/Projects!$D$31,"")</f>
        <v>947368.421052632</v>
      </c>
      <c r="AW37" s="189" t="n">
        <f aca="false">IF(AND(Projects!$C$31&lt;=AW$4,AW$4&lt;=Projects!$C$31+Projects!$D$31-1),Projects!$B$31/Projects!$D$31,"")</f>
        <v>947368.421052632</v>
      </c>
      <c r="AX37" s="189" t="n">
        <f aca="false">IF(AND(Projects!$C$31&lt;=AX$4,AX$4&lt;=Projects!$C$31+Projects!$D$31-1),Projects!$B$31/Projects!$D$31,"")</f>
        <v>947368.421052632</v>
      </c>
      <c r="AY37" s="189" t="n">
        <f aca="false">IF(AND(Projects!$C$31&lt;=AY$4,AY$4&lt;=Projects!$C$31+Projects!$D$31-1),Projects!$B$31/Projects!$D$31,"")</f>
        <v>947368.421052632</v>
      </c>
      <c r="AZ37" s="189" t="n">
        <f aca="false">IF(AND(Projects!$C$31&lt;=AZ$4,AZ$4&lt;=Projects!$C$31+Projects!$D$31-1),Projects!$B$31/Projects!$D$31,"")</f>
        <v>947368.421052632</v>
      </c>
      <c r="BA37" s="189" t="n">
        <f aca="false">IF(AND(Projects!$C$31&lt;=BA$4,BA$4&lt;=Projects!$C$31+Projects!$D$31-1),Projects!$B$31/Projects!$D$31,"")</f>
        <v>947368.421052632</v>
      </c>
      <c r="BB37" s="189" t="n">
        <f aca="false">IF(AND(Projects!$C$31&lt;=BB$4,BB$4&lt;=Projects!$C$31+Projects!$D$31-1),Projects!$B$31/Projects!$D$31,"")</f>
        <v>947368.421052632</v>
      </c>
      <c r="BC37" s="189" t="n">
        <f aca="false">IF(AND(Projects!$C$31&lt;=BC$4,BC$4&lt;=Projects!$C$31+Projects!$D$31-1),Projects!$B$31/Projects!$D$31,"")</f>
        <v>947368.421052632</v>
      </c>
      <c r="BD37" s="189" t="n">
        <f aca="false">IF(AND(Projects!$C$31&lt;=BD$4,BD$4&lt;=Projects!$C$31+Projects!$D$31-1),Projects!$B$31/Projects!$D$31,"")</f>
        <v>947368.421052632</v>
      </c>
      <c r="BE37" s="189" t="n">
        <f aca="false">IF(AND(Projects!$C$31&lt;=BE$4,BE$4&lt;=Projects!$C$31+Projects!$D$31-1),Projects!$B$31/Projects!$D$31,"")</f>
        <v>947368.421052632</v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str">
        <f aca="false">IF(AND(Projects!$C$31&lt;=BH$4,BH$4&lt;=Projects!$C$31+Projects!$D$31-1),Projects!$B$31/Projects!$D$31,"")</f>
        <v/>
      </c>
      <c r="BI37" s="189" t="str">
        <f aca="false">IF(AND(Projects!$C$31&lt;=BI$4,BI$4&lt;=Projects!$C$31+Projects!$D$31-1),Projects!$B$31/Projects!$D$31,"")</f>
        <v/>
      </c>
      <c r="BJ37" s="189" t="str">
        <f aca="false">IF(AND(Projects!$C$31&lt;=BJ$4,BJ$4&lt;=Projects!$C$31+Projects!$D$31-1),Projects!$B$31/Projects!$D$31,"")</f>
        <v/>
      </c>
      <c r="BK37" s="189" t="str">
        <f aca="false">IF(AND(Projects!$C$31&lt;=BK$4,BK$4&lt;=Projects!$C$31+Projects!$D$31-1),Projects!$B$31/Projects!$D$31,"")</f>
        <v/>
      </c>
      <c r="BL37" s="189" t="str">
        <f aca="false">IF(AND(Projects!$C$31&lt;=BL$4,BL$4&lt;=Projects!$C$31+Projects!$D$31-1),Projects!$B$31/Projects!$D$31,"")</f>
        <v/>
      </c>
      <c r="BM37" s="189" t="str">
        <f aca="false">IF(AND(Projects!$C$31&lt;=BM$4,BM$4&lt;=Projects!$C$31+Projects!$D$31-1),Projects!$B$31/Projects!$D$31,"")</f>
        <v/>
      </c>
      <c r="BN37" s="189" t="str">
        <f aca="false">IF(AND(Projects!$C$31&lt;=BN$4,BN$4&lt;=Projects!$C$31+Projects!$D$31-1),Projects!$B$31/Projects!$D$31,"")</f>
        <v/>
      </c>
      <c r="BO37" s="189" t="str">
        <f aca="false">IF(AND(Projects!$C$31&lt;=BO$4,BO$4&lt;=Projects!$C$31+Projects!$D$31-1),Projects!$B$31/Projects!$D$31,"")</f>
        <v/>
      </c>
      <c r="BP37" s="189" t="str">
        <f aca="false">IF(AND(Projects!$C$31&lt;=BP$4,BP$4&lt;=Projects!$C$31+Projects!$D$31-1),Projects!$B$31/Projects!$D$31,"")</f>
        <v/>
      </c>
      <c r="BQ37" s="189" t="str">
        <f aca="false">IF(AND(Projects!$C$31&lt;=BQ$4,BQ$4&lt;=Projects!$C$31+Projects!$D$31-1),Projects!$B$31/Projects!$D$31,"")</f>
        <v/>
      </c>
      <c r="BR37" s="189" t="str">
        <f aca="false">IF(AND(Projects!$C$31&lt;=BR$4,BR$4&lt;=Projects!$C$31+Projects!$D$31-1),Projects!$B$31/Projects!$D$31,"")</f>
        <v/>
      </c>
      <c r="BS37" s="189" t="str">
        <f aca="false">IF(AND(Projects!$C$31&lt;=BS$4,BS$4&lt;=Projects!$C$31+Projects!$D$31-1),Projects!$B$31/Projects!$D$31,"")</f>
        <v/>
      </c>
      <c r="BT37" s="189" t="str">
        <f aca="false">IF(AND(Projects!$C$31&lt;=BT$4,BT$4&lt;=Projects!$C$31+Projects!$D$31-1),Projects!$B$31/Projects!$D$31,"")</f>
        <v/>
      </c>
      <c r="BU37" s="189" t="str">
        <f aca="false">IF(AND(Projects!$C$31&lt;=BU$4,BU$4&lt;=Projects!$C$31+Projects!$D$31-1),Projects!$B$31/Projects!$D$31,"")</f>
        <v/>
      </c>
      <c r="BV37" s="189" t="str">
        <f aca="false">IF(AND(Projects!$C$31&lt;=BV$4,BV$4&lt;=Projects!$C$31+Projects!$D$31-1),Projects!$B$31/Projects!$D$31,"")</f>
        <v/>
      </c>
      <c r="BW37" s="189" t="str">
        <f aca="false">IF(AND(Projects!$C$31&lt;=BW$4,BW$4&lt;=Projects!$C$31+Projects!$D$31-1),Projects!$B$31/Projects!$D$31,"")</f>
        <v/>
      </c>
      <c r="BX37" s="189" t="str">
        <f aca="false">IF(AND(Projects!$C$31&lt;=BX$4,BX$4&lt;=Projects!$C$31+Projects!$D$31-1),Projects!$B$31/Projects!$D$31,"")</f>
        <v/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47178</v>
      </c>
      <c r="D38" s="187" t="n">
        <f aca="false">EDATE(Model!$E$2,Projects!$C$32+Projects!$D$32-2)</f>
        <v>47727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n">
        <f aca="false">IF(AND(Projects!$C$32&lt;=AP$4,AP$4&lt;=Projects!$C$32+Projects!$D$32-1),Projects!$B$32/Projects!$D$32,"")</f>
        <v>789473.684210526</v>
      </c>
      <c r="AQ38" s="189" t="n">
        <f aca="false">IF(AND(Projects!$C$32&lt;=AQ$4,AQ$4&lt;=Projects!$C$32+Projects!$D$32-1),Projects!$B$32/Projects!$D$32,"")</f>
        <v>789473.684210526</v>
      </c>
      <c r="AR38" s="189" t="n">
        <f aca="false">IF(AND(Projects!$C$32&lt;=AR$4,AR$4&lt;=Projects!$C$32+Projects!$D$32-1),Projects!$B$32/Projects!$D$32,"")</f>
        <v>789473.684210526</v>
      </c>
      <c r="AS38" s="189" t="n">
        <f aca="false">IF(AND(Projects!$C$32&lt;=AS$4,AS$4&lt;=Projects!$C$32+Projects!$D$32-1),Projects!$B$32/Projects!$D$32,"")</f>
        <v>789473.684210526</v>
      </c>
      <c r="AT38" s="189" t="n">
        <f aca="false">IF(AND(Projects!$C$32&lt;=AT$4,AT$4&lt;=Projects!$C$32+Projects!$D$32-1),Projects!$B$32/Projects!$D$32,"")</f>
        <v>789473.684210526</v>
      </c>
      <c r="AU38" s="189" t="n">
        <f aca="false">IF(AND(Projects!$C$32&lt;=AU$4,AU$4&lt;=Projects!$C$32+Projects!$D$32-1),Projects!$B$32/Projects!$D$32,"")</f>
        <v>789473.684210526</v>
      </c>
      <c r="AV38" s="189" t="n">
        <f aca="false">IF(AND(Projects!$C$32&lt;=AV$4,AV$4&lt;=Projects!$C$32+Projects!$D$32-1),Projects!$B$32/Projects!$D$32,"")</f>
        <v>789473.684210526</v>
      </c>
      <c r="AW38" s="189" t="n">
        <f aca="false">IF(AND(Projects!$C$32&lt;=AW$4,AW$4&lt;=Projects!$C$32+Projects!$D$32-1),Projects!$B$32/Projects!$D$32,"")</f>
        <v>789473.684210526</v>
      </c>
      <c r="AX38" s="189" t="n">
        <f aca="false">IF(AND(Projects!$C$32&lt;=AX$4,AX$4&lt;=Projects!$C$32+Projects!$D$32-1),Projects!$B$32/Projects!$D$32,"")</f>
        <v>789473.684210526</v>
      </c>
      <c r="AY38" s="189" t="n">
        <f aca="false">IF(AND(Projects!$C$32&lt;=AY$4,AY$4&lt;=Projects!$C$32+Projects!$D$32-1),Projects!$B$32/Projects!$D$32,"")</f>
        <v>789473.684210526</v>
      </c>
      <c r="AZ38" s="189" t="n">
        <f aca="false">IF(AND(Projects!$C$32&lt;=AZ$4,AZ$4&lt;=Projects!$C$32+Projects!$D$32-1),Projects!$B$32/Projects!$D$32,"")</f>
        <v>789473.684210526</v>
      </c>
      <c r="BA38" s="189" t="n">
        <f aca="false">IF(AND(Projects!$C$32&lt;=BA$4,BA$4&lt;=Projects!$C$32+Projects!$D$32-1),Projects!$B$32/Projects!$D$32,"")</f>
        <v>789473.684210526</v>
      </c>
      <c r="BB38" s="189" t="n">
        <f aca="false">IF(AND(Projects!$C$32&lt;=BB$4,BB$4&lt;=Projects!$C$32+Projects!$D$32-1),Projects!$B$32/Projects!$D$32,"")</f>
        <v>789473.684210526</v>
      </c>
      <c r="BC38" s="189" t="n">
        <f aca="false">IF(AND(Projects!$C$32&lt;=BC$4,BC$4&lt;=Projects!$C$32+Projects!$D$32-1),Projects!$B$32/Projects!$D$32,"")</f>
        <v>789473.684210526</v>
      </c>
      <c r="BD38" s="189" t="n">
        <f aca="false">IF(AND(Projects!$C$32&lt;=BD$4,BD$4&lt;=Projects!$C$32+Projects!$D$32-1),Projects!$B$32/Projects!$D$32,"")</f>
        <v>789473.684210526</v>
      </c>
      <c r="BE38" s="189" t="n">
        <f aca="false">IF(AND(Projects!$C$32&lt;=BE$4,BE$4&lt;=Projects!$C$32+Projects!$D$32-1),Projects!$B$32/Projects!$D$32,"")</f>
        <v>789473.684210526</v>
      </c>
      <c r="BF38" s="189" t="n">
        <f aca="false">IF(AND(Projects!$C$32&lt;=BF$4,BF$4&lt;=Projects!$C$32+Projects!$D$32-1),Projects!$B$32/Projects!$D$32,"")</f>
        <v>789473.684210526</v>
      </c>
      <c r="BG38" s="189" t="n">
        <f aca="false">IF(AND(Projects!$C$32&lt;=BG$4,BG$4&lt;=Projects!$C$32+Projects!$D$32-1),Projects!$B$32/Projects!$D$32,"")</f>
        <v>789473.684210526</v>
      </c>
      <c r="BH38" s="189" t="n">
        <f aca="false">IF(AND(Projects!$C$32&lt;=BH$4,BH$4&lt;=Projects!$C$32+Projects!$D$32-1),Projects!$B$32/Projects!$D$32,"")</f>
        <v>789473.684210526</v>
      </c>
      <c r="BI38" s="189" t="str">
        <f aca="false">IF(AND(Projects!$C$32&lt;=BI$4,BI$4&lt;=Projects!$C$32+Projects!$D$32-1),Projects!$B$32/Projects!$D$32,"")</f>
        <v/>
      </c>
      <c r="BJ38" s="189" t="str">
        <f aca="false">IF(AND(Projects!$C$32&lt;=BJ$4,BJ$4&lt;=Projects!$C$32+Projects!$D$32-1),Projects!$B$32/Projects!$D$32,"")</f>
        <v/>
      </c>
      <c r="BK38" s="189" t="str">
        <f aca="false">IF(AND(Projects!$C$32&lt;=BK$4,BK$4&lt;=Projects!$C$32+Projects!$D$32-1),Projects!$B$32/Projects!$D$32,"")</f>
        <v/>
      </c>
      <c r="BL38" s="189" t="str">
        <f aca="false">IF(AND(Projects!$C$32&lt;=BL$4,BL$4&lt;=Projects!$C$32+Projects!$D$32-1),Projects!$B$32/Projects!$D$32,"")</f>
        <v/>
      </c>
      <c r="BM38" s="189" t="str">
        <f aca="false">IF(AND(Projects!$C$32&lt;=BM$4,BM$4&lt;=Projects!$C$32+Projects!$D$32-1),Projects!$B$32/Projects!$D$32,"")</f>
        <v/>
      </c>
      <c r="BN38" s="189" t="str">
        <f aca="false">IF(AND(Projects!$C$32&lt;=BN$4,BN$4&lt;=Projects!$C$32+Projects!$D$32-1),Projects!$B$32/Projects!$D$32,"")</f>
        <v/>
      </c>
      <c r="BO38" s="189" t="str">
        <f aca="false">IF(AND(Projects!$C$32&lt;=BO$4,BO$4&lt;=Projects!$C$32+Projects!$D$32-1),Projects!$B$32/Projects!$D$32,"")</f>
        <v/>
      </c>
      <c r="BP38" s="189" t="str">
        <f aca="false">IF(AND(Projects!$C$32&lt;=BP$4,BP$4&lt;=Projects!$C$32+Projects!$D$32-1),Projects!$B$32/Projects!$D$32,"")</f>
        <v/>
      </c>
      <c r="BQ38" s="189" t="str">
        <f aca="false">IF(AND(Projects!$C$32&lt;=BQ$4,BQ$4&lt;=Projects!$C$32+Projects!$D$32-1),Projects!$B$32/Projects!$D$32,"")</f>
        <v/>
      </c>
      <c r="BR38" s="189" t="str">
        <f aca="false">IF(AND(Projects!$C$32&lt;=BR$4,BR$4&lt;=Projects!$C$32+Projects!$D$32-1),Projects!$B$32/Projects!$D$32,"")</f>
        <v/>
      </c>
      <c r="BS38" s="189" t="str">
        <f aca="false">IF(AND(Projects!$C$32&lt;=BS$4,BS$4&lt;=Projects!$C$32+Projects!$D$32-1),Projects!$B$32/Projects!$D$32,"")</f>
        <v/>
      </c>
      <c r="BT38" s="189" t="str">
        <f aca="false">IF(AND(Projects!$C$32&lt;=BT$4,BT$4&lt;=Projects!$C$32+Projects!$D$32-1),Projects!$B$32/Projects!$D$32,"")</f>
        <v/>
      </c>
      <c r="BU38" s="189" t="str">
        <f aca="false">IF(AND(Projects!$C$32&lt;=BU$4,BU$4&lt;=Projects!$C$32+Projects!$D$32-1),Projects!$B$32/Projects!$D$32,"")</f>
        <v/>
      </c>
      <c r="BV38" s="189" t="str">
        <f aca="false">IF(AND(Projects!$C$32&lt;=BV$4,BV$4&lt;=Projects!$C$32+Projects!$D$32-1),Projects!$B$32/Projects!$D$32,"")</f>
        <v/>
      </c>
      <c r="BW38" s="189" t="str">
        <f aca="false">IF(AND(Projects!$C$32&lt;=BW$4,BW$4&lt;=Projects!$C$32+Projects!$D$32-1),Projects!$B$32/Projects!$D$32,"")</f>
        <v/>
      </c>
      <c r="BX38" s="189" t="str">
        <f aca="false">IF(AND(Projects!$C$32&lt;=BX$4,BX$4&lt;=Projects!$C$32+Projects!$D$32-1),Projects!$B$32/Projects!$D$32,"")</f>
        <v/>
      </c>
      <c r="BY38" s="189" t="str">
        <f aca="false">IF(AND(Projects!$C$32&lt;=BY$4,BY$4&lt;=Projects!$C$32+Projects!$D$32-1),Projects!$B$32/Projects!$D$32,"")</f>
        <v/>
      </c>
      <c r="BZ38" s="189" t="str">
        <f aca="false">IF(AND(Projects!$C$32&lt;=BZ$4,BZ$4&lt;=Projects!$C$32+Projects!$D$32-1),Projects!$B$32/Projects!$D$32,"")</f>
        <v/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47209</v>
      </c>
      <c r="D39" s="187" t="n">
        <f aca="false">EDATE(Model!$E$2,Projects!$C$33+Projects!$D$33-2)</f>
        <v>47757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n">
        <f aca="false">IF(AND(Projects!$C$33&lt;=AQ$4,AQ$4&lt;=Projects!$C$33+Projects!$D$33-1),Projects!$B$33/Projects!$D$33,"")</f>
        <v>789473.684210526</v>
      </c>
      <c r="AR39" s="189" t="n">
        <f aca="false">IF(AND(Projects!$C$33&lt;=AR$4,AR$4&lt;=Projects!$C$33+Projects!$D$33-1),Projects!$B$33/Projects!$D$33,"")</f>
        <v>789473.684210526</v>
      </c>
      <c r="AS39" s="189" t="n">
        <f aca="false">IF(AND(Projects!$C$33&lt;=AS$4,AS$4&lt;=Projects!$C$33+Projects!$D$33-1),Projects!$B$33/Projects!$D$33,"")</f>
        <v>789473.684210526</v>
      </c>
      <c r="AT39" s="189" t="n">
        <f aca="false">IF(AND(Projects!$C$33&lt;=AT$4,AT$4&lt;=Projects!$C$33+Projects!$D$33-1),Projects!$B$33/Projects!$D$33,"")</f>
        <v>789473.684210526</v>
      </c>
      <c r="AU39" s="189" t="n">
        <f aca="false">IF(AND(Projects!$C$33&lt;=AU$4,AU$4&lt;=Projects!$C$33+Projects!$D$33-1),Projects!$B$33/Projects!$D$33,"")</f>
        <v>789473.684210526</v>
      </c>
      <c r="AV39" s="189" t="n">
        <f aca="false">IF(AND(Projects!$C$33&lt;=AV$4,AV$4&lt;=Projects!$C$33+Projects!$D$33-1),Projects!$B$33/Projects!$D$33,"")</f>
        <v>789473.684210526</v>
      </c>
      <c r="AW39" s="189" t="n">
        <f aca="false">IF(AND(Projects!$C$33&lt;=AW$4,AW$4&lt;=Projects!$C$33+Projects!$D$33-1),Projects!$B$33/Projects!$D$33,"")</f>
        <v>789473.684210526</v>
      </c>
      <c r="AX39" s="189" t="n">
        <f aca="false">IF(AND(Projects!$C$33&lt;=AX$4,AX$4&lt;=Projects!$C$33+Projects!$D$33-1),Projects!$B$33/Projects!$D$33,"")</f>
        <v>789473.684210526</v>
      </c>
      <c r="AY39" s="189" t="n">
        <f aca="false">IF(AND(Projects!$C$33&lt;=AY$4,AY$4&lt;=Projects!$C$33+Projects!$D$33-1),Projects!$B$33/Projects!$D$33,"")</f>
        <v>789473.684210526</v>
      </c>
      <c r="AZ39" s="189" t="n">
        <f aca="false">IF(AND(Projects!$C$33&lt;=AZ$4,AZ$4&lt;=Projects!$C$33+Projects!$D$33-1),Projects!$B$33/Projects!$D$33,"")</f>
        <v>789473.684210526</v>
      </c>
      <c r="BA39" s="189" t="n">
        <f aca="false">IF(AND(Projects!$C$33&lt;=BA$4,BA$4&lt;=Projects!$C$33+Projects!$D$33-1),Projects!$B$33/Projects!$D$33,"")</f>
        <v>789473.684210526</v>
      </c>
      <c r="BB39" s="189" t="n">
        <f aca="false">IF(AND(Projects!$C$33&lt;=BB$4,BB$4&lt;=Projects!$C$33+Projects!$D$33-1),Projects!$B$33/Projects!$D$33,"")</f>
        <v>789473.684210526</v>
      </c>
      <c r="BC39" s="189" t="n">
        <f aca="false">IF(AND(Projects!$C$33&lt;=BC$4,BC$4&lt;=Projects!$C$33+Projects!$D$33-1),Projects!$B$33/Projects!$D$33,"")</f>
        <v>789473.684210526</v>
      </c>
      <c r="BD39" s="189" t="n">
        <f aca="false">IF(AND(Projects!$C$33&lt;=BD$4,BD$4&lt;=Projects!$C$33+Projects!$D$33-1),Projects!$B$33/Projects!$D$33,"")</f>
        <v>789473.684210526</v>
      </c>
      <c r="BE39" s="189" t="n">
        <f aca="false">IF(AND(Projects!$C$33&lt;=BE$4,BE$4&lt;=Projects!$C$33+Projects!$D$33-1),Projects!$B$33/Projects!$D$33,"")</f>
        <v>789473.684210526</v>
      </c>
      <c r="BF39" s="189" t="n">
        <f aca="false">IF(AND(Projects!$C$33&lt;=BF$4,BF$4&lt;=Projects!$C$33+Projects!$D$33-1),Projects!$B$33/Projects!$D$33,"")</f>
        <v>789473.684210526</v>
      </c>
      <c r="BG39" s="189" t="n">
        <f aca="false">IF(AND(Projects!$C$33&lt;=BG$4,BG$4&lt;=Projects!$C$33+Projects!$D$33-1),Projects!$B$33/Projects!$D$33,"")</f>
        <v>789473.684210526</v>
      </c>
      <c r="BH39" s="189" t="n">
        <f aca="false">IF(AND(Projects!$C$33&lt;=BH$4,BH$4&lt;=Projects!$C$33+Projects!$D$33-1),Projects!$B$33/Projects!$D$33,"")</f>
        <v>789473.684210526</v>
      </c>
      <c r="BI39" s="189" t="n">
        <f aca="false">IF(AND(Projects!$C$33&lt;=BI$4,BI$4&lt;=Projects!$C$33+Projects!$D$33-1),Projects!$B$33/Projects!$D$33,"")</f>
        <v>789473.684210526</v>
      </c>
      <c r="BJ39" s="189" t="str">
        <f aca="false">IF(AND(Projects!$C$33&lt;=BJ$4,BJ$4&lt;=Projects!$C$33+Projects!$D$33-1),Projects!$B$33/Projects!$D$33,"")</f>
        <v/>
      </c>
      <c r="BK39" s="189" t="str">
        <f aca="false">IF(AND(Projects!$C$33&lt;=BK$4,BK$4&lt;=Projects!$C$33+Projects!$D$33-1),Projects!$B$33/Projects!$D$33,"")</f>
        <v/>
      </c>
      <c r="BL39" s="189" t="str">
        <f aca="false">IF(AND(Projects!$C$33&lt;=BL$4,BL$4&lt;=Projects!$C$33+Projects!$D$33-1),Projects!$B$33/Projects!$D$33,"")</f>
        <v/>
      </c>
      <c r="BM39" s="189" t="str">
        <f aca="false">IF(AND(Projects!$C$33&lt;=BM$4,BM$4&lt;=Projects!$C$33+Projects!$D$33-1),Projects!$B$33/Projects!$D$33,"")</f>
        <v/>
      </c>
      <c r="BN39" s="189" t="str">
        <f aca="false">IF(AND(Projects!$C$33&lt;=BN$4,BN$4&lt;=Projects!$C$33+Projects!$D$33-1),Projects!$B$33/Projects!$D$33,"")</f>
        <v/>
      </c>
      <c r="BO39" s="189" t="str">
        <f aca="false">IF(AND(Projects!$C$33&lt;=BO$4,BO$4&lt;=Projects!$C$33+Projects!$D$33-1),Projects!$B$33/Projects!$D$33,"")</f>
        <v/>
      </c>
      <c r="BP39" s="189" t="str">
        <f aca="false">IF(AND(Projects!$C$33&lt;=BP$4,BP$4&lt;=Projects!$C$33+Projects!$D$33-1),Projects!$B$33/Projects!$D$33,"")</f>
        <v/>
      </c>
      <c r="BQ39" s="189" t="str">
        <f aca="false">IF(AND(Projects!$C$33&lt;=BQ$4,BQ$4&lt;=Projects!$C$33+Projects!$D$33-1),Projects!$B$33/Projects!$D$33,"")</f>
        <v/>
      </c>
      <c r="BR39" s="189" t="str">
        <f aca="false">IF(AND(Projects!$C$33&lt;=BR$4,BR$4&lt;=Projects!$C$33+Projects!$D$33-1),Projects!$B$33/Projects!$D$33,"")</f>
        <v/>
      </c>
      <c r="BS39" s="189" t="str">
        <f aca="false">IF(AND(Projects!$C$33&lt;=BS$4,BS$4&lt;=Projects!$C$33+Projects!$D$33-1),Projects!$B$33/Projects!$D$33,"")</f>
        <v/>
      </c>
      <c r="BT39" s="189" t="str">
        <f aca="false">IF(AND(Projects!$C$33&lt;=BT$4,BT$4&lt;=Projects!$C$33+Projects!$D$33-1),Projects!$B$33/Projects!$D$33,"")</f>
        <v/>
      </c>
      <c r="BU39" s="189" t="str">
        <f aca="false">IF(AND(Projects!$C$33&lt;=BU$4,BU$4&lt;=Projects!$C$33+Projects!$D$33-1),Projects!$B$33/Projects!$D$33,"")</f>
        <v/>
      </c>
      <c r="BV39" s="189" t="str">
        <f aca="false">IF(AND(Projects!$C$33&lt;=BV$4,BV$4&lt;=Projects!$C$33+Projects!$D$33-1),Projects!$B$33/Projects!$D$33,"")</f>
        <v/>
      </c>
      <c r="BW39" s="189" t="str">
        <f aca="false">IF(AND(Projects!$C$33&lt;=BW$4,BW$4&lt;=Projects!$C$33+Projects!$D$33-1),Projects!$B$33/Projects!$D$33,"")</f>
        <v/>
      </c>
      <c r="BX39" s="189" t="str">
        <f aca="false">IF(AND(Projects!$C$33&lt;=BX$4,BX$4&lt;=Projects!$C$33+Projects!$D$33-1),Projects!$B$33/Projects!$D$33,"")</f>
        <v/>
      </c>
      <c r="BY39" s="189" t="str">
        <f aca="false">IF(AND(Projects!$C$33&lt;=BY$4,BY$4&lt;=Projects!$C$33+Projects!$D$33-1),Projects!$B$33/Projects!$D$33,"")</f>
        <v/>
      </c>
      <c r="BZ39" s="189" t="str">
        <f aca="false">IF(AND(Projects!$C$33&lt;=BZ$4,BZ$4&lt;=Projects!$C$33+Projects!$D$33-1),Projects!$B$33/Projects!$D$33,"")</f>
        <v/>
      </c>
      <c r="CA39" s="189" t="str">
        <f aca="false">IF(AND(Projects!$C$33&lt;=CA$4,CA$4&lt;=Projects!$C$33+Projects!$D$33-1),Projects!$B$33/Projects!$D$33,"")</f>
        <v/>
      </c>
      <c r="CB39" s="189" t="str">
        <f aca="false">IF(AND(Projects!$C$33&lt;=CB$4,CB$4&lt;=Projects!$C$33+Projects!$D$33-1),Projects!$B$33/Projects!$D$33,"")</f>
        <v/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47239</v>
      </c>
      <c r="D40" s="187" t="n">
        <f aca="false">EDATE(Model!$E$2,Projects!$C$34+Projects!$D$34-2)</f>
        <v>47788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n">
        <f aca="false">IF(AND(Projects!$C$34&lt;=AR$4,AR$4&lt;=Projects!$C$34+Projects!$D$34-1),Projects!$B$34/Projects!$D$34,"")</f>
        <v>947368.421052632</v>
      </c>
      <c r="AS40" s="189" t="n">
        <f aca="false">IF(AND(Projects!$C$34&lt;=AS$4,AS$4&lt;=Projects!$C$34+Projects!$D$34-1),Projects!$B$34/Projects!$D$34,"")</f>
        <v>947368.421052632</v>
      </c>
      <c r="AT40" s="189" t="n">
        <f aca="false">IF(AND(Projects!$C$34&lt;=AT$4,AT$4&lt;=Projects!$C$34+Projects!$D$34-1),Projects!$B$34/Projects!$D$34,"")</f>
        <v>947368.421052632</v>
      </c>
      <c r="AU40" s="189" t="n">
        <f aca="false">IF(AND(Projects!$C$34&lt;=AU$4,AU$4&lt;=Projects!$C$34+Projects!$D$34-1),Projects!$B$34/Projects!$D$34,"")</f>
        <v>947368.421052632</v>
      </c>
      <c r="AV40" s="189" t="n">
        <f aca="false">IF(AND(Projects!$C$34&lt;=AV$4,AV$4&lt;=Projects!$C$34+Projects!$D$34-1),Projects!$B$34/Projects!$D$34,"")</f>
        <v>947368.421052632</v>
      </c>
      <c r="AW40" s="189" t="n">
        <f aca="false">IF(AND(Projects!$C$34&lt;=AW$4,AW$4&lt;=Projects!$C$34+Projects!$D$34-1),Projects!$B$34/Projects!$D$34,"")</f>
        <v>947368.421052632</v>
      </c>
      <c r="AX40" s="189" t="n">
        <f aca="false">IF(AND(Projects!$C$34&lt;=AX$4,AX$4&lt;=Projects!$C$34+Projects!$D$34-1),Projects!$B$34/Projects!$D$34,"")</f>
        <v>947368.421052632</v>
      </c>
      <c r="AY40" s="189" t="n">
        <f aca="false">IF(AND(Projects!$C$34&lt;=AY$4,AY$4&lt;=Projects!$C$34+Projects!$D$34-1),Projects!$B$34/Projects!$D$34,"")</f>
        <v>947368.421052632</v>
      </c>
      <c r="AZ40" s="189" t="n">
        <f aca="false">IF(AND(Projects!$C$34&lt;=AZ$4,AZ$4&lt;=Projects!$C$34+Projects!$D$34-1),Projects!$B$34/Projects!$D$34,"")</f>
        <v>947368.421052632</v>
      </c>
      <c r="BA40" s="189" t="n">
        <f aca="false">IF(AND(Projects!$C$34&lt;=BA$4,BA$4&lt;=Projects!$C$34+Projects!$D$34-1),Projects!$B$34/Projects!$D$34,"")</f>
        <v>947368.421052632</v>
      </c>
      <c r="BB40" s="189" t="n">
        <f aca="false">IF(AND(Projects!$C$34&lt;=BB$4,BB$4&lt;=Projects!$C$34+Projects!$D$34-1),Projects!$B$34/Projects!$D$34,"")</f>
        <v>947368.421052632</v>
      </c>
      <c r="BC40" s="189" t="n">
        <f aca="false">IF(AND(Projects!$C$34&lt;=BC$4,BC$4&lt;=Projects!$C$34+Projects!$D$34-1),Projects!$B$34/Projects!$D$34,"")</f>
        <v>947368.421052632</v>
      </c>
      <c r="BD40" s="189" t="n">
        <f aca="false">IF(AND(Projects!$C$34&lt;=BD$4,BD$4&lt;=Projects!$C$34+Projects!$D$34-1),Projects!$B$34/Projects!$D$34,"")</f>
        <v>947368.421052632</v>
      </c>
      <c r="BE40" s="189" t="n">
        <f aca="false">IF(AND(Projects!$C$34&lt;=BE$4,BE$4&lt;=Projects!$C$34+Projects!$D$34-1),Projects!$B$34/Projects!$D$34,"")</f>
        <v>947368.421052632</v>
      </c>
      <c r="BF40" s="189" t="n">
        <f aca="false">IF(AND(Projects!$C$34&lt;=BF$4,BF$4&lt;=Projects!$C$34+Projects!$D$34-1),Projects!$B$34/Projects!$D$34,"")</f>
        <v>947368.421052632</v>
      </c>
      <c r="BG40" s="189" t="n">
        <f aca="false">IF(AND(Projects!$C$34&lt;=BG$4,BG$4&lt;=Projects!$C$34+Projects!$D$34-1),Projects!$B$34/Projects!$D$34,"")</f>
        <v>947368.421052632</v>
      </c>
      <c r="BH40" s="189" t="n">
        <f aca="false">IF(AND(Projects!$C$34&lt;=BH$4,BH$4&lt;=Projects!$C$34+Projects!$D$34-1),Projects!$B$34/Projects!$D$34,"")</f>
        <v>947368.421052632</v>
      </c>
      <c r="BI40" s="189" t="n">
        <f aca="false">IF(AND(Projects!$C$34&lt;=BI$4,BI$4&lt;=Projects!$C$34+Projects!$D$34-1),Projects!$B$34/Projects!$D$34,"")</f>
        <v>947368.421052632</v>
      </c>
      <c r="BJ40" s="189" t="n">
        <f aca="false">IF(AND(Projects!$C$34&lt;=BJ$4,BJ$4&lt;=Projects!$C$34+Projects!$D$34-1),Projects!$B$34/Projects!$D$34,"")</f>
        <v>947368.421052632</v>
      </c>
      <c r="BK40" s="189" t="str">
        <f aca="false">IF(AND(Projects!$C$34&lt;=BK$4,BK$4&lt;=Projects!$C$34+Projects!$D$34-1),Projects!$B$34/Projects!$D$34,"")</f>
        <v/>
      </c>
      <c r="BL40" s="189" t="str">
        <f aca="false">IF(AND(Projects!$C$34&lt;=BL$4,BL$4&lt;=Projects!$C$34+Projects!$D$34-1),Projects!$B$34/Projects!$D$34,"")</f>
        <v/>
      </c>
      <c r="BM40" s="189" t="str">
        <f aca="false">IF(AND(Projects!$C$34&lt;=BM$4,BM$4&lt;=Projects!$C$34+Projects!$D$34-1),Projects!$B$34/Projects!$D$34,"")</f>
        <v/>
      </c>
      <c r="BN40" s="189" t="str">
        <f aca="false">IF(AND(Projects!$C$34&lt;=BN$4,BN$4&lt;=Projects!$C$34+Projects!$D$34-1),Projects!$B$34/Projects!$D$34,"")</f>
        <v/>
      </c>
      <c r="BO40" s="189" t="str">
        <f aca="false">IF(AND(Projects!$C$34&lt;=BO$4,BO$4&lt;=Projects!$C$34+Projects!$D$34-1),Projects!$B$34/Projects!$D$34,"")</f>
        <v/>
      </c>
      <c r="BP40" s="189" t="str">
        <f aca="false">IF(AND(Projects!$C$34&lt;=BP$4,BP$4&lt;=Projects!$C$34+Projects!$D$34-1),Projects!$B$34/Projects!$D$34,"")</f>
        <v/>
      </c>
      <c r="BQ40" s="189" t="str">
        <f aca="false">IF(AND(Projects!$C$34&lt;=BQ$4,BQ$4&lt;=Projects!$C$34+Projects!$D$34-1),Projects!$B$34/Projects!$D$34,"")</f>
        <v/>
      </c>
      <c r="BR40" s="189" t="str">
        <f aca="false">IF(AND(Projects!$C$34&lt;=BR$4,BR$4&lt;=Projects!$C$34+Projects!$D$34-1),Projects!$B$34/Projects!$D$34,"")</f>
        <v/>
      </c>
      <c r="BS40" s="189" t="str">
        <f aca="false">IF(AND(Projects!$C$34&lt;=BS$4,BS$4&lt;=Projects!$C$34+Projects!$D$34-1),Projects!$B$34/Projects!$D$34,"")</f>
        <v/>
      </c>
      <c r="BT40" s="189" t="str">
        <f aca="false">IF(AND(Projects!$C$34&lt;=BT$4,BT$4&lt;=Projects!$C$34+Projects!$D$34-1),Projects!$B$34/Projects!$D$34,"")</f>
        <v/>
      </c>
      <c r="BU40" s="189" t="str">
        <f aca="false">IF(AND(Projects!$C$34&lt;=BU$4,BU$4&lt;=Projects!$C$34+Projects!$D$34-1),Projects!$B$34/Projects!$D$34,"")</f>
        <v/>
      </c>
      <c r="BV40" s="189" t="str">
        <f aca="false">IF(AND(Projects!$C$34&lt;=BV$4,BV$4&lt;=Projects!$C$34+Projects!$D$34-1),Projects!$B$34/Projects!$D$34,"")</f>
        <v/>
      </c>
      <c r="BW40" s="189" t="str">
        <f aca="false">IF(AND(Projects!$C$34&lt;=BW$4,BW$4&lt;=Projects!$C$34+Projects!$D$34-1),Projects!$B$34/Projects!$D$34,"")</f>
        <v/>
      </c>
      <c r="BX40" s="189" t="str">
        <f aca="false">IF(AND(Projects!$C$34&lt;=BX$4,BX$4&lt;=Projects!$C$34+Projects!$D$34-1),Projects!$B$34/Projects!$D$34,"")</f>
        <v/>
      </c>
      <c r="BY40" s="189" t="str">
        <f aca="false">IF(AND(Projects!$C$34&lt;=BY$4,BY$4&lt;=Projects!$C$34+Projects!$D$34-1),Projects!$B$34/Projects!$D$34,"")</f>
        <v/>
      </c>
      <c r="BZ40" s="189" t="str">
        <f aca="false">IF(AND(Projects!$C$34&lt;=BZ$4,BZ$4&lt;=Projects!$C$34+Projects!$D$34-1),Projects!$B$34/Projects!$D$34,"")</f>
        <v/>
      </c>
      <c r="CA40" s="189" t="str">
        <f aca="false">IF(AND(Projects!$C$34&lt;=CA$4,CA$4&lt;=Projects!$C$34+Projects!$D$34-1),Projects!$B$34/Projects!$D$34,"")</f>
        <v/>
      </c>
      <c r="CB40" s="189" t="str">
        <f aca="false">IF(AND(Projects!$C$34&lt;=CB$4,CB$4&lt;=Projects!$C$34+Projects!$D$34-1),Projects!$B$34/Projects!$D$34,"")</f>
        <v/>
      </c>
      <c r="CC40" s="189" t="str">
        <f aca="false">IF(AND(Projects!$C$34&lt;=CC$4,CC$4&lt;=Projects!$C$34+Projects!$D$34-1),Projects!$B$34/Projects!$D$34,"")</f>
        <v/>
      </c>
      <c r="CD40" s="189" t="str">
        <f aca="false">IF(AND(Projects!$C$34&lt;=CD$4,CD$4&lt;=Projects!$C$34+Projects!$D$34-1),Projects!$B$34/Projects!$D$34,"")</f>
        <v/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47270</v>
      </c>
      <c r="D41" s="187" t="n">
        <f aca="false">EDATE(Model!$E$2,Projects!$C$35+Projects!$D$35-2)</f>
        <v>47818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n">
        <f aca="false">IF(AND(Projects!$C$35&lt;=AS$4,AS$4&lt;=Projects!$C$35+Projects!$D$35-1),Projects!$B$35/Projects!$D$35,"")</f>
        <v>789473.684210526</v>
      </c>
      <c r="AT41" s="189" t="n">
        <f aca="false">IF(AND(Projects!$C$35&lt;=AT$4,AT$4&lt;=Projects!$C$35+Projects!$D$35-1),Projects!$B$35/Projects!$D$35,"")</f>
        <v>789473.684210526</v>
      </c>
      <c r="AU41" s="189" t="n">
        <f aca="false">IF(AND(Projects!$C$35&lt;=AU$4,AU$4&lt;=Projects!$C$35+Projects!$D$35-1),Projects!$B$35/Projects!$D$35,"")</f>
        <v>789473.684210526</v>
      </c>
      <c r="AV41" s="189" t="n">
        <f aca="false">IF(AND(Projects!$C$35&lt;=AV$4,AV$4&lt;=Projects!$C$35+Projects!$D$35-1),Projects!$B$35/Projects!$D$35,"")</f>
        <v>789473.684210526</v>
      </c>
      <c r="AW41" s="189" t="n">
        <f aca="false">IF(AND(Projects!$C$35&lt;=AW$4,AW$4&lt;=Projects!$C$35+Projects!$D$35-1),Projects!$B$35/Projects!$D$35,"")</f>
        <v>789473.684210526</v>
      </c>
      <c r="AX41" s="189" t="n">
        <f aca="false">IF(AND(Projects!$C$35&lt;=AX$4,AX$4&lt;=Projects!$C$35+Projects!$D$35-1),Projects!$B$35/Projects!$D$35,"")</f>
        <v>789473.684210526</v>
      </c>
      <c r="AY41" s="189" t="n">
        <f aca="false">IF(AND(Projects!$C$35&lt;=AY$4,AY$4&lt;=Projects!$C$35+Projects!$D$35-1),Projects!$B$35/Projects!$D$35,"")</f>
        <v>789473.684210526</v>
      </c>
      <c r="AZ41" s="189" t="n">
        <f aca="false">IF(AND(Projects!$C$35&lt;=AZ$4,AZ$4&lt;=Projects!$C$35+Projects!$D$35-1),Projects!$B$35/Projects!$D$35,"")</f>
        <v>789473.684210526</v>
      </c>
      <c r="BA41" s="189" t="n">
        <f aca="false">IF(AND(Projects!$C$35&lt;=BA$4,BA$4&lt;=Projects!$C$35+Projects!$D$35-1),Projects!$B$35/Projects!$D$35,"")</f>
        <v>789473.684210526</v>
      </c>
      <c r="BB41" s="189" t="n">
        <f aca="false">IF(AND(Projects!$C$35&lt;=BB$4,BB$4&lt;=Projects!$C$35+Projects!$D$35-1),Projects!$B$35/Projects!$D$35,"")</f>
        <v>789473.684210526</v>
      </c>
      <c r="BC41" s="189" t="n">
        <f aca="false">IF(AND(Projects!$C$35&lt;=BC$4,BC$4&lt;=Projects!$C$35+Projects!$D$35-1),Projects!$B$35/Projects!$D$35,"")</f>
        <v>789473.684210526</v>
      </c>
      <c r="BD41" s="189" t="n">
        <f aca="false">IF(AND(Projects!$C$35&lt;=BD$4,BD$4&lt;=Projects!$C$35+Projects!$D$35-1),Projects!$B$35/Projects!$D$35,"")</f>
        <v>789473.684210526</v>
      </c>
      <c r="BE41" s="189" t="n">
        <f aca="false">IF(AND(Projects!$C$35&lt;=BE$4,BE$4&lt;=Projects!$C$35+Projects!$D$35-1),Projects!$B$35/Projects!$D$35,"")</f>
        <v>789473.684210526</v>
      </c>
      <c r="BF41" s="189" t="n">
        <f aca="false">IF(AND(Projects!$C$35&lt;=BF$4,BF$4&lt;=Projects!$C$35+Projects!$D$35-1),Projects!$B$35/Projects!$D$35,"")</f>
        <v>789473.684210526</v>
      </c>
      <c r="BG41" s="189" t="n">
        <f aca="false">IF(AND(Projects!$C$35&lt;=BG$4,BG$4&lt;=Projects!$C$35+Projects!$D$35-1),Projects!$B$35/Projects!$D$35,"")</f>
        <v>789473.684210526</v>
      </c>
      <c r="BH41" s="189" t="n">
        <f aca="false">IF(AND(Projects!$C$35&lt;=BH$4,BH$4&lt;=Projects!$C$35+Projects!$D$35-1),Projects!$B$35/Projects!$D$35,"")</f>
        <v>789473.684210526</v>
      </c>
      <c r="BI41" s="189" t="n">
        <f aca="false">IF(AND(Projects!$C$35&lt;=BI$4,BI$4&lt;=Projects!$C$35+Projects!$D$35-1),Projects!$B$35/Projects!$D$35,"")</f>
        <v>789473.684210526</v>
      </c>
      <c r="BJ41" s="189" t="n">
        <f aca="false">IF(AND(Projects!$C$35&lt;=BJ$4,BJ$4&lt;=Projects!$C$35+Projects!$D$35-1),Projects!$B$35/Projects!$D$35,"")</f>
        <v>789473.684210526</v>
      </c>
      <c r="BK41" s="189" t="n">
        <f aca="false">IF(AND(Projects!$C$35&lt;=BK$4,BK$4&lt;=Projects!$C$35+Projects!$D$35-1),Projects!$B$35/Projects!$D$35,"")</f>
        <v>789473.684210526</v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str">
        <f aca="false">IF(AND(Projects!$C$35&lt;=BN$4,BN$4&lt;=Projects!$C$35+Projects!$D$35-1),Projects!$B$35/Projects!$D$35,"")</f>
        <v/>
      </c>
      <c r="BO41" s="189" t="str">
        <f aca="false">IF(AND(Projects!$C$35&lt;=BO$4,BO$4&lt;=Projects!$C$35+Projects!$D$35-1),Projects!$B$35/Projects!$D$35,"")</f>
        <v/>
      </c>
      <c r="BP41" s="189" t="str">
        <f aca="false">IF(AND(Projects!$C$35&lt;=BP$4,BP$4&lt;=Projects!$C$35+Projects!$D$35-1),Projects!$B$35/Projects!$D$35,"")</f>
        <v/>
      </c>
      <c r="BQ41" s="189" t="str">
        <f aca="false">IF(AND(Projects!$C$35&lt;=BQ$4,BQ$4&lt;=Projects!$C$35+Projects!$D$35-1),Projects!$B$35/Projects!$D$35,"")</f>
        <v/>
      </c>
      <c r="BR41" s="189" t="str">
        <f aca="false">IF(AND(Projects!$C$35&lt;=BR$4,BR$4&lt;=Projects!$C$35+Projects!$D$35-1),Projects!$B$35/Projects!$D$35,"")</f>
        <v/>
      </c>
      <c r="BS41" s="189" t="str">
        <f aca="false">IF(AND(Projects!$C$35&lt;=BS$4,BS$4&lt;=Projects!$C$35+Projects!$D$35-1),Projects!$B$35/Projects!$D$35,"")</f>
        <v/>
      </c>
      <c r="BT41" s="189" t="str">
        <f aca="false">IF(AND(Projects!$C$35&lt;=BT$4,BT$4&lt;=Projects!$C$35+Projects!$D$35-1),Projects!$B$35/Projects!$D$35,"")</f>
        <v/>
      </c>
      <c r="BU41" s="189" t="str">
        <f aca="false">IF(AND(Projects!$C$35&lt;=BU$4,BU$4&lt;=Projects!$C$35+Projects!$D$35-1),Projects!$B$35/Projects!$D$35,"")</f>
        <v/>
      </c>
      <c r="BV41" s="189" t="str">
        <f aca="false">IF(AND(Projects!$C$35&lt;=BV$4,BV$4&lt;=Projects!$C$35+Projects!$D$35-1),Projects!$B$35/Projects!$D$35,"")</f>
        <v/>
      </c>
      <c r="BW41" s="189" t="str">
        <f aca="false">IF(AND(Projects!$C$35&lt;=BW$4,BW$4&lt;=Projects!$C$35+Projects!$D$35-1),Projects!$B$35/Projects!$D$35,"")</f>
        <v/>
      </c>
      <c r="BX41" s="189" t="str">
        <f aca="false">IF(AND(Projects!$C$35&lt;=BX$4,BX$4&lt;=Projects!$C$35+Projects!$D$35-1),Projects!$B$35/Projects!$D$35,"")</f>
        <v/>
      </c>
      <c r="BY41" s="189" t="str">
        <f aca="false">IF(AND(Projects!$C$35&lt;=BY$4,BY$4&lt;=Projects!$C$35+Projects!$D$35-1),Projects!$B$35/Projects!$D$35,"")</f>
        <v/>
      </c>
      <c r="BZ41" s="189" t="str">
        <f aca="false">IF(AND(Projects!$C$35&lt;=BZ$4,BZ$4&lt;=Projects!$C$35+Projects!$D$35-1),Projects!$B$35/Projects!$D$35,"")</f>
        <v/>
      </c>
      <c r="CA41" s="189" t="str">
        <f aca="false">IF(AND(Projects!$C$35&lt;=CA$4,CA$4&lt;=Projects!$C$35+Projects!$D$35-1),Projects!$B$35/Projects!$D$35,"")</f>
        <v/>
      </c>
      <c r="CB41" s="189" t="str">
        <f aca="false">IF(AND(Projects!$C$35&lt;=CB$4,CB$4&lt;=Projects!$C$35+Projects!$D$35-1),Projects!$B$35/Projects!$D$35,"")</f>
        <v/>
      </c>
      <c r="CC41" s="189" t="str">
        <f aca="false">IF(AND(Projects!$C$35&lt;=CC$4,CC$4&lt;=Projects!$C$35+Projects!$D$35-1),Projects!$B$35/Projects!$D$35,"")</f>
        <v/>
      </c>
      <c r="CD41" s="189" t="str">
        <f aca="false">IF(AND(Projects!$C$35&lt;=CD$4,CD$4&lt;=Projects!$C$35+Projects!$D$35-1),Projects!$B$35/Projects!$D$35,"")</f>
        <v/>
      </c>
      <c r="CE41" s="189" t="str">
        <f aca="false">IF(AND(Projects!$C$35&lt;=CE$4,CE$4&lt;=Projects!$C$35+Projects!$D$35-1),Projects!$B$35/Projects!$D$35,"")</f>
        <v/>
      </c>
      <c r="CF41" s="189" t="str">
        <f aca="false">IF(AND(Projects!$C$35&lt;=CF$4,CF$4&lt;=Projects!$C$35+Projects!$D$35-1),Projects!$B$35/Projects!$D$35,"")</f>
        <v/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47392</v>
      </c>
      <c r="D42" s="187" t="n">
        <f aca="false">EDATE(Model!$E$2,Projects!$C$36+Projects!$D$36-2)</f>
        <v>47939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n">
        <f aca="false">IF(AND(Projects!$C$36&lt;=AW$4,AW$4&lt;=Projects!$C$36+Projects!$D$36-1),Projects!$B$36/Projects!$D$36,"")</f>
        <v>947368.421052632</v>
      </c>
      <c r="AX42" s="189" t="n">
        <f aca="false">IF(AND(Projects!$C$36&lt;=AX$4,AX$4&lt;=Projects!$C$36+Projects!$D$36-1),Projects!$B$36/Projects!$D$36,"")</f>
        <v>947368.421052632</v>
      </c>
      <c r="AY42" s="189" t="n">
        <f aca="false">IF(AND(Projects!$C$36&lt;=AY$4,AY$4&lt;=Projects!$C$36+Projects!$D$36-1),Projects!$B$36/Projects!$D$36,"")</f>
        <v>947368.421052632</v>
      </c>
      <c r="AZ42" s="189" t="n">
        <f aca="false">IF(AND(Projects!$C$36&lt;=AZ$4,AZ$4&lt;=Projects!$C$36+Projects!$D$36-1),Projects!$B$36/Projects!$D$36,"")</f>
        <v>947368.421052632</v>
      </c>
      <c r="BA42" s="189" t="n">
        <f aca="false">IF(AND(Projects!$C$36&lt;=BA$4,BA$4&lt;=Projects!$C$36+Projects!$D$36-1),Projects!$B$36/Projects!$D$36,"")</f>
        <v>947368.421052632</v>
      </c>
      <c r="BB42" s="189" t="n">
        <f aca="false">IF(AND(Projects!$C$36&lt;=BB$4,BB$4&lt;=Projects!$C$36+Projects!$D$36-1),Projects!$B$36/Projects!$D$36,"")</f>
        <v>947368.421052632</v>
      </c>
      <c r="BC42" s="189" t="n">
        <f aca="false">IF(AND(Projects!$C$36&lt;=BC$4,BC$4&lt;=Projects!$C$36+Projects!$D$36-1),Projects!$B$36/Projects!$D$36,"")</f>
        <v>947368.421052632</v>
      </c>
      <c r="BD42" s="189" t="n">
        <f aca="false">IF(AND(Projects!$C$36&lt;=BD$4,BD$4&lt;=Projects!$C$36+Projects!$D$36-1),Projects!$B$36/Projects!$D$36,"")</f>
        <v>947368.421052632</v>
      </c>
      <c r="BE42" s="189" t="n">
        <f aca="false">IF(AND(Projects!$C$36&lt;=BE$4,BE$4&lt;=Projects!$C$36+Projects!$D$36-1),Projects!$B$36/Projects!$D$36,"")</f>
        <v>947368.421052632</v>
      </c>
      <c r="BF42" s="189" t="n">
        <f aca="false">IF(AND(Projects!$C$36&lt;=BF$4,BF$4&lt;=Projects!$C$36+Projects!$D$36-1),Projects!$B$36/Projects!$D$36,"")</f>
        <v>947368.421052632</v>
      </c>
      <c r="BG42" s="189" t="n">
        <f aca="false">IF(AND(Projects!$C$36&lt;=BG$4,BG$4&lt;=Projects!$C$36+Projects!$D$36-1),Projects!$B$36/Projects!$D$36,"")</f>
        <v>947368.421052632</v>
      </c>
      <c r="BH42" s="189" t="n">
        <f aca="false">IF(AND(Projects!$C$36&lt;=BH$4,BH$4&lt;=Projects!$C$36+Projects!$D$36-1),Projects!$B$36/Projects!$D$36,"")</f>
        <v>947368.421052632</v>
      </c>
      <c r="BI42" s="189" t="n">
        <f aca="false">IF(AND(Projects!$C$36&lt;=BI$4,BI$4&lt;=Projects!$C$36+Projects!$D$36-1),Projects!$B$36/Projects!$D$36,"")</f>
        <v>947368.421052632</v>
      </c>
      <c r="BJ42" s="189" t="n">
        <f aca="false">IF(AND(Projects!$C$36&lt;=BJ$4,BJ$4&lt;=Projects!$C$36+Projects!$D$36-1),Projects!$B$36/Projects!$D$36,"")</f>
        <v>947368.421052632</v>
      </c>
      <c r="BK42" s="189" t="n">
        <f aca="false">IF(AND(Projects!$C$36&lt;=BK$4,BK$4&lt;=Projects!$C$36+Projects!$D$36-1),Projects!$B$36/Projects!$D$36,"")</f>
        <v>947368.421052632</v>
      </c>
      <c r="BL42" s="189" t="n">
        <f aca="false">IF(AND(Projects!$C$36&lt;=BL$4,BL$4&lt;=Projects!$C$36+Projects!$D$36-1),Projects!$B$36/Projects!$D$36,"")</f>
        <v>947368.421052632</v>
      </c>
      <c r="BM42" s="189" t="n">
        <f aca="false">IF(AND(Projects!$C$36&lt;=BM$4,BM$4&lt;=Projects!$C$36+Projects!$D$36-1),Projects!$B$36/Projects!$D$36,"")</f>
        <v>947368.421052632</v>
      </c>
      <c r="BN42" s="189" t="n">
        <f aca="false">IF(AND(Projects!$C$36&lt;=BN$4,BN$4&lt;=Projects!$C$36+Projects!$D$36-1),Projects!$B$36/Projects!$D$36,"")</f>
        <v>947368.421052632</v>
      </c>
      <c r="BO42" s="189" t="n">
        <f aca="false">IF(AND(Projects!$C$36&lt;=BO$4,BO$4&lt;=Projects!$C$36+Projects!$D$36-1),Projects!$B$36/Projects!$D$36,"")</f>
        <v>947368.421052632</v>
      </c>
      <c r="BP42" s="189" t="str">
        <f aca="false">IF(AND(Projects!$C$36&lt;=BP$4,BP$4&lt;=Projects!$C$36+Projects!$D$36-1),Projects!$B$36/Projects!$D$36,"")</f>
        <v/>
      </c>
      <c r="BQ42" s="189" t="str">
        <f aca="false">IF(AND(Projects!$C$36&lt;=BQ$4,BQ$4&lt;=Projects!$C$36+Projects!$D$36-1),Projects!$B$36/Projects!$D$36,"")</f>
        <v/>
      </c>
      <c r="BR42" s="189" t="str">
        <f aca="false">IF(AND(Projects!$C$36&lt;=BR$4,BR$4&lt;=Projects!$C$36+Projects!$D$36-1),Projects!$B$36/Projects!$D$36,"")</f>
        <v/>
      </c>
      <c r="BS42" s="189" t="str">
        <f aca="false">IF(AND(Projects!$C$36&lt;=BS$4,BS$4&lt;=Projects!$C$36+Projects!$D$36-1),Projects!$B$36/Projects!$D$36,"")</f>
        <v/>
      </c>
      <c r="BT42" s="189" t="str">
        <f aca="false">IF(AND(Projects!$C$36&lt;=BT$4,BT$4&lt;=Projects!$C$36+Projects!$D$36-1),Projects!$B$36/Projects!$D$36,"")</f>
        <v/>
      </c>
      <c r="BU42" s="189" t="str">
        <f aca="false">IF(AND(Projects!$C$36&lt;=BU$4,BU$4&lt;=Projects!$C$36+Projects!$D$36-1),Projects!$B$36/Projects!$D$36,"")</f>
        <v/>
      </c>
      <c r="BV42" s="189" t="str">
        <f aca="false">IF(AND(Projects!$C$36&lt;=BV$4,BV$4&lt;=Projects!$C$36+Projects!$D$36-1),Projects!$B$36/Projects!$D$36,"")</f>
        <v/>
      </c>
      <c r="BW42" s="189" t="str">
        <f aca="false">IF(AND(Projects!$C$36&lt;=BW$4,BW$4&lt;=Projects!$C$36+Projects!$D$36-1),Projects!$B$36/Projects!$D$36,"")</f>
        <v/>
      </c>
      <c r="BX42" s="189" t="str">
        <f aca="false">IF(AND(Projects!$C$36&lt;=BX$4,BX$4&lt;=Projects!$C$36+Projects!$D$36-1),Projects!$B$36/Projects!$D$36,"")</f>
        <v/>
      </c>
      <c r="BY42" s="189" t="str">
        <f aca="false">IF(AND(Projects!$C$36&lt;=BY$4,BY$4&lt;=Projects!$C$36+Projects!$D$36-1),Projects!$B$36/Projects!$D$36,"")</f>
        <v/>
      </c>
      <c r="BZ42" s="189" t="str">
        <f aca="false">IF(AND(Projects!$C$36&lt;=BZ$4,BZ$4&lt;=Projects!$C$36+Projects!$D$36-1),Projects!$B$36/Projects!$D$36,"")</f>
        <v/>
      </c>
      <c r="CA42" s="189" t="str">
        <f aca="false">IF(AND(Projects!$C$36&lt;=CA$4,CA$4&lt;=Projects!$C$36+Projects!$D$36-1),Projects!$B$36/Projects!$D$36,"")</f>
        <v/>
      </c>
      <c r="CB42" s="189" t="str">
        <f aca="false">IF(AND(Projects!$C$36&lt;=CB$4,CB$4&lt;=Projects!$C$36+Projects!$D$36-1),Projects!$B$36/Projects!$D$36,"")</f>
        <v/>
      </c>
      <c r="CC42" s="189" t="str">
        <f aca="false">IF(AND(Projects!$C$36&lt;=CC$4,CC$4&lt;=Projects!$C$36+Projects!$D$36-1),Projects!$B$36/Projects!$D$36,"")</f>
        <v/>
      </c>
      <c r="CD42" s="189" t="str">
        <f aca="false">IF(AND(Projects!$C$36&lt;=CD$4,CD$4&lt;=Projects!$C$36+Projects!$D$36-1),Projects!$B$36/Projects!$D$36,"")</f>
        <v/>
      </c>
      <c r="CE42" s="189" t="str">
        <f aca="false">IF(AND(Projects!$C$36&lt;=CE$4,CE$4&lt;=Projects!$C$36+Projects!$D$36-1),Projects!$B$36/Projects!$D$36,"")</f>
        <v/>
      </c>
      <c r="CF42" s="189" t="str">
        <f aca="false">IF(AND(Projects!$C$36&lt;=CF$4,CF$4&lt;=Projects!$C$36+Projects!$D$36-1),Projects!$B$36/Projects!$D$36,"")</f>
        <v/>
      </c>
      <c r="CG42" s="189" t="str">
        <f aca="false">IF(AND(Projects!$C$36&lt;=CG$4,CG$4&lt;=Projects!$C$36+Projects!$D$36-1),Projects!$B$36/Projects!$D$36,"")</f>
        <v/>
      </c>
      <c r="CH42" s="189" t="str">
        <f aca="false">IF(AND(Projects!$C$36&lt;=CH$4,CH$4&lt;=Projects!$C$36+Projects!$D$36-1),Projects!$B$36/Projects!$D$36,"")</f>
        <v/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47423</v>
      </c>
      <c r="D43" s="187" t="n">
        <f aca="false">EDATE(Model!$E$2,Projects!$C$37+Projects!$D$37-2)</f>
        <v>47969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n">
        <f aca="false">IF(AND(Projects!$C$37&lt;=AX$4,AX$4&lt;=Projects!$C$37+Projects!$D$37-1),Projects!$B$37/Projects!$D$37,"")</f>
        <v>789473.684210526</v>
      </c>
      <c r="AY43" s="189" t="n">
        <f aca="false">IF(AND(Projects!$C$37&lt;=AY$4,AY$4&lt;=Projects!$C$37+Projects!$D$37-1),Projects!$B$37/Projects!$D$37,"")</f>
        <v>789473.684210526</v>
      </c>
      <c r="AZ43" s="189" t="n">
        <f aca="false">IF(AND(Projects!$C$37&lt;=AZ$4,AZ$4&lt;=Projects!$C$37+Projects!$D$37-1),Projects!$B$37/Projects!$D$37,"")</f>
        <v>789473.684210526</v>
      </c>
      <c r="BA43" s="189" t="n">
        <f aca="false">IF(AND(Projects!$C$37&lt;=BA$4,BA$4&lt;=Projects!$C$37+Projects!$D$37-1),Projects!$B$37/Projects!$D$37,"")</f>
        <v>789473.684210526</v>
      </c>
      <c r="BB43" s="189" t="n">
        <f aca="false">IF(AND(Projects!$C$37&lt;=BB$4,BB$4&lt;=Projects!$C$37+Projects!$D$37-1),Projects!$B$37/Projects!$D$37,"")</f>
        <v>789473.684210526</v>
      </c>
      <c r="BC43" s="189" t="n">
        <f aca="false">IF(AND(Projects!$C$37&lt;=BC$4,BC$4&lt;=Projects!$C$37+Projects!$D$37-1),Projects!$B$37/Projects!$D$37,"")</f>
        <v>789473.684210526</v>
      </c>
      <c r="BD43" s="189" t="n">
        <f aca="false">IF(AND(Projects!$C$37&lt;=BD$4,BD$4&lt;=Projects!$C$37+Projects!$D$37-1),Projects!$B$37/Projects!$D$37,"")</f>
        <v>789473.684210526</v>
      </c>
      <c r="BE43" s="189" t="n">
        <f aca="false">IF(AND(Projects!$C$37&lt;=BE$4,BE$4&lt;=Projects!$C$37+Projects!$D$37-1),Projects!$B$37/Projects!$D$37,"")</f>
        <v>789473.684210526</v>
      </c>
      <c r="BF43" s="189" t="n">
        <f aca="false">IF(AND(Projects!$C$37&lt;=BF$4,BF$4&lt;=Projects!$C$37+Projects!$D$37-1),Projects!$B$37/Projects!$D$37,"")</f>
        <v>789473.684210526</v>
      </c>
      <c r="BG43" s="189" t="n">
        <f aca="false">IF(AND(Projects!$C$37&lt;=BG$4,BG$4&lt;=Projects!$C$37+Projects!$D$37-1),Projects!$B$37/Projects!$D$37,"")</f>
        <v>789473.684210526</v>
      </c>
      <c r="BH43" s="189" t="n">
        <f aca="false">IF(AND(Projects!$C$37&lt;=BH$4,BH$4&lt;=Projects!$C$37+Projects!$D$37-1),Projects!$B$37/Projects!$D$37,"")</f>
        <v>789473.684210526</v>
      </c>
      <c r="BI43" s="189" t="n">
        <f aca="false">IF(AND(Projects!$C$37&lt;=BI$4,BI$4&lt;=Projects!$C$37+Projects!$D$37-1),Projects!$B$37/Projects!$D$37,"")</f>
        <v>789473.684210526</v>
      </c>
      <c r="BJ43" s="189" t="n">
        <f aca="false">IF(AND(Projects!$C$37&lt;=BJ$4,BJ$4&lt;=Projects!$C$37+Projects!$D$37-1),Projects!$B$37/Projects!$D$37,"")</f>
        <v>789473.684210526</v>
      </c>
      <c r="BK43" s="189" t="n">
        <f aca="false">IF(AND(Projects!$C$37&lt;=BK$4,BK$4&lt;=Projects!$C$37+Projects!$D$37-1),Projects!$B$37/Projects!$D$37,"")</f>
        <v>789473.684210526</v>
      </c>
      <c r="BL43" s="189" t="n">
        <f aca="false">IF(AND(Projects!$C$37&lt;=BL$4,BL$4&lt;=Projects!$C$37+Projects!$D$37-1),Projects!$B$37/Projects!$D$37,"")</f>
        <v>789473.684210526</v>
      </c>
      <c r="BM43" s="189" t="n">
        <f aca="false">IF(AND(Projects!$C$37&lt;=BM$4,BM$4&lt;=Projects!$C$37+Projects!$D$37-1),Projects!$B$37/Projects!$D$37,"")</f>
        <v>789473.684210526</v>
      </c>
      <c r="BN43" s="189" t="n">
        <f aca="false">IF(AND(Projects!$C$37&lt;=BN$4,BN$4&lt;=Projects!$C$37+Projects!$D$37-1),Projects!$B$37/Projects!$D$37,"")</f>
        <v>789473.684210526</v>
      </c>
      <c r="BO43" s="189" t="n">
        <f aca="false">IF(AND(Projects!$C$37&lt;=BO$4,BO$4&lt;=Projects!$C$37+Projects!$D$37-1),Projects!$B$37/Projects!$D$37,"")</f>
        <v>789473.684210526</v>
      </c>
      <c r="BP43" s="189" t="n">
        <f aca="false">IF(AND(Projects!$C$37&lt;=BP$4,BP$4&lt;=Projects!$C$37+Projects!$D$37-1),Projects!$B$37/Projects!$D$37,"")</f>
        <v>789473.684210526</v>
      </c>
      <c r="BQ43" s="189" t="str">
        <f aca="false">IF(AND(Projects!$C$37&lt;=BQ$4,BQ$4&lt;=Projects!$C$37+Projects!$D$37-1),Projects!$B$37/Projects!$D$37,"")</f>
        <v/>
      </c>
      <c r="BR43" s="189" t="str">
        <f aca="false">IF(AND(Projects!$C$37&lt;=BR$4,BR$4&lt;=Projects!$C$37+Projects!$D$37-1),Projects!$B$37/Projects!$D$37,"")</f>
        <v/>
      </c>
      <c r="BS43" s="189" t="str">
        <f aca="false">IF(AND(Projects!$C$37&lt;=BS$4,BS$4&lt;=Projects!$C$37+Projects!$D$37-1),Projects!$B$37/Projects!$D$37,"")</f>
        <v/>
      </c>
      <c r="BT43" s="189" t="str">
        <f aca="false">IF(AND(Projects!$C$37&lt;=BT$4,BT$4&lt;=Projects!$C$37+Projects!$D$37-1),Projects!$B$37/Projects!$D$37,"")</f>
        <v/>
      </c>
      <c r="BU43" s="189" t="str">
        <f aca="false">IF(AND(Projects!$C$37&lt;=BU$4,BU$4&lt;=Projects!$C$37+Projects!$D$37-1),Projects!$B$37/Projects!$D$37,"")</f>
        <v/>
      </c>
      <c r="BV43" s="189" t="str">
        <f aca="false">IF(AND(Projects!$C$37&lt;=BV$4,BV$4&lt;=Projects!$C$37+Projects!$D$37-1),Projects!$B$37/Projects!$D$37,"")</f>
        <v/>
      </c>
      <c r="BW43" s="189" t="str">
        <f aca="false">IF(AND(Projects!$C$37&lt;=BW$4,BW$4&lt;=Projects!$C$37+Projects!$D$37-1),Projects!$B$37/Projects!$D$37,"")</f>
        <v/>
      </c>
      <c r="BX43" s="189" t="str">
        <f aca="false">IF(AND(Projects!$C$37&lt;=BX$4,BX$4&lt;=Projects!$C$37+Projects!$D$37-1),Projects!$B$37/Projects!$D$37,"")</f>
        <v/>
      </c>
      <c r="BY43" s="189" t="str">
        <f aca="false">IF(AND(Projects!$C$37&lt;=BY$4,BY$4&lt;=Projects!$C$37+Projects!$D$37-1),Projects!$B$37/Projects!$D$37,"")</f>
        <v/>
      </c>
      <c r="BZ43" s="189" t="str">
        <f aca="false">IF(AND(Projects!$C$37&lt;=BZ$4,BZ$4&lt;=Projects!$C$37+Projects!$D$37-1),Projects!$B$37/Projects!$D$37,"")</f>
        <v/>
      </c>
      <c r="CA43" s="189" t="str">
        <f aca="false">IF(AND(Projects!$C$37&lt;=CA$4,CA$4&lt;=Projects!$C$37+Projects!$D$37-1),Projects!$B$37/Projects!$D$37,"")</f>
        <v/>
      </c>
      <c r="CB43" s="189" t="str">
        <f aca="false">IF(AND(Projects!$C$37&lt;=CB$4,CB$4&lt;=Projects!$C$37+Projects!$D$37-1),Projects!$B$37/Projects!$D$37,"")</f>
        <v/>
      </c>
      <c r="CC43" s="189" t="str">
        <f aca="false">IF(AND(Projects!$C$37&lt;=CC$4,CC$4&lt;=Projects!$C$37+Projects!$D$37-1),Projects!$B$37/Projects!$D$37,"")</f>
        <v/>
      </c>
      <c r="CD43" s="189" t="str">
        <f aca="false">IF(AND(Projects!$C$37&lt;=CD$4,CD$4&lt;=Projects!$C$37+Projects!$D$37-1),Projects!$B$37/Projects!$D$37,"")</f>
        <v/>
      </c>
      <c r="CE43" s="189" t="str">
        <f aca="false">IF(AND(Projects!$C$37&lt;=CE$4,CE$4&lt;=Projects!$C$37+Projects!$D$37-1),Projects!$B$37/Projects!$D$37,"")</f>
        <v/>
      </c>
      <c r="CF43" s="189" t="str">
        <f aca="false">IF(AND(Projects!$C$37&lt;=CF$4,CF$4&lt;=Projects!$C$37+Projects!$D$37-1),Projects!$B$37/Projects!$D$37,"")</f>
        <v/>
      </c>
      <c r="CG43" s="189" t="str">
        <f aca="false">IF(AND(Projects!$C$37&lt;=CG$4,CG$4&lt;=Projects!$C$37+Projects!$D$37-1),Projects!$B$37/Projects!$D$37,"")</f>
        <v/>
      </c>
      <c r="CH43" s="189" t="str">
        <f aca="false">IF(AND(Projects!$C$37&lt;=CH$4,CH$4&lt;=Projects!$C$37+Projects!$D$37-1),Projects!$B$37/Projects!$D$37,"")</f>
        <v/>
      </c>
      <c r="CI43" s="189" t="str">
        <f aca="false">IF(AND(Projects!$C$37&lt;=CI$4,CI$4&lt;=Projects!$C$37+Projects!$D$37-1),Projects!$B$37/Projects!$D$37,"")</f>
        <v/>
      </c>
      <c r="CJ43" s="189" t="str">
        <f aca="false">IF(AND(Projects!$C$37&lt;=CJ$4,CJ$4&lt;=Projects!$C$37+Projects!$D$37-1),Projects!$B$37/Projects!$D$37,"")</f>
        <v/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47543</v>
      </c>
      <c r="D44" s="187" t="n">
        <f aca="false">EDATE(Model!$E$2,Projects!$C$38+Projects!$D$38-2)</f>
        <v>48092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n">
        <f aca="false">IF(AND(Projects!$C$38&lt;=BB$4,BB$4&lt;=Projects!$C$38+Projects!$D$38-1),Projects!$B$38/Projects!$D$38,"")</f>
        <v>789473.684210526</v>
      </c>
      <c r="BC44" s="189" t="n">
        <f aca="false">IF(AND(Projects!$C$38&lt;=BC$4,BC$4&lt;=Projects!$C$38+Projects!$D$38-1),Projects!$B$38/Projects!$D$38,"")</f>
        <v>789473.684210526</v>
      </c>
      <c r="BD44" s="189" t="n">
        <f aca="false">IF(AND(Projects!$C$38&lt;=BD$4,BD$4&lt;=Projects!$C$38+Projects!$D$38-1),Projects!$B$38/Projects!$D$38,"")</f>
        <v>789473.684210526</v>
      </c>
      <c r="BE44" s="189" t="n">
        <f aca="false">IF(AND(Projects!$C$38&lt;=BE$4,BE$4&lt;=Projects!$C$38+Projects!$D$38-1),Projects!$B$38/Projects!$D$38,"")</f>
        <v>789473.684210526</v>
      </c>
      <c r="BF44" s="189" t="n">
        <f aca="false">IF(AND(Projects!$C$38&lt;=BF$4,BF$4&lt;=Projects!$C$38+Projects!$D$38-1),Projects!$B$38/Projects!$D$38,"")</f>
        <v>789473.684210526</v>
      </c>
      <c r="BG44" s="189" t="n">
        <f aca="false">IF(AND(Projects!$C$38&lt;=BG$4,BG$4&lt;=Projects!$C$38+Projects!$D$38-1),Projects!$B$38/Projects!$D$38,"")</f>
        <v>789473.684210526</v>
      </c>
      <c r="BH44" s="189" t="n">
        <f aca="false">IF(AND(Projects!$C$38&lt;=BH$4,BH$4&lt;=Projects!$C$38+Projects!$D$38-1),Projects!$B$38/Projects!$D$38,"")</f>
        <v>789473.684210526</v>
      </c>
      <c r="BI44" s="189" t="n">
        <f aca="false">IF(AND(Projects!$C$38&lt;=BI$4,BI$4&lt;=Projects!$C$38+Projects!$D$38-1),Projects!$B$38/Projects!$D$38,"")</f>
        <v>789473.684210526</v>
      </c>
      <c r="BJ44" s="189" t="n">
        <f aca="false">IF(AND(Projects!$C$38&lt;=BJ$4,BJ$4&lt;=Projects!$C$38+Projects!$D$38-1),Projects!$B$38/Projects!$D$38,"")</f>
        <v>789473.684210526</v>
      </c>
      <c r="BK44" s="189" t="n">
        <f aca="false">IF(AND(Projects!$C$38&lt;=BK$4,BK$4&lt;=Projects!$C$38+Projects!$D$38-1),Projects!$B$38/Projects!$D$38,"")</f>
        <v>789473.684210526</v>
      </c>
      <c r="BL44" s="189" t="n">
        <f aca="false">IF(AND(Projects!$C$38&lt;=BL$4,BL$4&lt;=Projects!$C$38+Projects!$D$38-1),Projects!$B$38/Projects!$D$38,"")</f>
        <v>789473.684210526</v>
      </c>
      <c r="BM44" s="189" t="n">
        <f aca="false">IF(AND(Projects!$C$38&lt;=BM$4,BM$4&lt;=Projects!$C$38+Projects!$D$38-1),Projects!$B$38/Projects!$D$38,"")</f>
        <v>789473.684210526</v>
      </c>
      <c r="BN44" s="189" t="n">
        <f aca="false">IF(AND(Projects!$C$38&lt;=BN$4,BN$4&lt;=Projects!$C$38+Projects!$D$38-1),Projects!$B$38/Projects!$D$38,"")</f>
        <v>789473.684210526</v>
      </c>
      <c r="BO44" s="189" t="n">
        <f aca="false">IF(AND(Projects!$C$38&lt;=BO$4,BO$4&lt;=Projects!$C$38+Projects!$D$38-1),Projects!$B$38/Projects!$D$38,"")</f>
        <v>789473.684210526</v>
      </c>
      <c r="BP44" s="189" t="n">
        <f aca="false">IF(AND(Projects!$C$38&lt;=BP$4,BP$4&lt;=Projects!$C$38+Projects!$D$38-1),Projects!$B$38/Projects!$D$38,"")</f>
        <v>789473.684210526</v>
      </c>
      <c r="BQ44" s="189" t="n">
        <f aca="false">IF(AND(Projects!$C$38&lt;=BQ$4,BQ$4&lt;=Projects!$C$38+Projects!$D$38-1),Projects!$B$38/Projects!$D$38,"")</f>
        <v>789473.684210526</v>
      </c>
      <c r="BR44" s="189" t="n">
        <f aca="false">IF(AND(Projects!$C$38&lt;=BR$4,BR$4&lt;=Projects!$C$38+Projects!$D$38-1),Projects!$B$38/Projects!$D$38,"")</f>
        <v>789473.684210526</v>
      </c>
      <c r="BS44" s="189" t="n">
        <f aca="false">IF(AND(Projects!$C$38&lt;=BS$4,BS$4&lt;=Projects!$C$38+Projects!$D$38-1),Projects!$B$38/Projects!$D$38,"")</f>
        <v>789473.684210526</v>
      </c>
      <c r="BT44" s="189" t="n">
        <f aca="false">IF(AND(Projects!$C$38&lt;=BT$4,BT$4&lt;=Projects!$C$38+Projects!$D$38-1),Projects!$B$38/Projects!$D$38,"")</f>
        <v>789473.684210526</v>
      </c>
      <c r="BU44" s="189" t="str">
        <f aca="false">IF(AND(Projects!$C$38&lt;=BU$4,BU$4&lt;=Projects!$C$38+Projects!$D$38-1),Projects!$B$38/Projects!$D$38,"")</f>
        <v/>
      </c>
      <c r="BV44" s="189" t="str">
        <f aca="false">IF(AND(Projects!$C$38&lt;=BV$4,BV$4&lt;=Projects!$C$38+Projects!$D$38-1),Projects!$B$38/Projects!$D$38,"")</f>
        <v/>
      </c>
      <c r="BW44" s="189" t="str">
        <f aca="false">IF(AND(Projects!$C$38&lt;=BW$4,BW$4&lt;=Projects!$C$38+Projects!$D$38-1),Projects!$B$38/Projects!$D$38,"")</f>
        <v/>
      </c>
      <c r="BX44" s="189" t="str">
        <f aca="false">IF(AND(Projects!$C$38&lt;=BX$4,BX$4&lt;=Projects!$C$38+Projects!$D$38-1),Projects!$B$38/Projects!$D$38,"")</f>
        <v/>
      </c>
      <c r="BY44" s="189" t="str">
        <f aca="false">IF(AND(Projects!$C$38&lt;=BY$4,BY$4&lt;=Projects!$C$38+Projects!$D$38-1),Projects!$B$38/Projects!$D$38,"")</f>
        <v/>
      </c>
      <c r="BZ44" s="189" t="str">
        <f aca="false">IF(AND(Projects!$C$38&lt;=BZ$4,BZ$4&lt;=Projects!$C$38+Projects!$D$38-1),Projects!$B$38/Projects!$D$38,"")</f>
        <v/>
      </c>
      <c r="CA44" s="189" t="str">
        <f aca="false">IF(AND(Projects!$C$38&lt;=CA$4,CA$4&lt;=Projects!$C$38+Projects!$D$38-1),Projects!$B$38/Projects!$D$38,"")</f>
        <v/>
      </c>
      <c r="CB44" s="189" t="str">
        <f aca="false">IF(AND(Projects!$C$38&lt;=CB$4,CB$4&lt;=Projects!$C$38+Projects!$D$38-1),Projects!$B$38/Projects!$D$38,"")</f>
        <v/>
      </c>
      <c r="CC44" s="189" t="str">
        <f aca="false">IF(AND(Projects!$C$38&lt;=CC$4,CC$4&lt;=Projects!$C$38+Projects!$D$38-1),Projects!$B$38/Projects!$D$38,"")</f>
        <v/>
      </c>
      <c r="CD44" s="189" t="str">
        <f aca="false">IF(AND(Projects!$C$38&lt;=CD$4,CD$4&lt;=Projects!$C$38+Projects!$D$38-1),Projects!$B$38/Projects!$D$38,"")</f>
        <v/>
      </c>
      <c r="CE44" s="189" t="str">
        <f aca="false">IF(AND(Projects!$C$38&lt;=CE$4,CE$4&lt;=Projects!$C$38+Projects!$D$38-1),Projects!$B$38/Projects!$D$38,"")</f>
        <v/>
      </c>
      <c r="CF44" s="189" t="str">
        <f aca="false">IF(AND(Projects!$C$38&lt;=CF$4,CF$4&lt;=Projects!$C$38+Projects!$D$38-1),Projects!$B$38/Projects!$D$38,"")</f>
        <v/>
      </c>
      <c r="CG44" s="189" t="str">
        <f aca="false">IF(AND(Projects!$C$38&lt;=CG$4,CG$4&lt;=Projects!$C$38+Projects!$D$38-1),Projects!$B$38/Projects!$D$38,"")</f>
        <v/>
      </c>
      <c r="CH44" s="189" t="str">
        <f aca="false">IF(AND(Projects!$C$38&lt;=CH$4,CH$4&lt;=Projects!$C$38+Projects!$D$38-1),Projects!$B$38/Projects!$D$38,"")</f>
        <v/>
      </c>
      <c r="CI44" s="189" t="str">
        <f aca="false">IF(AND(Projects!$C$38&lt;=CI$4,CI$4&lt;=Projects!$C$38+Projects!$D$38-1),Projects!$B$38/Projects!$D$38,"")</f>
        <v/>
      </c>
      <c r="CJ44" s="189" t="str">
        <f aca="false">IF(AND(Projects!$C$38&lt;=CJ$4,CJ$4&lt;=Projects!$C$38+Projects!$D$38-1),Projects!$B$38/Projects!$D$38,"")</f>
        <v/>
      </c>
      <c r="CK44" s="189" t="str">
        <f aca="false">IF(AND(Projects!$C$38&lt;=CK$4,CK$4&lt;=Projects!$C$38+Projects!$D$38-1),Projects!$B$38/Projects!$D$38,"")</f>
        <v/>
      </c>
      <c r="CL44" s="189" t="str">
        <f aca="false">IF(AND(Projects!$C$38&lt;=CL$4,CL$4&lt;=Projects!$C$38+Projects!$D$38-1),Projects!$B$38/Projects!$D$38,"")</f>
        <v/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47574</v>
      </c>
      <c r="D45" s="187" t="n">
        <f aca="false">EDATE(Model!$E$2,Projects!$C$39+Projects!$D$39-2)</f>
        <v>48122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n">
        <f aca="false">IF(AND(Projects!$C$39&lt;=BC$4,BC$4&lt;=Projects!$C$39+Projects!$D$39-1),Projects!$B$39/Projects!$D$39,"")</f>
        <v>947368.421052632</v>
      </c>
      <c r="BD45" s="189" t="n">
        <f aca="false">IF(AND(Projects!$C$39&lt;=BD$4,BD$4&lt;=Projects!$C$39+Projects!$D$39-1),Projects!$B$39/Projects!$D$39,"")</f>
        <v>947368.421052632</v>
      </c>
      <c r="BE45" s="189" t="n">
        <f aca="false">IF(AND(Projects!$C$39&lt;=BE$4,BE$4&lt;=Projects!$C$39+Projects!$D$39-1),Projects!$B$39/Projects!$D$39,"")</f>
        <v>947368.421052632</v>
      </c>
      <c r="BF45" s="189" t="n">
        <f aca="false">IF(AND(Projects!$C$39&lt;=BF$4,BF$4&lt;=Projects!$C$39+Projects!$D$39-1),Projects!$B$39/Projects!$D$39,"")</f>
        <v>947368.421052632</v>
      </c>
      <c r="BG45" s="189" t="n">
        <f aca="false">IF(AND(Projects!$C$39&lt;=BG$4,BG$4&lt;=Projects!$C$39+Projects!$D$39-1),Projects!$B$39/Projects!$D$39,"")</f>
        <v>947368.421052632</v>
      </c>
      <c r="BH45" s="189" t="n">
        <f aca="false">IF(AND(Projects!$C$39&lt;=BH$4,BH$4&lt;=Projects!$C$39+Projects!$D$39-1),Projects!$B$39/Projects!$D$39,"")</f>
        <v>947368.421052632</v>
      </c>
      <c r="BI45" s="189" t="n">
        <f aca="false">IF(AND(Projects!$C$39&lt;=BI$4,BI$4&lt;=Projects!$C$39+Projects!$D$39-1),Projects!$B$39/Projects!$D$39,"")</f>
        <v>947368.421052632</v>
      </c>
      <c r="BJ45" s="189" t="n">
        <f aca="false">IF(AND(Projects!$C$39&lt;=BJ$4,BJ$4&lt;=Projects!$C$39+Projects!$D$39-1),Projects!$B$39/Projects!$D$39,"")</f>
        <v>947368.421052632</v>
      </c>
      <c r="BK45" s="189" t="n">
        <f aca="false">IF(AND(Projects!$C$39&lt;=BK$4,BK$4&lt;=Projects!$C$39+Projects!$D$39-1),Projects!$B$39/Projects!$D$39,"")</f>
        <v>947368.421052632</v>
      </c>
      <c r="BL45" s="189" t="n">
        <f aca="false">IF(AND(Projects!$C$39&lt;=BL$4,BL$4&lt;=Projects!$C$39+Projects!$D$39-1),Projects!$B$39/Projects!$D$39,"")</f>
        <v>947368.421052632</v>
      </c>
      <c r="BM45" s="189" t="n">
        <f aca="false">IF(AND(Projects!$C$39&lt;=BM$4,BM$4&lt;=Projects!$C$39+Projects!$D$39-1),Projects!$B$39/Projects!$D$39,"")</f>
        <v>947368.421052632</v>
      </c>
      <c r="BN45" s="189" t="n">
        <f aca="false">IF(AND(Projects!$C$39&lt;=BN$4,BN$4&lt;=Projects!$C$39+Projects!$D$39-1),Projects!$B$39/Projects!$D$39,"")</f>
        <v>947368.421052632</v>
      </c>
      <c r="BO45" s="189" t="n">
        <f aca="false">IF(AND(Projects!$C$39&lt;=BO$4,BO$4&lt;=Projects!$C$39+Projects!$D$39-1),Projects!$B$39/Projects!$D$39,"")</f>
        <v>947368.421052632</v>
      </c>
      <c r="BP45" s="189" t="n">
        <f aca="false">IF(AND(Projects!$C$39&lt;=BP$4,BP$4&lt;=Projects!$C$39+Projects!$D$39-1),Projects!$B$39/Projects!$D$39,"")</f>
        <v>947368.421052632</v>
      </c>
      <c r="BQ45" s="189" t="n">
        <f aca="false">IF(AND(Projects!$C$39&lt;=BQ$4,BQ$4&lt;=Projects!$C$39+Projects!$D$39-1),Projects!$B$39/Projects!$D$39,"")</f>
        <v>947368.421052632</v>
      </c>
      <c r="BR45" s="189" t="n">
        <f aca="false">IF(AND(Projects!$C$39&lt;=BR$4,BR$4&lt;=Projects!$C$39+Projects!$D$39-1),Projects!$B$39/Projects!$D$39,"")</f>
        <v>947368.421052632</v>
      </c>
      <c r="BS45" s="189" t="n">
        <f aca="false">IF(AND(Projects!$C$39&lt;=BS$4,BS$4&lt;=Projects!$C$39+Projects!$D$39-1),Projects!$B$39/Projects!$D$39,"")</f>
        <v>947368.421052632</v>
      </c>
      <c r="BT45" s="189" t="n">
        <f aca="false">IF(AND(Projects!$C$39&lt;=BT$4,BT$4&lt;=Projects!$C$39+Projects!$D$39-1),Projects!$B$39/Projects!$D$39,"")</f>
        <v>947368.421052632</v>
      </c>
      <c r="BU45" s="189" t="n">
        <f aca="false">IF(AND(Projects!$C$39&lt;=BU$4,BU$4&lt;=Projects!$C$39+Projects!$D$39-1),Projects!$B$39/Projects!$D$39,"")</f>
        <v>947368.421052632</v>
      </c>
      <c r="BV45" s="189" t="str">
        <f aca="false">IF(AND(Projects!$C$39&lt;=BV$4,BV$4&lt;=Projects!$C$39+Projects!$D$39-1),Projects!$B$39/Projects!$D$39,"")</f>
        <v/>
      </c>
      <c r="BW45" s="189" t="str">
        <f aca="false">IF(AND(Projects!$C$39&lt;=BW$4,BW$4&lt;=Projects!$C$39+Projects!$D$39-1),Projects!$B$39/Projects!$D$39,"")</f>
        <v/>
      </c>
      <c r="BX45" s="189" t="str">
        <f aca="false">IF(AND(Projects!$C$39&lt;=BX$4,BX$4&lt;=Projects!$C$39+Projects!$D$39-1),Projects!$B$39/Projects!$D$39,"")</f>
        <v/>
      </c>
      <c r="BY45" s="189" t="str">
        <f aca="false">IF(AND(Projects!$C$39&lt;=BY$4,BY$4&lt;=Projects!$C$39+Projects!$D$39-1),Projects!$B$39/Projects!$D$39,"")</f>
        <v/>
      </c>
      <c r="BZ45" s="189" t="str">
        <f aca="false">IF(AND(Projects!$C$39&lt;=BZ$4,BZ$4&lt;=Projects!$C$39+Projects!$D$39-1),Projects!$B$39/Projects!$D$39,"")</f>
        <v/>
      </c>
      <c r="CA45" s="189" t="str">
        <f aca="false">IF(AND(Projects!$C$39&lt;=CA$4,CA$4&lt;=Projects!$C$39+Projects!$D$39-1),Projects!$B$39/Projects!$D$39,"")</f>
        <v/>
      </c>
      <c r="CB45" s="189" t="str">
        <f aca="false">IF(AND(Projects!$C$39&lt;=CB$4,CB$4&lt;=Projects!$C$39+Projects!$D$39-1),Projects!$B$39/Projects!$D$39,"")</f>
        <v/>
      </c>
      <c r="CC45" s="189" t="str">
        <f aca="false">IF(AND(Projects!$C$39&lt;=CC$4,CC$4&lt;=Projects!$C$39+Projects!$D$39-1),Projects!$B$39/Projects!$D$39,"")</f>
        <v/>
      </c>
      <c r="CD45" s="189" t="str">
        <f aca="false">IF(AND(Projects!$C$39&lt;=CD$4,CD$4&lt;=Projects!$C$39+Projects!$D$39-1),Projects!$B$39/Projects!$D$39,"")</f>
        <v/>
      </c>
      <c r="CE45" s="189" t="str">
        <f aca="false">IF(AND(Projects!$C$39&lt;=CE$4,CE$4&lt;=Projects!$C$39+Projects!$D$39-1),Projects!$B$39/Projects!$D$39,"")</f>
        <v/>
      </c>
      <c r="CF45" s="189" t="str">
        <f aca="false">IF(AND(Projects!$C$39&lt;=CF$4,CF$4&lt;=Projects!$C$39+Projects!$D$39-1),Projects!$B$39/Projects!$D$39,"")</f>
        <v/>
      </c>
      <c r="CG45" s="189" t="str">
        <f aca="false">IF(AND(Projects!$C$39&lt;=CG$4,CG$4&lt;=Projects!$C$39+Projects!$D$39-1),Projects!$B$39/Projects!$D$39,"")</f>
        <v/>
      </c>
      <c r="CH45" s="189" t="str">
        <f aca="false">IF(AND(Projects!$C$39&lt;=CH$4,CH$4&lt;=Projects!$C$39+Projects!$D$39-1),Projects!$B$39/Projects!$D$39,"")</f>
        <v/>
      </c>
      <c r="CI45" s="189" t="str">
        <f aca="false">IF(AND(Projects!$C$39&lt;=CI$4,CI$4&lt;=Projects!$C$39+Projects!$D$39-1),Projects!$B$39/Projects!$D$39,"")</f>
        <v/>
      </c>
      <c r="CJ45" s="189" t="str">
        <f aca="false">IF(AND(Projects!$C$39&lt;=CJ$4,CJ$4&lt;=Projects!$C$39+Projects!$D$39-1),Projects!$B$39/Projects!$D$39,"")</f>
        <v/>
      </c>
      <c r="CK45" s="189" t="str">
        <f aca="false">IF(AND(Projects!$C$39&lt;=CK$4,CK$4&lt;=Projects!$C$39+Projects!$D$39-1),Projects!$B$39/Projects!$D$39,"")</f>
        <v/>
      </c>
      <c r="CL45" s="189" t="str">
        <f aca="false">IF(AND(Projects!$C$39&lt;=CL$4,CL$4&lt;=Projects!$C$39+Projects!$D$39-1),Projects!$B$39/Projects!$D$39,"")</f>
        <v/>
      </c>
      <c r="CM45" s="189" t="str">
        <f aca="false">IF(AND(Projects!$C$39&lt;=CM$4,CM$4&lt;=Projects!$C$39+Projects!$D$39-1),Projects!$B$39/Projects!$D$39,"")</f>
        <v/>
      </c>
      <c r="CN45" s="189" t="str">
        <f aca="false">IF(AND(Projects!$C$39&lt;=CN$4,CN$4&lt;=Projects!$C$39+Projects!$D$39-1),Projects!$B$39/Projects!$D$39,"")</f>
        <v/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47604</v>
      </c>
      <c r="D46" s="187" t="n">
        <f aca="false">EDATE(Model!$E$2,Projects!$C$40+Projects!$D$40-2)</f>
        <v>48153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n">
        <f aca="false">IF(AND(Projects!$C$40&lt;=BD$4,BD$4&lt;=Projects!$C$40+Projects!$D$40-1),Projects!$B$40/Projects!$D$40,"")</f>
        <v>789473.684210526</v>
      </c>
      <c r="BE46" s="189" t="n">
        <f aca="false">IF(AND(Projects!$C$40&lt;=BE$4,BE$4&lt;=Projects!$C$40+Projects!$D$40-1),Projects!$B$40/Projects!$D$40,"")</f>
        <v>789473.684210526</v>
      </c>
      <c r="BF46" s="189" t="n">
        <f aca="false">IF(AND(Projects!$C$40&lt;=BF$4,BF$4&lt;=Projects!$C$40+Projects!$D$40-1),Projects!$B$40/Projects!$D$40,"")</f>
        <v>789473.684210526</v>
      </c>
      <c r="BG46" s="189" t="n">
        <f aca="false">IF(AND(Projects!$C$40&lt;=BG$4,BG$4&lt;=Projects!$C$40+Projects!$D$40-1),Projects!$B$40/Projects!$D$40,"")</f>
        <v>789473.684210526</v>
      </c>
      <c r="BH46" s="189" t="n">
        <f aca="false">IF(AND(Projects!$C$40&lt;=BH$4,BH$4&lt;=Projects!$C$40+Projects!$D$40-1),Projects!$B$40/Projects!$D$40,"")</f>
        <v>789473.684210526</v>
      </c>
      <c r="BI46" s="189" t="n">
        <f aca="false">IF(AND(Projects!$C$40&lt;=BI$4,BI$4&lt;=Projects!$C$40+Projects!$D$40-1),Projects!$B$40/Projects!$D$40,"")</f>
        <v>789473.684210526</v>
      </c>
      <c r="BJ46" s="189" t="n">
        <f aca="false">IF(AND(Projects!$C$40&lt;=BJ$4,BJ$4&lt;=Projects!$C$40+Projects!$D$40-1),Projects!$B$40/Projects!$D$40,"")</f>
        <v>789473.684210526</v>
      </c>
      <c r="BK46" s="189" t="n">
        <f aca="false">IF(AND(Projects!$C$40&lt;=BK$4,BK$4&lt;=Projects!$C$40+Projects!$D$40-1),Projects!$B$40/Projects!$D$40,"")</f>
        <v>789473.684210526</v>
      </c>
      <c r="BL46" s="189" t="n">
        <f aca="false">IF(AND(Projects!$C$40&lt;=BL$4,BL$4&lt;=Projects!$C$40+Projects!$D$40-1),Projects!$B$40/Projects!$D$40,"")</f>
        <v>789473.684210526</v>
      </c>
      <c r="BM46" s="189" t="n">
        <f aca="false">IF(AND(Projects!$C$40&lt;=BM$4,BM$4&lt;=Projects!$C$40+Projects!$D$40-1),Projects!$B$40/Projects!$D$40,"")</f>
        <v>789473.684210526</v>
      </c>
      <c r="BN46" s="189" t="n">
        <f aca="false">IF(AND(Projects!$C$40&lt;=BN$4,BN$4&lt;=Projects!$C$40+Projects!$D$40-1),Projects!$B$40/Projects!$D$40,"")</f>
        <v>789473.684210526</v>
      </c>
      <c r="BO46" s="189" t="n">
        <f aca="false">IF(AND(Projects!$C$40&lt;=BO$4,BO$4&lt;=Projects!$C$40+Projects!$D$40-1),Projects!$B$40/Projects!$D$40,"")</f>
        <v>789473.684210526</v>
      </c>
      <c r="BP46" s="189" t="n">
        <f aca="false">IF(AND(Projects!$C$40&lt;=BP$4,BP$4&lt;=Projects!$C$40+Projects!$D$40-1),Projects!$B$40/Projects!$D$40,"")</f>
        <v>789473.684210526</v>
      </c>
      <c r="BQ46" s="189" t="n">
        <f aca="false">IF(AND(Projects!$C$40&lt;=BQ$4,BQ$4&lt;=Projects!$C$40+Projects!$D$40-1),Projects!$B$40/Projects!$D$40,"")</f>
        <v>789473.684210526</v>
      </c>
      <c r="BR46" s="189" t="n">
        <f aca="false">IF(AND(Projects!$C$40&lt;=BR$4,BR$4&lt;=Projects!$C$40+Projects!$D$40-1),Projects!$B$40/Projects!$D$40,"")</f>
        <v>789473.684210526</v>
      </c>
      <c r="BS46" s="189" t="n">
        <f aca="false">IF(AND(Projects!$C$40&lt;=BS$4,BS$4&lt;=Projects!$C$40+Projects!$D$40-1),Projects!$B$40/Projects!$D$40,"")</f>
        <v>789473.684210526</v>
      </c>
      <c r="BT46" s="189" t="n">
        <f aca="false">IF(AND(Projects!$C$40&lt;=BT$4,BT$4&lt;=Projects!$C$40+Projects!$D$40-1),Projects!$B$40/Projects!$D$40,"")</f>
        <v>789473.684210526</v>
      </c>
      <c r="BU46" s="189" t="n">
        <f aca="false">IF(AND(Projects!$C$40&lt;=BU$4,BU$4&lt;=Projects!$C$40+Projects!$D$40-1),Projects!$B$40/Projects!$D$40,"")</f>
        <v>789473.684210526</v>
      </c>
      <c r="BV46" s="189" t="n">
        <f aca="false">IF(AND(Projects!$C$40&lt;=BV$4,BV$4&lt;=Projects!$C$40+Projects!$D$40-1),Projects!$B$40/Projects!$D$40,"")</f>
        <v>789473.684210526</v>
      </c>
      <c r="BW46" s="189" t="str">
        <f aca="false">IF(AND(Projects!$C$40&lt;=BW$4,BW$4&lt;=Projects!$C$40+Projects!$D$40-1),Projects!$B$40/Projects!$D$40,"")</f>
        <v/>
      </c>
      <c r="BX46" s="189" t="str">
        <f aca="false">IF(AND(Projects!$C$40&lt;=BX$4,BX$4&lt;=Projects!$C$40+Projects!$D$40-1),Projects!$B$40/Projects!$D$40,"")</f>
        <v/>
      </c>
      <c r="BY46" s="189" t="str">
        <f aca="false">IF(AND(Projects!$C$40&lt;=BY$4,BY$4&lt;=Projects!$C$40+Projects!$D$40-1),Projects!$B$40/Projects!$D$40,"")</f>
        <v/>
      </c>
      <c r="BZ46" s="189" t="str">
        <f aca="false">IF(AND(Projects!$C$40&lt;=BZ$4,BZ$4&lt;=Projects!$C$40+Projects!$D$40-1),Projects!$B$40/Projects!$D$40,"")</f>
        <v/>
      </c>
      <c r="CA46" s="189" t="str">
        <f aca="false">IF(AND(Projects!$C$40&lt;=CA$4,CA$4&lt;=Projects!$C$40+Projects!$D$40-1),Projects!$B$40/Projects!$D$40,"")</f>
        <v/>
      </c>
      <c r="CB46" s="189" t="str">
        <f aca="false">IF(AND(Projects!$C$40&lt;=CB$4,CB$4&lt;=Projects!$C$40+Projects!$D$40-1),Projects!$B$40/Projects!$D$40,"")</f>
        <v/>
      </c>
      <c r="CC46" s="189" t="str">
        <f aca="false">IF(AND(Projects!$C$40&lt;=CC$4,CC$4&lt;=Projects!$C$40+Projects!$D$40-1),Projects!$B$40/Projects!$D$40,"")</f>
        <v/>
      </c>
      <c r="CD46" s="189" t="str">
        <f aca="false">IF(AND(Projects!$C$40&lt;=CD$4,CD$4&lt;=Projects!$C$40+Projects!$D$40-1),Projects!$B$40/Projects!$D$40,"")</f>
        <v/>
      </c>
      <c r="CE46" s="189" t="str">
        <f aca="false">IF(AND(Projects!$C$40&lt;=CE$4,CE$4&lt;=Projects!$C$40+Projects!$D$40-1),Projects!$B$40/Projects!$D$40,"")</f>
        <v/>
      </c>
      <c r="CF46" s="189" t="str">
        <f aca="false">IF(AND(Projects!$C$40&lt;=CF$4,CF$4&lt;=Projects!$C$40+Projects!$D$40-1),Projects!$B$40/Projects!$D$40,"")</f>
        <v/>
      </c>
      <c r="CG46" s="189" t="str">
        <f aca="false">IF(AND(Projects!$C$40&lt;=CG$4,CG$4&lt;=Projects!$C$40+Projects!$D$40-1),Projects!$B$40/Projects!$D$40,"")</f>
        <v/>
      </c>
      <c r="CH46" s="189" t="str">
        <f aca="false">IF(AND(Projects!$C$40&lt;=CH$4,CH$4&lt;=Projects!$C$40+Projects!$D$40-1),Projects!$B$40/Projects!$D$40,"")</f>
        <v/>
      </c>
      <c r="CI46" s="189" t="str">
        <f aca="false">IF(AND(Projects!$C$40&lt;=CI$4,CI$4&lt;=Projects!$C$40+Projects!$D$40-1),Projects!$B$40/Projects!$D$40,"")</f>
        <v/>
      </c>
      <c r="CJ46" s="189" t="str">
        <f aca="false">IF(AND(Projects!$C$40&lt;=CJ$4,CJ$4&lt;=Projects!$C$40+Projects!$D$40-1),Projects!$B$40/Projects!$D$40,"")</f>
        <v/>
      </c>
      <c r="CK46" s="189" t="str">
        <f aca="false">IF(AND(Projects!$C$40&lt;=CK$4,CK$4&lt;=Projects!$C$40+Projects!$D$40-1),Projects!$B$40/Projects!$D$40,"")</f>
        <v/>
      </c>
      <c r="CL46" s="189" t="str">
        <f aca="false">IF(AND(Projects!$C$40&lt;=CL$4,CL$4&lt;=Projects!$C$40+Projects!$D$40-1),Projects!$B$40/Projects!$D$40,"")</f>
        <v/>
      </c>
      <c r="CM46" s="189" t="str">
        <f aca="false">IF(AND(Projects!$C$40&lt;=CM$4,CM$4&lt;=Projects!$C$40+Projects!$D$40-1),Projects!$B$40/Projects!$D$40,"")</f>
        <v/>
      </c>
      <c r="CN46" s="189" t="str">
        <f aca="false">IF(AND(Projects!$C$40&lt;=CN$4,CN$4&lt;=Projects!$C$40+Projects!$D$40-1),Projects!$B$40/Projects!$D$40,"")</f>
        <v/>
      </c>
      <c r="CO46" s="189" t="str">
        <f aca="false">IF(AND(Projects!$C$40&lt;=CO$4,CO$4&lt;=Projects!$C$40+Projects!$D$40-1),Projects!$B$40/Projects!$D$40,"")</f>
        <v/>
      </c>
      <c r="CP46" s="189" t="str">
        <f aca="false">IF(AND(Projects!$C$40&lt;=CP$4,CP$4&lt;=Projects!$C$40+Projects!$D$40-1),Projects!$B$40/Projects!$D$40,"")</f>
        <v/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47635</v>
      </c>
      <c r="D47" s="187" t="n">
        <f aca="false">EDATE(Model!$E$2,Projects!$C$41+Projects!$D$41-2)</f>
        <v>48183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n">
        <f aca="false">IF(AND(Projects!$C$41&lt;=BE$4,BE$4&lt;=Projects!$C$41+Projects!$D$41-1),Projects!$B$41/Projects!$D$41,"")</f>
        <v>789473.684210526</v>
      </c>
      <c r="BF47" s="189" t="n">
        <f aca="false">IF(AND(Projects!$C$41&lt;=BF$4,BF$4&lt;=Projects!$C$41+Projects!$D$41-1),Projects!$B$41/Projects!$D$41,"")</f>
        <v>789473.684210526</v>
      </c>
      <c r="BG47" s="189" t="n">
        <f aca="false">IF(AND(Projects!$C$41&lt;=BG$4,BG$4&lt;=Projects!$C$41+Projects!$D$41-1),Projects!$B$41/Projects!$D$41,"")</f>
        <v>789473.684210526</v>
      </c>
      <c r="BH47" s="189" t="n">
        <f aca="false">IF(AND(Projects!$C$41&lt;=BH$4,BH$4&lt;=Projects!$C$41+Projects!$D$41-1),Projects!$B$41/Projects!$D$41,"")</f>
        <v>789473.684210526</v>
      </c>
      <c r="BI47" s="189" t="n">
        <f aca="false">IF(AND(Projects!$C$41&lt;=BI$4,BI$4&lt;=Projects!$C$41+Projects!$D$41-1),Projects!$B$41/Projects!$D$41,"")</f>
        <v>789473.684210526</v>
      </c>
      <c r="BJ47" s="189" t="n">
        <f aca="false">IF(AND(Projects!$C$41&lt;=BJ$4,BJ$4&lt;=Projects!$C$41+Projects!$D$41-1),Projects!$B$41/Projects!$D$41,"")</f>
        <v>789473.684210526</v>
      </c>
      <c r="BK47" s="189" t="n">
        <f aca="false">IF(AND(Projects!$C$41&lt;=BK$4,BK$4&lt;=Projects!$C$41+Projects!$D$41-1),Projects!$B$41/Projects!$D$41,"")</f>
        <v>789473.684210526</v>
      </c>
      <c r="BL47" s="189" t="n">
        <f aca="false">IF(AND(Projects!$C$41&lt;=BL$4,BL$4&lt;=Projects!$C$41+Projects!$D$41-1),Projects!$B$41/Projects!$D$41,"")</f>
        <v>789473.684210526</v>
      </c>
      <c r="BM47" s="189" t="n">
        <f aca="false">IF(AND(Projects!$C$41&lt;=BM$4,BM$4&lt;=Projects!$C$41+Projects!$D$41-1),Projects!$B$41/Projects!$D$41,"")</f>
        <v>789473.684210526</v>
      </c>
      <c r="BN47" s="189" t="n">
        <f aca="false">IF(AND(Projects!$C$41&lt;=BN$4,BN$4&lt;=Projects!$C$41+Projects!$D$41-1),Projects!$B$41/Projects!$D$41,"")</f>
        <v>789473.684210526</v>
      </c>
      <c r="BO47" s="189" t="n">
        <f aca="false">IF(AND(Projects!$C$41&lt;=BO$4,BO$4&lt;=Projects!$C$41+Projects!$D$41-1),Projects!$B$41/Projects!$D$41,"")</f>
        <v>789473.684210526</v>
      </c>
      <c r="BP47" s="189" t="n">
        <f aca="false">IF(AND(Projects!$C$41&lt;=BP$4,BP$4&lt;=Projects!$C$41+Projects!$D$41-1),Projects!$B$41/Projects!$D$41,"")</f>
        <v>789473.684210526</v>
      </c>
      <c r="BQ47" s="189" t="n">
        <f aca="false">IF(AND(Projects!$C$41&lt;=BQ$4,BQ$4&lt;=Projects!$C$41+Projects!$D$41-1),Projects!$B$41/Projects!$D$41,"")</f>
        <v>789473.684210526</v>
      </c>
      <c r="BR47" s="189" t="n">
        <f aca="false">IF(AND(Projects!$C$41&lt;=BR$4,BR$4&lt;=Projects!$C$41+Projects!$D$41-1),Projects!$B$41/Projects!$D$41,"")</f>
        <v>789473.684210526</v>
      </c>
      <c r="BS47" s="189" t="n">
        <f aca="false">IF(AND(Projects!$C$41&lt;=BS$4,BS$4&lt;=Projects!$C$41+Projects!$D$41-1),Projects!$B$41/Projects!$D$41,"")</f>
        <v>789473.684210526</v>
      </c>
      <c r="BT47" s="189" t="n">
        <f aca="false">IF(AND(Projects!$C$41&lt;=BT$4,BT$4&lt;=Projects!$C$41+Projects!$D$41-1),Projects!$B$41/Projects!$D$41,"")</f>
        <v>789473.684210526</v>
      </c>
      <c r="BU47" s="189" t="n">
        <f aca="false">IF(AND(Projects!$C$41&lt;=BU$4,BU$4&lt;=Projects!$C$41+Projects!$D$41-1),Projects!$B$41/Projects!$D$41,"")</f>
        <v>789473.684210526</v>
      </c>
      <c r="BV47" s="189" t="n">
        <f aca="false">IF(AND(Projects!$C$41&lt;=BV$4,BV$4&lt;=Projects!$C$41+Projects!$D$41-1),Projects!$B$41/Projects!$D$41,"")</f>
        <v>789473.684210526</v>
      </c>
      <c r="BW47" s="189" t="n">
        <f aca="false">IF(AND(Projects!$C$41&lt;=BW$4,BW$4&lt;=Projects!$C$41+Projects!$D$41-1),Projects!$B$41/Projects!$D$41,"")</f>
        <v>789473.684210526</v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str">
        <f aca="false">IF(AND(Projects!$C$41&lt;=BZ$4,BZ$4&lt;=Projects!$C$41+Projects!$D$41-1),Projects!$B$41/Projects!$D$41,"")</f>
        <v/>
      </c>
      <c r="CA47" s="189" t="str">
        <f aca="false">IF(AND(Projects!$C$41&lt;=CA$4,CA$4&lt;=Projects!$C$41+Projects!$D$41-1),Projects!$B$41/Projects!$D$41,"")</f>
        <v/>
      </c>
      <c r="CB47" s="189" t="str">
        <f aca="false">IF(AND(Projects!$C$41&lt;=CB$4,CB$4&lt;=Projects!$C$41+Projects!$D$41-1),Projects!$B$41/Projects!$D$41,"")</f>
        <v/>
      </c>
      <c r="CC47" s="189" t="str">
        <f aca="false">IF(AND(Projects!$C$41&lt;=CC$4,CC$4&lt;=Projects!$C$41+Projects!$D$41-1),Projects!$B$41/Projects!$D$41,"")</f>
        <v/>
      </c>
      <c r="CD47" s="189" t="str">
        <f aca="false">IF(AND(Projects!$C$41&lt;=CD$4,CD$4&lt;=Projects!$C$41+Projects!$D$41-1),Projects!$B$41/Projects!$D$41,"")</f>
        <v/>
      </c>
      <c r="CE47" s="189" t="str">
        <f aca="false">IF(AND(Projects!$C$41&lt;=CE$4,CE$4&lt;=Projects!$C$41+Projects!$D$41-1),Projects!$B$41/Projects!$D$41,"")</f>
        <v/>
      </c>
      <c r="CF47" s="189" t="str">
        <f aca="false">IF(AND(Projects!$C$41&lt;=CF$4,CF$4&lt;=Projects!$C$41+Projects!$D$41-1),Projects!$B$41/Projects!$D$41,"")</f>
        <v/>
      </c>
      <c r="CG47" s="189" t="str">
        <f aca="false">IF(AND(Projects!$C$41&lt;=CG$4,CG$4&lt;=Projects!$C$41+Projects!$D$41-1),Projects!$B$41/Projects!$D$41,"")</f>
        <v/>
      </c>
      <c r="CH47" s="189" t="str">
        <f aca="false">IF(AND(Projects!$C$41&lt;=CH$4,CH$4&lt;=Projects!$C$41+Projects!$D$41-1),Projects!$B$41/Projects!$D$41,"")</f>
        <v/>
      </c>
      <c r="CI47" s="189" t="str">
        <f aca="false">IF(AND(Projects!$C$41&lt;=CI$4,CI$4&lt;=Projects!$C$41+Projects!$D$41-1),Projects!$B$41/Projects!$D$41,"")</f>
        <v/>
      </c>
      <c r="CJ47" s="189" t="str">
        <f aca="false">IF(AND(Projects!$C$41&lt;=CJ$4,CJ$4&lt;=Projects!$C$41+Projects!$D$41-1),Projects!$B$41/Projects!$D$41,"")</f>
        <v/>
      </c>
      <c r="CK47" s="189" t="str">
        <f aca="false">IF(AND(Projects!$C$41&lt;=CK$4,CK$4&lt;=Projects!$C$41+Projects!$D$41-1),Projects!$B$41/Projects!$D$41,"")</f>
        <v/>
      </c>
      <c r="CL47" s="189" t="str">
        <f aca="false">IF(AND(Projects!$C$41&lt;=CL$4,CL$4&lt;=Projects!$C$41+Projects!$D$41-1),Projects!$B$41/Projects!$D$41,"")</f>
        <v/>
      </c>
      <c r="CM47" s="189" t="str">
        <f aca="false">IF(AND(Projects!$C$41&lt;=CM$4,CM$4&lt;=Projects!$C$41+Projects!$D$41-1),Projects!$B$41/Projects!$D$41,"")</f>
        <v/>
      </c>
      <c r="CN47" s="189" t="str">
        <f aca="false">IF(AND(Projects!$C$41&lt;=CN$4,CN$4&lt;=Projects!$C$41+Projects!$D$41-1),Projects!$B$41/Projects!$D$41,"")</f>
        <v/>
      </c>
      <c r="CO47" s="189" t="str">
        <f aca="false">IF(AND(Projects!$C$41&lt;=CO$4,CO$4&lt;=Projects!$C$41+Projects!$D$41-1),Projects!$B$41/Projects!$D$41,"")</f>
        <v/>
      </c>
      <c r="CP47" s="189" t="str">
        <f aca="false">IF(AND(Projects!$C$41&lt;=CP$4,CP$4&lt;=Projects!$C$41+Projects!$D$41-1),Projects!$B$41/Projects!$D$41,"")</f>
        <v/>
      </c>
      <c r="CQ47" s="189" t="str">
        <f aca="false">IF(AND(Projects!$C$41&lt;=CQ$4,CQ$4&lt;=Projects!$C$41+Projects!$D$41-1),Projects!$B$41/Projects!$D$41,"")</f>
        <v/>
      </c>
      <c r="CR47" s="189" t="str">
        <f aca="false">IF(AND(Projects!$C$41&lt;=CR$4,CR$4&lt;=Projects!$C$41+Projects!$D$41-1),Projects!$B$41/Projects!$D$41,"")</f>
        <v/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47665</v>
      </c>
      <c r="D48" s="187" t="n">
        <f aca="false">EDATE(Model!$E$2,Projects!$C$42+Projects!$D$42-2)</f>
        <v>48214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n">
        <f aca="false">IF(AND(Projects!$C$42&lt;=BF$4,BF$4&lt;=Projects!$C$42+Projects!$D$42-1),Projects!$B$42/Projects!$D$42,"")</f>
        <v>947368.421052632</v>
      </c>
      <c r="BG48" s="189" t="n">
        <f aca="false">IF(AND(Projects!$C$42&lt;=BG$4,BG$4&lt;=Projects!$C$42+Projects!$D$42-1),Projects!$B$42/Projects!$D$42,"")</f>
        <v>947368.421052632</v>
      </c>
      <c r="BH48" s="189" t="n">
        <f aca="false">IF(AND(Projects!$C$42&lt;=BH$4,BH$4&lt;=Projects!$C$42+Projects!$D$42-1),Projects!$B$42/Projects!$D$42,"")</f>
        <v>947368.421052632</v>
      </c>
      <c r="BI48" s="189" t="n">
        <f aca="false">IF(AND(Projects!$C$42&lt;=BI$4,BI$4&lt;=Projects!$C$42+Projects!$D$42-1),Projects!$B$42/Projects!$D$42,"")</f>
        <v>947368.421052632</v>
      </c>
      <c r="BJ48" s="189" t="n">
        <f aca="false">IF(AND(Projects!$C$42&lt;=BJ$4,BJ$4&lt;=Projects!$C$42+Projects!$D$42-1),Projects!$B$42/Projects!$D$42,"")</f>
        <v>947368.421052632</v>
      </c>
      <c r="BK48" s="189" t="n">
        <f aca="false">IF(AND(Projects!$C$42&lt;=BK$4,BK$4&lt;=Projects!$C$42+Projects!$D$42-1),Projects!$B$42/Projects!$D$42,"")</f>
        <v>947368.421052632</v>
      </c>
      <c r="BL48" s="189" t="n">
        <f aca="false">IF(AND(Projects!$C$42&lt;=BL$4,BL$4&lt;=Projects!$C$42+Projects!$D$42-1),Projects!$B$42/Projects!$D$42,"")</f>
        <v>947368.421052632</v>
      </c>
      <c r="BM48" s="189" t="n">
        <f aca="false">IF(AND(Projects!$C$42&lt;=BM$4,BM$4&lt;=Projects!$C$42+Projects!$D$42-1),Projects!$B$42/Projects!$D$42,"")</f>
        <v>947368.421052632</v>
      </c>
      <c r="BN48" s="189" t="n">
        <f aca="false">IF(AND(Projects!$C$42&lt;=BN$4,BN$4&lt;=Projects!$C$42+Projects!$D$42-1),Projects!$B$42/Projects!$D$42,"")</f>
        <v>947368.421052632</v>
      </c>
      <c r="BO48" s="189" t="n">
        <f aca="false">IF(AND(Projects!$C$42&lt;=BO$4,BO$4&lt;=Projects!$C$42+Projects!$D$42-1),Projects!$B$42/Projects!$D$42,"")</f>
        <v>947368.421052632</v>
      </c>
      <c r="BP48" s="189" t="n">
        <f aca="false">IF(AND(Projects!$C$42&lt;=BP$4,BP$4&lt;=Projects!$C$42+Projects!$D$42-1),Projects!$B$42/Projects!$D$42,"")</f>
        <v>947368.421052632</v>
      </c>
      <c r="BQ48" s="189" t="n">
        <f aca="false">IF(AND(Projects!$C$42&lt;=BQ$4,BQ$4&lt;=Projects!$C$42+Projects!$D$42-1),Projects!$B$42/Projects!$D$42,"")</f>
        <v>947368.421052632</v>
      </c>
      <c r="BR48" s="189" t="n">
        <f aca="false">IF(AND(Projects!$C$42&lt;=BR$4,BR$4&lt;=Projects!$C$42+Projects!$D$42-1),Projects!$B$42/Projects!$D$42,"")</f>
        <v>947368.421052632</v>
      </c>
      <c r="BS48" s="189" t="n">
        <f aca="false">IF(AND(Projects!$C$42&lt;=BS$4,BS$4&lt;=Projects!$C$42+Projects!$D$42-1),Projects!$B$42/Projects!$D$42,"")</f>
        <v>947368.421052632</v>
      </c>
      <c r="BT48" s="189" t="n">
        <f aca="false">IF(AND(Projects!$C$42&lt;=BT$4,BT$4&lt;=Projects!$C$42+Projects!$D$42-1),Projects!$B$42/Projects!$D$42,"")</f>
        <v>947368.421052632</v>
      </c>
      <c r="BU48" s="189" t="n">
        <f aca="false">IF(AND(Projects!$C$42&lt;=BU$4,BU$4&lt;=Projects!$C$42+Projects!$D$42-1),Projects!$B$42/Projects!$D$42,"")</f>
        <v>947368.421052632</v>
      </c>
      <c r="BV48" s="189" t="n">
        <f aca="false">IF(AND(Projects!$C$42&lt;=BV$4,BV$4&lt;=Projects!$C$42+Projects!$D$42-1),Projects!$B$42/Projects!$D$42,"")</f>
        <v>947368.421052632</v>
      </c>
      <c r="BW48" s="189" t="n">
        <f aca="false">IF(AND(Projects!$C$42&lt;=BW$4,BW$4&lt;=Projects!$C$42+Projects!$D$42-1),Projects!$B$42/Projects!$D$42,"")</f>
        <v>947368.421052632</v>
      </c>
      <c r="BX48" s="189" t="n">
        <f aca="false">IF(AND(Projects!$C$42&lt;=BX$4,BX$4&lt;=Projects!$C$42+Projects!$D$42-1),Projects!$B$42/Projects!$D$42,"")</f>
        <v>947368.421052632</v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str">
        <f aca="false">IF(AND(Projects!$C$42&lt;=CB$4,CB$4&lt;=Projects!$C$42+Projects!$D$42-1),Projects!$B$42/Projects!$D$42,"")</f>
        <v/>
      </c>
      <c r="CC48" s="189" t="str">
        <f aca="false">IF(AND(Projects!$C$42&lt;=CC$4,CC$4&lt;=Projects!$C$42+Projects!$D$42-1),Projects!$B$42/Projects!$D$42,"")</f>
        <v/>
      </c>
      <c r="CD48" s="189" t="str">
        <f aca="false">IF(AND(Projects!$C$42&lt;=CD$4,CD$4&lt;=Projects!$C$42+Projects!$D$42-1),Projects!$B$42/Projects!$D$42,"")</f>
        <v/>
      </c>
      <c r="CE48" s="189" t="str">
        <f aca="false">IF(AND(Projects!$C$42&lt;=CE$4,CE$4&lt;=Projects!$C$42+Projects!$D$42-1),Projects!$B$42/Projects!$D$42,"")</f>
        <v/>
      </c>
      <c r="CF48" s="189" t="str">
        <f aca="false">IF(AND(Projects!$C$42&lt;=CF$4,CF$4&lt;=Projects!$C$42+Projects!$D$42-1),Projects!$B$42/Projects!$D$42,"")</f>
        <v/>
      </c>
      <c r="CG48" s="189" t="str">
        <f aca="false">IF(AND(Projects!$C$42&lt;=CG$4,CG$4&lt;=Projects!$C$42+Projects!$D$42-1),Projects!$B$42/Projects!$D$42,"")</f>
        <v/>
      </c>
      <c r="CH48" s="189" t="str">
        <f aca="false">IF(AND(Projects!$C$42&lt;=CH$4,CH$4&lt;=Projects!$C$42+Projects!$D$42-1),Projects!$B$42/Projects!$D$42,"")</f>
        <v/>
      </c>
      <c r="CI48" s="189" t="str">
        <f aca="false">IF(AND(Projects!$C$42&lt;=CI$4,CI$4&lt;=Projects!$C$42+Projects!$D$42-1),Projects!$B$42/Projects!$D$42,"")</f>
        <v/>
      </c>
      <c r="CJ48" s="189" t="str">
        <f aca="false">IF(AND(Projects!$C$42&lt;=CJ$4,CJ$4&lt;=Projects!$C$42+Projects!$D$42-1),Projects!$B$42/Projects!$D$42,"")</f>
        <v/>
      </c>
      <c r="CK48" s="189" t="str">
        <f aca="false">IF(AND(Projects!$C$42&lt;=CK$4,CK$4&lt;=Projects!$C$42+Projects!$D$42-1),Projects!$B$42/Projects!$D$42,"")</f>
        <v/>
      </c>
      <c r="CL48" s="189" t="str">
        <f aca="false">IF(AND(Projects!$C$42&lt;=CL$4,CL$4&lt;=Projects!$C$42+Projects!$D$42-1),Projects!$B$42/Projects!$D$42,"")</f>
        <v/>
      </c>
      <c r="CM48" s="189" t="str">
        <f aca="false">IF(AND(Projects!$C$42&lt;=CM$4,CM$4&lt;=Projects!$C$42+Projects!$D$42-1),Projects!$B$42/Projects!$D$42,"")</f>
        <v/>
      </c>
      <c r="CN48" s="189" t="str">
        <f aca="false">IF(AND(Projects!$C$42&lt;=CN$4,CN$4&lt;=Projects!$C$42+Projects!$D$42-1),Projects!$B$42/Projects!$D$42,"")</f>
        <v/>
      </c>
      <c r="CO48" s="189" t="str">
        <f aca="false">IF(AND(Projects!$C$42&lt;=CO$4,CO$4&lt;=Projects!$C$42+Projects!$D$42-1),Projects!$B$42/Projects!$D$42,"")</f>
        <v/>
      </c>
      <c r="CP48" s="189" t="str">
        <f aca="false">IF(AND(Projects!$C$42&lt;=CP$4,CP$4&lt;=Projects!$C$42+Projects!$D$42-1),Projects!$B$42/Projects!$D$42,"")</f>
        <v/>
      </c>
      <c r="CQ48" s="189" t="str">
        <f aca="false">IF(AND(Projects!$C$42&lt;=CQ$4,CQ$4&lt;=Projects!$C$42+Projects!$D$42-1),Projects!$B$42/Projects!$D$42,"")</f>
        <v/>
      </c>
      <c r="CR48" s="189" t="str">
        <f aca="false">IF(AND(Projects!$C$42&lt;=CR$4,CR$4&lt;=Projects!$C$42+Projects!$D$42-1),Projects!$B$42/Projects!$D$42,"")</f>
        <v/>
      </c>
      <c r="CS48" s="189" t="str">
        <f aca="false">IF(AND(Projects!$C$42&lt;=CS$4,CS$4&lt;=Projects!$C$42+Projects!$D$42-1),Projects!$B$42/Projects!$D$42,"")</f>
        <v/>
      </c>
      <c r="CT48" s="189" t="str">
        <f aca="false">IF(AND(Projects!$C$42&lt;=CT$4,CT$4&lt;=Projects!$C$42+Projects!$D$42-1),Projects!$B$42/Projects!$D$42,"")</f>
        <v/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47696</v>
      </c>
      <c r="D49" s="187" t="n">
        <f aca="false">EDATE(Model!$E$2,Projects!$C$43+Projects!$D$43-2)</f>
        <v>48245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n">
        <f aca="false">IF(AND(Projects!$C$43&lt;=BG$4,BG$4&lt;=Projects!$C$43+Projects!$D$43-1),Projects!$B$43/Projects!$D$43,"")</f>
        <v>789473.684210526</v>
      </c>
      <c r="BH49" s="189" t="n">
        <f aca="false">IF(AND(Projects!$C$43&lt;=BH$4,BH$4&lt;=Projects!$C$43+Projects!$D$43-1),Projects!$B$43/Projects!$D$43,"")</f>
        <v>789473.684210526</v>
      </c>
      <c r="BI49" s="189" t="n">
        <f aca="false">IF(AND(Projects!$C$43&lt;=BI$4,BI$4&lt;=Projects!$C$43+Projects!$D$43-1),Projects!$B$43/Projects!$D$43,"")</f>
        <v>789473.684210526</v>
      </c>
      <c r="BJ49" s="189" t="n">
        <f aca="false">IF(AND(Projects!$C$43&lt;=BJ$4,BJ$4&lt;=Projects!$C$43+Projects!$D$43-1),Projects!$B$43/Projects!$D$43,"")</f>
        <v>789473.684210526</v>
      </c>
      <c r="BK49" s="189" t="n">
        <f aca="false">IF(AND(Projects!$C$43&lt;=BK$4,BK$4&lt;=Projects!$C$43+Projects!$D$43-1),Projects!$B$43/Projects!$D$43,"")</f>
        <v>789473.684210526</v>
      </c>
      <c r="BL49" s="189" t="n">
        <f aca="false">IF(AND(Projects!$C$43&lt;=BL$4,BL$4&lt;=Projects!$C$43+Projects!$D$43-1),Projects!$B$43/Projects!$D$43,"")</f>
        <v>789473.684210526</v>
      </c>
      <c r="BM49" s="189" t="n">
        <f aca="false">IF(AND(Projects!$C$43&lt;=BM$4,BM$4&lt;=Projects!$C$43+Projects!$D$43-1),Projects!$B$43/Projects!$D$43,"")</f>
        <v>789473.684210526</v>
      </c>
      <c r="BN49" s="189" t="n">
        <f aca="false">IF(AND(Projects!$C$43&lt;=BN$4,BN$4&lt;=Projects!$C$43+Projects!$D$43-1),Projects!$B$43/Projects!$D$43,"")</f>
        <v>789473.684210526</v>
      </c>
      <c r="BO49" s="189" t="n">
        <f aca="false">IF(AND(Projects!$C$43&lt;=BO$4,BO$4&lt;=Projects!$C$43+Projects!$D$43-1),Projects!$B$43/Projects!$D$43,"")</f>
        <v>789473.684210526</v>
      </c>
      <c r="BP49" s="189" t="n">
        <f aca="false">IF(AND(Projects!$C$43&lt;=BP$4,BP$4&lt;=Projects!$C$43+Projects!$D$43-1),Projects!$B$43/Projects!$D$43,"")</f>
        <v>789473.684210526</v>
      </c>
      <c r="BQ49" s="189" t="n">
        <f aca="false">IF(AND(Projects!$C$43&lt;=BQ$4,BQ$4&lt;=Projects!$C$43+Projects!$D$43-1),Projects!$B$43/Projects!$D$43,"")</f>
        <v>789473.684210526</v>
      </c>
      <c r="BR49" s="189" t="n">
        <f aca="false">IF(AND(Projects!$C$43&lt;=BR$4,BR$4&lt;=Projects!$C$43+Projects!$D$43-1),Projects!$B$43/Projects!$D$43,"")</f>
        <v>789473.684210526</v>
      </c>
      <c r="BS49" s="189" t="n">
        <f aca="false">IF(AND(Projects!$C$43&lt;=BS$4,BS$4&lt;=Projects!$C$43+Projects!$D$43-1),Projects!$B$43/Projects!$D$43,"")</f>
        <v>789473.684210526</v>
      </c>
      <c r="BT49" s="189" t="n">
        <f aca="false">IF(AND(Projects!$C$43&lt;=BT$4,BT$4&lt;=Projects!$C$43+Projects!$D$43-1),Projects!$B$43/Projects!$D$43,"")</f>
        <v>789473.684210526</v>
      </c>
      <c r="BU49" s="189" t="n">
        <f aca="false">IF(AND(Projects!$C$43&lt;=BU$4,BU$4&lt;=Projects!$C$43+Projects!$D$43-1),Projects!$B$43/Projects!$D$43,"")</f>
        <v>789473.684210526</v>
      </c>
      <c r="BV49" s="189" t="n">
        <f aca="false">IF(AND(Projects!$C$43&lt;=BV$4,BV$4&lt;=Projects!$C$43+Projects!$D$43-1),Projects!$B$43/Projects!$D$43,"")</f>
        <v>789473.684210526</v>
      </c>
      <c r="BW49" s="189" t="n">
        <f aca="false">IF(AND(Projects!$C$43&lt;=BW$4,BW$4&lt;=Projects!$C$43+Projects!$D$43-1),Projects!$B$43/Projects!$D$43,"")</f>
        <v>789473.684210526</v>
      </c>
      <c r="BX49" s="189" t="n">
        <f aca="false">IF(AND(Projects!$C$43&lt;=BX$4,BX$4&lt;=Projects!$C$43+Projects!$D$43-1),Projects!$B$43/Projects!$D$43,"")</f>
        <v>789473.684210526</v>
      </c>
      <c r="BY49" s="189" t="n">
        <f aca="false">IF(AND(Projects!$C$43&lt;=BY$4,BY$4&lt;=Projects!$C$43+Projects!$D$43-1),Projects!$B$43/Projects!$D$43,"")</f>
        <v>789473.684210526</v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str">
        <f aca="false">IF(AND(Projects!$C$43&lt;=CD$4,CD$4&lt;=Projects!$C$43+Projects!$D$43-1),Projects!$B$43/Projects!$D$43,"")</f>
        <v/>
      </c>
      <c r="CE49" s="189" t="str">
        <f aca="false">IF(AND(Projects!$C$43&lt;=CE$4,CE$4&lt;=Projects!$C$43+Projects!$D$43-1),Projects!$B$43/Projects!$D$43,"")</f>
        <v/>
      </c>
      <c r="CF49" s="189" t="str">
        <f aca="false">IF(AND(Projects!$C$43&lt;=CF$4,CF$4&lt;=Projects!$C$43+Projects!$D$43-1),Projects!$B$43/Projects!$D$43,"")</f>
        <v/>
      </c>
      <c r="CG49" s="189" t="str">
        <f aca="false">IF(AND(Projects!$C$43&lt;=CG$4,CG$4&lt;=Projects!$C$43+Projects!$D$43-1),Projects!$B$43/Projects!$D$43,"")</f>
        <v/>
      </c>
      <c r="CH49" s="189" t="str">
        <f aca="false">IF(AND(Projects!$C$43&lt;=CH$4,CH$4&lt;=Projects!$C$43+Projects!$D$43-1),Projects!$B$43/Projects!$D$43,"")</f>
        <v/>
      </c>
      <c r="CI49" s="189" t="str">
        <f aca="false">IF(AND(Projects!$C$43&lt;=CI$4,CI$4&lt;=Projects!$C$43+Projects!$D$43-1),Projects!$B$43/Projects!$D$43,"")</f>
        <v/>
      </c>
      <c r="CJ49" s="189" t="str">
        <f aca="false">IF(AND(Projects!$C$43&lt;=CJ$4,CJ$4&lt;=Projects!$C$43+Projects!$D$43-1),Projects!$B$43/Projects!$D$43,"")</f>
        <v/>
      </c>
      <c r="CK49" s="189" t="str">
        <f aca="false">IF(AND(Projects!$C$43&lt;=CK$4,CK$4&lt;=Projects!$C$43+Projects!$D$43-1),Projects!$B$43/Projects!$D$43,"")</f>
        <v/>
      </c>
      <c r="CL49" s="189" t="str">
        <f aca="false">IF(AND(Projects!$C$43&lt;=CL$4,CL$4&lt;=Projects!$C$43+Projects!$D$43-1),Projects!$B$43/Projects!$D$43,"")</f>
        <v/>
      </c>
      <c r="CM49" s="189" t="str">
        <f aca="false">IF(AND(Projects!$C$43&lt;=CM$4,CM$4&lt;=Projects!$C$43+Projects!$D$43-1),Projects!$B$43/Projects!$D$43,"")</f>
        <v/>
      </c>
      <c r="CN49" s="189" t="str">
        <f aca="false">IF(AND(Projects!$C$43&lt;=CN$4,CN$4&lt;=Projects!$C$43+Projects!$D$43-1),Projects!$B$43/Projects!$D$43,"")</f>
        <v/>
      </c>
      <c r="CO49" s="189" t="str">
        <f aca="false">IF(AND(Projects!$C$43&lt;=CO$4,CO$4&lt;=Projects!$C$43+Projects!$D$43-1),Projects!$B$43/Projects!$D$43,"")</f>
        <v/>
      </c>
      <c r="CP49" s="189" t="str">
        <f aca="false">IF(AND(Projects!$C$43&lt;=CP$4,CP$4&lt;=Projects!$C$43+Projects!$D$43-1),Projects!$B$43/Projects!$D$43,"")</f>
        <v/>
      </c>
      <c r="CQ49" s="189" t="str">
        <f aca="false">IF(AND(Projects!$C$43&lt;=CQ$4,CQ$4&lt;=Projects!$C$43+Projects!$D$43-1),Projects!$B$43/Projects!$D$43,"")</f>
        <v/>
      </c>
      <c r="CR49" s="189" t="str">
        <f aca="false">IF(AND(Projects!$C$43&lt;=CR$4,CR$4&lt;=Projects!$C$43+Projects!$D$43-1),Projects!$B$43/Projects!$D$43,"")</f>
        <v/>
      </c>
      <c r="CS49" s="189" t="str">
        <f aca="false">IF(AND(Projects!$C$43&lt;=CS$4,CS$4&lt;=Projects!$C$43+Projects!$D$43-1),Projects!$B$43/Projects!$D$43,"")</f>
        <v/>
      </c>
      <c r="CT49" s="189" t="str">
        <f aca="false">IF(AND(Projects!$C$43&lt;=CT$4,CT$4&lt;=Projects!$C$43+Projects!$D$43-1),Projects!$B$43/Projects!$D$43,"")</f>
        <v/>
      </c>
      <c r="CU49" s="189" t="str">
        <f aca="false">IF(AND(Projects!$C$43&lt;=CU$4,CU$4&lt;=Projects!$C$43+Projects!$D$43-1),Projects!$B$43/Projects!$D$43,"")</f>
        <v/>
      </c>
      <c r="CV49" s="189" t="str">
        <f aca="false">IF(AND(Projects!$C$43&lt;=CV$4,CV$4&lt;=Projects!$C$43+Projects!$D$43-1),Projects!$B$43/Projects!$D$43,"")</f>
        <v/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47727</v>
      </c>
      <c r="D50" s="187" t="n">
        <f aca="false">EDATE(Model!$E$2,Projects!$C$44+Projects!$D$44-2)</f>
        <v>48274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n">
        <f aca="false">IF(AND(Projects!$C$44&lt;=BH$4,BH$4&lt;=Projects!$C$44+Projects!$D$44-1),Projects!$B$44/Projects!$D$44,"")</f>
        <v>789473.684210526</v>
      </c>
      <c r="BI50" s="189" t="n">
        <f aca="false">IF(AND(Projects!$C$44&lt;=BI$4,BI$4&lt;=Projects!$C$44+Projects!$D$44-1),Projects!$B$44/Projects!$D$44,"")</f>
        <v>789473.684210526</v>
      </c>
      <c r="BJ50" s="189" t="n">
        <f aca="false">IF(AND(Projects!$C$44&lt;=BJ$4,BJ$4&lt;=Projects!$C$44+Projects!$D$44-1),Projects!$B$44/Projects!$D$44,"")</f>
        <v>789473.684210526</v>
      </c>
      <c r="BK50" s="189" t="n">
        <f aca="false">IF(AND(Projects!$C$44&lt;=BK$4,BK$4&lt;=Projects!$C$44+Projects!$D$44-1),Projects!$B$44/Projects!$D$44,"")</f>
        <v>789473.684210526</v>
      </c>
      <c r="BL50" s="189" t="n">
        <f aca="false">IF(AND(Projects!$C$44&lt;=BL$4,BL$4&lt;=Projects!$C$44+Projects!$D$44-1),Projects!$B$44/Projects!$D$44,"")</f>
        <v>789473.684210526</v>
      </c>
      <c r="BM50" s="189" t="n">
        <f aca="false">IF(AND(Projects!$C$44&lt;=BM$4,BM$4&lt;=Projects!$C$44+Projects!$D$44-1),Projects!$B$44/Projects!$D$44,"")</f>
        <v>789473.684210526</v>
      </c>
      <c r="BN50" s="189" t="n">
        <f aca="false">IF(AND(Projects!$C$44&lt;=BN$4,BN$4&lt;=Projects!$C$44+Projects!$D$44-1),Projects!$B$44/Projects!$D$44,"")</f>
        <v>789473.684210526</v>
      </c>
      <c r="BO50" s="189" t="n">
        <f aca="false">IF(AND(Projects!$C$44&lt;=BO$4,BO$4&lt;=Projects!$C$44+Projects!$D$44-1),Projects!$B$44/Projects!$D$44,"")</f>
        <v>789473.684210526</v>
      </c>
      <c r="BP50" s="189" t="n">
        <f aca="false">IF(AND(Projects!$C$44&lt;=BP$4,BP$4&lt;=Projects!$C$44+Projects!$D$44-1),Projects!$B$44/Projects!$D$44,"")</f>
        <v>789473.684210526</v>
      </c>
      <c r="BQ50" s="189" t="n">
        <f aca="false">IF(AND(Projects!$C$44&lt;=BQ$4,BQ$4&lt;=Projects!$C$44+Projects!$D$44-1),Projects!$B$44/Projects!$D$44,"")</f>
        <v>789473.684210526</v>
      </c>
      <c r="BR50" s="189" t="n">
        <f aca="false">IF(AND(Projects!$C$44&lt;=BR$4,BR$4&lt;=Projects!$C$44+Projects!$D$44-1),Projects!$B$44/Projects!$D$44,"")</f>
        <v>789473.684210526</v>
      </c>
      <c r="BS50" s="189" t="n">
        <f aca="false">IF(AND(Projects!$C$44&lt;=BS$4,BS$4&lt;=Projects!$C$44+Projects!$D$44-1),Projects!$B$44/Projects!$D$44,"")</f>
        <v>789473.684210526</v>
      </c>
      <c r="BT50" s="189" t="n">
        <f aca="false">IF(AND(Projects!$C$44&lt;=BT$4,BT$4&lt;=Projects!$C$44+Projects!$D$44-1),Projects!$B$44/Projects!$D$44,"")</f>
        <v>789473.684210526</v>
      </c>
      <c r="BU50" s="189" t="n">
        <f aca="false">IF(AND(Projects!$C$44&lt;=BU$4,BU$4&lt;=Projects!$C$44+Projects!$D$44-1),Projects!$B$44/Projects!$D$44,"")</f>
        <v>789473.684210526</v>
      </c>
      <c r="BV50" s="189" t="n">
        <f aca="false">IF(AND(Projects!$C$44&lt;=BV$4,BV$4&lt;=Projects!$C$44+Projects!$D$44-1),Projects!$B$44/Projects!$D$44,"")</f>
        <v>789473.684210526</v>
      </c>
      <c r="BW50" s="189" t="n">
        <f aca="false">IF(AND(Projects!$C$44&lt;=BW$4,BW$4&lt;=Projects!$C$44+Projects!$D$44-1),Projects!$B$44/Projects!$D$44,"")</f>
        <v>789473.684210526</v>
      </c>
      <c r="BX50" s="189" t="n">
        <f aca="false">IF(AND(Projects!$C$44&lt;=BX$4,BX$4&lt;=Projects!$C$44+Projects!$D$44-1),Projects!$B$44/Projects!$D$44,"")</f>
        <v>789473.684210526</v>
      </c>
      <c r="BY50" s="189" t="n">
        <f aca="false">IF(AND(Projects!$C$44&lt;=BY$4,BY$4&lt;=Projects!$C$44+Projects!$D$44-1),Projects!$B$44/Projects!$D$44,"")</f>
        <v>789473.684210526</v>
      </c>
      <c r="BZ50" s="189" t="n">
        <f aca="false">IF(AND(Projects!$C$44&lt;=BZ$4,BZ$4&lt;=Projects!$C$44+Projects!$D$44-1),Projects!$B$44/Projects!$D$44,"")</f>
        <v>789473.684210526</v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str">
        <f aca="false">IF(AND(Projects!$C$44&lt;=CF$4,CF$4&lt;=Projects!$C$44+Projects!$D$44-1),Projects!$B$44/Projects!$D$44,"")</f>
        <v/>
      </c>
      <c r="CG50" s="189" t="str">
        <f aca="false">IF(AND(Projects!$C$44&lt;=CG$4,CG$4&lt;=Projects!$C$44+Projects!$D$44-1),Projects!$B$44/Projects!$D$44,"")</f>
        <v/>
      </c>
      <c r="CH50" s="189" t="str">
        <f aca="false">IF(AND(Projects!$C$44&lt;=CH$4,CH$4&lt;=Projects!$C$44+Projects!$D$44-1),Projects!$B$44/Projects!$D$44,"")</f>
        <v/>
      </c>
      <c r="CI50" s="189" t="str">
        <f aca="false">IF(AND(Projects!$C$44&lt;=CI$4,CI$4&lt;=Projects!$C$44+Projects!$D$44-1),Projects!$B$44/Projects!$D$44,"")</f>
        <v/>
      </c>
      <c r="CJ50" s="189" t="str">
        <f aca="false">IF(AND(Projects!$C$44&lt;=CJ$4,CJ$4&lt;=Projects!$C$44+Projects!$D$44-1),Projects!$B$44/Projects!$D$44,"")</f>
        <v/>
      </c>
      <c r="CK50" s="189" t="str">
        <f aca="false">IF(AND(Projects!$C$44&lt;=CK$4,CK$4&lt;=Projects!$C$44+Projects!$D$44-1),Projects!$B$44/Projects!$D$44,"")</f>
        <v/>
      </c>
      <c r="CL50" s="189" t="str">
        <f aca="false">IF(AND(Projects!$C$44&lt;=CL$4,CL$4&lt;=Projects!$C$44+Projects!$D$44-1),Projects!$B$44/Projects!$D$44,"")</f>
        <v/>
      </c>
      <c r="CM50" s="189" t="str">
        <f aca="false">IF(AND(Projects!$C$44&lt;=CM$4,CM$4&lt;=Projects!$C$44+Projects!$D$44-1),Projects!$B$44/Projects!$D$44,"")</f>
        <v/>
      </c>
      <c r="CN50" s="189" t="str">
        <f aca="false">IF(AND(Projects!$C$44&lt;=CN$4,CN$4&lt;=Projects!$C$44+Projects!$D$44-1),Projects!$B$44/Projects!$D$44,"")</f>
        <v/>
      </c>
      <c r="CO50" s="189" t="str">
        <f aca="false">IF(AND(Projects!$C$44&lt;=CO$4,CO$4&lt;=Projects!$C$44+Projects!$D$44-1),Projects!$B$44/Projects!$D$44,"")</f>
        <v/>
      </c>
      <c r="CP50" s="189" t="str">
        <f aca="false">IF(AND(Projects!$C$44&lt;=CP$4,CP$4&lt;=Projects!$C$44+Projects!$D$44-1),Projects!$B$44/Projects!$D$44,"")</f>
        <v/>
      </c>
      <c r="CQ50" s="189" t="str">
        <f aca="false">IF(AND(Projects!$C$44&lt;=CQ$4,CQ$4&lt;=Projects!$C$44+Projects!$D$44-1),Projects!$B$44/Projects!$D$44,"")</f>
        <v/>
      </c>
      <c r="CR50" s="189" t="str">
        <f aca="false">IF(AND(Projects!$C$44&lt;=CR$4,CR$4&lt;=Projects!$C$44+Projects!$D$44-1),Projects!$B$44/Projects!$D$44,"")</f>
        <v/>
      </c>
      <c r="CS50" s="189" t="str">
        <f aca="false">IF(AND(Projects!$C$44&lt;=CS$4,CS$4&lt;=Projects!$C$44+Projects!$D$44-1),Projects!$B$44/Projects!$D$44,"")</f>
        <v/>
      </c>
      <c r="CT50" s="189" t="str">
        <f aca="false">IF(AND(Projects!$C$44&lt;=CT$4,CT$4&lt;=Projects!$C$44+Projects!$D$44-1),Projects!$B$44/Projects!$D$44,"")</f>
        <v/>
      </c>
      <c r="CU50" s="189" t="str">
        <f aca="false">IF(AND(Projects!$C$44&lt;=CU$4,CU$4&lt;=Projects!$C$44+Projects!$D$44-1),Projects!$B$44/Projects!$D$44,"")</f>
        <v/>
      </c>
      <c r="CV50" s="189" t="str">
        <f aca="false">IF(AND(Projects!$C$44&lt;=CV$4,CV$4&lt;=Projects!$C$44+Projects!$D$44-1),Projects!$B$44/Projects!$D$44,"")</f>
        <v/>
      </c>
      <c r="CW50" s="189" t="str">
        <f aca="false">IF(AND(Projects!$C$44&lt;=CW$4,CW$4&lt;=Projects!$C$44+Projects!$D$44-1),Projects!$B$44/Projects!$D$44,"")</f>
        <v/>
      </c>
      <c r="CX50" s="189" t="str">
        <f aca="false">IF(AND(Projects!$C$44&lt;=CX$4,CX$4&lt;=Projects!$C$44+Projects!$D$44-1),Projects!$B$44/Projects!$D$44,"")</f>
        <v/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47757</v>
      </c>
      <c r="D51" s="187" t="n">
        <f aca="false">EDATE(Model!$E$2,Projects!$C$45+Projects!$D$45-2)</f>
        <v>48305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n">
        <f aca="false">IF(AND(Projects!$C$45&lt;=BI$4,BI$4&lt;=Projects!$C$45+Projects!$D$45-1),Projects!$B$45/Projects!$D$45,"")</f>
        <v>947368.421052632</v>
      </c>
      <c r="BJ51" s="189" t="n">
        <f aca="false">IF(AND(Projects!$C$45&lt;=BJ$4,BJ$4&lt;=Projects!$C$45+Projects!$D$45-1),Projects!$B$45/Projects!$D$45,"")</f>
        <v>947368.421052632</v>
      </c>
      <c r="BK51" s="189" t="n">
        <f aca="false">IF(AND(Projects!$C$45&lt;=BK$4,BK$4&lt;=Projects!$C$45+Projects!$D$45-1),Projects!$B$45/Projects!$D$45,"")</f>
        <v>947368.421052632</v>
      </c>
      <c r="BL51" s="189" t="n">
        <f aca="false">IF(AND(Projects!$C$45&lt;=BL$4,BL$4&lt;=Projects!$C$45+Projects!$D$45-1),Projects!$B$45/Projects!$D$45,"")</f>
        <v>947368.421052632</v>
      </c>
      <c r="BM51" s="189" t="n">
        <f aca="false">IF(AND(Projects!$C$45&lt;=BM$4,BM$4&lt;=Projects!$C$45+Projects!$D$45-1),Projects!$B$45/Projects!$D$45,"")</f>
        <v>947368.421052632</v>
      </c>
      <c r="BN51" s="189" t="n">
        <f aca="false">IF(AND(Projects!$C$45&lt;=BN$4,BN$4&lt;=Projects!$C$45+Projects!$D$45-1),Projects!$B$45/Projects!$D$45,"")</f>
        <v>947368.421052632</v>
      </c>
      <c r="BO51" s="189" t="n">
        <f aca="false">IF(AND(Projects!$C$45&lt;=BO$4,BO$4&lt;=Projects!$C$45+Projects!$D$45-1),Projects!$B$45/Projects!$D$45,"")</f>
        <v>947368.421052632</v>
      </c>
      <c r="BP51" s="189" t="n">
        <f aca="false">IF(AND(Projects!$C$45&lt;=BP$4,BP$4&lt;=Projects!$C$45+Projects!$D$45-1),Projects!$B$45/Projects!$D$45,"")</f>
        <v>947368.421052632</v>
      </c>
      <c r="BQ51" s="189" t="n">
        <f aca="false">IF(AND(Projects!$C$45&lt;=BQ$4,BQ$4&lt;=Projects!$C$45+Projects!$D$45-1),Projects!$B$45/Projects!$D$45,"")</f>
        <v>947368.421052632</v>
      </c>
      <c r="BR51" s="189" t="n">
        <f aca="false">IF(AND(Projects!$C$45&lt;=BR$4,BR$4&lt;=Projects!$C$45+Projects!$D$45-1),Projects!$B$45/Projects!$D$45,"")</f>
        <v>947368.421052632</v>
      </c>
      <c r="BS51" s="189" t="n">
        <f aca="false">IF(AND(Projects!$C$45&lt;=BS$4,BS$4&lt;=Projects!$C$45+Projects!$D$45-1),Projects!$B$45/Projects!$D$45,"")</f>
        <v>947368.421052632</v>
      </c>
      <c r="BT51" s="189" t="n">
        <f aca="false">IF(AND(Projects!$C$45&lt;=BT$4,BT$4&lt;=Projects!$C$45+Projects!$D$45-1),Projects!$B$45/Projects!$D$45,"")</f>
        <v>947368.421052632</v>
      </c>
      <c r="BU51" s="189" t="n">
        <f aca="false">IF(AND(Projects!$C$45&lt;=BU$4,BU$4&lt;=Projects!$C$45+Projects!$D$45-1),Projects!$B$45/Projects!$D$45,"")</f>
        <v>947368.421052632</v>
      </c>
      <c r="BV51" s="189" t="n">
        <f aca="false">IF(AND(Projects!$C$45&lt;=BV$4,BV$4&lt;=Projects!$C$45+Projects!$D$45-1),Projects!$B$45/Projects!$D$45,"")</f>
        <v>947368.421052632</v>
      </c>
      <c r="BW51" s="189" t="n">
        <f aca="false">IF(AND(Projects!$C$45&lt;=BW$4,BW$4&lt;=Projects!$C$45+Projects!$D$45-1),Projects!$B$45/Projects!$D$45,"")</f>
        <v>947368.421052632</v>
      </c>
      <c r="BX51" s="189" t="n">
        <f aca="false">IF(AND(Projects!$C$45&lt;=BX$4,BX$4&lt;=Projects!$C$45+Projects!$D$45-1),Projects!$B$45/Projects!$D$45,"")</f>
        <v>947368.421052632</v>
      </c>
      <c r="BY51" s="189" t="n">
        <f aca="false">IF(AND(Projects!$C$45&lt;=BY$4,BY$4&lt;=Projects!$C$45+Projects!$D$45-1),Projects!$B$45/Projects!$D$45,"")</f>
        <v>947368.421052632</v>
      </c>
      <c r="BZ51" s="189" t="n">
        <f aca="false">IF(AND(Projects!$C$45&lt;=BZ$4,BZ$4&lt;=Projects!$C$45+Projects!$D$45-1),Projects!$B$45/Projects!$D$45,"")</f>
        <v>947368.421052632</v>
      </c>
      <c r="CA51" s="189" t="n">
        <f aca="false">IF(AND(Projects!$C$45&lt;=CA$4,CA$4&lt;=Projects!$C$45+Projects!$D$45-1),Projects!$B$45/Projects!$D$45,"")</f>
        <v>947368.421052632</v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str">
        <f aca="false">IF(AND(Projects!$C$45&lt;=CH$4,CH$4&lt;=Projects!$C$45+Projects!$D$45-1),Projects!$B$45/Projects!$D$45,"")</f>
        <v/>
      </c>
      <c r="CI51" s="189" t="str">
        <f aca="false">IF(AND(Projects!$C$45&lt;=CI$4,CI$4&lt;=Projects!$C$45+Projects!$D$45-1),Projects!$B$45/Projects!$D$45,"")</f>
        <v/>
      </c>
      <c r="CJ51" s="189" t="str">
        <f aca="false">IF(AND(Projects!$C$45&lt;=CJ$4,CJ$4&lt;=Projects!$C$45+Projects!$D$45-1),Projects!$B$45/Projects!$D$45,"")</f>
        <v/>
      </c>
      <c r="CK51" s="189" t="str">
        <f aca="false">IF(AND(Projects!$C$45&lt;=CK$4,CK$4&lt;=Projects!$C$45+Projects!$D$45-1),Projects!$B$45/Projects!$D$45,"")</f>
        <v/>
      </c>
      <c r="CL51" s="189" t="str">
        <f aca="false">IF(AND(Projects!$C$45&lt;=CL$4,CL$4&lt;=Projects!$C$45+Projects!$D$45-1),Projects!$B$45/Projects!$D$45,"")</f>
        <v/>
      </c>
      <c r="CM51" s="189" t="str">
        <f aca="false">IF(AND(Projects!$C$45&lt;=CM$4,CM$4&lt;=Projects!$C$45+Projects!$D$45-1),Projects!$B$45/Projects!$D$45,"")</f>
        <v/>
      </c>
      <c r="CN51" s="189" t="str">
        <f aca="false">IF(AND(Projects!$C$45&lt;=CN$4,CN$4&lt;=Projects!$C$45+Projects!$D$45-1),Projects!$B$45/Projects!$D$45,"")</f>
        <v/>
      </c>
      <c r="CO51" s="189" t="str">
        <f aca="false">IF(AND(Projects!$C$45&lt;=CO$4,CO$4&lt;=Projects!$C$45+Projects!$D$45-1),Projects!$B$45/Projects!$D$45,"")</f>
        <v/>
      </c>
      <c r="CP51" s="189" t="str">
        <f aca="false">IF(AND(Projects!$C$45&lt;=CP$4,CP$4&lt;=Projects!$C$45+Projects!$D$45-1),Projects!$B$45/Projects!$D$45,"")</f>
        <v/>
      </c>
      <c r="CQ51" s="189" t="str">
        <f aca="false">IF(AND(Projects!$C$45&lt;=CQ$4,CQ$4&lt;=Projects!$C$45+Projects!$D$45-1),Projects!$B$45/Projects!$D$45,"")</f>
        <v/>
      </c>
      <c r="CR51" s="189" t="str">
        <f aca="false">IF(AND(Projects!$C$45&lt;=CR$4,CR$4&lt;=Projects!$C$45+Projects!$D$45-1),Projects!$B$45/Projects!$D$45,"")</f>
        <v/>
      </c>
      <c r="CS51" s="189" t="str">
        <f aca="false">IF(AND(Projects!$C$45&lt;=CS$4,CS$4&lt;=Projects!$C$45+Projects!$D$45-1),Projects!$B$45/Projects!$D$45,"")</f>
        <v/>
      </c>
      <c r="CT51" s="189" t="str">
        <f aca="false">IF(AND(Projects!$C$45&lt;=CT$4,CT$4&lt;=Projects!$C$45+Projects!$D$45-1),Projects!$B$45/Projects!$D$45,"")</f>
        <v/>
      </c>
      <c r="CU51" s="189" t="str">
        <f aca="false">IF(AND(Projects!$C$45&lt;=CU$4,CU$4&lt;=Projects!$C$45+Projects!$D$45-1),Projects!$B$45/Projects!$D$45,"")</f>
        <v/>
      </c>
      <c r="CV51" s="189" t="str">
        <f aca="false">IF(AND(Projects!$C$45&lt;=CV$4,CV$4&lt;=Projects!$C$45+Projects!$D$45-1),Projects!$B$45/Projects!$D$45,"")</f>
        <v/>
      </c>
      <c r="CW51" s="189" t="str">
        <f aca="false">IF(AND(Projects!$C$45&lt;=CW$4,CW$4&lt;=Projects!$C$45+Projects!$D$45-1),Projects!$B$45/Projects!$D$45,"")</f>
        <v/>
      </c>
      <c r="CX51" s="189" t="str">
        <f aca="false">IF(AND(Projects!$C$45&lt;=CX$4,CX$4&lt;=Projects!$C$45+Projects!$D$45-1),Projects!$B$45/Projects!$D$45,"")</f>
        <v/>
      </c>
      <c r="CY51" s="189" t="str">
        <f aca="false">IF(AND(Projects!$C$45&lt;=CY$4,CY$4&lt;=Projects!$C$45+Projects!$D$45-1),Projects!$B$45/Projects!$D$45,"")</f>
        <v/>
      </c>
      <c r="CZ51" s="189" t="str">
        <f aca="false">IF(AND(Projects!$C$45&lt;=CZ$4,CZ$4&lt;=Projects!$C$45+Projects!$D$45-1),Projects!$B$45/Projects!$D$45,"")</f>
        <v/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47788</v>
      </c>
      <c r="D52" s="187" t="n">
        <f aca="false">EDATE(Model!$E$2,Projects!$C$46+Projects!$D$46-2)</f>
        <v>48335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n">
        <f aca="false">IF(AND(Projects!$C$46&lt;=BJ$4,BJ$4&lt;=Projects!$C$46+Projects!$D$46-1),Projects!$B$46/Projects!$D$46,"")</f>
        <v>789473.684210526</v>
      </c>
      <c r="BK52" s="189" t="n">
        <f aca="false">IF(AND(Projects!$C$46&lt;=BK$4,BK$4&lt;=Projects!$C$46+Projects!$D$46-1),Projects!$B$46/Projects!$D$46,"")</f>
        <v>789473.684210526</v>
      </c>
      <c r="BL52" s="189" t="n">
        <f aca="false">IF(AND(Projects!$C$46&lt;=BL$4,BL$4&lt;=Projects!$C$46+Projects!$D$46-1),Projects!$B$46/Projects!$D$46,"")</f>
        <v>789473.684210526</v>
      </c>
      <c r="BM52" s="189" t="n">
        <f aca="false">IF(AND(Projects!$C$46&lt;=BM$4,BM$4&lt;=Projects!$C$46+Projects!$D$46-1),Projects!$B$46/Projects!$D$46,"")</f>
        <v>789473.684210526</v>
      </c>
      <c r="BN52" s="189" t="n">
        <f aca="false">IF(AND(Projects!$C$46&lt;=BN$4,BN$4&lt;=Projects!$C$46+Projects!$D$46-1),Projects!$B$46/Projects!$D$46,"")</f>
        <v>789473.684210526</v>
      </c>
      <c r="BO52" s="189" t="n">
        <f aca="false">IF(AND(Projects!$C$46&lt;=BO$4,BO$4&lt;=Projects!$C$46+Projects!$D$46-1),Projects!$B$46/Projects!$D$46,"")</f>
        <v>789473.684210526</v>
      </c>
      <c r="BP52" s="189" t="n">
        <f aca="false">IF(AND(Projects!$C$46&lt;=BP$4,BP$4&lt;=Projects!$C$46+Projects!$D$46-1),Projects!$B$46/Projects!$D$46,"")</f>
        <v>789473.684210526</v>
      </c>
      <c r="BQ52" s="189" t="n">
        <f aca="false">IF(AND(Projects!$C$46&lt;=BQ$4,BQ$4&lt;=Projects!$C$46+Projects!$D$46-1),Projects!$B$46/Projects!$D$46,"")</f>
        <v>789473.684210526</v>
      </c>
      <c r="BR52" s="189" t="n">
        <f aca="false">IF(AND(Projects!$C$46&lt;=BR$4,BR$4&lt;=Projects!$C$46+Projects!$D$46-1),Projects!$B$46/Projects!$D$46,"")</f>
        <v>789473.684210526</v>
      </c>
      <c r="BS52" s="189" t="n">
        <f aca="false">IF(AND(Projects!$C$46&lt;=BS$4,BS$4&lt;=Projects!$C$46+Projects!$D$46-1),Projects!$B$46/Projects!$D$46,"")</f>
        <v>789473.684210526</v>
      </c>
      <c r="BT52" s="189" t="n">
        <f aca="false">IF(AND(Projects!$C$46&lt;=BT$4,BT$4&lt;=Projects!$C$46+Projects!$D$46-1),Projects!$B$46/Projects!$D$46,"")</f>
        <v>789473.684210526</v>
      </c>
      <c r="BU52" s="189" t="n">
        <f aca="false">IF(AND(Projects!$C$46&lt;=BU$4,BU$4&lt;=Projects!$C$46+Projects!$D$46-1),Projects!$B$46/Projects!$D$46,"")</f>
        <v>789473.684210526</v>
      </c>
      <c r="BV52" s="189" t="n">
        <f aca="false">IF(AND(Projects!$C$46&lt;=BV$4,BV$4&lt;=Projects!$C$46+Projects!$D$46-1),Projects!$B$46/Projects!$D$46,"")</f>
        <v>789473.684210526</v>
      </c>
      <c r="BW52" s="189" t="n">
        <f aca="false">IF(AND(Projects!$C$46&lt;=BW$4,BW$4&lt;=Projects!$C$46+Projects!$D$46-1),Projects!$B$46/Projects!$D$46,"")</f>
        <v>789473.684210526</v>
      </c>
      <c r="BX52" s="189" t="n">
        <f aca="false">IF(AND(Projects!$C$46&lt;=BX$4,BX$4&lt;=Projects!$C$46+Projects!$D$46-1),Projects!$B$46/Projects!$D$46,"")</f>
        <v>789473.684210526</v>
      </c>
      <c r="BY52" s="189" t="n">
        <f aca="false">IF(AND(Projects!$C$46&lt;=BY$4,BY$4&lt;=Projects!$C$46+Projects!$D$46-1),Projects!$B$46/Projects!$D$46,"")</f>
        <v>789473.684210526</v>
      </c>
      <c r="BZ52" s="189" t="n">
        <f aca="false">IF(AND(Projects!$C$46&lt;=BZ$4,BZ$4&lt;=Projects!$C$46+Projects!$D$46-1),Projects!$B$46/Projects!$D$46,"")</f>
        <v>789473.684210526</v>
      </c>
      <c r="CA52" s="189" t="n">
        <f aca="false">IF(AND(Projects!$C$46&lt;=CA$4,CA$4&lt;=Projects!$C$46+Projects!$D$46-1),Projects!$B$46/Projects!$D$46,"")</f>
        <v>789473.684210526</v>
      </c>
      <c r="CB52" s="189" t="n">
        <f aca="false">IF(AND(Projects!$C$46&lt;=CB$4,CB$4&lt;=Projects!$C$46+Projects!$D$46-1),Projects!$B$46/Projects!$D$46,"")</f>
        <v>789473.684210526</v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str">
        <f aca="false">IF(AND(Projects!$C$46&lt;=CJ$4,CJ$4&lt;=Projects!$C$46+Projects!$D$46-1),Projects!$B$46/Projects!$D$46,"")</f>
        <v/>
      </c>
      <c r="CK52" s="189" t="str">
        <f aca="false">IF(AND(Projects!$C$46&lt;=CK$4,CK$4&lt;=Projects!$C$46+Projects!$D$46-1),Projects!$B$46/Projects!$D$46,"")</f>
        <v/>
      </c>
      <c r="CL52" s="189" t="str">
        <f aca="false">IF(AND(Projects!$C$46&lt;=CL$4,CL$4&lt;=Projects!$C$46+Projects!$D$46-1),Projects!$B$46/Projects!$D$46,"")</f>
        <v/>
      </c>
      <c r="CM52" s="189" t="str">
        <f aca="false">IF(AND(Projects!$C$46&lt;=CM$4,CM$4&lt;=Projects!$C$46+Projects!$D$46-1),Projects!$B$46/Projects!$D$46,"")</f>
        <v/>
      </c>
      <c r="CN52" s="189" t="str">
        <f aca="false">IF(AND(Projects!$C$46&lt;=CN$4,CN$4&lt;=Projects!$C$46+Projects!$D$46-1),Projects!$B$46/Projects!$D$46,"")</f>
        <v/>
      </c>
      <c r="CO52" s="189" t="str">
        <f aca="false">IF(AND(Projects!$C$46&lt;=CO$4,CO$4&lt;=Projects!$C$46+Projects!$D$46-1),Projects!$B$46/Projects!$D$46,"")</f>
        <v/>
      </c>
      <c r="CP52" s="189" t="str">
        <f aca="false">IF(AND(Projects!$C$46&lt;=CP$4,CP$4&lt;=Projects!$C$46+Projects!$D$46-1),Projects!$B$46/Projects!$D$46,"")</f>
        <v/>
      </c>
      <c r="CQ52" s="189" t="str">
        <f aca="false">IF(AND(Projects!$C$46&lt;=CQ$4,CQ$4&lt;=Projects!$C$46+Projects!$D$46-1),Projects!$B$46/Projects!$D$46,"")</f>
        <v/>
      </c>
      <c r="CR52" s="189" t="str">
        <f aca="false">IF(AND(Projects!$C$46&lt;=CR$4,CR$4&lt;=Projects!$C$46+Projects!$D$46-1),Projects!$B$46/Projects!$D$46,"")</f>
        <v/>
      </c>
      <c r="CS52" s="189" t="str">
        <f aca="false">IF(AND(Projects!$C$46&lt;=CS$4,CS$4&lt;=Projects!$C$46+Projects!$D$46-1),Projects!$B$46/Projects!$D$46,"")</f>
        <v/>
      </c>
      <c r="CT52" s="189" t="str">
        <f aca="false">IF(AND(Projects!$C$46&lt;=CT$4,CT$4&lt;=Projects!$C$46+Projects!$D$46-1),Projects!$B$46/Projects!$D$46,"")</f>
        <v/>
      </c>
      <c r="CU52" s="189" t="str">
        <f aca="false">IF(AND(Projects!$C$46&lt;=CU$4,CU$4&lt;=Projects!$C$46+Projects!$D$46-1),Projects!$B$46/Projects!$D$46,"")</f>
        <v/>
      </c>
      <c r="CV52" s="189" t="str">
        <f aca="false">IF(AND(Projects!$C$46&lt;=CV$4,CV$4&lt;=Projects!$C$46+Projects!$D$46-1),Projects!$B$46/Projects!$D$46,"")</f>
        <v/>
      </c>
      <c r="CW52" s="189" t="str">
        <f aca="false">IF(AND(Projects!$C$46&lt;=CW$4,CW$4&lt;=Projects!$C$46+Projects!$D$46-1),Projects!$B$46/Projects!$D$46,"")</f>
        <v/>
      </c>
      <c r="CX52" s="189" t="str">
        <f aca="false">IF(AND(Projects!$C$46&lt;=CX$4,CX$4&lt;=Projects!$C$46+Projects!$D$46-1),Projects!$B$46/Projects!$D$46,"")</f>
        <v/>
      </c>
      <c r="CY52" s="189" t="str">
        <f aca="false">IF(AND(Projects!$C$46&lt;=CY$4,CY$4&lt;=Projects!$C$46+Projects!$D$46-1),Projects!$B$46/Projects!$D$46,"")</f>
        <v/>
      </c>
      <c r="CZ52" s="189" t="str">
        <f aca="false">IF(AND(Projects!$C$46&lt;=CZ$4,CZ$4&lt;=Projects!$C$46+Projects!$D$46-1),Projects!$B$46/Projects!$D$46,"")</f>
        <v/>
      </c>
      <c r="DA52" s="189" t="str">
        <f aca="false">IF(AND(Projects!$C$46&lt;=DA$4,DA$4&lt;=Projects!$C$46+Projects!$D$46-1),Projects!$B$46/Projects!$D$46,"")</f>
        <v/>
      </c>
      <c r="DB52" s="189" t="str">
        <f aca="false">IF(AND(Projects!$C$46&lt;=DB$4,DB$4&lt;=Projects!$C$46+Projects!$D$46-1),Projects!$B$46/Projects!$D$46,"")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789473.684210526</v>
      </c>
      <c r="W53" s="190" t="n">
        <f aca="false">SUM(W28:W52)</f>
        <v>1578947.36842105</v>
      </c>
      <c r="X53" s="190" t="n">
        <f aca="false">SUM(X28:X52)</f>
        <v>1578947.36842105</v>
      </c>
      <c r="Y53" s="190" t="n">
        <f aca="false">SUM(Y28:Y52)</f>
        <v>1578947.36842105</v>
      </c>
      <c r="Z53" s="190" t="n">
        <f aca="false">SUM(Z28:Z52)</f>
        <v>1578947.36842105</v>
      </c>
      <c r="AA53" s="190" t="n">
        <f aca="false">SUM(AA28:AA52)</f>
        <v>1578947.36842105</v>
      </c>
      <c r="AB53" s="190" t="n">
        <f aca="false">SUM(AB28:AB52)</f>
        <v>1578947.36842105</v>
      </c>
      <c r="AC53" s="190" t="n">
        <f aca="false">SUM(AC28:AC52)</f>
        <v>1578947.36842105</v>
      </c>
      <c r="AD53" s="190" t="n">
        <f aca="false">SUM(AD28:AD52)</f>
        <v>2526315.78947368</v>
      </c>
      <c r="AE53" s="190" t="n">
        <f aca="false">SUM(AE28:AE52)</f>
        <v>2526315.78947368</v>
      </c>
      <c r="AF53" s="190" t="n">
        <f aca="false">SUM(AF28:AF52)</f>
        <v>2526315.78947368</v>
      </c>
      <c r="AG53" s="190" t="n">
        <f aca="false">SUM(AG28:AG52)</f>
        <v>2526315.78947368</v>
      </c>
      <c r="AH53" s="190" t="n">
        <f aca="false">SUM(AH28:AH52)</f>
        <v>2526315.78947368</v>
      </c>
      <c r="AI53" s="190" t="n">
        <f aca="false">SUM(AI28:AI52)</f>
        <v>3473684.21052632</v>
      </c>
      <c r="AJ53" s="190" t="n">
        <f aca="false">SUM(AJ28:AJ52)</f>
        <v>4421052.63157895</v>
      </c>
      <c r="AK53" s="190" t="n">
        <f aca="false">SUM(AK28:AK52)</f>
        <v>5210526.31578947</v>
      </c>
      <c r="AL53" s="190" t="n">
        <f aca="false">SUM(AL28:AL52)</f>
        <v>6000000</v>
      </c>
      <c r="AM53" s="190" t="n">
        <f aca="false">SUM(AM28:AM52)</f>
        <v>6789473.68421053</v>
      </c>
      <c r="AN53" s="190" t="n">
        <f aca="false">SUM(AN28:AN52)</f>
        <v>7578947.36842105</v>
      </c>
      <c r="AO53" s="190" t="n">
        <f aca="false">SUM(AO28:AO52)</f>
        <v>7736842.10526316</v>
      </c>
      <c r="AP53" s="190" t="n">
        <f aca="false">SUM(AP28:AP52)</f>
        <v>7736842.10526316</v>
      </c>
      <c r="AQ53" s="190" t="n">
        <f aca="false">SUM(AQ28:AQ52)</f>
        <v>8526315.78947369</v>
      </c>
      <c r="AR53" s="190" t="n">
        <f aca="false">SUM(AR28:AR52)</f>
        <v>9473684.21052632</v>
      </c>
      <c r="AS53" s="190" t="n">
        <f aca="false">SUM(AS28:AS52)</f>
        <v>10263157.8947368</v>
      </c>
      <c r="AT53" s="190" t="n">
        <f aca="false">SUM(AT28:AT52)</f>
        <v>10263157.8947368</v>
      </c>
      <c r="AU53" s="190" t="n">
        <f aca="false">SUM(AU28:AU52)</f>
        <v>10263157.8947368</v>
      </c>
      <c r="AV53" s="190" t="n">
        <f aca="false">SUM(AV28:AV52)</f>
        <v>10263157.8947368</v>
      </c>
      <c r="AW53" s="190" t="n">
        <f aca="false">SUM(AW28:AW52)</f>
        <v>10263157.8947368</v>
      </c>
      <c r="AX53" s="190" t="n">
        <f aca="false">SUM(AX28:AX52)</f>
        <v>11052631.5789474</v>
      </c>
      <c r="AY53" s="190" t="n">
        <f aca="false">SUM(AY28:AY52)</f>
        <v>11052631.5789474</v>
      </c>
      <c r="AZ53" s="190" t="n">
        <f aca="false">SUM(AZ28:AZ52)</f>
        <v>11052631.5789474</v>
      </c>
      <c r="BA53" s="190" t="n">
        <f aca="false">SUM(BA28:BA52)</f>
        <v>11052631.5789474</v>
      </c>
      <c r="BB53" s="190" t="n">
        <f aca="false">SUM(BB28:BB52)</f>
        <v>10894736.8421053</v>
      </c>
      <c r="BC53" s="190" t="n">
        <f aca="false">SUM(BC28:BC52)</f>
        <v>10894736.8421053</v>
      </c>
      <c r="BD53" s="190" t="n">
        <f aca="false">SUM(BD28:BD52)</f>
        <v>10894736.8421053</v>
      </c>
      <c r="BE53" s="190" t="n">
        <f aca="false">SUM(BE28:BE52)</f>
        <v>10894736.8421053</v>
      </c>
      <c r="BF53" s="190" t="n">
        <f aca="false">SUM(BF28:BF52)</f>
        <v>11052631.5789474</v>
      </c>
      <c r="BG53" s="190" t="n">
        <f aca="false">SUM(BG28:BG52)</f>
        <v>11052631.5789474</v>
      </c>
      <c r="BH53" s="190" t="n">
        <f aca="false">SUM(BH28:BH52)</f>
        <v>10894736.8421053</v>
      </c>
      <c r="BI53" s="190" t="n">
        <f aca="false">SUM(BI28:BI52)</f>
        <v>11052631.5789474</v>
      </c>
      <c r="BJ53" s="190" t="n">
        <f aca="false">SUM(BJ28:BJ52)</f>
        <v>11052631.5789474</v>
      </c>
      <c r="BK53" s="190" t="n">
        <f aca="false">SUM(BK28:BK52)</f>
        <v>10105263.1578947</v>
      </c>
      <c r="BL53" s="190" t="n">
        <f aca="false">SUM(BL28:BL52)</f>
        <v>9315789.47368421</v>
      </c>
      <c r="BM53" s="190" t="n">
        <f aca="false">SUM(BM28:BM52)</f>
        <v>9315789.47368421</v>
      </c>
      <c r="BN53" s="190" t="n">
        <f aca="false">SUM(BN28:BN52)</f>
        <v>9315789.47368421</v>
      </c>
      <c r="BO53" s="190" t="n">
        <f aca="false">SUM(BO28:BO52)</f>
        <v>9315789.47368421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7578947.36842105</v>
      </c>
      <c r="BS53" s="190" t="n">
        <f aca="false">SUM(BS28:BS52)</f>
        <v>7578947.36842105</v>
      </c>
      <c r="BT53" s="190" t="n">
        <f aca="false">SUM(BT28:BT52)</f>
        <v>7578947.36842105</v>
      </c>
      <c r="BU53" s="190" t="n">
        <f aca="false">SUM(BU28:BU52)</f>
        <v>6789473.68421053</v>
      </c>
      <c r="BV53" s="190" t="n">
        <f aca="false">SUM(BV28:BV52)</f>
        <v>5842105.2631579</v>
      </c>
      <c r="BW53" s="190" t="n">
        <f aca="false">SUM(BW28:BW52)</f>
        <v>5052631.57894737</v>
      </c>
      <c r="BX53" s="190" t="n">
        <f aca="false">SUM(BX28:BX52)</f>
        <v>4263157.89473684</v>
      </c>
      <c r="BY53" s="190" t="n">
        <f aca="false">SUM(BY28:BY52)</f>
        <v>3315789.47368421</v>
      </c>
      <c r="BZ53" s="190" t="n">
        <f aca="false">SUM(BZ28:BZ52)</f>
        <v>2526315.78947368</v>
      </c>
      <c r="CA53" s="190" t="n">
        <f aca="false">SUM(CA28:CA52)</f>
        <v>1736842.10526316</v>
      </c>
      <c r="CB53" s="190" t="n">
        <f aca="false">SUM(CB28:CB52)</f>
        <v>789473.684210526</v>
      </c>
      <c r="CC53" s="190" t="n">
        <f aca="false">SUM(CC28:CC52)</f>
        <v>0</v>
      </c>
      <c r="CD53" s="190" t="n">
        <f aca="false">SUM(CD28:CD52)</f>
        <v>0</v>
      </c>
      <c r="CE53" s="190" t="n">
        <f aca="false">SUM(CE28:CE52)</f>
        <v>0</v>
      </c>
      <c r="CF53" s="190" t="n">
        <f aca="false">SUM(CF28:CF52)</f>
        <v>0</v>
      </c>
      <c r="CG53" s="190" t="n">
        <f aca="false">SUM(CG28:CG52)</f>
        <v>0</v>
      </c>
      <c r="CH53" s="190" t="n">
        <f aca="false">SUM(CH28:CH52)</f>
        <v>0</v>
      </c>
      <c r="CI53" s="190" t="n">
        <f aca="false">SUM(CI28:CI52)</f>
        <v>0</v>
      </c>
      <c r="CJ53" s="190" t="n">
        <f aca="false">SUM(CJ28:CJ52)</f>
        <v>0</v>
      </c>
      <c r="CK53" s="190" t="n">
        <f aca="false">SUM(CK28:CK52)</f>
        <v>0</v>
      </c>
      <c r="CL53" s="190" t="n">
        <f aca="false">SUM(CL28:CL52)</f>
        <v>0</v>
      </c>
      <c r="CM53" s="190" t="n">
        <f aca="false">SUM(CM28:CM52)</f>
        <v>0</v>
      </c>
      <c r="CN53" s="190" t="n">
        <f aca="false">SUM(CN28:CN52)</f>
        <v>0</v>
      </c>
      <c r="CO53" s="190" t="n">
        <f aca="false">SUM(CO28:CO52)</f>
        <v>0</v>
      </c>
      <c r="CP53" s="190" t="n">
        <f aca="false">SUM(CP28:CP52)</f>
        <v>0</v>
      </c>
      <c r="CQ53" s="190" t="n">
        <f aca="false">SUM(CQ28:CQ52)</f>
        <v>0</v>
      </c>
      <c r="CR53" s="190" t="n">
        <f aca="false">SUM(CR28:CR52)</f>
        <v>0</v>
      </c>
      <c r="CS53" s="190" t="n">
        <f aca="false">SUM(CS28:CS52)</f>
        <v>0</v>
      </c>
      <c r="CT53" s="190" t="n">
        <f aca="false">SUM(CT28:CT52)</f>
        <v>0</v>
      </c>
      <c r="CU53" s="190" t="n">
        <f aca="false">SUM(CU28:CU52)</f>
        <v>0</v>
      </c>
      <c r="CV53" s="190" t="n">
        <f aca="false">SUM(CV28:CV52)</f>
        <v>0</v>
      </c>
      <c r="CW53" s="190" t="n">
        <f aca="false">SUM(CW28:CW52)</f>
        <v>0</v>
      </c>
      <c r="CX53" s="190" t="n">
        <f aca="false">SUM(CX28:CX52)</f>
        <v>0</v>
      </c>
      <c r="CY53" s="190" t="n">
        <f aca="false">SUM(CY28:CY52)</f>
        <v>0</v>
      </c>
      <c r="CZ53" s="190" t="n">
        <f aca="false">SUM(CZ28:CZ52)</f>
        <v>0</v>
      </c>
      <c r="DA53" s="190" t="n">
        <f aca="false">SUM(DA28:DA52)</f>
        <v>0</v>
      </c>
      <c r="DB53" s="190" t="n">
        <f aca="false">SUM(DB28:DB52)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1</v>
      </c>
      <c r="W54" s="191" t="n">
        <f aca="false">COUNT(W28:W52)</f>
        <v>2</v>
      </c>
      <c r="X54" s="191" t="n">
        <f aca="false">COUNT(X28:X52)</f>
        <v>2</v>
      </c>
      <c r="Y54" s="191" t="n">
        <f aca="false">COUNT(Y28:Y52)</f>
        <v>2</v>
      </c>
      <c r="Z54" s="191" t="n">
        <f aca="false">COUNT(Z28:Z52)</f>
        <v>2</v>
      </c>
      <c r="AA54" s="191" t="n">
        <f aca="false">COUNT(AA28:AA52)</f>
        <v>2</v>
      </c>
      <c r="AB54" s="191" t="n">
        <f aca="false">COUNT(AB28:AB52)</f>
        <v>2</v>
      </c>
      <c r="AC54" s="191" t="n">
        <f aca="false">COUNT(AC28:AC52)</f>
        <v>2</v>
      </c>
      <c r="AD54" s="191" t="n">
        <f aca="false">COUNT(AD28:AD52)</f>
        <v>3</v>
      </c>
      <c r="AE54" s="191" t="n">
        <f aca="false">COUNT(AE28:AE52)</f>
        <v>3</v>
      </c>
      <c r="AF54" s="191" t="n">
        <f aca="false">COUNT(AF28:AF52)</f>
        <v>3</v>
      </c>
      <c r="AG54" s="191" t="n">
        <f aca="false">COUNT(AG28:AG52)</f>
        <v>3</v>
      </c>
      <c r="AH54" s="191" t="n">
        <f aca="false">COUNT(AH28:AH52)</f>
        <v>3</v>
      </c>
      <c r="AI54" s="191" t="n">
        <f aca="false">COUNT(AI28:AI52)</f>
        <v>4</v>
      </c>
      <c r="AJ54" s="191" t="n">
        <f aca="false">COUNT(AJ28:AJ52)</f>
        <v>5</v>
      </c>
      <c r="AK54" s="191" t="n">
        <f aca="false">COUNT(AK28:AK52)</f>
        <v>6</v>
      </c>
      <c r="AL54" s="191" t="n">
        <f aca="false">COUNT(AL28:AL52)</f>
        <v>7</v>
      </c>
      <c r="AM54" s="191" t="n">
        <f aca="false">COUNT(AM28:AM52)</f>
        <v>8</v>
      </c>
      <c r="AN54" s="191" t="n">
        <f aca="false">COUNT(AN28:AN52)</f>
        <v>9</v>
      </c>
      <c r="AO54" s="191" t="n">
        <f aca="false">COUNT(AO28:AO52)</f>
        <v>9</v>
      </c>
      <c r="AP54" s="191" t="n">
        <f aca="false">COUNT(AP28:AP52)</f>
        <v>9</v>
      </c>
      <c r="AQ54" s="191" t="n">
        <f aca="false">COUNT(AQ28:AQ52)</f>
        <v>10</v>
      </c>
      <c r="AR54" s="191" t="n">
        <f aca="false">COUNT(AR28:AR52)</f>
        <v>11</v>
      </c>
      <c r="AS54" s="191" t="n">
        <f aca="false">COUNT(AS28:AS52)</f>
        <v>12</v>
      </c>
      <c r="AT54" s="191" t="n">
        <f aca="false">COUNT(AT28:AT52)</f>
        <v>12</v>
      </c>
      <c r="AU54" s="191" t="n">
        <f aca="false">COUNT(AU28:AU52)</f>
        <v>12</v>
      </c>
      <c r="AV54" s="191" t="n">
        <f aca="false">COUNT(AV28:AV52)</f>
        <v>12</v>
      </c>
      <c r="AW54" s="191" t="n">
        <f aca="false">COUNT(AW28:AW52)</f>
        <v>12</v>
      </c>
      <c r="AX54" s="191" t="n">
        <f aca="false">COUNT(AX28:AX52)</f>
        <v>13</v>
      </c>
      <c r="AY54" s="191" t="n">
        <f aca="false">COUNT(AY28:AY52)</f>
        <v>13</v>
      </c>
      <c r="AZ54" s="191" t="n">
        <f aca="false">COUNT(AZ28:AZ52)</f>
        <v>13</v>
      </c>
      <c r="BA54" s="191" t="n">
        <f aca="false">COUNT(BA28:BA52)</f>
        <v>13</v>
      </c>
      <c r="BB54" s="191" t="n">
        <f aca="false">COUNT(BB28:BB52)</f>
        <v>13</v>
      </c>
      <c r="BC54" s="191" t="n">
        <f aca="false">COUNT(BC28:BC52)</f>
        <v>13</v>
      </c>
      <c r="BD54" s="191" t="n">
        <f aca="false">COUNT(BD28:BD52)</f>
        <v>13</v>
      </c>
      <c r="BE54" s="191" t="n">
        <f aca="false">COUNT(BE28:BE52)</f>
        <v>13</v>
      </c>
      <c r="BF54" s="191" t="n">
        <f aca="false">COUNT(BF28:BF52)</f>
        <v>13</v>
      </c>
      <c r="BG54" s="191" t="n">
        <f aca="false">COUNT(BG28:BG52)</f>
        <v>13</v>
      </c>
      <c r="BH54" s="191" t="n">
        <f aca="false">COUNT(BH28:BH52)</f>
        <v>13</v>
      </c>
      <c r="BI54" s="191" t="n">
        <f aca="false">COUNT(BI28:BI52)</f>
        <v>13</v>
      </c>
      <c r="BJ54" s="191" t="n">
        <f aca="false">COUNT(BJ28:BJ52)</f>
        <v>13</v>
      </c>
      <c r="BK54" s="191" t="n">
        <f aca="false">COUNT(BK28:BK52)</f>
        <v>12</v>
      </c>
      <c r="BL54" s="191" t="n">
        <f aca="false">COUNT(BL28:BL52)</f>
        <v>11</v>
      </c>
      <c r="BM54" s="191" t="n">
        <f aca="false">COUNT(BM28:BM52)</f>
        <v>11</v>
      </c>
      <c r="BN54" s="191" t="n">
        <f aca="false">COUNT(BN28:BN52)</f>
        <v>11</v>
      </c>
      <c r="BO54" s="191" t="n">
        <f aca="false">COUNT(BO28:BO52)</f>
        <v>11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9</v>
      </c>
      <c r="BS54" s="191" t="n">
        <f aca="false">COUNT(BS28:BS52)</f>
        <v>9</v>
      </c>
      <c r="BT54" s="191" t="n">
        <f aca="false">COUNT(BT28:BT52)</f>
        <v>9</v>
      </c>
      <c r="BU54" s="191" t="n">
        <f aca="false">COUNT(BU28:BU52)</f>
        <v>8</v>
      </c>
      <c r="BV54" s="191" t="n">
        <f aca="false">COUNT(BV28:BV52)</f>
        <v>7</v>
      </c>
      <c r="BW54" s="191" t="n">
        <f aca="false">COUNT(BW28:BW52)</f>
        <v>6</v>
      </c>
      <c r="BX54" s="191" t="n">
        <f aca="false">COUNT(BX28:BX52)</f>
        <v>5</v>
      </c>
      <c r="BY54" s="191" t="n">
        <f aca="false">COUNT(BY28:BY52)</f>
        <v>4</v>
      </c>
      <c r="BZ54" s="191" t="n">
        <f aca="false">COUNT(BZ28:BZ52)</f>
        <v>3</v>
      </c>
      <c r="CA54" s="191" t="n">
        <f aca="false">COUNT(CA28:CA52)</f>
        <v>2</v>
      </c>
      <c r="CB54" s="191" t="n">
        <f aca="false">COUNT(CB28:CB52)</f>
        <v>1</v>
      </c>
      <c r="CC54" s="191" t="n">
        <f aca="false">COUNT(CC28:CC52)</f>
        <v>0</v>
      </c>
      <c r="CD54" s="191" t="n">
        <f aca="false">COUNT(CD28:CD52)</f>
        <v>0</v>
      </c>
      <c r="CE54" s="191" t="n">
        <f aca="false">COUNT(CE28:CE52)</f>
        <v>0</v>
      </c>
      <c r="CF54" s="191" t="n">
        <f aca="false">COUNT(CF28:CF52)</f>
        <v>0</v>
      </c>
      <c r="CG54" s="191" t="n">
        <f aca="false">COUNT(CG28:CG52)</f>
        <v>0</v>
      </c>
      <c r="CH54" s="191" t="n">
        <f aca="false">COUNT(CH28:CH52)</f>
        <v>0</v>
      </c>
      <c r="CI54" s="191" t="n">
        <f aca="false">COUNT(CI28:CI52)</f>
        <v>0</v>
      </c>
      <c r="CJ54" s="191" t="n">
        <f aca="false">COUNT(CJ28:CJ52)</f>
        <v>0</v>
      </c>
      <c r="CK54" s="191" t="n">
        <f aca="false">COUNT(CK28:CK52)</f>
        <v>0</v>
      </c>
      <c r="CL54" s="191" t="n">
        <f aca="false">COUNT(CL28:CL52)</f>
        <v>0</v>
      </c>
      <c r="CM54" s="191" t="n">
        <f aca="false">COUNT(CM28:CM52)</f>
        <v>0</v>
      </c>
      <c r="CN54" s="191" t="n">
        <f aca="false">COUNT(CN28:CN52)</f>
        <v>0</v>
      </c>
      <c r="CO54" s="191" t="n">
        <f aca="false">COUNT(CO28:CO52)</f>
        <v>0</v>
      </c>
      <c r="CP54" s="191" t="n">
        <f aca="false">COUNT(CP28:CP52)</f>
        <v>0</v>
      </c>
      <c r="CQ54" s="191" t="n">
        <f aca="false">COUNT(CQ28:CQ52)</f>
        <v>0</v>
      </c>
      <c r="CR54" s="191" t="n">
        <f aca="false">COUNT(CR28:CR52)</f>
        <v>0</v>
      </c>
      <c r="CS54" s="191" t="n">
        <f aca="false">COUNT(CS28:CS52)</f>
        <v>0</v>
      </c>
      <c r="CT54" s="191" t="n">
        <f aca="false">COUNT(CT28:CT52)</f>
        <v>0</v>
      </c>
      <c r="CU54" s="191" t="n">
        <f aca="false">COUNT(CU28:CU52)</f>
        <v>0</v>
      </c>
      <c r="CV54" s="191" t="n">
        <f aca="false">COUNT(CV28:CV52)</f>
        <v>0</v>
      </c>
      <c r="CW54" s="191" t="n">
        <f aca="false">COUNT(CW28:CW52)</f>
        <v>0</v>
      </c>
      <c r="CX54" s="191" t="n">
        <f aca="false">COUNT(CX28:CX52)</f>
        <v>0</v>
      </c>
      <c r="CY54" s="191" t="n">
        <f aca="false">COUNT(CY28:CY52)</f>
        <v>0</v>
      </c>
      <c r="CZ54" s="191" t="n">
        <f aca="false">COUNT(CZ28:CZ52)</f>
        <v>0</v>
      </c>
      <c r="DA54" s="191" t="n">
        <f aca="false">COUNT(DA28:DA52)</f>
        <v>0</v>
      </c>
      <c r="DB54" s="191" t="n">
        <f aca="false">COUNT(DB28:DB52)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12338546.8304141</v>
      </c>
      <c r="W56" s="194" t="n">
        <f aca="false">W21+W53</f>
        <v>13128020.5146246</v>
      </c>
      <c r="X56" s="194" t="n">
        <f aca="false">X21+X53</f>
        <v>12426262.8675658</v>
      </c>
      <c r="Y56" s="194" t="n">
        <f aca="false">Y21+Y53</f>
        <v>11305349.0342325</v>
      </c>
      <c r="Z56" s="194" t="n">
        <f aca="false">Z21+Z53</f>
        <v>11588750.4926097</v>
      </c>
      <c r="AA56" s="194" t="n">
        <f aca="false">AA21+AA53</f>
        <v>11588750.4926097</v>
      </c>
      <c r="AB56" s="194" t="n">
        <f aca="false">AB21+AB53</f>
        <v>11588750.4926097</v>
      </c>
      <c r="AC56" s="194" t="n">
        <f aca="false">AC21+AC53</f>
        <v>11588750.4926097</v>
      </c>
      <c r="AD56" s="194" t="n">
        <f aca="false">AD21+AD53</f>
        <v>12536118.9136623</v>
      </c>
      <c r="AE56" s="194" t="n">
        <f aca="false">AE21+AE53</f>
        <v>11852235.9636623</v>
      </c>
      <c r="AF56" s="194" t="n">
        <f aca="false">AF21+AF53</f>
        <v>11852235.9636623</v>
      </c>
      <c r="AG56" s="194" t="n">
        <f aca="false">AG21+AG53</f>
        <v>13230723.6969956</v>
      </c>
      <c r="AH56" s="194" t="n">
        <f aca="false">AH21+AH53</f>
        <v>13230723.6969956</v>
      </c>
      <c r="AI56" s="194" t="n">
        <f aca="false">AI21+AI53</f>
        <v>12477469.9733114</v>
      </c>
      <c r="AJ56" s="194" t="n">
        <f aca="false">AJ21+AJ53</f>
        <v>13424838.394364</v>
      </c>
      <c r="AK56" s="194" t="n">
        <f aca="false">AK21+AK53</f>
        <v>14214312.0785746</v>
      </c>
      <c r="AL56" s="194" t="n">
        <f aca="false">AL21+AL53</f>
        <v>14117810.5544518</v>
      </c>
      <c r="AM56" s="194" t="n">
        <f aca="false">AM21+AM53</f>
        <v>14101178.1860307</v>
      </c>
      <c r="AN56" s="194" t="n">
        <f aca="false">AN21+AN53</f>
        <v>14295000.028136</v>
      </c>
      <c r="AO56" s="194" t="n">
        <f aca="false">AO21+AO53</f>
        <v>13004322.3523465</v>
      </c>
      <c r="AP56" s="194" t="n">
        <f aca="false">AP21+AP53</f>
        <v>13004322.3523465</v>
      </c>
      <c r="AQ56" s="194" t="n">
        <f aca="false">AQ21+AQ53</f>
        <v>12456459.630307</v>
      </c>
      <c r="AR56" s="194" t="n">
        <f aca="false">AR21+AR53</f>
        <v>13403828.0513596</v>
      </c>
      <c r="AS56" s="194" t="n">
        <f aca="false">AS21+AS53</f>
        <v>14193301.7355702</v>
      </c>
      <c r="AT56" s="194" t="n">
        <f aca="false">AT21+AT53</f>
        <v>14193301.7355702</v>
      </c>
      <c r="AU56" s="194" t="n">
        <f aca="false">AU21+AU53</f>
        <v>14193301.7355702</v>
      </c>
      <c r="AV56" s="194" t="n">
        <f aca="false">AV21+AV53</f>
        <v>14193301.7355702</v>
      </c>
      <c r="AW56" s="194" t="n">
        <f aca="false">AW21+AW53</f>
        <v>14193301.7355702</v>
      </c>
      <c r="AX56" s="194" t="n">
        <f aca="false">AX21+AX53</f>
        <v>12431119.3122807</v>
      </c>
      <c r="AY56" s="194" t="n">
        <f aca="false">AY21+AY53</f>
        <v>12431119.3122807</v>
      </c>
      <c r="AZ56" s="194" t="n">
        <f aca="false">AZ21+AZ53</f>
        <v>12431119.3122807</v>
      </c>
      <c r="BA56" s="194" t="n">
        <f aca="false">BA21+BA53</f>
        <v>12431119.3122807</v>
      </c>
      <c r="BB56" s="194" t="n">
        <f aca="false">BB21+BB53</f>
        <v>12273224.5754386</v>
      </c>
      <c r="BC56" s="194" t="n">
        <f aca="false">BC21+BC53</f>
        <v>12273224.5754386</v>
      </c>
      <c r="BD56" s="194" t="n">
        <f aca="false">BD21+BD53</f>
        <v>12273224.5754386</v>
      </c>
      <c r="BE56" s="194" t="n">
        <f aca="false">BE21+BE53</f>
        <v>12273224.5754386</v>
      </c>
      <c r="BF56" s="194" t="n">
        <f aca="false">BF21+BF53</f>
        <v>12431119.3122807</v>
      </c>
      <c r="BG56" s="194" t="n">
        <f aca="false">BG21+BG53</f>
        <v>12431119.3122807</v>
      </c>
      <c r="BH56" s="194" t="n">
        <f aca="false">BH21+BH53</f>
        <v>12273224.5754386</v>
      </c>
      <c r="BI56" s="194" t="n">
        <f aca="false">BI21+BI53</f>
        <v>12431119.3122807</v>
      </c>
      <c r="BJ56" s="194" t="n">
        <f aca="false">BJ21+BJ53</f>
        <v>12431119.3122807</v>
      </c>
      <c r="BK56" s="194" t="n">
        <f aca="false">BK21+BK53</f>
        <v>10105263.1578947</v>
      </c>
      <c r="BL56" s="194" t="n">
        <f aca="false">BL21+BL53</f>
        <v>9315789.47368421</v>
      </c>
      <c r="BM56" s="194" t="n">
        <f aca="false">BM21+BM53</f>
        <v>9315789.47368421</v>
      </c>
      <c r="BN56" s="194" t="n">
        <f aca="false">BN21+BN53</f>
        <v>9315789.47368421</v>
      </c>
      <c r="BO56" s="194" t="n">
        <f aca="false">BO21+BO53</f>
        <v>9315789.47368421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7578947.36842105</v>
      </c>
      <c r="BS56" s="194" t="n">
        <f aca="false">BS21+BS53</f>
        <v>7578947.36842105</v>
      </c>
      <c r="BT56" s="194" t="n">
        <f aca="false">BT21+BT53</f>
        <v>7578947.36842105</v>
      </c>
      <c r="BU56" s="194" t="n">
        <f aca="false">BU21+BU53</f>
        <v>6789473.68421053</v>
      </c>
      <c r="BV56" s="194" t="n">
        <f aca="false">BV21+BV53</f>
        <v>5842105.2631579</v>
      </c>
      <c r="BW56" s="194" t="n">
        <f aca="false">BW21+BW53</f>
        <v>5052631.57894737</v>
      </c>
      <c r="BX56" s="194" t="n">
        <f aca="false">BX21+BX53</f>
        <v>4263157.89473684</v>
      </c>
      <c r="BY56" s="194" t="n">
        <f aca="false">BY21+BY53</f>
        <v>3315789.47368421</v>
      </c>
      <c r="BZ56" s="194" t="n">
        <f aca="false">BZ21+BZ53</f>
        <v>2526315.78947368</v>
      </c>
      <c r="CA56" s="194" t="n">
        <f aca="false">CA21+CA53</f>
        <v>1736842.10526316</v>
      </c>
      <c r="CB56" s="194" t="n">
        <f aca="false">CB21+CB53</f>
        <v>789473.684210526</v>
      </c>
      <c r="CC56" s="194" t="n">
        <f aca="false">CC21+CC53</f>
        <v>0</v>
      </c>
      <c r="CD56" s="194" t="n">
        <f aca="false">CD21+CD53</f>
        <v>0</v>
      </c>
      <c r="CE56" s="194" t="n">
        <f aca="false">CE21+CE53</f>
        <v>0</v>
      </c>
      <c r="CF56" s="194" t="n">
        <f aca="false">CF21+CF53</f>
        <v>0</v>
      </c>
      <c r="CG56" s="194" t="n">
        <f aca="false">CG21+CG53</f>
        <v>0</v>
      </c>
      <c r="CH56" s="194" t="n">
        <f aca="false">CH21+CH53</f>
        <v>0</v>
      </c>
      <c r="CI56" s="194" t="n">
        <f aca="false">CI21+CI53</f>
        <v>0</v>
      </c>
      <c r="CJ56" s="194" t="n">
        <f aca="false">CJ21+CJ53</f>
        <v>0</v>
      </c>
      <c r="CK56" s="194" t="n">
        <f aca="false">CK21+CK53</f>
        <v>0</v>
      </c>
      <c r="CL56" s="194" t="n">
        <f aca="false">CL21+CL53</f>
        <v>0</v>
      </c>
      <c r="CM56" s="194" t="n">
        <f aca="false">CM21+CM53</f>
        <v>0</v>
      </c>
      <c r="CN56" s="194" t="n">
        <f aca="false">CN21+CN53</f>
        <v>0</v>
      </c>
      <c r="CO56" s="194" t="n">
        <f aca="false">CO21+CO53</f>
        <v>0</v>
      </c>
      <c r="CP56" s="194" t="n">
        <f aca="false">CP21+CP53</f>
        <v>0</v>
      </c>
      <c r="CQ56" s="194" t="n">
        <f aca="false">CQ21+CQ53</f>
        <v>0</v>
      </c>
      <c r="CR56" s="194" t="n">
        <f aca="false">CR21+CR53</f>
        <v>0</v>
      </c>
      <c r="CS56" s="194" t="n">
        <f aca="false">CS21+CS53</f>
        <v>0</v>
      </c>
      <c r="CT56" s="194" t="n">
        <f aca="false">CT21+CT53</f>
        <v>0</v>
      </c>
      <c r="CU56" s="194" t="n">
        <f aca="false">CU21+CU53</f>
        <v>0</v>
      </c>
      <c r="CV56" s="194" t="n">
        <f aca="false">CV21+CV53</f>
        <v>0</v>
      </c>
      <c r="CW56" s="194" t="n">
        <f aca="false">CW21+CW53</f>
        <v>0</v>
      </c>
      <c r="CX56" s="194" t="n">
        <f aca="false">CX21+CX53</f>
        <v>0</v>
      </c>
      <c r="CY56" s="194" t="n">
        <f aca="false">CY21+CY53</f>
        <v>0</v>
      </c>
      <c r="CZ56" s="194" t="n">
        <f aca="false">CZ21+CZ53</f>
        <v>0</v>
      </c>
      <c r="DA56" s="194" t="n">
        <f aca="false">DA21+DA53</f>
        <v>0</v>
      </c>
      <c r="DB56" s="194" t="n">
        <f aca="false">DB21+DB53</f>
        <v>0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15</v>
      </c>
      <c r="W57" s="195" t="n">
        <f aca="false">W22+W54</f>
        <v>16</v>
      </c>
      <c r="X57" s="195" t="n">
        <f aca="false">X22+X54</f>
        <v>15</v>
      </c>
      <c r="Y57" s="195" t="n">
        <f aca="false">Y22+Y54</f>
        <v>14</v>
      </c>
      <c r="Z57" s="195" t="n">
        <f aca="false">Z22+Z54</f>
        <v>14</v>
      </c>
      <c r="AA57" s="195" t="n">
        <f aca="false">AA22+AA54</f>
        <v>14</v>
      </c>
      <c r="AB57" s="195" t="n">
        <f aca="false">AB22+AB54</f>
        <v>14</v>
      </c>
      <c r="AC57" s="195" t="n">
        <f aca="false">AC22+AC54</f>
        <v>14</v>
      </c>
      <c r="AD57" s="195" t="n">
        <f aca="false">AD22+AD54</f>
        <v>15</v>
      </c>
      <c r="AE57" s="195" t="n">
        <f aca="false">AE22+AE54</f>
        <v>14</v>
      </c>
      <c r="AF57" s="195" t="n">
        <f aca="false">AF22+AF54</f>
        <v>14</v>
      </c>
      <c r="AG57" s="195" t="n">
        <f aca="false">AG22+AG54</f>
        <v>15</v>
      </c>
      <c r="AH57" s="195" t="n">
        <f aca="false">AH22+AH54</f>
        <v>15</v>
      </c>
      <c r="AI57" s="195" t="n">
        <f aca="false">AI22+AI54</f>
        <v>13</v>
      </c>
      <c r="AJ57" s="195" t="n">
        <f aca="false">AJ22+AJ54</f>
        <v>14</v>
      </c>
      <c r="AK57" s="195" t="n">
        <f aca="false">AK22+AK54</f>
        <v>15</v>
      </c>
      <c r="AL57" s="195" t="n">
        <f aca="false">AL22+AL54</f>
        <v>15</v>
      </c>
      <c r="AM57" s="195" t="n">
        <f aca="false">AM22+AM54</f>
        <v>15</v>
      </c>
      <c r="AN57" s="195" t="n">
        <f aca="false">AN22+AN54</f>
        <v>15</v>
      </c>
      <c r="AO57" s="195" t="n">
        <f aca="false">AO22+AO54</f>
        <v>13</v>
      </c>
      <c r="AP57" s="195" t="n">
        <f aca="false">AP22+AP54</f>
        <v>13</v>
      </c>
      <c r="AQ57" s="195" t="n">
        <f aca="false">AQ22+AQ54</f>
        <v>13</v>
      </c>
      <c r="AR57" s="195" t="n">
        <f aca="false">AR22+AR54</f>
        <v>14</v>
      </c>
      <c r="AS57" s="195" t="n">
        <f aca="false">AS22+AS54</f>
        <v>15</v>
      </c>
      <c r="AT57" s="195" t="n">
        <f aca="false">AT22+AT54</f>
        <v>15</v>
      </c>
      <c r="AU57" s="195" t="n">
        <f aca="false">AU22+AU54</f>
        <v>15</v>
      </c>
      <c r="AV57" s="195" t="n">
        <f aca="false">AV22+AV54</f>
        <v>15</v>
      </c>
      <c r="AW57" s="195" t="n">
        <f aca="false">AW22+AW54</f>
        <v>15</v>
      </c>
      <c r="AX57" s="195" t="n">
        <f aca="false">AX22+AX54</f>
        <v>14</v>
      </c>
      <c r="AY57" s="195" t="n">
        <f aca="false">AY22+AY54</f>
        <v>14</v>
      </c>
      <c r="AZ57" s="195" t="n">
        <f aca="false">AZ22+AZ54</f>
        <v>14</v>
      </c>
      <c r="BA57" s="195" t="n">
        <f aca="false">BA22+BA54</f>
        <v>14</v>
      </c>
      <c r="BB57" s="195" t="n">
        <f aca="false">BB22+BB54</f>
        <v>14</v>
      </c>
      <c r="BC57" s="195" t="n">
        <f aca="false">BC22+BC54</f>
        <v>14</v>
      </c>
      <c r="BD57" s="195" t="n">
        <f aca="false">BD22+BD54</f>
        <v>14</v>
      </c>
      <c r="BE57" s="195" t="n">
        <f aca="false">BE22+BE54</f>
        <v>14</v>
      </c>
      <c r="BF57" s="195" t="n">
        <f aca="false">BF22+BF54</f>
        <v>14</v>
      </c>
      <c r="BG57" s="195" t="n">
        <f aca="false">BG22+BG54</f>
        <v>14</v>
      </c>
      <c r="BH57" s="195" t="n">
        <f aca="false">BH22+BH54</f>
        <v>14</v>
      </c>
      <c r="BI57" s="195" t="n">
        <f aca="false">BI22+BI54</f>
        <v>14</v>
      </c>
      <c r="BJ57" s="195" t="n">
        <f aca="false">BJ22+BJ54</f>
        <v>14</v>
      </c>
      <c r="BK57" s="195" t="n">
        <f aca="false">BK22+BK54</f>
        <v>12</v>
      </c>
      <c r="BL57" s="195" t="n">
        <f aca="false">BL22+BL54</f>
        <v>11</v>
      </c>
      <c r="BM57" s="195" t="n">
        <f aca="false">BM22+BM54</f>
        <v>11</v>
      </c>
      <c r="BN57" s="195" t="n">
        <f aca="false">BN22+BN54</f>
        <v>11</v>
      </c>
      <c r="BO57" s="195" t="n">
        <f aca="false">BO22+BO54</f>
        <v>11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9</v>
      </c>
      <c r="BS57" s="195" t="n">
        <f aca="false">BS22+BS54</f>
        <v>9</v>
      </c>
      <c r="BT57" s="195" t="n">
        <f aca="false">BT22+BT54</f>
        <v>9</v>
      </c>
      <c r="BU57" s="195" t="n">
        <f aca="false">BU22+BU54</f>
        <v>8</v>
      </c>
      <c r="BV57" s="195" t="n">
        <f aca="false">BV22+BV54</f>
        <v>7</v>
      </c>
      <c r="BW57" s="195" t="n">
        <f aca="false">BW22+BW54</f>
        <v>6</v>
      </c>
      <c r="BX57" s="195" t="n">
        <f aca="false">BX22+BX54</f>
        <v>5</v>
      </c>
      <c r="BY57" s="195" t="n">
        <f aca="false">BY22+BY54</f>
        <v>4</v>
      </c>
      <c r="BZ57" s="195" t="n">
        <f aca="false">BZ22+BZ54</f>
        <v>3</v>
      </c>
      <c r="CA57" s="195" t="n">
        <f aca="false">CA22+CA54</f>
        <v>2</v>
      </c>
      <c r="CB57" s="195" t="n">
        <f aca="false">CB22+CB54</f>
        <v>1</v>
      </c>
      <c r="CC57" s="195" t="n">
        <f aca="false">CC22+CC54</f>
        <v>0</v>
      </c>
      <c r="CD57" s="195" t="n">
        <f aca="false">CD22+CD54</f>
        <v>0</v>
      </c>
      <c r="CE57" s="195" t="n">
        <f aca="false">CE22+CE54</f>
        <v>0</v>
      </c>
      <c r="CF57" s="195" t="n">
        <f aca="false">CF22+CF54</f>
        <v>0</v>
      </c>
      <c r="CG57" s="195" t="n">
        <f aca="false">CG22+CG54</f>
        <v>0</v>
      </c>
      <c r="CH57" s="195" t="n">
        <f aca="false">CH22+CH54</f>
        <v>0</v>
      </c>
      <c r="CI57" s="195" t="n">
        <f aca="false">CI22+CI54</f>
        <v>0</v>
      </c>
      <c r="CJ57" s="195" t="n">
        <f aca="false">CJ22+CJ54</f>
        <v>0</v>
      </c>
      <c r="CK57" s="195" t="n">
        <f aca="false">CK22+CK54</f>
        <v>0</v>
      </c>
      <c r="CL57" s="195" t="n">
        <f aca="false">CL22+CL54</f>
        <v>0</v>
      </c>
      <c r="CM57" s="195" t="n">
        <f aca="false">CM22+CM54</f>
        <v>0</v>
      </c>
      <c r="CN57" s="195" t="n">
        <f aca="false">CN22+CN54</f>
        <v>0</v>
      </c>
      <c r="CO57" s="195" t="n">
        <f aca="false">CO22+CO54</f>
        <v>0</v>
      </c>
      <c r="CP57" s="195" t="n">
        <f aca="false">CP22+CP54</f>
        <v>0</v>
      </c>
      <c r="CQ57" s="195" t="n">
        <f aca="false">CQ22+CQ54</f>
        <v>0</v>
      </c>
      <c r="CR57" s="195" t="n">
        <f aca="false">CR22+CR54</f>
        <v>0</v>
      </c>
      <c r="CS57" s="195" t="n">
        <f aca="false">CS22+CS54</f>
        <v>0</v>
      </c>
      <c r="CT57" s="195" t="n">
        <f aca="false">CT22+CT54</f>
        <v>0</v>
      </c>
      <c r="CU57" s="195" t="n">
        <f aca="false">CU22+CU54</f>
        <v>0</v>
      </c>
      <c r="CV57" s="195" t="n">
        <f aca="false">CV22+CV54</f>
        <v>0</v>
      </c>
      <c r="CW57" s="195" t="n">
        <f aca="false">CW22+CW54</f>
        <v>0</v>
      </c>
      <c r="CX57" s="195" t="n">
        <f aca="false">CX22+CX54</f>
        <v>0</v>
      </c>
      <c r="CY57" s="195" t="n">
        <f aca="false">CY22+CY54</f>
        <v>0</v>
      </c>
      <c r="CZ57" s="195" t="n">
        <f aca="false">CZ22+CZ54</f>
        <v>0</v>
      </c>
      <c r="DA57" s="195" t="n">
        <f aca="false">DA22+DA54</f>
        <v>0</v>
      </c>
      <c r="DB57" s="195" t="n">
        <f aca="false">DB22+DB54</f>
        <v>0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12338546.8304141</v>
      </c>
      <c r="W61" s="198" t="n">
        <f aca="false">W56-W60</f>
        <v>13128020.5146246</v>
      </c>
      <c r="X61" s="198" t="n">
        <f aca="false">X56-X60</f>
        <v>12426262.8675658</v>
      </c>
      <c r="Y61" s="198" t="n">
        <f aca="false">Y56-Y60</f>
        <v>11305349.0342325</v>
      </c>
      <c r="Z61" s="198" t="n">
        <f aca="false">Z56-Z60</f>
        <v>11588750.4926097</v>
      </c>
      <c r="AA61" s="198" t="n">
        <f aca="false">AA56-AA60</f>
        <v>11588750.4926097</v>
      </c>
      <c r="AB61" s="198" t="n">
        <f aca="false">AB56-AB60</f>
        <v>11588750.4926097</v>
      </c>
      <c r="AC61" s="198" t="n">
        <f aca="false">AC56-AC60</f>
        <v>11588750.4926097</v>
      </c>
      <c r="AD61" s="198" t="n">
        <f aca="false">AD56-AD60</f>
        <v>12536118.9136623</v>
      </c>
      <c r="AE61" s="198" t="n">
        <f aca="false">AE56-AE60</f>
        <v>11852235.9636623</v>
      </c>
      <c r="AF61" s="198" t="n">
        <f aca="false">AF56-AF60</f>
        <v>11852235.9636623</v>
      </c>
      <c r="AG61" s="198" t="n">
        <f aca="false">AG56-AG60</f>
        <v>13230723.6969956</v>
      </c>
      <c r="AH61" s="198" t="n">
        <f aca="false">AH56-AH60</f>
        <v>13230723.6969956</v>
      </c>
      <c r="AI61" s="198" t="n">
        <f aca="false">AI56-AI60</f>
        <v>12477469.9733114</v>
      </c>
      <c r="AJ61" s="198" t="n">
        <f aca="false">AJ56-AJ60</f>
        <v>13424838.394364</v>
      </c>
      <c r="AK61" s="198" t="n">
        <f aca="false">AK56-AK60</f>
        <v>14214312.0785746</v>
      </c>
      <c r="AL61" s="198" t="n">
        <f aca="false">AL56-AL60</f>
        <v>14117810.5544518</v>
      </c>
      <c r="AM61" s="198" t="n">
        <f aca="false">AM56-AM60</f>
        <v>14101178.1860307</v>
      </c>
      <c r="AN61" s="198" t="n">
        <f aca="false">AN56-AN60</f>
        <v>14295000.028136</v>
      </c>
      <c r="AO61" s="198" t="n">
        <f aca="false">AO56-AO60</f>
        <v>13004322.3523465</v>
      </c>
      <c r="AP61" s="198" t="n">
        <f aca="false">AP56-AP60</f>
        <v>13004322.3523465</v>
      </c>
      <c r="AQ61" s="198" t="n">
        <f aca="false">AQ56-AQ60</f>
        <v>12456459.630307</v>
      </c>
      <c r="AR61" s="198" t="n">
        <f aca="false">AR56-AR60</f>
        <v>13403828.0513596</v>
      </c>
      <c r="AS61" s="198" t="n">
        <f aca="false">AS56-AS60</f>
        <v>14193301.7355702</v>
      </c>
      <c r="AT61" s="198" t="n">
        <f aca="false">AT56-AT60</f>
        <v>14193301.7355702</v>
      </c>
      <c r="AU61" s="198" t="n">
        <f aca="false">AU56-AU60</f>
        <v>14193301.7355702</v>
      </c>
      <c r="AV61" s="198" t="n">
        <f aca="false">AV56-AV60</f>
        <v>14193301.7355702</v>
      </c>
      <c r="AW61" s="198" t="n">
        <f aca="false">AW56-AW60</f>
        <v>14193301.7355702</v>
      </c>
      <c r="AX61" s="198" t="n">
        <f aca="false">AX56-AX60</f>
        <v>12431119.3122807</v>
      </c>
      <c r="AY61" s="198" t="n">
        <f aca="false">AY56-AY60</f>
        <v>12431119.3122807</v>
      </c>
      <c r="AZ61" s="198" t="n">
        <f aca="false">AZ56-AZ60</f>
        <v>12431119.3122807</v>
      </c>
      <c r="BA61" s="198" t="n">
        <f aca="false">BA56-BA60</f>
        <v>12431119.3122807</v>
      </c>
      <c r="BB61" s="198" t="n">
        <f aca="false">BB56-BB60</f>
        <v>12273224.5754386</v>
      </c>
      <c r="BC61" s="198" t="n">
        <f aca="false">BC56-BC60</f>
        <v>12273224.5754386</v>
      </c>
      <c r="BD61" s="198" t="n">
        <f aca="false">BD56-BD60</f>
        <v>12273224.5754386</v>
      </c>
      <c r="BE61" s="198" t="n">
        <f aca="false">BE56-BE60</f>
        <v>12273224.5754386</v>
      </c>
      <c r="BF61" s="198" t="n">
        <f aca="false">BF56-BF60</f>
        <v>12431119.3122807</v>
      </c>
      <c r="BG61" s="198" t="n">
        <f aca="false">BG56-BG60</f>
        <v>12431119.3122807</v>
      </c>
      <c r="BH61" s="198" t="n">
        <f aca="false">BH56-BH60</f>
        <v>12273224.5754386</v>
      </c>
      <c r="BI61" s="198" t="n">
        <f aca="false">BI56-BI60</f>
        <v>12431119.3122807</v>
      </c>
      <c r="BJ61" s="198" t="n">
        <f aca="false">BJ56-BJ60</f>
        <v>12431119.3122807</v>
      </c>
      <c r="BK61" s="198" t="n">
        <f aca="false">BK56-BK60</f>
        <v>10105263.1578947</v>
      </c>
      <c r="BL61" s="198" t="n">
        <f aca="false">BL56-BL60</f>
        <v>9315789.47368421</v>
      </c>
      <c r="BM61" s="198" t="n">
        <f aca="false">BM56-BM60</f>
        <v>9315789.47368421</v>
      </c>
      <c r="BN61" s="198" t="n">
        <f aca="false">BN56-BN60</f>
        <v>9315789.47368421</v>
      </c>
      <c r="BO61" s="198" t="n">
        <f aca="false">BO56-BO60</f>
        <v>9315789.47368421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7578947.36842105</v>
      </c>
      <c r="BS61" s="198" t="n">
        <f aca="false">BS56-BS60</f>
        <v>7578947.36842105</v>
      </c>
      <c r="BT61" s="198" t="n">
        <f aca="false">BT56-BT60</f>
        <v>7578947.36842105</v>
      </c>
      <c r="BU61" s="198" t="n">
        <f aca="false">BU56-BU60</f>
        <v>6789473.68421053</v>
      </c>
      <c r="BV61" s="198" t="n">
        <f aca="false">BV56-BV60</f>
        <v>5842105.2631579</v>
      </c>
      <c r="BW61" s="198" t="n">
        <f aca="false">BW56-BW60</f>
        <v>5052631.57894737</v>
      </c>
      <c r="BX61" s="198" t="n">
        <f aca="false">BX56-BX60</f>
        <v>4263157.89473684</v>
      </c>
      <c r="BY61" s="198" t="n">
        <f aca="false">BY56-BY60</f>
        <v>3315789.47368421</v>
      </c>
      <c r="BZ61" s="198" t="n">
        <f aca="false">BZ56-BZ60</f>
        <v>2526315.78947368</v>
      </c>
      <c r="CA61" s="198" t="n">
        <f aca="false">CA56-CA60</f>
        <v>1736842.10526316</v>
      </c>
      <c r="CB61" s="198" t="n">
        <f aca="false">CB56-CB60</f>
        <v>789473.684210526</v>
      </c>
      <c r="CC61" s="198" t="n">
        <f aca="false">CC56-CC60</f>
        <v>0</v>
      </c>
      <c r="CD61" s="198" t="n">
        <f aca="false">CD56-CD60</f>
        <v>0</v>
      </c>
      <c r="CE61" s="198" t="n">
        <f aca="false">CE56-CE60</f>
        <v>0</v>
      </c>
      <c r="CF61" s="198" t="n">
        <f aca="false">CF56-CF60</f>
        <v>0</v>
      </c>
      <c r="CG61" s="198" t="n">
        <f aca="false">CG56-CG60</f>
        <v>0</v>
      </c>
      <c r="CH61" s="198" t="n">
        <f aca="false">CH56-CH60</f>
        <v>0</v>
      </c>
      <c r="CI61" s="198" t="n">
        <f aca="false">CI56-CI60</f>
        <v>0</v>
      </c>
      <c r="CJ61" s="198" t="n">
        <f aca="false">CJ56-CJ60</f>
        <v>0</v>
      </c>
      <c r="CK61" s="198" t="n">
        <f aca="false">CK56-CK60</f>
        <v>0</v>
      </c>
      <c r="CL61" s="198" t="n">
        <f aca="false">CL56-CL60</f>
        <v>0</v>
      </c>
      <c r="CM61" s="198" t="n">
        <f aca="false">CM56-CM60</f>
        <v>0</v>
      </c>
      <c r="CN61" s="198" t="n">
        <f aca="false">CN56-CN60</f>
        <v>0</v>
      </c>
      <c r="CO61" s="198" t="n">
        <f aca="false">CO56-CO60</f>
        <v>0</v>
      </c>
      <c r="CP61" s="198" t="n">
        <f aca="false">CP56-CP60</f>
        <v>0</v>
      </c>
      <c r="CQ61" s="198" t="n">
        <f aca="false">CQ56-CQ60</f>
        <v>0</v>
      </c>
      <c r="CR61" s="198" t="n">
        <f aca="false">CR56-CR60</f>
        <v>0</v>
      </c>
      <c r="CS61" s="198" t="n">
        <f aca="false">CS56-CS60</f>
        <v>0</v>
      </c>
      <c r="CT61" s="198" t="n">
        <f aca="false">CT56-CT60</f>
        <v>0</v>
      </c>
      <c r="CU61" s="198" t="n">
        <f aca="false">CU56-CU60</f>
        <v>0</v>
      </c>
      <c r="CV61" s="198" t="n">
        <f aca="false">CV56-CV60</f>
        <v>0</v>
      </c>
      <c r="CW61" s="198" t="n">
        <f aca="false">CW56-CW60</f>
        <v>0</v>
      </c>
      <c r="CX61" s="198" t="n">
        <f aca="false">CX56-CX60</f>
        <v>0</v>
      </c>
      <c r="CY61" s="198" t="n">
        <f aca="false">CY56-CY60</f>
        <v>0</v>
      </c>
      <c r="CZ61" s="198" t="n">
        <f aca="false">CZ56-CZ60</f>
        <v>0</v>
      </c>
      <c r="DA61" s="198" t="n">
        <f aca="false">DA56-DA60</f>
        <v>0</v>
      </c>
      <c r="DB61" s="198" t="n">
        <f aca="false">DB56-DB60</f>
        <v>0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54732036.9887663</v>
      </c>
      <c r="C41" s="254" t="n">
        <f aca="false">'Annual Summary'!C7</f>
        <v>110399101.652501</v>
      </c>
      <c r="D41" s="254" t="n">
        <f aca="false">'Annual Summary'!D7</f>
        <v>143762917.019914</v>
      </c>
      <c r="E41" s="254" t="n">
        <f aca="false">'Annual Summary'!E7</f>
        <v>161310520.585038</v>
      </c>
      <c r="F41" s="254" t="n">
        <f aca="false">'Annual Summary'!F7</f>
        <v>137445528.920152</v>
      </c>
      <c r="G41" s="254" t="n">
        <f aca="false">'Annual Summary'!G7</f>
        <v>101576343</v>
      </c>
      <c r="H41" s="254" t="n">
        <f aca="false">'Annual Summary'!H7</f>
        <v>8436822</v>
      </c>
      <c r="I41" s="254" t="n">
        <f aca="false">'Annual Summary'!I7</f>
        <v>0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9706147.42307348</v>
      </c>
      <c r="E42" s="272" t="n">
        <f aca="false">'Annual Summary'!E22</f>
        <v>11922348.4252086</v>
      </c>
      <c r="F42" s="272" t="n">
        <f aca="false">'Annual Summary'!F22</f>
        <v>10161553.0541888</v>
      </c>
      <c r="G42" s="272" t="n">
        <f aca="false">'Annual Summary'!G22</f>
        <v>4711022.53718836</v>
      </c>
      <c r="H42" s="272" t="n">
        <f aca="false">'Annual Summary'!H22</f>
        <v>-4497576.85130907</v>
      </c>
      <c r="I42" s="272" t="n">
        <f aca="false">'Annual Summary'!I22</f>
        <v>-6410078.77718574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0.0389994903401504</v>
      </c>
      <c r="C43" s="261" t="n">
        <f aca="false">'Annual Summary'!C23</f>
        <v>0.0517421765701088</v>
      </c>
      <c r="D43" s="261" t="n">
        <f aca="false">'Annual Summary'!D23</f>
        <v>0.0675149588243887</v>
      </c>
      <c r="E43" s="261" t="n">
        <f aca="false">'Annual Summary'!E23</f>
        <v>0.0739093047494286</v>
      </c>
      <c r="F43" s="261" t="n">
        <f aca="false">'Annual Summary'!F23</f>
        <v>0.0739314922356774</v>
      </c>
      <c r="G43" s="261" t="n">
        <f aca="false">'Annual Summary'!G23</f>
        <v>0.0463791311840038</v>
      </c>
      <c r="H43" s="261" t="n">
        <f aca="false">'Annual Summary'!H23</f>
        <v>-0.533088982001643</v>
      </c>
      <c r="I43" s="261" t="n">
        <f aca="false">'Annual Summary'!I23</f>
        <v>0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-1218552.69885714</v>
      </c>
      <c r="D46" s="272" t="n">
        <f aca="false">'Annual Summary'!D27</f>
        <v>-330157.45958</v>
      </c>
      <c r="E46" s="272" t="n">
        <f aca="false">'Annual Summary'!E27</f>
        <v>-1052127.1794616</v>
      </c>
      <c r="F46" s="272" t="n">
        <f aca="false">'Annual Summary'!F27</f>
        <v>-1881641.68768083</v>
      </c>
      <c r="G46" s="272" t="n">
        <f aca="false">'Annual Summary'!G27</f>
        <v>-2014709.77887445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4493737.11202794</v>
      </c>
      <c r="D48" s="272" t="n">
        <f aca="false">'Annual Summary'!D29</f>
        <v>9375989.96349348</v>
      </c>
      <c r="E48" s="272" t="n">
        <f aca="false">'Annual Summary'!E29</f>
        <v>10870221.245747</v>
      </c>
      <c r="F48" s="272" t="n">
        <f aca="false">'Annual Summary'!F29</f>
        <v>8279911.36650797</v>
      </c>
      <c r="G48" s="272" t="n">
        <f aca="false">'Annual Summary'!G29</f>
        <v>2696312.75831391</v>
      </c>
      <c r="H48" s="272" t="n">
        <f aca="false">'Annual Summary'!H29</f>
        <v>-6738784.964421</v>
      </c>
      <c r="I48" s="272" t="n">
        <f aca="false">'Annual Summary'!I29</f>
        <v>-7486547.46595344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4131517.33119945</v>
      </c>
      <c r="D50" s="274" t="n">
        <f aca="false">'Annual Summary'!D51</f>
        <v>12072297.8181774</v>
      </c>
      <c r="E50" s="274" t="n">
        <f aca="false">'Annual Summary'!E51</f>
        <v>22784176.8239069</v>
      </c>
      <c r="F50" s="274" t="n">
        <f aca="false">'Annual Summary'!F51</f>
        <v>31403239.4301085</v>
      </c>
      <c r="G50" s="274" t="n">
        <f aca="false">'Annual Summary'!G51</f>
        <v>34440972.9759224</v>
      </c>
      <c r="H50" s="274" t="n">
        <f aca="false">'Annual Summary'!H51</f>
        <v>28761327.8340014</v>
      </c>
      <c r="I50" s="274" t="n">
        <f aca="false">'Annual Summary'!I51</f>
        <v>21274780.368048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16489357.4935598</v>
      </c>
      <c r="E51" s="274" t="n">
        <f aca="false">'Annual Summary'!E48</f>
        <v>28503363.6787509</v>
      </c>
      <c r="F51" s="274" t="n">
        <f aca="false">'Annual Summary'!F48</f>
        <v>39254067.9726334</v>
      </c>
      <c r="G51" s="274" t="n">
        <f aca="false">'Annual Summary'!G48</f>
        <v>44556511.2973217</v>
      </c>
      <c r="H51" s="274" t="n">
        <f aca="false">'Annual Summary'!H48</f>
        <v>41118074.2685127</v>
      </c>
      <c r="I51" s="274" t="n">
        <f aca="false">'Annual Summary'!I48</f>
        <v>34707995.4913269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-3184920.78552381</v>
      </c>
      <c r="D52" s="274" t="n">
        <f aca="false">'Annual Summary'!D49</f>
        <v>-4417059.67538241</v>
      </c>
      <c r="E52" s="274" t="n">
        <f aca="false">'Annual Summary'!E49</f>
        <v>-5719186.85484401</v>
      </c>
      <c r="F52" s="274" t="n">
        <f aca="false">'Annual Summary'!F49</f>
        <v>-7850828.54252484</v>
      </c>
      <c r="G52" s="274" t="n">
        <f aca="false">'Annual Summary'!G49</f>
        <v>-10115538.3213993</v>
      </c>
      <c r="H52" s="274" t="n">
        <f aca="false">'Annual Summary'!H49</f>
        <v>-12356746.4345112</v>
      </c>
      <c r="I52" s="274" t="n">
        <f aca="false">'Annual Summary'!I49</f>
        <v>-13433215.1232789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64592420.1377726</v>
      </c>
      <c r="E54" s="252" t="n">
        <f aca="false">'Annual Summary'!E46</f>
        <v>27179280.501624</v>
      </c>
      <c r="F54" s="252" t="n">
        <f aca="false">'Annual Summary'!F46</f>
        <v>23231535</v>
      </c>
      <c r="G54" s="252" t="n">
        <f aca="false">'Annual Summary'!G46</f>
        <v>2975850</v>
      </c>
      <c r="H54" s="252" t="n">
        <f aca="false">'Annual Summary'!H46</f>
        <v>0</v>
      </c>
      <c r="I54" s="252" t="n">
        <f aca="false">'Annual Summary'!I46</f>
        <v>0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28503363.6787509</v>
      </c>
      <c r="E70" s="265" t="n">
        <f aca="false">'Annual Summary'!G48</f>
        <v>44556511.2973217</v>
      </c>
      <c r="F70" s="265" t="n">
        <f aca="false">'Annual Summary'!I48</f>
        <v>34707995.4913269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-3184920.78552381</v>
      </c>
      <c r="D71" s="265" t="n">
        <f aca="false">'Annual Summary'!E49</f>
        <v>-5719186.85484401</v>
      </c>
      <c r="E71" s="265" t="n">
        <f aca="false">'Annual Summary'!G49</f>
        <v>-10115538.3213993</v>
      </c>
      <c r="F71" s="265" t="n">
        <f aca="false">'Annual Summary'!I49</f>
        <v>-13433215.1232789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4131517.33119945</v>
      </c>
      <c r="D72" s="280" t="n">
        <f aca="false">'Annual Summary'!E51</f>
        <v>22784176.8239069</v>
      </c>
      <c r="E72" s="280" t="n">
        <f aca="false">'Annual Summary'!G51</f>
        <v>34440972.9759224</v>
      </c>
      <c r="F72" s="280" t="n">
        <f aca="false">'Annual Summary'!I51</f>
        <v>21274780.368048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64592420.1377726</v>
      </c>
      <c r="E98" s="265" t="n">
        <f aca="false">'Annual Summary'!E46</f>
        <v>27179280.501624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1614810.50344432</v>
      </c>
      <c r="E99" s="257" t="n">
        <f aca="false">E98*0.025</f>
        <v>679482.0125406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4131517.33119945</v>
      </c>
      <c r="D100" s="265" t="n">
        <f aca="false">'Annual Summary'!D51</f>
        <v>12072297.8181774</v>
      </c>
      <c r="E100" s="265" t="n">
        <f aca="false">'Annual Summary'!E51</f>
        <v>22784176.8239069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485307.371153674</v>
      </c>
      <c r="E101" s="265" t="n">
        <f aca="false">'Annual Summary'!E22*0.05</f>
        <v>596117.421260428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4417131.82174371</v>
      </c>
      <c r="D102" s="265" t="n">
        <f aca="false">D100+D101</f>
        <v>12557605.189331</v>
      </c>
      <c r="E102" s="265" t="n">
        <f aca="false">E100+E101</f>
        <v>23380294.2451673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1871120.27763241</v>
      </c>
      <c r="D103" s="254" t="n">
        <f aca="false">D102-D99</f>
        <v>10942794.6858867</v>
      </c>
      <c r="E103" s="254" t="n">
        <f aca="false">E102-E99</f>
        <v>22700812.2326267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5861079.30390194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5994005.60273776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6035112.35834396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5983485.02811007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5842232.11548131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5777250.3695534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6142515.40265656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6475987.30521332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6856633.85427146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6976003.90203676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7318974.16637944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7701057.05487896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8536656.58395956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9387512.61613138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10318145.2079899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10647144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11189706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11568018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11760399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11854128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12241794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12124431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11826393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11365344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10785459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10352658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10010952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9763509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9704574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9701880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9755625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10078002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10434696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10407687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10417158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10664883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10736742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10624533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9952569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9258027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8783472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8159178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7420524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6292893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5139747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4126617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3194637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2296026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1579683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968721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397755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6451465.86926087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6584392.16809669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6625498.92370289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6573871.593469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6524052.6882363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6384554.82751626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6858171.76061942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7281936.91317618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7845072.23032758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7938470.05678312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8346499.61150625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8614900.05973787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9540792.83881847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10481942.1209903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11520926.6128488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11940218.6548589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12482780.6548589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12861092.6548589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13161825.5548589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13297849.9031018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13505899.5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13388536.5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13090498.5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12737801.4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12139857.75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11688998.1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11347292.1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11099849.1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11058972.75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11074337.4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11091965.1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11432400.75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11807153.4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11653733.85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11482618.35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11730343.35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11802202.35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11798345.25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10999970.7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10124842.2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9650287.2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9025993.2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8377632.45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7177766.85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5898210.3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4794787.05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3790572.45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2765550.9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1958914.65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1275718.05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578341.5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0.429261567085895</v>
      </c>
      <c r="AD98" s="75" t="n">
        <f aca="false">IFERROR((AD97-AD96)/(Model!AC109-(Model!AC105+Model!AC106)),0)</f>
        <v>0.514889179077935</v>
      </c>
      <c r="AE98" s="75" t="n">
        <f aca="false">IFERROR((AE97-AE96)/(Model!AD109-(Model!AD105+Model!AD106)),0)</f>
        <v>0.50478582812917</v>
      </c>
      <c r="AF98" s="75" t="n">
        <f aca="false">IFERROR((AF97-AF96)/(Model!AE109-(Model!AE105+Model!AE106)),0)</f>
        <v>0.447883485727881</v>
      </c>
      <c r="AG98" s="75" t="n">
        <f aca="false">IFERROR((AG97-AG96)/(Model!AF109-(Model!AF105+Model!AF106)),0)</f>
        <v>0.4411822611909</v>
      </c>
      <c r="AH98" s="75" t="n">
        <f aca="false">IFERROR((AH97-AH96)/(Model!AG109-(Model!AG105+Model!AG106)),0)</f>
        <v>0.436614728554217</v>
      </c>
      <c r="AI98" s="75" t="n">
        <f aca="false">IFERROR((AI97-AI96)/(Model!AH109-(Model!AH105+Model!AH106)),0)</f>
        <v>0.484239553903753</v>
      </c>
      <c r="AJ98" s="75" t="n">
        <f aca="false">IFERROR((AJ97-AJ96)/(Model!AI109-(Model!AI105+Model!AI106)),0)</f>
        <v>0.476887652523646</v>
      </c>
      <c r="AK98" s="75" t="n">
        <f aca="false">IFERROR((AK97-AK96)/(Model!AJ109-(Model!AJ105+Model!AJ106)),0)</f>
        <v>0.650050107147445</v>
      </c>
      <c r="AL98" s="75" t="n">
        <f aca="false">IFERROR((AL97-AL96)/(Model!AK109-(Model!AK105+Model!AK106)),0)</f>
        <v>0.654927354258671</v>
      </c>
      <c r="AM98" s="75" t="n">
        <f aca="false">IFERROR((AM97-AM96)/(Model!AL109-(Model!AL105+Model!AL106)),0)</f>
        <v>0.628360357267475</v>
      </c>
      <c r="AN98" s="75" t="n">
        <f aca="false">IFERROR((AN97-AN96)/(Model!AM109-(Model!AM105+Model!AM106)),0)</f>
        <v>0.656266572186506</v>
      </c>
      <c r="AO98" s="75" t="n">
        <f aca="false">IFERROR((AO97-AO96)/(Model!AN109-(Model!AN105+Model!AN106)),0)</f>
        <v>0.73065356731379</v>
      </c>
      <c r="AP98" s="75" t="n">
        <f aca="false">IFERROR((AP97-AP96)/(Model!AO109-(Model!AO105+Model!AO106)),0)</f>
        <v>0.768202189678231</v>
      </c>
      <c r="AQ98" s="75" t="n">
        <f aca="false">IFERROR((AQ97-AQ96)/(Model!AP109-(Model!AP105+Model!AP106)),0)</f>
        <v>0.784585414285899</v>
      </c>
      <c r="AR98" s="75" t="n">
        <f aca="false">IFERROR((AR97-AR96)/(Model!AQ109-(Model!AQ105+Model!AQ106)),0)</f>
        <v>0.796567414653734</v>
      </c>
      <c r="AS98" s="75" t="n">
        <f aca="false">IFERROR((AS97-AS96)/(Model!AR109-(Model!AR105+Model!AR106)),0)</f>
        <v>0.796567414653734</v>
      </c>
      <c r="AT98" s="75" t="n">
        <f aca="false">IFERROR((AT97-AT96)/(Model!AS109-(Model!AS105+Model!AS106)),0)</f>
        <v>0.796567414653734</v>
      </c>
      <c r="AU98" s="75" t="n">
        <f aca="false">IFERROR((AU97-AU96)/(Model!AT109-(Model!AT105+Model!AT106)),0)</f>
        <v>0.809296415759796</v>
      </c>
      <c r="AV98" s="75" t="n">
        <f aca="false">IFERROR((AV97-AV96)/(Model!AU109-(Model!AU105+Model!AU106)),0)</f>
        <v>0.705479252960805</v>
      </c>
      <c r="AW98" s="75" t="n">
        <f aca="false">IFERROR((AW97-AW96)/(Model!AV109-(Model!AV105+Model!AV106)),0)</f>
        <v>0.889109926571815</v>
      </c>
      <c r="AX98" s="75" t="n">
        <f aca="false">IFERROR((AX97-AX96)/(Model!AW109-(Model!AW105+Model!AW106)),0)</f>
        <v>0.889109926571815</v>
      </c>
      <c r="AY98" s="75" t="n">
        <f aca="false">IFERROR((AY97-AY96)/(Model!AX109-(Model!AX105+Model!AX106)),0)</f>
        <v>0.889109926571815</v>
      </c>
      <c r="AZ98" s="75" t="n">
        <f aca="false">IFERROR((AZ97-AZ96)/(Model!AY109-(Model!AY105+Model!AY106)),0)</f>
        <v>0.896962365193284</v>
      </c>
      <c r="BA98" s="75" t="n">
        <f aca="false">IFERROR((BA97-BA96)/(Model!AZ109-(Model!AZ105+Model!AZ106)),0)</f>
        <v>0.895731777409744</v>
      </c>
      <c r="BB98" s="75" t="n">
        <f aca="false">IFERROR((BB97-BB96)/(Model!BA109-(Model!BA105+Model!BA106)),0)</f>
        <v>0.894471440284929</v>
      </c>
      <c r="BC98" s="75" t="n">
        <f aca="false">IFERROR((BC97-BC96)/(Model!BB109-(Model!BB105+Model!BB106)),0)</f>
        <v>0.894471440284929</v>
      </c>
      <c r="BD98" s="75" t="n">
        <f aca="false">IFERROR((BD97-BD96)/(Model!BC109-(Model!BC105+Model!BC106)),0)</f>
        <v>0.894471440284929</v>
      </c>
      <c r="BE98" s="75" t="n">
        <f aca="false">IFERROR((BE97-BE96)/(Model!BD109-(Model!BD105+Model!BD106)),0)</f>
        <v>0.895731777409744</v>
      </c>
      <c r="BF98" s="75" t="n">
        <f aca="false">IFERROR((BF97-BF96)/(Model!BE109-(Model!BE105+Model!BE106)),0)</f>
        <v>0.896962365193284</v>
      </c>
      <c r="BG98" s="75" t="n">
        <f aca="false">IFERROR((BG97-BG96)/(Model!BF109-(Model!BF105+Model!BF106)),0)</f>
        <v>0.894471440284929</v>
      </c>
      <c r="BH98" s="75" t="n">
        <f aca="false">IFERROR((BH97-BH96)/(Model!BG109-(Model!BG105+Model!BG106)),0)</f>
        <v>0.895731777409744</v>
      </c>
      <c r="BI98" s="75" t="n">
        <f aca="false">IFERROR((BI97-BI96)/(Model!BH109-(Model!BH105+Model!BH106)),0)</f>
        <v>0.771453776969615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0.999999999999999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0.999999999999999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0.999999999999999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1446747.85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898686.741929156</v>
      </c>
      <c r="AD99" s="74" t="n">
        <f aca="false">Model!AC109+SUM(Model!AC113:AC143)+Model!AC145-(Model!AC105+Model!AC106)</f>
        <v>660427.929759602</v>
      </c>
      <c r="AE99" s="74" t="n">
        <f aca="false">Model!AD109+SUM(Model!AD113:AD143)+Model!AD145-(Model!AD105+Model!AD106)</f>
        <v>683377.8397596</v>
      </c>
      <c r="AF99" s="74" t="n">
        <f aca="false">Model!AE109+SUM(Model!AE113:AE143)+Model!AE145-(Model!AE105+Model!AE106)</f>
        <v>831969.490628148</v>
      </c>
      <c r="AG99" s="74" t="n">
        <f aca="false">Model!AF109+SUM(Model!AF113:AF143)+Model!AF145-(Model!AF105+Model!AF106)</f>
        <v>1059239.19122381</v>
      </c>
      <c r="AH99" s="74" t="n">
        <f aca="false">Model!AG109+SUM(Model!AG113:AG143)+Model!AG145-(Model!AG105+Model!AG106)</f>
        <v>904738.520032485</v>
      </c>
      <c r="AI99" s="74" t="n">
        <f aca="false">Model!AH109+SUM(Model!AH113:AH143)+Model!AH145-(Model!AH105+Model!AH106)</f>
        <v>991696.870032486</v>
      </c>
      <c r="AJ99" s="74" t="n">
        <f aca="false">Model!AI109+SUM(Model!AI113:AI143)+Model!AI145-(Model!AI105+Model!AI106)</f>
        <v>1203819.37960023</v>
      </c>
      <c r="AK99" s="74" t="n">
        <f aca="false">Model!AJ109+SUM(Model!AJ113:AJ143)+Model!AJ145-(Model!AJ105+Model!AJ106)</f>
        <v>1034356.7188846</v>
      </c>
      <c r="AL99" s="74" t="n">
        <f aca="false">Model!AK109+SUM(Model!AK113:AK143)+Model!AK145-(Model!AK105+Model!AK106)</f>
        <v>983376.47757485</v>
      </c>
      <c r="AM99" s="74" t="n">
        <f aca="false">Model!AL109+SUM(Model!AL113:AL143)+Model!AL145-(Model!AL105+Model!AL106)</f>
        <v>1149048.19131644</v>
      </c>
      <c r="AN99" s="74" t="n">
        <f aca="false">Model!AM109+SUM(Model!AM113:AM143)+Model!AM145-(Model!AM105+Model!AM106)</f>
        <v>906287.020558678</v>
      </c>
      <c r="AO99" s="74" t="n">
        <f aca="false">Model!AN109+SUM(Model!AN113:AN143)+Model!AN145-(Model!AN105+Model!AN106)</f>
        <v>888098.220558677</v>
      </c>
      <c r="AP99" s="74" t="n">
        <f aca="false">Model!AO109+SUM(Model!AO113:AO143)+Model!AO145-(Model!AO105+Model!AO106)</f>
        <v>928738.850774158</v>
      </c>
      <c r="AQ99" s="74" t="n">
        <f aca="false">Model!AP109+SUM(Model!AP113:AP143)+Model!AP145-(Model!AP105+Model!AP106)</f>
        <v>1037090.75077416</v>
      </c>
      <c r="AR99" s="74" t="n">
        <f aca="false">Model!AQ109+SUM(Model!AQ113:AQ143)+Model!AQ145-(Model!AQ105+Model!AQ106)</f>
        <v>1127384.00077416</v>
      </c>
      <c r="AS99" s="74" t="n">
        <f aca="false">Model!AR109+SUM(Model!AR113:AR143)+Model!AR145-(Model!AR105+Model!AR106)</f>
        <v>1127384.00077416</v>
      </c>
      <c r="AT99" s="74" t="n">
        <f aca="false">Model!AS109+SUM(Model!AS113:AS143)+Model!AS145-(Model!AS105+Model!AS106)</f>
        <v>1127384.00077416</v>
      </c>
      <c r="AU99" s="74" t="n">
        <f aca="false">Model!AT109+SUM(Model!AT113:AT143)+Model!AT145-(Model!AT105+Model!AT106)</f>
        <v>1235735.90077416</v>
      </c>
      <c r="AV99" s="74" t="n">
        <f aca="false">Model!AU109+SUM(Model!AU113:AU143)+Model!AU145-(Model!AU105+Model!AU106)</f>
        <v>1550516.8343705</v>
      </c>
      <c r="AW99" s="74" t="n">
        <f aca="false">Model!AV109+SUM(Model!AV113:AV143)+Model!AV145-(Model!AV105+Model!AV106)</f>
        <v>925840.641858026</v>
      </c>
      <c r="AX99" s="74" t="n">
        <f aca="false">Model!AW109+SUM(Model!AW113:AW143)+Model!AW145-(Model!AW105+Model!AW106)</f>
        <v>925840.641858026</v>
      </c>
      <c r="AY99" s="74" t="n">
        <f aca="false">Model!AX109+SUM(Model!AX113:AX143)+Model!AX145-(Model!AX105+Model!AX106)</f>
        <v>925840.641858026</v>
      </c>
      <c r="AZ99" s="74" t="n">
        <f aca="false">Model!AY109+SUM(Model!AY113:AY143)+Model!AY145-(Model!AY105+Model!AY106)</f>
        <v>1034192.54185803</v>
      </c>
      <c r="BA99" s="74" t="n">
        <f aca="false">Model!AZ109+SUM(Model!AZ113:AZ143)+Model!AZ145-(Model!AZ105+Model!AZ106)</f>
        <v>1016133.89185803</v>
      </c>
      <c r="BB99" s="74" t="n">
        <f aca="false">Model!BA109+SUM(Model!BA113:BA143)+Model!BA145-(Model!BA105+Model!BA106)</f>
        <v>988156.751877816</v>
      </c>
      <c r="BC99" s="74" t="n">
        <f aca="false">Model!BB109+SUM(Model!BB113:BB143)+Model!BB145-(Model!BB105+Model!BB106)</f>
        <v>988156.751877816</v>
      </c>
      <c r="BD99" s="74" t="n">
        <f aca="false">Model!BC109+SUM(Model!BC113:BC143)+Model!BC145-(Model!BC105+Model!BC106)</f>
        <v>988156.751877816</v>
      </c>
      <c r="BE99" s="74" t="n">
        <f aca="false">Model!BD109+SUM(Model!BD113:BD143)+Model!BD145-(Model!BD105+Model!BD106)</f>
        <v>1006215.40187782</v>
      </c>
      <c r="BF99" s="74" t="n">
        <f aca="false">Model!BE109+SUM(Model!BE113:BE143)+Model!BE145-(Model!BE105+Model!BE106)</f>
        <v>1024274.05187782</v>
      </c>
      <c r="BG99" s="74" t="n">
        <f aca="false">Model!BF109+SUM(Model!BF113:BF143)+Model!BF145-(Model!BF105+Model!BF106)</f>
        <v>988156.751877816</v>
      </c>
      <c r="BH99" s="74" t="n">
        <f aca="false">Model!BG109+SUM(Model!BG113:BG143)+Model!BG145-(Model!BG105+Model!BG106)</f>
        <v>1006215.40187782</v>
      </c>
      <c r="BI99" s="74" t="n">
        <f aca="false">Model!BH109+SUM(Model!BH113:BH143)+Model!BH145-(Model!BH105+Model!BH106)</f>
        <v>1273210.32693342</v>
      </c>
      <c r="BJ99" s="74" t="n">
        <f aca="false">Model!BI109+SUM(Model!BI113:BI143)+Model!BI145-(Model!BI105+Model!BI106)</f>
        <v>740203.861009269</v>
      </c>
      <c r="BK99" s="74" t="n">
        <f aca="false">Model!BJ109+SUM(Model!BJ113:BJ143)+Model!BJ145-(Model!BJ105+Model!BJ106)</f>
        <v>559617.361009269</v>
      </c>
      <c r="BL99" s="74" t="n">
        <f aca="false">Model!BK109+SUM(Model!BK113:BK143)+Model!BK145-(Model!BK105+Model!BK106)</f>
        <v>559617.361009269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657852.401229455</v>
      </c>
      <c r="BO99" s="74" t="n">
        <f aca="false">Model!BN109+SUM(Model!BN113:BN143)+Model!BN145-(Model!BN105+Model!BN106)</f>
        <v>531441.851229454</v>
      </c>
      <c r="BP99" s="74" t="n">
        <f aca="false">Model!BO109+SUM(Model!BO113:BO143)+Model!BO145-(Model!BO105+Model!BO106)</f>
        <v>350855.351229454</v>
      </c>
      <c r="BQ99" s="74" t="n">
        <f aca="false">Model!BP109+SUM(Model!BP113:BP143)+Model!BP145-(Model!BP105+Model!BP106)</f>
        <v>350855.351229455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441148.601229455</v>
      </c>
      <c r="BT99" s="74" t="n">
        <f aca="false">Model!BS109+SUM(Model!BS113:BS143)+Model!BS145-(Model!BS105+Model!BS106)</f>
        <v>368914.001229455</v>
      </c>
      <c r="BU99" s="74" t="n">
        <f aca="false">Model!BT109+SUM(Model!BT113:BT143)+Model!BT145-(Model!BT105+Model!BT106)</f>
        <v>242503.451229455</v>
      </c>
      <c r="BV99" s="74" t="n">
        <f aca="false">Model!BU109+SUM(Model!BU113:BU143)+Model!BU145-(Model!BU105+Model!BU106)</f>
        <v>152210.201229455</v>
      </c>
      <c r="BW99" s="74" t="n">
        <f aca="false">Model!BV109+SUM(Model!BV113:BV143)+Model!BV145-(Model!BV105+Model!BV106)</f>
        <v>79975.6012294553</v>
      </c>
      <c r="BX99" s="74" t="n">
        <f aca="false">Model!BW109+SUM(Model!BW113:BW143)+Model!BW145-(Model!BW105+Model!BW106)</f>
        <v>-46434.948770545</v>
      </c>
      <c r="BY99" s="74" t="n">
        <f aca="false">Model!BX109+SUM(Model!BX113:BX143)+Model!BX145-(Model!BX105+Model!BX106)</f>
        <v>-136728.198770545</v>
      </c>
      <c r="BZ99" s="74" t="n">
        <f aca="false">Model!BY109+SUM(Model!BY113:BY143)+Model!BY145-(Model!BY105+Model!BY106)</f>
        <v>-219281.995745956</v>
      </c>
      <c r="CA99" s="74" t="n">
        <f aca="false">Model!BZ109+SUM(Model!BZ113:BZ143)+Model!BZ145-(Model!BZ105+Model!BZ106)</f>
        <v>-345692.545745956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385771.679159827</v>
      </c>
      <c r="AD100" s="76" t="n">
        <f aca="false">AD98*AD99</f>
        <v>340047.194594061</v>
      </c>
      <c r="AE100" s="76" t="n">
        <f aca="false">AE98*AE99</f>
        <v>344959.448768173</v>
      </c>
      <c r="AF100" s="76" t="n">
        <f aca="false">AF98*AF99</f>
        <v>372625.395481785</v>
      </c>
      <c r="AG100" s="76" t="n">
        <f aca="false">AG98*AG99</f>
        <v>467317.54152614</v>
      </c>
      <c r="AH100" s="76" t="n">
        <f aca="false">AH98*AH99</f>
        <v>395022.163336527</v>
      </c>
      <c r="AI100" s="76" t="n">
        <f aca="false">AI98*AI99</f>
        <v>480218.849952279</v>
      </c>
      <c r="AJ100" s="76" t="n">
        <f aca="false">AJ98*AJ99</f>
        <v>574086.598000028</v>
      </c>
      <c r="AK100" s="76" t="n">
        <f aca="false">AK98*AK99</f>
        <v>672383.695939613</v>
      </c>
      <c r="AL100" s="76" t="n">
        <f aca="false">AL98*AL99</f>
        <v>644040.154698308</v>
      </c>
      <c r="AM100" s="76" t="n">
        <f aca="false">AM98*AM99</f>
        <v>722016.332013144</v>
      </c>
      <c r="AN100" s="76" t="n">
        <f aca="false">AN98*AN99</f>
        <v>594765.876399166</v>
      </c>
      <c r="AO100" s="76" t="n">
        <f aca="false">AO98*AO99</f>
        <v>648892.132976226</v>
      </c>
      <c r="AP100" s="76" t="n">
        <f aca="false">AP98*AP99</f>
        <v>713459.218803952</v>
      </c>
      <c r="AQ100" s="76" t="n">
        <f aca="false">AQ98*AQ99</f>
        <v>813686.276348217</v>
      </c>
      <c r="AR100" s="76" t="n">
        <f aca="false">AR98*AR99</f>
        <v>898037.358818655</v>
      </c>
      <c r="AS100" s="76" t="n">
        <f aca="false">AS98*AS99</f>
        <v>898037.358818655</v>
      </c>
      <c r="AT100" s="76" t="n">
        <f aca="false">AT98*AT99</f>
        <v>898037.358818655</v>
      </c>
      <c r="AU100" s="76" t="n">
        <f aca="false">AU98*AU99</f>
        <v>1000076.63532223</v>
      </c>
      <c r="AV100" s="76" t="n">
        <f aca="false">AV98*AV99</f>
        <v>1093857.45801485</v>
      </c>
      <c r="AW100" s="76" t="n">
        <f aca="false">AW98*AW99</f>
        <v>823174.105099592</v>
      </c>
      <c r="AX100" s="76" t="n">
        <f aca="false">AX98*AX99</f>
        <v>823174.105099592</v>
      </c>
      <c r="AY100" s="76" t="n">
        <f aca="false">AY98*AY99</f>
        <v>823174.105099592</v>
      </c>
      <c r="AZ100" s="76" t="n">
        <f aca="false">AZ98*AZ99</f>
        <v>927631.78841023</v>
      </c>
      <c r="BA100" s="76" t="n">
        <f aca="false">BA98*BA99</f>
        <v>910183.41704027</v>
      </c>
      <c r="BB100" s="76" t="n">
        <f aca="false">BB98*BB99</f>
        <v>883877.993079427</v>
      </c>
      <c r="BC100" s="76" t="n">
        <f aca="false">BC98*BC99</f>
        <v>883877.993079427</v>
      </c>
      <c r="BD100" s="76" t="n">
        <f aca="false">BD98*BD99</f>
        <v>883877.993079427</v>
      </c>
      <c r="BE100" s="76" t="n">
        <f aca="false">BE98*BE99</f>
        <v>901299.110381076</v>
      </c>
      <c r="BF100" s="76" t="n">
        <f aca="false">BF98*BF99</f>
        <v>918735.276178435</v>
      </c>
      <c r="BG100" s="76" t="n">
        <f aca="false">BG98*BG99</f>
        <v>883877.993079427</v>
      </c>
      <c r="BH100" s="76" t="n">
        <f aca="false">BH98*BH99</f>
        <v>901299.110381076</v>
      </c>
      <c r="BI100" s="76" t="n">
        <f aca="false">BI98*BI99</f>
        <v>982222.915589502</v>
      </c>
      <c r="BJ100" s="76" t="n">
        <f aca="false">BJ98*BJ99</f>
        <v>740203.861009269</v>
      </c>
      <c r="BK100" s="76" t="n">
        <f aca="false">BK98*BK99</f>
        <v>559617.361009269</v>
      </c>
      <c r="BL100" s="76" t="n">
        <f aca="false">BL98*BL99</f>
        <v>559617.361009269</v>
      </c>
      <c r="BM100" s="76" t="n">
        <f aca="false">BM98*BM99</f>
        <v>559617.361009269</v>
      </c>
      <c r="BN100" s="76" t="n">
        <f aca="false">BN98*BN99</f>
        <v>657852.401229455</v>
      </c>
      <c r="BO100" s="76" t="n">
        <f aca="false">BO98*BO99</f>
        <v>531441.851229454</v>
      </c>
      <c r="BP100" s="76" t="n">
        <f aca="false">BP98*BP99</f>
        <v>350855.351229454</v>
      </c>
      <c r="BQ100" s="76" t="n">
        <f aca="false">BQ98*BQ99</f>
        <v>350855.351229455</v>
      </c>
      <c r="BR100" s="76" t="n">
        <f aca="false">BR98*BR99</f>
        <v>350855.351229455</v>
      </c>
      <c r="BS100" s="76" t="n">
        <f aca="false">BS98*BS99</f>
        <v>441148.601229455</v>
      </c>
      <c r="BT100" s="76" t="n">
        <f aca="false">BT98*BT99</f>
        <v>368914.001229455</v>
      </c>
      <c r="BU100" s="76" t="n">
        <f aca="false">BU98*BU99</f>
        <v>242503.451229455</v>
      </c>
      <c r="BV100" s="76" t="n">
        <f aca="false">BV98*BV99</f>
        <v>152210.201229455</v>
      </c>
      <c r="BW100" s="76" t="n">
        <f aca="false">BW98*BW99</f>
        <v>79975.6012294552</v>
      </c>
      <c r="BX100" s="76" t="n">
        <f aca="false">BX98*BX99</f>
        <v>-46434.948770545</v>
      </c>
      <c r="BY100" s="76" t="n">
        <f aca="false">BY98*BY99</f>
        <v>-136728.198770545</v>
      </c>
      <c r="BZ100" s="76" t="n">
        <f aca="false">BZ98*BZ99</f>
        <v>-219281.995745956</v>
      </c>
      <c r="CA100" s="76" t="n">
        <f aca="false">CA98*CA99</f>
        <v>-345692.545745956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1902816.025398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1395721.653254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1081276.905573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696180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798270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892830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1451361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1626258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1786656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1924866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2033904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2107956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2142921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2136702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2089446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2003520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1883406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1735287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1964376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1562811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1550154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1531596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1508946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1482528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1849116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1527975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1668210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1785630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1874250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1929390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1948110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1929390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1874250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1785630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1668210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1527975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1371810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892830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798270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696180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592230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491415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397755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72261420.9414803</v>
      </c>
      <c r="E8" s="106" t="n">
        <f aca="false">SUM(Helpers!AA101:AL101)</f>
        <v>35966633.9093678</v>
      </c>
      <c r="F8" s="106" t="n">
        <f aca="false">D8-E8</f>
        <v>36294787.0321126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124647965.629339</v>
      </c>
      <c r="E9" s="106" t="n">
        <f aca="false">SUM(Helpers!AM101:AX101)</f>
        <v>18679180.905573</v>
      </c>
      <c r="F9" s="106" t="n">
        <f aca="false">D9-E9</f>
        <v>105968784.723766</v>
      </c>
      <c r="G9" s="354" t="n">
        <f aca="false">IF(F9&gt;=Assumptions!$B$86,Assumptions!$C$86,IF(F9&gt;=Assumptions!$B$85,Assumptions!$C$85,IF(F9&gt;=Assumptions!$B$84,Assumptions!$C$84,Assumptions!$C$83)))</f>
        <v>1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124186779</v>
      </c>
      <c r="E10" s="106" t="n">
        <f aca="false">SUM(Helpers!AY101:BJ101)</f>
        <v>20689161</v>
      </c>
      <c r="F10" s="106" t="n">
        <f aca="false">D10-E10</f>
        <v>103497618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101576343</v>
      </c>
      <c r="E11" s="106" t="n">
        <f aca="false">SUM(Helpers!BK101:BV101)</f>
        <v>20255685</v>
      </c>
      <c r="F11" s="106" t="n">
        <f aca="false">D11-E11</f>
        <v>81320658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8436822</v>
      </c>
      <c r="E12" s="106" t="n">
        <f aca="false">SUM(Helpers!BW101:CH101)</f>
        <v>2975850</v>
      </c>
      <c r="F12" s="106" t="n">
        <f aca="false">D12-E12</f>
        <v>5460972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12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11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11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12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12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10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11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12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12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12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12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11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12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13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14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15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15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15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15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15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14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14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14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14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14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14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14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14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14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14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14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14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14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12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11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11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11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11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9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9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8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6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5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4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3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2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39722.2621916667</v>
      </c>
      <c r="AD18" s="106" t="n">
        <f aca="false">IFERROR(AD16/AD17,0)</f>
        <v>44200.0444750909</v>
      </c>
      <c r="AE18" s="106" t="n">
        <f aca="false">IFERROR(AE16/AE17,0)</f>
        <v>44200.0444750909</v>
      </c>
      <c r="AF18" s="106" t="n">
        <f aca="false">IFERROR(AF16/AF17,0)</f>
        <v>40516.7074355</v>
      </c>
      <c r="AG18" s="106" t="n">
        <f aca="false">IFERROR(AG16/AG17,0)</f>
        <v>40516.7074355</v>
      </c>
      <c r="AH18" s="106" t="n">
        <f aca="false">IFERROR(AH16/AH17,0)</f>
        <v>48620.0489226</v>
      </c>
      <c r="AI18" s="106" t="n">
        <f aca="false">IFERROR(AI16/AI17,0)</f>
        <v>44200.0444750909</v>
      </c>
      <c r="AJ18" s="106" t="n">
        <f aca="false">IFERROR(AJ16/AJ17,0)</f>
        <v>40516.7074355</v>
      </c>
      <c r="AK18" s="106" t="n">
        <f aca="false">IFERROR(AK16/AK17,0)</f>
        <v>40516.7074355</v>
      </c>
      <c r="AL18" s="106" t="n">
        <f aca="false">IFERROR(AL16/AL17,0)</f>
        <v>40516.7074355</v>
      </c>
      <c r="AM18" s="106" t="n">
        <f aca="false">IFERROR(AM16/AM17,0)</f>
        <v>40516.7074355</v>
      </c>
      <c r="AN18" s="106" t="n">
        <f aca="false">IFERROR(AN16/AN17,0)</f>
        <v>44200.0444750909</v>
      </c>
      <c r="AO18" s="106" t="n">
        <f aca="false">IFERROR(AO16/AO17,0)</f>
        <v>40516.7074355</v>
      </c>
      <c r="AP18" s="106" t="n">
        <f aca="false">IFERROR(AP16/AP17,0)</f>
        <v>38148.0383854246</v>
      </c>
      <c r="AQ18" s="106" t="n">
        <f aca="false">IFERROR(AQ16/AQ17,0)</f>
        <v>35423.1785007514</v>
      </c>
      <c r="AR18" s="106" t="n">
        <f aca="false">IFERROR(AR16/AR17,0)</f>
        <v>33061.633267368</v>
      </c>
      <c r="AS18" s="106" t="n">
        <f aca="false">IFERROR(AS16/AS17,0)</f>
        <v>33061.633267368</v>
      </c>
      <c r="AT18" s="106" t="n">
        <f aca="false">IFERROR(AT16/AT17,0)</f>
        <v>33061.633267368</v>
      </c>
      <c r="AU18" s="106" t="n">
        <f aca="false">IFERROR(AU16/AU17,0)</f>
        <v>33061.633267368</v>
      </c>
      <c r="AV18" s="106" t="n">
        <f aca="false">IFERROR(AV16/AV17,0)</f>
        <v>33061.633267368</v>
      </c>
      <c r="AW18" s="106" t="n">
        <f aca="false">IFERROR(AW16/AW17,0)</f>
        <v>35423.1785007514</v>
      </c>
      <c r="AX18" s="106" t="n">
        <f aca="false">IFERROR(AX16/AX17,0)</f>
        <v>35423.1785007514</v>
      </c>
      <c r="AY18" s="106" t="n">
        <f aca="false">IFERROR(AY16/AY17,0)</f>
        <v>35423.1785007514</v>
      </c>
      <c r="AZ18" s="106" t="n">
        <f aca="false">IFERROR(AZ16/AZ17,0)</f>
        <v>35423.1785007514</v>
      </c>
      <c r="BA18" s="106" t="n">
        <f aca="false">IFERROR(BA16/BA17,0)</f>
        <v>35423.1785007514</v>
      </c>
      <c r="BB18" s="106" t="n">
        <f aca="false">IFERROR(BB16/BB17,0)</f>
        <v>36131.6420707665</v>
      </c>
      <c r="BC18" s="106" t="n">
        <f aca="false">IFERROR(BC16/BC17,0)</f>
        <v>36131.6420707665</v>
      </c>
      <c r="BD18" s="106" t="n">
        <f aca="false">IFERROR(BD16/BD17,0)</f>
        <v>36131.6420707665</v>
      </c>
      <c r="BE18" s="106" t="n">
        <f aca="false">IFERROR(BE16/BE17,0)</f>
        <v>36131.6420707665</v>
      </c>
      <c r="BF18" s="106" t="n">
        <f aca="false">IFERROR(BF16/BF17,0)</f>
        <v>36131.6420707665</v>
      </c>
      <c r="BG18" s="106" t="n">
        <f aca="false">IFERROR(BG16/BG17,0)</f>
        <v>36131.6420707665</v>
      </c>
      <c r="BH18" s="106" t="n">
        <f aca="false">IFERROR(BH16/BH17,0)</f>
        <v>36131.6420707665</v>
      </c>
      <c r="BI18" s="106" t="n">
        <f aca="false">IFERROR(BI16/BI17,0)</f>
        <v>36131.6420707665</v>
      </c>
      <c r="BJ18" s="106" t="n">
        <f aca="false">IFERROR(BJ16/BJ17,0)</f>
        <v>42153.5824158942</v>
      </c>
      <c r="BK18" s="106" t="n">
        <f aca="false">IFERROR(BK16/BK17,0)</f>
        <v>45985.7262718846</v>
      </c>
      <c r="BL18" s="106" t="n">
        <f aca="false">IFERROR(BL16/BL17,0)</f>
        <v>45985.7262718846</v>
      </c>
      <c r="BM18" s="106" t="n">
        <f aca="false">IFERROR(BM16/BM17,0)</f>
        <v>45985.7262718846</v>
      </c>
      <c r="BN18" s="106" t="n">
        <f aca="false">IFERROR(BN16/BN17,0)</f>
        <v>46905.4407973223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57328.8720856161</v>
      </c>
      <c r="BR18" s="106" t="n">
        <f aca="false">IFERROR(BR16/BR17,0)</f>
        <v>57328.8720856161</v>
      </c>
      <c r="BS18" s="106" t="n">
        <f aca="false">IFERROR(BS16/BS17,0)</f>
        <v>57328.8720856161</v>
      </c>
      <c r="BT18" s="106" t="n">
        <f aca="false">IFERROR(BT16/BT17,0)</f>
        <v>64494.9810963181</v>
      </c>
      <c r="BU18" s="106" t="n">
        <f aca="false">IFERROR(BU16/BU17,0)</f>
        <v>73708.5498243636</v>
      </c>
      <c r="BV18" s="106" t="n">
        <f aca="false">IFERROR(BV16/BV17,0)</f>
        <v>85993.3081284242</v>
      </c>
      <c r="BW18" s="106" t="n">
        <f aca="false">IFERROR(BW16/BW17,0)</f>
        <v>103191.969754109</v>
      </c>
      <c r="BX18" s="106" t="n">
        <f aca="false">IFERROR(BX16/BX17,0)</f>
        <v>128989.962192636</v>
      </c>
      <c r="BY18" s="106" t="n">
        <f aca="false">IFERROR(BY16/BY17,0)</f>
        <v>171986.616256848</v>
      </c>
      <c r="BZ18" s="106" t="n">
        <f aca="false">IFERROR(BZ16/BZ17,0)</f>
        <v>263139.522872978</v>
      </c>
      <c r="CA18" s="106" t="n">
        <f aca="false">IFERROR(CA16/CA17,0)</f>
        <v>526279.045745956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867899.800090049</v>
      </c>
      <c r="L21" s="106" t="n">
        <f aca="false">J21-K21</f>
        <v>976010.561774951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48800.5280887475</v>
      </c>
      <c r="P21" s="106" t="n">
        <f aca="false">N21+Q21</f>
        <v>48800.5280887475</v>
      </c>
      <c r="Q21" s="106" t="n">
        <f aca="false">MAX(0,O21-N21)</f>
        <v>10510.4905887475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840489.364238049</v>
      </c>
      <c r="L22" s="106" t="n">
        <f aca="false">J22-K22</f>
        <v>522021.933296951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26101.0966648475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1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828043.055417994</v>
      </c>
      <c r="L23" s="106" t="n">
        <f aca="false">J23-K23</f>
        <v>1392300.34726101</v>
      </c>
      <c r="M23" s="350" t="n">
        <f aca="false">$B$3*I23</f>
        <v>0.1</v>
      </c>
      <c r="N23" s="106" t="n">
        <f aca="false">IF($E23="Yes",$B$2*$B23,0)</f>
        <v>46106.9225</v>
      </c>
      <c r="O23" s="106" t="n">
        <f aca="false">M23*MAX(0,L23)</f>
        <v>139230.034726101</v>
      </c>
      <c r="P23" s="106" t="n">
        <f aca="false">N23+Q23</f>
        <v>139230.034726101</v>
      </c>
      <c r="Q23" s="106" t="n">
        <f aca="false">MAX(0,O23-N23)</f>
        <v>93123.1122261006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960972.332031601</v>
      </c>
      <c r="L24" s="106" t="n">
        <f aca="false">J24-K24</f>
        <v>2051972.63282518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205197.263282518</v>
      </c>
      <c r="P24" s="106" t="n">
        <f aca="false">N24+Q24</f>
        <v>205197.263282518</v>
      </c>
      <c r="Q24" s="106" t="n">
        <f aca="false">MAX(0,O24-N24)</f>
        <v>142631.436832518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988952.702871359</v>
      </c>
      <c r="L25" s="106" t="n">
        <f aca="false">J25-K25</f>
        <v>839727.445049892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41986.3722524946</v>
      </c>
      <c r="P25" s="106" t="n">
        <f aca="false">N25+Q25</f>
        <v>41986.3722524946</v>
      </c>
      <c r="Q25" s="106" t="n">
        <f aca="false">MAX(0,O25-N25)</f>
        <v>4012.60037749458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16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34</v>
      </c>
      <c r="H26" s="9" t="n">
        <f aca="false">C26+1</f>
        <v>17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17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35</v>
      </c>
      <c r="H27" s="9" t="n">
        <f aca="false">C27+1</f>
        <v>18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0.1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24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42</v>
      </c>
      <c r="H28" s="9" t="n">
        <f aca="false">C28+1</f>
        <v>25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754577.191018778</v>
      </c>
      <c r="L28" s="106" t="n">
        <f aca="false">J28-K28</f>
        <v>1412460.80898122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141246.080898122</v>
      </c>
      <c r="P28" s="106" t="n">
        <f aca="false">N28+Q28</f>
        <v>141246.080898122</v>
      </c>
      <c r="Q28" s="106" t="n">
        <f aca="false">MAX(0,O28-N28)</f>
        <v>96246.0808981222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29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47</v>
      </c>
      <c r="H29" s="9" t="n">
        <f aca="false">C29+1</f>
        <v>30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720175.772276304</v>
      </c>
      <c r="L29" s="106" t="n">
        <f aca="false">J29-K29</f>
        <v>1446862.2277237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144686.22277237</v>
      </c>
      <c r="P29" s="106" t="n">
        <f aca="false">N29+Q29</f>
        <v>144686.22277237</v>
      </c>
      <c r="Q29" s="106" t="n">
        <f aca="false">MAX(0,O29-N29)</f>
        <v>99686.2227723697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30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48</v>
      </c>
      <c r="H30" s="9" t="n">
        <f aca="false">C30+1</f>
        <v>31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706978.901854455</v>
      </c>
      <c r="L30" s="106" t="n">
        <f aca="false">J30-K30</f>
        <v>1460059.09814555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146005.909814555</v>
      </c>
      <c r="P30" s="106" t="n">
        <f aca="false">N30+Q30</f>
        <v>146005.909814555</v>
      </c>
      <c r="Q30" s="106" t="n">
        <f aca="false">MAX(0,O30-N30)</f>
        <v>101005.909814555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31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49</v>
      </c>
      <c r="H31" s="9" t="n">
        <f aca="false">C31+1</f>
        <v>32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698910.499450131</v>
      </c>
      <c r="L31" s="106" t="n">
        <f aca="false">J31-K31</f>
        <v>1106954.50054987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110695.450054987</v>
      </c>
      <c r="P31" s="106" t="n">
        <f aca="false">N31+Q31</f>
        <v>110695.450054987</v>
      </c>
      <c r="Q31" s="106" t="n">
        <f aca="false">MAX(0,O31-N31)</f>
        <v>73195.450054987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32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50</v>
      </c>
      <c r="H32" s="9" t="n">
        <f aca="false">C32+1</f>
        <v>33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694525.434085397</v>
      </c>
      <c r="L32" s="106" t="n">
        <f aca="false">J32-K32</f>
        <v>1111339.5659146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111133.95659146</v>
      </c>
      <c r="P32" s="106" t="n">
        <f aca="false">N32+Q32</f>
        <v>111133.95659146</v>
      </c>
      <c r="Q32" s="106" t="n">
        <f aca="false">MAX(0,O32-N32)</f>
        <v>73633.9565914603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33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51</v>
      </c>
      <c r="H33" s="9" t="n">
        <f aca="false">C33+1</f>
        <v>34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690140.368720663</v>
      </c>
      <c r="L33" s="106" t="n">
        <f aca="false">J33-K33</f>
        <v>1115724.63127934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111572.463127934</v>
      </c>
      <c r="P33" s="106" t="n">
        <f aca="false">N33+Q33</f>
        <v>111572.463127934</v>
      </c>
      <c r="Q33" s="106" t="n">
        <f aca="false">MAX(0,O33-N33)</f>
        <v>74072.4631279337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34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52</v>
      </c>
      <c r="H34" s="9" t="n">
        <f aca="false">C34+1</f>
        <v>35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685755.30335593</v>
      </c>
      <c r="L34" s="106" t="n">
        <f aca="false">J34-K34</f>
        <v>1120109.69664407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112010.969664407</v>
      </c>
      <c r="P34" s="106" t="n">
        <f aca="false">N34+Q34</f>
        <v>112010.969664407</v>
      </c>
      <c r="Q34" s="106" t="n">
        <f aca="false">MAX(0,O34-N34)</f>
        <v>74510.969664407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35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53</v>
      </c>
      <c r="H35" s="9" t="n">
        <f aca="false">C35+1</f>
        <v>36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681370.237991196</v>
      </c>
      <c r="L35" s="106" t="n">
        <f aca="false">J35-K35</f>
        <v>1485667.7620088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148566.77620088</v>
      </c>
      <c r="P35" s="106" t="n">
        <f aca="false">N35+Q35</f>
        <v>148566.77620088</v>
      </c>
      <c r="Q35" s="106" t="n">
        <f aca="false">MAX(0,O35-N35)</f>
        <v>103566.77620088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36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54</v>
      </c>
      <c r="H36" s="9" t="n">
        <f aca="false">C36+1</f>
        <v>37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673301.835586872</v>
      </c>
      <c r="L36" s="106" t="n">
        <f aca="false">J36-K36</f>
        <v>1132563.16441313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113256.316441313</v>
      </c>
      <c r="P36" s="106" t="n">
        <f aca="false">N36+Q36</f>
        <v>113256.316441313</v>
      </c>
      <c r="Q36" s="106" t="n">
        <f aca="false">MAX(0,O36-N36)</f>
        <v>75756.3164413128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37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55</v>
      </c>
      <c r="H37" s="9" t="n">
        <f aca="false">C37+1</f>
        <v>38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668916.770222138</v>
      </c>
      <c r="L37" s="106" t="n">
        <f aca="false">J37-K37</f>
        <v>1136948.22977786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113694.822977786</v>
      </c>
      <c r="P37" s="106" t="n">
        <f aca="false">N37+Q37</f>
        <v>113694.822977786</v>
      </c>
      <c r="Q37" s="106" t="n">
        <f aca="false">MAX(0,O37-N37)</f>
        <v>76194.8229777862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38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56</v>
      </c>
      <c r="H38" s="9" t="n">
        <f aca="false">C38+1</f>
        <v>39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666900.37390748</v>
      </c>
      <c r="L38" s="106" t="n">
        <f aca="false">J38-K38</f>
        <v>1500137.62609252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150013.762609252</v>
      </c>
      <c r="P38" s="106" t="n">
        <f aca="false">N38+Q38</f>
        <v>150013.762609252</v>
      </c>
      <c r="Q38" s="106" t="n">
        <f aca="false">MAX(0,O38-N38)</f>
        <v>105013.762609252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39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57</v>
      </c>
      <c r="H39" s="9" t="n">
        <f aca="false">C39+1</f>
        <v>40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673630.777822623</v>
      </c>
      <c r="L39" s="106" t="n">
        <f aca="false">J39-K39</f>
        <v>1132234.22217738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113223.422217738</v>
      </c>
      <c r="P39" s="106" t="n">
        <f aca="false">N39+Q39</f>
        <v>113223.422217738</v>
      </c>
      <c r="Q39" s="106" t="n">
        <f aca="false">MAX(0,O39-N39)</f>
        <v>75723.4222177377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43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61</v>
      </c>
      <c r="H40" s="9" t="n">
        <f aca="false">C40+1</f>
        <v>44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726246.864366127</v>
      </c>
      <c r="L40" s="106" t="n">
        <f aca="false">J40-K40</f>
        <v>1440791.13563387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144079.113563387</v>
      </c>
      <c r="P40" s="106" t="n">
        <f aca="false">N40+Q40</f>
        <v>144079.113563387</v>
      </c>
      <c r="Q40" s="106" t="n">
        <f aca="false">MAX(0,O40-N40)</f>
        <v>99079.1135633873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44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62</v>
      </c>
      <c r="H41" s="9" t="n">
        <f aca="false">C41+1</f>
        <v>45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744781.215975814</v>
      </c>
      <c r="L41" s="106" t="n">
        <f aca="false">J41-K41</f>
        <v>1061083.78402419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106108.378402419</v>
      </c>
      <c r="P41" s="106" t="n">
        <f aca="false">N41+Q41</f>
        <v>106108.378402419</v>
      </c>
      <c r="Q41" s="106" t="n">
        <f aca="false">MAX(0,O41-N41)</f>
        <v>68608.3784024187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48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66</v>
      </c>
      <c r="H42" s="9" t="n">
        <f aca="false">C42+1</f>
        <v>49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832403.990315272</v>
      </c>
      <c r="L42" s="106" t="n">
        <f aca="false">J42-K42</f>
        <v>973461.009684728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97346.1009684728</v>
      </c>
      <c r="P42" s="106" t="n">
        <f aca="false">N42+Q42</f>
        <v>97346.1009684728</v>
      </c>
      <c r="Q42" s="106" t="n">
        <f aca="false">MAX(0,O42-N42)</f>
        <v>59846.1009684728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49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67</v>
      </c>
      <c r="H43" s="9" t="n">
        <f aca="false">C43+1</f>
        <v>50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861475.792910839</v>
      </c>
      <c r="L43" s="106" t="n">
        <f aca="false">J43-K43</f>
        <v>1305562.20708916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130556.220708916</v>
      </c>
      <c r="P43" s="106" t="n">
        <f aca="false">N43+Q43</f>
        <v>130556.220708916</v>
      </c>
      <c r="Q43" s="106" t="n">
        <f aca="false">MAX(0,O43-N43)</f>
        <v>85556.2207089161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50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68</v>
      </c>
      <c r="H44" s="9" t="n">
        <f aca="false">C44+1</f>
        <v>51</v>
      </c>
      <c r="I44" s="350" t="n">
        <f aca="false">IF($F44="Yes",INDEX($G$6:$G$14,MATCH(MIN($G44,105),$B$6:$B$14,1)),1)</f>
        <v>1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899052.700664436</v>
      </c>
      <c r="L44" s="106" t="n">
        <f aca="false">J44-K44</f>
        <v>906812.299335564</v>
      </c>
      <c r="M44" s="350" t="n">
        <f aca="false">$B$3*I44</f>
        <v>0.1</v>
      </c>
      <c r="N44" s="106" t="n">
        <f aca="false">IF($E44="Yes",$B$2*$B44,0)</f>
        <v>37500</v>
      </c>
      <c r="O44" s="106" t="n">
        <f aca="false">M44*MAX(0,L44)</f>
        <v>90681.2299335564</v>
      </c>
      <c r="P44" s="106" t="n">
        <f aca="false">N44+Q44</f>
        <v>90681.2299335564</v>
      </c>
      <c r="Q44" s="106" t="n">
        <f aca="false">MAX(0,O44-N44)</f>
        <v>53181.2299335564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51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69</v>
      </c>
      <c r="H45" s="9" t="n">
        <f aca="false">C45+1</f>
        <v>52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948914.366722094</v>
      </c>
      <c r="L45" s="106" t="n">
        <f aca="false">J45-K45</f>
        <v>856950.633277906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85695.0633277907</v>
      </c>
      <c r="P45" s="106" t="n">
        <f aca="false">N45+Q45</f>
        <v>85695.0633277907</v>
      </c>
      <c r="Q45" s="106" t="n">
        <f aca="false">MAX(0,O45-N45)</f>
        <v>48195.0633277906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52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70</v>
      </c>
      <c r="H46" s="9" t="n">
        <f aca="false">C46+1</f>
        <v>53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1015974.69440544</v>
      </c>
      <c r="L46" s="106" t="n">
        <f aca="false">J46-K46</f>
        <v>1151063.30559456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115106.330559456</v>
      </c>
      <c r="P46" s="106" t="n">
        <f aca="false">N46+Q46</f>
        <v>115106.330559456</v>
      </c>
      <c r="Q46" s="106" t="n">
        <f aca="false">MAX(0,O46-N46)</f>
        <v>70106.3305594564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53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71</v>
      </c>
      <c r="H47" s="9" t="n">
        <f aca="false">C47+1</f>
        <v>54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1108833.01452731</v>
      </c>
      <c r="L47" s="106" t="n">
        <f aca="false">J47-K47</f>
        <v>697031.985472694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69703.1985472694</v>
      </c>
      <c r="P47" s="106" t="n">
        <f aca="false">N47+Q47</f>
        <v>69703.1985472694</v>
      </c>
      <c r="Q47" s="106" t="n">
        <f aca="false">MAX(0,O47-N47)</f>
        <v>32203.1985472694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54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72</v>
      </c>
      <c r="H48" s="9" t="n">
        <f aca="false">C48+1</f>
        <v>55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1244687.98871339</v>
      </c>
      <c r="L48" s="106" t="n">
        <f aca="false">J48-K48</f>
        <v>561177.011286612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56117.7011286612</v>
      </c>
      <c r="P48" s="106" t="n">
        <f aca="false">N48+Q48</f>
        <v>56117.7011286612</v>
      </c>
      <c r="Q48" s="106" t="n">
        <f aca="false">MAX(0,O48-N48)</f>
        <v>18617.7011286612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55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73</v>
      </c>
      <c r="H49" s="9" t="n">
        <f aca="false">C49+1</f>
        <v>56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1471695.8695156</v>
      </c>
      <c r="L49" s="106" t="n">
        <f aca="false">J49-K49</f>
        <v>695342.130484401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69534.2130484401</v>
      </c>
      <c r="P49" s="106" t="n">
        <f aca="false">N49+Q49</f>
        <v>69534.2130484401</v>
      </c>
      <c r="Q49" s="106" t="n">
        <f aca="false">MAX(0,O49-N49)</f>
        <v>24534.2130484401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56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74</v>
      </c>
      <c r="H50" s="9" t="n">
        <f aca="false">C50+1</f>
        <v>57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1961843.27319079</v>
      </c>
      <c r="L50" s="106" t="n">
        <f aca="false">J50-K50</f>
        <v>-155978.273190789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45000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4012.60037749458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45000</v>
      </c>
      <c r="AJ53" s="106" t="n">
        <f aca="false">SUMPRODUCT(($H$21:$H$50=AJ$15)*$N$21:$N$50)+SUMPRODUCT(($G$21:$G$50=AJ$15)*$Q$21:$Q$50)</f>
        <v>45000</v>
      </c>
      <c r="AK53" s="106" t="n">
        <f aca="false">SUMPRODUCT(($H$21:$H$50=AK$15)*$N$21:$N$50)+SUMPRODUCT(($G$21:$G$50=AK$15)*$Q$21:$Q$50)</f>
        <v>48010.4905887475</v>
      </c>
      <c r="AL53" s="106" t="n">
        <f aca="false">SUMPRODUCT(($H$21:$H$50=AL$15)*$N$21:$N$50)+SUMPRODUCT(($G$21:$G$50=AL$15)*$Q$21:$Q$50)</f>
        <v>37500</v>
      </c>
      <c r="AM53" s="106" t="n">
        <f aca="false">SUMPRODUCT(($H$21:$H$50=AM$15)*$N$21:$N$50)+SUMPRODUCT(($G$21:$G$50=AM$15)*$Q$21:$Q$50)</f>
        <v>130623.112226101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45000</v>
      </c>
      <c r="AP53" s="106" t="n">
        <f aca="false">SUMPRODUCT(($H$21:$H$50=AP$15)*$N$21:$N$50)+SUMPRODUCT(($G$21:$G$50=AP$15)*$Q$21:$Q$50)</f>
        <v>37500</v>
      </c>
      <c r="AQ53" s="106" t="n">
        <f aca="false">SUMPRODUCT(($H$21:$H$50=AQ$15)*$N$21:$N$50)+SUMPRODUCT(($G$21:$G$50=AQ$15)*$Q$21:$Q$50)</f>
        <v>37500</v>
      </c>
      <c r="AR53" s="106" t="n">
        <f aca="false">SUMPRODUCT(($H$21:$H$50=AR$15)*$N$21:$N$50)+SUMPRODUCT(($G$21:$G$50=AR$15)*$Q$21:$Q$50)</f>
        <v>45000</v>
      </c>
      <c r="AS53" s="106" t="n">
        <f aca="false">SUMPRODUCT(($H$21:$H$50=AS$15)*$N$21:$N$50)+SUMPRODUCT(($G$21:$G$50=AS$15)*$Q$21:$Q$50)</f>
        <v>37500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96246.0808981222</v>
      </c>
      <c r="AV53" s="106" t="n">
        <f aca="false">SUMPRODUCT(($H$21:$H$50=AV$15)*$N$21:$N$50)+SUMPRODUCT(($G$21:$G$50=AV$15)*$Q$21:$Q$50)</f>
        <v>142631.436832518</v>
      </c>
      <c r="AW53" s="106" t="n">
        <f aca="false">SUMPRODUCT(($H$21:$H$50=AW$15)*$N$21:$N$50)+SUMPRODUCT(($G$21:$G$50=AW$15)*$Q$21:$Q$50)</f>
        <v>45000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99686.2227723697</v>
      </c>
      <c r="BA53" s="106" t="n">
        <f aca="false">SUMPRODUCT(($H$21:$H$50=BA$15)*$N$21:$N$50)+SUMPRODUCT(($G$21:$G$50=BA$15)*$Q$21:$Q$50)</f>
        <v>101005.909814555</v>
      </c>
      <c r="BB53" s="106" t="n">
        <f aca="false">SUMPRODUCT(($H$21:$H$50=BB$15)*$N$21:$N$50)+SUMPRODUCT(($G$21:$G$50=BB$15)*$Q$21:$Q$50)</f>
        <v>110695.450054987</v>
      </c>
      <c r="BC53" s="106" t="n">
        <f aca="false">SUMPRODUCT(($H$21:$H$50=BC$15)*$N$21:$N$50)+SUMPRODUCT(($G$21:$G$50=BC$15)*$Q$21:$Q$50)</f>
        <v>118633.95659146</v>
      </c>
      <c r="BD53" s="106" t="n">
        <f aca="false">SUMPRODUCT(($H$21:$H$50=BD$15)*$N$21:$N$50)+SUMPRODUCT(($G$21:$G$50=BD$15)*$Q$21:$Q$50)</f>
        <v>111572.463127934</v>
      </c>
      <c r="BE53" s="106" t="n">
        <f aca="false">SUMPRODUCT(($H$21:$H$50=BE$15)*$N$21:$N$50)+SUMPRODUCT(($G$21:$G$50=BE$15)*$Q$21:$Q$50)</f>
        <v>112010.969664407</v>
      </c>
      <c r="BF53" s="106" t="n">
        <f aca="false">SUMPRODUCT(($H$21:$H$50=BF$15)*$N$21:$N$50)+SUMPRODUCT(($G$21:$G$50=BF$15)*$Q$21:$Q$50)</f>
        <v>148566.77620088</v>
      </c>
      <c r="BG53" s="106" t="n">
        <f aca="false">SUMPRODUCT(($H$21:$H$50=BG$15)*$N$21:$N$50)+SUMPRODUCT(($G$21:$G$50=BG$15)*$Q$21:$Q$50)</f>
        <v>113256.316441313</v>
      </c>
      <c r="BH53" s="106" t="n">
        <f aca="false">SUMPRODUCT(($H$21:$H$50=BH$15)*$N$21:$N$50)+SUMPRODUCT(($G$21:$G$50=BH$15)*$Q$21:$Q$50)</f>
        <v>113694.822977786</v>
      </c>
      <c r="BI53" s="106" t="n">
        <f aca="false">SUMPRODUCT(($H$21:$H$50=BI$15)*$N$21:$N$50)+SUMPRODUCT(($G$21:$G$50=BI$15)*$Q$21:$Q$50)</f>
        <v>150013.762609252</v>
      </c>
      <c r="BJ53" s="106" t="n">
        <f aca="false">SUMPRODUCT(($H$21:$H$50=BJ$15)*$N$21:$N$50)+SUMPRODUCT(($G$21:$G$50=BJ$15)*$Q$21:$Q$50)</f>
        <v>113223.422217738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99079.1135633873</v>
      </c>
      <c r="BO53" s="106" t="n">
        <f aca="false">SUMPRODUCT(($H$21:$H$50=BO$15)*$N$21:$N$50)+SUMPRODUCT(($G$21:$G$50=BO$15)*$Q$21:$Q$50)</f>
        <v>68608.3784024187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59846.1009684728</v>
      </c>
      <c r="BT53" s="106" t="n">
        <f aca="false">SUMPRODUCT(($H$21:$H$50=BT$15)*$N$21:$N$50)+SUMPRODUCT(($G$21:$G$50=BT$15)*$Q$21:$Q$50)</f>
        <v>85556.2207089161</v>
      </c>
      <c r="BU53" s="106" t="n">
        <f aca="false">SUMPRODUCT(($H$21:$H$50=BU$15)*$N$21:$N$50)+SUMPRODUCT(($G$21:$G$50=BU$15)*$Q$21:$Q$50)</f>
        <v>53181.2299335564</v>
      </c>
      <c r="BV53" s="106" t="n">
        <f aca="false">SUMPRODUCT(($H$21:$H$50=BV$15)*$N$21:$N$50)+SUMPRODUCT(($G$21:$G$50=BV$15)*$Q$21:$Q$50)</f>
        <v>48195.0633277906</v>
      </c>
      <c r="BW53" s="106" t="n">
        <f aca="false">SUMPRODUCT(($H$21:$H$50=BW$15)*$N$21:$N$50)+SUMPRODUCT(($G$21:$G$50=BW$15)*$Q$21:$Q$50)</f>
        <v>70106.3305594564</v>
      </c>
      <c r="BX53" s="106" t="n">
        <f aca="false">SUMPRODUCT(($H$21:$H$50=BX$15)*$N$21:$N$50)+SUMPRODUCT(($G$21:$G$50=BX$15)*$Q$21:$Q$50)</f>
        <v>32203.1985472694</v>
      </c>
      <c r="BY53" s="106" t="n">
        <f aca="false">SUMPRODUCT(($H$21:$H$50=BY$15)*$N$21:$N$50)+SUMPRODUCT(($G$21:$G$50=BY$15)*$Q$21:$Q$50)</f>
        <v>18617.7011286612</v>
      </c>
      <c r="BZ53" s="106" t="n">
        <f aca="false">SUMPRODUCT(($H$21:$H$50=BZ$15)*$N$21:$N$50)+SUMPRODUCT(($G$21:$G$50=BZ$15)*$Q$21:$Q$50)</f>
        <v>24534.2130484401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34</v>
      </c>
      <c r="G20" s="360" t="n">
        <f aca="false">EDATE(DATE(2026,4,1),F20-1)</f>
        <v>47119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35</v>
      </c>
      <c r="G21" s="360" t="n">
        <f aca="false">EDATE(DATE(2026,4,1),F21-1)</f>
        <v>47150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42</v>
      </c>
      <c r="G22" s="360" t="n">
        <f aca="false">EDATE(DATE(2026,4,1),F22-1)</f>
        <v>47362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47</v>
      </c>
      <c r="G23" s="360" t="n">
        <f aca="false">EDATE(DATE(2026,4,1),F23-1)</f>
        <v>47515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48</v>
      </c>
      <c r="G24" s="360" t="n">
        <f aca="false">EDATE(DATE(2026,4,1),F24-1)</f>
        <v>47543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49</v>
      </c>
      <c r="G25" s="360" t="n">
        <f aca="false">EDATE(DATE(2026,4,1),F25-1)</f>
        <v>47574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50</v>
      </c>
      <c r="G26" s="360" t="n">
        <f aca="false">EDATE(DATE(2026,4,1),F26-1)</f>
        <v>47604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51</v>
      </c>
      <c r="G27" s="360" t="n">
        <f aca="false">EDATE(DATE(2026,4,1),F27-1)</f>
        <v>47635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52</v>
      </c>
      <c r="G28" s="360" t="n">
        <f aca="false">EDATE(DATE(2026,4,1),F28-1)</f>
        <v>47665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53</v>
      </c>
      <c r="G29" s="360" t="n">
        <f aca="false">EDATE(DATE(2026,4,1),F29-1)</f>
        <v>47696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54</v>
      </c>
      <c r="G30" s="360" t="n">
        <f aca="false">EDATE(DATE(2026,4,1),F30-1)</f>
        <v>47727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55</v>
      </c>
      <c r="G31" s="360" t="n">
        <f aca="false">EDATE(DATE(2026,4,1),F31-1)</f>
        <v>47757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56</v>
      </c>
      <c r="G32" s="360" t="n">
        <f aca="false">EDATE(DATE(2026,4,1),F32-1)</f>
        <v>47788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57</v>
      </c>
      <c r="G33" s="360" t="n">
        <f aca="false">EDATE(DATE(2026,4,1),F33-1)</f>
        <v>47818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61</v>
      </c>
      <c r="G34" s="360" t="n">
        <f aca="false">EDATE(DATE(2026,4,1),F34-1)</f>
        <v>47939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62</v>
      </c>
      <c r="G35" s="360" t="n">
        <f aca="false">EDATE(DATE(2026,4,1),F35-1)</f>
        <v>47969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66</v>
      </c>
      <c r="G36" s="360" t="n">
        <f aca="false">EDATE(DATE(2026,4,1),F36-1)</f>
        <v>48092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67</v>
      </c>
      <c r="G37" s="360" t="n">
        <f aca="false">EDATE(DATE(2026,4,1),F37-1)</f>
        <v>48122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68</v>
      </c>
      <c r="G38" s="360" t="n">
        <f aca="false">EDATE(DATE(2026,4,1),F38-1)</f>
        <v>48153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69</v>
      </c>
      <c r="G39" s="360" t="n">
        <f aca="false">EDATE(DATE(2026,4,1),F39-1)</f>
        <v>48183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70</v>
      </c>
      <c r="G40" s="360" t="n">
        <f aca="false">EDATE(DATE(2026,4,1),F40-1)</f>
        <v>48214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71</v>
      </c>
      <c r="G41" s="360" t="n">
        <f aca="false">EDATE(DATE(2026,4,1),F41-1)</f>
        <v>48245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72</v>
      </c>
      <c r="G42" s="360" t="n">
        <f aca="false">EDATE(DATE(2026,4,1),F42-1)</f>
        <v>48274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73</v>
      </c>
      <c r="G43" s="360" t="n">
        <f aca="false">EDATE(DATE(2026,4,1),F43-1)</f>
        <v>48305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74</v>
      </c>
      <c r="G44" s="360" t="n">
        <f aca="false">EDATE(DATE(2026,4,1),F44-1)</f>
        <v>48335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2026-08-31T20:21:22Z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