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<sst xmlns="http://schemas.openxmlformats.org/spreadsheetml/2006/main" count="485" uniqueCount="301">
  <si>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</si>
  <si>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</si>
  <si>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</si>
  <si>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</si>
  <si>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</si>
  <si>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</si>
  <si>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</si>
  <si>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</si>
  <si>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</si>
  <si>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</si>
  <si>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</si>
  <si>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</si>
  <si>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</si>
  <si>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</si>
  <si>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</si>
  <si>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</si>
  <si>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</si>
  <si>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</si>
  <si>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</si>
  <si>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</si>
  <si>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</si>
  <si>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</si>
  <si>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</si>
  <si>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</si>
  <si>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</si>
  <si>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</si>
  <si>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</si>
  <si>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</si>
  <si>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</si>
  <si>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</si>
  <si>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</si>
  <si>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</si>
  <si>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</si>
  <si>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</si>
  <si>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</si>
  <si>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</si>
  <si>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</si>
  <si>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</si>
  <si>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</si>
  <si>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</si>
  <si>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</si>
  <si>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</si>
  <si>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</si>
  <si>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</si>
  <si>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</si>
  <si>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</si>
  <si>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</si>
  <si>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</si>
  <si>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</si>
  <si>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</si>
  <si>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</si>
  <si>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</si>
  <si>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</si>
  <si>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</si>
  <si>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</si>
  <si>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</si>
  <si>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</si>
  <si>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</si>
  <si>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</si>
  <si>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</si>
  <si>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</si>
  <si>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</si>
  <si>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</si>
  <si>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</si>
  <si>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</si>
  <si>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</si>
  <si>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</si>
  <si>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</si>
  <si>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</si>
  <si>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</si>
  <si>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</si>
  <si>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</si>
  <si>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</si>
  <si>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</si>
  <si>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</si>
  <si>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</si>
  <si>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</si>
  <si>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</si>
  <si>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</si>
  <si>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</si>
  <si>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</si>
  <si>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</si>
  <si>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</si>
  <si>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</si>
  <si>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</si>
  <si>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</si>
  <si>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</si>
  <si>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</si>
  <si>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</si>
  <si>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</si>
  <si>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</si>
  <si>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</si>
  <si>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</si>
  <si>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</si>
  <si>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</si>
  <si>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</si>
  <si>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</si>
  <si>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</si>
  <si>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</si>
  <si>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</si>
  <si>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</si>
  <si>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</si>
  <si>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</si>
  <si>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</si>
  <si>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</si>
  <si>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</si>
  <si>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</si>
  <si>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</si>
  <si>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</si>
  <si>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</si>
  <si>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</si>
  <si>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</si>
  <si>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</si>
  <si>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</si>
  <si>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</si>
  <si>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</si>
  <si>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</si>
  <si>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</si>
  <si>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</si>
  <si>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</si>
  <si>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</si>
  <si>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</si>
  <si>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</si>
  <si>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</si>
  <si>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</si>
  <si>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</si>
  <si>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</si>
  <si>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</si>
  <si>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</si>
  <si>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</si>
  <si>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</si>
  <si>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</si>
  <si>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</si>
  <si>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</si>
  <si>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</si>
  <si>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</si>
  <si>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</si>
  <si>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</si>
  <si>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</si>
  <si>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</si>
  <si>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</si>
  <si>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</si>
  <si>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</si>
  <si>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</si>
  <si>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</si>
  <si>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</si>
  <si>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</si>
  <si>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</si>
  <si>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</si>
  <si>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</si>
  <si>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</si>
  <si>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</si>
  <si>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</si>
  <si>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</si>
  <si>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</si>
  <si>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</si>
  <si>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</si>
  <si>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</si>
  <si>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</si>
  <si>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</si>
  <si>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</si>
  <si>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</si>
  <si>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</si>
  <si>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</si>
  <si>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</si>
  <si>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</si>
  <si>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</si>
  <si>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</si>
  <si>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</si>
  <si>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</si>
  <si>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</si>
  <si>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</si>
  <si>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</si>
  <si>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</si>
  <si>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</si>
  <si>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</si>
  <si>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</si>
  <si>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</si>
  <si>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</si>
  <si>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</si>
  <si>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</si>
  <si>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</si>
  <si>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</si>
  <si>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</si>
  <si>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</si>
  <si>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</si>
  <si>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</si>
  <si>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</si>
  <si>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</si>
  <si>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</si>
  <si>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</si>
  <si>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</si>
  <si>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</si>
  <si>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</si>
  <si>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</si>
  <si>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</si>
  <si>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</si>
  <si>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</si>
  <si>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</si>
  <si>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</si>
  <si>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</si>
  <si>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</si>
  <si>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</si>
  <si>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</si>
  <si>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</si>
  <si>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</si>
  <si>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</si>
  <si>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</si>
  <si>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</si>
  <si>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</si>
  <si>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</si>
  <si>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</si>
  <si>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</si>
  <si>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</si>
  <si>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</si>
  <si>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</si>
  <si>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</si>
  <si>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</si>
  <si>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</si>
  <si>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</si>
  <si>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</si>
  <si>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</si>
  <si>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</si>
  <si>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</si>
  <si>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</si>
  <si>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</si>
  <si>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</si>
  <si>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</si>
  <si>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</si>
  <si>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</si>
  <si>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</si>
  <si>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</si>
  <si>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</si>
  <si>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</si>
  <si>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</si>
  <si>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</si>
  <si>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</si>
  <si>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</si>
  <si>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</si>
  <si>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</si>
  <si>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</si>
  <si>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</si>
  <si>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</si>
  <si>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</si>
  <si>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</si>
  <si>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</si>
  <si>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</si>
  <si>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</si>
  <si>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</si>
  <si>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</si>
  <si>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</si>
  <si>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</si>
  <si>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</si>
  <si>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</si>
  <si>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</si>
  <si>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</si>
  <si>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</si>
  <si>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</si>
  <si>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</si>
  <si>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</si>
  <si>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</si>
  <si>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</si>
  <si>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</si>
  <si>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</si>
  <si>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</si>
  <si>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</si>
  <si>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</si>
  <si>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</si>
  <si>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</si>
  <si>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</si>
  <si>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</si>
  <si>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</si>
  <si>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</si>
  <si>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</si>
  <si>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</si>
  <si>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</si>
  <si>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</si>
  <si>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</si>
  <si>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</si>
  <si>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Dmg:</t>
  </si>
  <si>
    <t>Rudy "Crab" Morton</t>
  </si>
  <si>
    <t>Burrow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</si>
  <si>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Tunnel 4 through materials as tough as wood (AV 6)</t>
    </r>
  </si>
  <si>
    <t>Carapace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</si>
  <si>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4/2/0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</si>
  <si>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Move -1</t>
    </r>
  </si>
  <si>
    <t>Skitter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</si>
  <si>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Run 10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</si>
  <si>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Defense +1</t>
    </r>
  </si>
  <si>
    <t>Spider’s Strength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</si>
  <si>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Muscle +2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</si>
  <si>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Melee attacks get Pierce(1)</t>
    </r>
  </si>
  <si>
    <t>Sting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</si>
  <si>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2d8 + Muscle Stabbing Physical Damage</t>
    </r>
  </si>
  <si>
    <t>Move:</t>
  </si>
  <si>
    <t>Run 10</t>
  </si>
  <si>
    <t>Armored Suit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</si>
  <si>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3/3/0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</si>
  <si>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block skill increases by 1</t>
    </r>
  </si>
  <si>
    <t>7/5/0</t>
  </si>
  <si>
    <t>2d8+d12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</si>
</sst>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2"/>
      <color theme="1"/>
      <name val="Century Gothic"/>
      <family val="2"/>
    </font>
    <font>
      <sz val="7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9" fillId="0" borderId="0" xfId="0" applyFont="1"/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horizontal="justify" vertical="center" wrapText="1"/>
    </xf>
    <xf numFmtId="0" fontId="10" fillId="0" borderId="12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2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9" fillId="0" borderId="5" xfId="0" quotePrefix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E15" sqref="E15:F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43" t="s">
        <v>280</v>
      </c>
      <c r="C1" s="43"/>
      <c r="D1" s="43"/>
      <c r="E1" s="43"/>
      <c r="F1" s="43"/>
      <c r="G1" s="5" t="s">
        <v>20</v>
      </c>
      <c r="H1" s="6"/>
      <c r="I1" s="3"/>
    </row>
    <row r="2" spans="1:9" ht="21" customHeight="1" x14ac:dyDescent="0.3">
      <c r="A2" s="4" t="s">
        <v>75</v>
      </c>
      <c r="B2" s="43"/>
      <c r="C2" s="43"/>
      <c r="D2" s="43"/>
      <c r="E2" s="43"/>
      <c r="F2" s="43"/>
      <c r="G2" s="10" t="s">
        <v>87</v>
      </c>
      <c r="H2" s="4"/>
      <c r="I2" s="1"/>
    </row>
    <row r="3" spans="1:9" ht="17.25" x14ac:dyDescent="0.3">
      <c r="A3" s="4" t="s">
        <v>76</v>
      </c>
      <c r="B3" s="16" t="s">
        <v>192</v>
      </c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20</v>
      </c>
      <c r="C6" s="4">
        <f t="shared" ref="C6:C12" si="0">(B6 - 10)/2</f>
        <v>5</v>
      </c>
      <c r="D6" s="4"/>
      <c r="E6" s="4" t="s">
        <v>10</v>
      </c>
      <c r="F6" s="4">
        <f>_xlfn.FLOOR.MATH(VLOOKUP(G2,'Fighting Profiles'!A2:F48,2,FALSE))</f>
        <v>18</v>
      </c>
      <c r="G6" s="4"/>
      <c r="H6" s="4"/>
    </row>
    <row r="7" spans="1:9" ht="17.25" x14ac:dyDescent="0.3">
      <c r="A7" s="4" t="s">
        <v>8</v>
      </c>
      <c r="B7" s="8">
        <v>14</v>
      </c>
      <c r="C7" s="4">
        <f t="shared" si="0"/>
        <v>2</v>
      </c>
      <c r="D7" s="4"/>
      <c r="E7" s="4" t="s">
        <v>11</v>
      </c>
      <c r="F7" s="4">
        <f>_xlfn.FLOOR.MATH(VLOOKUP(G2,'Fighting Profiles'!A2:F48,3,FALSE))</f>
        <v>18</v>
      </c>
      <c r="G7" s="4"/>
      <c r="H7" s="4"/>
    </row>
    <row r="8" spans="1:9" ht="17.25" x14ac:dyDescent="0.3">
      <c r="A8" s="4" t="s">
        <v>15</v>
      </c>
      <c r="B8" s="8">
        <v>10</v>
      </c>
      <c r="C8" s="4">
        <f t="shared" si="0"/>
        <v>0</v>
      </c>
      <c r="D8" s="4"/>
      <c r="E8" s="4" t="s">
        <v>12</v>
      </c>
      <c r="F8" s="4">
        <f>_xlfn.FLOOR.MATH(VLOOKUP(G2,'Fighting Profiles'!A2:F48,4,FALSE))</f>
        <v>12</v>
      </c>
      <c r="G8" s="4"/>
      <c r="H8" s="4"/>
    </row>
    <row r="9" spans="1:9" ht="17.25" x14ac:dyDescent="0.3">
      <c r="A9" s="4" t="s">
        <v>16</v>
      </c>
      <c r="B9" s="8">
        <v>14</v>
      </c>
      <c r="C9" s="4">
        <f t="shared" si="0"/>
        <v>2</v>
      </c>
      <c r="D9" s="4"/>
      <c r="E9" s="4" t="s">
        <v>13</v>
      </c>
      <c r="F9" s="4">
        <f>_xlfn.FLOOR.MATH(VLOOKUP(G2,'Fighting Profiles'!A2:F48,5,FALSE))</f>
        <v>12</v>
      </c>
      <c r="G9" s="4"/>
      <c r="H9" s="4"/>
    </row>
    <row r="10" spans="1:9" ht="17.25" x14ac:dyDescent="0.3">
      <c r="A10" s="4" t="s">
        <v>17</v>
      </c>
      <c r="B10" s="8">
        <v>8</v>
      </c>
      <c r="C10" s="4">
        <f t="shared" si="0"/>
        <v>-1</v>
      </c>
      <c r="D10" s="4"/>
      <c r="E10" s="4" t="s">
        <v>14</v>
      </c>
      <c r="F10" s="4">
        <f>_xlfn.FLOOR.MATH(VLOOKUP(G2,'Fighting Profiles'!A2:F48,6,FALSE))</f>
        <v>9</v>
      </c>
      <c r="G10" s="4"/>
      <c r="H10" s="4"/>
    </row>
    <row r="11" spans="1:9" ht="17.25" x14ac:dyDescent="0.3">
      <c r="A11" s="4" t="s">
        <v>18</v>
      </c>
      <c r="B11" s="8">
        <v>11</v>
      </c>
      <c r="C11" s="4">
        <f t="shared" si="0"/>
        <v>0.5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11</v>
      </c>
      <c r="C12" s="4">
        <f t="shared" si="0"/>
        <v>0.5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36</v>
      </c>
      <c r="C14" s="4"/>
      <c r="D14" s="7" t="s">
        <v>74</v>
      </c>
      <c r="E14" s="44" t="s">
        <v>299</v>
      </c>
      <c r="F14" s="45"/>
      <c r="G14" s="9" t="s">
        <v>77</v>
      </c>
      <c r="H14" s="4"/>
    </row>
    <row r="15" spans="1:9" ht="17.25" x14ac:dyDescent="0.3">
      <c r="A15" s="7" t="s">
        <v>73</v>
      </c>
      <c r="B15" s="4">
        <v>6</v>
      </c>
      <c r="C15" s="4"/>
      <c r="D15" s="24" t="s">
        <v>279</v>
      </c>
      <c r="E15" s="39" t="s">
        <v>300</v>
      </c>
      <c r="F15" s="40"/>
      <c r="G15" s="41"/>
      <c r="H15" s="4"/>
    </row>
    <row r="16" spans="1:9" ht="17.25" x14ac:dyDescent="0.3">
      <c r="A16" s="7" t="s">
        <v>71</v>
      </c>
      <c r="B16" s="4">
        <f xml:space="preserve"> _xlfn.FLOOR.MATH(C10+C8)</f>
        <v>-1</v>
      </c>
      <c r="C16" s="4"/>
      <c r="D16" s="24" t="s">
        <v>294</v>
      </c>
      <c r="E16" s="39" t="s">
        <v>295</v>
      </c>
      <c r="F16" s="40"/>
      <c r="G16" s="42"/>
      <c r="H16" s="4"/>
    </row>
    <row r="17" spans="1:9" ht="15.75" x14ac:dyDescent="0.25">
      <c r="A17" s="7" t="s">
        <v>1</v>
      </c>
      <c r="B17" s="7"/>
      <c r="C17" s="7"/>
      <c r="D17" s="7">
        <f>SUM(D19:D36)+30</f>
        <v>160</v>
      </c>
      <c r="E17" s="7"/>
      <c r="F17" s="7"/>
      <c r="G17" s="7"/>
      <c r="H17" s="7"/>
      <c r="I17" s="2"/>
    </row>
    <row r="18" spans="1:9" ht="16.5" thickBot="1" x14ac:dyDescent="0.3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8.75" thickBot="1" x14ac:dyDescent="0.3">
      <c r="A19" s="25" t="s">
        <v>281</v>
      </c>
      <c r="B19" s="26" t="s">
        <v>231</v>
      </c>
      <c r="C19" s="26" t="s">
        <v>231</v>
      </c>
      <c r="D19" s="26">
        <v>20</v>
      </c>
      <c r="E19" s="26" t="s">
        <v>228</v>
      </c>
      <c r="F19" s="26" t="s">
        <v>228</v>
      </c>
      <c r="G19" s="27" t="s">
        <v>229</v>
      </c>
      <c r="H19" s="26">
        <v>1</v>
      </c>
      <c r="I19" s="28" t="s">
        <v>282</v>
      </c>
    </row>
    <row r="20" spans="1:9" x14ac:dyDescent="0.25">
      <c r="A20" s="35" t="s">
        <v>283</v>
      </c>
      <c r="B20" s="35" t="s">
        <v>226</v>
      </c>
      <c r="C20" s="35" t="s">
        <v>227</v>
      </c>
      <c r="D20" s="35">
        <v>20</v>
      </c>
      <c r="E20" s="35" t="s">
        <v>228</v>
      </c>
      <c r="F20" s="35" t="s">
        <v>228</v>
      </c>
      <c r="G20" s="37" t="s">
        <v>229</v>
      </c>
      <c r="H20" s="35">
        <v>0</v>
      </c>
      <c r="I20" s="29" t="s">
        <v>284</v>
      </c>
    </row>
    <row r="21" spans="1:9" ht="15.75" thickBot="1" x14ac:dyDescent="0.3">
      <c r="A21" s="36"/>
      <c r="B21" s="36"/>
      <c r="C21" s="36"/>
      <c r="D21" s="36"/>
      <c r="E21" s="36"/>
      <c r="F21" s="36"/>
      <c r="G21" s="38"/>
      <c r="H21" s="36"/>
      <c r="I21" s="30" t="s">
        <v>285</v>
      </c>
    </row>
    <row r="22" spans="1:9" x14ac:dyDescent="0.25">
      <c r="A22" s="35" t="s">
        <v>286</v>
      </c>
      <c r="B22" s="35" t="s">
        <v>231</v>
      </c>
      <c r="C22" s="35" t="s">
        <v>231</v>
      </c>
      <c r="D22" s="35">
        <v>20</v>
      </c>
      <c r="E22" s="35" t="s">
        <v>228</v>
      </c>
      <c r="F22" s="35" t="s">
        <v>228</v>
      </c>
      <c r="G22" s="37" t="s">
        <v>229</v>
      </c>
      <c r="H22" s="35">
        <v>1</v>
      </c>
      <c r="I22" s="31" t="s">
        <v>287</v>
      </c>
    </row>
    <row r="23" spans="1:9" ht="15.75" thickBot="1" x14ac:dyDescent="0.3">
      <c r="A23" s="36"/>
      <c r="B23" s="36"/>
      <c r="C23" s="36"/>
      <c r="D23" s="36"/>
      <c r="E23" s="36"/>
      <c r="F23" s="36"/>
      <c r="G23" s="38"/>
      <c r="H23" s="36"/>
      <c r="I23" s="30" t="s">
        <v>288</v>
      </c>
    </row>
    <row r="24" spans="1:9" x14ac:dyDescent="0.25">
      <c r="A24" s="35" t="s">
        <v>289</v>
      </c>
      <c r="B24" s="35" t="s">
        <v>240</v>
      </c>
      <c r="C24" s="35" t="s">
        <v>227</v>
      </c>
      <c r="D24" s="35">
        <v>20</v>
      </c>
      <c r="E24" s="35" t="s">
        <v>228</v>
      </c>
      <c r="F24" s="35" t="s">
        <v>228</v>
      </c>
      <c r="G24" s="37" t="s">
        <v>229</v>
      </c>
      <c r="H24" s="35">
        <v>0</v>
      </c>
      <c r="I24" s="29" t="s">
        <v>290</v>
      </c>
    </row>
    <row r="25" spans="1:9" ht="15.75" thickBot="1" x14ac:dyDescent="0.3">
      <c r="A25" s="36"/>
      <c r="B25" s="36"/>
      <c r="C25" s="36"/>
      <c r="D25" s="36"/>
      <c r="E25" s="36"/>
      <c r="F25" s="36"/>
      <c r="G25" s="38"/>
      <c r="H25" s="36"/>
      <c r="I25" s="30" t="s">
        <v>291</v>
      </c>
    </row>
    <row r="26" spans="1:9" ht="18.75" thickBot="1" x14ac:dyDescent="0.3">
      <c r="A26" s="32" t="s">
        <v>292</v>
      </c>
      <c r="B26" s="33" t="s">
        <v>254</v>
      </c>
      <c r="C26" s="33" t="s">
        <v>222</v>
      </c>
      <c r="D26" s="33">
        <v>20</v>
      </c>
      <c r="E26" s="33" t="s">
        <v>228</v>
      </c>
      <c r="F26" s="33" t="s">
        <v>228</v>
      </c>
      <c r="G26" s="34" t="s">
        <v>224</v>
      </c>
      <c r="H26" s="33">
        <v>3</v>
      </c>
      <c r="I26" s="30" t="s">
        <v>293</v>
      </c>
    </row>
    <row r="27" spans="1:9" ht="15.75" thickBot="1" x14ac:dyDescent="0.3">
      <c r="A27" s="25" t="s">
        <v>296</v>
      </c>
      <c r="B27" s="26" t="s">
        <v>226</v>
      </c>
      <c r="C27" s="26" t="s">
        <v>227</v>
      </c>
      <c r="D27" s="26">
        <v>20</v>
      </c>
      <c r="E27" s="26" t="s">
        <v>228</v>
      </c>
      <c r="F27" s="26" t="s">
        <v>228</v>
      </c>
      <c r="G27" s="27" t="s">
        <v>229</v>
      </c>
      <c r="H27" s="26">
        <v>0</v>
      </c>
      <c r="I27" s="28" t="s">
        <v>297</v>
      </c>
    </row>
    <row r="28" spans="1:9" ht="15.75" thickBot="1" x14ac:dyDescent="0.3">
      <c r="A28" s="32" t="s">
        <v>11</v>
      </c>
      <c r="B28" s="33" t="s">
        <v>237</v>
      </c>
      <c r="C28" s="33" t="s">
        <v>227</v>
      </c>
      <c r="D28" s="33">
        <v>10</v>
      </c>
      <c r="E28" s="33" t="s">
        <v>228</v>
      </c>
      <c r="F28" s="33" t="s">
        <v>228</v>
      </c>
      <c r="G28" s="34" t="s">
        <v>229</v>
      </c>
      <c r="H28" s="33">
        <v>0</v>
      </c>
      <c r="I28" s="30" t="s">
        <v>298</v>
      </c>
    </row>
  </sheetData>
  <mergeCells count="30">
    <mergeCell ref="G15:G16"/>
    <mergeCell ref="B2:F2"/>
    <mergeCell ref="B1:F1"/>
    <mergeCell ref="E14:F14"/>
    <mergeCell ref="E15:F15"/>
    <mergeCell ref="E22:E23"/>
    <mergeCell ref="F22:F23"/>
    <mergeCell ref="G22:G23"/>
    <mergeCell ref="H22:H23"/>
    <mergeCell ref="A20:A21"/>
    <mergeCell ref="B20:B21"/>
    <mergeCell ref="C20:C21"/>
    <mergeCell ref="D20:D21"/>
    <mergeCell ref="E20:E21"/>
    <mergeCell ref="F24:F25"/>
    <mergeCell ref="G24:G25"/>
    <mergeCell ref="H24:H25"/>
    <mergeCell ref="E16:F16"/>
    <mergeCell ref="A24:A25"/>
    <mergeCell ref="B24:B25"/>
    <mergeCell ref="C24:C25"/>
    <mergeCell ref="D24:D25"/>
    <mergeCell ref="E24:E25"/>
    <mergeCell ref="F20:F21"/>
    <mergeCell ref="G20:G21"/>
    <mergeCell ref="H20:H21"/>
    <mergeCell ref="A22:A23"/>
    <mergeCell ref="B22:B23"/>
    <mergeCell ref="C22:C23"/>
    <mergeCell ref="D22:D23"/>
  </mergeCells>
  <pageMargins left="0.7" right="0.7" top="0.75" bottom="0.75" header="0.3" footer="0.3"/>
  <pageSetup scale="9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17</v>
      </c>
      <c r="C2" s="4">
        <f xml:space="preserve"> 'Character Sheet'!C8+'Character Sheet'!C7+2+8</f>
        <v>12</v>
      </c>
      <c r="D2" s="4">
        <f xml:space="preserve"> 'Character Sheet'!C8+'Character Sheet'!C10+2+8</f>
        <v>9</v>
      </c>
      <c r="E2" s="4">
        <f xml:space="preserve"> 'Character Sheet'!C8+'Character Sheet'!C7+2+8</f>
        <v>12</v>
      </c>
      <c r="F2" s="4">
        <f xml:space="preserve"> 'Character Sheet'!C12+'Character Sheet'!C10+2+8</f>
        <v>9.5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15</v>
      </c>
      <c r="C3" s="4">
        <f xml:space="preserve"> 'Character Sheet'!C10+'Character Sheet'!C7+2+8</f>
        <v>11</v>
      </c>
      <c r="D3" s="4">
        <f xml:space="preserve"> 'Character Sheet'!C8+'Character Sheet'!C7+2+8</f>
        <v>12</v>
      </c>
      <c r="E3" s="4">
        <f xml:space="preserve"> 'Character Sheet'!C8+'Character Sheet'!C10+2+8</f>
        <v>9</v>
      </c>
      <c r="F3" s="4">
        <f xml:space="preserve"> 'Character Sheet'!C12+'Character Sheet'!C10+1+8</f>
        <v>8.5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18</v>
      </c>
      <c r="C4" s="4">
        <f xml:space="preserve"> 'Character Sheet'!C11+'Character Sheet'!C7+3+8</f>
        <v>13.5</v>
      </c>
      <c r="D4" s="4">
        <f xml:space="preserve"> 'Character Sheet'!C11+'Character Sheet'!C10+1+8</f>
        <v>8.5</v>
      </c>
      <c r="E4" s="4">
        <f xml:space="preserve"> 'Character Sheet'!C11+'Character Sheet'!C7+0+8</f>
        <v>10.5</v>
      </c>
      <c r="F4" s="4">
        <f xml:space="preserve"> 'Character Sheet'!C12+'Character Sheet'!C11+3+8</f>
        <v>12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16</v>
      </c>
      <c r="C5" s="4">
        <f xml:space="preserve"> 'Character Sheet'!C8+'Character Sheet'!C7+2+8</f>
        <v>12</v>
      </c>
      <c r="D5" s="4">
        <f xml:space="preserve"> 'Character Sheet'!C8+'Character Sheet'!C7+4+8</f>
        <v>14</v>
      </c>
      <c r="E5" s="4">
        <f xml:space="preserve"> 'Character Sheet'!C8+'Character Sheet'!C7+3+8</f>
        <v>13</v>
      </c>
      <c r="F5" s="4">
        <f xml:space="preserve"> 'Character Sheet'!C8+'Character Sheet'!C11+0+8</f>
        <v>8.5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20</v>
      </c>
      <c r="C6" s="4">
        <f xml:space="preserve"> 'Character Sheet'!C6+'Character Sheet'!C7+2+8</f>
        <v>17</v>
      </c>
      <c r="D6" s="4">
        <f xml:space="preserve"> 'Character Sheet'!C8+'Character Sheet'!C6+1+8</f>
        <v>14</v>
      </c>
      <c r="E6" s="4">
        <f xml:space="preserve"> 'Character Sheet'!C8+'Character Sheet'!C7+2+8</f>
        <v>12</v>
      </c>
      <c r="F6" s="4">
        <f xml:space="preserve"> 'Character Sheet'!C9+'Character Sheet'!C11+0+8</f>
        <v>10.5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16</v>
      </c>
      <c r="C7" s="4">
        <f xml:space="preserve"> 'Character Sheet'!C8+'Character Sheet'!C7+1+8</f>
        <v>11</v>
      </c>
      <c r="D7" s="4">
        <f xml:space="preserve"> 'Character Sheet'!C8+'Character Sheet'!C11+4+8</f>
        <v>12.5</v>
      </c>
      <c r="E7" s="4">
        <f xml:space="preserve"> 'Character Sheet'!C8+'Character Sheet'!C10+3+8</f>
        <v>10</v>
      </c>
      <c r="F7" s="4">
        <f xml:space="preserve"> 'Character Sheet'!C10+'Character Sheet'!C11+1+8</f>
        <v>8.5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17</v>
      </c>
      <c r="C8" s="4">
        <f xml:space="preserve"> 'Character Sheet'!C9+'Character Sheet'!C7+2+8</f>
        <v>14</v>
      </c>
      <c r="D8" s="4">
        <f xml:space="preserve"> 'Character Sheet'!C8+'Character Sheet'!C7+3+8</f>
        <v>13</v>
      </c>
      <c r="E8" s="4">
        <f xml:space="preserve"> 'Character Sheet'!C8+'Character Sheet'!C7+2+8</f>
        <v>12</v>
      </c>
      <c r="F8" s="4">
        <f xml:space="preserve"> 'Character Sheet'!C9+'Character Sheet'!C11+1+8</f>
        <v>11.5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9.5</v>
      </c>
      <c r="C9" s="4">
        <f xml:space="preserve"> 'Character Sheet'!C11+'Character Sheet'!C7+3+8</f>
        <v>13.5</v>
      </c>
      <c r="D9" s="4">
        <f xml:space="preserve"> 'Character Sheet'!C11+'Character Sheet'!C8+2+8</f>
        <v>10.5</v>
      </c>
      <c r="E9" s="4">
        <f xml:space="preserve"> 'Character Sheet'!C8+'Character Sheet'!C10+2+8</f>
        <v>9</v>
      </c>
      <c r="F9" s="4">
        <f xml:space="preserve"> 'Character Sheet'!C12+'Character Sheet'!C11+1+8</f>
        <v>10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14</v>
      </c>
      <c r="C10" s="4">
        <f xml:space="preserve"> 'Character Sheet'!C6+'Character Sheet'!C7+2+8</f>
        <v>17</v>
      </c>
      <c r="D10" s="4">
        <f xml:space="preserve"> 'Character Sheet'!C8+'Character Sheet'!C7+2+8</f>
        <v>12</v>
      </c>
      <c r="E10" s="4">
        <f xml:space="preserve"> 'Character Sheet'!C8+'Character Sheet'!C7+2+8</f>
        <v>12</v>
      </c>
      <c r="F10" s="4">
        <f xml:space="preserve"> 'Character Sheet'!C12+'Character Sheet'!C11+0+8</f>
        <v>9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19</v>
      </c>
      <c r="C11" s="4">
        <f xml:space="preserve"> 'Character Sheet'!C7+'Character Sheet'!C9+3+8</f>
        <v>15</v>
      </c>
      <c r="D11" s="4">
        <f xml:space="preserve"> 'Character Sheet'!C6+'Character Sheet'!C7+2+8</f>
        <v>17</v>
      </c>
      <c r="E11" s="4">
        <f xml:space="preserve"> 'Character Sheet'!C8+'Character Sheet'!C7+8</f>
        <v>10</v>
      </c>
      <c r="F11" s="4">
        <f xml:space="preserve"> 'Character Sheet'!C9+'Character Sheet'!C11+1+8</f>
        <v>11.5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12</v>
      </c>
      <c r="C12" s="4">
        <f xml:space="preserve"> 'Character Sheet'!C8+'Character Sheet'!C10+2+8</f>
        <v>9</v>
      </c>
      <c r="D12" s="4">
        <f xml:space="preserve"> 'Character Sheet'!C11+'Character Sheet'!C8+3+8</f>
        <v>11.5</v>
      </c>
      <c r="E12" s="4">
        <f xml:space="preserve"> 'Character Sheet'!C8+'Character Sheet'!C7+3+8</f>
        <v>13</v>
      </c>
      <c r="F12" s="4">
        <f xml:space="preserve"> 'Character Sheet'!C8+'Character Sheet'!C11+2+8</f>
        <v>10.5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17</v>
      </c>
      <c r="C13" s="4">
        <f xml:space="preserve"> 'Character Sheet'!C6+'Character Sheet'!C7+2+8</f>
        <v>17</v>
      </c>
      <c r="D13" s="4">
        <f xml:space="preserve"> 'Character Sheet'!C11+'Character Sheet'!C8+4+8</f>
        <v>12.5</v>
      </c>
      <c r="E13" s="4">
        <f xml:space="preserve"> 'Character Sheet'!C8+'Character Sheet'!C7+2+8</f>
        <v>12</v>
      </c>
      <c r="F13" s="4">
        <f xml:space="preserve"> 'Character Sheet'!C8+'Character Sheet'!C12+0+8</f>
        <v>8.5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17</v>
      </c>
      <c r="C14" s="4">
        <f xml:space="preserve"> 'Character Sheet'!C8+'Character Sheet'!C9+3+8</f>
        <v>13</v>
      </c>
      <c r="D14" s="4">
        <f xml:space="preserve"> 'Character Sheet'!C8+'Character Sheet'!C7+2+8</f>
        <v>12</v>
      </c>
      <c r="E14" s="4">
        <f xml:space="preserve"> 'Character Sheet'!C8+'Character Sheet'!C7+1+8</f>
        <v>11</v>
      </c>
      <c r="F14" s="4">
        <f xml:space="preserve"> 'Character Sheet'!C9+'Character Sheet'!C11+2+8</f>
        <v>12.5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10.5</v>
      </c>
      <c r="C15" s="11">
        <f xml:space="preserve"> 'Character Sheet'!C8+'Character Sheet'!C7+0+8</f>
        <v>10</v>
      </c>
      <c r="D15" s="11">
        <f xml:space="preserve"> 'Character Sheet'!C8+'Character Sheet'!C10+2+8</f>
        <v>9</v>
      </c>
      <c r="E15" s="11">
        <f xml:space="preserve"> 'Character Sheet'!C8+'Character Sheet'!C7+3+8</f>
        <v>13</v>
      </c>
      <c r="F15" s="11">
        <f xml:space="preserve"> 'Character Sheet'!C10+'Character Sheet'!C12+3+8</f>
        <v>10.5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10.5</v>
      </c>
      <c r="C16" s="4">
        <f xml:space="preserve"> 'Character Sheet'!C12+'Character Sheet'!C8+1+8</f>
        <v>9.5</v>
      </c>
      <c r="D16" s="4">
        <f xml:space="preserve"> 'Character Sheet'!C8+'Character Sheet'!C7+1+8</f>
        <v>11</v>
      </c>
      <c r="E16" s="4">
        <f xml:space="preserve"> 'Character Sheet'!C12+'Character Sheet'!C10+3+8</f>
        <v>10.5</v>
      </c>
      <c r="F16" s="4">
        <f xml:space="preserve"> 'Character Sheet'!C12+'Character Sheet'!C11+5+8</f>
        <v>14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13</v>
      </c>
      <c r="C17" s="4">
        <f xml:space="preserve"> 'Character Sheet'!C8+'Character Sheet'!C10+3+8</f>
        <v>10</v>
      </c>
      <c r="D17" s="4">
        <f xml:space="preserve"> 'Character Sheet'!C8+'Character Sheet'!C7+2+8</f>
        <v>12</v>
      </c>
      <c r="E17" s="4">
        <f xml:space="preserve"> 'Character Sheet'!C8+'Character Sheet'!C10+2+8</f>
        <v>9</v>
      </c>
      <c r="F17" s="4">
        <f xml:space="preserve"> 'Character Sheet'!C10+'Character Sheet'!C12+2+8</f>
        <v>9.5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16</v>
      </c>
      <c r="C18" s="4">
        <f xml:space="preserve"> 'Character Sheet'!C6+'Character Sheet'!C7+2+8</f>
        <v>17</v>
      </c>
      <c r="D18" s="4">
        <f xml:space="preserve"> 'Character Sheet'!C8+'Character Sheet'!C7+2+8</f>
        <v>12</v>
      </c>
      <c r="E18" s="4">
        <f xml:space="preserve"> 'Character Sheet'!C8+'Character Sheet'!C7+2+8</f>
        <v>12</v>
      </c>
      <c r="F18" s="4">
        <f xml:space="preserve"> 'Character Sheet'!C12+'Character Sheet'!C11+0+8</f>
        <v>9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17</v>
      </c>
      <c r="C19" s="4">
        <f xml:space="preserve"> 'Character Sheet'!C8+'Character Sheet'!C7+3+8</f>
        <v>13</v>
      </c>
      <c r="D19" s="4">
        <f xml:space="preserve"> 'Character Sheet'!C8+'Character Sheet'!C7+2+8</f>
        <v>12</v>
      </c>
      <c r="E19" s="4">
        <f xml:space="preserve"> 'Character Sheet'!C7+'Character Sheet'!C8+3+8</f>
        <v>13</v>
      </c>
      <c r="F19" s="4">
        <f xml:space="preserve"> 'Character Sheet'!C12+'Character Sheet'!C11+0+8</f>
        <v>9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19</v>
      </c>
      <c r="C20" s="4">
        <f xml:space="preserve"> 'Character Sheet'!C6+'Character Sheet'!C7+4+8</f>
        <v>19</v>
      </c>
      <c r="D20" s="4">
        <f xml:space="preserve"> 'Character Sheet'!C8+'Character Sheet'!C7+0+8</f>
        <v>10</v>
      </c>
      <c r="E20" s="4">
        <f xml:space="preserve"> 'Character Sheet'!C8+'Character Sheet'!C7+2+8</f>
        <v>12</v>
      </c>
      <c r="F20" s="4">
        <f xml:space="preserve"> 'Character Sheet'!C12+'Character Sheet'!C11+0+8</f>
        <v>9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14</v>
      </c>
      <c r="C21" s="4">
        <f xml:space="preserve"> 'Character Sheet'!C8+'Character Sheet'!C10+2+8</f>
        <v>9</v>
      </c>
      <c r="D21" s="4">
        <f xml:space="preserve"> 'Character Sheet'!C8+'Character Sheet'!C7+2+8</f>
        <v>12</v>
      </c>
      <c r="E21" s="4">
        <f xml:space="preserve"> 'Character Sheet'!C8+'Character Sheet'!C10+2+8</f>
        <v>9</v>
      </c>
      <c r="F21" s="4">
        <f xml:space="preserve"> 'Character Sheet'!C10+'Character Sheet'!C11+2+8</f>
        <v>9.5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17</v>
      </c>
      <c r="C22" s="4">
        <f xml:space="preserve"> 'Character Sheet'!C8+'Character Sheet'!C7+1+8</f>
        <v>11</v>
      </c>
      <c r="D22" s="4">
        <f xml:space="preserve"> 'Character Sheet'!C8+'Character Sheet'!C10+1+8</f>
        <v>8</v>
      </c>
      <c r="E22" s="4">
        <f xml:space="preserve"> 'Character Sheet'!C8+'Character Sheet'!C10+3+8</f>
        <v>10</v>
      </c>
      <c r="F22" s="4">
        <f xml:space="preserve"> 'Character Sheet'!C10+'Character Sheet'!C11+1+8</f>
        <v>8.5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18</v>
      </c>
      <c r="C23" s="4">
        <f xml:space="preserve"> 'Character Sheet'!C6+'Character Sheet'!C7+2+8</f>
        <v>17</v>
      </c>
      <c r="D23" s="4">
        <f xml:space="preserve"> 'Character Sheet'!C6+'Character Sheet'!C7+3+8</f>
        <v>18</v>
      </c>
      <c r="E23" s="4">
        <f xml:space="preserve"> 'Character Sheet'!C8+'Character Sheet'!C7+2+8</f>
        <v>12</v>
      </c>
      <c r="F23" s="4">
        <f xml:space="preserve"> 'Character Sheet'!C9+'Character Sheet'!C11+0+8</f>
        <v>10.5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18</v>
      </c>
      <c r="C24" s="4">
        <f xml:space="preserve"> 'Character Sheet'!C6+'Character Sheet'!C9+4+8</f>
        <v>19</v>
      </c>
      <c r="D24" s="4">
        <f xml:space="preserve"> 'Character Sheet'!C8+'Character Sheet'!C7+0+8</f>
        <v>10</v>
      </c>
      <c r="E24" s="4">
        <f xml:space="preserve"> 'Character Sheet'!C8+'Character Sheet'!C9+2+8</f>
        <v>12</v>
      </c>
      <c r="F24" s="4">
        <f xml:space="preserve"> 'Character Sheet'!C11+'Character Sheet'!C9+2+8</f>
        <v>12.5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16.5</v>
      </c>
      <c r="C25" s="4">
        <f xml:space="preserve"> 'Character Sheet'!C12+'Character Sheet'!C7+3+8</f>
        <v>13.5</v>
      </c>
      <c r="D25" s="4">
        <f xml:space="preserve"> 'Character Sheet'!C12+'Character Sheet'!C8+0+8</f>
        <v>8.5</v>
      </c>
      <c r="E25" s="4">
        <f xml:space="preserve"> 'Character Sheet'!C8+'Character Sheet'!C7+2+8</f>
        <v>12</v>
      </c>
      <c r="F25" s="4">
        <f xml:space="preserve"> 'Character Sheet'!C12+'Character Sheet'!C11+2+8</f>
        <v>11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11</v>
      </c>
      <c r="C26" s="4">
        <f xml:space="preserve"> 'Character Sheet'!C10+'Character Sheet'!C7+2+8</f>
        <v>11</v>
      </c>
      <c r="D26" s="4">
        <f xml:space="preserve"> 'Character Sheet'!C10+'Character Sheet'!C11+2+8</f>
        <v>9.5</v>
      </c>
      <c r="E26" s="4">
        <f xml:space="preserve"> 'Character Sheet'!C8+'Character Sheet'!C10+2+8</f>
        <v>9</v>
      </c>
      <c r="F26" s="4">
        <f xml:space="preserve"> 'Character Sheet'!C10+'Character Sheet'!C12+2+8</f>
        <v>9.5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12</v>
      </c>
      <c r="C27" s="4">
        <f xml:space="preserve"> 'Character Sheet'!C8+'Character Sheet'!C10+2+8</f>
        <v>9</v>
      </c>
      <c r="D27" s="4">
        <f xml:space="preserve"> 'Character Sheet'!C8+'Character Sheet'!C10+3+8</f>
        <v>10</v>
      </c>
      <c r="E27" s="4">
        <f xml:space="preserve"> 'Character Sheet'!C8+'Character Sheet'!C7+3+8</f>
        <v>13</v>
      </c>
      <c r="F27" s="4">
        <f xml:space="preserve"> 'Character Sheet'!C10+'Character Sheet'!C11+2+8</f>
        <v>9.5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18</v>
      </c>
      <c r="C28" s="4">
        <f xml:space="preserve"> 'Character Sheet'!C8+'Character Sheet'!C7+3+8</f>
        <v>13</v>
      </c>
      <c r="D28" s="4">
        <f xml:space="preserve"> 'Character Sheet'!C8+'Character Sheet'!C10+1+8</f>
        <v>8</v>
      </c>
      <c r="E28" s="4">
        <f xml:space="preserve"> 'Character Sheet'!C8+'Character Sheet'!C7+2+8</f>
        <v>12</v>
      </c>
      <c r="F28" s="4">
        <f xml:space="preserve"> 'Character Sheet'!C12+'Character Sheet'!C10+1+8</f>
        <v>8.5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15</v>
      </c>
      <c r="C29" s="4">
        <f xml:space="preserve"> 'Character Sheet'!C8+'Character Sheet'!C10+1+8</f>
        <v>8</v>
      </c>
      <c r="D29" s="4">
        <f xml:space="preserve"> 'Character Sheet'!C10+'Character Sheet'!C7+2+8</f>
        <v>11</v>
      </c>
      <c r="E29" s="4">
        <f xml:space="preserve"> 'Character Sheet'!C8+'Character Sheet'!C10+3+8</f>
        <v>10</v>
      </c>
      <c r="F29" s="4">
        <f xml:space="preserve"> 'Character Sheet'!C11+'Character Sheet'!C10+4+8</f>
        <v>11.5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13</v>
      </c>
      <c r="C30" s="4">
        <f xml:space="preserve"> 'Character Sheet'!C6+'Character Sheet'!C7+2+8</f>
        <v>17</v>
      </c>
      <c r="D30" s="4">
        <f xml:space="preserve"> 'Character Sheet'!C8+'Character Sheet'!C7+1+8</f>
        <v>11</v>
      </c>
      <c r="E30" s="4">
        <f xml:space="preserve"> 'Character Sheet'!C8+'Character Sheet'!C10+4+8</f>
        <v>11</v>
      </c>
      <c r="F30" s="4">
        <f xml:space="preserve"> 'Character Sheet'!C12+'Character Sheet'!C8+0+8</f>
        <v>8.5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18</v>
      </c>
      <c r="C31" s="4">
        <f xml:space="preserve"> 'Character Sheet'!C6+'Character Sheet'!C9+3+8</f>
        <v>18</v>
      </c>
      <c r="D31" s="4">
        <f xml:space="preserve"> 'Character Sheet'!C8+'Character Sheet'!C7+2+8</f>
        <v>12</v>
      </c>
      <c r="E31" s="4">
        <f xml:space="preserve"> 'Character Sheet'!C8+'Character Sheet'!C9+2+8</f>
        <v>12</v>
      </c>
      <c r="F31" s="4">
        <f xml:space="preserve"> 'Character Sheet'!C9+'Character Sheet'!C10+0+8</f>
        <v>9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15</v>
      </c>
      <c r="C32" s="4">
        <f xml:space="preserve"> 'Character Sheet'!C10+'Character Sheet'!C7+1+8</f>
        <v>10</v>
      </c>
      <c r="D32" s="4">
        <f xml:space="preserve"> 'Character Sheet'!C8+'Character Sheet'!C10+3+8</f>
        <v>10</v>
      </c>
      <c r="E32" s="4">
        <f xml:space="preserve"> 'Character Sheet'!C8+'Character Sheet'!C10+3+8</f>
        <v>10</v>
      </c>
      <c r="F32" s="4">
        <f xml:space="preserve"> 'Character Sheet'!C10+'Character Sheet'!C12+3+8</f>
        <v>10.5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13.5</v>
      </c>
      <c r="C33" s="4">
        <f xml:space="preserve"> 'Character Sheet'!C12+'Character Sheet'!C7+1+8</f>
        <v>11.5</v>
      </c>
      <c r="D33" s="4">
        <f xml:space="preserve"> 'Character Sheet'!C8+'Character Sheet'!C7+1+8</f>
        <v>11</v>
      </c>
      <c r="E33" s="4">
        <f xml:space="preserve"> 'Character Sheet'!C12+'Character Sheet'!C8+3+8</f>
        <v>11.5</v>
      </c>
      <c r="F33" s="4">
        <f xml:space="preserve"> 'Character Sheet'!C12+'Character Sheet'!C11+5+8</f>
        <v>14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18</v>
      </c>
      <c r="C34" s="4">
        <f xml:space="preserve"> 'Character Sheet'!C6+'Character Sheet'!C11+4+8</f>
        <v>17.5</v>
      </c>
      <c r="D34" s="4">
        <f xml:space="preserve"> 'Character Sheet'!C11+'Character Sheet'!C7+1+8</f>
        <v>11.5</v>
      </c>
      <c r="E34" s="4">
        <f xml:space="preserve"> 'Character Sheet'!C8+'Character Sheet'!C7+2+8</f>
        <v>12</v>
      </c>
      <c r="F34" s="4">
        <f xml:space="preserve"> 'Character Sheet'!C11+'Character Sheet'!C12+0+8</f>
        <v>9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15</v>
      </c>
      <c r="C35" s="4">
        <f xml:space="preserve"> 'Character Sheet'!C7+'Character Sheet'!C8+0+8</f>
        <v>10</v>
      </c>
      <c r="D35" s="4">
        <f xml:space="preserve"> 'Character Sheet'!C11+'Character Sheet'!C8+2+8</f>
        <v>10.5</v>
      </c>
      <c r="E35" s="4">
        <f xml:space="preserve"> 'Character Sheet'!C8+'Character Sheet'!C11+3+8</f>
        <v>11.5</v>
      </c>
      <c r="F35" s="4">
        <f xml:space="preserve"> 'Character Sheet'!C10+'Character Sheet'!C11+3+8</f>
        <v>10.5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15</v>
      </c>
      <c r="C36" s="4">
        <f xml:space="preserve"> 'Character Sheet'!C6+'Character Sheet'!C7+1+8</f>
        <v>16</v>
      </c>
      <c r="D36" s="4">
        <f xml:space="preserve"> 'Character Sheet'!C11+'Character Sheet'!C7+5+8</f>
        <v>15.5</v>
      </c>
      <c r="E36" s="4">
        <f xml:space="preserve"> 'Character Sheet'!C8+'Character Sheet'!C11+3+8</f>
        <v>11.5</v>
      </c>
      <c r="F36" s="4">
        <f xml:space="preserve"> 'Character Sheet'!C12+'Character Sheet'!C11+0+8</f>
        <v>9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18</v>
      </c>
      <c r="C37" s="4">
        <f xml:space="preserve"> 'Character Sheet'!C6+'Character Sheet'!C7+2+8</f>
        <v>17</v>
      </c>
      <c r="D37" s="4">
        <f xml:space="preserve"> 'Character Sheet'!C8+'Character Sheet'!C7+3+8</f>
        <v>13</v>
      </c>
      <c r="E37" s="4">
        <f xml:space="preserve"> 'Character Sheet'!C8+'Character Sheet'!C7+2+8</f>
        <v>12</v>
      </c>
      <c r="F37" s="4">
        <f xml:space="preserve"> 'Character Sheet'!C10+'Character Sheet'!C11+0+8</f>
        <v>7.5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16</v>
      </c>
      <c r="C38" s="4">
        <f xml:space="preserve"> 'Character Sheet'!C6+'Character Sheet'!C7+1+8</f>
        <v>16</v>
      </c>
      <c r="D38" s="4">
        <f xml:space="preserve"> 'Character Sheet'!C8+'Character Sheet'!C7+1+8</f>
        <v>11</v>
      </c>
      <c r="E38" s="4">
        <f xml:space="preserve"> 'Character Sheet'!C8+'Character Sheet'!C7+5+8</f>
        <v>15</v>
      </c>
      <c r="F38" s="4">
        <f xml:space="preserve"> 'Character Sheet'!C11+'Character Sheet'!C12+0+8</f>
        <v>9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10</v>
      </c>
      <c r="C39" s="4">
        <f xml:space="preserve"> 'Character Sheet'!C8+'Character Sheet'!C7+2+8</f>
        <v>12</v>
      </c>
      <c r="D39" s="4">
        <f xml:space="preserve"> 'Character Sheet'!C11+'Character Sheet'!C7+2+8</f>
        <v>12.5</v>
      </c>
      <c r="E39" s="4">
        <f xml:space="preserve"> 'Character Sheet'!C8+'Character Sheet'!C10+3+8</f>
        <v>10</v>
      </c>
      <c r="F39" s="4">
        <f xml:space="preserve"> 'Character Sheet'!C12+'Character Sheet'!C11+3+8</f>
        <v>12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13.5</v>
      </c>
      <c r="C40" s="4">
        <f xml:space="preserve"> 'Character Sheet'!C9+'Character Sheet'!C11+3+8</f>
        <v>13.5</v>
      </c>
      <c r="D40" s="4">
        <f xml:space="preserve"> 'Character Sheet'!C11+'Character Sheet'!C7+2+8</f>
        <v>12.5</v>
      </c>
      <c r="E40" s="4">
        <f xml:space="preserve"> 'Character Sheet'!C8+'Character Sheet'!C11+2+8</f>
        <v>10.5</v>
      </c>
      <c r="F40" s="4">
        <f xml:space="preserve"> 'Character Sheet'!C12+'Character Sheet'!C8+0+8</f>
        <v>8.5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13.5</v>
      </c>
      <c r="C41" s="4">
        <f xml:space="preserve"> 'Character Sheet'!C8+'Character Sheet'!C7+2+8</f>
        <v>12</v>
      </c>
      <c r="D41" s="4">
        <f xml:space="preserve"> 'Character Sheet'!C11+'Character Sheet'!C7+4+8</f>
        <v>14.5</v>
      </c>
      <c r="E41" s="4">
        <f xml:space="preserve"> 'Character Sheet'!C8+'Character Sheet'!C11+2+8</f>
        <v>10.5</v>
      </c>
      <c r="F41" s="4">
        <f xml:space="preserve"> 'Character Sheet'!C12+'Character Sheet'!C11+2+8</f>
        <v>11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15</v>
      </c>
      <c r="C42" s="4">
        <f xml:space="preserve"> 'Character Sheet'!C8+'Character Sheet'!C7+0+8</f>
        <v>10</v>
      </c>
      <c r="D42" s="4">
        <f xml:space="preserve"> 'Character Sheet'!C8+'Character Sheet'!C10+4+8</f>
        <v>11</v>
      </c>
      <c r="E42" s="4">
        <f xml:space="preserve"> 'Character Sheet'!C8+'Character Sheet'!C10+3+8</f>
        <v>10</v>
      </c>
      <c r="F42" s="4">
        <f xml:space="preserve"> 'Character Sheet'!C10+'Character Sheet'!C11+1+8</f>
        <v>8.5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15</v>
      </c>
      <c r="C43" s="4">
        <f xml:space="preserve"> 'Character Sheet'!C6+'Character Sheet'!C7+2+8</f>
        <v>17</v>
      </c>
      <c r="D43" s="4">
        <f xml:space="preserve"> 'Character Sheet'!C7+'Character Sheet'!C11+4+8</f>
        <v>14.5</v>
      </c>
      <c r="E43" s="4">
        <f xml:space="preserve"> 'Character Sheet'!C8+'Character Sheet'!C7+3+8</f>
        <v>13</v>
      </c>
      <c r="F43" s="4">
        <f xml:space="preserve"> 'Character Sheet'!C12+'Character Sheet'!C11+1+8</f>
        <v>10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17.5</v>
      </c>
      <c r="C44" s="4">
        <f xml:space="preserve"> 'Character Sheet'!C6+'Character Sheet'!C9+3+8</f>
        <v>18</v>
      </c>
      <c r="D44" s="4">
        <f xml:space="preserve"> 'Character Sheet'!C8+'Character Sheet'!C11+2+8</f>
        <v>10.5</v>
      </c>
      <c r="E44" s="4">
        <f xml:space="preserve"> 'Character Sheet'!C8+'Character Sheet'!C9+0+8</f>
        <v>10</v>
      </c>
      <c r="F44" s="4">
        <f xml:space="preserve"> 'Character Sheet'!C12+'Character Sheet'!C11+0+8</f>
        <v>9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12</v>
      </c>
      <c r="C45" s="4">
        <f xml:space="preserve"> 'Character Sheet'!C8+'Character Sheet'!C7+2+8</f>
        <v>12</v>
      </c>
      <c r="D45" s="4">
        <f xml:space="preserve"> 'Character Sheet'!C8+'Character Sheet'!C10+1+8</f>
        <v>8</v>
      </c>
      <c r="E45" s="4">
        <f xml:space="preserve"> 'Character Sheet'!C2+'Character Sheet'!C7+2+8</f>
        <v>12</v>
      </c>
      <c r="F45" s="4">
        <f xml:space="preserve"> 'Character Sheet'!C12+'Character Sheet'!C11+1+8</f>
        <v>10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14</v>
      </c>
      <c r="C46" s="4">
        <f xml:space="preserve"> 'Character Sheet'!C10+'Character Sheet'!C7+2+8</f>
        <v>11</v>
      </c>
      <c r="D46" s="4">
        <f xml:space="preserve"> 'Character Sheet'!C10+'Character Sheet'!C7+2+8</f>
        <v>11</v>
      </c>
      <c r="E46" s="4">
        <f xml:space="preserve"> 'Character Sheet'!C12+'Character Sheet'!C8+3+8</f>
        <v>11.5</v>
      </c>
      <c r="F46" s="4">
        <f xml:space="preserve"> 'Character Sheet'!C10+'Character Sheet'!C12+2+8</f>
        <v>9.5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18</v>
      </c>
      <c r="C47" s="4">
        <f xml:space="preserve"> 'Character Sheet'!C6+'Character Sheet'!C9+3+8</f>
        <v>18</v>
      </c>
      <c r="D47" s="4">
        <f xml:space="preserve"> 'Character Sheet'!C8+'Character Sheet'!C7+2+8</f>
        <v>12</v>
      </c>
      <c r="E47" s="4">
        <f xml:space="preserve"> 'Character Sheet'!C8+'Character Sheet'!C7+2+8</f>
        <v>12</v>
      </c>
      <c r="F47" s="4">
        <f xml:space="preserve"> 'Character Sheet'!C9+'Character Sheet'!C11+0+8</f>
        <v>10.5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13</v>
      </c>
      <c r="C48" s="4">
        <f xml:space="preserve"> 'Character Sheet'!C7+'Character Sheet'!C8+2+8</f>
        <v>12</v>
      </c>
      <c r="D48" s="4">
        <f xml:space="preserve"> 'Character Sheet'!C10+'Character Sheet'!C8+2+8</f>
        <v>9</v>
      </c>
      <c r="E48" s="4">
        <f xml:space="preserve"> 'Character Sheet'!C10+'Character Sheet'!C7+3+8</f>
        <v>12</v>
      </c>
      <c r="F48" s="4">
        <f xml:space="preserve"> 'Character Sheet'!C10+'Character Sheet'!C12+2+8</f>
        <v>9.5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46" t="s">
        <v>96</v>
      </c>
      <c r="C1" s="46"/>
      <c r="D1" s="46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47" t="s">
        <v>220</v>
      </c>
      <c r="B4" s="47" t="s">
        <v>221</v>
      </c>
      <c r="C4" s="47" t="s">
        <v>222</v>
      </c>
      <c r="D4" s="47">
        <v>20</v>
      </c>
      <c r="E4" s="47" t="s">
        <v>223</v>
      </c>
      <c r="F4" s="47">
        <v>1</v>
      </c>
      <c r="G4" s="47" t="s">
        <v>224</v>
      </c>
      <c r="H4" s="47">
        <v>4</v>
      </c>
      <c r="I4" s="20" t="s">
        <v>258</v>
      </c>
    </row>
    <row r="5" spans="1:9" x14ac:dyDescent="0.25">
      <c r="A5" s="47"/>
      <c r="B5" s="47"/>
      <c r="C5" s="47"/>
      <c r="D5" s="47"/>
      <c r="E5" s="47"/>
      <c r="F5" s="47"/>
      <c r="G5" s="47"/>
      <c r="H5" s="47"/>
      <c r="I5" s="20" t="s">
        <v>257</v>
      </c>
    </row>
    <row r="6" spans="1:9" x14ac:dyDescent="0.25">
      <c r="A6" s="47"/>
      <c r="B6" s="47"/>
      <c r="C6" s="47"/>
      <c r="D6" s="47"/>
      <c r="E6" s="47"/>
      <c r="F6" s="47"/>
      <c r="G6" s="47"/>
      <c r="H6" s="47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47" t="s">
        <v>230</v>
      </c>
      <c r="B8" s="47" t="s">
        <v>231</v>
      </c>
      <c r="C8" s="47" t="s">
        <v>231</v>
      </c>
      <c r="D8" s="47">
        <v>20</v>
      </c>
      <c r="E8" s="47" t="s">
        <v>228</v>
      </c>
      <c r="F8" s="47" t="s">
        <v>228</v>
      </c>
      <c r="G8" s="47" t="s">
        <v>232</v>
      </c>
      <c r="H8" s="47">
        <v>1</v>
      </c>
      <c r="I8" s="20" t="s">
        <v>260</v>
      </c>
    </row>
    <row r="9" spans="1:9" ht="27" x14ac:dyDescent="0.25">
      <c r="A9" s="47"/>
      <c r="B9" s="47"/>
      <c r="C9" s="47"/>
      <c r="D9" s="47"/>
      <c r="E9" s="47"/>
      <c r="F9" s="47"/>
      <c r="G9" s="47"/>
      <c r="H9" s="47"/>
      <c r="I9" s="20" t="s">
        <v>261</v>
      </c>
    </row>
    <row r="10" spans="1:9" x14ac:dyDescent="0.25">
      <c r="A10" s="47" t="s">
        <v>233</v>
      </c>
      <c r="B10" s="47" t="s">
        <v>234</v>
      </c>
      <c r="C10" s="47" t="s">
        <v>235</v>
      </c>
      <c r="D10" s="47">
        <v>10</v>
      </c>
      <c r="E10" s="47" t="s">
        <v>228</v>
      </c>
      <c r="F10" s="47" t="s">
        <v>228</v>
      </c>
      <c r="G10" s="47" t="s">
        <v>229</v>
      </c>
      <c r="H10" s="47">
        <v>0</v>
      </c>
      <c r="I10" s="20" t="s">
        <v>262</v>
      </c>
    </row>
    <row r="11" spans="1:9" ht="189" x14ac:dyDescent="0.25">
      <c r="A11" s="47"/>
      <c r="B11" s="47"/>
      <c r="C11" s="47"/>
      <c r="D11" s="47"/>
      <c r="E11" s="47"/>
      <c r="F11" s="47"/>
      <c r="G11" s="47"/>
      <c r="H11" s="47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47" t="s">
        <v>238</v>
      </c>
      <c r="B13" s="47" t="s">
        <v>226</v>
      </c>
      <c r="C13" s="47" t="s">
        <v>227</v>
      </c>
      <c r="D13" s="47">
        <v>20</v>
      </c>
      <c r="E13" s="47" t="s">
        <v>228</v>
      </c>
      <c r="F13" s="47" t="s">
        <v>228</v>
      </c>
      <c r="G13" s="47" t="s">
        <v>229</v>
      </c>
      <c r="H13" s="47">
        <v>0</v>
      </c>
      <c r="I13" s="20" t="s">
        <v>265</v>
      </c>
    </row>
    <row r="14" spans="1:9" ht="18" x14ac:dyDescent="0.25">
      <c r="A14" s="47"/>
      <c r="B14" s="47"/>
      <c r="C14" s="47"/>
      <c r="D14" s="47"/>
      <c r="E14" s="47"/>
      <c r="F14" s="47"/>
      <c r="G14" s="47"/>
      <c r="H14" s="47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47" t="s">
        <v>242</v>
      </c>
      <c r="B16" s="47" t="s">
        <v>240</v>
      </c>
      <c r="C16" s="47" t="s">
        <v>237</v>
      </c>
      <c r="D16" s="47">
        <v>20</v>
      </c>
      <c r="E16" s="47" t="s">
        <v>243</v>
      </c>
      <c r="F16" s="47" t="s">
        <v>228</v>
      </c>
      <c r="G16" s="47" t="s">
        <v>244</v>
      </c>
      <c r="H16" s="47">
        <v>2</v>
      </c>
      <c r="I16" s="20" t="s">
        <v>268</v>
      </c>
    </row>
    <row r="17" spans="1:9" ht="18" x14ac:dyDescent="0.25">
      <c r="A17" s="47"/>
      <c r="B17" s="47"/>
      <c r="C17" s="47"/>
      <c r="D17" s="47"/>
      <c r="E17" s="47"/>
      <c r="F17" s="47"/>
      <c r="G17" s="47"/>
      <c r="H17" s="47"/>
      <c r="I17" s="20" t="s">
        <v>269</v>
      </c>
    </row>
    <row r="18" spans="1:9" ht="18" x14ac:dyDescent="0.25">
      <c r="A18" s="47"/>
      <c r="B18" s="47"/>
      <c r="C18" s="47"/>
      <c r="D18" s="47"/>
      <c r="E18" s="47"/>
      <c r="F18" s="47"/>
      <c r="G18" s="47"/>
      <c r="H18" s="47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47" t="s">
        <v>199</v>
      </c>
      <c r="B22" s="47" t="s">
        <v>249</v>
      </c>
      <c r="C22" s="47" t="s">
        <v>237</v>
      </c>
      <c r="D22" s="47">
        <v>20</v>
      </c>
      <c r="E22" s="47" t="s">
        <v>228</v>
      </c>
      <c r="F22" s="47" t="s">
        <v>228</v>
      </c>
      <c r="G22" s="47" t="s">
        <v>229</v>
      </c>
      <c r="H22" s="47">
        <v>2</v>
      </c>
      <c r="I22" s="23" t="s">
        <v>274</v>
      </c>
    </row>
    <row r="23" spans="1:9" ht="18" x14ac:dyDescent="0.25">
      <c r="A23" s="47"/>
      <c r="B23" s="47"/>
      <c r="C23" s="47"/>
      <c r="D23" s="47"/>
      <c r="E23" s="47"/>
      <c r="F23" s="47"/>
      <c r="G23" s="47"/>
      <c r="H23" s="47"/>
      <c r="I23" s="20" t="s">
        <v>275</v>
      </c>
    </row>
    <row r="24" spans="1:9" ht="27" x14ac:dyDescent="0.25">
      <c r="A24" s="47"/>
      <c r="B24" s="47"/>
      <c r="C24" s="47"/>
      <c r="D24" s="47"/>
      <c r="E24" s="47"/>
      <c r="F24" s="47"/>
      <c r="G24" s="47"/>
      <c r="H24" s="47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H10:H11"/>
    <mergeCell ref="A13:A14"/>
    <mergeCell ref="B13:B14"/>
    <mergeCell ref="C13:C14"/>
    <mergeCell ref="D13:D14"/>
    <mergeCell ref="E13:E14"/>
    <mergeCell ref="F13:F14"/>
    <mergeCell ref="H13:H14"/>
    <mergeCell ref="H16:H18"/>
    <mergeCell ref="H22:H24"/>
    <mergeCell ref="B22:B24"/>
    <mergeCell ref="C22:C24"/>
    <mergeCell ref="D22:D24"/>
    <mergeCell ref="E22:E24"/>
    <mergeCell ref="F22:F24"/>
    <mergeCell ref="G22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43"/>
      <c r="C1" s="43"/>
      <c r="D1" s="43"/>
      <c r="E1" s="43"/>
      <c r="F1" s="43"/>
      <c r="G1" s="5" t="s">
        <v>20</v>
      </c>
      <c r="H1" s="6"/>
      <c r="I1" s="3"/>
    </row>
    <row r="2" spans="1:9" ht="21" customHeight="1" x14ac:dyDescent="0.3">
      <c r="A2" s="4" t="s">
        <v>75</v>
      </c>
      <c r="B2" s="43"/>
      <c r="C2" s="43"/>
      <c r="D2" s="43"/>
      <c r="E2" s="43"/>
      <c r="F2" s="43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17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12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9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12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9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49"/>
      <c r="F15" s="49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42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42"/>
      <c r="H17" s="4"/>
    </row>
    <row r="18" spans="1:9" ht="17.25" x14ac:dyDescent="0.3">
      <c r="A18" s="4"/>
      <c r="B18" s="4"/>
      <c r="C18" s="4"/>
      <c r="D18" s="4"/>
      <c r="E18" s="4"/>
      <c r="F18" s="4"/>
      <c r="G18" s="42"/>
      <c r="H18" s="4"/>
    </row>
    <row r="19" spans="1:9" ht="17.25" x14ac:dyDescent="0.3">
      <c r="A19" s="7" t="s">
        <v>167</v>
      </c>
      <c r="B19" s="50" t="s">
        <v>114</v>
      </c>
      <c r="C19" s="5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51" t="str">
        <f>VLOOKUP(B19,'Day Jobs'!A3:F15,3,FALSE)</f>
        <v>Improvise (CW), Perform (CW), Lie (CW), Crafty (RS)</v>
      </c>
      <c r="C21" s="51"/>
      <c r="D21" s="51"/>
      <c r="E21" s="51"/>
      <c r="F21" s="51"/>
      <c r="G21" s="51"/>
      <c r="H21" s="51"/>
    </row>
    <row r="22" spans="1:9" ht="17.25" x14ac:dyDescent="0.3">
      <c r="A22" s="7" t="s">
        <v>170</v>
      </c>
      <c r="B22" s="48" t="str">
        <f>VLOOKUP(B19,'Day Jobs'!A3:F15,4,FALSE)</f>
        <v>Big Personality</v>
      </c>
      <c r="C22" s="48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48" t="str">
        <f>VLOOKUP(B19,'Day Jobs'!A3:F15,5,FALSE)</f>
        <v>Quick Change</v>
      </c>
      <c r="C23" s="48"/>
    </row>
    <row r="24" spans="1:9" ht="17.25" x14ac:dyDescent="0.3">
      <c r="A24" s="7" t="s">
        <v>172</v>
      </c>
      <c r="B24" s="48" t="str">
        <f>VLOOKUP(B19,'Day Jobs'!A3:F15,6,FALSE)</f>
        <v>Star Material</v>
      </c>
      <c r="C24" s="48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2019-09-14T22:05:02Z</cp:lastPrinted>
  <dcterms:created xsi:type="dcterms:W3CDTF">2019-08-16T21:43:39Z</dcterms:created>
  <dcterms:modified xsi:type="dcterms:W3CDTF">2019-09-14T22:05:09Z</dcterms:modified>
</cp:coreProperties>
</file>