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b\SupersNew\characters\"/>
    </mc:Choice>
  </mc:AlternateContent>
  <bookViews>
    <workbookView xWindow="0" yWindow="0" windowWidth="28800" windowHeight="11610"/>
  </bookViews>
  <sheets>
    <sheet name="Character Sheet" sheetId="1" r:id="rId1"/>
    <sheet name="Power Sets" sheetId="4" r:id="rId2"/>
    <sheet name="Fighting Profiles" sheetId="2" r:id="rId3"/>
    <sheet name="Day Jobs" sheetId="3" r:id="rId4"/>
    <sheet name="PowersTest" sheetId="5" r:id="rId5"/>
    <sheet name="Character Sheet Test" sheetId="6" r:id="rId6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B14" i="1" l="1"/>
  <c r="B15" i="6" l="1"/>
  <c r="B24" i="6"/>
  <c r="B23" i="6"/>
  <c r="B22" i="6"/>
  <c r="B21" i="6"/>
  <c r="B20" i="6"/>
  <c r="C13" i="6" l="1"/>
  <c r="C12" i="6"/>
  <c r="C11" i="6"/>
  <c r="B17" i="6" s="1"/>
  <c r="C10" i="6"/>
  <c r="C9" i="6"/>
  <c r="C8" i="6"/>
  <c r="C7" i="6"/>
  <c r="C9" i="1" l="1"/>
  <c r="C10" i="1"/>
  <c r="C8" i="1"/>
  <c r="C7" i="1"/>
  <c r="C11" i="1"/>
  <c r="C12" i="1"/>
  <c r="C6" i="1"/>
  <c r="F46" i="2" l="1"/>
  <c r="B45" i="2"/>
  <c r="C32" i="2"/>
  <c r="D46" i="2"/>
  <c r="F48" i="2"/>
  <c r="C46" i="2"/>
  <c r="B21" i="2"/>
  <c r="F7" i="2"/>
  <c r="D29" i="2"/>
  <c r="F15" i="2"/>
  <c r="E48" i="2"/>
  <c r="B27" i="2"/>
  <c r="D48" i="2"/>
  <c r="F32" i="2"/>
  <c r="C3" i="2"/>
  <c r="B9" i="2"/>
  <c r="B16" i="1"/>
  <c r="F14" i="2"/>
  <c r="C40" i="2"/>
  <c r="F31" i="2"/>
  <c r="F8" i="2"/>
  <c r="F6" i="2"/>
  <c r="B48" i="2"/>
  <c r="B31" i="2"/>
  <c r="B32" i="2"/>
  <c r="C31" i="2"/>
  <c r="B41" i="2"/>
  <c r="B35" i="2"/>
  <c r="C24" i="2"/>
  <c r="C38" i="2"/>
  <c r="B24" i="2"/>
  <c r="B28" i="2"/>
  <c r="C44" i="2"/>
  <c r="B33" i="2"/>
  <c r="B37" i="2"/>
  <c r="B29" i="2"/>
  <c r="B46" i="2"/>
  <c r="B44" i="2"/>
  <c r="B17" i="2"/>
  <c r="C43" i="2"/>
  <c r="B3" i="2"/>
  <c r="B4" i="2"/>
  <c r="B12" i="2"/>
  <c r="B2" i="2"/>
  <c r="B8" i="2"/>
  <c r="B34" i="2"/>
  <c r="B47" i="2"/>
  <c r="C34" i="2"/>
  <c r="F28" i="2"/>
  <c r="C16" i="2"/>
  <c r="E46" i="2"/>
  <c r="F40" i="2"/>
  <c r="F33" i="2"/>
  <c r="F39" i="2"/>
  <c r="F30" i="2"/>
  <c r="E33" i="2"/>
  <c r="E16" i="2"/>
  <c r="F45" i="2"/>
  <c r="C33" i="2"/>
  <c r="F4" i="2"/>
  <c r="F2" i="2"/>
  <c r="F9" i="2"/>
  <c r="F3" i="2"/>
  <c r="B15" i="2"/>
  <c r="B16" i="2"/>
  <c r="F29" i="2"/>
  <c r="F38" i="2"/>
  <c r="D39" i="2"/>
  <c r="F24" i="2"/>
  <c r="D9" i="2"/>
  <c r="E4" i="2"/>
  <c r="D4" i="2"/>
  <c r="D12" i="2"/>
  <c r="C4" i="2"/>
  <c r="D34" i="2"/>
  <c r="F34" i="2"/>
  <c r="C35" i="2"/>
  <c r="E19" i="2"/>
  <c r="E45" i="2"/>
  <c r="C48" i="2"/>
  <c r="C11" i="2"/>
  <c r="E15" i="2"/>
  <c r="D45" i="2"/>
  <c r="C41" i="2"/>
  <c r="E38" i="2"/>
  <c r="E32" i="2"/>
  <c r="D24" i="2"/>
  <c r="E30" i="2"/>
  <c r="D28" i="2"/>
  <c r="E44" i="2"/>
  <c r="C28" i="2"/>
  <c r="E14" i="2"/>
  <c r="E24" i="2"/>
  <c r="D15" i="2"/>
  <c r="C45" i="2"/>
  <c r="D38" i="2"/>
  <c r="D32" i="2"/>
  <c r="E28" i="2"/>
  <c r="C15" i="2"/>
  <c r="E40" i="2"/>
  <c r="D21" i="2"/>
  <c r="C39" i="2"/>
  <c r="D44" i="2"/>
  <c r="D33" i="2"/>
  <c r="E29" i="2"/>
  <c r="C14" i="2"/>
  <c r="E31" i="2"/>
  <c r="D31" i="2"/>
  <c r="E39" i="2"/>
  <c r="E37" i="2"/>
  <c r="C29" i="2"/>
  <c r="F13" i="2"/>
  <c r="E12" i="2"/>
  <c r="C12" i="2"/>
  <c r="C2" i="2"/>
  <c r="D6" i="2"/>
  <c r="F12" i="2"/>
  <c r="E2" i="2"/>
  <c r="E7" i="2"/>
  <c r="D2" i="2"/>
  <c r="E9" i="2"/>
  <c r="D3" i="2"/>
  <c r="D7" i="2"/>
  <c r="E3" i="2"/>
  <c r="E34" i="2"/>
  <c r="E21" i="2"/>
  <c r="E27" i="2"/>
  <c r="E18" i="2"/>
  <c r="E10" i="2"/>
  <c r="E6" i="2"/>
  <c r="D17" i="2"/>
  <c r="C21" i="2"/>
  <c r="C17" i="2"/>
  <c r="C7" i="2"/>
  <c r="E35" i="2"/>
  <c r="E11" i="2"/>
  <c r="D22" i="2"/>
  <c r="C22" i="2"/>
  <c r="B30" i="2"/>
  <c r="F5" i="2"/>
  <c r="E17" i="2"/>
  <c r="E43" i="2"/>
  <c r="E25" i="2"/>
  <c r="E5" i="2"/>
  <c r="D42" i="2"/>
  <c r="D30" i="2"/>
  <c r="D20" i="2"/>
  <c r="D16" i="2"/>
  <c r="D10" i="2"/>
  <c r="E47" i="2"/>
  <c r="C27" i="2"/>
  <c r="E42" i="2"/>
  <c r="E36" i="2"/>
  <c r="E26" i="2"/>
  <c r="E23" i="2"/>
  <c r="E13" i="2"/>
  <c r="E8" i="2"/>
  <c r="D47" i="2"/>
  <c r="D37" i="2"/>
  <c r="D27" i="2"/>
  <c r="D19" i="2"/>
  <c r="D14" i="2"/>
  <c r="D5" i="2"/>
  <c r="C42" i="2"/>
  <c r="C19" i="2"/>
  <c r="C5" i="2"/>
  <c r="B39" i="2"/>
  <c r="B10" i="2"/>
  <c r="E41" i="2"/>
  <c r="E22" i="2"/>
  <c r="E20" i="2"/>
  <c r="D18" i="2"/>
  <c r="D8" i="2"/>
  <c r="D35" i="2"/>
  <c r="D40" i="2"/>
  <c r="D13" i="2"/>
  <c r="B40" i="2"/>
  <c r="B26" i="2"/>
  <c r="D41" i="2"/>
  <c r="C9" i="2"/>
  <c r="D36" i="2"/>
  <c r="D43" i="2"/>
  <c r="F25" i="2"/>
  <c r="F44" i="2"/>
  <c r="F20" i="2"/>
  <c r="F16" i="2"/>
  <c r="F36" i="2"/>
  <c r="F19" i="2"/>
  <c r="D25" i="2"/>
  <c r="C25" i="2"/>
  <c r="F41" i="2"/>
  <c r="F18" i="2"/>
  <c r="F43" i="2"/>
  <c r="F10" i="2"/>
  <c r="F42" i="2"/>
  <c r="F22" i="2"/>
  <c r="C26" i="2"/>
  <c r="F17" i="2"/>
  <c r="F37" i="2"/>
  <c r="F21" i="2"/>
  <c r="F27" i="2"/>
  <c r="D26" i="2"/>
  <c r="F35" i="2"/>
  <c r="F26" i="2"/>
  <c r="B6" i="2"/>
  <c r="D11" i="2"/>
  <c r="C36" i="2"/>
  <c r="B22" i="2"/>
  <c r="B18" i="2"/>
  <c r="B13" i="2"/>
  <c r="B42" i="2"/>
  <c r="B38" i="2"/>
  <c r="B23" i="2"/>
  <c r="B19" i="2"/>
  <c r="C20" i="2"/>
  <c r="C10" i="2"/>
  <c r="C6" i="2"/>
  <c r="B36" i="2"/>
  <c r="B11" i="2"/>
  <c r="C47" i="2"/>
  <c r="C13" i="2"/>
  <c r="B14" i="2"/>
  <c r="D23" i="2"/>
  <c r="C30" i="2"/>
  <c r="C23" i="2"/>
  <c r="B43" i="2"/>
  <c r="B25" i="2"/>
  <c r="B20" i="2"/>
  <c r="C37" i="2"/>
  <c r="C18" i="2"/>
  <c r="F23" i="2"/>
  <c r="F11" i="2"/>
  <c r="C8" i="2"/>
  <c r="F47" i="2"/>
  <c r="B7" i="2"/>
  <c r="B5" i="2"/>
  <c r="F8" i="1" l="1"/>
  <c r="F9" i="6"/>
  <c r="F10" i="6"/>
  <c r="F9" i="1"/>
  <c r="F10" i="1"/>
  <c r="F11" i="6"/>
  <c r="F6" i="1"/>
  <c r="F7" i="6"/>
  <c r="F7" i="1"/>
  <c r="F8" i="6"/>
</calcChain>
</file>

<file path=xl/sharedStrings.xml><?xml version="1.0" encoding="utf-8"?>
<sst xmlns="http://schemas.openxmlformats.org/spreadsheetml/2006/main" count="442" uniqueCount="294">
  <si>
    <t>Name</t>
  </si>
  <si>
    <t>Powers</t>
  </si>
  <si>
    <t>Stats</t>
  </si>
  <si>
    <t>Stat</t>
  </si>
  <si>
    <t>Value</t>
  </si>
  <si>
    <t>Bonus</t>
  </si>
  <si>
    <t>Skills</t>
  </si>
  <si>
    <t>Special</t>
  </si>
  <si>
    <t>Skill (S)</t>
  </si>
  <si>
    <t>Muscle (M)</t>
  </si>
  <si>
    <t>Strike</t>
  </si>
  <si>
    <t>Block</t>
  </si>
  <si>
    <t>Shoot</t>
  </si>
  <si>
    <t>Dodge</t>
  </si>
  <si>
    <t>Zap</t>
  </si>
  <si>
    <t xml:space="preserve">Reflex (R) </t>
  </si>
  <si>
    <t>Toughness (T)</t>
  </si>
  <si>
    <t>Wit (W)</t>
  </si>
  <si>
    <t>Power (P)</t>
  </si>
  <si>
    <t>Charisma (C)</t>
  </si>
  <si>
    <t>Fighting Profile</t>
  </si>
  <si>
    <t>Archer</t>
  </si>
  <si>
    <t>Skrimisher</t>
  </si>
  <si>
    <t>Titan</t>
  </si>
  <si>
    <t>Beast</t>
  </si>
  <si>
    <t>Mad Doctor</t>
  </si>
  <si>
    <t>Shadow</t>
  </si>
  <si>
    <t>Bulwark</t>
  </si>
  <si>
    <t>Hive Mind</t>
  </si>
  <si>
    <t>Hurler</t>
  </si>
  <si>
    <t>Empath</t>
  </si>
  <si>
    <t>Hunting Cat</t>
  </si>
  <si>
    <t>Blaster</t>
  </si>
  <si>
    <t>Flicker</t>
  </si>
  <si>
    <t>Bubbler</t>
  </si>
  <si>
    <t>Bullet</t>
  </si>
  <si>
    <t>Spirit</t>
  </si>
  <si>
    <t>Telekinetic</t>
  </si>
  <si>
    <t>Base Value</t>
  </si>
  <si>
    <t>Nimble</t>
  </si>
  <si>
    <t>Tempest</t>
  </si>
  <si>
    <t>Stormer</t>
  </si>
  <si>
    <t>Field General</t>
  </si>
  <si>
    <t xml:space="preserve">Defender </t>
  </si>
  <si>
    <t>Demon Form</t>
  </si>
  <si>
    <t>Demon Summoning</t>
  </si>
  <si>
    <t>Mirror Mastery</t>
  </si>
  <si>
    <t>Flexible</t>
  </si>
  <si>
    <t>Shriek</t>
  </si>
  <si>
    <t>Blizzard</t>
  </si>
  <si>
    <t>Teleporter</t>
  </si>
  <si>
    <t>Undead</t>
  </si>
  <si>
    <t>Grappler</t>
  </si>
  <si>
    <t>Luchador</t>
  </si>
  <si>
    <t>Cyclops</t>
  </si>
  <si>
    <t>Lucky</t>
  </si>
  <si>
    <t>Speedster</t>
  </si>
  <si>
    <t>M: C7</t>
  </si>
  <si>
    <t>S: C8</t>
  </si>
  <si>
    <t>R: C9</t>
  </si>
  <si>
    <t>T: C10</t>
  </si>
  <si>
    <t>W: C11</t>
  </si>
  <si>
    <t>P: C12</t>
  </si>
  <si>
    <t>C:  C13</t>
  </si>
  <si>
    <t>Cat</t>
  </si>
  <si>
    <t>Act</t>
  </si>
  <si>
    <t>Cost</t>
  </si>
  <si>
    <t>Range</t>
  </si>
  <si>
    <t>ACC</t>
  </si>
  <si>
    <t>AOE</t>
  </si>
  <si>
    <t>Effect</t>
  </si>
  <si>
    <t>Initiative</t>
  </si>
  <si>
    <t>Hitpoints</t>
  </si>
  <si>
    <t>Energy</t>
  </si>
  <si>
    <t>Armor:</t>
  </si>
  <si>
    <t xml:space="preserve">Hero ID: </t>
  </si>
  <si>
    <t>Power Sets:</t>
  </si>
  <si>
    <t>Burn This Round</t>
  </si>
  <si>
    <t>Burn</t>
  </si>
  <si>
    <t>Reverb</t>
  </si>
  <si>
    <t>Agent</t>
  </si>
  <si>
    <t>Analyzer</t>
  </si>
  <si>
    <t>Angel</t>
  </si>
  <si>
    <t>Clear Head</t>
  </si>
  <si>
    <t>Juggernaut</t>
  </si>
  <si>
    <t>Martial Artist</t>
  </si>
  <si>
    <t>Mentalist</t>
  </si>
  <si>
    <t>Oaf</t>
  </si>
  <si>
    <t>Predictor</t>
  </si>
  <si>
    <t>Psychic</t>
  </si>
  <si>
    <t>Touchy</t>
  </si>
  <si>
    <t>Trickster</t>
  </si>
  <si>
    <t>Wiley</t>
  </si>
  <si>
    <t>Stat References</t>
  </si>
  <si>
    <t>Devil</t>
  </si>
  <si>
    <t>Day Jobs</t>
  </si>
  <si>
    <t>Note, these are sample day jobs, from a Hero High School Setting</t>
  </si>
  <si>
    <t>Job Name</t>
  </si>
  <si>
    <t>Stat Bonuses</t>
  </si>
  <si>
    <t>Sample Proficiencies</t>
  </si>
  <si>
    <t>Boon 1</t>
  </si>
  <si>
    <t>Boon 2</t>
  </si>
  <si>
    <t>Boon 3</t>
  </si>
  <si>
    <t>Bad Kid</t>
  </si>
  <si>
    <t>Book Worm</t>
  </si>
  <si>
    <t>Computer Geek</t>
  </si>
  <si>
    <t>Gamer</t>
  </si>
  <si>
    <t>Goth</t>
  </si>
  <si>
    <t>Jock</t>
  </si>
  <si>
    <t>Popular Guy/Girl</t>
  </si>
  <si>
    <t>Redneck</t>
  </si>
  <si>
    <t>Rich Kid</t>
  </si>
  <si>
    <t>Science Club Nerd</t>
  </si>
  <si>
    <t>Stoner</t>
  </si>
  <si>
    <t>Theatre Kid</t>
  </si>
  <si>
    <t>Find Quiet Spot (RW), Intimidate (CT), Lie (CW), Pick Locks (RS), Shady Dealings (CT)</t>
  </si>
  <si>
    <t xml:space="preserve">Find Quiet Spot (RW), Research (RW) </t>
  </si>
  <si>
    <t xml:space="preserve">Secret Tome </t>
  </si>
  <si>
    <t>Electronics (RW), Find Information (CW), Hack (RW), Program (RW)</t>
  </si>
  <si>
    <t xml:space="preserve">Dumpster Diver </t>
  </si>
  <si>
    <t>Robot Buddy</t>
  </si>
  <si>
    <t>Dabbled in the Occult</t>
  </si>
  <si>
    <t>Tough</t>
  </si>
  <si>
    <t>Tricky</t>
  </si>
  <si>
    <t>Feats of Skill (RS), Logic and Puzzles (RW), Play Games (RW), Pop Culture (RW), Up Too Late (PT)</t>
  </si>
  <si>
    <t>Energy Drinks</t>
  </si>
  <si>
    <t>Tactics</t>
  </si>
  <si>
    <t>Artistic Flair (CR), Get Ignored (PW), Sarcastic Remark (RW)</t>
  </si>
  <si>
    <t>Lone Wolf</t>
  </si>
  <si>
    <t>Night Owl</t>
  </si>
  <si>
    <t>Wake Up Sheeple</t>
  </si>
  <si>
    <t>Coach's Favorite (CM), Feat of Skill (ST), Feat of Strength (MT)</t>
  </si>
  <si>
    <t>Endurance</t>
  </si>
  <si>
    <t>Gymnast</t>
  </si>
  <si>
    <t>N/A</t>
  </si>
  <si>
    <t>Gossip (CW), Privilege (CP), Secure Invite (CP), Skip Class (CP), Social Media (CW), Win Election (CW)</t>
  </si>
  <si>
    <t>Crowd Favorite</t>
  </si>
  <si>
    <t>Social Butterfly</t>
  </si>
  <si>
    <t>Toady</t>
  </si>
  <si>
    <t>Hunting (SR), Fishing (SR), Driving (SR), Animal Care (SR), Consume Alcohol (TP)</t>
  </si>
  <si>
    <t>Backwoods Weapons</t>
  </si>
  <si>
    <t>Avoid Consequences (CW), Financial (CW)</t>
  </si>
  <si>
    <t>Allowance</t>
  </si>
  <si>
    <t>Friends in High Places</t>
  </si>
  <si>
    <t>Servant</t>
  </si>
  <si>
    <t>Access Lab &amp; Supplies (CR), Investigate (RW), Logic &amp; Puzzles (RW), Perform Experiment (RW), Synthesis (RW)</t>
  </si>
  <si>
    <t>Healer</t>
  </si>
  <si>
    <t>Pharmacist</t>
  </si>
  <si>
    <t>Smelling Salts</t>
  </si>
  <si>
    <t>Avoid Authority (RW), Party Hard (CT), Score Weed (CW)</t>
  </si>
  <si>
    <t>On(to) Something</t>
  </si>
  <si>
    <t>Pain Killer</t>
  </si>
  <si>
    <t>Well Preserved</t>
  </si>
  <si>
    <t>Improvise (CW), Perform (CW), Lie (CW), Crafty (RS)</t>
  </si>
  <si>
    <t>Big Personality</t>
  </si>
  <si>
    <t>Quick Change</t>
  </si>
  <si>
    <t>Star Material</t>
  </si>
  <si>
    <t>+1 R, +1 T</t>
  </si>
  <si>
    <t>+1 P, +1 W</t>
  </si>
  <si>
    <t>+1 R, +1 W</t>
  </si>
  <si>
    <t>+1 P, +1 R</t>
  </si>
  <si>
    <t>+1 M, +1 S/T</t>
  </si>
  <si>
    <t>+1 C, +1 P</t>
  </si>
  <si>
    <t>+1 S, +1 T</t>
  </si>
  <si>
    <t>+1 Any 2</t>
  </si>
  <si>
    <t>+1 C, +1 T</t>
  </si>
  <si>
    <t>+1 W, +1 C</t>
  </si>
  <si>
    <t>Job:</t>
  </si>
  <si>
    <t>Stats:</t>
  </si>
  <si>
    <t>Sample Proficiencies:</t>
  </si>
  <si>
    <t>Boon 1:</t>
  </si>
  <si>
    <t>Boon 2:</t>
  </si>
  <si>
    <t>Boon 3:</t>
  </si>
  <si>
    <t>Power Sets</t>
  </si>
  <si>
    <t>Ancient Weapons</t>
  </si>
  <si>
    <t>Archery</t>
  </si>
  <si>
    <t>Canine</t>
  </si>
  <si>
    <t>Cartoon</t>
  </si>
  <si>
    <t>Chemistry</t>
  </si>
  <si>
    <t>Darkness</t>
  </si>
  <si>
    <t>Density Control</t>
  </si>
  <si>
    <t>Duplication</t>
  </si>
  <si>
    <t>Earth Control</t>
  </si>
  <si>
    <t>Empathy</t>
  </si>
  <si>
    <t>Energy Projection</t>
  </si>
  <si>
    <t>Feline</t>
  </si>
  <si>
    <t>Flame</t>
  </si>
  <si>
    <t>Flight</t>
  </si>
  <si>
    <t>Forcefield</t>
  </si>
  <si>
    <t>Ghost</t>
  </si>
  <si>
    <t>Ice</t>
  </si>
  <si>
    <t>Illusion</t>
  </si>
  <si>
    <t>Insect Form</t>
  </si>
  <si>
    <t>Kinetics</t>
  </si>
  <si>
    <t>Leadership</t>
  </si>
  <si>
    <t>Lightning</t>
  </si>
  <si>
    <t>Ninja</t>
  </si>
  <si>
    <t>Occular</t>
  </si>
  <si>
    <t>Probability</t>
  </si>
  <si>
    <t>Shield</t>
  </si>
  <si>
    <t>Sonic</t>
  </si>
  <si>
    <t>Staff</t>
  </si>
  <si>
    <t>Stretching</t>
  </si>
  <si>
    <t>Super Genius</t>
  </si>
  <si>
    <t>Super Soldier</t>
  </si>
  <si>
    <t>Super Speed</t>
  </si>
  <si>
    <t>Super Strength</t>
  </si>
  <si>
    <t>Super Tough</t>
  </si>
  <si>
    <t>Teleport</t>
  </si>
  <si>
    <t>Time</t>
  </si>
  <si>
    <t>Wrestling</t>
  </si>
  <si>
    <t>Zombie</t>
  </si>
  <si>
    <t>Wind</t>
  </si>
  <si>
    <t>Immortal Blood</t>
  </si>
  <si>
    <t>Leech</t>
  </si>
  <si>
    <t>Mind Control</t>
  </si>
  <si>
    <t>Telekinesis</t>
  </si>
  <si>
    <t>Rng</t>
  </si>
  <si>
    <t>Acc</t>
  </si>
  <si>
    <t>Effects</t>
  </si>
  <si>
    <t>Bow</t>
  </si>
  <si>
    <t>Ars</t>
  </si>
  <si>
    <t>A</t>
  </si>
  <si>
    <t>5/</t>
  </si>
  <si>
    <t>1 tgt</t>
  </si>
  <si>
    <t>Breast Plate</t>
  </si>
  <si>
    <t>R</t>
  </si>
  <si>
    <t>N</t>
  </si>
  <si>
    <t>--</t>
  </si>
  <si>
    <t>Self</t>
  </si>
  <si>
    <t>Chariot</t>
  </si>
  <si>
    <t>M</t>
  </si>
  <si>
    <t>Self +1</t>
  </si>
  <si>
    <t>Cleave</t>
  </si>
  <si>
    <t>Vm</t>
  </si>
  <si>
    <t>C</t>
  </si>
  <si>
    <t>Favor of the Gods</t>
  </si>
  <si>
    <t>T</t>
  </si>
  <si>
    <t>Helmet</t>
  </si>
  <si>
    <t>Hero’s Shout</t>
  </si>
  <si>
    <t>B</t>
  </si>
  <si>
    <t>H</t>
  </si>
  <si>
    <t>Horn</t>
  </si>
  <si>
    <t>0”</t>
  </si>
  <si>
    <t>7 rad</t>
  </si>
  <si>
    <t>Improved Charge</t>
  </si>
  <si>
    <t>Net</t>
  </si>
  <si>
    <t>3/</t>
  </si>
  <si>
    <t>Offensive Stance</t>
  </si>
  <si>
    <t>D</t>
  </si>
  <si>
    <t>Sweep</t>
  </si>
  <si>
    <t>10P</t>
  </si>
  <si>
    <t>2-3 tgt</t>
  </si>
  <si>
    <t>Sword</t>
  </si>
  <si>
    <t>Amt</t>
  </si>
  <si>
    <t>20P</t>
  </si>
  <si>
    <r>
      <rPr>
        <sz val="7"/>
        <color theme="1"/>
        <rFont val="Times New Roman"/>
        <family val="1"/>
      </rPr>
      <t xml:space="preserve"> </t>
    </r>
    <r>
      <rPr>
        <sz val="7"/>
        <color theme="1"/>
        <rFont val="Arial"/>
        <family val="2"/>
      </rPr>
      <t>Knock(1)</t>
    </r>
  </si>
  <si>
    <t>Pierce(2)</t>
  </si>
  <si>
    <t>2d8 + Skill Physical Damage</t>
  </si>
  <si>
    <t>Armor 3/3/0</t>
  </si>
  <si>
    <t>12' Running</t>
  </si>
  <si>
    <t>One passenger allowed</t>
  </si>
  <si>
    <t>Cleave(11)</t>
  </si>
  <si>
    <t>When you down a foe with a melee attack, you may spend an energy to make a ½ move and attack a second time. Downing an opponent with an x or more on your attack die waives the energy cost</t>
  </si>
  <si>
    <t>+2 to all saving throws</t>
  </si>
  <si>
    <t>Armor 2/2/2</t>
  </si>
  <si>
    <t>Mental Saves +1</t>
  </si>
  <si>
    <r>
      <rPr>
        <sz val="7"/>
        <color theme="1"/>
        <rFont val="Arial"/>
        <family val="2"/>
      </rPr>
      <t>+2d3 to Muscle and Skill</t>
    </r>
  </si>
  <si>
    <t>Allies +1 accuracy</t>
  </si>
  <si>
    <t>Allies +2 damage</t>
  </si>
  <si>
    <t>Allies +2 saves</t>
  </si>
  <si>
    <t>You take no penalty when charging</t>
  </si>
  <si>
    <t>4/4/- &amp; 4d6 Entangle</t>
  </si>
  <si>
    <t>You get +1 to hit and +2 damage but take -1 to all defenses</t>
  </si>
  <si>
    <r>
      <rPr>
        <sz val="7"/>
        <color theme="1"/>
        <rFont val="Arial"/>
        <family val="2"/>
      </rPr>
      <t>+2 Block</t>
    </r>
  </si>
  <si>
    <t>Bonus Block(1)</t>
  </si>
  <si>
    <t>May block incoming missiles</t>
  </si>
  <si>
    <t>You may take a -3 accuracy to make a melee attack against two adjacent enemies</t>
  </si>
  <si>
    <t>2d8 + Muscle Physical Damage</t>
  </si>
  <si>
    <t>Dmg:</t>
  </si>
  <si>
    <t xml:space="preserve">Move: </t>
  </si>
  <si>
    <t>Kalma "Stench of Corpses"</t>
  </si>
  <si>
    <t>Call Zombie</t>
  </si>
  <si>
    <t>Stench of Death</t>
  </si>
  <si>
    <t>U</t>
  </si>
  <si>
    <t>2 Zombies</t>
  </si>
  <si>
    <t>Create 2 Zombie Minions</t>
  </si>
  <si>
    <t>Fear</t>
  </si>
  <si>
    <t>Arz</t>
  </si>
  <si>
    <t>1 Target</t>
  </si>
  <si>
    <t>Fear (Power)</t>
  </si>
  <si>
    <t>2 Rad</t>
  </si>
  <si>
    <t>Sickened (Power, Toughness)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</si>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</sst>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sz val="12"/>
      <color rgb="FF000000"/>
      <name val="Century Gothic"/>
      <family val="1"/>
    </font>
    <font>
      <sz val="7"/>
      <color theme="1"/>
      <name val="Times New Roman"/>
      <family val="1"/>
    </font>
    <font>
      <sz val="7"/>
      <color theme="1"/>
      <name val="Arial"/>
      <family val="2"/>
    </font>
    <font>
      <sz val="7"/>
      <color theme="1"/>
      <name val="Symbol"/>
      <charset val="2"/>
    </font>
    <font>
      <sz val="7"/>
      <color theme="1"/>
      <name val="Symbol"/>
      <family val="1"/>
      <charset val="2"/>
    </font>
    <font>
      <b/>
      <sz val="12"/>
      <color theme="1"/>
      <name val="Century Gothic"/>
      <family val="2"/>
    </font>
    <font>
      <sz val="8"/>
      <color theme="1"/>
      <name val="Calibri"/>
      <family val="2"/>
      <scheme val="minor"/>
    </font>
    <font>
      <sz val="8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2" fillId="2" borderId="2" xfId="0" applyFont="1" applyFill="1" applyBorder="1"/>
    <xf numFmtId="0" fontId="4" fillId="0" borderId="0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6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 indent="3"/>
    </xf>
    <xf numFmtId="0" fontId="6" fillId="0" borderId="0" xfId="0" applyFont="1" applyBorder="1" applyAlignment="1">
      <alignment horizontal="left" vertical="center" wrapText="1" indent="3"/>
    </xf>
    <xf numFmtId="0" fontId="6" fillId="0" borderId="0" xfId="0" quotePrefix="1" applyFont="1" applyBorder="1" applyAlignment="1">
      <alignment horizontal="left" vertical="center" wrapText="1" indent="3"/>
    </xf>
    <xf numFmtId="0" fontId="7" fillId="0" borderId="0" xfId="0" quotePrefix="1" applyFont="1" applyBorder="1" applyAlignment="1">
      <alignment horizontal="left" vertical="center" wrapText="1" indent="3"/>
    </xf>
    <xf numFmtId="0" fontId="5" fillId="0" borderId="0" xfId="0" quotePrefix="1" applyFont="1" applyBorder="1" applyAlignment="1">
      <alignment horizontal="left" vertical="center" wrapText="1" indent="3"/>
    </xf>
    <xf numFmtId="0" fontId="9" fillId="0" borderId="0" xfId="0" applyFont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/>
    <xf numFmtId="0" fontId="3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2" fillId="3" borderId="0" xfId="0" applyFont="1" applyFill="1" applyAlignment="1">
      <alignment horizontal="left"/>
    </xf>
    <xf numFmtId="0" fontId="2" fillId="0" borderId="0" xfId="0" applyFont="1" applyAlignment="1">
      <alignment horizontal="left" wrapText="1"/>
    </xf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177800</xdr:rowOff>
    </xdr:from>
    <xdr:to>
      <xdr:col>9</xdr:col>
      <xdr:colOff>0</xdr:colOff>
      <xdr:row>4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0BC951-4BAC-7540-AE5F-EBF8BEB8C814}"/>
            </a:ext>
          </a:extLst>
        </xdr:cNvPr>
        <xdr:cNvSpPr txBox="1"/>
      </xdr:nvSpPr>
      <xdr:spPr>
        <a:xfrm>
          <a:off x="7442200" y="177800"/>
          <a:ext cx="4546600" cy="889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Use, fill in your stats in the highlighted colum, then select your fighting profile from the drop down. (Both highlighted in blue).</a:t>
          </a:r>
          <a:r>
            <a:rPr lang="en-US" sz="1100" baseline="0"/>
            <a:t> You can also select your power sets and your day job (again in blue). Powers are manual for the time being.</a:t>
          </a:r>
          <a:endParaRPr lang="en-US" sz="1100"/>
        </a:p>
      </xdr:txBody>
    </xdr:sp>
    <xdr:clientData/>
  </xdr:twoCellAnchor>
  <xdr:twoCellAnchor>
    <xdr:from>
      <xdr:col>3</xdr:col>
      <xdr:colOff>304800</xdr:colOff>
      <xdr:row>21</xdr:row>
      <xdr:rowOff>38100</xdr:rowOff>
    </xdr:from>
    <xdr:to>
      <xdr:col>5</xdr:col>
      <xdr:colOff>152400</xdr:colOff>
      <xdr:row>23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E211944-C884-7143-B7C9-6DB1303AC3AE}"/>
            </a:ext>
          </a:extLst>
        </xdr:cNvPr>
        <xdr:cNvSpPr txBox="1"/>
      </xdr:nvSpPr>
      <xdr:spPr>
        <a:xfrm>
          <a:off x="3822700" y="4610100"/>
          <a:ext cx="1193800" cy="5207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Highlight</a:t>
          </a:r>
          <a:r>
            <a:rPr lang="en-US" sz="1100" baseline="0"/>
            <a:t> your selected perk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tabSelected="1" workbookViewId="0">
      <selection activeCell="D25" sqref="D25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4" customWidth="1"/>
    <col min="4" max="5" width="8.85546875" customWidth="1"/>
    <col min="6" max="6" width="13.28515625" customWidth="1"/>
    <col min="7" max="7" width="20.140625" customWidth="1"/>
    <col min="8" max="8" width="6.85546875" customWidth="1"/>
    <col min="9" max="9" width="25.7109375" customWidth="1"/>
  </cols>
  <sheetData>
    <row r="1" spans="1:9" ht="17.25" x14ac:dyDescent="0.3">
      <c r="A1" s="4" t="s">
        <v>0</v>
      </c>
      <c r="B1" s="26" t="s">
        <v>281</v>
      </c>
      <c r="C1" s="26"/>
      <c r="D1" s="26"/>
      <c r="E1" s="26"/>
      <c r="F1" s="26"/>
      <c r="G1" s="5" t="s">
        <v>20</v>
      </c>
      <c r="H1" s="6"/>
      <c r="I1" s="3"/>
    </row>
    <row r="2" spans="1:9" ht="21" customHeight="1" x14ac:dyDescent="0.3">
      <c r="A2" s="4" t="s">
        <v>75</v>
      </c>
      <c r="B2" s="26"/>
      <c r="C2" s="26"/>
      <c r="D2" s="26"/>
      <c r="E2" s="26"/>
      <c r="F2" s="26"/>
      <c r="G2" s="10"/>
      <c r="H2" s="4"/>
      <c r="I2" s="1"/>
    </row>
    <row r="3" spans="1:9" ht="17.25" x14ac:dyDescent="0.3">
      <c r="A3" s="4" t="s">
        <v>76</v>
      </c>
      <c r="B3" s="16"/>
      <c r="C3" s="17"/>
      <c r="D3" s="15"/>
      <c r="E3" s="15"/>
      <c r="F3" s="15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3</v>
      </c>
      <c r="B5" s="7" t="s">
        <v>4</v>
      </c>
      <c r="C5" s="7" t="s">
        <v>5</v>
      </c>
      <c r="D5" s="4"/>
      <c r="E5" s="7" t="s">
        <v>6</v>
      </c>
      <c r="F5" s="7" t="s">
        <v>38</v>
      </c>
      <c r="G5" s="7" t="s">
        <v>7</v>
      </c>
      <c r="H5" s="7"/>
    </row>
    <row r="6" spans="1:9" ht="17.25" x14ac:dyDescent="0.3">
      <c r="A6" s="4" t="s">
        <v>9</v>
      </c>
      <c r="B6" s="8">
        <v>10</v>
      </c>
      <c r="C6" s="4">
        <f t="shared" ref="C6:C12" si="0">(B6 - 10)/2</f>
        <v>0</v>
      </c>
      <c r="D6" s="4"/>
      <c r="E6" s="4" t="s">
        <v>10</v>
      </c>
      <c r="F6" s="4" t="e">
        <f>_xlfn.FLOOR.MATH(VLOOKUP(G2,'Fighting Profiles'!A2:F48,2,FALSE))</f>
        <v>#N/A</v>
      </c>
      <c r="G6" s="4"/>
      <c r="H6" s="4"/>
    </row>
    <row r="7" spans="1:9" ht="17.25" x14ac:dyDescent="0.3">
      <c r="A7" s="4" t="s">
        <v>8</v>
      </c>
      <c r="B7" s="8">
        <v>10</v>
      </c>
      <c r="C7" s="4">
        <f t="shared" si="0"/>
        <v>0</v>
      </c>
      <c r="D7" s="4"/>
      <c r="E7" s="4" t="s">
        <v>11</v>
      </c>
      <c r="F7" s="4" t="e">
        <f>_xlfn.FLOOR.MATH(VLOOKUP(G2,'Fighting Profiles'!A2:F48,3,FALSE))</f>
        <v>#N/A</v>
      </c>
      <c r="G7" s="4"/>
      <c r="H7" s="4"/>
    </row>
    <row r="8" spans="1:9" ht="17.25" x14ac:dyDescent="0.3">
      <c r="A8" s="4" t="s">
        <v>15</v>
      </c>
      <c r="B8" s="8">
        <v>10</v>
      </c>
      <c r="C8" s="4">
        <f t="shared" si="0"/>
        <v>0</v>
      </c>
      <c r="D8" s="4"/>
      <c r="E8" s="4" t="s">
        <v>12</v>
      </c>
      <c r="F8" s="4" t="e">
        <f>_xlfn.FLOOR.MATH(VLOOKUP(G2,'Fighting Profiles'!A2:F48,4,FALSE))</f>
        <v>#N/A</v>
      </c>
      <c r="G8" s="4"/>
      <c r="H8" s="4"/>
    </row>
    <row r="9" spans="1:9" ht="17.25" x14ac:dyDescent="0.3">
      <c r="A9" s="4" t="s">
        <v>16</v>
      </c>
      <c r="B9" s="8">
        <v>10</v>
      </c>
      <c r="C9" s="4">
        <f t="shared" si="0"/>
        <v>0</v>
      </c>
      <c r="D9" s="4"/>
      <c r="E9" s="4" t="s">
        <v>13</v>
      </c>
      <c r="F9" s="4" t="e">
        <f>_xlfn.FLOOR.MATH(VLOOKUP(G2,'Fighting Profiles'!A2:F48,5,FALSE))</f>
        <v>#N/A</v>
      </c>
      <c r="G9" s="4"/>
      <c r="H9" s="4"/>
    </row>
    <row r="10" spans="1:9" ht="17.25" x14ac:dyDescent="0.3">
      <c r="A10" s="4" t="s">
        <v>17</v>
      </c>
      <c r="B10" s="8">
        <v>10</v>
      </c>
      <c r="C10" s="4">
        <f t="shared" si="0"/>
        <v>0</v>
      </c>
      <c r="D10" s="4"/>
      <c r="E10" s="4" t="s">
        <v>14</v>
      </c>
      <c r="F10" s="4" t="e">
        <f>_xlfn.FLOOR.MATH(VLOOKUP(G2,'Fighting Profiles'!A2:F48,6,FALSE))</f>
        <v>#N/A</v>
      </c>
      <c r="G10" s="4"/>
      <c r="H10" s="4"/>
    </row>
    <row r="11" spans="1:9" ht="17.25" x14ac:dyDescent="0.3">
      <c r="A11" s="4" t="s">
        <v>18</v>
      </c>
      <c r="B11" s="8">
        <v>10</v>
      </c>
      <c r="C11" s="4">
        <f t="shared" si="0"/>
        <v>0</v>
      </c>
      <c r="D11" s="4"/>
      <c r="E11" s="4"/>
      <c r="F11" s="4"/>
      <c r="G11" s="4"/>
      <c r="H11" s="4"/>
    </row>
    <row r="12" spans="1:9" ht="17.25" x14ac:dyDescent="0.3">
      <c r="A12" s="4" t="s">
        <v>19</v>
      </c>
      <c r="B12" s="8">
        <v>10</v>
      </c>
      <c r="C12" s="4">
        <f t="shared" si="0"/>
        <v>0</v>
      </c>
      <c r="D12" s="4"/>
      <c r="E12" s="4"/>
      <c r="F12" s="4"/>
      <c r="G12" s="4"/>
      <c r="H12" s="4"/>
    </row>
    <row r="13" spans="1:9" ht="17.25" x14ac:dyDescent="0.3">
      <c r="A13" s="4"/>
      <c r="B13" s="4"/>
      <c r="C13" s="4"/>
      <c r="D13" s="4"/>
      <c r="E13" s="4"/>
      <c r="F13" s="4"/>
      <c r="G13" s="4"/>
      <c r="H13" s="4"/>
    </row>
    <row r="14" spans="1:9" ht="17.25" x14ac:dyDescent="0.3">
      <c r="A14" s="7" t="s">
        <v>72</v>
      </c>
      <c r="B14" s="4">
        <f>_xlfn.CEILING.MATH(B6*(0.5)) + _xlfn.CEILING.MATH(B10*(0.5))+8+B9</f>
        <v>28</v>
      </c>
      <c r="C14" s="4"/>
      <c r="D14" s="7" t="s">
        <v>74</v>
      </c>
      <c r="E14" s="27"/>
      <c r="F14" s="27"/>
      <c r="G14" s="9"/>
      <c r="H14" s="4"/>
    </row>
    <row r="15" spans="1:9" ht="17.25" x14ac:dyDescent="0.3">
      <c r="A15" s="7" t="s">
        <v>73</v>
      </c>
      <c r="B15" s="4">
        <v>6</v>
      </c>
      <c r="C15" s="4"/>
      <c r="D15" s="24" t="s">
        <v>279</v>
      </c>
      <c r="E15" s="28"/>
      <c r="F15" s="28"/>
      <c r="G15" s="25"/>
      <c r="H15" s="4"/>
    </row>
    <row r="16" spans="1:9" ht="17.25" x14ac:dyDescent="0.3">
      <c r="A16" s="7" t="s">
        <v>71</v>
      </c>
      <c r="B16" s="4">
        <f xml:space="preserve"> _xlfn.FLOOR.MATH(C10+C8)</f>
        <v>0</v>
      </c>
      <c r="C16" s="4"/>
      <c r="D16" s="24" t="s">
        <v>280</v>
      </c>
      <c r="E16" s="28"/>
      <c r="F16" s="28"/>
      <c r="G16" s="25"/>
      <c r="H16" s="4"/>
    </row>
    <row r="17" spans="1:9" ht="15.75" x14ac:dyDescent="0.25">
      <c r="A17" s="7" t="s">
        <v>1</v>
      </c>
      <c r="B17" s="7"/>
      <c r="C17" s="7"/>
      <c r="D17" s="7" t="e">
        <f>SUM(#REF!)</f>
        <v>#REF!</v>
      </c>
      <c r="E17" s="7"/>
      <c r="F17" s="7"/>
      <c r="G17" s="7"/>
      <c r="H17" s="7"/>
      <c r="I17" s="2"/>
    </row>
    <row r="18" spans="1:9" ht="15.75" x14ac:dyDescent="0.25">
      <c r="A18" s="7" t="s">
        <v>0</v>
      </c>
      <c r="B18" s="7" t="s">
        <v>64</v>
      </c>
      <c r="C18" s="7" t="s">
        <v>65</v>
      </c>
      <c r="D18" s="7" t="s">
        <v>66</v>
      </c>
      <c r="E18" s="7" t="s">
        <v>67</v>
      </c>
      <c r="F18" s="7" t="s">
        <v>68</v>
      </c>
      <c r="G18" s="7" t="s">
        <v>69</v>
      </c>
      <c r="H18" s="7" t="s">
        <v>78</v>
      </c>
      <c r="I18" s="7" t="s">
        <v>70</v>
      </c>
    </row>
    <row r="19" spans="1:9" ht="15.75" x14ac:dyDescent="0.3">
      <c r="A19" s="36" t="s">
        <v>282</v>
      </c>
      <c r="B19" s="35" t="s">
        <v>284</v>
      </c>
      <c r="C19" s="35" t="s">
        <v>222</v>
      </c>
      <c r="D19" s="35">
        <v>20</v>
      </c>
      <c r="E19" s="35"/>
      <c r="F19" s="35"/>
      <c r="G19" s="35" t="s">
        <v>285</v>
      </c>
      <c r="H19" s="35" t="s">
        <v>231</v>
      </c>
      <c r="I19" s="35" t="s">
        <v>286</v>
      </c>
    </row>
    <row r="20" spans="1:9" ht="15.75" x14ac:dyDescent="0.3">
      <c r="A20" s="36" t="s">
        <v>287</v>
      </c>
      <c r="B20" s="35" t="s">
        <v>288</v>
      </c>
      <c r="C20" s="35" t="s">
        <v>222</v>
      </c>
      <c r="D20" s="35">
        <v>20</v>
      </c>
      <c r="E20" s="35">
        <v>20</v>
      </c>
      <c r="F20" s="35">
        <v>0</v>
      </c>
      <c r="G20" s="35" t="s">
        <v>289</v>
      </c>
      <c r="H20" s="35">
        <v>8</v>
      </c>
      <c r="I20" s="35" t="s">
        <v>290</v>
      </c>
    </row>
    <row r="21" spans="1:9" x14ac:dyDescent="0.25">
      <c r="A21" s="35" t="s">
        <v>283</v>
      </c>
      <c r="B21" s="35" t="s">
        <v>293</v>
      </c>
      <c r="C21" s="35"/>
      <c r="D21" s="35"/>
      <c r="E21" s="35"/>
      <c r="F21" s="35"/>
      <c r="G21" s="35" t="s">
        <v>291</v>
      </c>
      <c r="H21" s="35"/>
      <c r="I21" s="35" t="s">
        <v>292</v>
      </c>
    </row>
    <row r="22" spans="1:9" x14ac:dyDescent="0.25">
      <c r="A22" s="35"/>
      <c r="B22" s="35"/>
      <c r="C22" s="35"/>
      <c r="D22" s="35"/>
      <c r="E22" s="35"/>
      <c r="F22" s="35"/>
      <c r="G22" s="35"/>
      <c r="H22" s="35"/>
      <c r="I22" s="35"/>
    </row>
    <row r="23" spans="1:9" x14ac:dyDescent="0.25">
      <c r="A23" s="35"/>
      <c r="B23" s="35"/>
      <c r="C23" s="35"/>
      <c r="D23" s="35"/>
      <c r="E23" s="35"/>
      <c r="F23" s="35"/>
      <c r="G23" s="35"/>
      <c r="H23" s="35"/>
      <c r="I23" s="35"/>
    </row>
    <row r="24" spans="1:9" x14ac:dyDescent="0.25">
      <c r="A24" s="35"/>
      <c r="B24" s="35"/>
      <c r="C24" s="35"/>
      <c r="D24" s="35"/>
      <c r="E24" s="35"/>
      <c r="F24" s="35"/>
      <c r="G24" s="35"/>
      <c r="H24" s="35"/>
      <c r="I24" s="35"/>
    </row>
    <row r="25" spans="1:9" x14ac:dyDescent="0.25">
      <c r="A25" s="35"/>
      <c r="B25" s="35"/>
      <c r="C25" s="35"/>
      <c r="D25" s="35"/>
      <c r="E25" s="35"/>
      <c r="F25" s="35"/>
      <c r="G25" s="35"/>
      <c r="H25" s="35"/>
      <c r="I25" s="35"/>
    </row>
  </sheetData>
  <mergeCells count="5">
    <mergeCell ref="B2:F2"/>
    <mergeCell ref="B1:F1"/>
    <mergeCell ref="E14:F14"/>
    <mergeCell ref="E15:F15"/>
    <mergeCell ref="E16:F16"/>
  </mergeCells>
  <pageMargins left="0.7" right="0.7" top="0.75" bottom="0.75" header="0.3" footer="0.3"/>
  <pageSetup scale="94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'Fighting Profiles'!$A$2:$A$48</xm:f>
          </x14:formula1>
          <xm:sqref>G2</xm:sqref>
        </x14:dataValidation>
        <x14:dataValidation type="list" allowBlank="1" showInputMessage="1" showErrorMessage="1">
          <x14:formula1>
            <xm:f>'Power Sets'!$A$2:$A$48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workbookViewId="0">
      <selection activeCell="A2" sqref="A2"/>
    </sheetView>
  </sheetViews>
  <sheetFormatPr defaultColWidth="11.42578125" defaultRowHeight="15" x14ac:dyDescent="0.25"/>
  <cols>
    <col min="1" max="1" width="22.42578125" customWidth="1"/>
  </cols>
  <sheetData>
    <row r="1" spans="1:1" x14ac:dyDescent="0.25">
      <c r="A1" s="2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180</v>
      </c>
    </row>
    <row r="11" spans="1:1" x14ac:dyDescent="0.25">
      <c r="A11" t="s">
        <v>181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185</v>
      </c>
    </row>
    <row r="16" spans="1:1" x14ac:dyDescent="0.25">
      <c r="A16" t="s">
        <v>186</v>
      </c>
    </row>
    <row r="17" spans="1:1" x14ac:dyDescent="0.25">
      <c r="A17" t="s">
        <v>187</v>
      </c>
    </row>
    <row r="18" spans="1:1" x14ac:dyDescent="0.25">
      <c r="A18" t="s">
        <v>188</v>
      </c>
    </row>
    <row r="19" spans="1:1" x14ac:dyDescent="0.25">
      <c r="A19" t="s">
        <v>189</v>
      </c>
    </row>
    <row r="20" spans="1:1" x14ac:dyDescent="0.25">
      <c r="A20" t="s">
        <v>190</v>
      </c>
    </row>
    <row r="21" spans="1:1" x14ac:dyDescent="0.25">
      <c r="A21" t="s">
        <v>191</v>
      </c>
    </row>
    <row r="22" spans="1:1" x14ac:dyDescent="0.25">
      <c r="A22" t="s">
        <v>213</v>
      </c>
    </row>
    <row r="23" spans="1:1" x14ac:dyDescent="0.25">
      <c r="A23" t="s">
        <v>192</v>
      </c>
    </row>
    <row r="24" spans="1:1" x14ac:dyDescent="0.25">
      <c r="A24" t="s">
        <v>193</v>
      </c>
    </row>
    <row r="25" spans="1:1" x14ac:dyDescent="0.25">
      <c r="A25" t="s">
        <v>194</v>
      </c>
    </row>
    <row r="26" spans="1:1" x14ac:dyDescent="0.25">
      <c r="A26" t="s">
        <v>214</v>
      </c>
    </row>
    <row r="27" spans="1:1" x14ac:dyDescent="0.25">
      <c r="A27" t="s">
        <v>195</v>
      </c>
    </row>
    <row r="28" spans="1:1" x14ac:dyDescent="0.25">
      <c r="A28" t="s">
        <v>215</v>
      </c>
    </row>
    <row r="29" spans="1:1" x14ac:dyDescent="0.25">
      <c r="A29" t="s">
        <v>46</v>
      </c>
    </row>
    <row r="30" spans="1:1" x14ac:dyDescent="0.25">
      <c r="A30" t="s">
        <v>196</v>
      </c>
    </row>
    <row r="31" spans="1:1" x14ac:dyDescent="0.25">
      <c r="A31" t="s">
        <v>197</v>
      </c>
    </row>
    <row r="32" spans="1:1" x14ac:dyDescent="0.25">
      <c r="A32" t="s">
        <v>198</v>
      </c>
    </row>
    <row r="33" spans="1:1" x14ac:dyDescent="0.25">
      <c r="A33" t="s">
        <v>89</v>
      </c>
    </row>
    <row r="34" spans="1:1" x14ac:dyDescent="0.25">
      <c r="A34" t="s">
        <v>199</v>
      </c>
    </row>
    <row r="35" spans="1:1" x14ac:dyDescent="0.25">
      <c r="A35" t="s">
        <v>200</v>
      </c>
    </row>
    <row r="36" spans="1:1" x14ac:dyDescent="0.25">
      <c r="A36" t="s">
        <v>201</v>
      </c>
    </row>
    <row r="37" spans="1:1" x14ac:dyDescent="0.25">
      <c r="A37" t="s">
        <v>202</v>
      </c>
    </row>
    <row r="38" spans="1:1" x14ac:dyDescent="0.25">
      <c r="A38" t="s">
        <v>203</v>
      </c>
    </row>
    <row r="39" spans="1:1" x14ac:dyDescent="0.25">
      <c r="A39" t="s">
        <v>204</v>
      </c>
    </row>
    <row r="40" spans="1:1" x14ac:dyDescent="0.25">
      <c r="A40" t="s">
        <v>205</v>
      </c>
    </row>
    <row r="41" spans="1:1" x14ac:dyDescent="0.25">
      <c r="A41" t="s">
        <v>206</v>
      </c>
    </row>
    <row r="42" spans="1:1" x14ac:dyDescent="0.25">
      <c r="A42" t="s">
        <v>207</v>
      </c>
    </row>
    <row r="43" spans="1:1" x14ac:dyDescent="0.25">
      <c r="A43" t="s">
        <v>216</v>
      </c>
    </row>
    <row r="44" spans="1:1" x14ac:dyDescent="0.25">
      <c r="A44" t="s">
        <v>208</v>
      </c>
    </row>
    <row r="45" spans="1:1" x14ac:dyDescent="0.25">
      <c r="A45" t="s">
        <v>209</v>
      </c>
    </row>
    <row r="46" spans="1:1" x14ac:dyDescent="0.25">
      <c r="A46" t="s">
        <v>212</v>
      </c>
    </row>
    <row r="47" spans="1:1" x14ac:dyDescent="0.25">
      <c r="A47" t="s">
        <v>210</v>
      </c>
    </row>
    <row r="48" spans="1:1" x14ac:dyDescent="0.25">
      <c r="A48" t="s">
        <v>211</v>
      </c>
    </row>
  </sheetData>
  <sortState ref="A2:A48">
    <sortCondition ref="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A2" sqref="A2:F48"/>
    </sheetView>
  </sheetViews>
  <sheetFormatPr defaultColWidth="8.85546875" defaultRowHeight="15" x14ac:dyDescent="0.25"/>
  <cols>
    <col min="1" max="1" width="17.42578125" customWidth="1"/>
    <col min="2" max="2" width="14.42578125" customWidth="1"/>
    <col min="3" max="3" width="14.85546875" customWidth="1"/>
    <col min="4" max="4" width="13.7109375" customWidth="1"/>
    <col min="9" max="9" width="15.140625" customWidth="1"/>
    <col min="11" max="11" width="27.42578125" customWidth="1"/>
  </cols>
  <sheetData>
    <row r="1" spans="1:9" ht="17.25" x14ac:dyDescent="0.3">
      <c r="A1" s="7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4"/>
      <c r="H1" s="4"/>
      <c r="I1" s="7" t="s">
        <v>93</v>
      </c>
    </row>
    <row r="2" spans="1:9" ht="17.25" x14ac:dyDescent="0.3">
      <c r="A2" s="4" t="s">
        <v>80</v>
      </c>
      <c r="B2" s="4">
        <f xml:space="preserve"> 'Character Sheet'!C6+'Character Sheet'!C7+2+8</f>
        <v>10</v>
      </c>
      <c r="C2" s="4">
        <f xml:space="preserve"> 'Character Sheet'!C8+'Character Sheet'!C7+2+8</f>
        <v>10</v>
      </c>
      <c r="D2" s="4">
        <f xml:space="preserve"> 'Character Sheet'!C8+'Character Sheet'!C10+2+8</f>
        <v>10</v>
      </c>
      <c r="E2" s="4">
        <f xml:space="preserve"> 'Character Sheet'!C8+'Character Sheet'!C7+2+8</f>
        <v>10</v>
      </c>
      <c r="F2" s="4">
        <f xml:space="preserve"> 'Character Sheet'!C12+'Character Sheet'!C10+2+8</f>
        <v>10</v>
      </c>
      <c r="G2" s="4"/>
      <c r="H2" s="4"/>
      <c r="I2" s="4"/>
    </row>
    <row r="3" spans="1:9" ht="17.25" x14ac:dyDescent="0.3">
      <c r="A3" s="4" t="s">
        <v>81</v>
      </c>
      <c r="B3" s="4">
        <f xml:space="preserve"> 'Character Sheet'!C6+'Character Sheet'!C10+3+8</f>
        <v>11</v>
      </c>
      <c r="C3" s="4">
        <f xml:space="preserve"> 'Character Sheet'!C10+'Character Sheet'!C7+2+8</f>
        <v>10</v>
      </c>
      <c r="D3" s="4">
        <f xml:space="preserve"> 'Character Sheet'!C8+'Character Sheet'!C7+2+8</f>
        <v>10</v>
      </c>
      <c r="E3" s="4">
        <f xml:space="preserve"> 'Character Sheet'!C8+'Character Sheet'!C10+2+8</f>
        <v>10</v>
      </c>
      <c r="F3" s="4">
        <f xml:space="preserve"> 'Character Sheet'!C12+'Character Sheet'!C10+1+8</f>
        <v>9</v>
      </c>
      <c r="G3" s="4"/>
      <c r="H3" s="4"/>
      <c r="I3" s="4" t="s">
        <v>57</v>
      </c>
    </row>
    <row r="4" spans="1:9" ht="17.25" x14ac:dyDescent="0.3">
      <c r="A4" s="4" t="s">
        <v>82</v>
      </c>
      <c r="B4" s="4">
        <f xml:space="preserve"> 'Character Sheet'!C6+'Character Sheet'!C7+3+8</f>
        <v>11</v>
      </c>
      <c r="C4" s="4">
        <f xml:space="preserve"> 'Character Sheet'!C11+'Character Sheet'!C7+3+8</f>
        <v>11</v>
      </c>
      <c r="D4" s="4">
        <f xml:space="preserve"> 'Character Sheet'!C11+'Character Sheet'!C10+1+8</f>
        <v>9</v>
      </c>
      <c r="E4" s="4">
        <f xml:space="preserve"> 'Character Sheet'!C11+'Character Sheet'!C7+0+8</f>
        <v>8</v>
      </c>
      <c r="F4" s="4">
        <f xml:space="preserve"> 'Character Sheet'!C12+'Character Sheet'!C11+3+8</f>
        <v>11</v>
      </c>
      <c r="G4" s="4"/>
      <c r="H4" s="4"/>
      <c r="I4" s="4" t="s">
        <v>58</v>
      </c>
    </row>
    <row r="5" spans="1:9" ht="17.25" x14ac:dyDescent="0.3">
      <c r="A5" s="4" t="s">
        <v>21</v>
      </c>
      <c r="B5" s="4">
        <f xml:space="preserve"> 'Character Sheet'!C6+'Character Sheet'!C7+1+8</f>
        <v>9</v>
      </c>
      <c r="C5" s="4">
        <f xml:space="preserve"> 'Character Sheet'!C8+'Character Sheet'!C7+2+8</f>
        <v>10</v>
      </c>
      <c r="D5" s="4">
        <f xml:space="preserve"> 'Character Sheet'!C8+'Character Sheet'!C7+4+8</f>
        <v>12</v>
      </c>
      <c r="E5" s="4">
        <f xml:space="preserve"> 'Character Sheet'!C8+'Character Sheet'!C7+3+8</f>
        <v>11</v>
      </c>
      <c r="F5" s="4">
        <f xml:space="preserve"> 'Character Sheet'!C8+'Character Sheet'!C11+0+8</f>
        <v>8</v>
      </c>
      <c r="G5" s="4"/>
      <c r="H5" s="4"/>
      <c r="I5" s="4" t="s">
        <v>59</v>
      </c>
    </row>
    <row r="6" spans="1:9" ht="17.25" x14ac:dyDescent="0.3">
      <c r="A6" s="4" t="s">
        <v>24</v>
      </c>
      <c r="B6" s="4">
        <f xml:space="preserve"> 'Character Sheet'!C6+'Character Sheet'!C7+5+8</f>
        <v>13</v>
      </c>
      <c r="C6" s="4">
        <f xml:space="preserve"> 'Character Sheet'!C6+'Character Sheet'!C7+2+8</f>
        <v>10</v>
      </c>
      <c r="D6" s="4">
        <f xml:space="preserve"> 'Character Sheet'!C8+'Character Sheet'!C6+1+8</f>
        <v>9</v>
      </c>
      <c r="E6" s="4">
        <f xml:space="preserve"> 'Character Sheet'!C8+'Character Sheet'!C7+2+8</f>
        <v>10</v>
      </c>
      <c r="F6" s="4">
        <f xml:space="preserve"> 'Character Sheet'!C9+'Character Sheet'!C11+0+8</f>
        <v>8</v>
      </c>
      <c r="G6" s="4"/>
      <c r="H6" s="4"/>
      <c r="I6" s="4" t="s">
        <v>60</v>
      </c>
    </row>
    <row r="7" spans="1:9" ht="17.25" x14ac:dyDescent="0.3">
      <c r="A7" s="4" t="s">
        <v>32</v>
      </c>
      <c r="B7" s="4">
        <f xml:space="preserve"> 'Character Sheet'!C6+'Character Sheet'!C7+1+8</f>
        <v>9</v>
      </c>
      <c r="C7" s="4">
        <f xml:space="preserve"> 'Character Sheet'!C8+'Character Sheet'!C7+1+8</f>
        <v>9</v>
      </c>
      <c r="D7" s="4">
        <f xml:space="preserve"> 'Character Sheet'!C8+'Character Sheet'!C11+4+8</f>
        <v>12</v>
      </c>
      <c r="E7" s="4">
        <f xml:space="preserve"> 'Character Sheet'!C8+'Character Sheet'!C10+3+8</f>
        <v>11</v>
      </c>
      <c r="F7" s="4">
        <f xml:space="preserve"> 'Character Sheet'!C10+'Character Sheet'!C11+1+8</f>
        <v>9</v>
      </c>
      <c r="G7" s="4"/>
      <c r="H7" s="4"/>
      <c r="I7" s="4" t="s">
        <v>61</v>
      </c>
    </row>
    <row r="8" spans="1:9" ht="17.25" x14ac:dyDescent="0.3">
      <c r="A8" s="4" t="s">
        <v>49</v>
      </c>
      <c r="B8" s="4">
        <f xml:space="preserve"> 'Character Sheet'!C6+'Character Sheet'!C7+2+8</f>
        <v>10</v>
      </c>
      <c r="C8" s="4">
        <f xml:space="preserve"> 'Character Sheet'!C9+'Character Sheet'!C7+2+8</f>
        <v>10</v>
      </c>
      <c r="D8" s="4">
        <f xml:space="preserve"> 'Character Sheet'!C8+'Character Sheet'!C7+3+8</f>
        <v>11</v>
      </c>
      <c r="E8" s="4">
        <f xml:space="preserve"> 'Character Sheet'!C8+'Character Sheet'!C7+2+8</f>
        <v>10</v>
      </c>
      <c r="F8" s="4">
        <f xml:space="preserve"> 'Character Sheet'!C9+'Character Sheet'!C11+1+8</f>
        <v>9</v>
      </c>
      <c r="G8" s="4"/>
      <c r="H8" s="4"/>
      <c r="I8" s="4" t="s">
        <v>62</v>
      </c>
    </row>
    <row r="9" spans="1:9" ht="17.25" x14ac:dyDescent="0.3">
      <c r="A9" s="4" t="s">
        <v>34</v>
      </c>
      <c r="B9" s="4">
        <f xml:space="preserve"> 'Character Sheet'!C10+'Character Sheet'!C11+2+8</f>
        <v>10</v>
      </c>
      <c r="C9" s="4">
        <f xml:space="preserve"> 'Character Sheet'!C11+'Character Sheet'!C7+3+8</f>
        <v>11</v>
      </c>
      <c r="D9" s="4">
        <f xml:space="preserve"> 'Character Sheet'!C11+'Character Sheet'!C8+2+8</f>
        <v>10</v>
      </c>
      <c r="E9" s="4">
        <f xml:space="preserve"> 'Character Sheet'!C8+'Character Sheet'!C10+2+8</f>
        <v>10</v>
      </c>
      <c r="F9" s="4">
        <f xml:space="preserve"> 'Character Sheet'!C12+'Character Sheet'!C11+1+8</f>
        <v>9</v>
      </c>
      <c r="G9" s="4"/>
      <c r="H9" s="4"/>
      <c r="I9" s="4" t="s">
        <v>63</v>
      </c>
    </row>
    <row r="10" spans="1:9" ht="17.25" x14ac:dyDescent="0.3">
      <c r="A10" s="4" t="s">
        <v>35</v>
      </c>
      <c r="B10" s="4">
        <f xml:space="preserve"> 'Character Sheet'!C8+'Character Sheet'!C7+4+8</f>
        <v>12</v>
      </c>
      <c r="C10" s="4">
        <f xml:space="preserve"> 'Character Sheet'!C6+'Character Sheet'!C7+2+8</f>
        <v>10</v>
      </c>
      <c r="D10" s="4">
        <f xml:space="preserve"> 'Character Sheet'!C8+'Character Sheet'!C7+2+8</f>
        <v>10</v>
      </c>
      <c r="E10" s="4">
        <f xml:space="preserve"> 'Character Sheet'!C8+'Character Sheet'!C7+2+8</f>
        <v>10</v>
      </c>
      <c r="F10" s="4">
        <f xml:space="preserve"> 'Character Sheet'!C12+'Character Sheet'!C11+0+8</f>
        <v>8</v>
      </c>
      <c r="G10" s="4"/>
      <c r="H10" s="4"/>
      <c r="I10" s="4"/>
    </row>
    <row r="11" spans="1:9" ht="17.25" x14ac:dyDescent="0.3">
      <c r="A11" s="4" t="s">
        <v>27</v>
      </c>
      <c r="B11" s="4">
        <f xml:space="preserve"> 'Character Sheet'!C6+'Character Sheet'!C7+4+8</f>
        <v>12</v>
      </c>
      <c r="C11" s="4">
        <f xml:space="preserve"> 'Character Sheet'!C7+'Character Sheet'!C9+3+8</f>
        <v>11</v>
      </c>
      <c r="D11" s="4">
        <f xml:space="preserve"> 'Character Sheet'!C6+'Character Sheet'!C7+2+8</f>
        <v>10</v>
      </c>
      <c r="E11" s="4">
        <f xml:space="preserve"> 'Character Sheet'!C8+'Character Sheet'!C7+8</f>
        <v>8</v>
      </c>
      <c r="F11" s="4">
        <f xml:space="preserve"> 'Character Sheet'!C9+'Character Sheet'!C11+1+8</f>
        <v>9</v>
      </c>
      <c r="G11" s="4"/>
      <c r="H11" s="4"/>
      <c r="I11" s="4" t="s">
        <v>57</v>
      </c>
    </row>
    <row r="12" spans="1:9" ht="17.25" x14ac:dyDescent="0.3">
      <c r="A12" s="4" t="s">
        <v>83</v>
      </c>
      <c r="B12" s="4">
        <f xml:space="preserve"> 'Character Sheet'!C6+'Character Sheet'!C10+0+8</f>
        <v>8</v>
      </c>
      <c r="C12" s="4">
        <f xml:space="preserve"> 'Character Sheet'!C8+'Character Sheet'!C10+2+8</f>
        <v>10</v>
      </c>
      <c r="D12" s="4">
        <f xml:space="preserve"> 'Character Sheet'!C11+'Character Sheet'!C8+3+8</f>
        <v>11</v>
      </c>
      <c r="E12" s="4">
        <f xml:space="preserve"> 'Character Sheet'!C8+'Character Sheet'!C7+3+8</f>
        <v>11</v>
      </c>
      <c r="F12" s="4">
        <f xml:space="preserve"> 'Character Sheet'!C8+'Character Sheet'!C11+2+8</f>
        <v>10</v>
      </c>
      <c r="G12" s="4"/>
      <c r="H12" s="4"/>
      <c r="I12" s="4" t="s">
        <v>58</v>
      </c>
    </row>
    <row r="13" spans="1:9" ht="17.25" x14ac:dyDescent="0.3">
      <c r="A13" s="4" t="s">
        <v>54</v>
      </c>
      <c r="B13" s="4">
        <f xml:space="preserve"> 'Character Sheet'!C6+'Character Sheet'!C7+2+8</f>
        <v>10</v>
      </c>
      <c r="C13" s="4">
        <f xml:space="preserve"> 'Character Sheet'!C6+'Character Sheet'!C7+2+8</f>
        <v>10</v>
      </c>
      <c r="D13" s="4">
        <f xml:space="preserve"> 'Character Sheet'!C11+'Character Sheet'!C8+4+8</f>
        <v>12</v>
      </c>
      <c r="E13" s="4">
        <f xml:space="preserve"> 'Character Sheet'!C8+'Character Sheet'!C7+2+8</f>
        <v>10</v>
      </c>
      <c r="F13" s="4">
        <f xml:space="preserve"> 'Character Sheet'!C8+'Character Sheet'!C12+0+8</f>
        <v>8</v>
      </c>
      <c r="G13" s="4"/>
      <c r="H13" s="4"/>
      <c r="I13" s="4" t="s">
        <v>59</v>
      </c>
    </row>
    <row r="14" spans="1:9" ht="17.25" x14ac:dyDescent="0.3">
      <c r="A14" s="4" t="s">
        <v>43</v>
      </c>
      <c r="B14" s="4">
        <f xml:space="preserve"> 'Character Sheet'!C6+'Character Sheet'!C7+2+8</f>
        <v>10</v>
      </c>
      <c r="C14" s="4">
        <f xml:space="preserve"> 'Character Sheet'!C8+'Character Sheet'!C9+3+8</f>
        <v>11</v>
      </c>
      <c r="D14" s="4">
        <f xml:space="preserve"> 'Character Sheet'!C8+'Character Sheet'!C7+2+8</f>
        <v>10</v>
      </c>
      <c r="E14" s="4">
        <f xml:space="preserve"> 'Character Sheet'!C8+'Character Sheet'!C7+1+8</f>
        <v>9</v>
      </c>
      <c r="F14" s="4">
        <f xml:space="preserve"> 'Character Sheet'!C9+'Character Sheet'!C11+2+8</f>
        <v>10</v>
      </c>
      <c r="G14" s="4"/>
      <c r="H14" s="4"/>
      <c r="I14" s="4" t="s">
        <v>60</v>
      </c>
    </row>
    <row r="15" spans="1:9" ht="17.25" x14ac:dyDescent="0.3">
      <c r="A15" s="4" t="s">
        <v>94</v>
      </c>
      <c r="B15" s="11">
        <f xml:space="preserve"> 'Character Sheet'!C11+'Character Sheet'!C8+2+8</f>
        <v>10</v>
      </c>
      <c r="C15" s="11">
        <f xml:space="preserve"> 'Character Sheet'!C8+'Character Sheet'!C7+0+8</f>
        <v>8</v>
      </c>
      <c r="D15" s="11">
        <f xml:space="preserve"> 'Character Sheet'!C8+'Character Sheet'!C10+2+8</f>
        <v>10</v>
      </c>
      <c r="E15" s="11">
        <f xml:space="preserve"> 'Character Sheet'!C8+'Character Sheet'!C7+3+8</f>
        <v>11</v>
      </c>
      <c r="F15" s="11">
        <f xml:space="preserve"> 'Character Sheet'!C10+'Character Sheet'!C12+3+8</f>
        <v>11</v>
      </c>
      <c r="G15" s="4"/>
      <c r="H15" s="4"/>
      <c r="I15" s="4" t="s">
        <v>61</v>
      </c>
    </row>
    <row r="16" spans="1:9" ht="17.25" x14ac:dyDescent="0.3">
      <c r="A16" s="4" t="s">
        <v>30</v>
      </c>
      <c r="B16" s="4">
        <f xml:space="preserve"> 'Character Sheet'!C11+'Character Sheet'!C7+0+8</f>
        <v>8</v>
      </c>
      <c r="C16" s="4">
        <f xml:space="preserve"> 'Character Sheet'!C12+'Character Sheet'!C8+1+8</f>
        <v>9</v>
      </c>
      <c r="D16" s="4">
        <f xml:space="preserve"> 'Character Sheet'!C8+'Character Sheet'!C7+1+8</f>
        <v>9</v>
      </c>
      <c r="E16" s="4">
        <f xml:space="preserve"> 'Character Sheet'!C12+'Character Sheet'!C10+3+8</f>
        <v>11</v>
      </c>
      <c r="F16" s="4">
        <f xml:space="preserve"> 'Character Sheet'!C12+'Character Sheet'!C11+5+8</f>
        <v>13</v>
      </c>
      <c r="G16" s="4"/>
      <c r="H16" s="4"/>
      <c r="I16" s="4" t="s">
        <v>62</v>
      </c>
    </row>
    <row r="17" spans="1:9" ht="17.25" x14ac:dyDescent="0.3">
      <c r="A17" s="4" t="s">
        <v>42</v>
      </c>
      <c r="B17" s="4">
        <f xml:space="preserve"> 'Character Sheet'!C6+'Character Sheet'!C10+1+8</f>
        <v>9</v>
      </c>
      <c r="C17" s="4">
        <f xml:space="preserve"> 'Character Sheet'!C8+'Character Sheet'!C10+3+8</f>
        <v>11</v>
      </c>
      <c r="D17" s="4">
        <f xml:space="preserve"> 'Character Sheet'!C8+'Character Sheet'!C7+2+8</f>
        <v>10</v>
      </c>
      <c r="E17" s="4">
        <f xml:space="preserve"> 'Character Sheet'!C8+'Character Sheet'!C10+2+8</f>
        <v>10</v>
      </c>
      <c r="F17" s="4">
        <f xml:space="preserve"> 'Character Sheet'!C10+'Character Sheet'!C12+2+8</f>
        <v>10</v>
      </c>
      <c r="G17" s="4"/>
      <c r="H17" s="4"/>
      <c r="I17" s="4" t="s">
        <v>63</v>
      </c>
    </row>
    <row r="18" spans="1:9" ht="17.25" x14ac:dyDescent="0.3">
      <c r="A18" s="4" t="s">
        <v>47</v>
      </c>
      <c r="B18" s="4">
        <f xml:space="preserve"> 'Character Sheet'!C6+'Character Sheet'!C8+3+8</f>
        <v>11</v>
      </c>
      <c r="C18" s="4">
        <f xml:space="preserve"> 'Character Sheet'!C6+'Character Sheet'!C7+2+8</f>
        <v>10</v>
      </c>
      <c r="D18" s="4">
        <f xml:space="preserve"> 'Character Sheet'!C8+'Character Sheet'!C7+2+8</f>
        <v>10</v>
      </c>
      <c r="E18" s="4">
        <f xml:space="preserve"> 'Character Sheet'!C8+'Character Sheet'!C7+2+8</f>
        <v>10</v>
      </c>
      <c r="F18" s="4">
        <f xml:space="preserve"> 'Character Sheet'!C12+'Character Sheet'!C11+0+8</f>
        <v>8</v>
      </c>
      <c r="G18" s="4"/>
      <c r="H18" s="4"/>
      <c r="I18" s="4"/>
    </row>
    <row r="19" spans="1:9" ht="17.25" x14ac:dyDescent="0.3">
      <c r="A19" s="4" t="s">
        <v>33</v>
      </c>
      <c r="B19" s="4">
        <f xml:space="preserve"> 'Character Sheet'!C6+'Character Sheet'!C7+2+8</f>
        <v>10</v>
      </c>
      <c r="C19" s="4">
        <f xml:space="preserve"> 'Character Sheet'!C8+'Character Sheet'!C7+3+8</f>
        <v>11</v>
      </c>
      <c r="D19" s="4">
        <f xml:space="preserve"> 'Character Sheet'!C8+'Character Sheet'!C7+2+8</f>
        <v>10</v>
      </c>
      <c r="E19" s="4">
        <f xml:space="preserve"> 'Character Sheet'!C7+'Character Sheet'!C8+3+8</f>
        <v>11</v>
      </c>
      <c r="F19" s="4">
        <f xml:space="preserve"> 'Character Sheet'!C12+'Character Sheet'!C11+0+8</f>
        <v>8</v>
      </c>
      <c r="G19" s="4"/>
      <c r="H19" s="4"/>
      <c r="I19" s="4" t="s">
        <v>57</v>
      </c>
    </row>
    <row r="20" spans="1:9" ht="17.25" x14ac:dyDescent="0.3">
      <c r="A20" s="4" t="s">
        <v>52</v>
      </c>
      <c r="B20" s="4">
        <f xml:space="preserve"> 'Character Sheet'!C6+'Character Sheet'!C7+4+8</f>
        <v>12</v>
      </c>
      <c r="C20" s="4">
        <f xml:space="preserve"> 'Character Sheet'!C6+'Character Sheet'!C7+4+8</f>
        <v>12</v>
      </c>
      <c r="D20" s="4">
        <f xml:space="preserve"> 'Character Sheet'!C8+'Character Sheet'!C7+0+8</f>
        <v>8</v>
      </c>
      <c r="E20" s="4">
        <f xml:space="preserve"> 'Character Sheet'!C8+'Character Sheet'!C7+2+8</f>
        <v>10</v>
      </c>
      <c r="F20" s="4">
        <f xml:space="preserve"> 'Character Sheet'!C12+'Character Sheet'!C11+0+8</f>
        <v>8</v>
      </c>
      <c r="G20" s="4"/>
      <c r="H20" s="4"/>
      <c r="I20" s="4" t="s">
        <v>58</v>
      </c>
    </row>
    <row r="21" spans="1:9" ht="17.25" x14ac:dyDescent="0.3">
      <c r="A21" s="4" t="s">
        <v>28</v>
      </c>
      <c r="B21" s="4">
        <f xml:space="preserve"> 'Character Sheet'!C10+'Character Sheet'!C6+2+8</f>
        <v>10</v>
      </c>
      <c r="C21" s="4">
        <f xml:space="preserve"> 'Character Sheet'!C8+'Character Sheet'!C10+2+8</f>
        <v>10</v>
      </c>
      <c r="D21" s="4">
        <f xml:space="preserve"> 'Character Sheet'!C8+'Character Sheet'!C7+2+8</f>
        <v>10</v>
      </c>
      <c r="E21" s="4">
        <f xml:space="preserve"> 'Character Sheet'!C8+'Character Sheet'!C10+2+8</f>
        <v>10</v>
      </c>
      <c r="F21" s="4">
        <f xml:space="preserve"> 'Character Sheet'!C10+'Character Sheet'!C11+2+8</f>
        <v>10</v>
      </c>
      <c r="G21" s="4"/>
      <c r="H21" s="4"/>
      <c r="I21" s="4" t="s">
        <v>59</v>
      </c>
    </row>
    <row r="22" spans="1:9" ht="17.25" x14ac:dyDescent="0.3">
      <c r="A22" s="4" t="s">
        <v>31</v>
      </c>
      <c r="B22" s="4">
        <f xml:space="preserve"> 'Character Sheet'!C6+'Character Sheet'!C8+4+8</f>
        <v>12</v>
      </c>
      <c r="C22" s="4">
        <f xml:space="preserve"> 'Character Sheet'!C8+'Character Sheet'!C7+1+8</f>
        <v>9</v>
      </c>
      <c r="D22" s="4">
        <f xml:space="preserve"> 'Character Sheet'!C8+'Character Sheet'!C10+1+8</f>
        <v>9</v>
      </c>
      <c r="E22" s="4">
        <f xml:space="preserve"> 'Character Sheet'!C8+'Character Sheet'!C10+3+8</f>
        <v>11</v>
      </c>
      <c r="F22" s="4">
        <f xml:space="preserve"> 'Character Sheet'!C10+'Character Sheet'!C11+1+8</f>
        <v>9</v>
      </c>
      <c r="G22" s="4"/>
      <c r="H22" s="4"/>
      <c r="I22" s="4" t="s">
        <v>60</v>
      </c>
    </row>
    <row r="23" spans="1:9" ht="17.25" x14ac:dyDescent="0.3">
      <c r="A23" s="4" t="s">
        <v>29</v>
      </c>
      <c r="B23" s="4">
        <f xml:space="preserve"> 'Character Sheet'!C6+'Character Sheet'!C7+3+8</f>
        <v>11</v>
      </c>
      <c r="C23" s="4">
        <f xml:space="preserve"> 'Character Sheet'!C6+'Character Sheet'!C7+2+8</f>
        <v>10</v>
      </c>
      <c r="D23" s="4">
        <f xml:space="preserve"> 'Character Sheet'!C6+'Character Sheet'!C7+3+8</f>
        <v>11</v>
      </c>
      <c r="E23" s="4">
        <f xml:space="preserve"> 'Character Sheet'!C8+'Character Sheet'!C7+2+8</f>
        <v>10</v>
      </c>
      <c r="F23" s="4">
        <f xml:space="preserve"> 'Character Sheet'!C9+'Character Sheet'!C11+0+8</f>
        <v>8</v>
      </c>
      <c r="G23" s="4"/>
      <c r="H23" s="4"/>
      <c r="I23" s="4" t="s">
        <v>61</v>
      </c>
    </row>
    <row r="24" spans="1:9" ht="17.25" x14ac:dyDescent="0.3">
      <c r="A24" s="4" t="s">
        <v>84</v>
      </c>
      <c r="B24" s="4">
        <f xml:space="preserve"> 'Character Sheet'!C6+'Character Sheet'!C7+3+8</f>
        <v>11</v>
      </c>
      <c r="C24" s="4">
        <f xml:space="preserve"> 'Character Sheet'!C6+'Character Sheet'!C9+4+8</f>
        <v>12</v>
      </c>
      <c r="D24" s="4">
        <f xml:space="preserve"> 'Character Sheet'!C8+'Character Sheet'!C7+0+8</f>
        <v>8</v>
      </c>
      <c r="E24" s="4">
        <f xml:space="preserve"> 'Character Sheet'!C8+'Character Sheet'!C9+2+8</f>
        <v>10</v>
      </c>
      <c r="F24" s="4">
        <f xml:space="preserve"> 'Character Sheet'!C11+'Character Sheet'!C9+2+8</f>
        <v>10</v>
      </c>
      <c r="G24" s="4"/>
      <c r="H24" s="4"/>
      <c r="I24" s="4" t="s">
        <v>62</v>
      </c>
    </row>
    <row r="25" spans="1:9" ht="17.25" x14ac:dyDescent="0.3">
      <c r="A25" s="4" t="s">
        <v>53</v>
      </c>
      <c r="B25" s="4">
        <f xml:space="preserve"> 'Character Sheet'!C6+'Character Sheet'!C12+3+8</f>
        <v>11</v>
      </c>
      <c r="C25" s="4">
        <f xml:space="preserve"> 'Character Sheet'!C12+'Character Sheet'!C7+3+8</f>
        <v>11</v>
      </c>
      <c r="D25" s="4">
        <f xml:space="preserve"> 'Character Sheet'!C12+'Character Sheet'!C8+0+8</f>
        <v>8</v>
      </c>
      <c r="E25" s="4">
        <f xml:space="preserve"> 'Character Sheet'!C8+'Character Sheet'!C7+2+8</f>
        <v>10</v>
      </c>
      <c r="F25" s="4">
        <f xml:space="preserve"> 'Character Sheet'!C12+'Character Sheet'!C11+2+8</f>
        <v>10</v>
      </c>
      <c r="G25" s="4"/>
      <c r="H25" s="4"/>
      <c r="I25" s="4" t="s">
        <v>63</v>
      </c>
    </row>
    <row r="26" spans="1:9" ht="17.25" x14ac:dyDescent="0.3">
      <c r="A26" s="4" t="s">
        <v>55</v>
      </c>
      <c r="B26" s="4">
        <f xml:space="preserve"> 'Character Sheet'!C11+'Character Sheet'!C12+2+8</f>
        <v>10</v>
      </c>
      <c r="C26" s="4">
        <f xml:space="preserve"> 'Character Sheet'!C10+'Character Sheet'!C7+2+8</f>
        <v>10</v>
      </c>
      <c r="D26" s="4">
        <f xml:space="preserve"> 'Character Sheet'!C10+'Character Sheet'!C11+2+8</f>
        <v>10</v>
      </c>
      <c r="E26" s="4">
        <f xml:space="preserve"> 'Character Sheet'!C8+'Character Sheet'!C10+2+8</f>
        <v>10</v>
      </c>
      <c r="F26" s="4">
        <f xml:space="preserve"> 'Character Sheet'!C10+'Character Sheet'!C12+2+8</f>
        <v>10</v>
      </c>
      <c r="G26" s="4"/>
      <c r="H26" s="4"/>
      <c r="I26" s="4"/>
    </row>
    <row r="27" spans="1:9" ht="17.25" x14ac:dyDescent="0.3">
      <c r="A27" s="4" t="s">
        <v>25</v>
      </c>
      <c r="B27" s="4">
        <f xml:space="preserve"> 'Character Sheet'!C10+'Character Sheet'!C6+0+8</f>
        <v>8</v>
      </c>
      <c r="C27" s="4">
        <f xml:space="preserve"> 'Character Sheet'!C8+'Character Sheet'!C10+2+8</f>
        <v>10</v>
      </c>
      <c r="D27" s="4">
        <f xml:space="preserve"> 'Character Sheet'!C8+'Character Sheet'!C10+3+8</f>
        <v>11</v>
      </c>
      <c r="E27" s="4">
        <f xml:space="preserve"> 'Character Sheet'!C8+'Character Sheet'!C7+3+8</f>
        <v>11</v>
      </c>
      <c r="F27" s="4">
        <f xml:space="preserve"> 'Character Sheet'!C10+'Character Sheet'!C11+2+8</f>
        <v>10</v>
      </c>
      <c r="G27" s="4"/>
      <c r="H27" s="4"/>
      <c r="I27" s="4" t="s">
        <v>57</v>
      </c>
    </row>
    <row r="28" spans="1:9" ht="17.25" x14ac:dyDescent="0.3">
      <c r="A28" s="4" t="s">
        <v>85</v>
      </c>
      <c r="B28" s="4">
        <f xml:space="preserve"> 'Character Sheet'!C6+'Character Sheet'!C7+3+8</f>
        <v>11</v>
      </c>
      <c r="C28" s="4">
        <f xml:space="preserve"> 'Character Sheet'!C8+'Character Sheet'!C7+3+8</f>
        <v>11</v>
      </c>
      <c r="D28" s="4">
        <f xml:space="preserve"> 'Character Sheet'!C8+'Character Sheet'!C10+1+8</f>
        <v>9</v>
      </c>
      <c r="E28" s="4">
        <f xml:space="preserve"> 'Character Sheet'!C8+'Character Sheet'!C7+2+8</f>
        <v>10</v>
      </c>
      <c r="F28" s="4">
        <f xml:space="preserve"> 'Character Sheet'!C12+'Character Sheet'!C10+1+8</f>
        <v>9</v>
      </c>
      <c r="G28" s="4"/>
      <c r="H28" s="4"/>
      <c r="I28" s="4" t="s">
        <v>58</v>
      </c>
    </row>
    <row r="29" spans="1:9" ht="17.25" x14ac:dyDescent="0.3">
      <c r="A29" s="4" t="s">
        <v>86</v>
      </c>
      <c r="B29" s="4">
        <f xml:space="preserve"> 'Character Sheet'!C6+'Character Sheet'!C7+0+8</f>
        <v>8</v>
      </c>
      <c r="C29" s="4">
        <f xml:space="preserve"> 'Character Sheet'!C8+'Character Sheet'!C10+1+8</f>
        <v>9</v>
      </c>
      <c r="D29" s="4">
        <f xml:space="preserve"> 'Character Sheet'!C10+'Character Sheet'!C7+2+8</f>
        <v>10</v>
      </c>
      <c r="E29" s="4">
        <f xml:space="preserve"> 'Character Sheet'!C8+'Character Sheet'!C10+3+8</f>
        <v>11</v>
      </c>
      <c r="F29" s="4">
        <f xml:space="preserve"> 'Character Sheet'!C11+'Character Sheet'!C10+4+8</f>
        <v>12</v>
      </c>
      <c r="G29" s="4"/>
      <c r="H29" s="4"/>
      <c r="I29" s="4" t="s">
        <v>59</v>
      </c>
    </row>
    <row r="30" spans="1:9" ht="17.25" x14ac:dyDescent="0.3">
      <c r="A30" s="4" t="s">
        <v>39</v>
      </c>
      <c r="B30" s="4">
        <f xml:space="preserve"> 'Character Sheet'!C8+'Character Sheet'!C7+3+8</f>
        <v>11</v>
      </c>
      <c r="C30" s="4">
        <f xml:space="preserve"> 'Character Sheet'!C6+'Character Sheet'!C7+2+8</f>
        <v>10</v>
      </c>
      <c r="D30" s="4">
        <f xml:space="preserve"> 'Character Sheet'!C8+'Character Sheet'!C7+1+8</f>
        <v>9</v>
      </c>
      <c r="E30" s="4">
        <f xml:space="preserve"> 'Character Sheet'!C8+'Character Sheet'!C10+4+8</f>
        <v>12</v>
      </c>
      <c r="F30" s="4">
        <f xml:space="preserve"> 'Character Sheet'!C12+'Character Sheet'!C8+0+8</f>
        <v>8</v>
      </c>
      <c r="G30" s="4"/>
      <c r="H30" s="4"/>
      <c r="I30" s="4" t="s">
        <v>60</v>
      </c>
    </row>
    <row r="31" spans="1:9" ht="17.25" x14ac:dyDescent="0.3">
      <c r="A31" s="4" t="s">
        <v>87</v>
      </c>
      <c r="B31" s="4">
        <f xml:space="preserve"> 'Character Sheet'!C6+'Character Sheet'!C7+3+8</f>
        <v>11</v>
      </c>
      <c r="C31" s="4">
        <f xml:space="preserve"> 'Character Sheet'!C6+'Character Sheet'!C9+3+8</f>
        <v>11</v>
      </c>
      <c r="D31" s="4">
        <f xml:space="preserve"> 'Character Sheet'!C8+'Character Sheet'!C7+2+8</f>
        <v>10</v>
      </c>
      <c r="E31" s="4">
        <f xml:space="preserve"> 'Character Sheet'!C8+'Character Sheet'!C9+2+8</f>
        <v>10</v>
      </c>
      <c r="F31" s="4">
        <f xml:space="preserve"> 'Character Sheet'!C9+'Character Sheet'!C10+0+8</f>
        <v>8</v>
      </c>
      <c r="G31" s="4"/>
      <c r="H31" s="4"/>
      <c r="I31" s="4" t="s">
        <v>61</v>
      </c>
    </row>
    <row r="32" spans="1:9" ht="17.25" x14ac:dyDescent="0.3">
      <c r="A32" s="4" t="s">
        <v>88</v>
      </c>
      <c r="B32" s="4">
        <f xml:space="preserve"> 'Character Sheet'!C6+'Character Sheet'!C7+0+8</f>
        <v>8</v>
      </c>
      <c r="C32" s="4">
        <f xml:space="preserve"> 'Character Sheet'!C10+'Character Sheet'!C7+1+8</f>
        <v>9</v>
      </c>
      <c r="D32" s="4">
        <f xml:space="preserve"> 'Character Sheet'!C8+'Character Sheet'!C10+3+8</f>
        <v>11</v>
      </c>
      <c r="E32" s="4">
        <f xml:space="preserve"> 'Character Sheet'!C8+'Character Sheet'!C10+3+8</f>
        <v>11</v>
      </c>
      <c r="F32" s="4">
        <f xml:space="preserve"> 'Character Sheet'!C10+'Character Sheet'!C12+3+8</f>
        <v>11</v>
      </c>
      <c r="G32" s="4"/>
      <c r="H32" s="4"/>
      <c r="I32" s="4" t="s">
        <v>62</v>
      </c>
    </row>
    <row r="33" spans="1:9" ht="17.25" x14ac:dyDescent="0.3">
      <c r="A33" s="4" t="s">
        <v>89</v>
      </c>
      <c r="B33" s="4">
        <f xml:space="preserve"> 'Character Sheet'!C6+'Character Sheet'!C11+0+8</f>
        <v>8</v>
      </c>
      <c r="C33" s="4">
        <f xml:space="preserve"> 'Character Sheet'!C12+'Character Sheet'!C7+1+8</f>
        <v>9</v>
      </c>
      <c r="D33" s="4">
        <f xml:space="preserve"> 'Character Sheet'!C8+'Character Sheet'!C7+1+8</f>
        <v>9</v>
      </c>
      <c r="E33" s="4">
        <f xml:space="preserve"> 'Character Sheet'!C12+'Character Sheet'!C8+3+8</f>
        <v>11</v>
      </c>
      <c r="F33" s="4">
        <f xml:space="preserve"> 'Character Sheet'!C12+'Character Sheet'!C11+5+8</f>
        <v>13</v>
      </c>
      <c r="G33" s="4"/>
      <c r="H33" s="4"/>
      <c r="I33" s="4" t="s">
        <v>63</v>
      </c>
    </row>
    <row r="34" spans="1:9" ht="17.25" x14ac:dyDescent="0.3">
      <c r="A34" s="4" t="s">
        <v>79</v>
      </c>
      <c r="B34" s="4">
        <f xml:space="preserve"> 'Character Sheet'!C6+'Character Sheet'!C7+3+8</f>
        <v>11</v>
      </c>
      <c r="C34" s="4">
        <f xml:space="preserve"> 'Character Sheet'!C6+'Character Sheet'!C11+4+8</f>
        <v>12</v>
      </c>
      <c r="D34" s="4">
        <f xml:space="preserve"> 'Character Sheet'!C11+'Character Sheet'!C7+1+8</f>
        <v>9</v>
      </c>
      <c r="E34" s="4">
        <f xml:space="preserve"> 'Character Sheet'!C8+'Character Sheet'!C7+2+8</f>
        <v>10</v>
      </c>
      <c r="F34" s="4">
        <f xml:space="preserve"> 'Character Sheet'!C11+'Character Sheet'!C12+0+8</f>
        <v>8</v>
      </c>
      <c r="G34" s="4"/>
      <c r="H34" s="4"/>
      <c r="I34" s="4"/>
    </row>
    <row r="35" spans="1:9" ht="17.25" x14ac:dyDescent="0.3">
      <c r="A35" s="4" t="s">
        <v>26</v>
      </c>
      <c r="B35" s="4">
        <f xml:space="preserve"> 'Character Sheet'!C6+'Character Sheet'!C8+2+8</f>
        <v>10</v>
      </c>
      <c r="C35" s="4">
        <f xml:space="preserve"> 'Character Sheet'!C7+'Character Sheet'!C8+0+8</f>
        <v>8</v>
      </c>
      <c r="D35" s="4">
        <f xml:space="preserve"> 'Character Sheet'!C11+'Character Sheet'!C8+2+8</f>
        <v>10</v>
      </c>
      <c r="E35" s="4">
        <f xml:space="preserve"> 'Character Sheet'!C8+'Character Sheet'!C11+3+8</f>
        <v>11</v>
      </c>
      <c r="F35" s="4">
        <f xml:space="preserve"> 'Character Sheet'!C10+'Character Sheet'!C11+3+8</f>
        <v>11</v>
      </c>
      <c r="G35" s="4"/>
      <c r="H35" s="4"/>
      <c r="I35" s="4" t="s">
        <v>57</v>
      </c>
    </row>
    <row r="36" spans="1:9" ht="17.25" x14ac:dyDescent="0.3">
      <c r="A36" s="4" t="s">
        <v>48</v>
      </c>
      <c r="B36" s="4">
        <f xml:space="preserve"> 'Character Sheet'!C6+'Character Sheet'!C7+0+8</f>
        <v>8</v>
      </c>
      <c r="C36" s="4">
        <f xml:space="preserve"> 'Character Sheet'!C6+'Character Sheet'!C7+1+8</f>
        <v>9</v>
      </c>
      <c r="D36" s="4">
        <f xml:space="preserve"> 'Character Sheet'!C11+'Character Sheet'!C7+5+8</f>
        <v>13</v>
      </c>
      <c r="E36" s="4">
        <f xml:space="preserve"> 'Character Sheet'!C8+'Character Sheet'!C11+3+8</f>
        <v>11</v>
      </c>
      <c r="F36" s="4">
        <f xml:space="preserve"> 'Character Sheet'!C12+'Character Sheet'!C11+0+8</f>
        <v>8</v>
      </c>
      <c r="G36" s="4"/>
      <c r="H36" s="4"/>
      <c r="I36" s="4" t="s">
        <v>58</v>
      </c>
    </row>
    <row r="37" spans="1:9" ht="17.25" x14ac:dyDescent="0.3">
      <c r="A37" s="4" t="s">
        <v>22</v>
      </c>
      <c r="B37" s="4">
        <f xml:space="preserve"> 'Character Sheet'!C6+'Character Sheet'!C7+3+8</f>
        <v>11</v>
      </c>
      <c r="C37" s="4">
        <f xml:space="preserve"> 'Character Sheet'!C6+'Character Sheet'!C7+2+8</f>
        <v>10</v>
      </c>
      <c r="D37" s="4">
        <f xml:space="preserve"> 'Character Sheet'!C8+'Character Sheet'!C7+3+8</f>
        <v>11</v>
      </c>
      <c r="E37" s="4">
        <f xml:space="preserve"> 'Character Sheet'!C8+'Character Sheet'!C7+2+8</f>
        <v>10</v>
      </c>
      <c r="F37" s="4">
        <f xml:space="preserve"> 'Character Sheet'!C10+'Character Sheet'!C11+0+8</f>
        <v>8</v>
      </c>
      <c r="G37" s="4"/>
      <c r="H37" s="4"/>
      <c r="I37" s="4" t="s">
        <v>59</v>
      </c>
    </row>
    <row r="38" spans="1:9" ht="17.25" x14ac:dyDescent="0.3">
      <c r="A38" s="4" t="s">
        <v>56</v>
      </c>
      <c r="B38" s="4">
        <f xml:space="preserve"> 'Character Sheet'!C6+'Character Sheet'!C8+3+8</f>
        <v>11</v>
      </c>
      <c r="C38" s="4">
        <f xml:space="preserve"> 'Character Sheet'!C6+'Character Sheet'!C7+1+8</f>
        <v>9</v>
      </c>
      <c r="D38" s="4">
        <f xml:space="preserve"> 'Character Sheet'!C8+'Character Sheet'!C7+1+8</f>
        <v>9</v>
      </c>
      <c r="E38" s="4">
        <f xml:space="preserve"> 'Character Sheet'!C8+'Character Sheet'!C7+5+8</f>
        <v>13</v>
      </c>
      <c r="F38" s="4">
        <f xml:space="preserve"> 'Character Sheet'!C11+'Character Sheet'!C12+0+8</f>
        <v>8</v>
      </c>
      <c r="G38" s="4"/>
      <c r="H38" s="4"/>
      <c r="I38" s="4" t="s">
        <v>60</v>
      </c>
    </row>
    <row r="39" spans="1:9" ht="17.25" x14ac:dyDescent="0.3">
      <c r="A39" s="4" t="s">
        <v>36</v>
      </c>
      <c r="B39" s="4">
        <f xml:space="preserve"> 'Character Sheet'!C8+'Character Sheet'!C7+0+8</f>
        <v>8</v>
      </c>
      <c r="C39" s="4">
        <f xml:space="preserve"> 'Character Sheet'!C8+'Character Sheet'!C7+2+8</f>
        <v>10</v>
      </c>
      <c r="D39" s="4">
        <f xml:space="preserve"> 'Character Sheet'!C11+'Character Sheet'!C7+2+8</f>
        <v>10</v>
      </c>
      <c r="E39" s="4">
        <f xml:space="preserve"> 'Character Sheet'!C8+'Character Sheet'!C10+3+8</f>
        <v>11</v>
      </c>
      <c r="F39" s="4">
        <f xml:space="preserve"> 'Character Sheet'!C12+'Character Sheet'!C11+3+8</f>
        <v>11</v>
      </c>
      <c r="G39" s="4"/>
      <c r="H39" s="4"/>
      <c r="I39" s="4" t="s">
        <v>61</v>
      </c>
    </row>
    <row r="40" spans="1:9" ht="17.25" x14ac:dyDescent="0.3">
      <c r="A40" s="4" t="s">
        <v>41</v>
      </c>
      <c r="B40" s="4">
        <f xml:space="preserve"> 'Character Sheet'!C11+'Character Sheet'!C7+3+8</f>
        <v>11</v>
      </c>
      <c r="C40" s="4">
        <f xml:space="preserve"> 'Character Sheet'!C9+'Character Sheet'!C11+3+8</f>
        <v>11</v>
      </c>
      <c r="D40" s="4">
        <f xml:space="preserve"> 'Character Sheet'!C11+'Character Sheet'!C7+2+8</f>
        <v>10</v>
      </c>
      <c r="E40" s="4">
        <f xml:space="preserve"> 'Character Sheet'!C8+'Character Sheet'!C11+2+8</f>
        <v>10</v>
      </c>
      <c r="F40" s="4">
        <f xml:space="preserve"> 'Character Sheet'!C12+'Character Sheet'!C8+0+8</f>
        <v>8</v>
      </c>
      <c r="G40" s="4"/>
      <c r="H40" s="4"/>
      <c r="I40" s="4" t="s">
        <v>62</v>
      </c>
    </row>
    <row r="41" spans="1:9" ht="17.25" x14ac:dyDescent="0.3">
      <c r="A41" s="4" t="s">
        <v>37</v>
      </c>
      <c r="B41" s="4">
        <f xml:space="preserve"> 'Character Sheet'!C6+'Character Sheet'!C11+0+8</f>
        <v>8</v>
      </c>
      <c r="C41" s="4">
        <f xml:space="preserve"> 'Character Sheet'!C8+'Character Sheet'!C7+2+8</f>
        <v>10</v>
      </c>
      <c r="D41" s="4">
        <f xml:space="preserve"> 'Character Sheet'!C11+'Character Sheet'!C7+4+8</f>
        <v>12</v>
      </c>
      <c r="E41" s="4">
        <f xml:space="preserve"> 'Character Sheet'!C8+'Character Sheet'!C11+2+8</f>
        <v>10</v>
      </c>
      <c r="F41" s="4">
        <f xml:space="preserve"> 'Character Sheet'!C12+'Character Sheet'!C11+2+8</f>
        <v>10</v>
      </c>
      <c r="G41" s="4"/>
      <c r="H41" s="4"/>
      <c r="I41" s="4" t="s">
        <v>63</v>
      </c>
    </row>
    <row r="42" spans="1:9" ht="17.25" x14ac:dyDescent="0.3">
      <c r="A42" s="4" t="s">
        <v>50</v>
      </c>
      <c r="B42" s="4">
        <f xml:space="preserve"> 'Character Sheet'!C6+'Character Sheet'!C8+2+8</f>
        <v>10</v>
      </c>
      <c r="C42" s="4">
        <f xml:space="preserve"> 'Character Sheet'!C8+'Character Sheet'!C7+0+8</f>
        <v>8</v>
      </c>
      <c r="D42" s="4">
        <f xml:space="preserve"> 'Character Sheet'!C8+'Character Sheet'!C10+4+8</f>
        <v>12</v>
      </c>
      <c r="E42" s="4">
        <f xml:space="preserve"> 'Character Sheet'!C8+'Character Sheet'!C10+3+8</f>
        <v>11</v>
      </c>
      <c r="F42" s="4">
        <f xml:space="preserve"> 'Character Sheet'!C10+'Character Sheet'!C11+1+8</f>
        <v>9</v>
      </c>
      <c r="G42" s="4"/>
      <c r="H42" s="4"/>
      <c r="I42" s="4"/>
    </row>
    <row r="43" spans="1:9" ht="17.25" x14ac:dyDescent="0.3">
      <c r="A43" s="4" t="s">
        <v>40</v>
      </c>
      <c r="B43" s="4">
        <f xml:space="preserve"> 'Character Sheet'!C6+'Character Sheet'!C7+0+8</f>
        <v>8</v>
      </c>
      <c r="C43" s="4">
        <f xml:space="preserve"> 'Character Sheet'!C6+'Character Sheet'!C7+2+8</f>
        <v>10</v>
      </c>
      <c r="D43" s="4">
        <f xml:space="preserve"> 'Character Sheet'!C7+'Character Sheet'!C11+4+8</f>
        <v>12</v>
      </c>
      <c r="E43" s="4">
        <f xml:space="preserve"> 'Character Sheet'!C8+'Character Sheet'!C7+3+8</f>
        <v>11</v>
      </c>
      <c r="F43" s="4">
        <f xml:space="preserve"> 'Character Sheet'!C12+'Character Sheet'!C11+1+8</f>
        <v>9</v>
      </c>
      <c r="G43" s="4"/>
      <c r="H43" s="4"/>
      <c r="I43" s="4" t="s">
        <v>57</v>
      </c>
    </row>
    <row r="44" spans="1:9" ht="17.25" x14ac:dyDescent="0.3">
      <c r="A44" s="4" t="s">
        <v>23</v>
      </c>
      <c r="B44" s="4">
        <f xml:space="preserve"> 'Character Sheet'!C6+'Character Sheet'!C11+4+8</f>
        <v>12</v>
      </c>
      <c r="C44" s="4">
        <f xml:space="preserve"> 'Character Sheet'!C6+'Character Sheet'!C9+3+8</f>
        <v>11</v>
      </c>
      <c r="D44" s="4">
        <f xml:space="preserve"> 'Character Sheet'!C8+'Character Sheet'!C11+2+8</f>
        <v>10</v>
      </c>
      <c r="E44" s="4">
        <f xml:space="preserve"> 'Character Sheet'!C8+'Character Sheet'!C9+0+8</f>
        <v>8</v>
      </c>
      <c r="F44" s="4">
        <f xml:space="preserve"> 'Character Sheet'!C12+'Character Sheet'!C11+0+8</f>
        <v>8</v>
      </c>
      <c r="G44" s="4"/>
      <c r="H44" s="4"/>
      <c r="I44" s="4" t="s">
        <v>58</v>
      </c>
    </row>
    <row r="45" spans="1:9" ht="17.25" x14ac:dyDescent="0.3">
      <c r="A45" s="4" t="s">
        <v>90</v>
      </c>
      <c r="B45" s="4">
        <f xml:space="preserve"> 'Character Sheet'!C10+'Character Sheet'!C7+3+8</f>
        <v>11</v>
      </c>
      <c r="C45" s="4">
        <f xml:space="preserve"> 'Character Sheet'!C8+'Character Sheet'!C7+2+8</f>
        <v>10</v>
      </c>
      <c r="D45" s="4">
        <f xml:space="preserve"> 'Character Sheet'!C8+'Character Sheet'!C10+1+8</f>
        <v>9</v>
      </c>
      <c r="E45" s="4">
        <f xml:space="preserve"> 'Character Sheet'!C2+'Character Sheet'!C7+2+8</f>
        <v>10</v>
      </c>
      <c r="F45" s="4">
        <f xml:space="preserve"> 'Character Sheet'!C12+'Character Sheet'!C11+1+8</f>
        <v>9</v>
      </c>
      <c r="G45" s="4"/>
      <c r="H45" s="4"/>
      <c r="I45" s="4" t="s">
        <v>59</v>
      </c>
    </row>
    <row r="46" spans="1:9" ht="17.25" x14ac:dyDescent="0.3">
      <c r="A46" s="4" t="s">
        <v>91</v>
      </c>
      <c r="B46" s="4">
        <f xml:space="preserve"> 'Character Sheet'!C6+'Character Sheet'!C8+1+8</f>
        <v>9</v>
      </c>
      <c r="C46" s="4">
        <f xml:space="preserve"> 'Character Sheet'!C10+'Character Sheet'!C7+2+8</f>
        <v>10</v>
      </c>
      <c r="D46" s="4">
        <f xml:space="preserve"> 'Character Sheet'!C10+'Character Sheet'!C7+2+8</f>
        <v>10</v>
      </c>
      <c r="E46" s="4">
        <f xml:space="preserve"> 'Character Sheet'!C12+'Character Sheet'!C8+3+8</f>
        <v>11</v>
      </c>
      <c r="F46" s="4">
        <f xml:space="preserve"> 'Character Sheet'!C10+'Character Sheet'!C12+2+8</f>
        <v>10</v>
      </c>
      <c r="G46" s="4"/>
      <c r="H46" s="4"/>
      <c r="I46" s="4" t="s">
        <v>60</v>
      </c>
    </row>
    <row r="47" spans="1:9" ht="17.25" x14ac:dyDescent="0.3">
      <c r="A47" s="4" t="s">
        <v>51</v>
      </c>
      <c r="B47" s="4">
        <f xml:space="preserve"> 'Character Sheet'!C6+'Character Sheet'!C7+3+8</f>
        <v>11</v>
      </c>
      <c r="C47" s="4">
        <f xml:space="preserve"> 'Character Sheet'!C6+'Character Sheet'!C9+3+8</f>
        <v>11</v>
      </c>
      <c r="D47" s="4">
        <f xml:space="preserve"> 'Character Sheet'!C8+'Character Sheet'!C7+2+8</f>
        <v>10</v>
      </c>
      <c r="E47" s="4">
        <f xml:space="preserve"> 'Character Sheet'!C8+'Character Sheet'!C7+2+8</f>
        <v>10</v>
      </c>
      <c r="F47" s="4">
        <f xml:space="preserve"> 'Character Sheet'!C9+'Character Sheet'!C11+0+8</f>
        <v>8</v>
      </c>
      <c r="G47" s="4"/>
      <c r="H47" s="4"/>
      <c r="I47" s="4" t="s">
        <v>61</v>
      </c>
    </row>
    <row r="48" spans="1:9" ht="17.25" x14ac:dyDescent="0.3">
      <c r="A48" s="4" t="s">
        <v>92</v>
      </c>
      <c r="B48" s="4">
        <f xml:space="preserve"> 'Character Sheet'!C6+'Character Sheet'!C10+1+8</f>
        <v>9</v>
      </c>
      <c r="C48" s="4">
        <f xml:space="preserve"> 'Character Sheet'!C7+'Character Sheet'!C8+2+8</f>
        <v>10</v>
      </c>
      <c r="D48" s="4">
        <f xml:space="preserve"> 'Character Sheet'!C10+'Character Sheet'!C8+2+8</f>
        <v>10</v>
      </c>
      <c r="E48" s="4">
        <f xml:space="preserve"> 'Character Sheet'!C10+'Character Sheet'!C7+3+8</f>
        <v>11</v>
      </c>
      <c r="F48" s="4">
        <f xml:space="preserve"> 'Character Sheet'!C10+'Character Sheet'!C12+2+8</f>
        <v>10</v>
      </c>
      <c r="G48" s="4"/>
      <c r="H48" s="4"/>
      <c r="I48" s="4" t="s">
        <v>62</v>
      </c>
    </row>
    <row r="49" spans="1:9" ht="17.25" x14ac:dyDescent="0.3">
      <c r="A49" s="4"/>
      <c r="B49" s="4"/>
      <c r="C49" s="4"/>
      <c r="D49" s="4"/>
      <c r="E49" s="4"/>
      <c r="F49" s="4"/>
      <c r="G49" s="4"/>
      <c r="H49" s="4"/>
      <c r="I49" s="4" t="s">
        <v>63</v>
      </c>
    </row>
  </sheetData>
  <sortState ref="A2:F4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90" zoomScaleNormal="90" workbookViewId="0">
      <selection activeCell="B4" sqref="B4"/>
    </sheetView>
  </sheetViews>
  <sheetFormatPr defaultColWidth="11.42578125" defaultRowHeight="15" x14ac:dyDescent="0.25"/>
  <cols>
    <col min="1" max="1" width="25.7109375" customWidth="1"/>
    <col min="2" max="2" width="23.85546875" customWidth="1"/>
    <col min="3" max="3" width="37.42578125" customWidth="1"/>
    <col min="4" max="4" width="32" customWidth="1"/>
    <col min="5" max="5" width="40" customWidth="1"/>
    <col min="6" max="6" width="31.42578125" customWidth="1"/>
  </cols>
  <sheetData>
    <row r="1" spans="1:6" ht="17.25" x14ac:dyDescent="0.3">
      <c r="A1" s="4" t="s">
        <v>95</v>
      </c>
      <c r="B1" s="29" t="s">
        <v>96</v>
      </c>
      <c r="C1" s="29"/>
      <c r="D1" s="29"/>
      <c r="E1" s="4"/>
      <c r="F1" s="4"/>
    </row>
    <row r="2" spans="1:6" ht="17.25" x14ac:dyDescent="0.3">
      <c r="A2" s="4"/>
      <c r="B2" s="4"/>
      <c r="C2" s="4"/>
      <c r="D2" s="4"/>
      <c r="E2" s="4"/>
      <c r="F2" s="4"/>
    </row>
    <row r="3" spans="1:6" ht="15.75" x14ac:dyDescent="0.25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102</v>
      </c>
    </row>
    <row r="4" spans="1:6" ht="51.75" x14ac:dyDescent="0.3">
      <c r="A4" s="4" t="s">
        <v>103</v>
      </c>
      <c r="B4" s="13" t="s">
        <v>157</v>
      </c>
      <c r="C4" s="12" t="s">
        <v>115</v>
      </c>
      <c r="D4" s="12" t="s">
        <v>123</v>
      </c>
      <c r="E4" s="12" t="s">
        <v>122</v>
      </c>
      <c r="F4" s="12" t="s">
        <v>134</v>
      </c>
    </row>
    <row r="5" spans="1:6" ht="34.5" x14ac:dyDescent="0.3">
      <c r="A5" s="4" t="s">
        <v>104</v>
      </c>
      <c r="B5" s="13" t="s">
        <v>158</v>
      </c>
      <c r="C5" s="12" t="s">
        <v>116</v>
      </c>
      <c r="D5" s="12" t="s">
        <v>121</v>
      </c>
      <c r="E5" s="12" t="s">
        <v>117</v>
      </c>
      <c r="F5" s="12" t="s">
        <v>134</v>
      </c>
    </row>
    <row r="6" spans="1:6" ht="51.75" x14ac:dyDescent="0.3">
      <c r="A6" s="4" t="s">
        <v>105</v>
      </c>
      <c r="B6" s="13" t="s">
        <v>159</v>
      </c>
      <c r="C6" s="12" t="s">
        <v>118</v>
      </c>
      <c r="D6" s="12" t="s">
        <v>119</v>
      </c>
      <c r="E6" s="12" t="s">
        <v>120</v>
      </c>
      <c r="F6" s="12" t="s">
        <v>134</v>
      </c>
    </row>
    <row r="7" spans="1:6" ht="69" x14ac:dyDescent="0.3">
      <c r="A7" s="4" t="s">
        <v>106</v>
      </c>
      <c r="B7" s="13" t="s">
        <v>159</v>
      </c>
      <c r="C7" s="12" t="s">
        <v>124</v>
      </c>
      <c r="D7" s="12" t="s">
        <v>125</v>
      </c>
      <c r="E7" s="12" t="s">
        <v>126</v>
      </c>
      <c r="F7" s="12" t="s">
        <v>134</v>
      </c>
    </row>
    <row r="8" spans="1:6" ht="34.5" x14ac:dyDescent="0.3">
      <c r="A8" s="4" t="s">
        <v>107</v>
      </c>
      <c r="B8" s="13" t="s">
        <v>160</v>
      </c>
      <c r="C8" s="12" t="s">
        <v>127</v>
      </c>
      <c r="D8" s="12" t="s">
        <v>128</v>
      </c>
      <c r="E8" s="12" t="s">
        <v>129</v>
      </c>
      <c r="F8" s="12" t="s">
        <v>130</v>
      </c>
    </row>
    <row r="9" spans="1:6" ht="34.5" x14ac:dyDescent="0.3">
      <c r="A9" s="4" t="s">
        <v>108</v>
      </c>
      <c r="B9" s="13" t="s">
        <v>161</v>
      </c>
      <c r="C9" s="12" t="s">
        <v>131</v>
      </c>
      <c r="D9" s="12" t="s">
        <v>132</v>
      </c>
      <c r="E9" s="12" t="s">
        <v>133</v>
      </c>
      <c r="F9" s="12" t="s">
        <v>122</v>
      </c>
    </row>
    <row r="10" spans="1:6" ht="69" x14ac:dyDescent="0.3">
      <c r="A10" s="4" t="s">
        <v>109</v>
      </c>
      <c r="B10" s="13" t="s">
        <v>162</v>
      </c>
      <c r="C10" s="12" t="s">
        <v>135</v>
      </c>
      <c r="D10" s="12" t="s">
        <v>136</v>
      </c>
      <c r="E10" s="12" t="s">
        <v>137</v>
      </c>
      <c r="F10" s="12" t="s">
        <v>138</v>
      </c>
    </row>
    <row r="11" spans="1:6" ht="51.75" x14ac:dyDescent="0.3">
      <c r="A11" s="4" t="s">
        <v>110</v>
      </c>
      <c r="B11" s="13" t="s">
        <v>163</v>
      </c>
      <c r="C11" s="12" t="s">
        <v>139</v>
      </c>
      <c r="D11" s="12" t="s">
        <v>140</v>
      </c>
      <c r="E11" s="12" t="s">
        <v>122</v>
      </c>
      <c r="F11" s="12" t="s">
        <v>134</v>
      </c>
    </row>
    <row r="12" spans="1:6" ht="34.5" x14ac:dyDescent="0.3">
      <c r="A12" s="4" t="s">
        <v>111</v>
      </c>
      <c r="B12" s="13" t="s">
        <v>164</v>
      </c>
      <c r="C12" s="12" t="s">
        <v>141</v>
      </c>
      <c r="D12" s="12" t="s">
        <v>142</v>
      </c>
      <c r="E12" s="12" t="s">
        <v>143</v>
      </c>
      <c r="F12" s="12" t="s">
        <v>144</v>
      </c>
    </row>
    <row r="13" spans="1:6" ht="69" x14ac:dyDescent="0.3">
      <c r="A13" s="4" t="s">
        <v>112</v>
      </c>
      <c r="B13" s="13" t="s">
        <v>159</v>
      </c>
      <c r="C13" s="12" t="s">
        <v>145</v>
      </c>
      <c r="D13" s="12" t="s">
        <v>146</v>
      </c>
      <c r="E13" s="12" t="s">
        <v>147</v>
      </c>
      <c r="F13" s="12" t="s">
        <v>148</v>
      </c>
    </row>
    <row r="14" spans="1:6" ht="34.5" x14ac:dyDescent="0.3">
      <c r="A14" s="4" t="s">
        <v>113</v>
      </c>
      <c r="B14" s="13" t="s">
        <v>165</v>
      </c>
      <c r="C14" s="12" t="s">
        <v>149</v>
      </c>
      <c r="D14" s="12" t="s">
        <v>150</v>
      </c>
      <c r="E14" s="12" t="s">
        <v>151</v>
      </c>
      <c r="F14" s="12" t="s">
        <v>152</v>
      </c>
    </row>
    <row r="15" spans="1:6" ht="34.5" x14ac:dyDescent="0.3">
      <c r="A15" s="4" t="s">
        <v>114</v>
      </c>
      <c r="B15" s="13" t="s">
        <v>166</v>
      </c>
      <c r="C15" s="12" t="s">
        <v>153</v>
      </c>
      <c r="D15" s="12" t="s">
        <v>154</v>
      </c>
      <c r="E15" s="12" t="s">
        <v>155</v>
      </c>
      <c r="F15" s="12" t="s">
        <v>156</v>
      </c>
    </row>
    <row r="16" spans="1:6" ht="17.25" x14ac:dyDescent="0.3">
      <c r="A16" s="4"/>
      <c r="B16" s="4"/>
      <c r="C16" s="4"/>
      <c r="D16" s="4"/>
      <c r="E16" s="4"/>
      <c r="F16" s="4"/>
    </row>
    <row r="17" spans="1:6" ht="17.25" x14ac:dyDescent="0.3">
      <c r="A17" s="4"/>
      <c r="B17" s="4"/>
      <c r="C17" s="4"/>
      <c r="D17" s="4"/>
      <c r="E17" s="4"/>
      <c r="F17" s="4"/>
    </row>
    <row r="18" spans="1:6" ht="17.25" x14ac:dyDescent="0.3">
      <c r="A18" s="4"/>
      <c r="B18" s="4"/>
      <c r="C18" s="4"/>
      <c r="D18" s="4"/>
      <c r="E18" s="4"/>
      <c r="F18" s="4"/>
    </row>
    <row r="19" spans="1:6" ht="17.25" x14ac:dyDescent="0.3">
      <c r="A19" s="4"/>
      <c r="B19" s="4"/>
      <c r="C19" s="4"/>
      <c r="D19" s="4"/>
      <c r="E19" s="4"/>
      <c r="F19" s="4"/>
    </row>
    <row r="20" spans="1:6" ht="17.25" x14ac:dyDescent="0.3">
      <c r="A20" s="4"/>
      <c r="B20" s="4"/>
      <c r="C20" s="4"/>
      <c r="D20" s="4"/>
      <c r="E20" s="4"/>
      <c r="F20" s="4"/>
    </row>
    <row r="21" spans="1:6" ht="17.25" x14ac:dyDescent="0.3">
      <c r="A21" s="4"/>
      <c r="B21" s="4"/>
      <c r="C21" s="4"/>
      <c r="D21" s="4"/>
      <c r="E21" s="4"/>
      <c r="F21" s="4"/>
    </row>
    <row r="22" spans="1:6" ht="17.25" x14ac:dyDescent="0.3">
      <c r="A22" s="4"/>
      <c r="B22" s="4"/>
      <c r="C22" s="4"/>
      <c r="D22" s="4"/>
      <c r="E22" s="4"/>
      <c r="F22" s="4"/>
    </row>
    <row r="23" spans="1:6" ht="17.25" x14ac:dyDescent="0.3">
      <c r="A23" s="4"/>
      <c r="B23" s="4"/>
      <c r="C23" s="4"/>
      <c r="D23" s="4"/>
      <c r="E23" s="4"/>
      <c r="F23" s="4"/>
    </row>
    <row r="24" spans="1:6" ht="17.25" x14ac:dyDescent="0.3">
      <c r="A24" s="4"/>
      <c r="B24" s="4"/>
      <c r="C24" s="4"/>
      <c r="D24" s="4"/>
      <c r="E24" s="4"/>
      <c r="F24" s="4"/>
    </row>
    <row r="25" spans="1:6" ht="17.25" x14ac:dyDescent="0.3">
      <c r="A25" s="4"/>
      <c r="B25" s="4"/>
      <c r="C25" s="4"/>
      <c r="D25" s="4"/>
      <c r="E25" s="4"/>
      <c r="F25" s="4"/>
    </row>
    <row r="26" spans="1:6" ht="17.25" x14ac:dyDescent="0.3">
      <c r="A26" s="4"/>
      <c r="B26" s="4"/>
      <c r="C26" s="4"/>
      <c r="D26" s="4"/>
      <c r="E26" s="4"/>
      <c r="F26" s="4"/>
    </row>
    <row r="27" spans="1:6" ht="17.25" x14ac:dyDescent="0.3">
      <c r="A27" s="4"/>
      <c r="B27" s="4"/>
      <c r="C27" s="4"/>
      <c r="D27" s="4"/>
      <c r="E27" s="4"/>
      <c r="F27" s="4"/>
    </row>
    <row r="28" spans="1:6" ht="17.25" x14ac:dyDescent="0.3">
      <c r="A28" s="4"/>
      <c r="B28" s="4"/>
      <c r="C28" s="4"/>
      <c r="D28" s="4"/>
      <c r="E28" s="4"/>
      <c r="F28" s="4"/>
    </row>
    <row r="29" spans="1:6" ht="17.25" x14ac:dyDescent="0.3">
      <c r="A29" s="4"/>
      <c r="B29" s="4"/>
      <c r="C29" s="4"/>
      <c r="D29" s="4"/>
      <c r="E29" s="4"/>
      <c r="F29" s="4"/>
    </row>
    <row r="30" spans="1:6" ht="17.25" x14ac:dyDescent="0.3">
      <c r="A30" s="4"/>
      <c r="B30" s="4"/>
      <c r="C30" s="4"/>
      <c r="D30" s="4"/>
      <c r="E30" s="4"/>
      <c r="F30" s="4"/>
    </row>
    <row r="31" spans="1:6" ht="17.25" x14ac:dyDescent="0.3">
      <c r="A31" s="4"/>
      <c r="B31" s="4"/>
      <c r="C31" s="4"/>
      <c r="D31" s="4"/>
      <c r="E31" s="4"/>
      <c r="F31" s="4"/>
    </row>
    <row r="32" spans="1:6" ht="17.25" x14ac:dyDescent="0.3">
      <c r="A32" s="4"/>
      <c r="B32" s="4"/>
      <c r="C32" s="4"/>
      <c r="D32" s="4"/>
      <c r="E32" s="4"/>
      <c r="F32" s="4"/>
    </row>
    <row r="33" spans="1:6" ht="17.25" x14ac:dyDescent="0.3">
      <c r="A33" s="4"/>
      <c r="B33" s="4"/>
      <c r="C33" s="4"/>
      <c r="D33" s="4"/>
      <c r="E33" s="4"/>
      <c r="F33" s="4"/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90" zoomScaleNormal="90" workbookViewId="0">
      <selection activeCell="E13" sqref="E13:E14"/>
    </sheetView>
  </sheetViews>
  <sheetFormatPr defaultColWidth="11.42578125" defaultRowHeight="15" x14ac:dyDescent="0.25"/>
  <cols>
    <col min="1" max="1" width="16" customWidth="1"/>
  </cols>
  <sheetData>
    <row r="1" spans="1:9" x14ac:dyDescent="0.25">
      <c r="A1" t="s">
        <v>174</v>
      </c>
    </row>
    <row r="3" spans="1:9" x14ac:dyDescent="0.25">
      <c r="A3" t="s">
        <v>0</v>
      </c>
      <c r="B3" t="s">
        <v>64</v>
      </c>
      <c r="C3" t="s">
        <v>65</v>
      </c>
      <c r="D3" t="s">
        <v>66</v>
      </c>
      <c r="E3" t="s">
        <v>217</v>
      </c>
      <c r="F3" t="s">
        <v>218</v>
      </c>
      <c r="G3" t="s">
        <v>69</v>
      </c>
      <c r="H3" t="s">
        <v>78</v>
      </c>
      <c r="I3" t="s">
        <v>219</v>
      </c>
    </row>
    <row r="4" spans="1:9" ht="27" x14ac:dyDescent="0.25">
      <c r="A4" s="30" t="s">
        <v>220</v>
      </c>
      <c r="B4" s="30" t="s">
        <v>221</v>
      </c>
      <c r="C4" s="30" t="s">
        <v>222</v>
      </c>
      <c r="D4" s="30">
        <v>20</v>
      </c>
      <c r="E4" s="30" t="s">
        <v>223</v>
      </c>
      <c r="F4" s="30">
        <v>1</v>
      </c>
      <c r="G4" s="30" t="s">
        <v>224</v>
      </c>
      <c r="H4" s="30">
        <v>4</v>
      </c>
      <c r="I4" s="20" t="s">
        <v>258</v>
      </c>
    </row>
    <row r="5" spans="1:9" x14ac:dyDescent="0.25">
      <c r="A5" s="30"/>
      <c r="B5" s="30"/>
      <c r="C5" s="30"/>
      <c r="D5" s="30"/>
      <c r="E5" s="30"/>
      <c r="F5" s="30"/>
      <c r="G5" s="30"/>
      <c r="H5" s="30"/>
      <c r="I5" s="20" t="s">
        <v>257</v>
      </c>
    </row>
    <row r="6" spans="1:9" x14ac:dyDescent="0.25">
      <c r="A6" s="30"/>
      <c r="B6" s="30"/>
      <c r="C6" s="30"/>
      <c r="D6" s="30"/>
      <c r="E6" s="30"/>
      <c r="F6" s="30"/>
      <c r="G6" s="30"/>
      <c r="H6" s="30"/>
      <c r="I6" s="19" t="s">
        <v>256</v>
      </c>
    </row>
    <row r="7" spans="1:9" ht="18" x14ac:dyDescent="0.25">
      <c r="A7" s="18" t="s">
        <v>225</v>
      </c>
      <c r="B7" s="18" t="s">
        <v>226</v>
      </c>
      <c r="C7" s="18" t="s">
        <v>227</v>
      </c>
      <c r="D7" s="18">
        <v>20</v>
      </c>
      <c r="E7" s="18" t="s">
        <v>228</v>
      </c>
      <c r="F7" s="18" t="s">
        <v>228</v>
      </c>
      <c r="G7" s="18" t="s">
        <v>229</v>
      </c>
      <c r="H7" s="18">
        <v>0</v>
      </c>
      <c r="I7" s="20" t="s">
        <v>259</v>
      </c>
    </row>
    <row r="8" spans="1:9" x14ac:dyDescent="0.25">
      <c r="A8" s="30" t="s">
        <v>230</v>
      </c>
      <c r="B8" s="30" t="s">
        <v>231</v>
      </c>
      <c r="C8" s="30" t="s">
        <v>231</v>
      </c>
      <c r="D8" s="30">
        <v>20</v>
      </c>
      <c r="E8" s="30" t="s">
        <v>228</v>
      </c>
      <c r="F8" s="30" t="s">
        <v>228</v>
      </c>
      <c r="G8" s="30" t="s">
        <v>232</v>
      </c>
      <c r="H8" s="30">
        <v>1</v>
      </c>
      <c r="I8" s="20" t="s">
        <v>260</v>
      </c>
    </row>
    <row r="9" spans="1:9" ht="27" x14ac:dyDescent="0.25">
      <c r="A9" s="30"/>
      <c r="B9" s="30"/>
      <c r="C9" s="30"/>
      <c r="D9" s="30"/>
      <c r="E9" s="30"/>
      <c r="F9" s="30"/>
      <c r="G9" s="30"/>
      <c r="H9" s="30"/>
      <c r="I9" s="20" t="s">
        <v>261</v>
      </c>
    </row>
    <row r="10" spans="1:9" x14ac:dyDescent="0.25">
      <c r="A10" s="30" t="s">
        <v>233</v>
      </c>
      <c r="B10" s="30" t="s">
        <v>234</v>
      </c>
      <c r="C10" s="30" t="s">
        <v>235</v>
      </c>
      <c r="D10" s="30">
        <v>10</v>
      </c>
      <c r="E10" s="30" t="s">
        <v>228</v>
      </c>
      <c r="F10" s="30" t="s">
        <v>228</v>
      </c>
      <c r="G10" s="30" t="s">
        <v>229</v>
      </c>
      <c r="H10" s="30">
        <v>0</v>
      </c>
      <c r="I10" s="20" t="s">
        <v>262</v>
      </c>
    </row>
    <row r="11" spans="1:9" ht="189" x14ac:dyDescent="0.25">
      <c r="A11" s="30"/>
      <c r="B11" s="30"/>
      <c r="C11" s="30"/>
      <c r="D11" s="30"/>
      <c r="E11" s="30"/>
      <c r="F11" s="30"/>
      <c r="G11" s="30"/>
      <c r="H11" s="30"/>
      <c r="I11" s="20" t="s">
        <v>263</v>
      </c>
    </row>
    <row r="12" spans="1:9" ht="27" x14ac:dyDescent="0.25">
      <c r="A12" s="18" t="s">
        <v>236</v>
      </c>
      <c r="B12" s="18" t="s">
        <v>237</v>
      </c>
      <c r="C12" s="18" t="s">
        <v>227</v>
      </c>
      <c r="D12" s="18">
        <v>20</v>
      </c>
      <c r="E12" s="18" t="s">
        <v>228</v>
      </c>
      <c r="F12" s="18" t="s">
        <v>228</v>
      </c>
      <c r="G12" s="18" t="s">
        <v>229</v>
      </c>
      <c r="H12" s="18">
        <v>0</v>
      </c>
      <c r="I12" s="21" t="s">
        <v>264</v>
      </c>
    </row>
    <row r="13" spans="1:9" ht="18" x14ac:dyDescent="0.25">
      <c r="A13" s="30" t="s">
        <v>238</v>
      </c>
      <c r="B13" s="30" t="s">
        <v>226</v>
      </c>
      <c r="C13" s="30" t="s">
        <v>227</v>
      </c>
      <c r="D13" s="30">
        <v>20</v>
      </c>
      <c r="E13" s="30" t="s">
        <v>228</v>
      </c>
      <c r="F13" s="30" t="s">
        <v>228</v>
      </c>
      <c r="G13" s="30" t="s">
        <v>229</v>
      </c>
      <c r="H13" s="30">
        <v>0</v>
      </c>
      <c r="I13" s="20" t="s">
        <v>265</v>
      </c>
    </row>
    <row r="14" spans="1:9" ht="18" x14ac:dyDescent="0.25">
      <c r="A14" s="30"/>
      <c r="B14" s="30"/>
      <c r="C14" s="30"/>
      <c r="D14" s="30"/>
      <c r="E14" s="30"/>
      <c r="F14" s="30"/>
      <c r="G14" s="30"/>
      <c r="H14" s="30"/>
      <c r="I14" s="20" t="s">
        <v>266</v>
      </c>
    </row>
    <row r="15" spans="1:9" ht="27" x14ac:dyDescent="0.25">
      <c r="A15" s="18" t="s">
        <v>239</v>
      </c>
      <c r="B15" s="18" t="s">
        <v>240</v>
      </c>
      <c r="C15" s="18" t="s">
        <v>241</v>
      </c>
      <c r="D15" s="18">
        <v>20</v>
      </c>
      <c r="E15" s="18" t="s">
        <v>228</v>
      </c>
      <c r="F15" s="18" t="s">
        <v>228</v>
      </c>
      <c r="G15" s="18" t="s">
        <v>229</v>
      </c>
      <c r="H15" s="18" t="s">
        <v>231</v>
      </c>
      <c r="I15" s="22" t="s">
        <v>267</v>
      </c>
    </row>
    <row r="16" spans="1:9" ht="18" x14ac:dyDescent="0.25">
      <c r="A16" s="30" t="s">
        <v>242</v>
      </c>
      <c r="B16" s="30" t="s">
        <v>240</v>
      </c>
      <c r="C16" s="30" t="s">
        <v>237</v>
      </c>
      <c r="D16" s="30">
        <v>20</v>
      </c>
      <c r="E16" s="30" t="s">
        <v>243</v>
      </c>
      <c r="F16" s="30" t="s">
        <v>228</v>
      </c>
      <c r="G16" s="30" t="s">
        <v>244</v>
      </c>
      <c r="H16" s="30">
        <v>2</v>
      </c>
      <c r="I16" s="20" t="s">
        <v>268</v>
      </c>
    </row>
    <row r="17" spans="1:9" ht="18" x14ac:dyDescent="0.25">
      <c r="A17" s="30"/>
      <c r="B17" s="30"/>
      <c r="C17" s="30"/>
      <c r="D17" s="30"/>
      <c r="E17" s="30"/>
      <c r="F17" s="30"/>
      <c r="G17" s="30"/>
      <c r="H17" s="30"/>
      <c r="I17" s="20" t="s">
        <v>269</v>
      </c>
    </row>
    <row r="18" spans="1:9" ht="18" x14ac:dyDescent="0.25">
      <c r="A18" s="30"/>
      <c r="B18" s="30"/>
      <c r="C18" s="30"/>
      <c r="D18" s="30"/>
      <c r="E18" s="30"/>
      <c r="F18" s="30"/>
      <c r="G18" s="30"/>
      <c r="H18" s="30"/>
      <c r="I18" s="20" t="s">
        <v>270</v>
      </c>
    </row>
    <row r="19" spans="1:9" ht="36" x14ac:dyDescent="0.25">
      <c r="A19" s="18" t="s">
        <v>245</v>
      </c>
      <c r="B19" s="18" t="s">
        <v>234</v>
      </c>
      <c r="C19" s="18" t="s">
        <v>235</v>
      </c>
      <c r="D19" s="18">
        <v>10</v>
      </c>
      <c r="E19" s="18" t="s">
        <v>228</v>
      </c>
      <c r="F19" s="18" t="s">
        <v>228</v>
      </c>
      <c r="G19" s="18" t="s">
        <v>229</v>
      </c>
      <c r="H19" s="18">
        <v>0</v>
      </c>
      <c r="I19" s="20" t="s">
        <v>271</v>
      </c>
    </row>
    <row r="20" spans="1:9" ht="18" x14ac:dyDescent="0.25">
      <c r="A20" s="18" t="s">
        <v>246</v>
      </c>
      <c r="B20" s="18" t="s">
        <v>221</v>
      </c>
      <c r="C20" s="18" t="s">
        <v>222</v>
      </c>
      <c r="D20" s="18">
        <v>20</v>
      </c>
      <c r="E20" s="18" t="s">
        <v>247</v>
      </c>
      <c r="F20" s="18">
        <v>0</v>
      </c>
      <c r="G20" s="18" t="s">
        <v>224</v>
      </c>
      <c r="H20" s="18">
        <v>4</v>
      </c>
      <c r="I20" s="20" t="s">
        <v>272</v>
      </c>
    </row>
    <row r="21" spans="1:9" ht="54" x14ac:dyDescent="0.25">
      <c r="A21" s="18" t="s">
        <v>248</v>
      </c>
      <c r="B21" s="18" t="s">
        <v>227</v>
      </c>
      <c r="C21" s="18" t="s">
        <v>237</v>
      </c>
      <c r="D21" s="18">
        <v>10</v>
      </c>
      <c r="E21" s="18" t="s">
        <v>228</v>
      </c>
      <c r="F21" s="18" t="s">
        <v>228</v>
      </c>
      <c r="G21" s="18" t="s">
        <v>229</v>
      </c>
      <c r="H21" s="18">
        <v>0</v>
      </c>
      <c r="I21" s="20" t="s">
        <v>273</v>
      </c>
    </row>
    <row r="22" spans="1:9" x14ac:dyDescent="0.25">
      <c r="A22" s="30" t="s">
        <v>199</v>
      </c>
      <c r="B22" s="30" t="s">
        <v>249</v>
      </c>
      <c r="C22" s="30" t="s">
        <v>237</v>
      </c>
      <c r="D22" s="30">
        <v>20</v>
      </c>
      <c r="E22" s="30" t="s">
        <v>228</v>
      </c>
      <c r="F22" s="30" t="s">
        <v>228</v>
      </c>
      <c r="G22" s="30" t="s">
        <v>229</v>
      </c>
      <c r="H22" s="30">
        <v>2</v>
      </c>
      <c r="I22" s="23" t="s">
        <v>274</v>
      </c>
    </row>
    <row r="23" spans="1:9" ht="18" x14ac:dyDescent="0.25">
      <c r="A23" s="30"/>
      <c r="B23" s="30"/>
      <c r="C23" s="30"/>
      <c r="D23" s="30"/>
      <c r="E23" s="30"/>
      <c r="F23" s="30"/>
      <c r="G23" s="30"/>
      <c r="H23" s="30"/>
      <c r="I23" s="20" t="s">
        <v>275</v>
      </c>
    </row>
    <row r="24" spans="1:9" ht="27" x14ac:dyDescent="0.25">
      <c r="A24" s="30"/>
      <c r="B24" s="30"/>
      <c r="C24" s="30"/>
      <c r="D24" s="30"/>
      <c r="E24" s="30"/>
      <c r="F24" s="30"/>
      <c r="G24" s="30"/>
      <c r="H24" s="30"/>
      <c r="I24" s="20" t="s">
        <v>276</v>
      </c>
    </row>
    <row r="25" spans="1:9" ht="90" x14ac:dyDescent="0.25">
      <c r="A25" s="18" t="s">
        <v>250</v>
      </c>
      <c r="B25" s="18" t="s">
        <v>234</v>
      </c>
      <c r="C25" s="18" t="s">
        <v>235</v>
      </c>
      <c r="D25" s="18" t="s">
        <v>251</v>
      </c>
      <c r="E25" s="18" t="s">
        <v>228</v>
      </c>
      <c r="F25" s="18" t="s">
        <v>228</v>
      </c>
      <c r="G25" s="18" t="s">
        <v>252</v>
      </c>
      <c r="H25" s="18">
        <v>1</v>
      </c>
      <c r="I25" s="20" t="s">
        <v>277</v>
      </c>
    </row>
    <row r="26" spans="1:9" ht="36" x14ac:dyDescent="0.25">
      <c r="A26" s="18" t="s">
        <v>253</v>
      </c>
      <c r="B26" s="18" t="s">
        <v>254</v>
      </c>
      <c r="C26" s="18" t="s">
        <v>222</v>
      </c>
      <c r="D26" s="18" t="s">
        <v>255</v>
      </c>
      <c r="E26" s="18" t="s">
        <v>228</v>
      </c>
      <c r="F26" s="18">
        <v>0</v>
      </c>
      <c r="G26" s="18" t="s">
        <v>224</v>
      </c>
      <c r="H26" s="18">
        <v>3</v>
      </c>
      <c r="I26" s="20" t="s">
        <v>278</v>
      </c>
    </row>
  </sheetData>
  <mergeCells count="48">
    <mergeCell ref="H16:H18"/>
    <mergeCell ref="H22:H24"/>
    <mergeCell ref="B22:B24"/>
    <mergeCell ref="C22:C24"/>
    <mergeCell ref="D22:D24"/>
    <mergeCell ref="E22:E24"/>
    <mergeCell ref="F22:F24"/>
    <mergeCell ref="G22:G24"/>
    <mergeCell ref="H10:H11"/>
    <mergeCell ref="A13:A14"/>
    <mergeCell ref="B13:B14"/>
    <mergeCell ref="C13:C14"/>
    <mergeCell ref="D13:D14"/>
    <mergeCell ref="E13:E14"/>
    <mergeCell ref="F13:F14"/>
    <mergeCell ref="H13:H14"/>
    <mergeCell ref="H4:H6"/>
    <mergeCell ref="A8:A9"/>
    <mergeCell ref="B8:B9"/>
    <mergeCell ref="C8:C9"/>
    <mergeCell ref="D8:D9"/>
    <mergeCell ref="E8:E9"/>
    <mergeCell ref="F8:F9"/>
    <mergeCell ref="G8:G9"/>
    <mergeCell ref="H8:H9"/>
    <mergeCell ref="A4:A6"/>
    <mergeCell ref="B4:B6"/>
    <mergeCell ref="C4:C6"/>
    <mergeCell ref="D4:D6"/>
    <mergeCell ref="E4:E6"/>
    <mergeCell ref="F4:F6"/>
    <mergeCell ref="G4:G6"/>
    <mergeCell ref="A22:A24"/>
    <mergeCell ref="G13:G14"/>
    <mergeCell ref="A10:A11"/>
    <mergeCell ref="B10:B11"/>
    <mergeCell ref="C10:C11"/>
    <mergeCell ref="D10:D11"/>
    <mergeCell ref="E10:E11"/>
    <mergeCell ref="F10:F11"/>
    <mergeCell ref="G10:G11"/>
    <mergeCell ref="A16:A18"/>
    <mergeCell ref="B16:B18"/>
    <mergeCell ref="C16:C18"/>
    <mergeCell ref="D16:D18"/>
    <mergeCell ref="E16:E18"/>
    <mergeCell ref="F16:F18"/>
    <mergeCell ref="G16:G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5" sqref="B15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4" customWidth="1"/>
    <col min="4" max="5" width="8.85546875" customWidth="1"/>
    <col min="6" max="6" width="13.28515625" customWidth="1"/>
    <col min="7" max="7" width="20.140625" customWidth="1"/>
    <col min="8" max="8" width="34.28515625" customWidth="1"/>
    <col min="9" max="9" width="25.7109375" customWidth="1"/>
  </cols>
  <sheetData>
    <row r="1" spans="1:9" ht="17.25" x14ac:dyDescent="0.3">
      <c r="A1" s="4" t="s">
        <v>0</v>
      </c>
      <c r="B1" s="26"/>
      <c r="C1" s="26"/>
      <c r="D1" s="26"/>
      <c r="E1" s="26"/>
      <c r="F1" s="26"/>
      <c r="G1" s="5" t="s">
        <v>20</v>
      </c>
      <c r="H1" s="6"/>
      <c r="I1" s="3"/>
    </row>
    <row r="2" spans="1:9" ht="21" customHeight="1" x14ac:dyDescent="0.3">
      <c r="A2" s="4" t="s">
        <v>75</v>
      </c>
      <c r="B2" s="26"/>
      <c r="C2" s="26"/>
      <c r="D2" s="26"/>
      <c r="E2" s="26"/>
      <c r="F2" s="26"/>
      <c r="G2" s="10" t="s">
        <v>80</v>
      </c>
      <c r="H2" s="4"/>
      <c r="I2" s="1"/>
    </row>
    <row r="3" spans="1:9" ht="17.25" x14ac:dyDescent="0.3">
      <c r="A3" s="4" t="s">
        <v>76</v>
      </c>
      <c r="B3" s="16"/>
      <c r="C3" s="17"/>
      <c r="D3" s="15"/>
      <c r="E3" s="15"/>
      <c r="F3" s="15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7.25" x14ac:dyDescent="0.3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/>
    </row>
    <row r="7" spans="1:9" ht="17.25" x14ac:dyDescent="0.3">
      <c r="A7" s="4" t="s">
        <v>9</v>
      </c>
      <c r="B7" s="8">
        <v>10</v>
      </c>
      <c r="C7" s="4">
        <f t="shared" ref="C7:C13" si="0">(B7 - 10)/2</f>
        <v>0</v>
      </c>
      <c r="D7" s="4"/>
      <c r="E7" s="4" t="s">
        <v>10</v>
      </c>
      <c r="F7" s="4">
        <f>_xlfn.FLOOR.MATH(VLOOKUP(G2,'Fighting Profiles'!A2:F48,2,FALSE))</f>
        <v>10</v>
      </c>
      <c r="G7" s="4"/>
      <c r="H7" s="4"/>
    </row>
    <row r="8" spans="1:9" ht="17.25" x14ac:dyDescent="0.3">
      <c r="A8" s="4" t="s">
        <v>8</v>
      </c>
      <c r="B8" s="8">
        <v>10</v>
      </c>
      <c r="C8" s="4">
        <f t="shared" si="0"/>
        <v>0</v>
      </c>
      <c r="D8" s="4"/>
      <c r="E8" s="4" t="s">
        <v>11</v>
      </c>
      <c r="F8" s="4">
        <f>_xlfn.FLOOR.MATH(VLOOKUP(G2,'Fighting Profiles'!A2:F48,3,FALSE))</f>
        <v>10</v>
      </c>
      <c r="G8" s="4"/>
      <c r="H8" s="4"/>
    </row>
    <row r="9" spans="1:9" ht="17.25" x14ac:dyDescent="0.3">
      <c r="A9" s="4" t="s">
        <v>15</v>
      </c>
      <c r="B9" s="8">
        <v>10</v>
      </c>
      <c r="C9" s="4">
        <f t="shared" si="0"/>
        <v>0</v>
      </c>
      <c r="D9" s="4"/>
      <c r="E9" s="4" t="s">
        <v>12</v>
      </c>
      <c r="F9" s="4">
        <f>_xlfn.FLOOR.MATH(VLOOKUP(G2,'Fighting Profiles'!A2:F48,4,FALSE))</f>
        <v>10</v>
      </c>
      <c r="G9" s="4"/>
      <c r="H9" s="4"/>
    </row>
    <row r="10" spans="1:9" ht="17.25" x14ac:dyDescent="0.3">
      <c r="A10" s="4" t="s">
        <v>16</v>
      </c>
      <c r="B10" s="8">
        <v>10</v>
      </c>
      <c r="C10" s="4">
        <f t="shared" si="0"/>
        <v>0</v>
      </c>
      <c r="D10" s="4"/>
      <c r="E10" s="4" t="s">
        <v>13</v>
      </c>
      <c r="F10" s="4">
        <f>_xlfn.FLOOR.MATH(VLOOKUP(G2,'Fighting Profiles'!A2:F48,5,FALSE))</f>
        <v>10</v>
      </c>
      <c r="G10" s="4"/>
      <c r="H10" s="4"/>
    </row>
    <row r="11" spans="1:9" ht="17.25" x14ac:dyDescent="0.3">
      <c r="A11" s="4" t="s">
        <v>17</v>
      </c>
      <c r="B11" s="8">
        <v>10</v>
      </c>
      <c r="C11" s="4">
        <f t="shared" si="0"/>
        <v>0</v>
      </c>
      <c r="D11" s="4"/>
      <c r="E11" s="4" t="s">
        <v>14</v>
      </c>
      <c r="F11" s="4">
        <f>_xlfn.FLOOR.MATH(VLOOKUP(G2,'Fighting Profiles'!A2:F48,6,FALSE))</f>
        <v>10</v>
      </c>
      <c r="G11" s="4"/>
      <c r="H11" s="4"/>
    </row>
    <row r="12" spans="1:9" ht="17.25" x14ac:dyDescent="0.3">
      <c r="A12" s="4" t="s">
        <v>18</v>
      </c>
      <c r="B12" s="8">
        <v>10</v>
      </c>
      <c r="C12" s="4">
        <f t="shared" si="0"/>
        <v>0</v>
      </c>
      <c r="D12" s="4"/>
      <c r="E12" s="4"/>
      <c r="F12" s="4"/>
      <c r="G12" s="4"/>
      <c r="H12" s="4"/>
    </row>
    <row r="13" spans="1:9" ht="17.25" x14ac:dyDescent="0.3">
      <c r="A13" s="4" t="s">
        <v>19</v>
      </c>
      <c r="B13" s="8">
        <v>10</v>
      </c>
      <c r="C13" s="4">
        <f t="shared" si="0"/>
        <v>0</v>
      </c>
      <c r="D13" s="4"/>
      <c r="E13" s="4"/>
      <c r="F13" s="4"/>
      <c r="G13" s="4"/>
      <c r="H13" s="4"/>
    </row>
    <row r="14" spans="1:9" ht="17.25" x14ac:dyDescent="0.3">
      <c r="A14" s="4"/>
      <c r="B14" s="4"/>
      <c r="C14" s="4"/>
      <c r="D14" s="4"/>
      <c r="E14" s="4"/>
      <c r="F14" s="4"/>
      <c r="G14" s="4"/>
      <c r="H14" s="4"/>
    </row>
    <row r="15" spans="1:9" ht="17.25" x14ac:dyDescent="0.3">
      <c r="A15" s="7" t="s">
        <v>72</v>
      </c>
      <c r="B15" s="4">
        <f>(_xlfn.CEILING.MATH(B7*(0.5)+B12*(0.5))+8+B10)</f>
        <v>28</v>
      </c>
      <c r="C15" s="4"/>
      <c r="D15" s="7" t="s">
        <v>74</v>
      </c>
      <c r="E15" s="32"/>
      <c r="F15" s="32"/>
      <c r="G15" s="9" t="s">
        <v>77</v>
      </c>
      <c r="H15" s="4"/>
    </row>
    <row r="16" spans="1:9" ht="17.25" x14ac:dyDescent="0.3">
      <c r="A16" s="7" t="s">
        <v>73</v>
      </c>
      <c r="B16" s="4">
        <v>6</v>
      </c>
      <c r="C16" s="4"/>
      <c r="D16" s="4"/>
      <c r="E16" s="4"/>
      <c r="F16" s="4"/>
      <c r="G16" s="28"/>
      <c r="H16" s="4"/>
    </row>
    <row r="17" spans="1:9" ht="17.25" x14ac:dyDescent="0.3">
      <c r="A17" s="7" t="s">
        <v>71</v>
      </c>
      <c r="B17" s="4">
        <f xml:space="preserve"> _xlfn.FLOOR.MATH(C11+C9)</f>
        <v>0</v>
      </c>
      <c r="C17" s="4"/>
      <c r="D17" s="4"/>
      <c r="E17" s="4"/>
      <c r="F17" s="4"/>
      <c r="G17" s="28"/>
      <c r="H17" s="4"/>
    </row>
    <row r="18" spans="1:9" ht="17.25" x14ac:dyDescent="0.3">
      <c r="A18" s="4"/>
      <c r="B18" s="4"/>
      <c r="C18" s="4"/>
      <c r="D18" s="4"/>
      <c r="E18" s="4"/>
      <c r="F18" s="4"/>
      <c r="G18" s="28"/>
      <c r="H18" s="4"/>
    </row>
    <row r="19" spans="1:9" ht="17.25" x14ac:dyDescent="0.3">
      <c r="A19" s="7" t="s">
        <v>167</v>
      </c>
      <c r="B19" s="33" t="s">
        <v>114</v>
      </c>
      <c r="C19" s="33"/>
      <c r="D19" s="4"/>
      <c r="E19" s="4"/>
      <c r="F19" s="4"/>
      <c r="G19" s="4"/>
      <c r="H19" s="4"/>
    </row>
    <row r="20" spans="1:9" ht="17.25" x14ac:dyDescent="0.3">
      <c r="A20" s="14" t="s">
        <v>168</v>
      </c>
      <c r="B20" s="4" t="str">
        <f>VLOOKUP(B19,'Day Jobs'!A3:F15,2,FALSE)</f>
        <v>+1 W, +1 C</v>
      </c>
      <c r="I20" s="4"/>
    </row>
    <row r="21" spans="1:9" ht="31.5" x14ac:dyDescent="0.3">
      <c r="A21" s="14" t="s">
        <v>169</v>
      </c>
      <c r="B21" s="34" t="str">
        <f>VLOOKUP(B19,'Day Jobs'!A3:F15,3,FALSE)</f>
        <v>Improvise (CW), Perform (CW), Lie (CW), Crafty (RS)</v>
      </c>
      <c r="C21" s="34"/>
      <c r="D21" s="34"/>
      <c r="E21" s="34"/>
      <c r="F21" s="34"/>
      <c r="G21" s="34"/>
      <c r="H21" s="34"/>
    </row>
    <row r="22" spans="1:9" ht="17.25" x14ac:dyDescent="0.3">
      <c r="A22" s="7" t="s">
        <v>170</v>
      </c>
      <c r="B22" s="31" t="str">
        <f>VLOOKUP(B19,'Day Jobs'!A3:F15,4,FALSE)</f>
        <v>Big Personality</v>
      </c>
      <c r="C22" s="31"/>
      <c r="D22" s="4"/>
      <c r="E22" s="4"/>
      <c r="F22" s="4"/>
      <c r="G22" s="4"/>
      <c r="H22" s="4"/>
    </row>
    <row r="23" spans="1:9" ht="17.25" x14ac:dyDescent="0.3">
      <c r="A23" s="7" t="s">
        <v>171</v>
      </c>
      <c r="B23" s="31" t="str">
        <f>VLOOKUP(B19,'Day Jobs'!A3:F15,5,FALSE)</f>
        <v>Quick Change</v>
      </c>
      <c r="C23" s="31"/>
    </row>
    <row r="24" spans="1:9" ht="17.25" x14ac:dyDescent="0.3">
      <c r="A24" s="7" t="s">
        <v>172</v>
      </c>
      <c r="B24" s="31" t="str">
        <f>VLOOKUP(B19,'Day Jobs'!A3:F15,6,FALSE)</f>
        <v>Star Material</v>
      </c>
      <c r="C24" s="31"/>
    </row>
    <row r="26" spans="1:9" ht="15.75" x14ac:dyDescent="0.25">
      <c r="A26" s="7" t="s">
        <v>1</v>
      </c>
      <c r="B26" s="7"/>
      <c r="C26" s="7"/>
      <c r="D26" s="7"/>
      <c r="E26" s="7"/>
      <c r="F26" s="7"/>
      <c r="G26" s="7"/>
      <c r="H26" s="7"/>
      <c r="I26" s="2"/>
    </row>
    <row r="27" spans="1:9" ht="15.75" x14ac:dyDescent="0.25">
      <c r="A27" s="7" t="s">
        <v>0</v>
      </c>
      <c r="B27" s="7" t="s">
        <v>64</v>
      </c>
      <c r="C27" s="7" t="s">
        <v>65</v>
      </c>
      <c r="D27" s="7" t="s">
        <v>66</v>
      </c>
      <c r="E27" s="7" t="s">
        <v>67</v>
      </c>
      <c r="F27" s="7" t="s">
        <v>68</v>
      </c>
      <c r="G27" s="7" t="s">
        <v>69</v>
      </c>
      <c r="H27" s="7" t="s">
        <v>78</v>
      </c>
      <c r="I27" s="7" t="s">
        <v>70</v>
      </c>
    </row>
    <row r="28" spans="1:9" ht="17.25" x14ac:dyDescent="0.3">
      <c r="A28" s="4"/>
      <c r="B28" s="4"/>
      <c r="C28" s="4"/>
      <c r="D28" s="4"/>
      <c r="E28" s="4"/>
      <c r="F28" s="4"/>
      <c r="G28" s="4"/>
      <c r="H28" s="4"/>
      <c r="I28" s="4"/>
    </row>
  </sheetData>
  <mergeCells count="9">
    <mergeCell ref="B24:C24"/>
    <mergeCell ref="B1:F1"/>
    <mergeCell ref="B2:F2"/>
    <mergeCell ref="E15:F15"/>
    <mergeCell ref="G16:G18"/>
    <mergeCell ref="B19:C19"/>
    <mergeCell ref="B21:H21"/>
    <mergeCell ref="B22:C22"/>
    <mergeCell ref="B23:C2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'Power Sets'!$A$2:$A$48</xm:f>
          </x14:formula1>
          <xm:sqref>B3:C3</xm:sqref>
        </x14:dataValidation>
        <x14:dataValidation type="list" allowBlank="1" showInputMessage="1" showErrorMessage="1">
          <x14:formula1>
            <xm:f>'Day Jobs'!$A$4:$A$15</xm:f>
          </x14:formula1>
          <xm:sqref>B19</xm:sqref>
        </x14:dataValidation>
        <x14:dataValidation type="list" allowBlank="1" showInputMessage="1" showErrorMessage="1">
          <x14:formula1>
            <xm:f>'Fighting Profiles'!$A$2:$A$48</xm:f>
          </x14:formula1>
          <xm:sqref>G2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Character Sheet</vt:lpstr>
      <vt:lpstr>Power Sets</vt:lpstr>
      <vt:lpstr>Fighting Profiles</vt:lpstr>
      <vt:lpstr>Day Jobs</vt:lpstr>
      <vt:lpstr>PowersTest</vt:lpstr>
      <vt:lpstr>Character Sheet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Magoun, Christopher</dc:creator>
  <cp:lastModifiedBy>Magoun, Christopher</cp:lastModifiedBy>
  <cp:lastPrinted>2019-09-28T23:28:46Z</cp:lastPrinted>
  <dcterms:created xsi:type="dcterms:W3CDTF">2019-08-16T21:43:39Z</dcterms:created>
  <dcterms:modified xsi:type="dcterms:W3CDTF">2019-09-28T23:45:03Z</dcterms:modified>
</cp:coreProperties>
</file>