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nebearer\Runebearer\SupersNew\characters\"/>
    </mc:Choice>
  </mc:AlternateContent>
  <xr:revisionPtr revIDLastSave="0" documentId="13_ncr:1_{38B6AB5B-0396-42BB-A169-29C984B9B87B}" xr6:coauthVersionLast="45" xr6:coauthVersionMax="45" xr10:uidLastSave="{00000000-0000-0000-0000-000000000000}"/>
  <bookViews>
    <workbookView xWindow="1120" yWindow="4160" windowWidth="28800" windowHeight="15460" xr2:uid="{00000000-000D-0000-FFFF-FFFF00000000}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C10" i="6"/>
  <c r="C9" i="6"/>
  <c r="C8" i="6"/>
  <c r="C7" i="6"/>
  <c r="B17" i="6" l="1"/>
  <c r="C9" i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<sst xmlns="http://schemas.openxmlformats.org/spreadsheetml/2006/main" count="532" uniqueCount="328">
  <si>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</si>
  <si>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</si>
  <si>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</si>
  <si>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</si>
  <si>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</si>
  <si>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</si>
  <si>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</si>
  <si>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</si>
  <si>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</si>
  <si>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</si>
  <si>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</si>
  <si>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</si>
  <si>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</si>
  <si>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</si>
  <si>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</si>
  <si>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</si>
  <si>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</si>
  <si>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</si>
  <si>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</si>
  <si>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</si>
  <si>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</si>
  <si>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</si>
  <si>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</si>
  <si>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</si>
  <si>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</si>
  <si>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</si>
  <si>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</si>
  <si>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</si>
  <si>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</si>
  <si>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</si>
  <si>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</si>
  <si>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</si>
  <si>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</si>
  <si>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</si>
  <si>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</si>
  <si>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</si>
  <si>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</si>
  <si>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</si>
  <si>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</si>
  <si>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</si>
  <si>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</si>
  <si>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</si>
  <si>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</si>
  <si>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</si>
  <si>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</si>
  <si>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</si>
  <si>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</si>
  <si>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</si>
  <si>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</si>
  <si>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</si>
  <si>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</si>
  <si>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</si>
  <si>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</si>
  <si>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</si>
  <si>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</si>
  <si>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</si>
  <si>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</si>
  <si>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</si>
  <si>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</si>
  <si>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</si>
  <si>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</si>
  <si>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</si>
  <si>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</si>
  <si>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</si>
  <si>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</si>
  <si>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</si>
  <si>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</si>
  <si>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</si>
  <si>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</si>
  <si>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</si>
  <si>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</si>
  <si>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</si>
  <si>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</si>
  <si>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</si>
  <si>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</si>
  <si>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</si>
  <si>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</si>
  <si>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</si>
  <si>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</si>
  <si>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</si>
  <si>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</si>
  <si>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</si>
  <si>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</si>
  <si>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</si>
  <si>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</si>
  <si>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</si>
  <si>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</si>
  <si>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</si>
  <si>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</si>
  <si>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</si>
  <si>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</si>
  <si>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</si>
  <si>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</si>
  <si>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</si>
  <si>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</si>
  <si>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</si>
  <si>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</si>
  <si>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</si>
  <si>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</si>
  <si>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</si>
  <si>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</si>
  <si>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</si>
  <si>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</si>
  <si>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</si>
  <si>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</si>
  <si>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</si>
  <si>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</si>
  <si>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</si>
  <si>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</si>
  <si>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</si>
  <si>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</si>
  <si>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</si>
  <si>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</si>
  <si>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</si>
  <si>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</si>
  <si>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</si>
  <si>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</si>
  <si>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</si>
  <si>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</si>
  <si>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</si>
  <si>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</si>
  <si>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</si>
  <si>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</si>
  <si>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</si>
  <si>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</si>
  <si>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</si>
  <si>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</si>
  <si>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</si>
  <si>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</si>
  <si>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</si>
  <si>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</si>
  <si>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</si>
  <si>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</si>
  <si>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</si>
  <si>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</si>
  <si>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</si>
  <si>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</si>
  <si>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</si>
  <si>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</si>
  <si>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</si>
  <si>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</si>
  <si>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</si>
  <si>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</si>
  <si>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</si>
  <si>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</si>
  <si>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</si>
  <si>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</si>
  <si>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</si>
  <si>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</si>
  <si>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</si>
  <si>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</si>
  <si>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</si>
  <si>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</si>
  <si>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</si>
  <si>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</si>
  <si>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</si>
  <si>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</si>
  <si>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</si>
  <si>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</si>
  <si>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</si>
  <si>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</si>
  <si>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</si>
  <si>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</si>
  <si>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</si>
  <si>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</si>
  <si>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</si>
  <si>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</si>
  <si>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</si>
  <si>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</si>
  <si>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</si>
  <si>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</si>
  <si>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</si>
  <si>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</si>
  <si>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</si>
  <si>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</si>
  <si>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</si>
  <si>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</si>
  <si>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</si>
  <si>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</si>
  <si>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</si>
  <si>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</si>
  <si>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</si>
  <si>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</si>
  <si>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</si>
  <si>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</si>
  <si>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</si>
  <si>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</si>
  <si>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</si>
  <si>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</si>
  <si>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</si>
  <si>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</si>
  <si>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</si>
  <si>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</si>
  <si>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</si>
  <si>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</si>
  <si>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</si>
  <si>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</si>
  <si>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</si>
  <si>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</si>
  <si>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</si>
  <si>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</si>
  <si>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</si>
  <si>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</si>
  <si>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</si>
  <si>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</si>
  <si>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</si>
  <si>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</si>
  <si>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</si>
  <si>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</si>
  <si>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</si>
  <si>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</si>
  <si>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</si>
  <si>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</si>
  <si>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</si>
  <si>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</si>
  <si>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</si>
  <si>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</si>
  <si>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</si>
  <si>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</si>
  <si>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</si>
  <si>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</si>
  <si>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</si>
  <si>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</si>
  <si>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</si>
  <si>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</si>
  <si>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</si>
  <si>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</si>
  <si>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</si>
  <si>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</si>
  <si>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</si>
  <si>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</si>
  <si>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</si>
  <si>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</si>
  <si>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</si>
  <si>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</si>
  <si>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</si>
  <si>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</si>
  <si>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</si>
  <si>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</si>
  <si>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</si>
  <si>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</si>
  <si>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</si>
  <si>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</si>
  <si>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</si>
  <si>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</si>
  <si>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</si>
  <si>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</si>
  <si>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</si>
  <si>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</si>
  <si>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</si>
  <si>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</si>
  <si>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</si>
  <si>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</si>
  <si>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</si>
  <si>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</si>
  <si>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</si>
  <si>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</si>
  <si>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</si>
  <si>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</si>
  <si>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</si>
  <si>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</si>
  <si>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</si>
  <si>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</si>
  <si>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</si>
  <si>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</si>
  <si>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</si>
  <si>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</si>
  <si>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</si>
  <si>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</si>
  <si>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</si>
  <si>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</si>
  <si>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</si>
  <si>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</si>
  <si>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</si>
  <si>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</si>
  <si>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</si>
  <si>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</si>
  <si>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</si>
  <si>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</si>
  <si>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Bonus Dodge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</si>
  <si>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You gain an additional dodge before your dodge degrades</t>
    </r>
  </si>
  <si>
    <t>Dodge +2</t>
  </si>
  <si>
    <t>Flash</t>
  </si>
  <si>
    <t>4/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</si>
  <si>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Blind (Reflex)</t>
    </r>
  </si>
  <si>
    <t>Mirror Escape</t>
  </si>
  <si>
    <t>M/R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</si>
  <si>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Teleport 20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</si>
  <si>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Can travel from one mirrored surface to another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</si>
  <si>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Once per combat, can use this as a reaction to move directly before being attacked</t>
    </r>
  </si>
  <si>
    <t>Mirror Image</t>
  </si>
  <si>
    <t>1+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</si>
  <si>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Create 1d3+1 decoys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</si>
  <si>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Decoys are indistinguishable from you, and keep within 2 hexes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</si>
  <si>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Decoys each cost 1 burn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</si>
  <si>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Decoys disappear in a single hit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</si>
  <si>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When you are hit, there is only a 1/x chance to hit you and if not, one of your decoys is hit</t>
    </r>
  </si>
  <si>
    <t>Piercer</t>
  </si>
  <si>
    <t>Burst Fire</t>
  </si>
  <si>
    <t>Vr</t>
  </si>
  <si>
    <t>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</si>
  <si>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By spending an energy, you can fire 3 times, rolling 3 separate attack dice against your target’s single defense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</si>
  <si>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You can hit up to three times</t>
    </r>
  </si>
  <si>
    <t>Enhanced Vision</t>
  </si>
  <si>
    <t>U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</si>
  <si>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Can pick 2 from the list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</si>
  <si>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Infrared Vision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</si>
  <si>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Microwave Vision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</si>
  <si>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Radar Vision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</si>
  <si>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Ultraviolet Vision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</si>
  <si>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Xray Vision</t>
    </r>
  </si>
  <si>
    <t>Eye Beams</t>
  </si>
  <si>
    <t>6/</t>
  </si>
  <si>
    <t>V</t>
  </si>
  <si>
    <t>F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</si>
  <si>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At the beginning of a fight, you can take a combat round to survey the battlefield, giving you 1d3 tactics points</t>
    </r>
  </si>
  <si>
    <t>Remote View</t>
  </si>
  <si>
    <t>M/2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</si>
  <si>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Can see as though you were 100 hexes away</t>
    </r>
  </si>
  <si>
    <t>Repulsion Block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</si>
  <si>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Can use Shoot to block incoming melee attacks</t>
    </r>
  </si>
  <si>
    <t>(19) shoot</t>
  </si>
  <si>
    <t>Mirror Master</t>
  </si>
  <si>
    <t>Special Heal</t>
  </si>
  <si>
    <t>·        Can heal in light 2d6/round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</si>
  <si>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3d10 + Skill Energy Laser Damage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</si>
  <si>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All of your attacks get Pierce(3)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</si>
  <si>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7"/>
        <color theme="1"/>
        <rFont val="Abadi"/>
        <family val="2"/>
      </rPr>
      <t>Your dodge skill increases by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</si>
</sst>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sz val="7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9" fillId="0" borderId="7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justify" vertical="center" wrapText="1"/>
    </xf>
    <xf numFmtId="16" fontId="9" fillId="0" borderId="7" xfId="0" applyNumberFormat="1" applyFont="1" applyBorder="1" applyAlignment="1">
      <alignment vertical="center" wrapText="1"/>
    </xf>
    <xf numFmtId="16" fontId="9" fillId="0" borderId="8" xfId="0" applyNumberFormat="1" applyFont="1" applyBorder="1" applyAlignment="1">
      <alignment vertical="center" wrapText="1"/>
    </xf>
    <xf numFmtId="16" fontId="9" fillId="0" borderId="9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9" fillId="0" borderId="6" xfId="0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tabSelected="1" topLeftCell="A4" workbookViewId="0">
      <selection activeCell="G11" sqref="G11"/>
    </sheetView>
  </sheetViews>
  <sheetFormatPr defaultColWidth="8.81640625" defaultRowHeight="14.5" x14ac:dyDescent="0.35"/>
  <cols>
    <col min="1" max="1" width="17.453125" customWidth="1"/>
    <col min="2" max="2" width="14.7265625" customWidth="1"/>
    <col min="3" max="3" width="14" customWidth="1"/>
    <col min="4" max="5" width="8.81640625" customWidth="1"/>
    <col min="6" max="6" width="13.26953125" customWidth="1"/>
    <col min="7" max="7" width="20.1796875" customWidth="1"/>
    <col min="8" max="8" width="6.81640625" customWidth="1"/>
    <col min="9" max="9" width="25.7265625" customWidth="1"/>
  </cols>
  <sheetData>
    <row r="1" spans="1:9" ht="16" x14ac:dyDescent="0.35">
      <c r="A1" s="4" t="s">
        <v>0</v>
      </c>
      <c r="B1" s="41"/>
      <c r="C1" s="41"/>
      <c r="D1" s="41"/>
      <c r="E1" s="41"/>
      <c r="F1" s="41"/>
      <c r="G1" s="5" t="s">
        <v>20</v>
      </c>
      <c r="H1" s="6"/>
      <c r="I1" s="3"/>
    </row>
    <row r="2" spans="1:9" ht="21" customHeight="1" x14ac:dyDescent="0.35">
      <c r="A2" s="4" t="s">
        <v>75</v>
      </c>
      <c r="B2" s="41" t="s">
        <v>322</v>
      </c>
      <c r="C2" s="41"/>
      <c r="D2" s="41"/>
      <c r="E2" s="41"/>
      <c r="F2" s="41"/>
      <c r="G2" s="10" t="s">
        <v>54</v>
      </c>
      <c r="H2" s="4"/>
      <c r="I2" s="1"/>
    </row>
    <row r="3" spans="1:9" ht="16" x14ac:dyDescent="0.35">
      <c r="A3" s="4" t="s">
        <v>76</v>
      </c>
      <c r="B3" s="16" t="s">
        <v>46</v>
      </c>
      <c r="C3" s="17" t="s">
        <v>197</v>
      </c>
      <c r="D3" s="15"/>
      <c r="E3" s="15"/>
      <c r="F3" s="15"/>
      <c r="G3" s="4"/>
      <c r="H3" s="4"/>
      <c r="I3" s="1"/>
    </row>
    <row r="4" spans="1:9" ht="16" x14ac:dyDescent="0.35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35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6" x14ac:dyDescent="0.35">
      <c r="A6" s="4" t="s">
        <v>9</v>
      </c>
      <c r="B6" s="8">
        <v>12</v>
      </c>
      <c r="C6" s="4">
        <f t="shared" ref="C6:C12" si="0">(B6 - 10)/2</f>
        <v>1</v>
      </c>
      <c r="D6" s="4"/>
      <c r="E6" s="4" t="s">
        <v>10</v>
      </c>
      <c r="F6" s="4">
        <f>_xlfn.FLOOR.MATH(VLOOKUP(G2,'Fighting Profiles'!A2:F48,2,FALSE))</f>
        <v>16</v>
      </c>
      <c r="G6" s="4"/>
      <c r="H6" s="4"/>
    </row>
    <row r="7" spans="1:9" ht="16" x14ac:dyDescent="0.35">
      <c r="A7" s="4" t="s">
        <v>8</v>
      </c>
      <c r="B7" s="8">
        <v>20</v>
      </c>
      <c r="C7" s="4">
        <f t="shared" si="0"/>
        <v>5</v>
      </c>
      <c r="D7" s="4"/>
      <c r="E7" s="4" t="s">
        <v>11</v>
      </c>
      <c r="F7" s="4">
        <f>_xlfn.FLOOR.MATH(VLOOKUP(G2,'Fighting Profiles'!A2:F48,3,FALSE))</f>
        <v>16</v>
      </c>
      <c r="G7" s="4" t="s">
        <v>321</v>
      </c>
      <c r="H7" s="4"/>
    </row>
    <row r="8" spans="1:9" ht="16" x14ac:dyDescent="0.35">
      <c r="A8" s="4" t="s">
        <v>15</v>
      </c>
      <c r="B8" s="8">
        <v>20</v>
      </c>
      <c r="C8" s="4">
        <f t="shared" si="0"/>
        <v>5</v>
      </c>
      <c r="D8" s="4"/>
      <c r="E8" s="4" t="s">
        <v>12</v>
      </c>
      <c r="F8" s="4">
        <f>_xlfn.FLOOR.MATH(VLOOKUP(G2,'Fighting Profiles'!A2:F48,4,FALSE))</f>
        <v>19</v>
      </c>
      <c r="G8" s="4"/>
      <c r="H8" s="4"/>
    </row>
    <row r="9" spans="1:9" ht="16" x14ac:dyDescent="0.35">
      <c r="A9" s="4" t="s">
        <v>16</v>
      </c>
      <c r="B9" s="8">
        <v>14</v>
      </c>
      <c r="C9" s="4">
        <f t="shared" si="0"/>
        <v>2</v>
      </c>
      <c r="D9" s="4"/>
      <c r="E9" s="4" t="s">
        <v>13</v>
      </c>
      <c r="F9" s="4">
        <f>_xlfn.FLOOR.MATH(VLOOKUP(G2,'Fighting Profiles'!A2:F48,5,FALSE))</f>
        <v>20</v>
      </c>
      <c r="G9" s="4">
        <v>23</v>
      </c>
      <c r="H9" s="4"/>
    </row>
    <row r="10" spans="1:9" ht="16" x14ac:dyDescent="0.35">
      <c r="A10" s="4" t="s">
        <v>17</v>
      </c>
      <c r="B10" s="8">
        <v>16</v>
      </c>
      <c r="C10" s="4">
        <f t="shared" si="0"/>
        <v>3</v>
      </c>
      <c r="D10" s="4"/>
      <c r="E10" s="4" t="s">
        <v>14</v>
      </c>
      <c r="F10" s="4">
        <f>_xlfn.FLOOR.MATH(VLOOKUP(G2,'Fighting Profiles'!A2:F48,6,FALSE))</f>
        <v>15</v>
      </c>
      <c r="G10" s="4"/>
      <c r="H10" s="4"/>
    </row>
    <row r="11" spans="1:9" ht="16" x14ac:dyDescent="0.35">
      <c r="A11" s="4" t="s">
        <v>18</v>
      </c>
      <c r="B11" s="8">
        <v>14</v>
      </c>
      <c r="C11" s="4">
        <f t="shared" si="0"/>
        <v>2</v>
      </c>
      <c r="D11" s="4"/>
      <c r="E11" s="4"/>
      <c r="F11" s="4"/>
      <c r="G11" s="4"/>
      <c r="H11" s="4"/>
    </row>
    <row r="12" spans="1:9" ht="16" x14ac:dyDescent="0.35">
      <c r="A12" s="4" t="s">
        <v>19</v>
      </c>
      <c r="B12" s="8">
        <v>14</v>
      </c>
      <c r="C12" s="4">
        <f t="shared" si="0"/>
        <v>2</v>
      </c>
      <c r="D12" s="4"/>
      <c r="E12" s="4"/>
      <c r="F12" s="4"/>
      <c r="G12" s="4"/>
      <c r="H12" s="4"/>
    </row>
    <row r="13" spans="1:9" ht="16" x14ac:dyDescent="0.35">
      <c r="A13" s="4"/>
      <c r="B13" s="4"/>
      <c r="C13" s="4"/>
      <c r="D13" s="4"/>
      <c r="E13" s="4"/>
      <c r="F13" s="4"/>
      <c r="G13" s="4"/>
      <c r="H13" s="4"/>
    </row>
    <row r="14" spans="1:9" ht="16" x14ac:dyDescent="0.35">
      <c r="A14" s="7" t="s">
        <v>72</v>
      </c>
      <c r="B14" s="4">
        <f>_xlfn.CEILING.MATH(B6*(0.5)) + _xlfn.CEILING.MATH(B10*(0.5))+8+B9</f>
        <v>36</v>
      </c>
      <c r="C14" s="4"/>
      <c r="D14" s="7" t="s">
        <v>74</v>
      </c>
      <c r="E14" s="42"/>
      <c r="F14" s="42"/>
      <c r="G14" s="9" t="s">
        <v>77</v>
      </c>
      <c r="H14" s="4"/>
    </row>
    <row r="15" spans="1:9" ht="16" x14ac:dyDescent="0.35">
      <c r="A15" s="7" t="s">
        <v>73</v>
      </c>
      <c r="B15" s="4">
        <v>6</v>
      </c>
      <c r="C15" s="4"/>
      <c r="D15" s="4"/>
      <c r="E15" s="4"/>
      <c r="F15" s="4"/>
      <c r="G15" s="40"/>
      <c r="H15" s="4"/>
    </row>
    <row r="16" spans="1:9" ht="16" x14ac:dyDescent="0.35">
      <c r="A16" s="7" t="s">
        <v>71</v>
      </c>
      <c r="B16" s="4">
        <f xml:space="preserve"> _xlfn.FLOOR.MATH(C10+C8)</f>
        <v>8</v>
      </c>
      <c r="C16" s="4"/>
      <c r="D16" s="4"/>
      <c r="E16" s="4"/>
      <c r="F16" s="4"/>
      <c r="G16" s="40"/>
      <c r="H16" s="4"/>
    </row>
    <row r="17" spans="1:9" ht="15.5" x14ac:dyDescent="0.35">
      <c r="A17" s="7" t="s">
        <v>1</v>
      </c>
      <c r="B17" s="7"/>
      <c r="C17" s="7"/>
      <c r="D17" s="7">
        <f>SUM(D19:D46)</f>
        <v>280</v>
      </c>
      <c r="E17" s="7"/>
      <c r="F17" s="7"/>
      <c r="G17" s="7"/>
      <c r="H17" s="7"/>
      <c r="I17" s="2"/>
    </row>
    <row r="18" spans="1:9" ht="16" thickBot="1" x14ac:dyDescent="0.4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8.5" thickBot="1" x14ac:dyDescent="0.4">
      <c r="A19" s="24" t="s">
        <v>279</v>
      </c>
      <c r="B19" s="25" t="s">
        <v>237</v>
      </c>
      <c r="C19" s="25" t="s">
        <v>227</v>
      </c>
      <c r="D19" s="25">
        <v>20</v>
      </c>
      <c r="E19" s="25" t="s">
        <v>228</v>
      </c>
      <c r="F19" s="25" t="s">
        <v>228</v>
      </c>
      <c r="G19" s="26" t="s">
        <v>228</v>
      </c>
      <c r="H19" s="25">
        <v>0</v>
      </c>
      <c r="I19" s="27" t="s">
        <v>280</v>
      </c>
    </row>
    <row r="20" spans="1:9" ht="15" thickBot="1" x14ac:dyDescent="0.4">
      <c r="A20" s="24" t="s">
        <v>281</v>
      </c>
      <c r="B20" s="25" t="s">
        <v>237</v>
      </c>
      <c r="C20" s="25" t="s">
        <v>227</v>
      </c>
      <c r="D20" s="25">
        <v>20</v>
      </c>
      <c r="E20" s="25" t="s">
        <v>228</v>
      </c>
      <c r="F20" s="25" t="s">
        <v>228</v>
      </c>
      <c r="G20" s="26" t="s">
        <v>229</v>
      </c>
      <c r="H20" s="25">
        <v>0</v>
      </c>
      <c r="I20" s="27" t="s">
        <v>327</v>
      </c>
    </row>
    <row r="21" spans="1:9" ht="15" thickBot="1" x14ac:dyDescent="0.4">
      <c r="A21" s="24" t="s">
        <v>282</v>
      </c>
      <c r="B21" s="25" t="s">
        <v>221</v>
      </c>
      <c r="C21" s="25" t="s">
        <v>222</v>
      </c>
      <c r="D21" s="25">
        <v>20</v>
      </c>
      <c r="E21" s="25" t="s">
        <v>283</v>
      </c>
      <c r="F21" s="25">
        <v>0</v>
      </c>
      <c r="G21" s="26" t="s">
        <v>224</v>
      </c>
      <c r="H21" s="25">
        <v>6</v>
      </c>
      <c r="I21" s="27" t="s">
        <v>284</v>
      </c>
    </row>
    <row r="22" spans="1:9" x14ac:dyDescent="0.35">
      <c r="A22" s="31" t="s">
        <v>285</v>
      </c>
      <c r="B22" s="31" t="s">
        <v>231</v>
      </c>
      <c r="C22" s="31" t="s">
        <v>286</v>
      </c>
      <c r="D22" s="31">
        <v>30</v>
      </c>
      <c r="E22" s="31" t="s">
        <v>228</v>
      </c>
      <c r="F22" s="31" t="s">
        <v>228</v>
      </c>
      <c r="G22" s="33" t="s">
        <v>229</v>
      </c>
      <c r="H22" s="37">
        <v>43471</v>
      </c>
      <c r="I22" s="28" t="s">
        <v>287</v>
      </c>
    </row>
    <row r="23" spans="1:9" ht="18" x14ac:dyDescent="0.35">
      <c r="A23" s="35"/>
      <c r="B23" s="35"/>
      <c r="C23" s="35"/>
      <c r="D23" s="35"/>
      <c r="E23" s="35"/>
      <c r="F23" s="35"/>
      <c r="G23" s="36"/>
      <c r="H23" s="38"/>
      <c r="I23" s="29" t="s">
        <v>288</v>
      </c>
    </row>
    <row r="24" spans="1:9" ht="27.5" thickBot="1" x14ac:dyDescent="0.4">
      <c r="A24" s="32"/>
      <c r="B24" s="32"/>
      <c r="C24" s="32"/>
      <c r="D24" s="32"/>
      <c r="E24" s="32"/>
      <c r="F24" s="32"/>
      <c r="G24" s="34"/>
      <c r="H24" s="39"/>
      <c r="I24" s="30" t="s">
        <v>289</v>
      </c>
    </row>
    <row r="25" spans="1:9" x14ac:dyDescent="0.35">
      <c r="A25" s="31" t="s">
        <v>290</v>
      </c>
      <c r="B25" s="31" t="s">
        <v>249</v>
      </c>
      <c r="C25" s="31" t="s">
        <v>237</v>
      </c>
      <c r="D25" s="31">
        <v>30</v>
      </c>
      <c r="E25" s="31" t="s">
        <v>228</v>
      </c>
      <c r="F25" s="31" t="s">
        <v>228</v>
      </c>
      <c r="G25" s="33" t="s">
        <v>229</v>
      </c>
      <c r="H25" s="31" t="s">
        <v>291</v>
      </c>
      <c r="I25" s="28" t="s">
        <v>292</v>
      </c>
    </row>
    <row r="26" spans="1:9" ht="18" x14ac:dyDescent="0.35">
      <c r="A26" s="35"/>
      <c r="B26" s="35"/>
      <c r="C26" s="35"/>
      <c r="D26" s="35"/>
      <c r="E26" s="35"/>
      <c r="F26" s="35"/>
      <c r="G26" s="36"/>
      <c r="H26" s="35"/>
      <c r="I26" s="29" t="s">
        <v>293</v>
      </c>
    </row>
    <row r="27" spans="1:9" x14ac:dyDescent="0.35">
      <c r="A27" s="35"/>
      <c r="B27" s="35"/>
      <c r="C27" s="35"/>
      <c r="D27" s="35"/>
      <c r="E27" s="35"/>
      <c r="F27" s="35"/>
      <c r="G27" s="36"/>
      <c r="H27" s="35"/>
      <c r="I27" s="29" t="s">
        <v>294</v>
      </c>
    </row>
    <row r="28" spans="1:9" x14ac:dyDescent="0.35">
      <c r="A28" s="35"/>
      <c r="B28" s="35"/>
      <c r="C28" s="35"/>
      <c r="D28" s="35"/>
      <c r="E28" s="35"/>
      <c r="F28" s="35"/>
      <c r="G28" s="36"/>
      <c r="H28" s="35"/>
      <c r="I28" s="29" t="s">
        <v>295</v>
      </c>
    </row>
    <row r="29" spans="1:9" ht="27.5" thickBot="1" x14ac:dyDescent="0.4">
      <c r="A29" s="32"/>
      <c r="B29" s="32"/>
      <c r="C29" s="32"/>
      <c r="D29" s="32"/>
      <c r="E29" s="32"/>
      <c r="F29" s="32"/>
      <c r="G29" s="34"/>
      <c r="H29" s="32"/>
      <c r="I29" s="30" t="s">
        <v>296</v>
      </c>
    </row>
    <row r="30" spans="1:9" ht="15" thickBot="1" x14ac:dyDescent="0.4">
      <c r="A30" s="24" t="s">
        <v>297</v>
      </c>
      <c r="B30" s="25" t="s">
        <v>237</v>
      </c>
      <c r="C30" s="25" t="s">
        <v>227</v>
      </c>
      <c r="D30" s="25">
        <v>10</v>
      </c>
      <c r="E30" s="25" t="s">
        <v>228</v>
      </c>
      <c r="F30" s="25" t="s">
        <v>228</v>
      </c>
      <c r="G30" s="26" t="s">
        <v>229</v>
      </c>
      <c r="H30" s="25">
        <v>0</v>
      </c>
      <c r="I30" s="27" t="s">
        <v>326</v>
      </c>
    </row>
    <row r="31" spans="1:9" ht="27" x14ac:dyDescent="0.35">
      <c r="A31" s="31" t="s">
        <v>298</v>
      </c>
      <c r="B31" s="31" t="s">
        <v>299</v>
      </c>
      <c r="C31" s="31" t="s">
        <v>235</v>
      </c>
      <c r="D31" s="31">
        <v>20</v>
      </c>
      <c r="E31" s="31" t="s">
        <v>228</v>
      </c>
      <c r="F31" s="31">
        <v>-3</v>
      </c>
      <c r="G31" s="33" t="s">
        <v>229</v>
      </c>
      <c r="H31" s="31" t="s">
        <v>300</v>
      </c>
      <c r="I31" s="28" t="s">
        <v>301</v>
      </c>
    </row>
    <row r="32" spans="1:9" ht="15" thickBot="1" x14ac:dyDescent="0.4">
      <c r="A32" s="32"/>
      <c r="B32" s="32"/>
      <c r="C32" s="32"/>
      <c r="D32" s="32"/>
      <c r="E32" s="32"/>
      <c r="F32" s="32"/>
      <c r="G32" s="34"/>
      <c r="H32" s="32"/>
      <c r="I32" s="30" t="s">
        <v>302</v>
      </c>
    </row>
    <row r="33" spans="1:9" x14ac:dyDescent="0.35">
      <c r="A33" s="31" t="s">
        <v>303</v>
      </c>
      <c r="B33" s="31" t="s">
        <v>304</v>
      </c>
      <c r="C33" s="31" t="s">
        <v>227</v>
      </c>
      <c r="D33" s="31">
        <v>10</v>
      </c>
      <c r="E33" s="31" t="s">
        <v>228</v>
      </c>
      <c r="F33" s="31" t="s">
        <v>228</v>
      </c>
      <c r="G33" s="33" t="s">
        <v>229</v>
      </c>
      <c r="H33" s="31">
        <v>0</v>
      </c>
      <c r="I33" s="28" t="s">
        <v>305</v>
      </c>
    </row>
    <row r="34" spans="1:9" x14ac:dyDescent="0.35">
      <c r="A34" s="35"/>
      <c r="B34" s="35"/>
      <c r="C34" s="35"/>
      <c r="D34" s="35"/>
      <c r="E34" s="35"/>
      <c r="F34" s="35"/>
      <c r="G34" s="36"/>
      <c r="H34" s="35"/>
      <c r="I34" s="29" t="s">
        <v>306</v>
      </c>
    </row>
    <row r="35" spans="1:9" x14ac:dyDescent="0.35">
      <c r="A35" s="35"/>
      <c r="B35" s="35"/>
      <c r="C35" s="35"/>
      <c r="D35" s="35"/>
      <c r="E35" s="35"/>
      <c r="F35" s="35"/>
      <c r="G35" s="36"/>
      <c r="H35" s="35"/>
      <c r="I35" s="29" t="s">
        <v>307</v>
      </c>
    </row>
    <row r="36" spans="1:9" x14ac:dyDescent="0.35">
      <c r="A36" s="35"/>
      <c r="B36" s="35"/>
      <c r="C36" s="35"/>
      <c r="D36" s="35"/>
      <c r="E36" s="35"/>
      <c r="F36" s="35"/>
      <c r="G36" s="36"/>
      <c r="H36" s="35"/>
      <c r="I36" s="29" t="s">
        <v>308</v>
      </c>
    </row>
    <row r="37" spans="1:9" x14ac:dyDescent="0.35">
      <c r="A37" s="35"/>
      <c r="B37" s="35"/>
      <c r="C37" s="35"/>
      <c r="D37" s="35"/>
      <c r="E37" s="35"/>
      <c r="F37" s="35"/>
      <c r="G37" s="36"/>
      <c r="H37" s="35"/>
      <c r="I37" s="29" t="s">
        <v>309</v>
      </c>
    </row>
    <row r="38" spans="1:9" ht="15" thickBot="1" x14ac:dyDescent="0.4">
      <c r="A38" s="32"/>
      <c r="B38" s="32"/>
      <c r="C38" s="32"/>
      <c r="D38" s="32"/>
      <c r="E38" s="32"/>
      <c r="F38" s="32"/>
      <c r="G38" s="34"/>
      <c r="H38" s="32"/>
      <c r="I38" s="30" t="s">
        <v>310</v>
      </c>
    </row>
    <row r="39" spans="1:9" ht="18.5" thickBot="1" x14ac:dyDescent="0.4">
      <c r="A39" s="24" t="s">
        <v>311</v>
      </c>
      <c r="B39" s="25" t="s">
        <v>221</v>
      </c>
      <c r="C39" s="25" t="s">
        <v>222</v>
      </c>
      <c r="D39" s="25">
        <v>20</v>
      </c>
      <c r="E39" s="25" t="s">
        <v>312</v>
      </c>
      <c r="F39" s="25">
        <v>0</v>
      </c>
      <c r="G39" s="26" t="s">
        <v>224</v>
      </c>
      <c r="H39" s="25">
        <v>5</v>
      </c>
      <c r="I39" s="27" t="s">
        <v>325</v>
      </c>
    </row>
    <row r="40" spans="1:9" ht="27.5" thickBot="1" x14ac:dyDescent="0.4">
      <c r="A40" s="24" t="s">
        <v>126</v>
      </c>
      <c r="B40" s="25" t="s">
        <v>313</v>
      </c>
      <c r="C40" s="25" t="s">
        <v>314</v>
      </c>
      <c r="D40" s="25">
        <v>30</v>
      </c>
      <c r="E40" s="25" t="s">
        <v>228</v>
      </c>
      <c r="F40" s="25" t="s">
        <v>228</v>
      </c>
      <c r="G40" s="26" t="s">
        <v>229</v>
      </c>
      <c r="H40" s="25">
        <v>2</v>
      </c>
      <c r="I40" s="27" t="s">
        <v>315</v>
      </c>
    </row>
    <row r="41" spans="1:9" ht="18.5" thickBot="1" x14ac:dyDescent="0.4">
      <c r="A41" s="24" t="s">
        <v>316</v>
      </c>
      <c r="B41" s="25" t="s">
        <v>304</v>
      </c>
      <c r="C41" s="25" t="s">
        <v>227</v>
      </c>
      <c r="D41" s="25">
        <v>20</v>
      </c>
      <c r="E41" s="25">
        <v>100</v>
      </c>
      <c r="F41" s="25" t="s">
        <v>228</v>
      </c>
      <c r="G41" s="26" t="s">
        <v>229</v>
      </c>
      <c r="H41" s="25" t="s">
        <v>317</v>
      </c>
      <c r="I41" s="27" t="s">
        <v>318</v>
      </c>
    </row>
    <row r="42" spans="1:9" ht="18.5" thickBot="1" x14ac:dyDescent="0.4">
      <c r="A42" s="24" t="s">
        <v>319</v>
      </c>
      <c r="B42" s="25" t="s">
        <v>249</v>
      </c>
      <c r="C42" s="25" t="s">
        <v>235</v>
      </c>
      <c r="D42" s="25">
        <v>20</v>
      </c>
      <c r="E42" s="25" t="s">
        <v>228</v>
      </c>
      <c r="F42" s="25" t="s">
        <v>228</v>
      </c>
      <c r="G42" s="26" t="s">
        <v>229</v>
      </c>
      <c r="H42" s="25">
        <v>1</v>
      </c>
      <c r="I42" s="27" t="s">
        <v>320</v>
      </c>
    </row>
    <row r="43" spans="1:9" ht="15" thickBot="1" x14ac:dyDescent="0.4">
      <c r="A43" s="24" t="s">
        <v>323</v>
      </c>
      <c r="B43" s="25" t="s">
        <v>249</v>
      </c>
      <c r="C43" s="25" t="s">
        <v>235</v>
      </c>
      <c r="D43" s="25">
        <v>30</v>
      </c>
      <c r="E43" s="25" t="s">
        <v>228</v>
      </c>
      <c r="F43" s="25" t="s">
        <v>228</v>
      </c>
      <c r="G43" s="26" t="s">
        <v>229</v>
      </c>
      <c r="H43" s="25">
        <v>1</v>
      </c>
      <c r="I43" s="48" t="s">
        <v>324</v>
      </c>
    </row>
  </sheetData>
  <mergeCells count="36">
    <mergeCell ref="G15:G16"/>
    <mergeCell ref="B2:F2"/>
    <mergeCell ref="B1:F1"/>
    <mergeCell ref="E14:F14"/>
    <mergeCell ref="A22:A24"/>
    <mergeCell ref="B22:B24"/>
    <mergeCell ref="C22:C24"/>
    <mergeCell ref="D22:D24"/>
    <mergeCell ref="E22:E24"/>
    <mergeCell ref="F22:F24"/>
    <mergeCell ref="G22:G24"/>
    <mergeCell ref="H22:H24"/>
    <mergeCell ref="A25:A29"/>
    <mergeCell ref="B25:B29"/>
    <mergeCell ref="C25:C29"/>
    <mergeCell ref="D25:D29"/>
    <mergeCell ref="E25:E29"/>
    <mergeCell ref="F25:F29"/>
    <mergeCell ref="G25:G29"/>
    <mergeCell ref="H25:H29"/>
    <mergeCell ref="F31:F32"/>
    <mergeCell ref="G31:G32"/>
    <mergeCell ref="H31:H32"/>
    <mergeCell ref="A33:A38"/>
    <mergeCell ref="B33:B38"/>
    <mergeCell ref="C33:C38"/>
    <mergeCell ref="D33:D38"/>
    <mergeCell ref="E33:E38"/>
    <mergeCell ref="F33:F38"/>
    <mergeCell ref="G33:G38"/>
    <mergeCell ref="H33:H38"/>
    <mergeCell ref="A31:A32"/>
    <mergeCell ref="B31:B32"/>
    <mergeCell ref="C31:C32"/>
    <mergeCell ref="D31:D32"/>
    <mergeCell ref="E31:E32"/>
  </mergeCells>
  <pageMargins left="0.7" right="0.7" top="0.75" bottom="0.75" header="0.3" footer="0.3"/>
  <pageSetup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'Fighting Profiles'!$A$2:$A$48</xm:f>
          </x14:formula1>
          <xm:sqref>G2</xm:sqref>
        </x14:dataValidation>
        <x14:dataValidation type="list" allowBlank="1" showInputMessage="1" showErrorMessage="1" xr:uid="{00000000-0002-0000-0000-000001000000}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"/>
  <sheetViews>
    <sheetView workbookViewId="0">
      <selection activeCell="A2" sqref="A2"/>
    </sheetView>
  </sheetViews>
  <sheetFormatPr defaultColWidth="11.453125" defaultRowHeight="14.5" x14ac:dyDescent="0.35"/>
  <cols>
    <col min="1" max="1" width="22.453125" customWidth="1"/>
  </cols>
  <sheetData>
    <row r="1" spans="1:1" x14ac:dyDescent="0.35">
      <c r="A1" s="2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44</v>
      </c>
    </row>
    <row r="9" spans="1:1" x14ac:dyDescent="0.35">
      <c r="A9" t="s">
        <v>45</v>
      </c>
    </row>
    <row r="10" spans="1:1" x14ac:dyDescent="0.35">
      <c r="A10" t="s">
        <v>180</v>
      </c>
    </row>
    <row r="11" spans="1:1" x14ac:dyDescent="0.35">
      <c r="A11" t="s">
        <v>181</v>
      </c>
    </row>
    <row r="12" spans="1:1" x14ac:dyDescent="0.35">
      <c r="A12" t="s">
        <v>182</v>
      </c>
    </row>
    <row r="13" spans="1:1" x14ac:dyDescent="0.35">
      <c r="A13" t="s">
        <v>183</v>
      </c>
    </row>
    <row r="14" spans="1:1" x14ac:dyDescent="0.35">
      <c r="A14" t="s">
        <v>184</v>
      </c>
    </row>
    <row r="15" spans="1:1" x14ac:dyDescent="0.35">
      <c r="A15" t="s">
        <v>185</v>
      </c>
    </row>
    <row r="16" spans="1:1" x14ac:dyDescent="0.35">
      <c r="A16" t="s">
        <v>186</v>
      </c>
    </row>
    <row r="17" spans="1:1" x14ac:dyDescent="0.35">
      <c r="A17" t="s">
        <v>187</v>
      </c>
    </row>
    <row r="18" spans="1:1" x14ac:dyDescent="0.35">
      <c r="A18" t="s">
        <v>188</v>
      </c>
    </row>
    <row r="19" spans="1:1" x14ac:dyDescent="0.35">
      <c r="A19" t="s">
        <v>189</v>
      </c>
    </row>
    <row r="20" spans="1:1" x14ac:dyDescent="0.35">
      <c r="A20" t="s">
        <v>190</v>
      </c>
    </row>
    <row r="21" spans="1:1" x14ac:dyDescent="0.35">
      <c r="A21" t="s">
        <v>191</v>
      </c>
    </row>
    <row r="22" spans="1:1" x14ac:dyDescent="0.35">
      <c r="A22" t="s">
        <v>213</v>
      </c>
    </row>
    <row r="23" spans="1:1" x14ac:dyDescent="0.35">
      <c r="A23" t="s">
        <v>192</v>
      </c>
    </row>
    <row r="24" spans="1:1" x14ac:dyDescent="0.35">
      <c r="A24" t="s">
        <v>193</v>
      </c>
    </row>
    <row r="25" spans="1:1" x14ac:dyDescent="0.35">
      <c r="A25" t="s">
        <v>194</v>
      </c>
    </row>
    <row r="26" spans="1:1" x14ac:dyDescent="0.35">
      <c r="A26" t="s">
        <v>214</v>
      </c>
    </row>
    <row r="27" spans="1:1" x14ac:dyDescent="0.35">
      <c r="A27" t="s">
        <v>195</v>
      </c>
    </row>
    <row r="28" spans="1:1" x14ac:dyDescent="0.35">
      <c r="A28" t="s">
        <v>215</v>
      </c>
    </row>
    <row r="29" spans="1:1" x14ac:dyDescent="0.35">
      <c r="A29" t="s">
        <v>46</v>
      </c>
    </row>
    <row r="30" spans="1:1" x14ac:dyDescent="0.35">
      <c r="A30" t="s">
        <v>196</v>
      </c>
    </row>
    <row r="31" spans="1:1" x14ac:dyDescent="0.35">
      <c r="A31" t="s">
        <v>197</v>
      </c>
    </row>
    <row r="32" spans="1:1" x14ac:dyDescent="0.35">
      <c r="A32" t="s">
        <v>198</v>
      </c>
    </row>
    <row r="33" spans="1:1" x14ac:dyDescent="0.35">
      <c r="A33" t="s">
        <v>89</v>
      </c>
    </row>
    <row r="34" spans="1:1" x14ac:dyDescent="0.35">
      <c r="A34" t="s">
        <v>199</v>
      </c>
    </row>
    <row r="35" spans="1:1" x14ac:dyDescent="0.35">
      <c r="A35" t="s">
        <v>200</v>
      </c>
    </row>
    <row r="36" spans="1:1" x14ac:dyDescent="0.35">
      <c r="A36" t="s">
        <v>201</v>
      </c>
    </row>
    <row r="37" spans="1:1" x14ac:dyDescent="0.35">
      <c r="A37" t="s">
        <v>202</v>
      </c>
    </row>
    <row r="38" spans="1:1" x14ac:dyDescent="0.35">
      <c r="A38" t="s">
        <v>203</v>
      </c>
    </row>
    <row r="39" spans="1:1" x14ac:dyDescent="0.35">
      <c r="A39" t="s">
        <v>204</v>
      </c>
    </row>
    <row r="40" spans="1:1" x14ac:dyDescent="0.35">
      <c r="A40" t="s">
        <v>205</v>
      </c>
    </row>
    <row r="41" spans="1:1" x14ac:dyDescent="0.35">
      <c r="A41" t="s">
        <v>206</v>
      </c>
    </row>
    <row r="42" spans="1:1" x14ac:dyDescent="0.35">
      <c r="A42" t="s">
        <v>207</v>
      </c>
    </row>
    <row r="43" spans="1:1" x14ac:dyDescent="0.35">
      <c r="A43" t="s">
        <v>216</v>
      </c>
    </row>
    <row r="44" spans="1:1" x14ac:dyDescent="0.35">
      <c r="A44" t="s">
        <v>208</v>
      </c>
    </row>
    <row r="45" spans="1:1" x14ac:dyDescent="0.35">
      <c r="A45" t="s">
        <v>209</v>
      </c>
    </row>
    <row r="46" spans="1:1" x14ac:dyDescent="0.35">
      <c r="A46" t="s">
        <v>212</v>
      </c>
    </row>
    <row r="47" spans="1:1" x14ac:dyDescent="0.35">
      <c r="A47" t="s">
        <v>210</v>
      </c>
    </row>
    <row r="48" spans="1:1" x14ac:dyDescent="0.3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A2" sqref="A2:F48"/>
    </sheetView>
  </sheetViews>
  <sheetFormatPr defaultColWidth="8.81640625" defaultRowHeight="14.5" x14ac:dyDescent="0.35"/>
  <cols>
    <col min="1" max="1" width="17.453125" customWidth="1"/>
    <col min="2" max="2" width="14.453125" customWidth="1"/>
    <col min="3" max="3" width="14.81640625" customWidth="1"/>
    <col min="4" max="4" width="13.7265625" customWidth="1"/>
    <col min="9" max="9" width="15.1796875" customWidth="1"/>
    <col min="11" max="11" width="27.453125" customWidth="1"/>
  </cols>
  <sheetData>
    <row r="1" spans="1:9" ht="16" x14ac:dyDescent="0.35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6" x14ac:dyDescent="0.35">
      <c r="A2" s="4" t="s">
        <v>80</v>
      </c>
      <c r="B2" s="4">
        <f xml:space="preserve"> 'Character Sheet'!C6+'Character Sheet'!C7+2+8</f>
        <v>16</v>
      </c>
      <c r="C2" s="4">
        <f xml:space="preserve"> 'Character Sheet'!C8+'Character Sheet'!C7+2+8</f>
        <v>20</v>
      </c>
      <c r="D2" s="4">
        <f xml:space="preserve"> 'Character Sheet'!C8+'Character Sheet'!C10+2+8</f>
        <v>18</v>
      </c>
      <c r="E2" s="4">
        <f xml:space="preserve"> 'Character Sheet'!C8+'Character Sheet'!C7+2+8</f>
        <v>20</v>
      </c>
      <c r="F2" s="4">
        <f xml:space="preserve"> 'Character Sheet'!C12+'Character Sheet'!C10+2+8</f>
        <v>15</v>
      </c>
      <c r="G2" s="4"/>
      <c r="H2" s="4"/>
      <c r="I2" s="4"/>
    </row>
    <row r="3" spans="1:9" ht="16" x14ac:dyDescent="0.35">
      <c r="A3" s="4" t="s">
        <v>81</v>
      </c>
      <c r="B3" s="4">
        <f xml:space="preserve"> 'Character Sheet'!C6+'Character Sheet'!C10+3+8</f>
        <v>15</v>
      </c>
      <c r="C3" s="4">
        <f xml:space="preserve"> 'Character Sheet'!C10+'Character Sheet'!C7+2+8</f>
        <v>18</v>
      </c>
      <c r="D3" s="4">
        <f xml:space="preserve"> 'Character Sheet'!C8+'Character Sheet'!C7+2+8</f>
        <v>20</v>
      </c>
      <c r="E3" s="4">
        <f xml:space="preserve"> 'Character Sheet'!C8+'Character Sheet'!C10+2+8</f>
        <v>18</v>
      </c>
      <c r="F3" s="4">
        <f xml:space="preserve"> 'Character Sheet'!C12+'Character Sheet'!C10+1+8</f>
        <v>14</v>
      </c>
      <c r="G3" s="4"/>
      <c r="H3" s="4"/>
      <c r="I3" s="4" t="s">
        <v>57</v>
      </c>
    </row>
    <row r="4" spans="1:9" ht="16" x14ac:dyDescent="0.35">
      <c r="A4" s="4" t="s">
        <v>82</v>
      </c>
      <c r="B4" s="4">
        <f xml:space="preserve"> 'Character Sheet'!C6+'Character Sheet'!C7+3+8</f>
        <v>17</v>
      </c>
      <c r="C4" s="4">
        <f xml:space="preserve"> 'Character Sheet'!C11+'Character Sheet'!C7+3+8</f>
        <v>18</v>
      </c>
      <c r="D4" s="4">
        <f xml:space="preserve"> 'Character Sheet'!C11+'Character Sheet'!C10+1+8</f>
        <v>14</v>
      </c>
      <c r="E4" s="4">
        <f xml:space="preserve"> 'Character Sheet'!C11+'Character Sheet'!C7+0+8</f>
        <v>15</v>
      </c>
      <c r="F4" s="4">
        <f xml:space="preserve"> 'Character Sheet'!C12+'Character Sheet'!C11+3+8</f>
        <v>15</v>
      </c>
      <c r="G4" s="4"/>
      <c r="H4" s="4"/>
      <c r="I4" s="4" t="s">
        <v>58</v>
      </c>
    </row>
    <row r="5" spans="1:9" ht="16" x14ac:dyDescent="0.35">
      <c r="A5" s="4" t="s">
        <v>21</v>
      </c>
      <c r="B5" s="4">
        <f xml:space="preserve"> 'Character Sheet'!C6+'Character Sheet'!C7+1+8</f>
        <v>15</v>
      </c>
      <c r="C5" s="4">
        <f xml:space="preserve"> 'Character Sheet'!C8+'Character Sheet'!C7+2+8</f>
        <v>20</v>
      </c>
      <c r="D5" s="4">
        <f xml:space="preserve"> 'Character Sheet'!C8+'Character Sheet'!C7+4+8</f>
        <v>22</v>
      </c>
      <c r="E5" s="4">
        <f xml:space="preserve"> 'Character Sheet'!C8+'Character Sheet'!C7+3+8</f>
        <v>21</v>
      </c>
      <c r="F5" s="4">
        <f xml:space="preserve"> 'Character Sheet'!C8+'Character Sheet'!C11+0+8</f>
        <v>15</v>
      </c>
      <c r="G5" s="4"/>
      <c r="H5" s="4"/>
      <c r="I5" s="4" t="s">
        <v>59</v>
      </c>
    </row>
    <row r="6" spans="1:9" ht="16" x14ac:dyDescent="0.35">
      <c r="A6" s="4" t="s">
        <v>24</v>
      </c>
      <c r="B6" s="4">
        <f xml:space="preserve"> 'Character Sheet'!C6+'Character Sheet'!C7+5+8</f>
        <v>19</v>
      </c>
      <c r="C6" s="4">
        <f xml:space="preserve"> 'Character Sheet'!C6+'Character Sheet'!C7+2+8</f>
        <v>16</v>
      </c>
      <c r="D6" s="4">
        <f xml:space="preserve"> 'Character Sheet'!C8+'Character Sheet'!C6+1+8</f>
        <v>15</v>
      </c>
      <c r="E6" s="4">
        <f xml:space="preserve"> 'Character Sheet'!C8+'Character Sheet'!C7+2+8</f>
        <v>20</v>
      </c>
      <c r="F6" s="4">
        <f xml:space="preserve"> 'Character Sheet'!C9+'Character Sheet'!C11+0+8</f>
        <v>12</v>
      </c>
      <c r="G6" s="4"/>
      <c r="H6" s="4"/>
      <c r="I6" s="4" t="s">
        <v>60</v>
      </c>
    </row>
    <row r="7" spans="1:9" ht="16" x14ac:dyDescent="0.35">
      <c r="A7" s="4" t="s">
        <v>32</v>
      </c>
      <c r="B7" s="4">
        <f xml:space="preserve"> 'Character Sheet'!C6+'Character Sheet'!C7+1+8</f>
        <v>15</v>
      </c>
      <c r="C7" s="4">
        <f xml:space="preserve"> 'Character Sheet'!C8+'Character Sheet'!C7+1+8</f>
        <v>19</v>
      </c>
      <c r="D7" s="4">
        <f xml:space="preserve"> 'Character Sheet'!C8+'Character Sheet'!C11+4+8</f>
        <v>19</v>
      </c>
      <c r="E7" s="4">
        <f xml:space="preserve"> 'Character Sheet'!C8+'Character Sheet'!C10+3+8</f>
        <v>19</v>
      </c>
      <c r="F7" s="4">
        <f xml:space="preserve"> 'Character Sheet'!C10+'Character Sheet'!C11+1+8</f>
        <v>14</v>
      </c>
      <c r="G7" s="4"/>
      <c r="H7" s="4"/>
      <c r="I7" s="4" t="s">
        <v>61</v>
      </c>
    </row>
    <row r="8" spans="1:9" ht="16" x14ac:dyDescent="0.35">
      <c r="A8" s="4" t="s">
        <v>49</v>
      </c>
      <c r="B8" s="4">
        <f xml:space="preserve"> 'Character Sheet'!C6+'Character Sheet'!C7+2+8</f>
        <v>16</v>
      </c>
      <c r="C8" s="4">
        <f xml:space="preserve"> 'Character Sheet'!C9+'Character Sheet'!C7+2+8</f>
        <v>17</v>
      </c>
      <c r="D8" s="4">
        <f xml:space="preserve"> 'Character Sheet'!C8+'Character Sheet'!C7+3+8</f>
        <v>21</v>
      </c>
      <c r="E8" s="4">
        <f xml:space="preserve"> 'Character Sheet'!C8+'Character Sheet'!C7+2+8</f>
        <v>20</v>
      </c>
      <c r="F8" s="4">
        <f xml:space="preserve"> 'Character Sheet'!C9+'Character Sheet'!C11+1+8</f>
        <v>13</v>
      </c>
      <c r="G8" s="4"/>
      <c r="H8" s="4"/>
      <c r="I8" s="4" t="s">
        <v>62</v>
      </c>
    </row>
    <row r="9" spans="1:9" ht="16" x14ac:dyDescent="0.35">
      <c r="A9" s="4" t="s">
        <v>34</v>
      </c>
      <c r="B9" s="4">
        <f xml:space="preserve"> 'Character Sheet'!C10+'Character Sheet'!C11+2+8</f>
        <v>15</v>
      </c>
      <c r="C9" s="4">
        <f xml:space="preserve"> 'Character Sheet'!C11+'Character Sheet'!C7+3+8</f>
        <v>18</v>
      </c>
      <c r="D9" s="4">
        <f xml:space="preserve"> 'Character Sheet'!C11+'Character Sheet'!C8+2+8</f>
        <v>17</v>
      </c>
      <c r="E9" s="4">
        <f xml:space="preserve"> 'Character Sheet'!C8+'Character Sheet'!C10+2+8</f>
        <v>18</v>
      </c>
      <c r="F9" s="4">
        <f xml:space="preserve"> 'Character Sheet'!C12+'Character Sheet'!C11+1+8</f>
        <v>13</v>
      </c>
      <c r="G9" s="4"/>
      <c r="H9" s="4"/>
      <c r="I9" s="4" t="s">
        <v>63</v>
      </c>
    </row>
    <row r="10" spans="1:9" ht="16" x14ac:dyDescent="0.35">
      <c r="A10" s="4" t="s">
        <v>35</v>
      </c>
      <c r="B10" s="4">
        <f xml:space="preserve"> 'Character Sheet'!C8+'Character Sheet'!C7+4+8</f>
        <v>22</v>
      </c>
      <c r="C10" s="4">
        <f xml:space="preserve"> 'Character Sheet'!C6+'Character Sheet'!C7+2+8</f>
        <v>16</v>
      </c>
      <c r="D10" s="4">
        <f xml:space="preserve"> 'Character Sheet'!C8+'Character Sheet'!C7+2+8</f>
        <v>20</v>
      </c>
      <c r="E10" s="4">
        <f xml:space="preserve"> 'Character Sheet'!C8+'Character Sheet'!C7+2+8</f>
        <v>20</v>
      </c>
      <c r="F10" s="4">
        <f xml:space="preserve"> 'Character Sheet'!C12+'Character Sheet'!C11+0+8</f>
        <v>12</v>
      </c>
      <c r="G10" s="4"/>
      <c r="H10" s="4"/>
      <c r="I10" s="4"/>
    </row>
    <row r="11" spans="1:9" ht="16" x14ac:dyDescent="0.35">
      <c r="A11" s="4" t="s">
        <v>27</v>
      </c>
      <c r="B11" s="4">
        <f xml:space="preserve"> 'Character Sheet'!C6+'Character Sheet'!C7+4+8</f>
        <v>18</v>
      </c>
      <c r="C11" s="4">
        <f xml:space="preserve"> 'Character Sheet'!C7+'Character Sheet'!C9+3+8</f>
        <v>18</v>
      </c>
      <c r="D11" s="4">
        <f xml:space="preserve"> 'Character Sheet'!C6+'Character Sheet'!C7+2+8</f>
        <v>16</v>
      </c>
      <c r="E11" s="4">
        <f xml:space="preserve"> 'Character Sheet'!C8+'Character Sheet'!C7+8</f>
        <v>18</v>
      </c>
      <c r="F11" s="4">
        <f xml:space="preserve"> 'Character Sheet'!C9+'Character Sheet'!C11+1+8</f>
        <v>13</v>
      </c>
      <c r="G11" s="4"/>
      <c r="H11" s="4"/>
      <c r="I11" s="4" t="s">
        <v>57</v>
      </c>
    </row>
    <row r="12" spans="1:9" ht="16" x14ac:dyDescent="0.35">
      <c r="A12" s="4" t="s">
        <v>83</v>
      </c>
      <c r="B12" s="4">
        <f xml:space="preserve"> 'Character Sheet'!C6+'Character Sheet'!C10+0+8</f>
        <v>12</v>
      </c>
      <c r="C12" s="4">
        <f xml:space="preserve"> 'Character Sheet'!C8+'Character Sheet'!C10+2+8</f>
        <v>18</v>
      </c>
      <c r="D12" s="4">
        <f xml:space="preserve"> 'Character Sheet'!C11+'Character Sheet'!C8+3+8</f>
        <v>18</v>
      </c>
      <c r="E12" s="4">
        <f xml:space="preserve"> 'Character Sheet'!C8+'Character Sheet'!C7+3+8</f>
        <v>21</v>
      </c>
      <c r="F12" s="4">
        <f xml:space="preserve"> 'Character Sheet'!C8+'Character Sheet'!C11+2+8</f>
        <v>17</v>
      </c>
      <c r="G12" s="4"/>
      <c r="H12" s="4"/>
      <c r="I12" s="4" t="s">
        <v>58</v>
      </c>
    </row>
    <row r="13" spans="1:9" ht="16" x14ac:dyDescent="0.35">
      <c r="A13" s="4" t="s">
        <v>54</v>
      </c>
      <c r="B13" s="4">
        <f xml:space="preserve"> 'Character Sheet'!C6+'Character Sheet'!C7+2+8</f>
        <v>16</v>
      </c>
      <c r="C13" s="4">
        <f xml:space="preserve"> 'Character Sheet'!C6+'Character Sheet'!C7+2+8</f>
        <v>16</v>
      </c>
      <c r="D13" s="4">
        <f xml:space="preserve"> 'Character Sheet'!C11+'Character Sheet'!C8+4+8</f>
        <v>19</v>
      </c>
      <c r="E13" s="4">
        <f xml:space="preserve"> 'Character Sheet'!C8+'Character Sheet'!C7+2+8</f>
        <v>20</v>
      </c>
      <c r="F13" s="4">
        <f xml:space="preserve"> 'Character Sheet'!C8+'Character Sheet'!C12+0+8</f>
        <v>15</v>
      </c>
      <c r="G13" s="4"/>
      <c r="H13" s="4"/>
      <c r="I13" s="4" t="s">
        <v>59</v>
      </c>
    </row>
    <row r="14" spans="1:9" ht="16" x14ac:dyDescent="0.35">
      <c r="A14" s="4" t="s">
        <v>43</v>
      </c>
      <c r="B14" s="4">
        <f xml:space="preserve"> 'Character Sheet'!C6+'Character Sheet'!C7+2+8</f>
        <v>16</v>
      </c>
      <c r="C14" s="4">
        <f xml:space="preserve"> 'Character Sheet'!C8+'Character Sheet'!C9+3+8</f>
        <v>18</v>
      </c>
      <c r="D14" s="4">
        <f xml:space="preserve"> 'Character Sheet'!C8+'Character Sheet'!C7+2+8</f>
        <v>20</v>
      </c>
      <c r="E14" s="4">
        <f xml:space="preserve"> 'Character Sheet'!C8+'Character Sheet'!C7+1+8</f>
        <v>19</v>
      </c>
      <c r="F14" s="4">
        <f xml:space="preserve"> 'Character Sheet'!C9+'Character Sheet'!C11+2+8</f>
        <v>14</v>
      </c>
      <c r="G14" s="4"/>
      <c r="H14" s="4"/>
      <c r="I14" s="4" t="s">
        <v>60</v>
      </c>
    </row>
    <row r="15" spans="1:9" ht="16" x14ac:dyDescent="0.35">
      <c r="A15" s="4" t="s">
        <v>94</v>
      </c>
      <c r="B15" s="11">
        <f xml:space="preserve"> 'Character Sheet'!C11+'Character Sheet'!C8+2+8</f>
        <v>17</v>
      </c>
      <c r="C15" s="11">
        <f xml:space="preserve"> 'Character Sheet'!C8+'Character Sheet'!C7+0+8</f>
        <v>18</v>
      </c>
      <c r="D15" s="11">
        <f xml:space="preserve"> 'Character Sheet'!C8+'Character Sheet'!C10+2+8</f>
        <v>18</v>
      </c>
      <c r="E15" s="11">
        <f xml:space="preserve"> 'Character Sheet'!C8+'Character Sheet'!C7+3+8</f>
        <v>21</v>
      </c>
      <c r="F15" s="11">
        <f xml:space="preserve"> 'Character Sheet'!C10+'Character Sheet'!C12+3+8</f>
        <v>16</v>
      </c>
      <c r="G15" s="4"/>
      <c r="H15" s="4"/>
      <c r="I15" s="4" t="s">
        <v>61</v>
      </c>
    </row>
    <row r="16" spans="1:9" ht="16" x14ac:dyDescent="0.35">
      <c r="A16" s="4" t="s">
        <v>30</v>
      </c>
      <c r="B16" s="4">
        <f xml:space="preserve"> 'Character Sheet'!C11+'Character Sheet'!C7+0+8</f>
        <v>15</v>
      </c>
      <c r="C16" s="4">
        <f xml:space="preserve"> 'Character Sheet'!C12+'Character Sheet'!C8+1+8</f>
        <v>16</v>
      </c>
      <c r="D16" s="4">
        <f xml:space="preserve"> 'Character Sheet'!C8+'Character Sheet'!C7+1+8</f>
        <v>19</v>
      </c>
      <c r="E16" s="4">
        <f xml:space="preserve"> 'Character Sheet'!C12+'Character Sheet'!C10+3+8</f>
        <v>16</v>
      </c>
      <c r="F16" s="4">
        <f xml:space="preserve"> 'Character Sheet'!C12+'Character Sheet'!C11+5+8</f>
        <v>17</v>
      </c>
      <c r="G16" s="4"/>
      <c r="H16" s="4"/>
      <c r="I16" s="4" t="s">
        <v>62</v>
      </c>
    </row>
    <row r="17" spans="1:9" ht="16" x14ac:dyDescent="0.35">
      <c r="A17" s="4" t="s">
        <v>42</v>
      </c>
      <c r="B17" s="4">
        <f xml:space="preserve"> 'Character Sheet'!C6+'Character Sheet'!C10+1+8</f>
        <v>13</v>
      </c>
      <c r="C17" s="4">
        <f xml:space="preserve"> 'Character Sheet'!C8+'Character Sheet'!C10+3+8</f>
        <v>19</v>
      </c>
      <c r="D17" s="4">
        <f xml:space="preserve"> 'Character Sheet'!C8+'Character Sheet'!C7+2+8</f>
        <v>20</v>
      </c>
      <c r="E17" s="4">
        <f xml:space="preserve"> 'Character Sheet'!C8+'Character Sheet'!C10+2+8</f>
        <v>18</v>
      </c>
      <c r="F17" s="4">
        <f xml:space="preserve"> 'Character Sheet'!C10+'Character Sheet'!C12+2+8</f>
        <v>15</v>
      </c>
      <c r="G17" s="4"/>
      <c r="H17" s="4"/>
      <c r="I17" s="4" t="s">
        <v>63</v>
      </c>
    </row>
    <row r="18" spans="1:9" ht="16" x14ac:dyDescent="0.35">
      <c r="A18" s="4" t="s">
        <v>47</v>
      </c>
      <c r="B18" s="4">
        <f xml:space="preserve"> 'Character Sheet'!C6+'Character Sheet'!C8+3+8</f>
        <v>17</v>
      </c>
      <c r="C18" s="4">
        <f xml:space="preserve"> 'Character Sheet'!C6+'Character Sheet'!C7+2+8</f>
        <v>16</v>
      </c>
      <c r="D18" s="4">
        <f xml:space="preserve"> 'Character Sheet'!C8+'Character Sheet'!C7+2+8</f>
        <v>20</v>
      </c>
      <c r="E18" s="4">
        <f xml:space="preserve"> 'Character Sheet'!C8+'Character Sheet'!C7+2+8</f>
        <v>20</v>
      </c>
      <c r="F18" s="4">
        <f xml:space="preserve"> 'Character Sheet'!C12+'Character Sheet'!C11+0+8</f>
        <v>12</v>
      </c>
      <c r="G18" s="4"/>
      <c r="H18" s="4"/>
      <c r="I18" s="4"/>
    </row>
    <row r="19" spans="1:9" ht="16" x14ac:dyDescent="0.35">
      <c r="A19" s="4" t="s">
        <v>33</v>
      </c>
      <c r="B19" s="4">
        <f xml:space="preserve"> 'Character Sheet'!C6+'Character Sheet'!C7+2+8</f>
        <v>16</v>
      </c>
      <c r="C19" s="4">
        <f xml:space="preserve"> 'Character Sheet'!C8+'Character Sheet'!C7+3+8</f>
        <v>21</v>
      </c>
      <c r="D19" s="4">
        <f xml:space="preserve"> 'Character Sheet'!C8+'Character Sheet'!C7+2+8</f>
        <v>20</v>
      </c>
      <c r="E19" s="4">
        <f xml:space="preserve"> 'Character Sheet'!C7+'Character Sheet'!C8+3+8</f>
        <v>21</v>
      </c>
      <c r="F19" s="4">
        <f xml:space="preserve"> 'Character Sheet'!C12+'Character Sheet'!C11+0+8</f>
        <v>12</v>
      </c>
      <c r="G19" s="4"/>
      <c r="H19" s="4"/>
      <c r="I19" s="4" t="s">
        <v>57</v>
      </c>
    </row>
    <row r="20" spans="1:9" ht="16" x14ac:dyDescent="0.35">
      <c r="A20" s="4" t="s">
        <v>52</v>
      </c>
      <c r="B20" s="4">
        <f xml:space="preserve"> 'Character Sheet'!C6+'Character Sheet'!C7+4+8</f>
        <v>18</v>
      </c>
      <c r="C20" s="4">
        <f xml:space="preserve"> 'Character Sheet'!C6+'Character Sheet'!C7+4+8</f>
        <v>18</v>
      </c>
      <c r="D20" s="4">
        <f xml:space="preserve"> 'Character Sheet'!C8+'Character Sheet'!C7+0+8</f>
        <v>18</v>
      </c>
      <c r="E20" s="4">
        <f xml:space="preserve"> 'Character Sheet'!C8+'Character Sheet'!C7+2+8</f>
        <v>20</v>
      </c>
      <c r="F20" s="4">
        <f xml:space="preserve"> 'Character Sheet'!C12+'Character Sheet'!C11+0+8</f>
        <v>12</v>
      </c>
      <c r="G20" s="4"/>
      <c r="H20" s="4"/>
      <c r="I20" s="4" t="s">
        <v>58</v>
      </c>
    </row>
    <row r="21" spans="1:9" ht="16" x14ac:dyDescent="0.35">
      <c r="A21" s="4" t="s">
        <v>28</v>
      </c>
      <c r="B21" s="4">
        <f xml:space="preserve"> 'Character Sheet'!C10+'Character Sheet'!C6+2+8</f>
        <v>14</v>
      </c>
      <c r="C21" s="4">
        <f xml:space="preserve"> 'Character Sheet'!C8+'Character Sheet'!C10+2+8</f>
        <v>18</v>
      </c>
      <c r="D21" s="4">
        <f xml:space="preserve"> 'Character Sheet'!C8+'Character Sheet'!C7+2+8</f>
        <v>20</v>
      </c>
      <c r="E21" s="4">
        <f xml:space="preserve"> 'Character Sheet'!C8+'Character Sheet'!C10+2+8</f>
        <v>18</v>
      </c>
      <c r="F21" s="4">
        <f xml:space="preserve"> 'Character Sheet'!C10+'Character Sheet'!C11+2+8</f>
        <v>15</v>
      </c>
      <c r="G21" s="4"/>
      <c r="H21" s="4"/>
      <c r="I21" s="4" t="s">
        <v>59</v>
      </c>
    </row>
    <row r="22" spans="1:9" ht="16" x14ac:dyDescent="0.35">
      <c r="A22" s="4" t="s">
        <v>31</v>
      </c>
      <c r="B22" s="4">
        <f xml:space="preserve"> 'Character Sheet'!C6+'Character Sheet'!C8+4+8</f>
        <v>18</v>
      </c>
      <c r="C22" s="4">
        <f xml:space="preserve"> 'Character Sheet'!C8+'Character Sheet'!C7+1+8</f>
        <v>19</v>
      </c>
      <c r="D22" s="4">
        <f xml:space="preserve"> 'Character Sheet'!C8+'Character Sheet'!C10+1+8</f>
        <v>17</v>
      </c>
      <c r="E22" s="4">
        <f xml:space="preserve"> 'Character Sheet'!C8+'Character Sheet'!C10+3+8</f>
        <v>19</v>
      </c>
      <c r="F22" s="4">
        <f xml:space="preserve"> 'Character Sheet'!C10+'Character Sheet'!C11+1+8</f>
        <v>14</v>
      </c>
      <c r="G22" s="4"/>
      <c r="H22" s="4"/>
      <c r="I22" s="4" t="s">
        <v>60</v>
      </c>
    </row>
    <row r="23" spans="1:9" ht="16" x14ac:dyDescent="0.35">
      <c r="A23" s="4" t="s">
        <v>29</v>
      </c>
      <c r="B23" s="4">
        <f xml:space="preserve"> 'Character Sheet'!C6+'Character Sheet'!C7+3+8</f>
        <v>17</v>
      </c>
      <c r="C23" s="4">
        <f xml:space="preserve"> 'Character Sheet'!C6+'Character Sheet'!C7+2+8</f>
        <v>16</v>
      </c>
      <c r="D23" s="4">
        <f xml:space="preserve"> 'Character Sheet'!C6+'Character Sheet'!C7+3+8</f>
        <v>17</v>
      </c>
      <c r="E23" s="4">
        <f xml:space="preserve"> 'Character Sheet'!C8+'Character Sheet'!C7+2+8</f>
        <v>20</v>
      </c>
      <c r="F23" s="4">
        <f xml:space="preserve"> 'Character Sheet'!C9+'Character Sheet'!C11+0+8</f>
        <v>12</v>
      </c>
      <c r="G23" s="4"/>
      <c r="H23" s="4"/>
      <c r="I23" s="4" t="s">
        <v>61</v>
      </c>
    </row>
    <row r="24" spans="1:9" ht="16" x14ac:dyDescent="0.35">
      <c r="A24" s="4" t="s">
        <v>84</v>
      </c>
      <c r="B24" s="4">
        <f xml:space="preserve"> 'Character Sheet'!C6+'Character Sheet'!C7+3+8</f>
        <v>17</v>
      </c>
      <c r="C24" s="4">
        <f xml:space="preserve"> 'Character Sheet'!C6+'Character Sheet'!C9+4+8</f>
        <v>15</v>
      </c>
      <c r="D24" s="4">
        <f xml:space="preserve"> 'Character Sheet'!C8+'Character Sheet'!C7+0+8</f>
        <v>18</v>
      </c>
      <c r="E24" s="4">
        <f xml:space="preserve"> 'Character Sheet'!C8+'Character Sheet'!C9+2+8</f>
        <v>17</v>
      </c>
      <c r="F24" s="4">
        <f xml:space="preserve"> 'Character Sheet'!C11+'Character Sheet'!C9+2+8</f>
        <v>14</v>
      </c>
      <c r="G24" s="4"/>
      <c r="H24" s="4"/>
      <c r="I24" s="4" t="s">
        <v>62</v>
      </c>
    </row>
    <row r="25" spans="1:9" ht="16" x14ac:dyDescent="0.35">
      <c r="A25" s="4" t="s">
        <v>53</v>
      </c>
      <c r="B25" s="4">
        <f xml:space="preserve"> 'Character Sheet'!C6+'Character Sheet'!C12+3+8</f>
        <v>14</v>
      </c>
      <c r="C25" s="4">
        <f xml:space="preserve"> 'Character Sheet'!C12+'Character Sheet'!C7+3+8</f>
        <v>18</v>
      </c>
      <c r="D25" s="4">
        <f xml:space="preserve"> 'Character Sheet'!C12+'Character Sheet'!C8+0+8</f>
        <v>15</v>
      </c>
      <c r="E25" s="4">
        <f xml:space="preserve"> 'Character Sheet'!C8+'Character Sheet'!C7+2+8</f>
        <v>20</v>
      </c>
      <c r="F25" s="4">
        <f xml:space="preserve"> 'Character Sheet'!C12+'Character Sheet'!C11+2+8</f>
        <v>14</v>
      </c>
      <c r="G25" s="4"/>
      <c r="H25" s="4"/>
      <c r="I25" s="4" t="s">
        <v>63</v>
      </c>
    </row>
    <row r="26" spans="1:9" ht="16" x14ac:dyDescent="0.35">
      <c r="A26" s="4" t="s">
        <v>55</v>
      </c>
      <c r="B26" s="4">
        <f xml:space="preserve"> 'Character Sheet'!C11+'Character Sheet'!C12+2+8</f>
        <v>14</v>
      </c>
      <c r="C26" s="4">
        <f xml:space="preserve"> 'Character Sheet'!C10+'Character Sheet'!C7+2+8</f>
        <v>18</v>
      </c>
      <c r="D26" s="4">
        <f xml:space="preserve"> 'Character Sheet'!C10+'Character Sheet'!C11+2+8</f>
        <v>15</v>
      </c>
      <c r="E26" s="4">
        <f xml:space="preserve"> 'Character Sheet'!C8+'Character Sheet'!C10+2+8</f>
        <v>18</v>
      </c>
      <c r="F26" s="4">
        <f xml:space="preserve"> 'Character Sheet'!C10+'Character Sheet'!C12+2+8</f>
        <v>15</v>
      </c>
      <c r="G26" s="4"/>
      <c r="H26" s="4"/>
      <c r="I26" s="4"/>
    </row>
    <row r="27" spans="1:9" ht="16" x14ac:dyDescent="0.35">
      <c r="A27" s="4" t="s">
        <v>25</v>
      </c>
      <c r="B27" s="4">
        <f xml:space="preserve"> 'Character Sheet'!C10+'Character Sheet'!C6+0+8</f>
        <v>12</v>
      </c>
      <c r="C27" s="4">
        <f xml:space="preserve"> 'Character Sheet'!C8+'Character Sheet'!C10+2+8</f>
        <v>18</v>
      </c>
      <c r="D27" s="4">
        <f xml:space="preserve"> 'Character Sheet'!C8+'Character Sheet'!C10+3+8</f>
        <v>19</v>
      </c>
      <c r="E27" s="4">
        <f xml:space="preserve"> 'Character Sheet'!C8+'Character Sheet'!C7+3+8</f>
        <v>21</v>
      </c>
      <c r="F27" s="4">
        <f xml:space="preserve"> 'Character Sheet'!C10+'Character Sheet'!C11+2+8</f>
        <v>15</v>
      </c>
      <c r="G27" s="4"/>
      <c r="H27" s="4"/>
      <c r="I27" s="4" t="s">
        <v>57</v>
      </c>
    </row>
    <row r="28" spans="1:9" ht="16" x14ac:dyDescent="0.35">
      <c r="A28" s="4" t="s">
        <v>85</v>
      </c>
      <c r="B28" s="4">
        <f xml:space="preserve"> 'Character Sheet'!C6+'Character Sheet'!C7+3+8</f>
        <v>17</v>
      </c>
      <c r="C28" s="4">
        <f xml:space="preserve"> 'Character Sheet'!C8+'Character Sheet'!C7+3+8</f>
        <v>21</v>
      </c>
      <c r="D28" s="4">
        <f xml:space="preserve"> 'Character Sheet'!C8+'Character Sheet'!C10+1+8</f>
        <v>17</v>
      </c>
      <c r="E28" s="4">
        <f xml:space="preserve"> 'Character Sheet'!C8+'Character Sheet'!C7+2+8</f>
        <v>20</v>
      </c>
      <c r="F28" s="4">
        <f xml:space="preserve"> 'Character Sheet'!C12+'Character Sheet'!C10+1+8</f>
        <v>14</v>
      </c>
      <c r="G28" s="4"/>
      <c r="H28" s="4"/>
      <c r="I28" s="4" t="s">
        <v>58</v>
      </c>
    </row>
    <row r="29" spans="1:9" ht="16" x14ac:dyDescent="0.35">
      <c r="A29" s="4" t="s">
        <v>86</v>
      </c>
      <c r="B29" s="4">
        <f xml:space="preserve"> 'Character Sheet'!C6+'Character Sheet'!C7+0+8</f>
        <v>14</v>
      </c>
      <c r="C29" s="4">
        <f xml:space="preserve"> 'Character Sheet'!C8+'Character Sheet'!C10+1+8</f>
        <v>17</v>
      </c>
      <c r="D29" s="4">
        <f xml:space="preserve"> 'Character Sheet'!C10+'Character Sheet'!C7+2+8</f>
        <v>18</v>
      </c>
      <c r="E29" s="4">
        <f xml:space="preserve"> 'Character Sheet'!C8+'Character Sheet'!C10+3+8</f>
        <v>19</v>
      </c>
      <c r="F29" s="4">
        <f xml:space="preserve"> 'Character Sheet'!C11+'Character Sheet'!C10+4+8</f>
        <v>17</v>
      </c>
      <c r="G29" s="4"/>
      <c r="H29" s="4"/>
      <c r="I29" s="4" t="s">
        <v>59</v>
      </c>
    </row>
    <row r="30" spans="1:9" ht="16" x14ac:dyDescent="0.35">
      <c r="A30" s="4" t="s">
        <v>39</v>
      </c>
      <c r="B30" s="4">
        <f xml:space="preserve"> 'Character Sheet'!C8+'Character Sheet'!C7+3+8</f>
        <v>21</v>
      </c>
      <c r="C30" s="4">
        <f xml:space="preserve"> 'Character Sheet'!C6+'Character Sheet'!C7+2+8</f>
        <v>16</v>
      </c>
      <c r="D30" s="4">
        <f xml:space="preserve"> 'Character Sheet'!C8+'Character Sheet'!C7+1+8</f>
        <v>19</v>
      </c>
      <c r="E30" s="4">
        <f xml:space="preserve"> 'Character Sheet'!C8+'Character Sheet'!C10+4+8</f>
        <v>20</v>
      </c>
      <c r="F30" s="4">
        <f xml:space="preserve"> 'Character Sheet'!C12+'Character Sheet'!C8+0+8</f>
        <v>15</v>
      </c>
      <c r="G30" s="4"/>
      <c r="H30" s="4"/>
      <c r="I30" s="4" t="s">
        <v>60</v>
      </c>
    </row>
    <row r="31" spans="1:9" ht="16" x14ac:dyDescent="0.35">
      <c r="A31" s="4" t="s">
        <v>87</v>
      </c>
      <c r="B31" s="4">
        <f xml:space="preserve"> 'Character Sheet'!C6+'Character Sheet'!C7+3+8</f>
        <v>17</v>
      </c>
      <c r="C31" s="4">
        <f xml:space="preserve"> 'Character Sheet'!C6+'Character Sheet'!C9+3+8</f>
        <v>14</v>
      </c>
      <c r="D31" s="4">
        <f xml:space="preserve"> 'Character Sheet'!C8+'Character Sheet'!C7+2+8</f>
        <v>20</v>
      </c>
      <c r="E31" s="4">
        <f xml:space="preserve"> 'Character Sheet'!C8+'Character Sheet'!C9+2+8</f>
        <v>17</v>
      </c>
      <c r="F31" s="4">
        <f xml:space="preserve"> 'Character Sheet'!C9+'Character Sheet'!C10+0+8</f>
        <v>13</v>
      </c>
      <c r="G31" s="4"/>
      <c r="H31" s="4"/>
      <c r="I31" s="4" t="s">
        <v>61</v>
      </c>
    </row>
    <row r="32" spans="1:9" ht="16" x14ac:dyDescent="0.35">
      <c r="A32" s="4" t="s">
        <v>88</v>
      </c>
      <c r="B32" s="4">
        <f xml:space="preserve"> 'Character Sheet'!C6+'Character Sheet'!C7+0+8</f>
        <v>14</v>
      </c>
      <c r="C32" s="4">
        <f xml:space="preserve"> 'Character Sheet'!C10+'Character Sheet'!C7+1+8</f>
        <v>17</v>
      </c>
      <c r="D32" s="4">
        <f xml:space="preserve"> 'Character Sheet'!C8+'Character Sheet'!C10+3+8</f>
        <v>19</v>
      </c>
      <c r="E32" s="4">
        <f xml:space="preserve"> 'Character Sheet'!C8+'Character Sheet'!C10+3+8</f>
        <v>19</v>
      </c>
      <c r="F32" s="4">
        <f xml:space="preserve"> 'Character Sheet'!C10+'Character Sheet'!C12+3+8</f>
        <v>16</v>
      </c>
      <c r="G32" s="4"/>
      <c r="H32" s="4"/>
      <c r="I32" s="4" t="s">
        <v>62</v>
      </c>
    </row>
    <row r="33" spans="1:9" ht="16" x14ac:dyDescent="0.35">
      <c r="A33" s="4" t="s">
        <v>89</v>
      </c>
      <c r="B33" s="4">
        <f xml:space="preserve"> 'Character Sheet'!C6+'Character Sheet'!C11+0+8</f>
        <v>11</v>
      </c>
      <c r="C33" s="4">
        <f xml:space="preserve"> 'Character Sheet'!C12+'Character Sheet'!C7+1+8</f>
        <v>16</v>
      </c>
      <c r="D33" s="4">
        <f xml:space="preserve"> 'Character Sheet'!C8+'Character Sheet'!C7+1+8</f>
        <v>19</v>
      </c>
      <c r="E33" s="4">
        <f xml:space="preserve"> 'Character Sheet'!C12+'Character Sheet'!C8+3+8</f>
        <v>18</v>
      </c>
      <c r="F33" s="4">
        <f xml:space="preserve"> 'Character Sheet'!C12+'Character Sheet'!C11+5+8</f>
        <v>17</v>
      </c>
      <c r="G33" s="4"/>
      <c r="H33" s="4"/>
      <c r="I33" s="4" t="s">
        <v>63</v>
      </c>
    </row>
    <row r="34" spans="1:9" ht="16" x14ac:dyDescent="0.35">
      <c r="A34" s="4" t="s">
        <v>79</v>
      </c>
      <c r="B34" s="4">
        <f xml:space="preserve"> 'Character Sheet'!C6+'Character Sheet'!C7+3+8</f>
        <v>17</v>
      </c>
      <c r="C34" s="4">
        <f xml:space="preserve"> 'Character Sheet'!C6+'Character Sheet'!C11+4+8</f>
        <v>15</v>
      </c>
      <c r="D34" s="4">
        <f xml:space="preserve"> 'Character Sheet'!C11+'Character Sheet'!C7+1+8</f>
        <v>16</v>
      </c>
      <c r="E34" s="4">
        <f xml:space="preserve"> 'Character Sheet'!C8+'Character Sheet'!C7+2+8</f>
        <v>20</v>
      </c>
      <c r="F34" s="4">
        <f xml:space="preserve"> 'Character Sheet'!C11+'Character Sheet'!C12+0+8</f>
        <v>12</v>
      </c>
      <c r="G34" s="4"/>
      <c r="H34" s="4"/>
      <c r="I34" s="4"/>
    </row>
    <row r="35" spans="1:9" ht="16" x14ac:dyDescent="0.35">
      <c r="A35" s="4" t="s">
        <v>26</v>
      </c>
      <c r="B35" s="4">
        <f xml:space="preserve"> 'Character Sheet'!C6+'Character Sheet'!C8+2+8</f>
        <v>16</v>
      </c>
      <c r="C35" s="4">
        <f xml:space="preserve"> 'Character Sheet'!C7+'Character Sheet'!C8+0+8</f>
        <v>18</v>
      </c>
      <c r="D35" s="4">
        <f xml:space="preserve"> 'Character Sheet'!C11+'Character Sheet'!C8+2+8</f>
        <v>17</v>
      </c>
      <c r="E35" s="4">
        <f xml:space="preserve"> 'Character Sheet'!C8+'Character Sheet'!C11+3+8</f>
        <v>18</v>
      </c>
      <c r="F35" s="4">
        <f xml:space="preserve"> 'Character Sheet'!C10+'Character Sheet'!C11+3+8</f>
        <v>16</v>
      </c>
      <c r="G35" s="4"/>
      <c r="H35" s="4"/>
      <c r="I35" s="4" t="s">
        <v>57</v>
      </c>
    </row>
    <row r="36" spans="1:9" ht="16" x14ac:dyDescent="0.35">
      <c r="A36" s="4" t="s">
        <v>48</v>
      </c>
      <c r="B36" s="4">
        <f xml:space="preserve"> 'Character Sheet'!C6+'Character Sheet'!C7+0+8</f>
        <v>14</v>
      </c>
      <c r="C36" s="4">
        <f xml:space="preserve"> 'Character Sheet'!C6+'Character Sheet'!C7+1+8</f>
        <v>15</v>
      </c>
      <c r="D36" s="4">
        <f xml:space="preserve"> 'Character Sheet'!C11+'Character Sheet'!C7+5+8</f>
        <v>20</v>
      </c>
      <c r="E36" s="4">
        <f xml:space="preserve"> 'Character Sheet'!C8+'Character Sheet'!C11+3+8</f>
        <v>18</v>
      </c>
      <c r="F36" s="4">
        <f xml:space="preserve"> 'Character Sheet'!C12+'Character Sheet'!C11+0+8</f>
        <v>12</v>
      </c>
      <c r="G36" s="4"/>
      <c r="H36" s="4"/>
      <c r="I36" s="4" t="s">
        <v>58</v>
      </c>
    </row>
    <row r="37" spans="1:9" ht="16" x14ac:dyDescent="0.35">
      <c r="A37" s="4" t="s">
        <v>22</v>
      </c>
      <c r="B37" s="4">
        <f xml:space="preserve"> 'Character Sheet'!C6+'Character Sheet'!C7+3+8</f>
        <v>17</v>
      </c>
      <c r="C37" s="4">
        <f xml:space="preserve"> 'Character Sheet'!C6+'Character Sheet'!C7+2+8</f>
        <v>16</v>
      </c>
      <c r="D37" s="4">
        <f xml:space="preserve"> 'Character Sheet'!C8+'Character Sheet'!C7+3+8</f>
        <v>21</v>
      </c>
      <c r="E37" s="4">
        <f xml:space="preserve"> 'Character Sheet'!C8+'Character Sheet'!C7+2+8</f>
        <v>20</v>
      </c>
      <c r="F37" s="4">
        <f xml:space="preserve"> 'Character Sheet'!C10+'Character Sheet'!C11+0+8</f>
        <v>13</v>
      </c>
      <c r="G37" s="4"/>
      <c r="H37" s="4"/>
      <c r="I37" s="4" t="s">
        <v>59</v>
      </c>
    </row>
    <row r="38" spans="1:9" ht="16" x14ac:dyDescent="0.35">
      <c r="A38" s="4" t="s">
        <v>56</v>
      </c>
      <c r="B38" s="4">
        <f xml:space="preserve"> 'Character Sheet'!C6+'Character Sheet'!C8+3+8</f>
        <v>17</v>
      </c>
      <c r="C38" s="4">
        <f xml:space="preserve"> 'Character Sheet'!C6+'Character Sheet'!C7+1+8</f>
        <v>15</v>
      </c>
      <c r="D38" s="4">
        <f xml:space="preserve"> 'Character Sheet'!C8+'Character Sheet'!C7+1+8</f>
        <v>19</v>
      </c>
      <c r="E38" s="4">
        <f xml:space="preserve"> 'Character Sheet'!C8+'Character Sheet'!C7+5+8</f>
        <v>23</v>
      </c>
      <c r="F38" s="4">
        <f xml:space="preserve"> 'Character Sheet'!C11+'Character Sheet'!C12+0+8</f>
        <v>12</v>
      </c>
      <c r="G38" s="4"/>
      <c r="H38" s="4"/>
      <c r="I38" s="4" t="s">
        <v>60</v>
      </c>
    </row>
    <row r="39" spans="1:9" ht="16" x14ac:dyDescent="0.35">
      <c r="A39" s="4" t="s">
        <v>36</v>
      </c>
      <c r="B39" s="4">
        <f xml:space="preserve"> 'Character Sheet'!C8+'Character Sheet'!C7+0+8</f>
        <v>18</v>
      </c>
      <c r="C39" s="4">
        <f xml:space="preserve"> 'Character Sheet'!C8+'Character Sheet'!C7+2+8</f>
        <v>20</v>
      </c>
      <c r="D39" s="4">
        <f xml:space="preserve"> 'Character Sheet'!C11+'Character Sheet'!C7+2+8</f>
        <v>17</v>
      </c>
      <c r="E39" s="4">
        <f xml:space="preserve"> 'Character Sheet'!C8+'Character Sheet'!C10+3+8</f>
        <v>19</v>
      </c>
      <c r="F39" s="4">
        <f xml:space="preserve"> 'Character Sheet'!C12+'Character Sheet'!C11+3+8</f>
        <v>15</v>
      </c>
      <c r="G39" s="4"/>
      <c r="H39" s="4"/>
      <c r="I39" s="4" t="s">
        <v>61</v>
      </c>
    </row>
    <row r="40" spans="1:9" ht="16" x14ac:dyDescent="0.35">
      <c r="A40" s="4" t="s">
        <v>41</v>
      </c>
      <c r="B40" s="4">
        <f xml:space="preserve"> 'Character Sheet'!C11+'Character Sheet'!C7+3+8</f>
        <v>18</v>
      </c>
      <c r="C40" s="4">
        <f xml:space="preserve"> 'Character Sheet'!C9+'Character Sheet'!C11+3+8</f>
        <v>15</v>
      </c>
      <c r="D40" s="4">
        <f xml:space="preserve"> 'Character Sheet'!C11+'Character Sheet'!C7+2+8</f>
        <v>17</v>
      </c>
      <c r="E40" s="4">
        <f xml:space="preserve"> 'Character Sheet'!C8+'Character Sheet'!C11+2+8</f>
        <v>17</v>
      </c>
      <c r="F40" s="4">
        <f xml:space="preserve"> 'Character Sheet'!C12+'Character Sheet'!C8+0+8</f>
        <v>15</v>
      </c>
      <c r="G40" s="4"/>
      <c r="H40" s="4"/>
      <c r="I40" s="4" t="s">
        <v>62</v>
      </c>
    </row>
    <row r="41" spans="1:9" ht="16" x14ac:dyDescent="0.35">
      <c r="A41" s="4" t="s">
        <v>37</v>
      </c>
      <c r="B41" s="4">
        <f xml:space="preserve"> 'Character Sheet'!C6+'Character Sheet'!C11+0+8</f>
        <v>11</v>
      </c>
      <c r="C41" s="4">
        <f xml:space="preserve"> 'Character Sheet'!C8+'Character Sheet'!C7+2+8</f>
        <v>20</v>
      </c>
      <c r="D41" s="4">
        <f xml:space="preserve"> 'Character Sheet'!C11+'Character Sheet'!C7+4+8</f>
        <v>19</v>
      </c>
      <c r="E41" s="4">
        <f xml:space="preserve"> 'Character Sheet'!C8+'Character Sheet'!C11+2+8</f>
        <v>17</v>
      </c>
      <c r="F41" s="4">
        <f xml:space="preserve"> 'Character Sheet'!C12+'Character Sheet'!C11+2+8</f>
        <v>14</v>
      </c>
      <c r="G41" s="4"/>
      <c r="H41" s="4"/>
      <c r="I41" s="4" t="s">
        <v>63</v>
      </c>
    </row>
    <row r="42" spans="1:9" ht="16" x14ac:dyDescent="0.35">
      <c r="A42" s="4" t="s">
        <v>50</v>
      </c>
      <c r="B42" s="4">
        <f xml:space="preserve"> 'Character Sheet'!C6+'Character Sheet'!C8+2+8</f>
        <v>16</v>
      </c>
      <c r="C42" s="4">
        <f xml:space="preserve"> 'Character Sheet'!C8+'Character Sheet'!C7+0+8</f>
        <v>18</v>
      </c>
      <c r="D42" s="4">
        <f xml:space="preserve"> 'Character Sheet'!C8+'Character Sheet'!C10+4+8</f>
        <v>20</v>
      </c>
      <c r="E42" s="4">
        <f xml:space="preserve"> 'Character Sheet'!C8+'Character Sheet'!C10+3+8</f>
        <v>19</v>
      </c>
      <c r="F42" s="4">
        <f xml:space="preserve"> 'Character Sheet'!C10+'Character Sheet'!C11+1+8</f>
        <v>14</v>
      </c>
      <c r="G42" s="4"/>
      <c r="H42" s="4"/>
      <c r="I42" s="4"/>
    </row>
    <row r="43" spans="1:9" ht="16" x14ac:dyDescent="0.35">
      <c r="A43" s="4" t="s">
        <v>40</v>
      </c>
      <c r="B43" s="4">
        <f xml:space="preserve"> 'Character Sheet'!C6+'Character Sheet'!C7+0+8</f>
        <v>14</v>
      </c>
      <c r="C43" s="4">
        <f xml:space="preserve"> 'Character Sheet'!C6+'Character Sheet'!C7+2+8</f>
        <v>16</v>
      </c>
      <c r="D43" s="4">
        <f xml:space="preserve"> 'Character Sheet'!C7+'Character Sheet'!C11+4+8</f>
        <v>19</v>
      </c>
      <c r="E43" s="4">
        <f xml:space="preserve"> 'Character Sheet'!C8+'Character Sheet'!C7+3+8</f>
        <v>21</v>
      </c>
      <c r="F43" s="4">
        <f xml:space="preserve"> 'Character Sheet'!C12+'Character Sheet'!C11+1+8</f>
        <v>13</v>
      </c>
      <c r="G43" s="4"/>
      <c r="H43" s="4"/>
      <c r="I43" s="4" t="s">
        <v>57</v>
      </c>
    </row>
    <row r="44" spans="1:9" ht="16" x14ac:dyDescent="0.35">
      <c r="A44" s="4" t="s">
        <v>23</v>
      </c>
      <c r="B44" s="4">
        <f xml:space="preserve"> 'Character Sheet'!C6+'Character Sheet'!C11+4+8</f>
        <v>15</v>
      </c>
      <c r="C44" s="4">
        <f xml:space="preserve"> 'Character Sheet'!C6+'Character Sheet'!C9+3+8</f>
        <v>14</v>
      </c>
      <c r="D44" s="4">
        <f xml:space="preserve"> 'Character Sheet'!C8+'Character Sheet'!C11+2+8</f>
        <v>17</v>
      </c>
      <c r="E44" s="4">
        <f xml:space="preserve"> 'Character Sheet'!C8+'Character Sheet'!C9+0+8</f>
        <v>15</v>
      </c>
      <c r="F44" s="4">
        <f xml:space="preserve"> 'Character Sheet'!C12+'Character Sheet'!C11+0+8</f>
        <v>12</v>
      </c>
      <c r="G44" s="4"/>
      <c r="H44" s="4"/>
      <c r="I44" s="4" t="s">
        <v>58</v>
      </c>
    </row>
    <row r="45" spans="1:9" ht="16" x14ac:dyDescent="0.35">
      <c r="A45" s="4" t="s">
        <v>90</v>
      </c>
      <c r="B45" s="4">
        <f xml:space="preserve"> 'Character Sheet'!C10+'Character Sheet'!C7+3+8</f>
        <v>19</v>
      </c>
      <c r="C45" s="4">
        <f xml:space="preserve"> 'Character Sheet'!C8+'Character Sheet'!C7+2+8</f>
        <v>20</v>
      </c>
      <c r="D45" s="4">
        <f xml:space="preserve"> 'Character Sheet'!C8+'Character Sheet'!C10+1+8</f>
        <v>17</v>
      </c>
      <c r="E45" s="4">
        <f xml:space="preserve"> 'Character Sheet'!C2+'Character Sheet'!C7+2+8</f>
        <v>15</v>
      </c>
      <c r="F45" s="4">
        <f xml:space="preserve"> 'Character Sheet'!C12+'Character Sheet'!C11+1+8</f>
        <v>13</v>
      </c>
      <c r="G45" s="4"/>
      <c r="H45" s="4"/>
      <c r="I45" s="4" t="s">
        <v>59</v>
      </c>
    </row>
    <row r="46" spans="1:9" ht="16" x14ac:dyDescent="0.35">
      <c r="A46" s="4" t="s">
        <v>91</v>
      </c>
      <c r="B46" s="4">
        <f xml:space="preserve"> 'Character Sheet'!C6+'Character Sheet'!C8+1+8</f>
        <v>15</v>
      </c>
      <c r="C46" s="4">
        <f xml:space="preserve"> 'Character Sheet'!C10+'Character Sheet'!C7+2+8</f>
        <v>18</v>
      </c>
      <c r="D46" s="4">
        <f xml:space="preserve"> 'Character Sheet'!C10+'Character Sheet'!C7+2+8</f>
        <v>18</v>
      </c>
      <c r="E46" s="4">
        <f xml:space="preserve"> 'Character Sheet'!C12+'Character Sheet'!C8+3+8</f>
        <v>18</v>
      </c>
      <c r="F46" s="4">
        <f xml:space="preserve"> 'Character Sheet'!C10+'Character Sheet'!C12+2+8</f>
        <v>15</v>
      </c>
      <c r="G46" s="4"/>
      <c r="H46" s="4"/>
      <c r="I46" s="4" t="s">
        <v>60</v>
      </c>
    </row>
    <row r="47" spans="1:9" ht="16" x14ac:dyDescent="0.35">
      <c r="A47" s="4" t="s">
        <v>51</v>
      </c>
      <c r="B47" s="4">
        <f xml:space="preserve"> 'Character Sheet'!C6+'Character Sheet'!C7+3+8</f>
        <v>17</v>
      </c>
      <c r="C47" s="4">
        <f xml:space="preserve"> 'Character Sheet'!C6+'Character Sheet'!C9+3+8</f>
        <v>14</v>
      </c>
      <c r="D47" s="4">
        <f xml:space="preserve"> 'Character Sheet'!C8+'Character Sheet'!C7+2+8</f>
        <v>20</v>
      </c>
      <c r="E47" s="4">
        <f xml:space="preserve"> 'Character Sheet'!C8+'Character Sheet'!C7+2+8</f>
        <v>20</v>
      </c>
      <c r="F47" s="4">
        <f xml:space="preserve"> 'Character Sheet'!C9+'Character Sheet'!C11+0+8</f>
        <v>12</v>
      </c>
      <c r="G47" s="4"/>
      <c r="H47" s="4"/>
      <c r="I47" s="4" t="s">
        <v>61</v>
      </c>
    </row>
    <row r="48" spans="1:9" ht="16" x14ac:dyDescent="0.35">
      <c r="A48" s="4" t="s">
        <v>92</v>
      </c>
      <c r="B48" s="4">
        <f xml:space="preserve"> 'Character Sheet'!C6+'Character Sheet'!C10+1+8</f>
        <v>13</v>
      </c>
      <c r="C48" s="4">
        <f xml:space="preserve"> 'Character Sheet'!C7+'Character Sheet'!C8+2+8</f>
        <v>20</v>
      </c>
      <c r="D48" s="4">
        <f xml:space="preserve"> 'Character Sheet'!C10+'Character Sheet'!C8+2+8</f>
        <v>18</v>
      </c>
      <c r="E48" s="4">
        <f xml:space="preserve"> 'Character Sheet'!C10+'Character Sheet'!C7+3+8</f>
        <v>19</v>
      </c>
      <c r="F48" s="4">
        <f xml:space="preserve"> 'Character Sheet'!C10+'Character Sheet'!C12+2+8</f>
        <v>15</v>
      </c>
      <c r="G48" s="4"/>
      <c r="H48" s="4"/>
      <c r="I48" s="4" t="s">
        <v>62</v>
      </c>
    </row>
    <row r="49" spans="1:9" ht="16" x14ac:dyDescent="0.35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90" zoomScaleNormal="90" workbookViewId="0">
      <selection activeCell="B4" sqref="B4"/>
    </sheetView>
  </sheetViews>
  <sheetFormatPr defaultColWidth="11.453125" defaultRowHeight="14.5" x14ac:dyDescent="0.35"/>
  <cols>
    <col min="1" max="1" width="25.7265625" customWidth="1"/>
    <col min="2" max="2" width="23.81640625" customWidth="1"/>
    <col min="3" max="3" width="37.453125" customWidth="1"/>
    <col min="4" max="4" width="32" customWidth="1"/>
    <col min="5" max="5" width="40" customWidth="1"/>
    <col min="6" max="6" width="31.453125" customWidth="1"/>
  </cols>
  <sheetData>
    <row r="1" spans="1:6" ht="16" x14ac:dyDescent="0.35">
      <c r="A1" s="4" t="s">
        <v>95</v>
      </c>
      <c r="B1" s="43" t="s">
        <v>96</v>
      </c>
      <c r="C1" s="43"/>
      <c r="D1" s="43"/>
      <c r="E1" s="4"/>
      <c r="F1" s="4"/>
    </row>
    <row r="2" spans="1:6" ht="16" x14ac:dyDescent="0.35">
      <c r="A2" s="4"/>
      <c r="B2" s="4"/>
      <c r="C2" s="4"/>
      <c r="D2" s="4"/>
      <c r="E2" s="4"/>
      <c r="F2" s="4"/>
    </row>
    <row r="3" spans="1:6" ht="15.5" x14ac:dyDescent="0.3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48" x14ac:dyDescent="0.35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2" x14ac:dyDescent="0.35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48" x14ac:dyDescent="0.35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4" x14ac:dyDescent="0.35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2" x14ac:dyDescent="0.35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2" x14ac:dyDescent="0.35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4" x14ac:dyDescent="0.35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48" x14ac:dyDescent="0.35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2" x14ac:dyDescent="0.35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4" x14ac:dyDescent="0.35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2" x14ac:dyDescent="0.35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2" x14ac:dyDescent="0.35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6" x14ac:dyDescent="0.35">
      <c r="A16" s="4"/>
      <c r="B16" s="4"/>
      <c r="C16" s="4"/>
      <c r="D16" s="4"/>
      <c r="E16" s="4"/>
      <c r="F16" s="4"/>
    </row>
    <row r="17" spans="1:6" ht="16" x14ac:dyDescent="0.35">
      <c r="A17" s="4"/>
      <c r="B17" s="4"/>
      <c r="C17" s="4"/>
      <c r="D17" s="4"/>
      <c r="E17" s="4"/>
      <c r="F17" s="4"/>
    </row>
    <row r="18" spans="1:6" ht="16" x14ac:dyDescent="0.35">
      <c r="A18" s="4"/>
      <c r="B18" s="4"/>
      <c r="C18" s="4"/>
      <c r="D18" s="4"/>
      <c r="E18" s="4"/>
      <c r="F18" s="4"/>
    </row>
    <row r="19" spans="1:6" ht="16" x14ac:dyDescent="0.35">
      <c r="A19" s="4"/>
      <c r="B19" s="4"/>
      <c r="C19" s="4"/>
      <c r="D19" s="4"/>
      <c r="E19" s="4"/>
      <c r="F19" s="4"/>
    </row>
    <row r="20" spans="1:6" ht="16" x14ac:dyDescent="0.35">
      <c r="A20" s="4"/>
      <c r="B20" s="4"/>
      <c r="C20" s="4"/>
      <c r="D20" s="4"/>
      <c r="E20" s="4"/>
      <c r="F20" s="4"/>
    </row>
    <row r="21" spans="1:6" ht="16" x14ac:dyDescent="0.35">
      <c r="A21" s="4"/>
      <c r="B21" s="4"/>
      <c r="C21" s="4"/>
      <c r="D21" s="4"/>
      <c r="E21" s="4"/>
      <c r="F21" s="4"/>
    </row>
    <row r="22" spans="1:6" ht="16" x14ac:dyDescent="0.35">
      <c r="A22" s="4"/>
      <c r="B22" s="4"/>
      <c r="C22" s="4"/>
      <c r="D22" s="4"/>
      <c r="E22" s="4"/>
      <c r="F22" s="4"/>
    </row>
    <row r="23" spans="1:6" ht="16" x14ac:dyDescent="0.35">
      <c r="A23" s="4"/>
      <c r="B23" s="4"/>
      <c r="C23" s="4"/>
      <c r="D23" s="4"/>
      <c r="E23" s="4"/>
      <c r="F23" s="4"/>
    </row>
    <row r="24" spans="1:6" ht="16" x14ac:dyDescent="0.35">
      <c r="A24" s="4"/>
      <c r="B24" s="4"/>
      <c r="C24" s="4"/>
      <c r="D24" s="4"/>
      <c r="E24" s="4"/>
      <c r="F24" s="4"/>
    </row>
    <row r="25" spans="1:6" ht="16" x14ac:dyDescent="0.35">
      <c r="A25" s="4"/>
      <c r="B25" s="4"/>
      <c r="C25" s="4"/>
      <c r="D25" s="4"/>
      <c r="E25" s="4"/>
      <c r="F25" s="4"/>
    </row>
    <row r="26" spans="1:6" ht="16" x14ac:dyDescent="0.35">
      <c r="A26" s="4"/>
      <c r="B26" s="4"/>
      <c r="C26" s="4"/>
      <c r="D26" s="4"/>
      <c r="E26" s="4"/>
      <c r="F26" s="4"/>
    </row>
    <row r="27" spans="1:6" ht="16" x14ac:dyDescent="0.35">
      <c r="A27" s="4"/>
      <c r="B27" s="4"/>
      <c r="C27" s="4"/>
      <c r="D27" s="4"/>
      <c r="E27" s="4"/>
      <c r="F27" s="4"/>
    </row>
    <row r="28" spans="1:6" ht="16" x14ac:dyDescent="0.35">
      <c r="A28" s="4"/>
      <c r="B28" s="4"/>
      <c r="C28" s="4"/>
      <c r="D28" s="4"/>
      <c r="E28" s="4"/>
      <c r="F28" s="4"/>
    </row>
    <row r="29" spans="1:6" ht="16" x14ac:dyDescent="0.35">
      <c r="A29" s="4"/>
      <c r="B29" s="4"/>
      <c r="C29" s="4"/>
      <c r="D29" s="4"/>
      <c r="E29" s="4"/>
      <c r="F29" s="4"/>
    </row>
    <row r="30" spans="1:6" ht="16" x14ac:dyDescent="0.35">
      <c r="A30" s="4"/>
      <c r="B30" s="4"/>
      <c r="C30" s="4"/>
      <c r="D30" s="4"/>
      <c r="E30" s="4"/>
      <c r="F30" s="4"/>
    </row>
    <row r="31" spans="1:6" ht="16" x14ac:dyDescent="0.35">
      <c r="A31" s="4"/>
      <c r="B31" s="4"/>
      <c r="C31" s="4"/>
      <c r="D31" s="4"/>
      <c r="E31" s="4"/>
      <c r="F31" s="4"/>
    </row>
    <row r="32" spans="1:6" ht="16" x14ac:dyDescent="0.35">
      <c r="A32" s="4"/>
      <c r="B32" s="4"/>
      <c r="C32" s="4"/>
      <c r="D32" s="4"/>
      <c r="E32" s="4"/>
      <c r="F32" s="4"/>
    </row>
    <row r="33" spans="1:6" ht="16" x14ac:dyDescent="0.35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E13" sqref="E13:E14"/>
    </sheetView>
  </sheetViews>
  <sheetFormatPr defaultColWidth="11.453125" defaultRowHeight="14.5" x14ac:dyDescent="0.35"/>
  <cols>
    <col min="1" max="1" width="16" customWidth="1"/>
  </cols>
  <sheetData>
    <row r="1" spans="1:9" x14ac:dyDescent="0.35">
      <c r="A1" t="s">
        <v>174</v>
      </c>
    </row>
    <row r="3" spans="1:9" x14ac:dyDescent="0.3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35">
      <c r="A4" s="44" t="s">
        <v>220</v>
      </c>
      <c r="B4" s="44" t="s">
        <v>221</v>
      </c>
      <c r="C4" s="44" t="s">
        <v>222</v>
      </c>
      <c r="D4" s="44">
        <v>20</v>
      </c>
      <c r="E4" s="44" t="s">
        <v>223</v>
      </c>
      <c r="F4" s="44">
        <v>1</v>
      </c>
      <c r="G4" s="44" t="s">
        <v>224</v>
      </c>
      <c r="H4" s="44">
        <v>4</v>
      </c>
      <c r="I4" s="20" t="s">
        <v>258</v>
      </c>
    </row>
    <row r="5" spans="1:9" x14ac:dyDescent="0.35">
      <c r="A5" s="44"/>
      <c r="B5" s="44"/>
      <c r="C5" s="44"/>
      <c r="D5" s="44"/>
      <c r="E5" s="44"/>
      <c r="F5" s="44"/>
      <c r="G5" s="44"/>
      <c r="H5" s="44"/>
      <c r="I5" s="20" t="s">
        <v>257</v>
      </c>
    </row>
    <row r="6" spans="1:9" x14ac:dyDescent="0.35">
      <c r="A6" s="44"/>
      <c r="B6" s="44"/>
      <c r="C6" s="44"/>
      <c r="D6" s="44"/>
      <c r="E6" s="44"/>
      <c r="F6" s="44"/>
      <c r="G6" s="44"/>
      <c r="H6" s="44"/>
      <c r="I6" s="19" t="s">
        <v>256</v>
      </c>
    </row>
    <row r="7" spans="1:9" x14ac:dyDescent="0.3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ht="18" x14ac:dyDescent="0.35">
      <c r="A8" s="44" t="s">
        <v>230</v>
      </c>
      <c r="B8" s="44" t="s">
        <v>231</v>
      </c>
      <c r="C8" s="44" t="s">
        <v>231</v>
      </c>
      <c r="D8" s="44">
        <v>20</v>
      </c>
      <c r="E8" s="44" t="s">
        <v>228</v>
      </c>
      <c r="F8" s="44" t="s">
        <v>228</v>
      </c>
      <c r="G8" s="44" t="s">
        <v>232</v>
      </c>
      <c r="H8" s="44">
        <v>1</v>
      </c>
      <c r="I8" s="20" t="s">
        <v>260</v>
      </c>
    </row>
    <row r="9" spans="1:9" ht="27" x14ac:dyDescent="0.35">
      <c r="A9" s="44"/>
      <c r="B9" s="44"/>
      <c r="C9" s="44"/>
      <c r="D9" s="44"/>
      <c r="E9" s="44"/>
      <c r="F9" s="44"/>
      <c r="G9" s="44"/>
      <c r="H9" s="44"/>
      <c r="I9" s="20" t="s">
        <v>261</v>
      </c>
    </row>
    <row r="10" spans="1:9" x14ac:dyDescent="0.35">
      <c r="A10" s="44" t="s">
        <v>233</v>
      </c>
      <c r="B10" s="44" t="s">
        <v>234</v>
      </c>
      <c r="C10" s="44" t="s">
        <v>235</v>
      </c>
      <c r="D10" s="44">
        <v>10</v>
      </c>
      <c r="E10" s="44" t="s">
        <v>228</v>
      </c>
      <c r="F10" s="44" t="s">
        <v>228</v>
      </c>
      <c r="G10" s="44" t="s">
        <v>229</v>
      </c>
      <c r="H10" s="44">
        <v>0</v>
      </c>
      <c r="I10" s="20" t="s">
        <v>262</v>
      </c>
    </row>
    <row r="11" spans="1:9" ht="180" x14ac:dyDescent="0.35">
      <c r="A11" s="44"/>
      <c r="B11" s="44"/>
      <c r="C11" s="44"/>
      <c r="D11" s="44"/>
      <c r="E11" s="44"/>
      <c r="F11" s="44"/>
      <c r="G11" s="44"/>
      <c r="H11" s="44"/>
      <c r="I11" s="20" t="s">
        <v>263</v>
      </c>
    </row>
    <row r="12" spans="1:9" ht="27" x14ac:dyDescent="0.3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x14ac:dyDescent="0.35">
      <c r="A13" s="44" t="s">
        <v>238</v>
      </c>
      <c r="B13" s="44" t="s">
        <v>226</v>
      </c>
      <c r="C13" s="44" t="s">
        <v>227</v>
      </c>
      <c r="D13" s="44">
        <v>20</v>
      </c>
      <c r="E13" s="44" t="s">
        <v>228</v>
      </c>
      <c r="F13" s="44" t="s">
        <v>228</v>
      </c>
      <c r="G13" s="44" t="s">
        <v>229</v>
      </c>
      <c r="H13" s="44">
        <v>0</v>
      </c>
      <c r="I13" s="20" t="s">
        <v>265</v>
      </c>
    </row>
    <row r="14" spans="1:9" ht="18" x14ac:dyDescent="0.35">
      <c r="A14" s="44"/>
      <c r="B14" s="44"/>
      <c r="C14" s="44"/>
      <c r="D14" s="44"/>
      <c r="E14" s="44"/>
      <c r="F14" s="44"/>
      <c r="G14" s="44"/>
      <c r="H14" s="44"/>
      <c r="I14" s="20" t="s">
        <v>266</v>
      </c>
    </row>
    <row r="15" spans="1:9" ht="27" x14ac:dyDescent="0.3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35">
      <c r="A16" s="44" t="s">
        <v>242</v>
      </c>
      <c r="B16" s="44" t="s">
        <v>240</v>
      </c>
      <c r="C16" s="44" t="s">
        <v>237</v>
      </c>
      <c r="D16" s="44">
        <v>20</v>
      </c>
      <c r="E16" s="44" t="s">
        <v>243</v>
      </c>
      <c r="F16" s="44" t="s">
        <v>228</v>
      </c>
      <c r="G16" s="44" t="s">
        <v>244</v>
      </c>
      <c r="H16" s="44">
        <v>2</v>
      </c>
      <c r="I16" s="20" t="s">
        <v>268</v>
      </c>
    </row>
    <row r="17" spans="1:9" ht="18" x14ac:dyDescent="0.35">
      <c r="A17" s="44"/>
      <c r="B17" s="44"/>
      <c r="C17" s="44"/>
      <c r="D17" s="44"/>
      <c r="E17" s="44"/>
      <c r="F17" s="44"/>
      <c r="G17" s="44"/>
      <c r="H17" s="44"/>
      <c r="I17" s="20" t="s">
        <v>269</v>
      </c>
    </row>
    <row r="18" spans="1:9" ht="18" x14ac:dyDescent="0.35">
      <c r="A18" s="44"/>
      <c r="B18" s="44"/>
      <c r="C18" s="44"/>
      <c r="D18" s="44"/>
      <c r="E18" s="44"/>
      <c r="F18" s="44"/>
      <c r="G18" s="44"/>
      <c r="H18" s="44"/>
      <c r="I18" s="20" t="s">
        <v>270</v>
      </c>
    </row>
    <row r="19" spans="1:9" ht="36" x14ac:dyDescent="0.3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3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3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35">
      <c r="A22" s="44" t="s">
        <v>199</v>
      </c>
      <c r="B22" s="44" t="s">
        <v>249</v>
      </c>
      <c r="C22" s="44" t="s">
        <v>237</v>
      </c>
      <c r="D22" s="44">
        <v>20</v>
      </c>
      <c r="E22" s="44" t="s">
        <v>228</v>
      </c>
      <c r="F22" s="44" t="s">
        <v>228</v>
      </c>
      <c r="G22" s="44" t="s">
        <v>229</v>
      </c>
      <c r="H22" s="44">
        <v>2</v>
      </c>
      <c r="I22" s="23" t="s">
        <v>274</v>
      </c>
    </row>
    <row r="23" spans="1:9" ht="18" x14ac:dyDescent="0.35">
      <c r="A23" s="44"/>
      <c r="B23" s="44"/>
      <c r="C23" s="44"/>
      <c r="D23" s="44"/>
      <c r="E23" s="44"/>
      <c r="F23" s="44"/>
      <c r="G23" s="44"/>
      <c r="H23" s="44"/>
      <c r="I23" s="20" t="s">
        <v>275</v>
      </c>
    </row>
    <row r="24" spans="1:9" ht="27" x14ac:dyDescent="0.35">
      <c r="A24" s="44"/>
      <c r="B24" s="44"/>
      <c r="C24" s="44"/>
      <c r="D24" s="44"/>
      <c r="E24" s="44"/>
      <c r="F24" s="44"/>
      <c r="G24" s="44"/>
      <c r="H24" s="44"/>
      <c r="I24" s="20" t="s">
        <v>276</v>
      </c>
    </row>
    <row r="25" spans="1:9" ht="81" x14ac:dyDescent="0.3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3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H10:H11"/>
    <mergeCell ref="A13:A14"/>
    <mergeCell ref="B13:B14"/>
    <mergeCell ref="C13:C14"/>
    <mergeCell ref="D13:D14"/>
    <mergeCell ref="E13:E14"/>
    <mergeCell ref="F13:F14"/>
    <mergeCell ref="H13:H14"/>
    <mergeCell ref="H16:H18"/>
    <mergeCell ref="H22:H24"/>
    <mergeCell ref="B22:B24"/>
    <mergeCell ref="C22:C24"/>
    <mergeCell ref="D22:D24"/>
    <mergeCell ref="E22:E24"/>
    <mergeCell ref="F22:F24"/>
    <mergeCell ref="G22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15" sqref="B15"/>
    </sheetView>
  </sheetViews>
  <sheetFormatPr defaultColWidth="8.81640625" defaultRowHeight="14.5" x14ac:dyDescent="0.35"/>
  <cols>
    <col min="1" max="1" width="17.453125" customWidth="1"/>
    <col min="2" max="2" width="14.7265625" customWidth="1"/>
    <col min="3" max="3" width="14" customWidth="1"/>
    <col min="4" max="5" width="8.81640625" customWidth="1"/>
    <col min="6" max="6" width="13.26953125" customWidth="1"/>
    <col min="7" max="7" width="20.1796875" customWidth="1"/>
    <col min="8" max="8" width="34.26953125" customWidth="1"/>
    <col min="9" max="9" width="25.7265625" customWidth="1"/>
  </cols>
  <sheetData>
    <row r="1" spans="1:9" ht="16" x14ac:dyDescent="0.35">
      <c r="A1" s="4" t="s">
        <v>0</v>
      </c>
      <c r="B1" s="41"/>
      <c r="C1" s="41"/>
      <c r="D1" s="41"/>
      <c r="E1" s="41"/>
      <c r="F1" s="41"/>
      <c r="G1" s="5" t="s">
        <v>20</v>
      </c>
      <c r="H1" s="6"/>
      <c r="I1" s="3"/>
    </row>
    <row r="2" spans="1:9" ht="21" customHeight="1" x14ac:dyDescent="0.35">
      <c r="A2" s="4" t="s">
        <v>75</v>
      </c>
      <c r="B2" s="41"/>
      <c r="C2" s="41"/>
      <c r="D2" s="41"/>
      <c r="E2" s="41"/>
      <c r="F2" s="41"/>
      <c r="G2" s="10" t="s">
        <v>80</v>
      </c>
      <c r="H2" s="4"/>
      <c r="I2" s="1"/>
    </row>
    <row r="3" spans="1:9" ht="16" x14ac:dyDescent="0.35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6" x14ac:dyDescent="0.35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35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6" x14ac:dyDescent="0.35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6" x14ac:dyDescent="0.35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6" x14ac:dyDescent="0.35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20</v>
      </c>
      <c r="G8" s="4"/>
      <c r="H8" s="4"/>
    </row>
    <row r="9" spans="1:9" ht="16" x14ac:dyDescent="0.35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18</v>
      </c>
      <c r="G9" s="4"/>
      <c r="H9" s="4"/>
    </row>
    <row r="10" spans="1:9" ht="16" x14ac:dyDescent="0.35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20</v>
      </c>
      <c r="G10" s="4"/>
      <c r="H10" s="4"/>
    </row>
    <row r="11" spans="1:9" ht="16" x14ac:dyDescent="0.35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15</v>
      </c>
      <c r="G11" s="4"/>
      <c r="H11" s="4"/>
    </row>
    <row r="12" spans="1:9" ht="16" x14ac:dyDescent="0.35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6" x14ac:dyDescent="0.35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6" x14ac:dyDescent="0.35">
      <c r="A14" s="4"/>
      <c r="B14" s="4"/>
      <c r="C14" s="4"/>
      <c r="D14" s="4"/>
      <c r="E14" s="4"/>
      <c r="F14" s="4"/>
      <c r="G14" s="4"/>
      <c r="H14" s="4"/>
    </row>
    <row r="15" spans="1:9" ht="16" x14ac:dyDescent="0.35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42"/>
      <c r="F15" s="42"/>
      <c r="G15" s="9" t="s">
        <v>77</v>
      </c>
      <c r="H15" s="4"/>
    </row>
    <row r="16" spans="1:9" ht="16" x14ac:dyDescent="0.35">
      <c r="A16" s="7" t="s">
        <v>73</v>
      </c>
      <c r="B16" s="4">
        <v>6</v>
      </c>
      <c r="C16" s="4"/>
      <c r="D16" s="4"/>
      <c r="E16" s="4"/>
      <c r="F16" s="4"/>
      <c r="G16" s="40"/>
      <c r="H16" s="4"/>
    </row>
    <row r="17" spans="1:9" ht="16" x14ac:dyDescent="0.35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40"/>
      <c r="H17" s="4"/>
    </row>
    <row r="18" spans="1:9" ht="16" x14ac:dyDescent="0.35">
      <c r="A18" s="4"/>
      <c r="B18" s="4"/>
      <c r="C18" s="4"/>
      <c r="D18" s="4"/>
      <c r="E18" s="4"/>
      <c r="F18" s="4"/>
      <c r="G18" s="40"/>
      <c r="H18" s="4"/>
    </row>
    <row r="19" spans="1:9" ht="16" x14ac:dyDescent="0.35">
      <c r="A19" s="7" t="s">
        <v>167</v>
      </c>
      <c r="B19" s="46" t="s">
        <v>114</v>
      </c>
      <c r="C19" s="46"/>
      <c r="D19" s="4"/>
      <c r="E19" s="4"/>
      <c r="F19" s="4"/>
      <c r="G19" s="4"/>
      <c r="H19" s="4"/>
    </row>
    <row r="20" spans="1:9" ht="16" x14ac:dyDescent="0.35">
      <c r="A20" s="14" t="s">
        <v>168</v>
      </c>
      <c r="B20" s="4" t="str">
        <f>VLOOKUP(B19,'Day Jobs'!A3:F15,2,FALSE)</f>
        <v>+1 W, +1 C</v>
      </c>
      <c r="I20" s="4"/>
    </row>
    <row r="21" spans="1:9" ht="30.5" x14ac:dyDescent="0.35">
      <c r="A21" s="14" t="s">
        <v>169</v>
      </c>
      <c r="B21" s="47" t="str">
        <f>VLOOKUP(B19,'Day Jobs'!A3:F15,3,FALSE)</f>
        <v>Improvise (CW), Perform (CW), Lie (CW), Crafty (RS)</v>
      </c>
      <c r="C21" s="47"/>
      <c r="D21" s="47"/>
      <c r="E21" s="47"/>
      <c r="F21" s="47"/>
      <c r="G21" s="47"/>
      <c r="H21" s="47"/>
    </row>
    <row r="22" spans="1:9" ht="16" x14ac:dyDescent="0.35">
      <c r="A22" s="7" t="s">
        <v>170</v>
      </c>
      <c r="B22" s="45" t="str">
        <f>VLOOKUP(B19,'Day Jobs'!A3:F15,4,FALSE)</f>
        <v>Big Personality</v>
      </c>
      <c r="C22" s="45"/>
      <c r="D22" s="4"/>
      <c r="E22" s="4"/>
      <c r="F22" s="4"/>
      <c r="G22" s="4"/>
      <c r="H22" s="4"/>
    </row>
    <row r="23" spans="1:9" ht="16" x14ac:dyDescent="0.35">
      <c r="A23" s="7" t="s">
        <v>171</v>
      </c>
      <c r="B23" s="45" t="str">
        <f>VLOOKUP(B19,'Day Jobs'!A3:F15,5,FALSE)</f>
        <v>Quick Change</v>
      </c>
      <c r="C23" s="45"/>
    </row>
    <row r="24" spans="1:9" ht="16" x14ac:dyDescent="0.35">
      <c r="A24" s="7" t="s">
        <v>172</v>
      </c>
      <c r="B24" s="45" t="str">
        <f>VLOOKUP(B19,'Day Jobs'!A3:F15,6,FALSE)</f>
        <v>Star Material</v>
      </c>
      <c r="C24" s="45"/>
    </row>
    <row r="26" spans="1:9" ht="15.5" x14ac:dyDescent="0.3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5" x14ac:dyDescent="0.3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6" x14ac:dyDescent="0.35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'Power Sets'!$A$2:$A$48</xm:f>
          </x14:formula1>
          <xm:sqref>B3:C3</xm:sqref>
        </x14:dataValidation>
        <x14:dataValidation type="list" allowBlank="1" showInputMessage="1" showErrorMessage="1" xr:uid="{00000000-0002-0000-0500-000001000000}">
          <x14:formula1>
            <xm:f>'Day Jobs'!$A$4:$A$15</xm:f>
          </x14:formula1>
          <xm:sqref>B19</xm:sqref>
        </x14:dataValidation>
        <x14:dataValidation type="list" allowBlank="1" showInputMessage="1" showErrorMessage="1" xr:uid="{00000000-0002-0000-0500-000002000000}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Chris Magoun</cp:lastModifiedBy>
  <cp:lastPrinted>2019-11-30T22:39:51Z</cp:lastPrinted>
  <dcterms:created xsi:type="dcterms:W3CDTF">2019-08-16T21:43:39Z</dcterms:created>
  <dcterms:modified xsi:type="dcterms:W3CDTF">2019-12-07T18:34:10Z</dcterms:modified>
</cp:coreProperties>
</file>