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45" i="2" l="1"/>
  <c r="F33" i="2"/>
  <c r="F39" i="2"/>
  <c r="F38" i="2"/>
  <c r="F9" i="2"/>
  <c r="F4" i="2"/>
  <c r="F34" i="2"/>
  <c r="E16" i="2"/>
  <c r="F29" i="2"/>
  <c r="F7" i="2"/>
  <c r="F48" i="2"/>
  <c r="F32" i="2"/>
  <c r="F28" i="2"/>
  <c r="F15" i="2"/>
  <c r="F46" i="2"/>
  <c r="D4" i="2"/>
  <c r="F3" i="2"/>
  <c r="F2" i="2"/>
  <c r="F11" i="1" s="1"/>
  <c r="B9" i="2"/>
  <c r="C40" i="2"/>
  <c r="F24" i="2"/>
  <c r="F14" i="2"/>
  <c r="F31" i="2"/>
  <c r="F8" i="2"/>
  <c r="F6" i="2"/>
  <c r="F40" i="2"/>
  <c r="E33" i="2"/>
  <c r="C16" i="2"/>
  <c r="D48" i="2"/>
  <c r="E40" i="2"/>
  <c r="E29" i="2"/>
  <c r="C29" i="2"/>
  <c r="C14" i="2"/>
  <c r="E39" i="2"/>
  <c r="D32" i="2"/>
  <c r="E31" i="2"/>
  <c r="E24" i="2"/>
  <c r="D44" i="2"/>
  <c r="E32" i="2"/>
  <c r="D15" i="2"/>
  <c r="E30" i="2"/>
  <c r="E46" i="2"/>
  <c r="B15" i="2"/>
  <c r="D28" i="2"/>
  <c r="E44" i="2"/>
  <c r="D45" i="2"/>
  <c r="F30" i="2"/>
  <c r="F12" i="2"/>
  <c r="E7" i="2"/>
  <c r="D2" i="2"/>
  <c r="F9" i="1" s="1"/>
  <c r="D12" i="2"/>
  <c r="D7" i="2"/>
  <c r="C12" i="2"/>
  <c r="E9" i="2"/>
  <c r="F13" i="2"/>
  <c r="D9" i="2"/>
  <c r="E3" i="2"/>
  <c r="B17" i="1"/>
  <c r="C15" i="2"/>
  <c r="D46" i="2"/>
  <c r="E38" i="2"/>
  <c r="E19" i="2"/>
  <c r="C46" i="2"/>
  <c r="C41" i="2"/>
  <c r="D38" i="2"/>
  <c r="D33" i="2"/>
  <c r="D31" i="2"/>
  <c r="E28" i="2"/>
  <c r="C33" i="2"/>
  <c r="D24" i="2"/>
  <c r="E48" i="2"/>
  <c r="E45" i="2"/>
  <c r="C28" i="2"/>
  <c r="B16" i="2"/>
  <c r="B45" i="2"/>
  <c r="C35" i="2"/>
  <c r="C48" i="2"/>
  <c r="C45" i="2"/>
  <c r="E37" i="2"/>
  <c r="E14" i="2"/>
  <c r="D39" i="2"/>
  <c r="C32" i="2"/>
  <c r="D29" i="2"/>
  <c r="C39" i="2"/>
  <c r="E15" i="2"/>
  <c r="D21" i="2"/>
  <c r="E12" i="2"/>
  <c r="D3" i="2"/>
  <c r="C3" i="2"/>
  <c r="E4" i="2"/>
  <c r="E2" i="2"/>
  <c r="C4" i="2"/>
  <c r="C2" i="2"/>
  <c r="E34" i="2"/>
  <c r="D34" i="2"/>
  <c r="C11" i="2"/>
  <c r="C38" i="2"/>
  <c r="B24" i="2"/>
  <c r="B46" i="2"/>
  <c r="B27" i="2"/>
  <c r="B37" i="2"/>
  <c r="B32" i="2"/>
  <c r="B21" i="2"/>
  <c r="C44" i="2"/>
  <c r="B17" i="2"/>
  <c r="B48" i="2"/>
  <c r="B31" i="2"/>
  <c r="B28" i="2"/>
  <c r="C31" i="2"/>
  <c r="B41" i="2"/>
  <c r="B44" i="2"/>
  <c r="B33" i="2"/>
  <c r="C43" i="2"/>
  <c r="B35" i="2"/>
  <c r="B29" i="2"/>
  <c r="C24" i="2"/>
  <c r="B8" i="2"/>
  <c r="B4" i="2"/>
  <c r="B12" i="2"/>
  <c r="B2" i="2"/>
  <c r="D6" i="2"/>
  <c r="B3" i="2"/>
  <c r="C34" i="2"/>
  <c r="B34" i="2"/>
  <c r="B47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7" i="1" l="1"/>
  <c r="F8" i="1"/>
  <c r="F10" i="1"/>
</calcChain>
</file>

<file path=xl/sharedStrings.xml><?xml version="1.0" encoding="utf-8"?>
<sst xmlns="http://schemas.openxmlformats.org/spreadsheetml/2006/main" count="365" uniqueCount="274">
  <si>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</si>
  <si>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</si>
  <si>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</si>
  <si>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</si>
  <si>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</si>
  <si>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</si>
  <si>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</si>
  <si>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</si>
  <si>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</si>
  <si>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</si>
  <si>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</si>
  <si>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</si>
  <si>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</si>
  <si>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</si>
  <si>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</si>
  <si>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</si>
  <si>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</si>
  <si>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</si>
  <si>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</si>
  <si>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</si>
  <si>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</si>
  <si>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</si>
  <si>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</si>
  <si>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</si>
  <si>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</si>
  <si>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</si>
  <si>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</si>
  <si>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</si>
  <si>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</si>
  <si>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</si>
  <si>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</si>
  <si>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</si>
  <si>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</si>
  <si>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</si>
  <si>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</si>
  <si>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</si>
  <si>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</si>
  <si>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</si>
  <si>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</si>
  <si>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</si>
  <si>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</si>
  <si>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</si>
  <si>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</si>
  <si>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</si>
  <si>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</si>
  <si>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</si>
  <si>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</si>
  <si>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</si>
  <si>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</si>
  <si>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</si>
  <si>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</si>
  <si>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</si>
  <si>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</si>
  <si>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</si>
  <si>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</si>
  <si>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</si>
  <si>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</si>
  <si>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</si>
  <si>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</si>
  <si>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</si>
  <si>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</si>
  <si>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</si>
  <si>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</si>
  <si>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</si>
  <si>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</si>
  <si>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</si>
  <si>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</si>
  <si>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</si>
  <si>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</si>
  <si>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</si>
  <si>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</si>
  <si>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</si>
  <si>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</si>
  <si>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</si>
  <si>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</si>
  <si>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</si>
  <si>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</si>
  <si>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</si>
  <si>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</si>
  <si>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</si>
  <si>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</si>
  <si>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</si>
  <si>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</si>
  <si>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</si>
  <si>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</si>
  <si>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</si>
  <si>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</si>
  <si>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</si>
  <si>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</si>
  <si>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</si>
  <si>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</si>
  <si>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</si>
  <si>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</si>
  <si>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</si>
  <si>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</si>
  <si>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</si>
  <si>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</si>
  <si>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</si>
  <si>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</si>
  <si>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</si>
  <si>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</si>
  <si>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</si>
  <si>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</si>
  <si>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</si>
  <si>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</si>
  <si>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</si>
  <si>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</si>
  <si>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</si>
  <si>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</si>
  <si>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</si>
  <si>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</si>
  <si>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</si>
  <si>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</si>
  <si>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</si>
  <si>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</si>
  <si>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</si>
  <si>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</si>
  <si>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</si>
  <si>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</si>
  <si>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</si>
  <si>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</si>
  <si>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</si>
  <si>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</si>
  <si>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</si>
  <si>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</si>
  <si>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</si>
  <si>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</si>
  <si>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</si>
  <si>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</si>
  <si>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</si>
  <si>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</si>
  <si>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</si>
  <si>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</si>
  <si>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</si>
  <si>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</si>
  <si>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</si>
  <si>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</si>
  <si>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</si>
  <si>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</si>
  <si>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</si>
  <si>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</si>
  <si>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</si>
  <si>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</si>
  <si>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</si>
  <si>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</si>
  <si>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</si>
  <si>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</si>
  <si>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</si>
  <si>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</si>
  <si>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</si>
  <si>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</si>
  <si>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</si>
  <si>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</si>
  <si>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</si>
  <si>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</si>
  <si>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</si>
  <si>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</si>
  <si>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</si>
  <si>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</si>
  <si>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</si>
  <si>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</si>
  <si>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</si>
  <si>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</si>
  <si>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</si>
  <si>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</si>
  <si>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</si>
  <si>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</si>
  <si>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</si>
  <si>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</si>
  <si>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</si>
  <si>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</si>
  <si>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</si>
  <si>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</si>
  <si>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</si>
  <si>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</si>
  <si>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</si>
  <si>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</si>
  <si>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</si>
  <si>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</si>
  <si>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</si>
  <si>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</si>
  <si>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</si>
  <si>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</si>
  <si>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</si>
  <si>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</si>
  <si>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</si>
  <si>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</si>
  <si>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</si>
  <si>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</si>
  <si>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</si>
  <si>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</si>
  <si>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</si>
  <si>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</si>
  <si>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</si>
  <si>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</si>
  <si>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</si>
  <si>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</si>
  <si>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</si>
  <si>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</si>
  <si>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</si>
  <si>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</si>
  <si>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</si>
  <si>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</si>
  <si>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</si>
  <si>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</si>
  <si>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</si>
  <si>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</si>
  <si>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</si>
  <si>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</si>
  <si>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</si>
  <si>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</si>
  <si>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</t>
  </si>
  <si>
    <t>N</t>
  </si>
  <si>
    <t>--</t>
  </si>
  <si>
    <t>Self</t>
  </si>
  <si>
    <t>E</t>
  </si>
  <si>
    <t>1 tgt</t>
  </si>
  <si>
    <t>A</t>
  </si>
  <si>
    <t>M</t>
  </si>
  <si>
    <t>U</t>
  </si>
  <si>
    <t>Move:</t>
  </si>
  <si>
    <t>Run</t>
  </si>
  <si>
    <t>Collette Sunday</t>
  </si>
  <si>
    <t>Mirage</t>
  </si>
  <si>
    <t>360 Degree Vision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</si>
  <si>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see in all directions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</si>
  <si>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Cannot be flanked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</si>
  <si>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None</t>
    </r>
  </si>
  <si>
    <t>Remote View</t>
  </si>
  <si>
    <t>M/2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</si>
  <si>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see as though you were 100 hexes away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</si>
  <si>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Burn -1 / x2 / -- / 10P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</si>
  <si>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Range x2 / x3 / -- / 10P</t>
    </r>
  </si>
  <si>
    <t>Flash</t>
  </si>
  <si>
    <t>Ars</t>
  </si>
  <si>
    <t>4/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</si>
  <si>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Blind (Reflex)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</si>
  <si>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Accuracy +2 / x2 / +0B / 10P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</si>
  <si>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Burn -1 / x3 / -- / 10P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</si>
  <si>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Range +1 / x3 / +0B / 10P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</si>
  <si>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Save DL +2 / x3 / +1B / 10P</t>
    </r>
  </si>
  <si>
    <t>Grandeur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</si>
  <si>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 create subtle illusions around you as you interact with people, making you seem more attractive, trustworthy, etc.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</si>
  <si>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Social checks +2</t>
    </r>
  </si>
  <si>
    <t>30 cubic meters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</si>
  <si>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Create a visual, audible and olfactory illusion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</si>
  <si>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Illusion is intangible and cannot interact at all with the world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</si>
  <si>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Touching the illusion dispels it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</si>
  <si>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Someone looking for problems with the illusion can make a Search check to spot something wrong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</si>
  <si>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Area x2 / x3 / -- / 10P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</si>
  <si>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Range x2 / x5 / -- / 10P</t>
    </r>
  </si>
  <si>
    <t>Light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</si>
  <si>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illuminate the chosen area from dim candlelight to bright spotlights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</si>
  <si>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Area x2 / x5 / +0B / 10P</t>
    </r>
  </si>
  <si>
    <t>Now You See Me</t>
  </si>
  <si>
    <t>D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</si>
  <si>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Once per combat, when you are attacked (but before the attack is resolved), you can spend an energy and make an immediate, free ½ move to your “true position”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</si>
  <si>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Your opponent’s attack does not happen, and his turn ends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</si>
  <si>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 xml:space="preserve">The opponent can negate this move by making a Wit save 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</si>
  <si>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Uses +1 / x3 / +0B / 20P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</si>
  <si>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Change appearance to any race, gender, clothing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</si>
  <si>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Illusion has visual, auditory and tactile elements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</si>
  <si>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Devices look and feel convincing, but do not function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</si>
  <si>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 are proficient in Disguise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</si>
  <si>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Disguise +4</t>
    </r>
  </si>
  <si>
    <t>Mirror Image</t>
  </si>
  <si>
    <t>T</t>
  </si>
  <si>
    <t>1+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</si>
  <si>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Create 1d3+1 decoys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</si>
  <si>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Decoys are indistinguishable from you, and keep within 2 hexes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</si>
  <si>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Decoys each cost 1 burn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</si>
  <si>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Decoys disappear in a single hit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</si>
  <si>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When you are hit, there is only a 1/x chance to hit you and if not, one of your decoys is hit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</si>
  <si>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Decoys Step / x2 / 0B / 20P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</si>
</sst>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7"/>
      <color theme="1"/>
      <name val="Abadi"/>
      <family val="2"/>
    </font>
    <font>
      <sz val="7"/>
      <color theme="1"/>
      <name val="Symbol"/>
      <family val="1"/>
      <charset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5" fillId="0" borderId="0" xfId="0" applyFont="1"/>
    <xf numFmtId="0" fontId="6" fillId="0" borderId="0" xfId="0" applyFont="1"/>
    <xf numFmtId="0" fontId="8" fillId="0" borderId="8" xfId="0" applyFont="1" applyBorder="1" applyAlignment="1">
      <alignment horizontal="left" vertical="center" wrapText="1" indent="2"/>
    </xf>
    <xf numFmtId="0" fontId="8" fillId="0" borderId="9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0" fillId="0" borderId="9" xfId="0" applyBorder="1" applyAlignment="1">
      <alignment vertical="top" wrapText="1"/>
    </xf>
    <xf numFmtId="0" fontId="7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 indent="2"/>
    </xf>
    <xf numFmtId="0" fontId="7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8" fillId="0" borderId="6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zoomScale="85" zoomScaleNormal="85" workbookViewId="0">
      <selection activeCell="B16" sqref="B16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5.28515625" bestFit="1" customWidth="1"/>
    <col min="4" max="5" width="8.85546875" customWidth="1"/>
    <col min="6" max="6" width="13.28515625" customWidth="1"/>
    <col min="7" max="7" width="20.140625" customWidth="1"/>
    <col min="8" max="8" width="6.42578125" bestFit="1" customWidth="1"/>
    <col min="9" max="9" width="25.7109375" customWidth="1"/>
    <col min="10" max="10" width="24.140625" customWidth="1"/>
  </cols>
  <sheetData>
    <row r="1" spans="1:9" ht="17.25" x14ac:dyDescent="0.3">
      <c r="A1" s="4" t="s">
        <v>0</v>
      </c>
      <c r="B1" s="36" t="s">
        <v>222</v>
      </c>
      <c r="C1" s="36"/>
      <c r="D1" s="36"/>
      <c r="E1" s="36"/>
      <c r="F1" s="36"/>
      <c r="G1" s="5" t="s">
        <v>20</v>
      </c>
      <c r="H1" s="6"/>
      <c r="I1" s="3"/>
    </row>
    <row r="2" spans="1:9" ht="21" customHeight="1" x14ac:dyDescent="0.3">
      <c r="A2" s="4" t="s">
        <v>75</v>
      </c>
      <c r="B2" s="36" t="s">
        <v>223</v>
      </c>
      <c r="C2" s="36"/>
      <c r="D2" s="37"/>
      <c r="E2" s="37"/>
      <c r="F2" s="37"/>
      <c r="G2" s="10" t="s">
        <v>91</v>
      </c>
      <c r="H2" s="4"/>
      <c r="I2" s="1"/>
    </row>
    <row r="3" spans="1:9" ht="17.25" x14ac:dyDescent="0.3">
      <c r="A3" s="4" t="s">
        <v>76</v>
      </c>
      <c r="B3" s="15" t="s">
        <v>185</v>
      </c>
      <c r="C3" s="15" t="s">
        <v>191</v>
      </c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9</v>
      </c>
      <c r="C7" s="4">
        <f t="shared" ref="C7:C13" si="0">(B7 - 10)/2</f>
        <v>-0.5</v>
      </c>
      <c r="D7" s="4"/>
      <c r="E7" s="4" t="s">
        <v>10</v>
      </c>
      <c r="F7" s="4">
        <f>_xlfn.FLOOR.MATH(VLOOKUP(G2,'Fighting Profiles'!A2:F48,2,FALSE))</f>
        <v>11</v>
      </c>
      <c r="G7" s="4"/>
      <c r="H7" s="4"/>
    </row>
    <row r="8" spans="1:9" ht="17.25" x14ac:dyDescent="0.3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_xlfn.FLOOR.MATH(VLOOKUP(G2,'Fighting Profiles'!A2:F48,3,FALSE))</f>
        <v>13</v>
      </c>
      <c r="G8" s="4"/>
      <c r="H8" s="4"/>
    </row>
    <row r="9" spans="1:9" ht="17.25" x14ac:dyDescent="0.3">
      <c r="A9" s="4" t="s">
        <v>15</v>
      </c>
      <c r="B9" s="8">
        <v>16</v>
      </c>
      <c r="C9" s="4">
        <f t="shared" si="0"/>
        <v>3</v>
      </c>
      <c r="D9" s="4"/>
      <c r="E9" s="4" t="s">
        <v>12</v>
      </c>
      <c r="F9" s="4">
        <f>_xlfn.FLOOR.MATH(VLOOKUP(G2,'Fighting Profiles'!A2:F48,4,FALSE))</f>
        <v>13</v>
      </c>
      <c r="G9" s="4"/>
      <c r="H9" s="4"/>
    </row>
    <row r="10" spans="1:9" ht="17.25" x14ac:dyDescent="0.3">
      <c r="A10" s="4" t="s">
        <v>16</v>
      </c>
      <c r="B10" s="8">
        <v>11</v>
      </c>
      <c r="C10" s="4">
        <f t="shared" si="0"/>
        <v>0.5</v>
      </c>
      <c r="D10" s="4"/>
      <c r="E10" s="4" t="s">
        <v>13</v>
      </c>
      <c r="F10" s="4">
        <f>_xlfn.FLOOR.MATH(VLOOKUP(G2,'Fighting Profiles'!A2:F48,5,FALSE))</f>
        <v>17</v>
      </c>
      <c r="G10" s="4"/>
      <c r="H10" s="4"/>
    </row>
    <row r="11" spans="1:9" ht="17.25" x14ac:dyDescent="0.3">
      <c r="A11" s="4" t="s">
        <v>17</v>
      </c>
      <c r="B11" s="8">
        <v>15</v>
      </c>
      <c r="C11" s="4">
        <f t="shared" si="0"/>
        <v>2.5</v>
      </c>
      <c r="D11" s="4"/>
      <c r="E11" s="4" t="s">
        <v>14</v>
      </c>
      <c r="F11" s="4">
        <f>_xlfn.FLOOR.MATH(VLOOKUP(G2,'Fighting Profiles'!A2:F48,6,FALSE))</f>
        <v>16</v>
      </c>
      <c r="G11" s="4"/>
      <c r="H11" s="4"/>
    </row>
    <row r="12" spans="1:9" ht="17.25" x14ac:dyDescent="0.3">
      <c r="A12" s="4" t="s">
        <v>18</v>
      </c>
      <c r="B12" s="8">
        <v>13</v>
      </c>
      <c r="C12" s="4">
        <f t="shared" si="0"/>
        <v>1.5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17</v>
      </c>
      <c r="C13" s="4">
        <f t="shared" si="0"/>
        <v>3.5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17">
        <f>_xlfn.CEILING.MATH($B$7*0.5) + _xlfn.CEILING.MATH($B$12 *0.5) + $B$10 + 8</f>
        <v>31</v>
      </c>
      <c r="C15" s="4"/>
      <c r="D15" s="7" t="s">
        <v>74</v>
      </c>
      <c r="E15" s="38"/>
      <c r="F15" s="39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16" t="s">
        <v>220</v>
      </c>
      <c r="E16" s="16" t="s">
        <v>221</v>
      </c>
      <c r="F16" s="16">
        <v>6</v>
      </c>
      <c r="G16" s="35"/>
      <c r="H16" s="4"/>
    </row>
    <row r="17" spans="1:10" ht="17.25" x14ac:dyDescent="0.3">
      <c r="A17" s="7" t="s">
        <v>71</v>
      </c>
      <c r="B17" s="4">
        <f xml:space="preserve"> _xlfn.FLOOR.MATH(C11+C9)</f>
        <v>5</v>
      </c>
      <c r="C17" s="4"/>
      <c r="D17" s="4"/>
      <c r="G17" s="35"/>
      <c r="H17" s="4"/>
    </row>
    <row r="18" spans="1:10" ht="17.25" x14ac:dyDescent="0.3">
      <c r="A18" s="4"/>
      <c r="B18" s="4"/>
      <c r="C18" s="4"/>
      <c r="D18" s="4"/>
      <c r="E18" s="4"/>
      <c r="F18" s="4"/>
      <c r="G18" s="35"/>
      <c r="H18" s="4"/>
    </row>
    <row r="19" spans="1:10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10" ht="16.5" thickBot="1" x14ac:dyDescent="0.3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10" x14ac:dyDescent="0.25">
      <c r="A21" s="26" t="s">
        <v>224</v>
      </c>
      <c r="B21" s="26" t="s">
        <v>219</v>
      </c>
      <c r="C21" s="26" t="s">
        <v>212</v>
      </c>
      <c r="D21" s="26">
        <v>10</v>
      </c>
      <c r="E21" s="26" t="s">
        <v>213</v>
      </c>
      <c r="F21" s="26" t="s">
        <v>213</v>
      </c>
      <c r="G21" s="29" t="s">
        <v>214</v>
      </c>
      <c r="H21" s="26">
        <v>0</v>
      </c>
      <c r="I21" s="18" t="s">
        <v>225</v>
      </c>
      <c r="J21" s="32" t="s">
        <v>227</v>
      </c>
    </row>
    <row r="22" spans="1:10" ht="15.75" thickBot="1" x14ac:dyDescent="0.3">
      <c r="A22" s="28"/>
      <c r="B22" s="28"/>
      <c r="C22" s="28"/>
      <c r="D22" s="28"/>
      <c r="E22" s="28"/>
      <c r="F22" s="28"/>
      <c r="G22" s="31"/>
      <c r="H22" s="28"/>
      <c r="I22" s="19" t="s">
        <v>226</v>
      </c>
      <c r="J22" s="34"/>
    </row>
    <row r="23" spans="1:10" x14ac:dyDescent="0.25">
      <c r="A23" s="26" t="s">
        <v>228</v>
      </c>
      <c r="B23" s="26" t="s">
        <v>219</v>
      </c>
      <c r="C23" s="26" t="s">
        <v>212</v>
      </c>
      <c r="D23" s="26">
        <v>20</v>
      </c>
      <c r="E23" s="26">
        <v>100</v>
      </c>
      <c r="F23" s="26" t="s">
        <v>213</v>
      </c>
      <c r="G23" s="29" t="s">
        <v>214</v>
      </c>
      <c r="H23" s="26" t="s">
        <v>229</v>
      </c>
      <c r="I23" s="32" t="s">
        <v>230</v>
      </c>
      <c r="J23" s="18" t="s">
        <v>231</v>
      </c>
    </row>
    <row r="24" spans="1:10" ht="15.75" thickBot="1" x14ac:dyDescent="0.3">
      <c r="A24" s="28"/>
      <c r="B24" s="28"/>
      <c r="C24" s="28"/>
      <c r="D24" s="28"/>
      <c r="E24" s="28"/>
      <c r="F24" s="28"/>
      <c r="G24" s="31"/>
      <c r="H24" s="28"/>
      <c r="I24" s="34"/>
      <c r="J24" s="19" t="s">
        <v>232</v>
      </c>
    </row>
    <row r="25" spans="1:10" x14ac:dyDescent="0.25">
      <c r="A25" s="26" t="s">
        <v>233</v>
      </c>
      <c r="B25" s="26" t="s">
        <v>234</v>
      </c>
      <c r="C25" s="26" t="s">
        <v>217</v>
      </c>
      <c r="D25" s="26">
        <v>20</v>
      </c>
      <c r="E25" s="26" t="s">
        <v>235</v>
      </c>
      <c r="F25" s="26">
        <v>0</v>
      </c>
      <c r="G25" s="29" t="s">
        <v>216</v>
      </c>
      <c r="H25" s="26">
        <v>6</v>
      </c>
      <c r="I25" s="32" t="s">
        <v>236</v>
      </c>
      <c r="J25" s="18" t="s">
        <v>237</v>
      </c>
    </row>
    <row r="26" spans="1:10" x14ac:dyDescent="0.25">
      <c r="A26" s="27"/>
      <c r="B26" s="27"/>
      <c r="C26" s="27"/>
      <c r="D26" s="27"/>
      <c r="E26" s="27"/>
      <c r="F26" s="27"/>
      <c r="G26" s="30"/>
      <c r="H26" s="27"/>
      <c r="I26" s="33"/>
      <c r="J26" s="20" t="s">
        <v>238</v>
      </c>
    </row>
    <row r="27" spans="1:10" x14ac:dyDescent="0.25">
      <c r="A27" s="27"/>
      <c r="B27" s="27"/>
      <c r="C27" s="27"/>
      <c r="D27" s="27"/>
      <c r="E27" s="27"/>
      <c r="F27" s="27"/>
      <c r="G27" s="30"/>
      <c r="H27" s="27"/>
      <c r="I27" s="33"/>
      <c r="J27" s="20" t="s">
        <v>239</v>
      </c>
    </row>
    <row r="28" spans="1:10" ht="15.75" thickBot="1" x14ac:dyDescent="0.3">
      <c r="A28" s="28"/>
      <c r="B28" s="28"/>
      <c r="C28" s="28"/>
      <c r="D28" s="28"/>
      <c r="E28" s="28"/>
      <c r="F28" s="28"/>
      <c r="G28" s="31"/>
      <c r="H28" s="28"/>
      <c r="I28" s="34"/>
      <c r="J28" s="19" t="s">
        <v>240</v>
      </c>
    </row>
    <row r="29" spans="1:10" ht="36" x14ac:dyDescent="0.25">
      <c r="A29" s="26" t="s">
        <v>241</v>
      </c>
      <c r="B29" s="26" t="s">
        <v>219</v>
      </c>
      <c r="C29" s="26" t="s">
        <v>212</v>
      </c>
      <c r="D29" s="26">
        <v>20</v>
      </c>
      <c r="E29" s="26" t="s">
        <v>213</v>
      </c>
      <c r="F29" s="26" t="s">
        <v>213</v>
      </c>
      <c r="G29" s="29" t="s">
        <v>214</v>
      </c>
      <c r="H29" s="26" t="s">
        <v>218</v>
      </c>
      <c r="I29" s="20" t="s">
        <v>242</v>
      </c>
      <c r="J29" s="32" t="s">
        <v>227</v>
      </c>
    </row>
    <row r="30" spans="1:10" ht="15.75" thickBot="1" x14ac:dyDescent="0.3">
      <c r="A30" s="28"/>
      <c r="B30" s="28"/>
      <c r="C30" s="28"/>
      <c r="D30" s="28"/>
      <c r="E30" s="28"/>
      <c r="F30" s="28"/>
      <c r="G30" s="31"/>
      <c r="H30" s="28"/>
      <c r="I30" s="19" t="s">
        <v>243</v>
      </c>
      <c r="J30" s="34"/>
    </row>
    <row r="31" spans="1:10" ht="18" x14ac:dyDescent="0.25">
      <c r="A31" s="26" t="s">
        <v>185</v>
      </c>
      <c r="B31" s="26" t="s">
        <v>219</v>
      </c>
      <c r="C31" s="26" t="s">
        <v>212</v>
      </c>
      <c r="D31" s="26">
        <v>20</v>
      </c>
      <c r="E31" s="26">
        <v>30</v>
      </c>
      <c r="F31" s="26" t="s">
        <v>213</v>
      </c>
      <c r="G31" s="29" t="s">
        <v>244</v>
      </c>
      <c r="H31" s="26" t="s">
        <v>218</v>
      </c>
      <c r="I31" s="20" t="s">
        <v>245</v>
      </c>
      <c r="J31" s="20" t="s">
        <v>249</v>
      </c>
    </row>
    <row r="32" spans="1:10" ht="18" x14ac:dyDescent="0.25">
      <c r="A32" s="27"/>
      <c r="B32" s="27"/>
      <c r="C32" s="27"/>
      <c r="D32" s="27"/>
      <c r="E32" s="27"/>
      <c r="F32" s="27"/>
      <c r="G32" s="30"/>
      <c r="H32" s="27"/>
      <c r="I32" s="20" t="s">
        <v>246</v>
      </c>
      <c r="J32" s="20" t="s">
        <v>250</v>
      </c>
    </row>
    <row r="33" spans="1:10" x14ac:dyDescent="0.25">
      <c r="A33" s="27"/>
      <c r="B33" s="27"/>
      <c r="C33" s="27"/>
      <c r="D33" s="27"/>
      <c r="E33" s="27"/>
      <c r="F33" s="27"/>
      <c r="G33" s="30"/>
      <c r="H33" s="27"/>
      <c r="I33" s="20" t="s">
        <v>247</v>
      </c>
      <c r="J33" s="20" t="s">
        <v>240</v>
      </c>
    </row>
    <row r="34" spans="1:10" ht="36.75" thickBot="1" x14ac:dyDescent="0.3">
      <c r="A34" s="28"/>
      <c r="B34" s="28"/>
      <c r="C34" s="28"/>
      <c r="D34" s="28"/>
      <c r="E34" s="28"/>
      <c r="F34" s="28"/>
      <c r="G34" s="31"/>
      <c r="H34" s="28"/>
      <c r="I34" s="19" t="s">
        <v>248</v>
      </c>
      <c r="J34" s="21"/>
    </row>
    <row r="35" spans="1:10" ht="27.75" thickBot="1" x14ac:dyDescent="0.3">
      <c r="A35" s="22" t="s">
        <v>251</v>
      </c>
      <c r="B35" s="23" t="s">
        <v>219</v>
      </c>
      <c r="C35" s="23" t="s">
        <v>212</v>
      </c>
      <c r="D35" s="23">
        <v>10</v>
      </c>
      <c r="E35" s="23">
        <v>100</v>
      </c>
      <c r="F35" s="23" t="s">
        <v>213</v>
      </c>
      <c r="G35" s="24" t="s">
        <v>244</v>
      </c>
      <c r="H35" s="23">
        <v>0</v>
      </c>
      <c r="I35" s="25" t="s">
        <v>252</v>
      </c>
      <c r="J35" s="25" t="s">
        <v>253</v>
      </c>
    </row>
    <row r="36" spans="1:10" ht="45" x14ac:dyDescent="0.25">
      <c r="A36" s="26" t="s">
        <v>254</v>
      </c>
      <c r="B36" s="26" t="s">
        <v>255</v>
      </c>
      <c r="C36" s="26" t="s">
        <v>211</v>
      </c>
      <c r="D36" s="26">
        <v>20</v>
      </c>
      <c r="E36" s="26" t="s">
        <v>213</v>
      </c>
      <c r="F36" s="26" t="s">
        <v>213</v>
      </c>
      <c r="G36" s="29" t="s">
        <v>214</v>
      </c>
      <c r="H36" s="26" t="s">
        <v>215</v>
      </c>
      <c r="I36" s="18" t="s">
        <v>256</v>
      </c>
      <c r="J36" s="32" t="s">
        <v>259</v>
      </c>
    </row>
    <row r="37" spans="1:10" ht="18" x14ac:dyDescent="0.25">
      <c r="A37" s="27"/>
      <c r="B37" s="27"/>
      <c r="C37" s="27"/>
      <c r="D37" s="27"/>
      <c r="E37" s="27"/>
      <c r="F37" s="27"/>
      <c r="G37" s="30"/>
      <c r="H37" s="27"/>
      <c r="I37" s="20" t="s">
        <v>257</v>
      </c>
      <c r="J37" s="33"/>
    </row>
    <row r="38" spans="1:10" ht="18.75" thickBot="1" x14ac:dyDescent="0.3">
      <c r="A38" s="28"/>
      <c r="B38" s="28"/>
      <c r="C38" s="28"/>
      <c r="D38" s="28"/>
      <c r="E38" s="28"/>
      <c r="F38" s="28"/>
      <c r="G38" s="31"/>
      <c r="H38" s="28"/>
      <c r="I38" s="19" t="s">
        <v>258</v>
      </c>
      <c r="J38" s="34"/>
    </row>
    <row r="39" spans="1:10" ht="18" x14ac:dyDescent="0.25">
      <c r="A39" s="26" t="s">
        <v>155</v>
      </c>
      <c r="B39" s="26" t="s">
        <v>219</v>
      </c>
      <c r="C39" s="26" t="s">
        <v>212</v>
      </c>
      <c r="D39" s="26">
        <v>20</v>
      </c>
      <c r="E39" s="26" t="s">
        <v>213</v>
      </c>
      <c r="F39" s="26" t="s">
        <v>213</v>
      </c>
      <c r="G39" s="29" t="s">
        <v>214</v>
      </c>
      <c r="H39" s="26" t="s">
        <v>218</v>
      </c>
      <c r="I39" s="20" t="s">
        <v>260</v>
      </c>
      <c r="J39" s="32" t="s">
        <v>227</v>
      </c>
    </row>
    <row r="40" spans="1:10" ht="18" x14ac:dyDescent="0.25">
      <c r="A40" s="27"/>
      <c r="B40" s="27"/>
      <c r="C40" s="27"/>
      <c r="D40" s="27"/>
      <c r="E40" s="27"/>
      <c r="F40" s="27"/>
      <c r="G40" s="30"/>
      <c r="H40" s="27"/>
      <c r="I40" s="20" t="s">
        <v>261</v>
      </c>
      <c r="J40" s="33"/>
    </row>
    <row r="41" spans="1:10" ht="18" x14ac:dyDescent="0.25">
      <c r="A41" s="27"/>
      <c r="B41" s="27"/>
      <c r="C41" s="27"/>
      <c r="D41" s="27"/>
      <c r="E41" s="27"/>
      <c r="F41" s="27"/>
      <c r="G41" s="30"/>
      <c r="H41" s="27"/>
      <c r="I41" s="20" t="s">
        <v>262</v>
      </c>
      <c r="J41" s="33"/>
    </row>
    <row r="42" spans="1:10" x14ac:dyDescent="0.25">
      <c r="A42" s="27"/>
      <c r="B42" s="27"/>
      <c r="C42" s="27"/>
      <c r="D42" s="27"/>
      <c r="E42" s="27"/>
      <c r="F42" s="27"/>
      <c r="G42" s="30"/>
      <c r="H42" s="27"/>
      <c r="I42" s="20" t="s">
        <v>263</v>
      </c>
      <c r="J42" s="33"/>
    </row>
    <row r="43" spans="1:10" ht="15.75" thickBot="1" x14ac:dyDescent="0.3">
      <c r="A43" s="28"/>
      <c r="B43" s="28"/>
      <c r="C43" s="28"/>
      <c r="D43" s="28"/>
      <c r="E43" s="28"/>
      <c r="F43" s="28"/>
      <c r="G43" s="31"/>
      <c r="H43" s="28"/>
      <c r="I43" s="19" t="s">
        <v>264</v>
      </c>
      <c r="J43" s="34"/>
    </row>
    <row r="44" spans="1:10" x14ac:dyDescent="0.25">
      <c r="A44" s="26" t="s">
        <v>265</v>
      </c>
      <c r="B44" s="26" t="s">
        <v>255</v>
      </c>
      <c r="C44" s="26" t="s">
        <v>266</v>
      </c>
      <c r="D44" s="26">
        <v>30</v>
      </c>
      <c r="E44" s="26" t="s">
        <v>213</v>
      </c>
      <c r="F44" s="26" t="s">
        <v>213</v>
      </c>
      <c r="G44" s="29" t="s">
        <v>214</v>
      </c>
      <c r="H44" s="26" t="s">
        <v>267</v>
      </c>
      <c r="I44" s="18" t="s">
        <v>268</v>
      </c>
      <c r="J44" s="32" t="s">
        <v>273</v>
      </c>
    </row>
    <row r="45" spans="1:10" ht="18" x14ac:dyDescent="0.25">
      <c r="A45" s="27"/>
      <c r="B45" s="27"/>
      <c r="C45" s="27"/>
      <c r="D45" s="27"/>
      <c r="E45" s="27"/>
      <c r="F45" s="27"/>
      <c r="G45" s="30"/>
      <c r="H45" s="27"/>
      <c r="I45" s="20" t="s">
        <v>269</v>
      </c>
      <c r="J45" s="33"/>
    </row>
    <row r="46" spans="1:10" x14ac:dyDescent="0.25">
      <c r="A46" s="27"/>
      <c r="B46" s="27"/>
      <c r="C46" s="27"/>
      <c r="D46" s="27"/>
      <c r="E46" s="27"/>
      <c r="F46" s="27"/>
      <c r="G46" s="30"/>
      <c r="H46" s="27"/>
      <c r="I46" s="20" t="s">
        <v>270</v>
      </c>
      <c r="J46" s="33"/>
    </row>
    <row r="47" spans="1:10" x14ac:dyDescent="0.25">
      <c r="A47" s="27"/>
      <c r="B47" s="27"/>
      <c r="C47" s="27"/>
      <c r="D47" s="27"/>
      <c r="E47" s="27"/>
      <c r="F47" s="27"/>
      <c r="G47" s="30"/>
      <c r="H47" s="27"/>
      <c r="I47" s="20" t="s">
        <v>271</v>
      </c>
      <c r="J47" s="33"/>
    </row>
    <row r="48" spans="1:10" ht="27.75" thickBot="1" x14ac:dyDescent="0.3">
      <c r="A48" s="28"/>
      <c r="B48" s="28"/>
      <c r="C48" s="28"/>
      <c r="D48" s="28"/>
      <c r="E48" s="28"/>
      <c r="F48" s="28"/>
      <c r="G48" s="31"/>
      <c r="H48" s="28"/>
      <c r="I48" s="19" t="s">
        <v>272</v>
      </c>
      <c r="J48" s="34"/>
    </row>
  </sheetData>
  <mergeCells count="75">
    <mergeCell ref="F25:F28"/>
    <mergeCell ref="F21:F22"/>
    <mergeCell ref="G21:G22"/>
    <mergeCell ref="G16:G18"/>
    <mergeCell ref="B2:F2"/>
    <mergeCell ref="B1:F1"/>
    <mergeCell ref="E15:F15"/>
    <mergeCell ref="J21:J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21:A22"/>
    <mergeCell ref="B21:B22"/>
    <mergeCell ref="C21:C22"/>
    <mergeCell ref="D21:D22"/>
    <mergeCell ref="E21:E22"/>
    <mergeCell ref="H21:H22"/>
    <mergeCell ref="A25:A28"/>
    <mergeCell ref="B25:B28"/>
    <mergeCell ref="C25:C28"/>
    <mergeCell ref="D25:D28"/>
    <mergeCell ref="E25:E28"/>
    <mergeCell ref="H36:H38"/>
    <mergeCell ref="J36:J38"/>
    <mergeCell ref="G25:G28"/>
    <mergeCell ref="H25:H28"/>
    <mergeCell ref="I25:I28"/>
    <mergeCell ref="G29:G30"/>
    <mergeCell ref="H29:H30"/>
    <mergeCell ref="J29:J30"/>
    <mergeCell ref="A31:A34"/>
    <mergeCell ref="B31:B34"/>
    <mergeCell ref="C31:C34"/>
    <mergeCell ref="D31:D34"/>
    <mergeCell ref="E31:E34"/>
    <mergeCell ref="F31:F34"/>
    <mergeCell ref="G31:G34"/>
    <mergeCell ref="H31:H34"/>
    <mergeCell ref="A29:A30"/>
    <mergeCell ref="B29:B30"/>
    <mergeCell ref="C29:C30"/>
    <mergeCell ref="D29:D30"/>
    <mergeCell ref="E29:E30"/>
    <mergeCell ref="F29:F30"/>
    <mergeCell ref="F39:F43"/>
    <mergeCell ref="G39:G43"/>
    <mergeCell ref="H39:H43"/>
    <mergeCell ref="J39:J43"/>
    <mergeCell ref="A36:A38"/>
    <mergeCell ref="B36:B38"/>
    <mergeCell ref="C36:C38"/>
    <mergeCell ref="A39:A43"/>
    <mergeCell ref="B39:B43"/>
    <mergeCell ref="C39:C43"/>
    <mergeCell ref="D39:D43"/>
    <mergeCell ref="E39:E43"/>
    <mergeCell ref="D36:D38"/>
    <mergeCell ref="E36:E38"/>
    <mergeCell ref="F36:F38"/>
    <mergeCell ref="G36:G38"/>
    <mergeCell ref="F44:F48"/>
    <mergeCell ref="G44:G48"/>
    <mergeCell ref="H44:H48"/>
    <mergeCell ref="J44:J48"/>
    <mergeCell ref="A44:A48"/>
    <mergeCell ref="B44:B48"/>
    <mergeCell ref="C44:C48"/>
    <mergeCell ref="D44:D48"/>
    <mergeCell ref="E44:E48"/>
  </mergeCells>
  <pageMargins left="0.7" right="0.7" top="0.75" bottom="0.75" header="0.3" footer="0.3"/>
  <pageSetup scale="5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10.5</v>
      </c>
      <c r="C2" s="4">
        <f xml:space="preserve"> 'Character Sheet'!C9+'Character Sheet'!C8+2+8</f>
        <v>14</v>
      </c>
      <c r="D2" s="4">
        <f xml:space="preserve"> 'Character Sheet'!C9+'Character Sheet'!C11+2+8</f>
        <v>15.5</v>
      </c>
      <c r="E2" s="4">
        <f xml:space="preserve"> 'Character Sheet'!C9+'Character Sheet'!C8+2+8</f>
        <v>14</v>
      </c>
      <c r="F2" s="4">
        <f xml:space="preserve"> 'Character Sheet'!C13+'Character Sheet'!C11+2+8</f>
        <v>16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13</v>
      </c>
      <c r="C3" s="4">
        <f xml:space="preserve"> 'Character Sheet'!C11+'Character Sheet'!C8+2+8</f>
        <v>13.5</v>
      </c>
      <c r="D3" s="4">
        <f xml:space="preserve"> 'Character Sheet'!C9+'Character Sheet'!C8+2+8</f>
        <v>14</v>
      </c>
      <c r="E3" s="4">
        <f xml:space="preserve"> 'Character Sheet'!C9+'Character Sheet'!C11+2+8</f>
        <v>15.5</v>
      </c>
      <c r="F3" s="4">
        <f xml:space="preserve"> 'Character Sheet'!C13+'Character Sheet'!C11+1+8</f>
        <v>15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11.5</v>
      </c>
      <c r="C4" s="4">
        <f xml:space="preserve"> 'Character Sheet'!C12+'Character Sheet'!C8+3+8</f>
        <v>13.5</v>
      </c>
      <c r="D4" s="4">
        <f xml:space="preserve"> 'Character Sheet'!C12+'Character Sheet'!C11+1+8</f>
        <v>13</v>
      </c>
      <c r="E4" s="4">
        <f xml:space="preserve"> 'Character Sheet'!C12+'Character Sheet'!C8+0+8</f>
        <v>10.5</v>
      </c>
      <c r="F4" s="4">
        <f xml:space="preserve"> 'Character Sheet'!C13+'Character Sheet'!C12+3+8</f>
        <v>16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9.5</v>
      </c>
      <c r="C5" s="4">
        <f xml:space="preserve"> 'Character Sheet'!C9+'Character Sheet'!C8+2+8</f>
        <v>14</v>
      </c>
      <c r="D5" s="4">
        <f xml:space="preserve"> 'Character Sheet'!C9+'Character Sheet'!C8+4+8</f>
        <v>16</v>
      </c>
      <c r="E5" s="4">
        <f xml:space="preserve"> 'Character Sheet'!C9+'Character Sheet'!C8+3+8</f>
        <v>15</v>
      </c>
      <c r="F5" s="4">
        <f xml:space="preserve"> 'Character Sheet'!C9+'Character Sheet'!C12+0+8</f>
        <v>12.5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13.5</v>
      </c>
      <c r="C6" s="4">
        <f xml:space="preserve"> 'Character Sheet'!C7+'Character Sheet'!C8+2+8</f>
        <v>10.5</v>
      </c>
      <c r="D6" s="4">
        <f xml:space="preserve"> 'Character Sheet'!C9+'Character Sheet'!C7+1+8</f>
        <v>11.5</v>
      </c>
      <c r="E6" s="4">
        <f xml:space="preserve"> 'Character Sheet'!C9+'Character Sheet'!C8+2+8</f>
        <v>14</v>
      </c>
      <c r="F6" s="4">
        <f xml:space="preserve"> 'Character Sheet'!C10+'Character Sheet'!C12+0+8</f>
        <v>10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9.5</v>
      </c>
      <c r="C7" s="4">
        <f xml:space="preserve"> 'Character Sheet'!C9+'Character Sheet'!C8+1+8</f>
        <v>13</v>
      </c>
      <c r="D7" s="4">
        <f xml:space="preserve"> 'Character Sheet'!C9+'Character Sheet'!C12+4+8</f>
        <v>16.5</v>
      </c>
      <c r="E7" s="4">
        <f xml:space="preserve"> 'Character Sheet'!C9+'Character Sheet'!C11+3+8</f>
        <v>16.5</v>
      </c>
      <c r="F7" s="4">
        <f xml:space="preserve"> 'Character Sheet'!C11+'Character Sheet'!C12+1+8</f>
        <v>13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10.5</v>
      </c>
      <c r="C8" s="4">
        <f xml:space="preserve"> 'Character Sheet'!C10+'Character Sheet'!C8+2+8</f>
        <v>11.5</v>
      </c>
      <c r="D8" s="4">
        <f xml:space="preserve"> 'Character Sheet'!C9+'Character Sheet'!C8+3+8</f>
        <v>15</v>
      </c>
      <c r="E8" s="4">
        <f xml:space="preserve"> 'Character Sheet'!C9+'Character Sheet'!C8+2+8</f>
        <v>14</v>
      </c>
      <c r="F8" s="4">
        <f xml:space="preserve"> 'Character Sheet'!C10+'Character Sheet'!C12+1+8</f>
        <v>11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14</v>
      </c>
      <c r="C9" s="4">
        <f xml:space="preserve"> 'Character Sheet'!C12+'Character Sheet'!C8+3+8</f>
        <v>13.5</v>
      </c>
      <c r="D9" s="4">
        <f xml:space="preserve"> 'Character Sheet'!C12+'Character Sheet'!C9+2+8</f>
        <v>14.5</v>
      </c>
      <c r="E9" s="4">
        <f xml:space="preserve"> 'Character Sheet'!C9+'Character Sheet'!C11+2+8</f>
        <v>15.5</v>
      </c>
      <c r="F9" s="4">
        <f xml:space="preserve"> 'Character Sheet'!C13+'Character Sheet'!C12+1+8</f>
        <v>14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16</v>
      </c>
      <c r="C10" s="4">
        <f xml:space="preserve"> 'Character Sheet'!C7+'Character Sheet'!C8+2+8</f>
        <v>10.5</v>
      </c>
      <c r="D10" s="4">
        <f xml:space="preserve"> 'Character Sheet'!C9+'Character Sheet'!C8+2+8</f>
        <v>14</v>
      </c>
      <c r="E10" s="4">
        <f xml:space="preserve"> 'Character Sheet'!C9+'Character Sheet'!C8+2+8</f>
        <v>14</v>
      </c>
      <c r="F10" s="4">
        <f xml:space="preserve"> 'Character Sheet'!C13+'Character Sheet'!C12+0+8</f>
        <v>13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12.5</v>
      </c>
      <c r="C11" s="4">
        <f xml:space="preserve"> 'Character Sheet'!C8+'Character Sheet'!C10+3+8</f>
        <v>12.5</v>
      </c>
      <c r="D11" s="4">
        <f xml:space="preserve"> 'Character Sheet'!C7+'Character Sheet'!C8+2+8</f>
        <v>10.5</v>
      </c>
      <c r="E11" s="4">
        <f xml:space="preserve"> 'Character Sheet'!C9+'Character Sheet'!C8+8</f>
        <v>12</v>
      </c>
      <c r="F11" s="4">
        <f xml:space="preserve"> 'Character Sheet'!C10+'Character Sheet'!C12+1+8</f>
        <v>11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10</v>
      </c>
      <c r="C12" s="4">
        <f xml:space="preserve"> 'Character Sheet'!C9+'Character Sheet'!C11+2+8</f>
        <v>15.5</v>
      </c>
      <c r="D12" s="4">
        <f xml:space="preserve"> 'Character Sheet'!C12+'Character Sheet'!C9+3+8</f>
        <v>15.5</v>
      </c>
      <c r="E12" s="4">
        <f xml:space="preserve"> 'Character Sheet'!C9+'Character Sheet'!C8+3+8</f>
        <v>15</v>
      </c>
      <c r="F12" s="4">
        <f xml:space="preserve"> 'Character Sheet'!C9+'Character Sheet'!C12+2+8</f>
        <v>14.5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10.5</v>
      </c>
      <c r="C13" s="4">
        <f xml:space="preserve"> 'Character Sheet'!C7+'Character Sheet'!C8+2+8</f>
        <v>10.5</v>
      </c>
      <c r="D13" s="4">
        <f xml:space="preserve"> 'Character Sheet'!C12+'Character Sheet'!C9+4+8</f>
        <v>16.5</v>
      </c>
      <c r="E13" s="4">
        <f xml:space="preserve"> 'Character Sheet'!C9+'Character Sheet'!C8+2+8</f>
        <v>14</v>
      </c>
      <c r="F13" s="4">
        <f xml:space="preserve"> 'Character Sheet'!C9+'Character Sheet'!C13+0+8</f>
        <v>14.5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10.5</v>
      </c>
      <c r="C14" s="4">
        <f xml:space="preserve"> 'Character Sheet'!C9+'Character Sheet'!C10+3+8</f>
        <v>14.5</v>
      </c>
      <c r="D14" s="4">
        <f xml:space="preserve"> 'Character Sheet'!C9+'Character Sheet'!C8+2+8</f>
        <v>14</v>
      </c>
      <c r="E14" s="4">
        <f xml:space="preserve"> 'Character Sheet'!C9+'Character Sheet'!C8+1+8</f>
        <v>13</v>
      </c>
      <c r="F14" s="4">
        <f xml:space="preserve"> 'Character Sheet'!C10+'Character Sheet'!C12+2+8</f>
        <v>12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14.5</v>
      </c>
      <c r="C15" s="11">
        <f xml:space="preserve"> 'Character Sheet'!C9+'Character Sheet'!C8+0+8</f>
        <v>12</v>
      </c>
      <c r="D15" s="11">
        <f xml:space="preserve"> 'Character Sheet'!C9+'Character Sheet'!C11+2+8</f>
        <v>15.5</v>
      </c>
      <c r="E15" s="11">
        <f xml:space="preserve"> 'Character Sheet'!C9+'Character Sheet'!C8+3+8</f>
        <v>15</v>
      </c>
      <c r="F15" s="11">
        <f xml:space="preserve"> 'Character Sheet'!C11+'Character Sheet'!C13+3+8</f>
        <v>17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10.5</v>
      </c>
      <c r="C16" s="4">
        <f xml:space="preserve"> 'Character Sheet'!C13+'Character Sheet'!C9+1+8</f>
        <v>15.5</v>
      </c>
      <c r="D16" s="4">
        <f xml:space="preserve"> 'Character Sheet'!C9+'Character Sheet'!C8+1+8</f>
        <v>13</v>
      </c>
      <c r="E16" s="4">
        <f xml:space="preserve"> 'Character Sheet'!C13+'Character Sheet'!C11+3+8</f>
        <v>17</v>
      </c>
      <c r="F16" s="4">
        <f xml:space="preserve"> 'Character Sheet'!C13+'Character Sheet'!C12+5+8</f>
        <v>18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11</v>
      </c>
      <c r="C17" s="4">
        <f xml:space="preserve"> 'Character Sheet'!C9+'Character Sheet'!C11+3+8</f>
        <v>16.5</v>
      </c>
      <c r="D17" s="4">
        <f xml:space="preserve"> 'Character Sheet'!C9+'Character Sheet'!C8+2+8</f>
        <v>14</v>
      </c>
      <c r="E17" s="4">
        <f xml:space="preserve"> 'Character Sheet'!C9+'Character Sheet'!C11+2+8</f>
        <v>15.5</v>
      </c>
      <c r="F17" s="4">
        <f xml:space="preserve"> 'Character Sheet'!C11+'Character Sheet'!C13+2+8</f>
        <v>16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13.5</v>
      </c>
      <c r="C18" s="4">
        <f xml:space="preserve"> 'Character Sheet'!C7+'Character Sheet'!C8+2+8</f>
        <v>10.5</v>
      </c>
      <c r="D18" s="4">
        <f xml:space="preserve"> 'Character Sheet'!C9+'Character Sheet'!C8+2+8</f>
        <v>14</v>
      </c>
      <c r="E18" s="4">
        <f xml:space="preserve"> 'Character Sheet'!C9+'Character Sheet'!C8+2+8</f>
        <v>14</v>
      </c>
      <c r="F18" s="4">
        <f xml:space="preserve"> 'Character Sheet'!C13+'Character Sheet'!C12+0+8</f>
        <v>13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10.5</v>
      </c>
      <c r="C19" s="4">
        <f xml:space="preserve"> 'Character Sheet'!C9+'Character Sheet'!C8+3+8</f>
        <v>15</v>
      </c>
      <c r="D19" s="4">
        <f xml:space="preserve"> 'Character Sheet'!C9+'Character Sheet'!C8+2+8</f>
        <v>14</v>
      </c>
      <c r="E19" s="4">
        <f xml:space="preserve"> 'Character Sheet'!C8+'Character Sheet'!C9+3+8</f>
        <v>15</v>
      </c>
      <c r="F19" s="4">
        <f xml:space="preserve"> 'Character Sheet'!C13+'Character Sheet'!C12+0+8</f>
        <v>13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12.5</v>
      </c>
      <c r="C20" s="4">
        <f xml:space="preserve"> 'Character Sheet'!C7+'Character Sheet'!C8+4+8</f>
        <v>12.5</v>
      </c>
      <c r="D20" s="4">
        <f xml:space="preserve"> 'Character Sheet'!C9+'Character Sheet'!C8+0+8</f>
        <v>12</v>
      </c>
      <c r="E20" s="4">
        <f xml:space="preserve"> 'Character Sheet'!C9+'Character Sheet'!C8+2+8</f>
        <v>14</v>
      </c>
      <c r="F20" s="4">
        <f xml:space="preserve"> 'Character Sheet'!C13+'Character Sheet'!C12+0+8</f>
        <v>13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12</v>
      </c>
      <c r="C21" s="4">
        <f xml:space="preserve"> 'Character Sheet'!C9+'Character Sheet'!C11+2+8</f>
        <v>15.5</v>
      </c>
      <c r="D21" s="4">
        <f xml:space="preserve"> 'Character Sheet'!C9+'Character Sheet'!C8+2+8</f>
        <v>14</v>
      </c>
      <c r="E21" s="4">
        <f xml:space="preserve"> 'Character Sheet'!C9+'Character Sheet'!C11+2+8</f>
        <v>15.5</v>
      </c>
      <c r="F21" s="4">
        <f xml:space="preserve"> 'Character Sheet'!C11+'Character Sheet'!C12+2+8</f>
        <v>14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14.5</v>
      </c>
      <c r="C22" s="4">
        <f xml:space="preserve"> 'Character Sheet'!C9+'Character Sheet'!C8+1+8</f>
        <v>13</v>
      </c>
      <c r="D22" s="4">
        <f xml:space="preserve"> 'Character Sheet'!C9+'Character Sheet'!C11+1+8</f>
        <v>14.5</v>
      </c>
      <c r="E22" s="4">
        <f xml:space="preserve"> 'Character Sheet'!C9+'Character Sheet'!C11+3+8</f>
        <v>16.5</v>
      </c>
      <c r="F22" s="4">
        <f xml:space="preserve"> 'Character Sheet'!C11+'Character Sheet'!C12+1+8</f>
        <v>13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11.5</v>
      </c>
      <c r="C23" s="4">
        <f xml:space="preserve"> 'Character Sheet'!C7+'Character Sheet'!C8+2+8</f>
        <v>10.5</v>
      </c>
      <c r="D23" s="4">
        <f xml:space="preserve"> 'Character Sheet'!C7+'Character Sheet'!C8+3+8</f>
        <v>11.5</v>
      </c>
      <c r="E23" s="4">
        <f xml:space="preserve"> 'Character Sheet'!C9+'Character Sheet'!C8+2+8</f>
        <v>14</v>
      </c>
      <c r="F23" s="4">
        <f xml:space="preserve"> 'Character Sheet'!C10+'Character Sheet'!C12+0+8</f>
        <v>10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11.5</v>
      </c>
      <c r="C24" s="4">
        <f xml:space="preserve"> 'Character Sheet'!C7+'Character Sheet'!C10+4+8</f>
        <v>12</v>
      </c>
      <c r="D24" s="4">
        <f xml:space="preserve"> 'Character Sheet'!C9+'Character Sheet'!C8+0+8</f>
        <v>12</v>
      </c>
      <c r="E24" s="4">
        <f xml:space="preserve"> 'Character Sheet'!C9+'Character Sheet'!C10+2+8</f>
        <v>13.5</v>
      </c>
      <c r="F24" s="4">
        <f xml:space="preserve"> 'Character Sheet'!C12+'Character Sheet'!C10+2+8</f>
        <v>12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14</v>
      </c>
      <c r="C25" s="4">
        <f xml:space="preserve"> 'Character Sheet'!C13+'Character Sheet'!C8+3+8</f>
        <v>15.5</v>
      </c>
      <c r="D25" s="4">
        <f xml:space="preserve"> 'Character Sheet'!C13+'Character Sheet'!C9+0+8</f>
        <v>14.5</v>
      </c>
      <c r="E25" s="4">
        <f xml:space="preserve"> 'Character Sheet'!C9+'Character Sheet'!C8+2+8</f>
        <v>14</v>
      </c>
      <c r="F25" s="4">
        <f xml:space="preserve"> 'Character Sheet'!C13+'Character Sheet'!C12+2+8</f>
        <v>15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15</v>
      </c>
      <c r="C26" s="4">
        <f xml:space="preserve"> 'Character Sheet'!C11+'Character Sheet'!C8+2+8</f>
        <v>13.5</v>
      </c>
      <c r="D26" s="4">
        <f xml:space="preserve"> 'Character Sheet'!C11+'Character Sheet'!C12+2+8</f>
        <v>14</v>
      </c>
      <c r="E26" s="4">
        <f xml:space="preserve"> 'Character Sheet'!C9+'Character Sheet'!C11+2+8</f>
        <v>15.5</v>
      </c>
      <c r="F26" s="4">
        <f xml:space="preserve"> 'Character Sheet'!C11+'Character Sheet'!C13+2+8</f>
        <v>16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10</v>
      </c>
      <c r="C27" s="4">
        <f xml:space="preserve"> 'Character Sheet'!C9+'Character Sheet'!C11+2+8</f>
        <v>15.5</v>
      </c>
      <c r="D27" s="4">
        <f xml:space="preserve"> 'Character Sheet'!C9+'Character Sheet'!C11+3+8</f>
        <v>16.5</v>
      </c>
      <c r="E27" s="4">
        <f xml:space="preserve"> 'Character Sheet'!C9+'Character Sheet'!C8+3+8</f>
        <v>15</v>
      </c>
      <c r="F27" s="4">
        <f xml:space="preserve"> 'Character Sheet'!C11+'Character Sheet'!C12+2+8</f>
        <v>14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11.5</v>
      </c>
      <c r="C28" s="4">
        <f xml:space="preserve"> 'Character Sheet'!C9+'Character Sheet'!C8+3+8</f>
        <v>15</v>
      </c>
      <c r="D28" s="4">
        <f xml:space="preserve"> 'Character Sheet'!C9+'Character Sheet'!C11+1+8</f>
        <v>14.5</v>
      </c>
      <c r="E28" s="4">
        <f xml:space="preserve"> 'Character Sheet'!C9+'Character Sheet'!C8+2+8</f>
        <v>14</v>
      </c>
      <c r="F28" s="4">
        <f xml:space="preserve"> 'Character Sheet'!C13+'Character Sheet'!C11+1+8</f>
        <v>15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8.5</v>
      </c>
      <c r="C29" s="4">
        <f xml:space="preserve"> 'Character Sheet'!C9+'Character Sheet'!C11+1+8</f>
        <v>14.5</v>
      </c>
      <c r="D29" s="4">
        <f xml:space="preserve"> 'Character Sheet'!C11+'Character Sheet'!C8+2+8</f>
        <v>13.5</v>
      </c>
      <c r="E29" s="4">
        <f xml:space="preserve"> 'Character Sheet'!C9+'Character Sheet'!C11+3+8</f>
        <v>16.5</v>
      </c>
      <c r="F29" s="4">
        <f xml:space="preserve"> 'Character Sheet'!C12+'Character Sheet'!C11+4+8</f>
        <v>16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15</v>
      </c>
      <c r="C30" s="4">
        <f xml:space="preserve"> 'Character Sheet'!C7+'Character Sheet'!C8+2+8</f>
        <v>10.5</v>
      </c>
      <c r="D30" s="4">
        <f xml:space="preserve"> 'Character Sheet'!C9+'Character Sheet'!C8+1+8</f>
        <v>13</v>
      </c>
      <c r="E30" s="4">
        <f xml:space="preserve"> 'Character Sheet'!C9+'Character Sheet'!C11+4+8</f>
        <v>17.5</v>
      </c>
      <c r="F30" s="4">
        <f xml:space="preserve"> 'Character Sheet'!C13+'Character Sheet'!C9+0+8</f>
        <v>14.5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11.5</v>
      </c>
      <c r="C31" s="4">
        <f xml:space="preserve"> 'Character Sheet'!C7+'Character Sheet'!C10+3+8</f>
        <v>11</v>
      </c>
      <c r="D31" s="4">
        <f xml:space="preserve"> 'Character Sheet'!C9+'Character Sheet'!C8+2+8</f>
        <v>14</v>
      </c>
      <c r="E31" s="4">
        <f xml:space="preserve"> 'Character Sheet'!C9+'Character Sheet'!C10+2+8</f>
        <v>13.5</v>
      </c>
      <c r="F31" s="4">
        <f xml:space="preserve"> 'Character Sheet'!C10+'Character Sheet'!C11+0+8</f>
        <v>11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8.5</v>
      </c>
      <c r="C32" s="4">
        <f xml:space="preserve"> 'Character Sheet'!C11+'Character Sheet'!C8+1+8</f>
        <v>12.5</v>
      </c>
      <c r="D32" s="4">
        <f xml:space="preserve"> 'Character Sheet'!C9+'Character Sheet'!C11+3+8</f>
        <v>16.5</v>
      </c>
      <c r="E32" s="4">
        <f xml:space="preserve"> 'Character Sheet'!C9+'Character Sheet'!C11+3+8</f>
        <v>16.5</v>
      </c>
      <c r="F32" s="4">
        <f xml:space="preserve"> 'Character Sheet'!C11+'Character Sheet'!C13+3+8</f>
        <v>17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9</v>
      </c>
      <c r="C33" s="4">
        <f xml:space="preserve"> 'Character Sheet'!C13+'Character Sheet'!C8+1+8</f>
        <v>13.5</v>
      </c>
      <c r="D33" s="4">
        <f xml:space="preserve"> 'Character Sheet'!C9+'Character Sheet'!C8+1+8</f>
        <v>13</v>
      </c>
      <c r="E33" s="4">
        <f xml:space="preserve"> 'Character Sheet'!C13+'Character Sheet'!C9+3+8</f>
        <v>17.5</v>
      </c>
      <c r="F33" s="4">
        <f xml:space="preserve"> 'Character Sheet'!C13+'Character Sheet'!C12+5+8</f>
        <v>18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11.5</v>
      </c>
      <c r="C34" s="4">
        <f xml:space="preserve"> 'Character Sheet'!C7+'Character Sheet'!C12+4+8</f>
        <v>13</v>
      </c>
      <c r="D34" s="4">
        <f xml:space="preserve"> 'Character Sheet'!C12+'Character Sheet'!C8+1+8</f>
        <v>11.5</v>
      </c>
      <c r="E34" s="4">
        <f xml:space="preserve"> 'Character Sheet'!C9+'Character Sheet'!C8+2+8</f>
        <v>14</v>
      </c>
      <c r="F34" s="4">
        <f xml:space="preserve"> 'Character Sheet'!C12+'Character Sheet'!C13+0+8</f>
        <v>13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12.5</v>
      </c>
      <c r="C35" s="4">
        <f xml:space="preserve"> 'Character Sheet'!C8+'Character Sheet'!C9+0+8</f>
        <v>12</v>
      </c>
      <c r="D35" s="4">
        <f xml:space="preserve"> 'Character Sheet'!C12+'Character Sheet'!C9+2+8</f>
        <v>14.5</v>
      </c>
      <c r="E35" s="4">
        <f xml:space="preserve"> 'Character Sheet'!C9+'Character Sheet'!C12+3+8</f>
        <v>15.5</v>
      </c>
      <c r="F35" s="4">
        <f xml:space="preserve"> 'Character Sheet'!C11+'Character Sheet'!C12+3+8</f>
        <v>15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8.5</v>
      </c>
      <c r="C36" s="4">
        <f xml:space="preserve"> 'Character Sheet'!C7+'Character Sheet'!C8+1+8</f>
        <v>9.5</v>
      </c>
      <c r="D36" s="4">
        <f xml:space="preserve"> 'Character Sheet'!C12+'Character Sheet'!C8+5+8</f>
        <v>15.5</v>
      </c>
      <c r="E36" s="4">
        <f xml:space="preserve"> 'Character Sheet'!C9+'Character Sheet'!C12+3+8</f>
        <v>15.5</v>
      </c>
      <c r="F36" s="4">
        <f xml:space="preserve"> 'Character Sheet'!C13+'Character Sheet'!C12+0+8</f>
        <v>13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11.5</v>
      </c>
      <c r="C37" s="4">
        <f xml:space="preserve"> 'Character Sheet'!C7+'Character Sheet'!C8+2+8</f>
        <v>10.5</v>
      </c>
      <c r="D37" s="4">
        <f xml:space="preserve"> 'Character Sheet'!C9+'Character Sheet'!C8+3+8</f>
        <v>15</v>
      </c>
      <c r="E37" s="4">
        <f xml:space="preserve"> 'Character Sheet'!C9+'Character Sheet'!C8+2+8</f>
        <v>14</v>
      </c>
      <c r="F37" s="4">
        <f xml:space="preserve"> 'Character Sheet'!C11+'Character Sheet'!C12+0+8</f>
        <v>12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13.5</v>
      </c>
      <c r="C38" s="4">
        <f xml:space="preserve"> 'Character Sheet'!C7+'Character Sheet'!C8+1+8</f>
        <v>9.5</v>
      </c>
      <c r="D38" s="4">
        <f xml:space="preserve"> 'Character Sheet'!C9+'Character Sheet'!C8+1+8</f>
        <v>13</v>
      </c>
      <c r="E38" s="4">
        <f xml:space="preserve"> 'Character Sheet'!C9+'Character Sheet'!C8+5+8</f>
        <v>17</v>
      </c>
      <c r="F38" s="4">
        <f xml:space="preserve"> 'Character Sheet'!C12+'Character Sheet'!C13+0+8</f>
        <v>13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12</v>
      </c>
      <c r="C39" s="4">
        <f xml:space="preserve"> 'Character Sheet'!C9+'Character Sheet'!C8+2+8</f>
        <v>14</v>
      </c>
      <c r="D39" s="4">
        <f xml:space="preserve"> 'Character Sheet'!C12+'Character Sheet'!C8+2+8</f>
        <v>12.5</v>
      </c>
      <c r="E39" s="4">
        <f xml:space="preserve"> 'Character Sheet'!C9+'Character Sheet'!C11+3+8</f>
        <v>16.5</v>
      </c>
      <c r="F39" s="4">
        <f xml:space="preserve"> 'Character Sheet'!C13+'Character Sheet'!C12+3+8</f>
        <v>16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13.5</v>
      </c>
      <c r="C40" s="4">
        <f xml:space="preserve"> 'Character Sheet'!C10+'Character Sheet'!C12+3+8</f>
        <v>13</v>
      </c>
      <c r="D40" s="4">
        <f xml:space="preserve"> 'Character Sheet'!C12+'Character Sheet'!C8+2+8</f>
        <v>12.5</v>
      </c>
      <c r="E40" s="4">
        <f xml:space="preserve"> 'Character Sheet'!C9+'Character Sheet'!C12+2+8</f>
        <v>14.5</v>
      </c>
      <c r="F40" s="4">
        <f xml:space="preserve"> 'Character Sheet'!C13+'Character Sheet'!C9+0+8</f>
        <v>14.5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9</v>
      </c>
      <c r="C41" s="4">
        <f xml:space="preserve"> 'Character Sheet'!C9+'Character Sheet'!C8+2+8</f>
        <v>14</v>
      </c>
      <c r="D41" s="4">
        <f xml:space="preserve"> 'Character Sheet'!C12+'Character Sheet'!C8+4+8</f>
        <v>14.5</v>
      </c>
      <c r="E41" s="4">
        <f xml:space="preserve"> 'Character Sheet'!C9+'Character Sheet'!C12+2+8</f>
        <v>14.5</v>
      </c>
      <c r="F41" s="4">
        <f xml:space="preserve"> 'Character Sheet'!C13+'Character Sheet'!C12+2+8</f>
        <v>15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12.5</v>
      </c>
      <c r="C42" s="4">
        <f xml:space="preserve"> 'Character Sheet'!C9+'Character Sheet'!C8+0+8</f>
        <v>12</v>
      </c>
      <c r="D42" s="4">
        <f xml:space="preserve"> 'Character Sheet'!C9+'Character Sheet'!C11+4+8</f>
        <v>17.5</v>
      </c>
      <c r="E42" s="4">
        <f xml:space="preserve"> 'Character Sheet'!C9+'Character Sheet'!C11+3+8</f>
        <v>16.5</v>
      </c>
      <c r="F42" s="4">
        <f xml:space="preserve"> 'Character Sheet'!C11+'Character Sheet'!C12+1+8</f>
        <v>13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8.5</v>
      </c>
      <c r="C43" s="4">
        <f xml:space="preserve"> 'Character Sheet'!C7+'Character Sheet'!C8+2+8</f>
        <v>10.5</v>
      </c>
      <c r="D43" s="4">
        <f xml:space="preserve"> 'Character Sheet'!C8+'Character Sheet'!C12+4+8</f>
        <v>14.5</v>
      </c>
      <c r="E43" s="4">
        <f xml:space="preserve"> 'Character Sheet'!C9+'Character Sheet'!C8+3+8</f>
        <v>15</v>
      </c>
      <c r="F43" s="4">
        <f xml:space="preserve"> 'Character Sheet'!C13+'Character Sheet'!C12+1+8</f>
        <v>14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13</v>
      </c>
      <c r="C44" s="4">
        <f xml:space="preserve"> 'Character Sheet'!C7+'Character Sheet'!C10+3+8</f>
        <v>11</v>
      </c>
      <c r="D44" s="4">
        <f xml:space="preserve"> 'Character Sheet'!C9+'Character Sheet'!C12+2+8</f>
        <v>14.5</v>
      </c>
      <c r="E44" s="4">
        <f xml:space="preserve"> 'Character Sheet'!C9+'Character Sheet'!C10+0+8</f>
        <v>11.5</v>
      </c>
      <c r="F44" s="4">
        <f xml:space="preserve"> 'Character Sheet'!C13+'Character Sheet'!C12+0+8</f>
        <v>13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14.5</v>
      </c>
      <c r="C45" s="4">
        <f xml:space="preserve"> 'Character Sheet'!C9+'Character Sheet'!C8+2+8</f>
        <v>14</v>
      </c>
      <c r="D45" s="4">
        <f xml:space="preserve"> 'Character Sheet'!C9+'Character Sheet'!C11+1+8</f>
        <v>14.5</v>
      </c>
      <c r="E45" s="4">
        <f xml:space="preserve"> 'Character Sheet'!C2+'Character Sheet'!C8+2+8</f>
        <v>11</v>
      </c>
      <c r="F45" s="4">
        <f xml:space="preserve"> 'Character Sheet'!C13+'Character Sheet'!C12+1+8</f>
        <v>14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11.5</v>
      </c>
      <c r="C46" s="4">
        <f xml:space="preserve"> 'Character Sheet'!C11+'Character Sheet'!C8+2+8</f>
        <v>13.5</v>
      </c>
      <c r="D46" s="4">
        <f xml:space="preserve"> 'Character Sheet'!C11+'Character Sheet'!C8+2+8</f>
        <v>13.5</v>
      </c>
      <c r="E46" s="4">
        <f xml:space="preserve"> 'Character Sheet'!C13+'Character Sheet'!C9+3+8</f>
        <v>17.5</v>
      </c>
      <c r="F46" s="4">
        <f xml:space="preserve"> 'Character Sheet'!C11+'Character Sheet'!C13+2+8</f>
        <v>16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11.5</v>
      </c>
      <c r="C47" s="4">
        <f xml:space="preserve"> 'Character Sheet'!C7+'Character Sheet'!C10+3+8</f>
        <v>11</v>
      </c>
      <c r="D47" s="4">
        <f xml:space="preserve"> 'Character Sheet'!C9+'Character Sheet'!C8+2+8</f>
        <v>14</v>
      </c>
      <c r="E47" s="4">
        <f xml:space="preserve"> 'Character Sheet'!C9+'Character Sheet'!C8+2+8</f>
        <v>14</v>
      </c>
      <c r="F47" s="4">
        <f xml:space="preserve"> 'Character Sheet'!C10+'Character Sheet'!C12+0+8</f>
        <v>10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11</v>
      </c>
      <c r="C48" s="4">
        <f xml:space="preserve"> 'Character Sheet'!C8+'Character Sheet'!C9+2+8</f>
        <v>14</v>
      </c>
      <c r="D48" s="4">
        <f xml:space="preserve"> 'Character Sheet'!C11+'Character Sheet'!C9+2+8</f>
        <v>15.5</v>
      </c>
      <c r="E48" s="4">
        <f xml:space="preserve"> 'Character Sheet'!C11+'Character Sheet'!C8+3+8</f>
        <v>14.5</v>
      </c>
      <c r="F48" s="4">
        <f xml:space="preserve"> 'Character Sheet'!C11+'Character Sheet'!C13+2+8</f>
        <v>16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7" zoomScale="90" zoomScaleNormal="90" workbookViewId="0">
      <selection activeCell="A15" sqref="A15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40" t="s">
        <v>96</v>
      </c>
      <c r="C1" s="40"/>
      <c r="D1" s="4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2019-08-23T21:17:07Z</cp:lastPrinted>
  <dcterms:created xsi:type="dcterms:W3CDTF">2019-08-16T21:43:39Z</dcterms:created>
  <dcterms:modified xsi:type="dcterms:W3CDTF">2019-08-23T21:20:31Z</dcterms:modified>
</cp:coreProperties>
</file>