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u\Desktop\Runebearer\SupersNew\characters\"/>
    </mc:Choice>
  </mc:AlternateContent>
  <xr:revisionPtr revIDLastSave="0" documentId="13_ncr:1_{88D61903-9D45-45E2-8B3E-D932BB747FB8}" xr6:coauthVersionLast="47" xr6:coauthVersionMax="47" xr10:uidLastSave="{00000000-0000-0000-0000-000000000000}"/>
  <bookViews>
    <workbookView xWindow="55125" yWindow="540" windowWidth="12375" windowHeight="15495" xr2:uid="{00000000-000D-0000-FFFF-FFFF00000000}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6" l="1"/>
  <c r="B24" i="6"/>
  <c r="B23" i="6"/>
  <c r="B22" i="6"/>
  <c r="B21" i="6"/>
  <c r="B20" i="6"/>
  <c r="C13" i="6" l="1"/>
  <c r="C12" i="6"/>
  <c r="C11" i="6"/>
  <c r="C10" i="6"/>
  <c r="C9" i="6"/>
  <c r="C8" i="6"/>
  <c r="C7" i="6"/>
  <c r="B17" i="6" l="1"/>
  <c r="C9" i="1"/>
  <c r="C10" i="1"/>
  <c r="C8" i="1"/>
  <c r="C7" i="1"/>
  <c r="C11" i="1"/>
  <c r="C12" i="1"/>
  <c r="C6" i="1"/>
  <c r="D29" i="2" l="1"/>
  <c r="E29" i="2"/>
  <c r="F29" i="2"/>
  <c r="C29" i="2"/>
  <c r="B29" i="2"/>
  <c r="F47" i="2"/>
  <c r="B46" i="2"/>
  <c r="C33" i="2"/>
  <c r="D47" i="2"/>
  <c r="F49" i="2"/>
  <c r="C47" i="2"/>
  <c r="B21" i="2"/>
  <c r="F7" i="2"/>
  <c r="D30" i="2"/>
  <c r="F15" i="2"/>
  <c r="E49" i="2"/>
  <c r="B27" i="2"/>
  <c r="D49" i="2"/>
  <c r="F33" i="2"/>
  <c r="C3" i="2"/>
  <c r="B9" i="2"/>
  <c r="B16" i="1"/>
  <c r="F14" i="2"/>
  <c r="C41" i="2"/>
  <c r="F32" i="2"/>
  <c r="F8" i="2"/>
  <c r="F6" i="2"/>
  <c r="B49" i="2"/>
  <c r="B32" i="2"/>
  <c r="B33" i="2"/>
  <c r="C32" i="2"/>
  <c r="B42" i="2"/>
  <c r="B36" i="2"/>
  <c r="C24" i="2"/>
  <c r="C39" i="2"/>
  <c r="B24" i="2"/>
  <c r="B28" i="2"/>
  <c r="C45" i="2"/>
  <c r="B34" i="2"/>
  <c r="B38" i="2"/>
  <c r="B30" i="2"/>
  <c r="B47" i="2"/>
  <c r="B45" i="2"/>
  <c r="B17" i="2"/>
  <c r="C44" i="2"/>
  <c r="B3" i="2"/>
  <c r="B4" i="2"/>
  <c r="B12" i="2"/>
  <c r="B2" i="2"/>
  <c r="B8" i="2"/>
  <c r="B35" i="2"/>
  <c r="B48" i="2"/>
  <c r="C35" i="2"/>
  <c r="F28" i="2"/>
  <c r="C16" i="2"/>
  <c r="E47" i="2"/>
  <c r="F41" i="2"/>
  <c r="F34" i="2"/>
  <c r="F40" i="2"/>
  <c r="F31" i="2"/>
  <c r="E34" i="2"/>
  <c r="E16" i="2"/>
  <c r="F46" i="2"/>
  <c r="C34" i="2"/>
  <c r="F4" i="2"/>
  <c r="F2" i="2"/>
  <c r="F9" i="2"/>
  <c r="F3" i="2"/>
  <c r="B15" i="2"/>
  <c r="B16" i="2"/>
  <c r="F30" i="2"/>
  <c r="F39" i="2"/>
  <c r="D40" i="2"/>
  <c r="F24" i="2"/>
  <c r="D9" i="2"/>
  <c r="E4" i="2"/>
  <c r="D4" i="2"/>
  <c r="D12" i="2"/>
  <c r="C4" i="2"/>
  <c r="D35" i="2"/>
  <c r="F35" i="2"/>
  <c r="C36" i="2"/>
  <c r="E19" i="2"/>
  <c r="E46" i="2"/>
  <c r="C49" i="2"/>
  <c r="C11" i="2"/>
  <c r="E15" i="2"/>
  <c r="D46" i="2"/>
  <c r="C42" i="2"/>
  <c r="E39" i="2"/>
  <c r="E33" i="2"/>
  <c r="D24" i="2"/>
  <c r="E31" i="2"/>
  <c r="D28" i="2"/>
  <c r="E45" i="2"/>
  <c r="C28" i="2"/>
  <c r="E14" i="2"/>
  <c r="E24" i="2"/>
  <c r="D15" i="2"/>
  <c r="C46" i="2"/>
  <c r="D39" i="2"/>
  <c r="D33" i="2"/>
  <c r="E28" i="2"/>
  <c r="C15" i="2"/>
  <c r="E41" i="2"/>
  <c r="D21" i="2"/>
  <c r="C40" i="2"/>
  <c r="D45" i="2"/>
  <c r="D34" i="2"/>
  <c r="E30" i="2"/>
  <c r="C14" i="2"/>
  <c r="E32" i="2"/>
  <c r="D32" i="2"/>
  <c r="E40" i="2"/>
  <c r="E38" i="2"/>
  <c r="C30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5" i="2"/>
  <c r="E21" i="2"/>
  <c r="E27" i="2"/>
  <c r="E18" i="2"/>
  <c r="E10" i="2"/>
  <c r="E6" i="2"/>
  <c r="D17" i="2"/>
  <c r="C21" i="2"/>
  <c r="C17" i="2"/>
  <c r="C7" i="2"/>
  <c r="E36" i="2"/>
  <c r="E11" i="2"/>
  <c r="D22" i="2"/>
  <c r="C22" i="2"/>
  <c r="B31" i="2"/>
  <c r="F5" i="2"/>
  <c r="E17" i="2"/>
  <c r="E44" i="2"/>
  <c r="E25" i="2"/>
  <c r="E5" i="2"/>
  <c r="D43" i="2"/>
  <c r="D31" i="2"/>
  <c r="D20" i="2"/>
  <c r="D16" i="2"/>
  <c r="D10" i="2"/>
  <c r="E48" i="2"/>
  <c r="C27" i="2"/>
  <c r="E43" i="2"/>
  <c r="E37" i="2"/>
  <c r="E26" i="2"/>
  <c r="E23" i="2"/>
  <c r="E13" i="2"/>
  <c r="F9" i="1" s="1"/>
  <c r="E8" i="2"/>
  <c r="D48" i="2"/>
  <c r="D38" i="2"/>
  <c r="D27" i="2"/>
  <c r="D19" i="2"/>
  <c r="D14" i="2"/>
  <c r="D5" i="2"/>
  <c r="C43" i="2"/>
  <c r="C19" i="2"/>
  <c r="C5" i="2"/>
  <c r="B40" i="2"/>
  <c r="B10" i="2"/>
  <c r="E42" i="2"/>
  <c r="E22" i="2"/>
  <c r="E20" i="2"/>
  <c r="D18" i="2"/>
  <c r="D8" i="2"/>
  <c r="D36" i="2"/>
  <c r="D41" i="2"/>
  <c r="D13" i="2"/>
  <c r="B41" i="2"/>
  <c r="B26" i="2"/>
  <c r="D42" i="2"/>
  <c r="C9" i="2"/>
  <c r="D37" i="2"/>
  <c r="D44" i="2"/>
  <c r="F25" i="2"/>
  <c r="F45" i="2"/>
  <c r="F20" i="2"/>
  <c r="F16" i="2"/>
  <c r="F37" i="2"/>
  <c r="F19" i="2"/>
  <c r="D25" i="2"/>
  <c r="C25" i="2"/>
  <c r="F42" i="2"/>
  <c r="F18" i="2"/>
  <c r="F44" i="2"/>
  <c r="F10" i="2"/>
  <c r="F43" i="2"/>
  <c r="F22" i="2"/>
  <c r="C26" i="2"/>
  <c r="F17" i="2"/>
  <c r="F38" i="2"/>
  <c r="F21" i="2"/>
  <c r="F27" i="2"/>
  <c r="D26" i="2"/>
  <c r="F36" i="2"/>
  <c r="F26" i="2"/>
  <c r="B6" i="2"/>
  <c r="D11" i="2"/>
  <c r="C37" i="2"/>
  <c r="B22" i="2"/>
  <c r="B18" i="2"/>
  <c r="B13" i="2"/>
  <c r="B43" i="2"/>
  <c r="B39" i="2"/>
  <c r="B23" i="2"/>
  <c r="B19" i="2"/>
  <c r="C20" i="2"/>
  <c r="C10" i="2"/>
  <c r="C6" i="2"/>
  <c r="B37" i="2"/>
  <c r="B11" i="2"/>
  <c r="C48" i="2"/>
  <c r="C13" i="2"/>
  <c r="B14" i="2"/>
  <c r="D23" i="2"/>
  <c r="C31" i="2"/>
  <c r="C23" i="2"/>
  <c r="B44" i="2"/>
  <c r="B25" i="2"/>
  <c r="B20" i="2"/>
  <c r="C38" i="2"/>
  <c r="C18" i="2"/>
  <c r="F23" i="2"/>
  <c r="F11" i="2"/>
  <c r="C8" i="2"/>
  <c r="F48" i="2"/>
  <c r="B7" i="2"/>
  <c r="B5" i="2"/>
  <c r="F8" i="1" l="1"/>
  <c r="F9" i="6"/>
  <c r="F10" i="6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<sst xmlns="http://schemas.openxmlformats.org/spreadsheetml/2006/main" count="488" uniqueCount="314">
  <si>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</si>
  <si>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</si>
  <si>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</si>
  <si>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</si>
  <si>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</si>
  <si>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</si>
  <si>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</si>
  <si>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</si>
  <si>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</si>
  <si>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</si>
  <si>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</si>
  <si>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</si>
  <si>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</si>
  <si>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</si>
  <si>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</si>
  <si>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</si>
  <si>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</si>
  <si>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</si>
  <si>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</si>
  <si>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</si>
  <si>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</si>
  <si>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</si>
  <si>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</si>
  <si>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</si>
  <si>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</si>
  <si>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</si>
  <si>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</si>
  <si>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</si>
  <si>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</si>
  <si>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</si>
  <si>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</si>
  <si>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</si>
  <si>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</si>
  <si>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</si>
  <si>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</si>
  <si>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</si>
  <si>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</si>
  <si>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</si>
  <si>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</si>
  <si>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</si>
  <si>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</si>
  <si>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</si>
  <si>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</si>
  <si>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</si>
  <si>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</si>
  <si>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</si>
  <si>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</si>
  <si>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</si>
  <si>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</si>
  <si>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</si>
  <si>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</si>
  <si>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</si>
  <si>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</si>
  <si>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</si>
  <si>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</si>
  <si>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</si>
  <si>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</si>
  <si>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</si>
  <si>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</si>
  <si>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</si>
  <si>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</si>
  <si>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</si>
  <si>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</si>
  <si>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</si>
  <si>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</si>
  <si>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</si>
  <si>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</si>
  <si>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</si>
  <si>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</si>
  <si>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</si>
  <si>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</si>
  <si>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</si>
  <si>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</si>
  <si>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</si>
  <si>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</si>
  <si>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</si>
  <si>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</si>
  <si>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</si>
  <si>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</si>
  <si>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</si>
  <si>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</si>
  <si>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</si>
  <si>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</si>
  <si>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</si>
  <si>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</si>
  <si>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</si>
  <si>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</si>
  <si>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</si>
  <si>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</si>
  <si>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</si>
  <si>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</si>
  <si>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</si>
  <si>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</si>
  <si>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</si>
  <si>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</si>
  <si>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</si>
  <si>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</si>
  <si>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</si>
  <si>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</si>
  <si>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</si>
  <si>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</si>
  <si>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</si>
  <si>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</si>
  <si>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</si>
  <si>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</si>
  <si>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</si>
  <si>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</si>
  <si>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</si>
  <si>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</si>
  <si>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</si>
  <si>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</si>
  <si>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</si>
  <si>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</si>
  <si>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</si>
  <si>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</si>
  <si>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</si>
  <si>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</si>
  <si>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</si>
  <si>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</si>
  <si>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</si>
  <si>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</si>
  <si>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</si>
  <si>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</si>
  <si>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</si>
  <si>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</si>
  <si>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</si>
  <si>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</si>
  <si>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</si>
  <si>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</si>
  <si>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</si>
  <si>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</si>
  <si>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</si>
  <si>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</si>
  <si>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</si>
  <si>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</si>
  <si>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</si>
  <si>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</si>
  <si>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</si>
  <si>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</si>
  <si>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</si>
  <si>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</si>
  <si>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</si>
  <si>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</si>
  <si>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</si>
  <si>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</si>
  <si>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</si>
  <si>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</si>
  <si>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</si>
  <si>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</si>
  <si>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</si>
  <si>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</si>
  <si>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</si>
  <si>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</si>
  <si>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</si>
  <si>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</si>
  <si>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</si>
  <si>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</si>
  <si>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</si>
  <si>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</si>
  <si>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</si>
  <si>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</si>
  <si>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</si>
  <si>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</si>
  <si>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</si>
  <si>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</si>
  <si>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</si>
  <si>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</si>
  <si>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</si>
  <si>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</si>
  <si>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</si>
  <si>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</si>
  <si>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</si>
  <si>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</si>
  <si>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</si>
  <si>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</si>
  <si>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</si>
  <si>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</si>
  <si>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</si>
  <si>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</si>
  <si>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</si>
  <si>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</si>
  <si>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</si>
  <si>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</si>
  <si>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</si>
  <si>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</si>
  <si>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</si>
  <si>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</si>
  <si>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</si>
  <si>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</si>
  <si>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</si>
  <si>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</si>
  <si>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</si>
  <si>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</si>
  <si>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</si>
  <si>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</si>
  <si>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</si>
  <si>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</si>
  <si>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</si>
  <si>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</si>
  <si>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</si>
  <si>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</si>
  <si>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</si>
  <si>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</si>
  <si>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</si>
  <si>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</si>
  <si>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</si>
  <si>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</si>
  <si>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</si>
  <si>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</si>
  <si>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</si>
  <si>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</si>
  <si>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</si>
  <si>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</si>
  <si>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</si>
  <si>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</si>
  <si>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</si>
  <si>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</si>
  <si>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</si>
  <si>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</si>
  <si>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</si>
  <si>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</si>
  <si>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</si>
  <si>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</si>
  <si>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</si>
  <si>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</si>
  <si>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</si>
  <si>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</si>
  <si>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</si>
  <si>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</si>
  <si>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</si>
  <si>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</si>
  <si>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</si>
  <si>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</si>
  <si>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</si>
  <si>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</si>
  <si>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</si>
  <si>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</si>
  <si>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</si>
  <si>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</si>
  <si>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</si>
  <si>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</si>
  <si>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</si>
  <si>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</si>
  <si>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</si>
  <si>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</si>
  <si>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</si>
  <si>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</si>
  <si>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</si>
  <si>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</si>
  <si>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</si>
  <si>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</si>
  <si>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</si>
  <si>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</si>
  <si>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</si>
  <si>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</si>
  <si>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</si>
  <si>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</si>
  <si>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</si>
  <si>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</si>
  <si>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</si>
  <si>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</si>
  <si>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</si>
  <si>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</si>
  <si>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</si>
  <si>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</si>
  <si>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</si>
  <si>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</si>
  <si>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</si>
  <si>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</si>
  <si>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</si>
  <si>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</si>
  <si>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</si>
  <si>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</si>
  <si>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</si>
  <si>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</si>
  <si>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</si>
  <si>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</si>
  <si>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</si>
  <si>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</si>
  <si>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Voodoo</t>
  </si>
  <si>
    <t>Robot</t>
  </si>
  <si>
    <t>Nanobot</t>
  </si>
  <si>
    <t>Mastermind</t>
  </si>
  <si>
    <t>Occulord</t>
  </si>
  <si>
    <t>Popular Guy</t>
  </si>
  <si>
    <t>Super Stats</t>
  </si>
  <si>
    <t>Reflex</t>
  </si>
  <si>
    <t>Eye Beams</t>
  </si>
  <si>
    <t>6/</t>
  </si>
  <si>
    <t>Enhanced Vision</t>
  </si>
  <si>
    <t>U</t>
  </si>
  <si>
    <t>Burst Fire</t>
  </si>
  <si>
    <t>A+</t>
  </si>
  <si>
    <t>+</t>
  </si>
  <si>
    <t>E</t>
  </si>
  <si>
    <t>Conical Blast</t>
  </si>
  <si>
    <t>Aps</t>
  </si>
  <si>
    <t>3 cone</t>
  </si>
  <si>
    <t>Skating</t>
  </si>
  <si>
    <t>V</t>
  </si>
  <si>
    <t>F</t>
  </si>
  <si>
    <t>Kinetic Shield</t>
  </si>
  <si>
    <t>4/0/0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</si>
  <si>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By spending an energy, you can fire 3 times, rolling 3 separate attack dice against your target’s single defense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</si>
  <si>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You can hit up to three times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</si>
  <si>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2d8 + Skill Energy Laser Damage (Reflex)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</si>
  <si>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Infrared Vision + Xray Vision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</si>
  <si>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2d10 + Skill Energy Laser Damage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</si>
  <si>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Armor 4/0/0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</si>
  <si>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Resist Fall Damage(1)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</si>
  <si>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Resist Knockback(1)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</si>
  <si>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Run 12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</si>
  <si>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Overland(3)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</si>
  <si>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At the beginning of a fight, you can take a combat round to survey the battlefield, giving you 1d3 tactics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</si>
</sst>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8"/>
      <color theme="1"/>
      <name val="Abadi"/>
      <family val="2"/>
    </font>
    <font>
      <b/>
      <sz val="8"/>
      <color theme="1"/>
      <name val="Symbol"/>
      <family val="1"/>
      <charset val="2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0" xfId="0" applyFont="1" applyAlignment="1">
      <alignment horizontal="center"/>
    </xf>
    <xf numFmtId="0" fontId="12" fillId="0" borderId="5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left" vertical="center" wrapText="1" indent="2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left" vertical="center" wrapText="1" indent="2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left" vertical="center" wrapText="1" indent="2"/>
    </xf>
    <xf numFmtId="0" fontId="12" fillId="0" borderId="8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justify" vertical="center" wrapText="1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85" zoomScaleNormal="85" workbookViewId="0">
      <selection activeCell="B11" sqref="B1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11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5" t="s">
        <v>285</v>
      </c>
      <c r="J1" s="32"/>
      <c r="K1" s="32"/>
    </row>
    <row r="2" spans="1:11" ht="21" customHeight="1" x14ac:dyDescent="0.3">
      <c r="A2" s="4" t="s">
        <v>75</v>
      </c>
      <c r="B2" s="25" t="s">
        <v>283</v>
      </c>
      <c r="C2" s="25"/>
      <c r="D2" s="25"/>
      <c r="E2" s="25"/>
      <c r="F2" s="25"/>
      <c r="G2" s="10" t="s">
        <v>54</v>
      </c>
      <c r="H2" s="4"/>
      <c r="I2" s="33" t="s">
        <v>286</v>
      </c>
      <c r="J2" s="32"/>
      <c r="K2" s="32"/>
    </row>
    <row r="3" spans="1:11" ht="17.25" x14ac:dyDescent="0.3">
      <c r="A3" s="4" t="s">
        <v>76</v>
      </c>
      <c r="B3" s="16" t="s">
        <v>197</v>
      </c>
      <c r="C3" s="17" t="s">
        <v>193</v>
      </c>
      <c r="D3" s="15" t="s">
        <v>284</v>
      </c>
      <c r="E3" s="15"/>
      <c r="F3" s="15"/>
      <c r="G3" s="4"/>
      <c r="H3" s="4"/>
      <c r="I3" s="33"/>
      <c r="J3" s="32"/>
      <c r="K3" s="32"/>
    </row>
    <row r="4" spans="1:11" ht="17.25" x14ac:dyDescent="0.3">
      <c r="A4" s="4"/>
      <c r="B4" s="4"/>
      <c r="C4" s="4"/>
      <c r="D4" s="4"/>
      <c r="E4" s="4"/>
      <c r="F4" s="4"/>
      <c r="G4" s="4"/>
      <c r="H4" s="4"/>
      <c r="I4" s="33"/>
      <c r="J4" s="32"/>
      <c r="K4" s="32"/>
    </row>
    <row r="5" spans="1:11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  <c r="I5" s="32"/>
      <c r="J5" s="32"/>
      <c r="K5" s="32"/>
    </row>
    <row r="6" spans="1:11" ht="17.25" x14ac:dyDescent="0.3">
      <c r="A6" s="4" t="s">
        <v>9</v>
      </c>
      <c r="B6" s="8">
        <v>11</v>
      </c>
      <c r="C6" s="4">
        <f t="shared" ref="C6:C12" si="0">(B6 - 10)/2</f>
        <v>0.5</v>
      </c>
      <c r="D6" s="4"/>
      <c r="E6" s="4" t="s">
        <v>10</v>
      </c>
      <c r="F6" s="4">
        <f>_xlfn.FLOOR.MATH(VLOOKUP(G2,'Fighting Profiles'!A2:F49,2,FALSE))</f>
        <v>12</v>
      </c>
      <c r="G6" s="4"/>
      <c r="H6" s="4"/>
      <c r="I6" s="32"/>
      <c r="J6" s="32"/>
      <c r="K6" s="32"/>
    </row>
    <row r="7" spans="1:11" ht="17.25" x14ac:dyDescent="0.3">
      <c r="A7" s="4" t="s">
        <v>8</v>
      </c>
      <c r="B7" s="8">
        <v>14</v>
      </c>
      <c r="C7" s="4">
        <f t="shared" si="0"/>
        <v>2</v>
      </c>
      <c r="D7" s="4"/>
      <c r="E7" s="4" t="s">
        <v>11</v>
      </c>
      <c r="F7" s="4">
        <f>_xlfn.FLOOR.MATH(VLOOKUP(G2,'Fighting Profiles'!A2:F49,3,FALSE))</f>
        <v>12</v>
      </c>
      <c r="G7" s="4"/>
      <c r="H7" s="4"/>
      <c r="I7" s="32"/>
      <c r="J7" s="32"/>
      <c r="K7" s="32"/>
    </row>
    <row r="8" spans="1:11" ht="17.25" x14ac:dyDescent="0.3">
      <c r="A8" s="4" t="s">
        <v>15</v>
      </c>
      <c r="B8" s="8">
        <v>18</v>
      </c>
      <c r="C8" s="4">
        <f t="shared" si="0"/>
        <v>4</v>
      </c>
      <c r="D8" s="4"/>
      <c r="E8" s="4" t="s">
        <v>12</v>
      </c>
      <c r="F8" s="4">
        <f>_xlfn.FLOOR.MATH(VLOOKUP(G2,'Fighting Profiles'!A2:F49,4,FALSE))</f>
        <v>17</v>
      </c>
      <c r="G8" s="4"/>
      <c r="H8" s="4"/>
      <c r="I8" s="32"/>
      <c r="J8" s="32"/>
      <c r="K8" s="32"/>
    </row>
    <row r="9" spans="1:11" ht="17.25" x14ac:dyDescent="0.3">
      <c r="A9" s="4" t="s">
        <v>16</v>
      </c>
      <c r="B9" s="8">
        <v>14</v>
      </c>
      <c r="C9" s="4">
        <f t="shared" si="0"/>
        <v>2</v>
      </c>
      <c r="D9" s="4"/>
      <c r="E9" s="4" t="s">
        <v>13</v>
      </c>
      <c r="F9" s="4">
        <f>_xlfn.FLOOR.MATH(VLOOKUP(G2,'Fighting Profiles'!A2:F49,5,FALSE))</f>
        <v>16</v>
      </c>
      <c r="G9" s="4"/>
      <c r="H9" s="4"/>
      <c r="I9" s="32"/>
      <c r="J9" s="32"/>
      <c r="K9" s="32"/>
    </row>
    <row r="10" spans="1:11" ht="17.25" x14ac:dyDescent="0.3">
      <c r="A10" s="4" t="s">
        <v>17</v>
      </c>
      <c r="B10" s="8">
        <v>9</v>
      </c>
      <c r="C10" s="4">
        <f t="shared" si="0"/>
        <v>-0.5</v>
      </c>
      <c r="D10" s="4"/>
      <c r="E10" s="4" t="s">
        <v>14</v>
      </c>
      <c r="F10" s="4">
        <f>_xlfn.FLOOR.MATH(VLOOKUP(G2,'Fighting Profiles'!A2:F49,6,FALSE))</f>
        <v>12</v>
      </c>
      <c r="G10" s="4"/>
      <c r="H10" s="4"/>
      <c r="I10" s="32"/>
      <c r="J10" s="32"/>
      <c r="K10" s="32"/>
    </row>
    <row r="11" spans="1:11" ht="17.25" x14ac:dyDescent="0.3">
      <c r="A11" s="4" t="s">
        <v>18</v>
      </c>
      <c r="B11" s="8">
        <v>13</v>
      </c>
      <c r="C11" s="4">
        <f t="shared" si="0"/>
        <v>1.5</v>
      </c>
      <c r="D11" s="4"/>
      <c r="E11" s="4"/>
      <c r="F11" s="4"/>
      <c r="G11" s="4"/>
      <c r="H11" s="4"/>
      <c r="I11" s="32"/>
      <c r="J11" s="32"/>
      <c r="K11" s="32"/>
    </row>
    <row r="12" spans="1:11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  <c r="I12" s="32"/>
      <c r="J12" s="32"/>
      <c r="K12" s="32"/>
    </row>
    <row r="13" spans="1:11" ht="17.25" x14ac:dyDescent="0.3">
      <c r="A13" s="4"/>
      <c r="B13" s="4"/>
      <c r="C13" s="4"/>
      <c r="D13" s="4"/>
      <c r="E13" s="4"/>
      <c r="F13" s="4"/>
      <c r="G13" s="4"/>
      <c r="H13" s="4"/>
      <c r="I13" s="32"/>
      <c r="J13" s="32"/>
      <c r="K13" s="32"/>
    </row>
    <row r="14" spans="1:11" ht="17.25" x14ac:dyDescent="0.3">
      <c r="A14" s="7" t="s">
        <v>72</v>
      </c>
      <c r="B14" s="4">
        <f>_xlfn.CEILING.MATH(B6*(0.5)) + _xlfn.CEILING.MATH(B11*(0.5))+8+B9</f>
        <v>35</v>
      </c>
      <c r="C14" s="4"/>
      <c r="D14" s="7" t="s">
        <v>74</v>
      </c>
      <c r="E14" s="26" t="s">
        <v>302</v>
      </c>
      <c r="F14" s="26"/>
      <c r="G14" s="9" t="s">
        <v>77</v>
      </c>
      <c r="H14" s="4"/>
      <c r="I14" s="32"/>
      <c r="J14" s="32"/>
      <c r="K14" s="32"/>
    </row>
    <row r="15" spans="1:11" ht="17.25" x14ac:dyDescent="0.3">
      <c r="A15" s="7" t="s">
        <v>73</v>
      </c>
      <c r="B15" s="4">
        <v>6</v>
      </c>
      <c r="C15" s="4"/>
      <c r="D15" s="4"/>
      <c r="E15" s="4"/>
      <c r="F15" s="4"/>
      <c r="G15" s="24"/>
      <c r="H15" s="4"/>
      <c r="I15" s="32"/>
      <c r="J15" s="32"/>
      <c r="K15" s="32"/>
    </row>
    <row r="16" spans="1:11" ht="17.25" x14ac:dyDescent="0.3">
      <c r="A16" s="7" t="s">
        <v>71</v>
      </c>
      <c r="B16" s="4">
        <f xml:space="preserve"> _xlfn.FLOOR.MATH(C10+C8)</f>
        <v>3</v>
      </c>
      <c r="C16" s="4"/>
      <c r="D16" s="4"/>
      <c r="E16" s="4"/>
      <c r="F16" s="4"/>
      <c r="G16" s="24"/>
      <c r="H16" s="4"/>
      <c r="I16" s="32"/>
      <c r="J16" s="32"/>
      <c r="K16" s="32"/>
    </row>
    <row r="17" spans="1:11" ht="16.5" x14ac:dyDescent="0.3">
      <c r="A17" s="7" t="s">
        <v>1</v>
      </c>
      <c r="B17" s="7"/>
      <c r="C17" s="7"/>
      <c r="D17" s="7"/>
      <c r="E17" s="7"/>
      <c r="F17" s="7"/>
      <c r="G17" s="7"/>
      <c r="H17" s="7"/>
      <c r="I17" s="34"/>
      <c r="J17" s="32"/>
      <c r="K17" s="32"/>
    </row>
    <row r="18" spans="1:11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11" ht="56.25" x14ac:dyDescent="0.25">
      <c r="A19" s="40" t="s">
        <v>291</v>
      </c>
      <c r="B19" s="40" t="s">
        <v>292</v>
      </c>
      <c r="C19" s="40" t="s">
        <v>293</v>
      </c>
      <c r="D19" s="40">
        <v>20</v>
      </c>
      <c r="E19" s="40" t="s">
        <v>228</v>
      </c>
      <c r="F19" s="40">
        <v>-3</v>
      </c>
      <c r="G19" s="41" t="s">
        <v>229</v>
      </c>
      <c r="H19" s="40" t="s">
        <v>294</v>
      </c>
      <c r="I19" s="42" t="s">
        <v>303</v>
      </c>
    </row>
    <row r="20" spans="1:11" ht="23.25" thickBot="1" x14ac:dyDescent="0.3">
      <c r="A20" s="43"/>
      <c r="B20" s="43"/>
      <c r="C20" s="43"/>
      <c r="D20" s="43"/>
      <c r="E20" s="43"/>
      <c r="F20" s="43"/>
      <c r="G20" s="44"/>
      <c r="H20" s="43"/>
      <c r="I20" s="45" t="s">
        <v>304</v>
      </c>
    </row>
    <row r="21" spans="1:11" ht="23.25" thickBot="1" x14ac:dyDescent="0.3">
      <c r="A21" s="46" t="s">
        <v>295</v>
      </c>
      <c r="B21" s="47" t="s">
        <v>296</v>
      </c>
      <c r="C21" s="47" t="s">
        <v>222</v>
      </c>
      <c r="D21" s="47">
        <v>20</v>
      </c>
      <c r="E21" s="47" t="s">
        <v>228</v>
      </c>
      <c r="F21" s="47">
        <v>0</v>
      </c>
      <c r="G21" s="48" t="s">
        <v>297</v>
      </c>
      <c r="H21" s="47">
        <v>6</v>
      </c>
      <c r="I21" s="45" t="s">
        <v>305</v>
      </c>
    </row>
    <row r="22" spans="1:11" ht="23.25" thickBot="1" x14ac:dyDescent="0.3">
      <c r="A22" s="36" t="s">
        <v>289</v>
      </c>
      <c r="B22" s="37" t="s">
        <v>290</v>
      </c>
      <c r="C22" s="37" t="s">
        <v>227</v>
      </c>
      <c r="D22" s="37">
        <v>10</v>
      </c>
      <c r="E22" s="37" t="s">
        <v>228</v>
      </c>
      <c r="F22" s="37" t="s">
        <v>228</v>
      </c>
      <c r="G22" s="38" t="s">
        <v>229</v>
      </c>
      <c r="H22" s="37">
        <v>0</v>
      </c>
      <c r="I22" s="39" t="s">
        <v>306</v>
      </c>
    </row>
    <row r="23" spans="1:11" ht="23.25" thickBot="1" x14ac:dyDescent="0.3">
      <c r="A23" s="36" t="s">
        <v>287</v>
      </c>
      <c r="B23" s="37" t="s">
        <v>221</v>
      </c>
      <c r="C23" s="37" t="s">
        <v>222</v>
      </c>
      <c r="D23" s="37">
        <v>20</v>
      </c>
      <c r="E23" s="37" t="s">
        <v>288</v>
      </c>
      <c r="F23" s="37">
        <v>0</v>
      </c>
      <c r="G23" s="38" t="s">
        <v>224</v>
      </c>
      <c r="H23" s="37">
        <v>5</v>
      </c>
      <c r="I23" s="39" t="s">
        <v>307</v>
      </c>
    </row>
    <row r="24" spans="1:11" x14ac:dyDescent="0.25">
      <c r="A24" s="40" t="s">
        <v>301</v>
      </c>
      <c r="B24" s="40" t="s">
        <v>226</v>
      </c>
      <c r="C24" s="40" t="s">
        <v>237</v>
      </c>
      <c r="D24" s="40">
        <v>20</v>
      </c>
      <c r="E24" s="40" t="s">
        <v>228</v>
      </c>
      <c r="F24" s="40" t="s">
        <v>228</v>
      </c>
      <c r="G24" s="41" t="s">
        <v>229</v>
      </c>
      <c r="H24" s="40">
        <v>1</v>
      </c>
      <c r="I24" s="42" t="s">
        <v>308</v>
      </c>
    </row>
    <row r="25" spans="1:11" ht="22.5" x14ac:dyDescent="0.25">
      <c r="A25" s="49"/>
      <c r="B25" s="49"/>
      <c r="C25" s="49"/>
      <c r="D25" s="49"/>
      <c r="E25" s="49"/>
      <c r="F25" s="49"/>
      <c r="G25" s="50"/>
      <c r="H25" s="49"/>
      <c r="I25" s="51" t="s">
        <v>309</v>
      </c>
    </row>
    <row r="26" spans="1:11" ht="15.75" thickBot="1" x14ac:dyDescent="0.3">
      <c r="A26" s="43"/>
      <c r="B26" s="43"/>
      <c r="C26" s="43"/>
      <c r="D26" s="43"/>
      <c r="E26" s="43"/>
      <c r="F26" s="43"/>
      <c r="G26" s="44"/>
      <c r="H26" s="43"/>
      <c r="I26" s="45" t="s">
        <v>310</v>
      </c>
    </row>
    <row r="27" spans="1:11" x14ac:dyDescent="0.25">
      <c r="A27" s="40" t="s">
        <v>298</v>
      </c>
      <c r="B27" s="40" t="s">
        <v>231</v>
      </c>
      <c r="C27" s="40" t="s">
        <v>231</v>
      </c>
      <c r="D27" s="40">
        <v>20</v>
      </c>
      <c r="E27" s="40" t="s">
        <v>228</v>
      </c>
      <c r="F27" s="40" t="s">
        <v>228</v>
      </c>
      <c r="G27" s="41" t="s">
        <v>229</v>
      </c>
      <c r="H27" s="40">
        <v>1</v>
      </c>
      <c r="I27" s="42" t="s">
        <v>311</v>
      </c>
    </row>
    <row r="28" spans="1:11" ht="15.75" thickBot="1" x14ac:dyDescent="0.3">
      <c r="A28" s="43"/>
      <c r="B28" s="43"/>
      <c r="C28" s="43"/>
      <c r="D28" s="43"/>
      <c r="E28" s="43"/>
      <c r="F28" s="43"/>
      <c r="G28" s="44"/>
      <c r="H28" s="43"/>
      <c r="I28" s="45" t="s">
        <v>312</v>
      </c>
    </row>
    <row r="29" spans="1:11" ht="57" thickBot="1" x14ac:dyDescent="0.3">
      <c r="A29" s="36" t="s">
        <v>126</v>
      </c>
      <c r="B29" s="37" t="s">
        <v>299</v>
      </c>
      <c r="C29" s="37" t="s">
        <v>300</v>
      </c>
      <c r="D29" s="37">
        <v>30</v>
      </c>
      <c r="E29" s="37" t="s">
        <v>228</v>
      </c>
      <c r="F29" s="37" t="s">
        <v>228</v>
      </c>
      <c r="G29" s="38" t="s">
        <v>229</v>
      </c>
      <c r="H29" s="37">
        <v>2</v>
      </c>
      <c r="I29" s="39" t="s">
        <v>313</v>
      </c>
    </row>
  </sheetData>
  <mergeCells count="28">
    <mergeCell ref="H24:H26"/>
    <mergeCell ref="H19:H20"/>
    <mergeCell ref="A27:A28"/>
    <mergeCell ref="B27:B28"/>
    <mergeCell ref="C27:C28"/>
    <mergeCell ref="D27:D28"/>
    <mergeCell ref="E27:E28"/>
    <mergeCell ref="F27:F28"/>
    <mergeCell ref="G27:G28"/>
    <mergeCell ref="H27:H28"/>
    <mergeCell ref="A24:A26"/>
    <mergeCell ref="B24:B26"/>
    <mergeCell ref="C24:C26"/>
    <mergeCell ref="D24:D26"/>
    <mergeCell ref="E24:E26"/>
    <mergeCell ref="F24:F26"/>
    <mergeCell ref="G24:G26"/>
    <mergeCell ref="A19:A20"/>
    <mergeCell ref="B19:B20"/>
    <mergeCell ref="C19:C20"/>
    <mergeCell ref="D19:D20"/>
    <mergeCell ref="E19:E20"/>
    <mergeCell ref="F19:F20"/>
    <mergeCell ref="G19:G20"/>
    <mergeCell ref="G15:G16"/>
    <mergeCell ref="B2:F2"/>
    <mergeCell ref="B1:F1"/>
    <mergeCell ref="E14:F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000-000001000000}">
          <x14:formula1>
            <xm:f>'Power Sets'!$A$2:$A$51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topLeftCell="A19" workbookViewId="0">
      <selection activeCell="G37" sqref="G37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281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89</v>
      </c>
    </row>
    <row r="35" spans="1:1" x14ac:dyDescent="0.25">
      <c r="A35" t="s">
        <v>280</v>
      </c>
    </row>
    <row r="36" spans="1:1" x14ac:dyDescent="0.25">
      <c r="A36" t="s">
        <v>199</v>
      </c>
    </row>
    <row r="37" spans="1:1" x14ac:dyDescent="0.25">
      <c r="A37" t="s">
        <v>200</v>
      </c>
    </row>
    <row r="38" spans="1:1" x14ac:dyDescent="0.25">
      <c r="A38" t="s">
        <v>201</v>
      </c>
    </row>
    <row r="39" spans="1:1" x14ac:dyDescent="0.25">
      <c r="A39" t="s">
        <v>202</v>
      </c>
    </row>
    <row r="40" spans="1:1" x14ac:dyDescent="0.25">
      <c r="A40" t="s">
        <v>203</v>
      </c>
    </row>
    <row r="41" spans="1:1" x14ac:dyDescent="0.25">
      <c r="A41" t="s">
        <v>204</v>
      </c>
    </row>
    <row r="42" spans="1:1" x14ac:dyDescent="0.25">
      <c r="A42" t="s">
        <v>205</v>
      </c>
    </row>
    <row r="43" spans="1:1" x14ac:dyDescent="0.25">
      <c r="A43" t="s">
        <v>206</v>
      </c>
    </row>
    <row r="44" spans="1:1" x14ac:dyDescent="0.25">
      <c r="A44" t="s">
        <v>207</v>
      </c>
    </row>
    <row r="45" spans="1:1" x14ac:dyDescent="0.25">
      <c r="A45" t="s">
        <v>216</v>
      </c>
    </row>
    <row r="46" spans="1:1" x14ac:dyDescent="0.25">
      <c r="A46" t="s">
        <v>208</v>
      </c>
    </row>
    <row r="47" spans="1:1" x14ac:dyDescent="0.25">
      <c r="A47" t="s">
        <v>209</v>
      </c>
    </row>
    <row r="48" spans="1:1" x14ac:dyDescent="0.25">
      <c r="A48" t="s">
        <v>279</v>
      </c>
    </row>
    <row r="49" spans="1:1" x14ac:dyDescent="0.25">
      <c r="A49" t="s">
        <v>212</v>
      </c>
    </row>
    <row r="50" spans="1:1" x14ac:dyDescent="0.25">
      <c r="A50" t="s">
        <v>210</v>
      </c>
    </row>
    <row r="51" spans="1:1" x14ac:dyDescent="0.25">
      <c r="A51" t="s">
        <v>211</v>
      </c>
    </row>
  </sheetData>
  <sortState xmlns:xlrd2="http://schemas.microsoft.com/office/spreadsheetml/2017/richdata2" ref="A2:A51">
    <sortCondition ref="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19" workbookViewId="0">
      <selection activeCell="J3" sqref="J3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12.5</v>
      </c>
      <c r="C2" s="4">
        <f xml:space="preserve"> 'Character Sheet'!C8+'Character Sheet'!C7+2+8</f>
        <v>16</v>
      </c>
      <c r="D2" s="4">
        <f xml:space="preserve"> 'Character Sheet'!C8+'Character Sheet'!C10+2+8</f>
        <v>13.5</v>
      </c>
      <c r="E2" s="4">
        <f xml:space="preserve"> 'Character Sheet'!C8+'Character Sheet'!C7+2+8</f>
        <v>16</v>
      </c>
      <c r="F2" s="4">
        <f xml:space="preserve"> 'Character Sheet'!C12+'Character Sheet'!C10+2+8</f>
        <v>9.5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11</v>
      </c>
      <c r="C3" s="4">
        <f xml:space="preserve"> 'Character Sheet'!C10+'Character Sheet'!C7+2+8</f>
        <v>11.5</v>
      </c>
      <c r="D3" s="4">
        <f xml:space="preserve"> 'Character Sheet'!C8+'Character Sheet'!C7+2+8</f>
        <v>16</v>
      </c>
      <c r="E3" s="4">
        <f xml:space="preserve"> 'Character Sheet'!C8+'Character Sheet'!C10+2+8</f>
        <v>13.5</v>
      </c>
      <c r="F3" s="4">
        <f xml:space="preserve"> 'Character Sheet'!C12+'Character Sheet'!C10+1+8</f>
        <v>8.5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13.5</v>
      </c>
      <c r="C4" s="4">
        <f xml:space="preserve"> 'Character Sheet'!C11+'Character Sheet'!C7+3+8</f>
        <v>14.5</v>
      </c>
      <c r="D4" s="4">
        <f xml:space="preserve"> 'Character Sheet'!C11+'Character Sheet'!C10+1+8</f>
        <v>10</v>
      </c>
      <c r="E4" s="4">
        <f xml:space="preserve"> 'Character Sheet'!C11+'Character Sheet'!C7+0+8</f>
        <v>11.5</v>
      </c>
      <c r="F4" s="4">
        <f xml:space="preserve"> 'Character Sheet'!C12+'Character Sheet'!C11+3+8</f>
        <v>12.5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11.5</v>
      </c>
      <c r="C5" s="4">
        <f xml:space="preserve"> 'Character Sheet'!C8+'Character Sheet'!C7+2+8</f>
        <v>16</v>
      </c>
      <c r="D5" s="4">
        <f xml:space="preserve"> 'Character Sheet'!C8+'Character Sheet'!C7+4+8</f>
        <v>18</v>
      </c>
      <c r="E5" s="4">
        <f xml:space="preserve"> 'Character Sheet'!C8+'Character Sheet'!C7+3+8</f>
        <v>17</v>
      </c>
      <c r="F5" s="4">
        <f xml:space="preserve"> 'Character Sheet'!C8+'Character Sheet'!C11+0+8</f>
        <v>13.5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15.5</v>
      </c>
      <c r="C6" s="4">
        <f xml:space="preserve"> 'Character Sheet'!C6+'Character Sheet'!C7+2+8</f>
        <v>12.5</v>
      </c>
      <c r="D6" s="4">
        <f xml:space="preserve"> 'Character Sheet'!C8+'Character Sheet'!C6+1+8</f>
        <v>13.5</v>
      </c>
      <c r="E6" s="4">
        <f xml:space="preserve"> 'Character Sheet'!C8+'Character Sheet'!C7+2+8</f>
        <v>16</v>
      </c>
      <c r="F6" s="4">
        <f xml:space="preserve"> 'Character Sheet'!C9+'Character Sheet'!C11+0+8</f>
        <v>11.5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11.5</v>
      </c>
      <c r="C7" s="4">
        <f xml:space="preserve"> 'Character Sheet'!C8+'Character Sheet'!C7+1+8</f>
        <v>15</v>
      </c>
      <c r="D7" s="4">
        <f xml:space="preserve"> 'Character Sheet'!C8+'Character Sheet'!C11+4+8</f>
        <v>17.5</v>
      </c>
      <c r="E7" s="4">
        <f xml:space="preserve"> 'Character Sheet'!C8+'Character Sheet'!C10+3+8</f>
        <v>14.5</v>
      </c>
      <c r="F7" s="4">
        <f xml:space="preserve"> 'Character Sheet'!C10+'Character Sheet'!C11+1+8</f>
        <v>10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12.5</v>
      </c>
      <c r="C8" s="4">
        <f xml:space="preserve"> 'Character Sheet'!C9+'Character Sheet'!C7+2+8</f>
        <v>14</v>
      </c>
      <c r="D8" s="4">
        <f xml:space="preserve"> 'Character Sheet'!C8+'Character Sheet'!C7+3+8</f>
        <v>17</v>
      </c>
      <c r="E8" s="4">
        <f xml:space="preserve"> 'Character Sheet'!C8+'Character Sheet'!C7+2+8</f>
        <v>16</v>
      </c>
      <c r="F8" s="4">
        <f xml:space="preserve"> 'Character Sheet'!C9+'Character Sheet'!C11+1+8</f>
        <v>12.5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11</v>
      </c>
      <c r="C9" s="4">
        <f xml:space="preserve"> 'Character Sheet'!C11+'Character Sheet'!C7+3+8</f>
        <v>14.5</v>
      </c>
      <c r="D9" s="4">
        <f xml:space="preserve"> 'Character Sheet'!C11+'Character Sheet'!C8+2+8</f>
        <v>15.5</v>
      </c>
      <c r="E9" s="4">
        <f xml:space="preserve"> 'Character Sheet'!C8+'Character Sheet'!C10+2+8</f>
        <v>13.5</v>
      </c>
      <c r="F9" s="4">
        <f xml:space="preserve"> 'Character Sheet'!C12+'Character Sheet'!C11+1+8</f>
        <v>10.5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18</v>
      </c>
      <c r="C10" s="4">
        <f xml:space="preserve"> 'Character Sheet'!C6+'Character Sheet'!C7+2+8</f>
        <v>12.5</v>
      </c>
      <c r="D10" s="4">
        <f xml:space="preserve"> 'Character Sheet'!C8+'Character Sheet'!C7+2+8</f>
        <v>16</v>
      </c>
      <c r="E10" s="4">
        <f xml:space="preserve"> 'Character Sheet'!C8+'Character Sheet'!C7+2+8</f>
        <v>16</v>
      </c>
      <c r="F10" s="4">
        <f xml:space="preserve"> 'Character Sheet'!C12+'Character Sheet'!C11+0+8</f>
        <v>9.5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14.5</v>
      </c>
      <c r="C11" s="4">
        <f xml:space="preserve"> 'Character Sheet'!C7+'Character Sheet'!C9+3+8</f>
        <v>15</v>
      </c>
      <c r="D11" s="4">
        <f xml:space="preserve"> 'Character Sheet'!C6+'Character Sheet'!C7+2+8</f>
        <v>12.5</v>
      </c>
      <c r="E11" s="4">
        <f xml:space="preserve"> 'Character Sheet'!C8+'Character Sheet'!C7+8</f>
        <v>14</v>
      </c>
      <c r="F11" s="4">
        <f xml:space="preserve"> 'Character Sheet'!C9+'Character Sheet'!C11+1+8</f>
        <v>12.5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8</v>
      </c>
      <c r="C12" s="4">
        <f xml:space="preserve"> 'Character Sheet'!C8+'Character Sheet'!C10+2+8</f>
        <v>13.5</v>
      </c>
      <c r="D12" s="4">
        <f xml:space="preserve"> 'Character Sheet'!C11+'Character Sheet'!C8+3+8</f>
        <v>16.5</v>
      </c>
      <c r="E12" s="4">
        <f xml:space="preserve"> 'Character Sheet'!C8+'Character Sheet'!C7+3+8</f>
        <v>17</v>
      </c>
      <c r="F12" s="4">
        <f xml:space="preserve"> 'Character Sheet'!C8+'Character Sheet'!C11+2+8</f>
        <v>15.5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12.5</v>
      </c>
      <c r="C13" s="4">
        <f xml:space="preserve"> 'Character Sheet'!C6+'Character Sheet'!C7+2+8</f>
        <v>12.5</v>
      </c>
      <c r="D13" s="4">
        <f xml:space="preserve"> 'Character Sheet'!C11+'Character Sheet'!C8+4+8</f>
        <v>17.5</v>
      </c>
      <c r="E13" s="4">
        <f xml:space="preserve"> 'Character Sheet'!C8+'Character Sheet'!C7+2+8</f>
        <v>16</v>
      </c>
      <c r="F13" s="4">
        <f xml:space="preserve"> 'Character Sheet'!C8+'Character Sheet'!C12+0+8</f>
        <v>12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12.5</v>
      </c>
      <c r="C14" s="4">
        <f xml:space="preserve"> 'Character Sheet'!C8+'Character Sheet'!C9+3+8</f>
        <v>17</v>
      </c>
      <c r="D14" s="4">
        <f xml:space="preserve"> 'Character Sheet'!C8+'Character Sheet'!C7+2+8</f>
        <v>16</v>
      </c>
      <c r="E14" s="4">
        <f xml:space="preserve"> 'Character Sheet'!C8+'Character Sheet'!C7+1+8</f>
        <v>15</v>
      </c>
      <c r="F14" s="4">
        <f xml:space="preserve"> 'Character Sheet'!C9+'Character Sheet'!C11+2+8</f>
        <v>13.5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15.5</v>
      </c>
      <c r="C15" s="11">
        <f xml:space="preserve"> 'Character Sheet'!C8+'Character Sheet'!C7+0+8</f>
        <v>14</v>
      </c>
      <c r="D15" s="11">
        <f xml:space="preserve"> 'Character Sheet'!C8+'Character Sheet'!C10+2+8</f>
        <v>13.5</v>
      </c>
      <c r="E15" s="11">
        <f xml:space="preserve"> 'Character Sheet'!C8+'Character Sheet'!C7+3+8</f>
        <v>17</v>
      </c>
      <c r="F15" s="11">
        <f xml:space="preserve"> 'Character Sheet'!C10+'Character Sheet'!C12+3+8</f>
        <v>10.5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11.5</v>
      </c>
      <c r="C16" s="4">
        <f xml:space="preserve"> 'Character Sheet'!C12+'Character Sheet'!C8+1+8</f>
        <v>13</v>
      </c>
      <c r="D16" s="4">
        <f xml:space="preserve"> 'Character Sheet'!C8+'Character Sheet'!C7+1+8</f>
        <v>15</v>
      </c>
      <c r="E16" s="4">
        <f xml:space="preserve"> 'Character Sheet'!C12+'Character Sheet'!C10+3+8</f>
        <v>10.5</v>
      </c>
      <c r="F16" s="4">
        <f xml:space="preserve"> 'Character Sheet'!C12+'Character Sheet'!C11+5+8</f>
        <v>14.5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9</v>
      </c>
      <c r="C17" s="4">
        <f xml:space="preserve"> 'Character Sheet'!C8+'Character Sheet'!C10+3+8</f>
        <v>14.5</v>
      </c>
      <c r="D17" s="4">
        <f xml:space="preserve"> 'Character Sheet'!C8+'Character Sheet'!C7+2+8</f>
        <v>16</v>
      </c>
      <c r="E17" s="4">
        <f xml:space="preserve"> 'Character Sheet'!C8+'Character Sheet'!C10+2+8</f>
        <v>13.5</v>
      </c>
      <c r="F17" s="4">
        <f xml:space="preserve"> 'Character Sheet'!C10+'Character Sheet'!C12+2+8</f>
        <v>9.5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15.5</v>
      </c>
      <c r="C18" s="4">
        <f xml:space="preserve"> 'Character Sheet'!C6+'Character Sheet'!C7+2+8</f>
        <v>12.5</v>
      </c>
      <c r="D18" s="4">
        <f xml:space="preserve"> 'Character Sheet'!C8+'Character Sheet'!C7+2+8</f>
        <v>16</v>
      </c>
      <c r="E18" s="4">
        <f xml:space="preserve"> 'Character Sheet'!C8+'Character Sheet'!C7+2+8</f>
        <v>16</v>
      </c>
      <c r="F18" s="4">
        <f xml:space="preserve"> 'Character Sheet'!C12+'Character Sheet'!C11+0+8</f>
        <v>9.5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12.5</v>
      </c>
      <c r="C19" s="4">
        <f xml:space="preserve"> 'Character Sheet'!C8+'Character Sheet'!C7+3+8</f>
        <v>17</v>
      </c>
      <c r="D19" s="4">
        <f xml:space="preserve"> 'Character Sheet'!C8+'Character Sheet'!C7+2+8</f>
        <v>16</v>
      </c>
      <c r="E19" s="4">
        <f xml:space="preserve"> 'Character Sheet'!C7+'Character Sheet'!C8+3+8</f>
        <v>17</v>
      </c>
      <c r="F19" s="4">
        <f xml:space="preserve"> 'Character Sheet'!C12+'Character Sheet'!C11+0+8</f>
        <v>9.5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14.5</v>
      </c>
      <c r="C20" s="4">
        <f xml:space="preserve"> 'Character Sheet'!C6+'Character Sheet'!C7+4+8</f>
        <v>14.5</v>
      </c>
      <c r="D20" s="4">
        <f xml:space="preserve"> 'Character Sheet'!C8+'Character Sheet'!C7+0+8</f>
        <v>14</v>
      </c>
      <c r="E20" s="4">
        <f xml:space="preserve"> 'Character Sheet'!C8+'Character Sheet'!C7+2+8</f>
        <v>16</v>
      </c>
      <c r="F20" s="4">
        <f xml:space="preserve"> 'Character Sheet'!C12+'Character Sheet'!C11+0+8</f>
        <v>9.5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10</v>
      </c>
      <c r="C21" s="4">
        <f xml:space="preserve"> 'Character Sheet'!C8+'Character Sheet'!C10+2+8</f>
        <v>13.5</v>
      </c>
      <c r="D21" s="4">
        <f xml:space="preserve"> 'Character Sheet'!C8+'Character Sheet'!C7+2+8</f>
        <v>16</v>
      </c>
      <c r="E21" s="4">
        <f xml:space="preserve"> 'Character Sheet'!C8+'Character Sheet'!C10+2+8</f>
        <v>13.5</v>
      </c>
      <c r="F21" s="4">
        <f xml:space="preserve"> 'Character Sheet'!C10+'Character Sheet'!C11+2+8</f>
        <v>11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16.5</v>
      </c>
      <c r="C22" s="4">
        <f xml:space="preserve"> 'Character Sheet'!C8+'Character Sheet'!C7+1+8</f>
        <v>15</v>
      </c>
      <c r="D22" s="4">
        <f xml:space="preserve"> 'Character Sheet'!C8+'Character Sheet'!C10+1+8</f>
        <v>12.5</v>
      </c>
      <c r="E22" s="4">
        <f xml:space="preserve"> 'Character Sheet'!C8+'Character Sheet'!C10+3+8</f>
        <v>14.5</v>
      </c>
      <c r="F22" s="4">
        <f xml:space="preserve"> 'Character Sheet'!C10+'Character Sheet'!C11+1+8</f>
        <v>10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13.5</v>
      </c>
      <c r="C23" s="4">
        <f xml:space="preserve"> 'Character Sheet'!C6+'Character Sheet'!C7+2+8</f>
        <v>12.5</v>
      </c>
      <c r="D23" s="4">
        <f xml:space="preserve"> 'Character Sheet'!C6+'Character Sheet'!C7+3+8</f>
        <v>13.5</v>
      </c>
      <c r="E23" s="4">
        <f xml:space="preserve"> 'Character Sheet'!C8+'Character Sheet'!C7+2+8</f>
        <v>16</v>
      </c>
      <c r="F23" s="4">
        <f xml:space="preserve"> 'Character Sheet'!C9+'Character Sheet'!C11+0+8</f>
        <v>11.5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13.5</v>
      </c>
      <c r="C24" s="4">
        <f xml:space="preserve"> 'Character Sheet'!C6+'Character Sheet'!C9+4+8</f>
        <v>14.5</v>
      </c>
      <c r="D24" s="4">
        <f xml:space="preserve"> 'Character Sheet'!C8+'Character Sheet'!C7+0+8</f>
        <v>14</v>
      </c>
      <c r="E24" s="4">
        <f xml:space="preserve"> 'Character Sheet'!C8+'Character Sheet'!C9+2+8</f>
        <v>16</v>
      </c>
      <c r="F24" s="4">
        <f xml:space="preserve"> 'Character Sheet'!C11+'Character Sheet'!C9+2+8</f>
        <v>13.5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11.5</v>
      </c>
      <c r="C25" s="4">
        <f xml:space="preserve"> 'Character Sheet'!C12+'Character Sheet'!C7+3+8</f>
        <v>13</v>
      </c>
      <c r="D25" s="4">
        <f xml:space="preserve"> 'Character Sheet'!C12+'Character Sheet'!C8+0+8</f>
        <v>12</v>
      </c>
      <c r="E25" s="4">
        <f xml:space="preserve"> 'Character Sheet'!C8+'Character Sheet'!C7+2+8</f>
        <v>16</v>
      </c>
      <c r="F25" s="4">
        <f xml:space="preserve"> 'Character Sheet'!C12+'Character Sheet'!C11+2+8</f>
        <v>11.5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11.5</v>
      </c>
      <c r="C26" s="4">
        <f xml:space="preserve"> 'Character Sheet'!C10+'Character Sheet'!C7+2+8</f>
        <v>11.5</v>
      </c>
      <c r="D26" s="4">
        <f xml:space="preserve"> 'Character Sheet'!C10+'Character Sheet'!C11+2+8</f>
        <v>11</v>
      </c>
      <c r="E26" s="4">
        <f xml:space="preserve"> 'Character Sheet'!C8+'Character Sheet'!C10+2+8</f>
        <v>13.5</v>
      </c>
      <c r="F26" s="4">
        <f xml:space="preserve"> 'Character Sheet'!C10+'Character Sheet'!C12+2+8</f>
        <v>9.5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8</v>
      </c>
      <c r="C27" s="4">
        <f xml:space="preserve"> 'Character Sheet'!C8+'Character Sheet'!C10+2+8</f>
        <v>13.5</v>
      </c>
      <c r="D27" s="4">
        <f xml:space="preserve"> 'Character Sheet'!C8+'Character Sheet'!C10+3+8</f>
        <v>14.5</v>
      </c>
      <c r="E27" s="4">
        <f xml:space="preserve"> 'Character Sheet'!C8+'Character Sheet'!C7+3+8</f>
        <v>17</v>
      </c>
      <c r="F27" s="4">
        <f xml:space="preserve"> 'Character Sheet'!C10+'Character Sheet'!C11+2+8</f>
        <v>11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13.5</v>
      </c>
      <c r="C28" s="4">
        <f xml:space="preserve"> 'Character Sheet'!C8+'Character Sheet'!C7+3+8</f>
        <v>17</v>
      </c>
      <c r="D28" s="4">
        <f xml:space="preserve"> 'Character Sheet'!C8+'Character Sheet'!C10+1+8</f>
        <v>12.5</v>
      </c>
      <c r="E28" s="4">
        <f xml:space="preserve"> 'Character Sheet'!C8+'Character Sheet'!C7+2+8</f>
        <v>16</v>
      </c>
      <c r="F28" s="4">
        <f xml:space="preserve"> 'Character Sheet'!C12+'Character Sheet'!C10+1+8</f>
        <v>8.5</v>
      </c>
      <c r="G28" s="4"/>
      <c r="H28" s="4"/>
      <c r="I28" s="4" t="s">
        <v>58</v>
      </c>
    </row>
    <row r="29" spans="1:9" ht="17.25" x14ac:dyDescent="0.3">
      <c r="A29" s="4" t="s">
        <v>282</v>
      </c>
      <c r="B29" s="4">
        <f>'Character Sheet'!C6+'Character Sheet'!C10+8</f>
        <v>8</v>
      </c>
      <c r="C29" s="4">
        <f>'Character Sheet'!C7+'Character Sheet'!C10+10</f>
        <v>11.5</v>
      </c>
      <c r="D29" s="4">
        <f>'Character Sheet'!C8+'Character Sheet'!C7+10</f>
        <v>16</v>
      </c>
      <c r="E29" s="4">
        <f>'Character Sheet'!C8+'Character Sheet'!C10+11</f>
        <v>14.5</v>
      </c>
      <c r="F29" s="4">
        <f>'Character Sheet'!C12+'Character Sheet'!C10+11</f>
        <v>10.5</v>
      </c>
      <c r="G29" s="4"/>
      <c r="H29" s="4"/>
      <c r="I29" s="4"/>
    </row>
    <row r="30" spans="1:9" ht="17.25" x14ac:dyDescent="0.3">
      <c r="A30" s="4" t="s">
        <v>86</v>
      </c>
      <c r="B30" s="4">
        <f xml:space="preserve"> 'Character Sheet'!C6+'Character Sheet'!C7+0+8</f>
        <v>10.5</v>
      </c>
      <c r="C30" s="4">
        <f xml:space="preserve"> 'Character Sheet'!C8+'Character Sheet'!C10+1+8</f>
        <v>12.5</v>
      </c>
      <c r="D30" s="4">
        <f xml:space="preserve"> 'Character Sheet'!C10+'Character Sheet'!C7+2+8</f>
        <v>11.5</v>
      </c>
      <c r="E30" s="4">
        <f xml:space="preserve"> 'Character Sheet'!C8+'Character Sheet'!C10+3+8</f>
        <v>14.5</v>
      </c>
      <c r="F30" s="4">
        <f xml:space="preserve"> 'Character Sheet'!C11+'Character Sheet'!C10+4+8</f>
        <v>13</v>
      </c>
      <c r="G30" s="4"/>
      <c r="H30" s="4"/>
      <c r="I30" s="4" t="s">
        <v>59</v>
      </c>
    </row>
    <row r="31" spans="1:9" ht="17.25" x14ac:dyDescent="0.3">
      <c r="A31" s="4" t="s">
        <v>39</v>
      </c>
      <c r="B31" s="4">
        <f xml:space="preserve"> 'Character Sheet'!C8+'Character Sheet'!C7+3+8</f>
        <v>17</v>
      </c>
      <c r="C31" s="4">
        <f xml:space="preserve"> 'Character Sheet'!C6+'Character Sheet'!C7+2+8</f>
        <v>12.5</v>
      </c>
      <c r="D31" s="4">
        <f xml:space="preserve"> 'Character Sheet'!C8+'Character Sheet'!C7+1+8</f>
        <v>15</v>
      </c>
      <c r="E31" s="4">
        <f xml:space="preserve"> 'Character Sheet'!C8+'Character Sheet'!C10+4+8</f>
        <v>15.5</v>
      </c>
      <c r="F31" s="4">
        <f xml:space="preserve"> 'Character Sheet'!C12+'Character Sheet'!C8+0+8</f>
        <v>12</v>
      </c>
      <c r="G31" s="4"/>
      <c r="H31" s="4"/>
      <c r="I31" s="4" t="s">
        <v>60</v>
      </c>
    </row>
    <row r="32" spans="1:9" ht="17.25" x14ac:dyDescent="0.3">
      <c r="A32" s="4" t="s">
        <v>87</v>
      </c>
      <c r="B32" s="4">
        <f xml:space="preserve"> 'Character Sheet'!C6+'Character Sheet'!C7+3+8</f>
        <v>13.5</v>
      </c>
      <c r="C32" s="4">
        <f xml:space="preserve"> 'Character Sheet'!C6+'Character Sheet'!C9+3+8</f>
        <v>13.5</v>
      </c>
      <c r="D32" s="4">
        <f xml:space="preserve"> 'Character Sheet'!C8+'Character Sheet'!C7+2+8</f>
        <v>16</v>
      </c>
      <c r="E32" s="4">
        <f xml:space="preserve"> 'Character Sheet'!C8+'Character Sheet'!C9+2+8</f>
        <v>16</v>
      </c>
      <c r="F32" s="4">
        <f xml:space="preserve"> 'Character Sheet'!C9+'Character Sheet'!C10+0+8</f>
        <v>9.5</v>
      </c>
      <c r="G32" s="4"/>
      <c r="H32" s="4"/>
      <c r="I32" s="4" t="s">
        <v>61</v>
      </c>
    </row>
    <row r="33" spans="1:9" ht="17.25" x14ac:dyDescent="0.3">
      <c r="A33" s="4" t="s">
        <v>88</v>
      </c>
      <c r="B33" s="4">
        <f xml:space="preserve"> 'Character Sheet'!C6+'Character Sheet'!C7+0+8</f>
        <v>10.5</v>
      </c>
      <c r="C33" s="4">
        <f xml:space="preserve"> 'Character Sheet'!C10+'Character Sheet'!C7+1+8</f>
        <v>10.5</v>
      </c>
      <c r="D33" s="4">
        <f xml:space="preserve"> 'Character Sheet'!C8+'Character Sheet'!C10+3+8</f>
        <v>14.5</v>
      </c>
      <c r="E33" s="4">
        <f xml:space="preserve"> 'Character Sheet'!C8+'Character Sheet'!C10+3+8</f>
        <v>14.5</v>
      </c>
      <c r="F33" s="4">
        <f xml:space="preserve"> 'Character Sheet'!C10+'Character Sheet'!C12+3+8</f>
        <v>10.5</v>
      </c>
      <c r="G33" s="4"/>
      <c r="H33" s="4"/>
      <c r="I33" s="4" t="s">
        <v>62</v>
      </c>
    </row>
    <row r="34" spans="1:9" ht="17.25" x14ac:dyDescent="0.3">
      <c r="A34" s="4" t="s">
        <v>89</v>
      </c>
      <c r="B34" s="4">
        <f xml:space="preserve"> 'Character Sheet'!C6+'Character Sheet'!C11+0+8</f>
        <v>10</v>
      </c>
      <c r="C34" s="4">
        <f xml:space="preserve"> 'Character Sheet'!C12+'Character Sheet'!C7+1+8</f>
        <v>11</v>
      </c>
      <c r="D34" s="4">
        <f xml:space="preserve"> 'Character Sheet'!C8+'Character Sheet'!C7+1+8</f>
        <v>15</v>
      </c>
      <c r="E34" s="4">
        <f xml:space="preserve"> 'Character Sheet'!C12+'Character Sheet'!C8+3+8</f>
        <v>15</v>
      </c>
      <c r="F34" s="4">
        <f xml:space="preserve"> 'Character Sheet'!C12+'Character Sheet'!C11+5+8</f>
        <v>14.5</v>
      </c>
      <c r="G34" s="4"/>
      <c r="H34" s="4"/>
      <c r="I34" s="4" t="s">
        <v>63</v>
      </c>
    </row>
    <row r="35" spans="1:9" ht="17.25" x14ac:dyDescent="0.3">
      <c r="A35" s="4" t="s">
        <v>79</v>
      </c>
      <c r="B35" s="4">
        <f xml:space="preserve"> 'Character Sheet'!C6+'Character Sheet'!C7+3+8</f>
        <v>13.5</v>
      </c>
      <c r="C35" s="4">
        <f xml:space="preserve"> 'Character Sheet'!C6+'Character Sheet'!C11+4+8</f>
        <v>14</v>
      </c>
      <c r="D35" s="4">
        <f xml:space="preserve"> 'Character Sheet'!C11+'Character Sheet'!C7+1+8</f>
        <v>12.5</v>
      </c>
      <c r="E35" s="4">
        <f xml:space="preserve"> 'Character Sheet'!C8+'Character Sheet'!C7+2+8</f>
        <v>16</v>
      </c>
      <c r="F35" s="4">
        <f xml:space="preserve"> 'Character Sheet'!C11+'Character Sheet'!C12+0+8</f>
        <v>9.5</v>
      </c>
      <c r="G35" s="4"/>
      <c r="H35" s="4"/>
      <c r="I35" s="4"/>
    </row>
    <row r="36" spans="1:9" ht="17.25" x14ac:dyDescent="0.3">
      <c r="A36" s="4" t="s">
        <v>26</v>
      </c>
      <c r="B36" s="4">
        <f xml:space="preserve"> 'Character Sheet'!C6+'Character Sheet'!C8+2+8</f>
        <v>14.5</v>
      </c>
      <c r="C36" s="4">
        <f xml:space="preserve"> 'Character Sheet'!C7+'Character Sheet'!C8+0+8</f>
        <v>14</v>
      </c>
      <c r="D36" s="4">
        <f xml:space="preserve"> 'Character Sheet'!C11+'Character Sheet'!C8+2+8</f>
        <v>15.5</v>
      </c>
      <c r="E36" s="4">
        <f xml:space="preserve"> 'Character Sheet'!C8+'Character Sheet'!C11+3+8</f>
        <v>16.5</v>
      </c>
      <c r="F36" s="4">
        <f xml:space="preserve"> 'Character Sheet'!C10+'Character Sheet'!C11+3+8</f>
        <v>12</v>
      </c>
      <c r="G36" s="4"/>
      <c r="H36" s="4"/>
      <c r="I36" s="4" t="s">
        <v>57</v>
      </c>
    </row>
    <row r="37" spans="1:9" ht="17.25" x14ac:dyDescent="0.3">
      <c r="A37" s="4" t="s">
        <v>48</v>
      </c>
      <c r="B37" s="4">
        <f xml:space="preserve"> 'Character Sheet'!C6+'Character Sheet'!C7+0+8</f>
        <v>10.5</v>
      </c>
      <c r="C37" s="4">
        <f xml:space="preserve"> 'Character Sheet'!C6+'Character Sheet'!C7+1+8</f>
        <v>11.5</v>
      </c>
      <c r="D37" s="4">
        <f xml:space="preserve"> 'Character Sheet'!C11+'Character Sheet'!C7+5+8</f>
        <v>16.5</v>
      </c>
      <c r="E37" s="4">
        <f xml:space="preserve"> 'Character Sheet'!C8+'Character Sheet'!C11+3+8</f>
        <v>16.5</v>
      </c>
      <c r="F37" s="4">
        <f xml:space="preserve"> 'Character Sheet'!C12+'Character Sheet'!C11+0+8</f>
        <v>9.5</v>
      </c>
      <c r="G37" s="4"/>
      <c r="H37" s="4"/>
      <c r="I37" s="4" t="s">
        <v>58</v>
      </c>
    </row>
    <row r="38" spans="1:9" ht="17.25" x14ac:dyDescent="0.3">
      <c r="A38" s="4" t="s">
        <v>22</v>
      </c>
      <c r="B38" s="4">
        <f xml:space="preserve"> 'Character Sheet'!C6+'Character Sheet'!C7+3+8</f>
        <v>13.5</v>
      </c>
      <c r="C38" s="4">
        <f xml:space="preserve"> 'Character Sheet'!C6+'Character Sheet'!C7+2+8</f>
        <v>12.5</v>
      </c>
      <c r="D38" s="4">
        <f xml:space="preserve"> 'Character Sheet'!C8+'Character Sheet'!C7+3+8</f>
        <v>17</v>
      </c>
      <c r="E38" s="4">
        <f xml:space="preserve"> 'Character Sheet'!C8+'Character Sheet'!C7+2+8</f>
        <v>16</v>
      </c>
      <c r="F38" s="4">
        <f xml:space="preserve"> 'Character Sheet'!C10+'Character Sheet'!C11+0+8</f>
        <v>9</v>
      </c>
      <c r="G38" s="4"/>
      <c r="H38" s="4"/>
      <c r="I38" s="4" t="s">
        <v>59</v>
      </c>
    </row>
    <row r="39" spans="1:9" ht="17.25" x14ac:dyDescent="0.3">
      <c r="A39" s="4" t="s">
        <v>56</v>
      </c>
      <c r="B39" s="4">
        <f xml:space="preserve"> 'Character Sheet'!C6+'Character Sheet'!C8+3+8</f>
        <v>15.5</v>
      </c>
      <c r="C39" s="4">
        <f xml:space="preserve"> 'Character Sheet'!C6+'Character Sheet'!C7+1+8</f>
        <v>11.5</v>
      </c>
      <c r="D39" s="4">
        <f xml:space="preserve"> 'Character Sheet'!C8+'Character Sheet'!C7+1+8</f>
        <v>15</v>
      </c>
      <c r="E39" s="4">
        <f xml:space="preserve"> 'Character Sheet'!C8+'Character Sheet'!C7+5+8</f>
        <v>19</v>
      </c>
      <c r="F39" s="4">
        <f xml:space="preserve"> 'Character Sheet'!C11+'Character Sheet'!C12+0+8</f>
        <v>9.5</v>
      </c>
      <c r="G39" s="4"/>
      <c r="H39" s="4"/>
      <c r="I39" s="4" t="s">
        <v>60</v>
      </c>
    </row>
    <row r="40" spans="1:9" ht="17.25" x14ac:dyDescent="0.3">
      <c r="A40" s="4" t="s">
        <v>36</v>
      </c>
      <c r="B40" s="4">
        <f xml:space="preserve"> 'Character Sheet'!C8+'Character Sheet'!C7+0+8</f>
        <v>14</v>
      </c>
      <c r="C40" s="4">
        <f xml:space="preserve"> 'Character Sheet'!C8+'Character Sheet'!C7+2+8</f>
        <v>16</v>
      </c>
      <c r="D40" s="4">
        <f xml:space="preserve"> 'Character Sheet'!C11+'Character Sheet'!C7+2+8</f>
        <v>13.5</v>
      </c>
      <c r="E40" s="4">
        <f xml:space="preserve"> 'Character Sheet'!C8+'Character Sheet'!C10+3+8</f>
        <v>14.5</v>
      </c>
      <c r="F40" s="4">
        <f xml:space="preserve"> 'Character Sheet'!C12+'Character Sheet'!C11+3+8</f>
        <v>12.5</v>
      </c>
      <c r="G40" s="4"/>
      <c r="H40" s="4"/>
      <c r="I40" s="4" t="s">
        <v>61</v>
      </c>
    </row>
    <row r="41" spans="1:9" ht="17.25" x14ac:dyDescent="0.3">
      <c r="A41" s="4" t="s">
        <v>41</v>
      </c>
      <c r="B41" s="4">
        <f xml:space="preserve"> 'Character Sheet'!C11+'Character Sheet'!C7+3+8</f>
        <v>14.5</v>
      </c>
      <c r="C41" s="4">
        <f xml:space="preserve"> 'Character Sheet'!C9+'Character Sheet'!C11+3+8</f>
        <v>14.5</v>
      </c>
      <c r="D41" s="4">
        <f xml:space="preserve"> 'Character Sheet'!C11+'Character Sheet'!C7+2+8</f>
        <v>13.5</v>
      </c>
      <c r="E41" s="4">
        <f xml:space="preserve"> 'Character Sheet'!C8+'Character Sheet'!C11+2+8</f>
        <v>15.5</v>
      </c>
      <c r="F41" s="4">
        <f xml:space="preserve"> 'Character Sheet'!C12+'Character Sheet'!C8+0+8</f>
        <v>12</v>
      </c>
      <c r="G41" s="4"/>
      <c r="H41" s="4"/>
      <c r="I41" s="4" t="s">
        <v>62</v>
      </c>
    </row>
    <row r="42" spans="1:9" ht="17.25" x14ac:dyDescent="0.3">
      <c r="A42" s="4" t="s">
        <v>37</v>
      </c>
      <c r="B42" s="4">
        <f xml:space="preserve"> 'Character Sheet'!C6+'Character Sheet'!C11+0+8</f>
        <v>10</v>
      </c>
      <c r="C42" s="4">
        <f xml:space="preserve"> 'Character Sheet'!C8+'Character Sheet'!C7+2+8</f>
        <v>16</v>
      </c>
      <c r="D42" s="4">
        <f xml:space="preserve"> 'Character Sheet'!C11+'Character Sheet'!C7+4+8</f>
        <v>15.5</v>
      </c>
      <c r="E42" s="4">
        <f xml:space="preserve"> 'Character Sheet'!C8+'Character Sheet'!C11+2+8</f>
        <v>15.5</v>
      </c>
      <c r="F42" s="4">
        <f xml:space="preserve"> 'Character Sheet'!C12+'Character Sheet'!C11+2+8</f>
        <v>11.5</v>
      </c>
      <c r="G42" s="4"/>
      <c r="H42" s="4"/>
      <c r="I42" s="4" t="s">
        <v>63</v>
      </c>
    </row>
    <row r="43" spans="1:9" ht="17.25" x14ac:dyDescent="0.3">
      <c r="A43" s="4" t="s">
        <v>50</v>
      </c>
      <c r="B43" s="4">
        <f xml:space="preserve"> 'Character Sheet'!C6+'Character Sheet'!C8+2+8</f>
        <v>14.5</v>
      </c>
      <c r="C43" s="4">
        <f xml:space="preserve"> 'Character Sheet'!C8+'Character Sheet'!C7+0+8</f>
        <v>14</v>
      </c>
      <c r="D43" s="4">
        <f xml:space="preserve"> 'Character Sheet'!C8+'Character Sheet'!C10+4+8</f>
        <v>15.5</v>
      </c>
      <c r="E43" s="4">
        <f xml:space="preserve"> 'Character Sheet'!C8+'Character Sheet'!C10+3+8</f>
        <v>14.5</v>
      </c>
      <c r="F43" s="4">
        <f xml:space="preserve"> 'Character Sheet'!C10+'Character Sheet'!C11+1+8</f>
        <v>10</v>
      </c>
      <c r="G43" s="4"/>
      <c r="H43" s="4"/>
      <c r="I43" s="4"/>
    </row>
    <row r="44" spans="1:9" ht="17.25" x14ac:dyDescent="0.3">
      <c r="A44" s="4" t="s">
        <v>40</v>
      </c>
      <c r="B44" s="4">
        <f xml:space="preserve"> 'Character Sheet'!C6+'Character Sheet'!C7+0+8</f>
        <v>10.5</v>
      </c>
      <c r="C44" s="4">
        <f xml:space="preserve"> 'Character Sheet'!C6+'Character Sheet'!C7+2+8</f>
        <v>12.5</v>
      </c>
      <c r="D44" s="4">
        <f xml:space="preserve"> 'Character Sheet'!C7+'Character Sheet'!C11+4+8</f>
        <v>15.5</v>
      </c>
      <c r="E44" s="4">
        <f xml:space="preserve"> 'Character Sheet'!C8+'Character Sheet'!C7+3+8</f>
        <v>17</v>
      </c>
      <c r="F44" s="4">
        <f xml:space="preserve"> 'Character Sheet'!C12+'Character Sheet'!C11+1+8</f>
        <v>10.5</v>
      </c>
      <c r="G44" s="4"/>
      <c r="H44" s="4"/>
      <c r="I44" s="4" t="s">
        <v>57</v>
      </c>
    </row>
    <row r="45" spans="1:9" ht="17.25" x14ac:dyDescent="0.3">
      <c r="A45" s="4" t="s">
        <v>23</v>
      </c>
      <c r="B45" s="4">
        <f xml:space="preserve"> 'Character Sheet'!C6+'Character Sheet'!C11+4+8</f>
        <v>14</v>
      </c>
      <c r="C45" s="4">
        <f xml:space="preserve"> 'Character Sheet'!C6+'Character Sheet'!C9+3+8</f>
        <v>13.5</v>
      </c>
      <c r="D45" s="4">
        <f xml:space="preserve"> 'Character Sheet'!C8+'Character Sheet'!C11+2+8</f>
        <v>15.5</v>
      </c>
      <c r="E45" s="4">
        <f xml:space="preserve"> 'Character Sheet'!C8+'Character Sheet'!C9+0+8</f>
        <v>14</v>
      </c>
      <c r="F45" s="4">
        <f xml:space="preserve"> 'Character Sheet'!C12+'Character Sheet'!C11+0+8</f>
        <v>9.5</v>
      </c>
      <c r="G45" s="4"/>
      <c r="H45" s="4"/>
      <c r="I45" s="4" t="s">
        <v>58</v>
      </c>
    </row>
    <row r="46" spans="1:9" ht="17.25" x14ac:dyDescent="0.3">
      <c r="A46" s="4" t="s">
        <v>90</v>
      </c>
      <c r="B46" s="4">
        <f xml:space="preserve"> 'Character Sheet'!C10+'Character Sheet'!C7+3+8</f>
        <v>12.5</v>
      </c>
      <c r="C46" s="4">
        <f xml:space="preserve"> 'Character Sheet'!C8+'Character Sheet'!C7+2+8</f>
        <v>16</v>
      </c>
      <c r="D46" s="4">
        <f xml:space="preserve"> 'Character Sheet'!C8+'Character Sheet'!C10+1+8</f>
        <v>12.5</v>
      </c>
      <c r="E46" s="4">
        <f xml:space="preserve"> 'Character Sheet'!C2+'Character Sheet'!C7+2+8</f>
        <v>12</v>
      </c>
      <c r="F46" s="4">
        <f xml:space="preserve"> 'Character Sheet'!C12+'Character Sheet'!C11+1+8</f>
        <v>10.5</v>
      </c>
      <c r="G46" s="4"/>
      <c r="H46" s="4"/>
      <c r="I46" s="4" t="s">
        <v>59</v>
      </c>
    </row>
    <row r="47" spans="1:9" ht="17.25" x14ac:dyDescent="0.3">
      <c r="A47" s="4" t="s">
        <v>91</v>
      </c>
      <c r="B47" s="4">
        <f xml:space="preserve"> 'Character Sheet'!C6+'Character Sheet'!C8+1+8</f>
        <v>13.5</v>
      </c>
      <c r="C47" s="4">
        <f xml:space="preserve"> 'Character Sheet'!C10+'Character Sheet'!C7+2+8</f>
        <v>11.5</v>
      </c>
      <c r="D47" s="4">
        <f xml:space="preserve"> 'Character Sheet'!C10+'Character Sheet'!C7+2+8</f>
        <v>11.5</v>
      </c>
      <c r="E47" s="4">
        <f xml:space="preserve"> 'Character Sheet'!C12+'Character Sheet'!C8+3+8</f>
        <v>15</v>
      </c>
      <c r="F47" s="4">
        <f xml:space="preserve"> 'Character Sheet'!C10+'Character Sheet'!C12+2+8</f>
        <v>9.5</v>
      </c>
      <c r="G47" s="4"/>
      <c r="H47" s="4"/>
      <c r="I47" s="4" t="s">
        <v>60</v>
      </c>
    </row>
    <row r="48" spans="1:9" ht="17.25" x14ac:dyDescent="0.3">
      <c r="A48" s="4" t="s">
        <v>51</v>
      </c>
      <c r="B48" s="4">
        <f xml:space="preserve"> 'Character Sheet'!C6+'Character Sheet'!C7+3+8</f>
        <v>13.5</v>
      </c>
      <c r="C48" s="4">
        <f xml:space="preserve"> 'Character Sheet'!C6+'Character Sheet'!C9+3+8</f>
        <v>13.5</v>
      </c>
      <c r="D48" s="4">
        <f xml:space="preserve"> 'Character Sheet'!C8+'Character Sheet'!C7+2+8</f>
        <v>16</v>
      </c>
      <c r="E48" s="4">
        <f xml:space="preserve"> 'Character Sheet'!C8+'Character Sheet'!C7+2+8</f>
        <v>16</v>
      </c>
      <c r="F48" s="4">
        <f xml:space="preserve"> 'Character Sheet'!C9+'Character Sheet'!C11+0+8</f>
        <v>11.5</v>
      </c>
      <c r="G48" s="4"/>
      <c r="H48" s="4"/>
      <c r="I48" s="4" t="s">
        <v>61</v>
      </c>
    </row>
    <row r="49" spans="1:9" ht="17.25" x14ac:dyDescent="0.3">
      <c r="A49" s="4" t="s">
        <v>92</v>
      </c>
      <c r="B49" s="4">
        <f xml:space="preserve"> 'Character Sheet'!C6+'Character Sheet'!C10+1+8</f>
        <v>9</v>
      </c>
      <c r="C49" s="4">
        <f xml:space="preserve"> 'Character Sheet'!C7+'Character Sheet'!C8+2+8</f>
        <v>16</v>
      </c>
      <c r="D49" s="4">
        <f xml:space="preserve"> 'Character Sheet'!C10+'Character Sheet'!C8+2+8</f>
        <v>13.5</v>
      </c>
      <c r="E49" s="4">
        <f xml:space="preserve"> 'Character Sheet'!C10+'Character Sheet'!C7+3+8</f>
        <v>12.5</v>
      </c>
      <c r="F49" s="4">
        <f xml:space="preserve"> 'Character Sheet'!C10+'Character Sheet'!C12+2+8</f>
        <v>9.5</v>
      </c>
      <c r="G49" s="4"/>
      <c r="H49" s="4"/>
      <c r="I49" s="4" t="s">
        <v>62</v>
      </c>
    </row>
    <row r="50" spans="1:9" ht="17.25" x14ac:dyDescent="0.3">
      <c r="A50" s="4"/>
      <c r="B50" s="4"/>
      <c r="C50" s="4"/>
      <c r="D50" s="4"/>
      <c r="E50" s="4"/>
      <c r="F50" s="4"/>
      <c r="G50" s="4"/>
      <c r="H50" s="4"/>
      <c r="I50" s="4" t="s">
        <v>63</v>
      </c>
    </row>
  </sheetData>
  <sortState xmlns:xlrd2="http://schemas.microsoft.com/office/spreadsheetml/2017/richdata2" ref="A2:F4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0"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Profiles'!A2:F49,2,FALSE))</f>
        <v>12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Profiles'!A2:F49,3,FALSE))</f>
        <v>16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Profiles'!A2:F49,4,FALSE))</f>
        <v>13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Profiles'!A2:F49,5,FALSE))</f>
        <v>16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Profiles'!A2:F49,6,FALSE))</f>
        <v>9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'Day Jobs'!$A$4:$A$15</xm:f>
          </x14:formula1>
          <xm:sqref>B19</xm:sqref>
        </x14:dataValidation>
        <x14:dataValidation type="list" allowBlank="1" showInputMessage="1" showErrorMessage="1" xr:uid="{00000000-0002-0000-0500-000002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500-000000000000}">
          <x14:formula1>
            <xm:f>'Power Sets'!$A$2:$A$51</xm:f>
          </x14:formula1>
          <xm:sqref>B3:C3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Chris Magoun</cp:lastModifiedBy>
  <dcterms:created xsi:type="dcterms:W3CDTF">2019-08-16T21:43:39Z</dcterms:created>
  <dcterms:modified xsi:type="dcterms:W3CDTF">2021-12-26T16:59:50Z</dcterms:modified>
</cp:coreProperties>
</file>