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ou\Desktop\Runebearer\SupersNew\characters\"/>
    </mc:Choice>
  </mc:AlternateContent>
  <xr:revisionPtr revIDLastSave="0" documentId="13_ncr:1_{C8782FD7-49E1-499D-BCFD-826B4EC33EA9}" xr6:coauthVersionLast="47" xr6:coauthVersionMax="47" xr10:uidLastSave="{00000000-0000-0000-0000-000000000000}"/>
  <bookViews>
    <workbookView xWindow="54840" yWindow="1365" windowWidth="17775" windowHeight="13740" xr2:uid="{00000000-000D-0000-FFFF-FFFF00000000}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E29" i="2"/>
  <c r="D29" i="2"/>
  <c r="C29" i="2"/>
  <c r="B29" i="2"/>
  <c r="B14" i="1"/>
  <c r="B15" i="6" l="1"/>
  <c r="B24" i="6"/>
  <c r="B23" i="6"/>
  <c r="B22" i="6"/>
  <c r="B21" i="6"/>
  <c r="B20" i="6"/>
  <c r="C13" i="6" l="1"/>
  <c r="C12" i="6"/>
  <c r="C11" i="6"/>
  <c r="C10" i="6"/>
  <c r="C9" i="6"/>
  <c r="C8" i="6"/>
  <c r="C7" i="6"/>
  <c r="B17" i="6" l="1"/>
  <c r="C9" i="1"/>
  <c r="C10" i="1"/>
  <c r="C8" i="1"/>
  <c r="C7" i="1"/>
  <c r="C11" i="1"/>
  <c r="C12" i="1"/>
  <c r="C6" i="1"/>
  <c r="F47" i="2" l="1"/>
  <c r="B46" i="2"/>
  <c r="C33" i="2"/>
  <c r="D47" i="2"/>
  <c r="F49" i="2"/>
  <c r="C47" i="2"/>
  <c r="B21" i="2"/>
  <c r="F7" i="2"/>
  <c r="D30" i="2"/>
  <c r="F15" i="2"/>
  <c r="E49" i="2"/>
  <c r="B27" i="2"/>
  <c r="D49" i="2"/>
  <c r="F33" i="2"/>
  <c r="C3" i="2"/>
  <c r="B9" i="2"/>
  <c r="B16" i="1"/>
  <c r="F14" i="2"/>
  <c r="C41" i="2"/>
  <c r="F32" i="2"/>
  <c r="F8" i="2"/>
  <c r="F6" i="2"/>
  <c r="B49" i="2"/>
  <c r="B32" i="2"/>
  <c r="B33" i="2"/>
  <c r="C32" i="2"/>
  <c r="B42" i="2"/>
  <c r="B36" i="2"/>
  <c r="C24" i="2"/>
  <c r="C39" i="2"/>
  <c r="B24" i="2"/>
  <c r="B28" i="2"/>
  <c r="C45" i="2"/>
  <c r="B34" i="2"/>
  <c r="B38" i="2"/>
  <c r="B30" i="2"/>
  <c r="B47" i="2"/>
  <c r="B45" i="2"/>
  <c r="B17" i="2"/>
  <c r="C44" i="2"/>
  <c r="B3" i="2"/>
  <c r="B4" i="2"/>
  <c r="B12" i="2"/>
  <c r="B2" i="2"/>
  <c r="B8" i="2"/>
  <c r="B35" i="2"/>
  <c r="B48" i="2"/>
  <c r="C35" i="2"/>
  <c r="F28" i="2"/>
  <c r="C16" i="2"/>
  <c r="E47" i="2"/>
  <c r="F41" i="2"/>
  <c r="F34" i="2"/>
  <c r="F40" i="2"/>
  <c r="F31" i="2"/>
  <c r="E34" i="2"/>
  <c r="E16" i="2"/>
  <c r="F46" i="2"/>
  <c r="C34" i="2"/>
  <c r="F4" i="2"/>
  <c r="F2" i="2"/>
  <c r="F9" i="2"/>
  <c r="F3" i="2"/>
  <c r="B15" i="2"/>
  <c r="B16" i="2"/>
  <c r="F30" i="2"/>
  <c r="F39" i="2"/>
  <c r="D40" i="2"/>
  <c r="F24" i="2"/>
  <c r="D9" i="2"/>
  <c r="E4" i="2"/>
  <c r="D4" i="2"/>
  <c r="D12" i="2"/>
  <c r="C4" i="2"/>
  <c r="D35" i="2"/>
  <c r="F35" i="2"/>
  <c r="C36" i="2"/>
  <c r="E19" i="2"/>
  <c r="E46" i="2"/>
  <c r="C49" i="2"/>
  <c r="C11" i="2"/>
  <c r="E15" i="2"/>
  <c r="D46" i="2"/>
  <c r="C42" i="2"/>
  <c r="E39" i="2"/>
  <c r="E33" i="2"/>
  <c r="D24" i="2"/>
  <c r="E31" i="2"/>
  <c r="D28" i="2"/>
  <c r="E45" i="2"/>
  <c r="C28" i="2"/>
  <c r="E14" i="2"/>
  <c r="E24" i="2"/>
  <c r="D15" i="2"/>
  <c r="C46" i="2"/>
  <c r="D39" i="2"/>
  <c r="D33" i="2"/>
  <c r="E28" i="2"/>
  <c r="C15" i="2"/>
  <c r="E41" i="2"/>
  <c r="D21" i="2"/>
  <c r="C40" i="2"/>
  <c r="D45" i="2"/>
  <c r="D34" i="2"/>
  <c r="E30" i="2"/>
  <c r="C14" i="2"/>
  <c r="E32" i="2"/>
  <c r="D32" i="2"/>
  <c r="E40" i="2"/>
  <c r="E38" i="2"/>
  <c r="C30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5" i="2"/>
  <c r="E21" i="2"/>
  <c r="E27" i="2"/>
  <c r="E18" i="2"/>
  <c r="E10" i="2"/>
  <c r="E6" i="2"/>
  <c r="D17" i="2"/>
  <c r="C21" i="2"/>
  <c r="C17" i="2"/>
  <c r="C7" i="2"/>
  <c r="E36" i="2"/>
  <c r="E11" i="2"/>
  <c r="D22" i="2"/>
  <c r="C22" i="2"/>
  <c r="B31" i="2"/>
  <c r="F5" i="2"/>
  <c r="E17" i="2"/>
  <c r="E44" i="2"/>
  <c r="E25" i="2"/>
  <c r="E5" i="2"/>
  <c r="D43" i="2"/>
  <c r="D31" i="2"/>
  <c r="D20" i="2"/>
  <c r="D16" i="2"/>
  <c r="D10" i="2"/>
  <c r="E48" i="2"/>
  <c r="C27" i="2"/>
  <c r="E43" i="2"/>
  <c r="E37" i="2"/>
  <c r="E26" i="2"/>
  <c r="E23" i="2"/>
  <c r="E13" i="2"/>
  <c r="E8" i="2"/>
  <c r="D48" i="2"/>
  <c r="D38" i="2"/>
  <c r="D27" i="2"/>
  <c r="D19" i="2"/>
  <c r="D14" i="2"/>
  <c r="D5" i="2"/>
  <c r="C43" i="2"/>
  <c r="C19" i="2"/>
  <c r="C5" i="2"/>
  <c r="B40" i="2"/>
  <c r="B10" i="2"/>
  <c r="E42" i="2"/>
  <c r="E22" i="2"/>
  <c r="E20" i="2"/>
  <c r="D18" i="2"/>
  <c r="D8" i="2"/>
  <c r="D36" i="2"/>
  <c r="D41" i="2"/>
  <c r="D13" i="2"/>
  <c r="B41" i="2"/>
  <c r="B26" i="2"/>
  <c r="D42" i="2"/>
  <c r="C9" i="2"/>
  <c r="D37" i="2"/>
  <c r="D44" i="2"/>
  <c r="F25" i="2"/>
  <c r="F45" i="2"/>
  <c r="F20" i="2"/>
  <c r="F16" i="2"/>
  <c r="F37" i="2"/>
  <c r="F19" i="2"/>
  <c r="D25" i="2"/>
  <c r="C25" i="2"/>
  <c r="F42" i="2"/>
  <c r="F18" i="2"/>
  <c r="F44" i="2"/>
  <c r="F10" i="2"/>
  <c r="F43" i="2"/>
  <c r="F22" i="2"/>
  <c r="C26" i="2"/>
  <c r="F17" i="2"/>
  <c r="F38" i="2"/>
  <c r="F21" i="2"/>
  <c r="F27" i="2"/>
  <c r="D26" i="2"/>
  <c r="F36" i="2"/>
  <c r="F26" i="2"/>
  <c r="B6" i="2"/>
  <c r="D11" i="2"/>
  <c r="C37" i="2"/>
  <c r="B22" i="2"/>
  <c r="B18" i="2"/>
  <c r="B13" i="2"/>
  <c r="B43" i="2"/>
  <c r="B39" i="2"/>
  <c r="B23" i="2"/>
  <c r="B19" i="2"/>
  <c r="C20" i="2"/>
  <c r="C10" i="2"/>
  <c r="C6" i="2"/>
  <c r="B37" i="2"/>
  <c r="B11" i="2"/>
  <c r="C48" i="2"/>
  <c r="C13" i="2"/>
  <c r="B14" i="2"/>
  <c r="D23" i="2"/>
  <c r="C31" i="2"/>
  <c r="C23" i="2"/>
  <c r="B44" i="2"/>
  <c r="B25" i="2"/>
  <c r="B20" i="2"/>
  <c r="C38" i="2"/>
  <c r="C18" i="2"/>
  <c r="F23" i="2"/>
  <c r="F11" i="2"/>
  <c r="C8" i="2"/>
  <c r="F48" i="2"/>
  <c r="B7" i="2"/>
  <c r="B5" i="2"/>
  <c r="F8" i="1" l="1"/>
  <c r="F9" i="6"/>
  <c r="F10" i="6"/>
  <c r="F9" i="1"/>
  <c r="F10" i="1"/>
  <c r="F11" i="6"/>
  <c r="F6" i="1"/>
  <c r="F7" i="6"/>
  <c r="F7" i="1"/>
  <c r="F8" i="6"/>
</calcChain>
</file>

<file path=xl/sharedStrings.xml><?xml version="1.0" encoding="utf-8"?>
<sst xmlns="http://schemas.openxmlformats.org/spreadsheetml/2006/main" count="429" uniqueCount="283">
  <si>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</si>
  <si>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</si>
  <si>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</si>
  <si>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</si>
  <si>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</si>
  <si>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</si>
  <si>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</si>
  <si>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</si>
  <si>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</si>
  <si>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</si>
  <si>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</si>
  <si>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</si>
  <si>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</si>
  <si>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</si>
  <si>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</si>
  <si>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</si>
  <si>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</si>
  <si>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</si>
  <si>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</si>
  <si>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</si>
  <si>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</si>
  <si>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</si>
  <si>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</si>
  <si>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</si>
  <si>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</si>
  <si>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</si>
  <si>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</si>
  <si>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</si>
  <si>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</si>
  <si>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</si>
  <si>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</si>
  <si>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</si>
  <si>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</si>
  <si>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</si>
  <si>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</si>
  <si>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</si>
  <si>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</si>
  <si>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</si>
  <si>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</si>
  <si>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</si>
  <si>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</si>
  <si>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</si>
  <si>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</si>
  <si>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</si>
  <si>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</si>
  <si>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</si>
  <si>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</si>
  <si>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</si>
  <si>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</si>
  <si>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</si>
  <si>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</si>
  <si>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</si>
  <si>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</si>
  <si>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</si>
  <si>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</si>
  <si>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</si>
  <si>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</si>
  <si>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</si>
  <si>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</si>
  <si>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</si>
  <si>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</si>
  <si>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</si>
  <si>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</si>
  <si>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</si>
  <si>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</si>
  <si>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</si>
  <si>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</si>
  <si>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</si>
  <si>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</si>
  <si>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</si>
  <si>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</si>
  <si>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</si>
  <si>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</si>
  <si>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</si>
  <si>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</si>
  <si>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</si>
  <si>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</si>
  <si>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</si>
  <si>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</si>
  <si>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</si>
  <si>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</si>
  <si>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</si>
  <si>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</si>
  <si>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</si>
  <si>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</si>
  <si>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</si>
  <si>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</si>
  <si>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</si>
  <si>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</si>
  <si>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</si>
  <si>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</si>
  <si>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</si>
  <si>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</si>
  <si>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</si>
  <si>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</si>
  <si>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</si>
  <si>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</si>
  <si>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</si>
  <si>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</si>
  <si>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</si>
  <si>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</si>
  <si>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</si>
  <si>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</si>
  <si>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</si>
  <si>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</si>
  <si>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</si>
  <si>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</si>
  <si>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</si>
  <si>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</si>
  <si>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</si>
  <si>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</si>
  <si>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</si>
  <si>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</si>
  <si>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</si>
  <si>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</si>
  <si>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</si>
  <si>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</si>
  <si>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</si>
  <si>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</si>
  <si>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</si>
  <si>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</si>
  <si>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</si>
  <si>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</si>
  <si>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</si>
  <si>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</si>
  <si>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</si>
  <si>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</si>
  <si>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</si>
  <si>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</si>
  <si>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</si>
  <si>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</si>
  <si>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</si>
  <si>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</si>
  <si>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</si>
  <si>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</si>
  <si>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</si>
  <si>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</si>
  <si>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</si>
  <si>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</si>
  <si>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</si>
  <si>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</si>
  <si>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</si>
  <si>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</si>
  <si>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</si>
  <si>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</si>
  <si>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</si>
  <si>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</si>
  <si>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</si>
  <si>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</si>
  <si>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</si>
  <si>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</si>
  <si>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</si>
  <si>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</si>
  <si>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</si>
  <si>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</si>
  <si>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</si>
  <si>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</si>
  <si>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</si>
  <si>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</si>
  <si>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</si>
  <si>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</si>
  <si>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</si>
  <si>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</si>
  <si>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</si>
  <si>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</si>
  <si>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</si>
  <si>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</si>
  <si>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</si>
  <si>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</si>
  <si>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</si>
  <si>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</si>
  <si>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</si>
  <si>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</si>
  <si>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</si>
  <si>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</si>
  <si>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</si>
  <si>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</si>
  <si>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</si>
  <si>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</si>
  <si>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</si>
  <si>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</si>
  <si>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</si>
  <si>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</si>
  <si>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</si>
  <si>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</si>
  <si>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</si>
  <si>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</si>
  <si>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</si>
  <si>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</si>
  <si>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</si>
  <si>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</si>
  <si>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</si>
  <si>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</si>
  <si>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</si>
  <si>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</si>
  <si>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</si>
  <si>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</si>
  <si>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</si>
  <si>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</si>
  <si>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</si>
  <si>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</si>
  <si>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</si>
  <si>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</si>
  <si>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</si>
  <si>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</si>
  <si>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</si>
  <si>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</si>
  <si>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</si>
  <si>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</si>
  <si>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</si>
  <si>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</si>
  <si>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</si>
  <si>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</si>
  <si>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</si>
  <si>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</si>
  <si>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</si>
  <si>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</si>
  <si>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</si>
  <si>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</si>
  <si>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</si>
  <si>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</si>
  <si>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</si>
  <si>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</si>
  <si>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</si>
  <si>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</si>
  <si>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</si>
  <si>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</si>
  <si>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</si>
  <si>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</si>
  <si>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</si>
  <si>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</si>
  <si>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</si>
  <si>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</si>
  <si>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</si>
  <si>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</si>
  <si>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</si>
  <si>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</si>
  <si>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</si>
  <si>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</si>
  <si>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</si>
  <si>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</si>
  <si>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</si>
  <si>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</si>
  <si>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</si>
  <si>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</si>
  <si>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</si>
  <si>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</si>
  <si>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</si>
  <si>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</si>
  <si>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</si>
  <si>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</si>
  <si>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</si>
  <si>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</si>
  <si>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</si>
  <si>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</si>
  <si>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</si>
  <si>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</si>
  <si>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</si>
  <si>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</si>
  <si>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</si>
  <si>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</si>
  <si>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</si>
  <si>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</si>
  <si>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</si>
  <si>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</si>
  <si>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</si>
  <si>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</si>
  <si>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</si>
  <si>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</si>
  <si>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</si>
  <si>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</si>
  <si>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</si>
  <si>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</si>
  <si>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</si>
  <si>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</si>
  <si>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</si>
  <si>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</si>
  <si>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</si>
  <si>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</si>
  <si>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Voodoo</t>
  </si>
  <si>
    <t>Robot</t>
  </si>
  <si>
    <t>Nanobot</t>
  </si>
  <si>
    <t>Mastermind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</si>
</sst>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9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/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</row>
    <row r="6" spans="1:9" ht="17.25" x14ac:dyDescent="0.3">
      <c r="A6" s="4" t="s">
        <v>9</v>
      </c>
      <c r="B6" s="8">
        <v>11</v>
      </c>
      <c r="C6" s="4">
        <f t="shared" ref="C6:C12" si="0">(B6 - 10)/2</f>
        <v>0.5</v>
      </c>
      <c r="D6" s="4"/>
      <c r="E6" s="4" t="s">
        <v>10</v>
      </c>
      <c r="F6" s="4" t="e">
        <f>_xlfn.FLOOR.MATH(VLOOKUP(G2,'Fighting Profiles'!A2:F49,2,FALSE))</f>
        <v>#N/A</v>
      </c>
      <c r="G6" s="4"/>
      <c r="H6" s="4"/>
    </row>
    <row r="7" spans="1:9" ht="17.25" x14ac:dyDescent="0.3">
      <c r="A7" s="4" t="s">
        <v>8</v>
      </c>
      <c r="B7" s="8">
        <v>10</v>
      </c>
      <c r="C7" s="4">
        <f t="shared" si="0"/>
        <v>0</v>
      </c>
      <c r="D7" s="4"/>
      <c r="E7" s="4" t="s">
        <v>11</v>
      </c>
      <c r="F7" s="4" t="e">
        <f>_xlfn.FLOOR.MATH(VLOOKUP(G2,'Fighting Profiles'!A2:F49,3,FALSE))</f>
        <v>#N/A</v>
      </c>
      <c r="G7" s="4"/>
      <c r="H7" s="4"/>
    </row>
    <row r="8" spans="1:9" ht="17.25" x14ac:dyDescent="0.3">
      <c r="A8" s="4" t="s">
        <v>15</v>
      </c>
      <c r="B8" s="8">
        <v>10</v>
      </c>
      <c r="C8" s="4">
        <f t="shared" si="0"/>
        <v>0</v>
      </c>
      <c r="D8" s="4"/>
      <c r="E8" s="4" t="s">
        <v>12</v>
      </c>
      <c r="F8" s="4" t="e">
        <f>_xlfn.FLOOR.MATH(VLOOKUP(G2,'Fighting Profiles'!A2:F49,4,FALSE))</f>
        <v>#N/A</v>
      </c>
      <c r="G8" s="4"/>
      <c r="H8" s="4"/>
    </row>
    <row r="9" spans="1:9" ht="17.25" x14ac:dyDescent="0.3">
      <c r="A9" s="4" t="s">
        <v>16</v>
      </c>
      <c r="B9" s="8">
        <v>12</v>
      </c>
      <c r="C9" s="4">
        <f t="shared" si="0"/>
        <v>1</v>
      </c>
      <c r="D9" s="4"/>
      <c r="E9" s="4" t="s">
        <v>13</v>
      </c>
      <c r="F9" s="4" t="e">
        <f>_xlfn.FLOOR.MATH(VLOOKUP(G2,'Fighting Profiles'!A2:F49,5,FALSE))</f>
        <v>#N/A</v>
      </c>
      <c r="G9" s="4"/>
      <c r="H9" s="4"/>
    </row>
    <row r="10" spans="1:9" ht="17.25" x14ac:dyDescent="0.3">
      <c r="A10" s="4" t="s">
        <v>17</v>
      </c>
      <c r="B10" s="8">
        <v>11</v>
      </c>
      <c r="C10" s="4">
        <f t="shared" si="0"/>
        <v>0.5</v>
      </c>
      <c r="D10" s="4"/>
      <c r="E10" s="4" t="s">
        <v>14</v>
      </c>
      <c r="F10" s="4" t="e">
        <f>_xlfn.FLOOR.MATH(VLOOKUP(G2,'Fighting Profiles'!A2:F49,6,FALSE))</f>
        <v>#N/A</v>
      </c>
      <c r="G10" s="4"/>
      <c r="H10" s="4"/>
    </row>
    <row r="11" spans="1:9" ht="17.25" x14ac:dyDescent="0.3">
      <c r="A11" s="4" t="s">
        <v>18</v>
      </c>
      <c r="B11" s="8">
        <v>10</v>
      </c>
      <c r="C11" s="4">
        <f t="shared" si="0"/>
        <v>0</v>
      </c>
      <c r="D11" s="4"/>
      <c r="E11" s="4"/>
      <c r="F11" s="4"/>
      <c r="G11" s="4"/>
      <c r="H11" s="4"/>
    </row>
    <row r="12" spans="1:9" ht="17.25" x14ac:dyDescent="0.3">
      <c r="A12" s="4" t="s">
        <v>19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/>
      <c r="B13" s="4"/>
      <c r="C13" s="4"/>
      <c r="D13" s="4"/>
      <c r="E13" s="4"/>
      <c r="F13" s="4"/>
      <c r="G13" s="4"/>
      <c r="H13" s="4"/>
    </row>
    <row r="14" spans="1:9" ht="17.25" x14ac:dyDescent="0.3">
      <c r="A14" s="7" t="s">
        <v>72</v>
      </c>
      <c r="B14" s="4">
        <f>_xlfn.CEILING.MATH(B6*(0.5)) + _xlfn.CEILING.MATH(B10*(0.5))+8+B9</f>
        <v>32</v>
      </c>
      <c r="C14" s="4"/>
      <c r="D14" s="7" t="s">
        <v>74</v>
      </c>
      <c r="E14" s="26"/>
      <c r="F14" s="26"/>
      <c r="G14" s="9" t="s">
        <v>77</v>
      </c>
      <c r="H14" s="4"/>
    </row>
    <row r="15" spans="1:9" ht="17.25" x14ac:dyDescent="0.3">
      <c r="A15" s="7" t="s">
        <v>73</v>
      </c>
      <c r="B15" s="4">
        <v>6</v>
      </c>
      <c r="C15" s="4"/>
      <c r="D15" s="4"/>
      <c r="E15" s="4"/>
      <c r="F15" s="4"/>
      <c r="G15" s="24"/>
      <c r="H15" s="4"/>
    </row>
    <row r="16" spans="1:9" ht="17.25" x14ac:dyDescent="0.3">
      <c r="A16" s="7" t="s">
        <v>71</v>
      </c>
      <c r="B16" s="4">
        <f xml:space="preserve"> _xlfn.FLOOR.MATH(C10+C8)</f>
        <v>0</v>
      </c>
      <c r="C16" s="4"/>
      <c r="D16" s="4"/>
      <c r="E16" s="4"/>
      <c r="F16" s="4"/>
      <c r="G16" s="24"/>
      <c r="H16" s="4"/>
    </row>
    <row r="17" spans="1:9" ht="15.75" x14ac:dyDescent="0.25">
      <c r="A17" s="7" t="s">
        <v>1</v>
      </c>
      <c r="B17" s="7"/>
      <c r="C17" s="7"/>
      <c r="D17" s="7"/>
      <c r="E17" s="7"/>
      <c r="F17" s="7"/>
      <c r="G17" s="7"/>
      <c r="H17" s="7"/>
      <c r="I17" s="2"/>
    </row>
    <row r="18" spans="1:9" ht="15.75" x14ac:dyDescent="0.25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  <row r="19" spans="1:9" ht="17.25" x14ac:dyDescent="0.3">
      <c r="A19" s="4"/>
      <c r="B19" s="4"/>
      <c r="C19" s="4"/>
      <c r="D19" s="4"/>
      <c r="E19" s="4"/>
      <c r="F19" s="4"/>
      <c r="G19" s="4"/>
      <c r="H19" s="4"/>
      <c r="I19" s="4"/>
    </row>
  </sheetData>
  <mergeCells count="4">
    <mergeCell ref="G15:G16"/>
    <mergeCell ref="B2:F2"/>
    <mergeCell ref="B1:F1"/>
    <mergeCell ref="E14:F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'Fighting Profiles'!$A$2:$A$49</xm:f>
          </x14:formula1>
          <xm:sqref>G2</xm:sqref>
        </x14:dataValidation>
        <x14:dataValidation type="list" allowBlank="1" showInputMessage="1" showErrorMessage="1" xr:uid="{00000000-0002-0000-0000-000001000000}">
          <x14:formula1>
            <xm:f>'Power Sets'!$A$2:$A$51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topLeftCell="A19" workbookViewId="0">
      <selection activeCell="G37" sqref="G37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281</v>
      </c>
    </row>
    <row r="31" spans="1:1" x14ac:dyDescent="0.25">
      <c r="A31" t="s">
        <v>196</v>
      </c>
    </row>
    <row r="32" spans="1:1" x14ac:dyDescent="0.25">
      <c r="A32" t="s">
        <v>197</v>
      </c>
    </row>
    <row r="33" spans="1:1" x14ac:dyDescent="0.25">
      <c r="A33" t="s">
        <v>198</v>
      </c>
    </row>
    <row r="34" spans="1:1" x14ac:dyDescent="0.25">
      <c r="A34" t="s">
        <v>89</v>
      </c>
    </row>
    <row r="35" spans="1:1" x14ac:dyDescent="0.25">
      <c r="A35" t="s">
        <v>280</v>
      </c>
    </row>
    <row r="36" spans="1:1" x14ac:dyDescent="0.25">
      <c r="A36" t="s">
        <v>199</v>
      </c>
    </row>
    <row r="37" spans="1:1" x14ac:dyDescent="0.25">
      <c r="A37" t="s">
        <v>200</v>
      </c>
    </row>
    <row r="38" spans="1:1" x14ac:dyDescent="0.25">
      <c r="A38" t="s">
        <v>201</v>
      </c>
    </row>
    <row r="39" spans="1:1" x14ac:dyDescent="0.25">
      <c r="A39" t="s">
        <v>202</v>
      </c>
    </row>
    <row r="40" spans="1:1" x14ac:dyDescent="0.25">
      <c r="A40" t="s">
        <v>203</v>
      </c>
    </row>
    <row r="41" spans="1:1" x14ac:dyDescent="0.25">
      <c r="A41" t="s">
        <v>204</v>
      </c>
    </row>
    <row r="42" spans="1:1" x14ac:dyDescent="0.25">
      <c r="A42" t="s">
        <v>205</v>
      </c>
    </row>
    <row r="43" spans="1:1" x14ac:dyDescent="0.25">
      <c r="A43" t="s">
        <v>206</v>
      </c>
    </row>
    <row r="44" spans="1:1" x14ac:dyDescent="0.25">
      <c r="A44" t="s">
        <v>207</v>
      </c>
    </row>
    <row r="45" spans="1:1" x14ac:dyDescent="0.25">
      <c r="A45" t="s">
        <v>216</v>
      </c>
    </row>
    <row r="46" spans="1:1" x14ac:dyDescent="0.25">
      <c r="A46" t="s">
        <v>208</v>
      </c>
    </row>
    <row r="47" spans="1:1" x14ac:dyDescent="0.25">
      <c r="A47" t="s">
        <v>209</v>
      </c>
    </row>
    <row r="48" spans="1:1" x14ac:dyDescent="0.25">
      <c r="A48" t="s">
        <v>279</v>
      </c>
    </row>
    <row r="49" spans="1:1" x14ac:dyDescent="0.25">
      <c r="A49" t="s">
        <v>212</v>
      </c>
    </row>
    <row r="50" spans="1:1" x14ac:dyDescent="0.25">
      <c r="A50" t="s">
        <v>210</v>
      </c>
    </row>
    <row r="51" spans="1:1" x14ac:dyDescent="0.25">
      <c r="A51" t="s">
        <v>211</v>
      </c>
    </row>
  </sheetData>
  <sortState xmlns:xlrd2="http://schemas.microsoft.com/office/spreadsheetml/2017/richdata2" ref="A2:A51">
    <sortCondition ref="A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topLeftCell="A19" workbookViewId="0">
      <selection activeCell="J3" sqref="J3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Sheet'!C6+'Character Sheet'!C7+2+8</f>
        <v>10.5</v>
      </c>
      <c r="C2" s="4">
        <f xml:space="preserve"> 'Character Sheet'!C8+'Character Sheet'!C7+2+8</f>
        <v>10</v>
      </c>
      <c r="D2" s="4">
        <f xml:space="preserve"> 'Character Sheet'!C8+'Character Sheet'!C10+2+8</f>
        <v>10.5</v>
      </c>
      <c r="E2" s="4">
        <f xml:space="preserve"> 'Character Sheet'!C8+'Character Sheet'!C7+2+8</f>
        <v>10</v>
      </c>
      <c r="F2" s="4">
        <f xml:space="preserve"> 'Character Sheet'!C12+'Character Sheet'!C10+2+8</f>
        <v>10.5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Sheet'!C6+'Character Sheet'!C10+3+8</f>
        <v>12</v>
      </c>
      <c r="C3" s="4">
        <f xml:space="preserve"> 'Character Sheet'!C10+'Character Sheet'!C7+2+8</f>
        <v>10.5</v>
      </c>
      <c r="D3" s="4">
        <f xml:space="preserve"> 'Character Sheet'!C8+'Character Sheet'!C7+2+8</f>
        <v>10</v>
      </c>
      <c r="E3" s="4">
        <f xml:space="preserve"> 'Character Sheet'!C8+'Character Sheet'!C10+2+8</f>
        <v>10.5</v>
      </c>
      <c r="F3" s="4">
        <f xml:space="preserve"> 'Character Sheet'!C12+'Character Sheet'!C10+1+8</f>
        <v>9.5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Sheet'!C6+'Character Sheet'!C7+3+8</f>
        <v>11.5</v>
      </c>
      <c r="C4" s="4">
        <f xml:space="preserve"> 'Character Sheet'!C11+'Character Sheet'!C7+3+8</f>
        <v>11</v>
      </c>
      <c r="D4" s="4">
        <f xml:space="preserve"> 'Character Sheet'!C11+'Character Sheet'!C10+1+8</f>
        <v>9.5</v>
      </c>
      <c r="E4" s="4">
        <f xml:space="preserve"> 'Character Sheet'!C11+'Character Sheet'!C7+0+8</f>
        <v>8</v>
      </c>
      <c r="F4" s="4">
        <f xml:space="preserve"> 'Character Sheet'!C12+'Character Sheet'!C11+3+8</f>
        <v>11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Sheet'!C6+'Character Sheet'!C7+1+8</f>
        <v>9.5</v>
      </c>
      <c r="C5" s="4">
        <f xml:space="preserve"> 'Character Sheet'!C8+'Character Sheet'!C7+2+8</f>
        <v>10</v>
      </c>
      <c r="D5" s="4">
        <f xml:space="preserve"> 'Character Sheet'!C8+'Character Sheet'!C7+4+8</f>
        <v>12</v>
      </c>
      <c r="E5" s="4">
        <f xml:space="preserve"> 'Character Sheet'!C8+'Character Sheet'!C7+3+8</f>
        <v>11</v>
      </c>
      <c r="F5" s="4">
        <f xml:space="preserve"> 'Character Sheet'!C8+'Character Sheet'!C11+0+8</f>
        <v>8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Sheet'!C6+'Character Sheet'!C7+5+8</f>
        <v>13.5</v>
      </c>
      <c r="C6" s="4">
        <f xml:space="preserve"> 'Character Sheet'!C6+'Character Sheet'!C7+2+8</f>
        <v>10.5</v>
      </c>
      <c r="D6" s="4">
        <f xml:space="preserve"> 'Character Sheet'!C8+'Character Sheet'!C6+1+8</f>
        <v>9.5</v>
      </c>
      <c r="E6" s="4">
        <f xml:space="preserve"> 'Character Sheet'!C8+'Character Sheet'!C7+2+8</f>
        <v>10</v>
      </c>
      <c r="F6" s="4">
        <f xml:space="preserve"> 'Character Sheet'!C9+'Character Sheet'!C11+0+8</f>
        <v>9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Sheet'!C6+'Character Sheet'!C7+1+8</f>
        <v>9.5</v>
      </c>
      <c r="C7" s="4">
        <f xml:space="preserve"> 'Character Sheet'!C8+'Character Sheet'!C7+1+8</f>
        <v>9</v>
      </c>
      <c r="D7" s="4">
        <f xml:space="preserve"> 'Character Sheet'!C8+'Character Sheet'!C11+4+8</f>
        <v>12</v>
      </c>
      <c r="E7" s="4">
        <f xml:space="preserve"> 'Character Sheet'!C8+'Character Sheet'!C10+3+8</f>
        <v>11.5</v>
      </c>
      <c r="F7" s="4">
        <f xml:space="preserve"> 'Character Sheet'!C10+'Character Sheet'!C11+1+8</f>
        <v>9.5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Sheet'!C6+'Character Sheet'!C7+2+8</f>
        <v>10.5</v>
      </c>
      <c r="C8" s="4">
        <f xml:space="preserve"> 'Character Sheet'!C9+'Character Sheet'!C7+2+8</f>
        <v>11</v>
      </c>
      <c r="D8" s="4">
        <f xml:space="preserve"> 'Character Sheet'!C8+'Character Sheet'!C7+3+8</f>
        <v>11</v>
      </c>
      <c r="E8" s="4">
        <f xml:space="preserve"> 'Character Sheet'!C8+'Character Sheet'!C7+2+8</f>
        <v>10</v>
      </c>
      <c r="F8" s="4">
        <f xml:space="preserve"> 'Character Sheet'!C9+'Character Sheet'!C11+1+8</f>
        <v>10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Sheet'!C10+'Character Sheet'!C11+2+8</f>
        <v>10.5</v>
      </c>
      <c r="C9" s="4">
        <f xml:space="preserve"> 'Character Sheet'!C11+'Character Sheet'!C7+3+8</f>
        <v>11</v>
      </c>
      <c r="D9" s="4">
        <f xml:space="preserve"> 'Character Sheet'!C11+'Character Sheet'!C8+2+8</f>
        <v>10</v>
      </c>
      <c r="E9" s="4">
        <f xml:space="preserve"> 'Character Sheet'!C8+'Character Sheet'!C10+2+8</f>
        <v>10.5</v>
      </c>
      <c r="F9" s="4">
        <f xml:space="preserve"> 'Character Sheet'!C12+'Character Sheet'!C11+1+8</f>
        <v>9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Sheet'!C8+'Character Sheet'!C7+4+8</f>
        <v>12</v>
      </c>
      <c r="C10" s="4">
        <f xml:space="preserve"> 'Character Sheet'!C6+'Character Sheet'!C7+2+8</f>
        <v>10.5</v>
      </c>
      <c r="D10" s="4">
        <f xml:space="preserve"> 'Character Sheet'!C8+'Character Sheet'!C7+2+8</f>
        <v>10</v>
      </c>
      <c r="E10" s="4">
        <f xml:space="preserve"> 'Character Sheet'!C8+'Character Sheet'!C7+2+8</f>
        <v>10</v>
      </c>
      <c r="F10" s="4">
        <f xml:space="preserve"> 'Character Sheet'!C12+'Character Sheet'!C11+0+8</f>
        <v>8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Sheet'!C6+'Character Sheet'!C7+4+8</f>
        <v>12.5</v>
      </c>
      <c r="C11" s="4">
        <f xml:space="preserve"> 'Character Sheet'!C7+'Character Sheet'!C9+3+8</f>
        <v>12</v>
      </c>
      <c r="D11" s="4">
        <f xml:space="preserve"> 'Character Sheet'!C6+'Character Sheet'!C7+2+8</f>
        <v>10.5</v>
      </c>
      <c r="E11" s="4">
        <f xml:space="preserve"> 'Character Sheet'!C8+'Character Sheet'!C7+8</f>
        <v>8</v>
      </c>
      <c r="F11" s="4">
        <f xml:space="preserve"> 'Character Sheet'!C9+'Character Sheet'!C11+1+8</f>
        <v>10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Sheet'!C6+'Character Sheet'!C10+0+8</f>
        <v>9</v>
      </c>
      <c r="C12" s="4">
        <f xml:space="preserve"> 'Character Sheet'!C8+'Character Sheet'!C10+2+8</f>
        <v>10.5</v>
      </c>
      <c r="D12" s="4">
        <f xml:space="preserve"> 'Character Sheet'!C11+'Character Sheet'!C8+3+8</f>
        <v>11</v>
      </c>
      <c r="E12" s="4">
        <f xml:space="preserve"> 'Character Sheet'!C8+'Character Sheet'!C7+3+8</f>
        <v>11</v>
      </c>
      <c r="F12" s="4">
        <f xml:space="preserve"> 'Character Sheet'!C8+'Character Sheet'!C11+2+8</f>
        <v>10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Sheet'!C6+'Character Sheet'!C7+2+8</f>
        <v>10.5</v>
      </c>
      <c r="C13" s="4">
        <f xml:space="preserve"> 'Character Sheet'!C6+'Character Sheet'!C7+2+8</f>
        <v>10.5</v>
      </c>
      <c r="D13" s="4">
        <f xml:space="preserve"> 'Character Sheet'!C11+'Character Sheet'!C8+4+8</f>
        <v>12</v>
      </c>
      <c r="E13" s="4">
        <f xml:space="preserve"> 'Character Sheet'!C8+'Character Sheet'!C7+2+8</f>
        <v>10</v>
      </c>
      <c r="F13" s="4">
        <f xml:space="preserve"> 'Character Sheet'!C8+'Character Sheet'!C12+0+8</f>
        <v>8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Sheet'!C6+'Character Sheet'!C7+2+8</f>
        <v>10.5</v>
      </c>
      <c r="C14" s="4">
        <f xml:space="preserve"> 'Character Sheet'!C8+'Character Sheet'!C9+3+8</f>
        <v>12</v>
      </c>
      <c r="D14" s="4">
        <f xml:space="preserve"> 'Character Sheet'!C8+'Character Sheet'!C7+2+8</f>
        <v>10</v>
      </c>
      <c r="E14" s="4">
        <f xml:space="preserve"> 'Character Sheet'!C8+'Character Sheet'!C7+1+8</f>
        <v>9</v>
      </c>
      <c r="F14" s="4">
        <f xml:space="preserve"> 'Character Sheet'!C9+'Character Sheet'!C11+2+8</f>
        <v>11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Sheet'!C11+'Character Sheet'!C8+2+8</f>
        <v>10</v>
      </c>
      <c r="C15" s="11">
        <f xml:space="preserve"> 'Character Sheet'!C8+'Character Sheet'!C7+0+8</f>
        <v>8</v>
      </c>
      <c r="D15" s="11">
        <f xml:space="preserve"> 'Character Sheet'!C8+'Character Sheet'!C10+2+8</f>
        <v>10.5</v>
      </c>
      <c r="E15" s="11">
        <f xml:space="preserve"> 'Character Sheet'!C8+'Character Sheet'!C7+3+8</f>
        <v>11</v>
      </c>
      <c r="F15" s="11">
        <f xml:space="preserve"> 'Character Sheet'!C10+'Character Sheet'!C12+3+8</f>
        <v>11.5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Sheet'!C11+'Character Sheet'!C7+0+8</f>
        <v>8</v>
      </c>
      <c r="C16" s="4">
        <f xml:space="preserve"> 'Character Sheet'!C12+'Character Sheet'!C8+1+8</f>
        <v>9</v>
      </c>
      <c r="D16" s="4">
        <f xml:space="preserve"> 'Character Sheet'!C8+'Character Sheet'!C7+1+8</f>
        <v>9</v>
      </c>
      <c r="E16" s="4">
        <f xml:space="preserve"> 'Character Sheet'!C12+'Character Sheet'!C10+3+8</f>
        <v>11.5</v>
      </c>
      <c r="F16" s="4">
        <f xml:space="preserve"> 'Character Sheet'!C12+'Character Sheet'!C11+5+8</f>
        <v>13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Sheet'!C6+'Character Sheet'!C10+1+8</f>
        <v>10</v>
      </c>
      <c r="C17" s="4">
        <f xml:space="preserve"> 'Character Sheet'!C8+'Character Sheet'!C10+3+8</f>
        <v>11.5</v>
      </c>
      <c r="D17" s="4">
        <f xml:space="preserve"> 'Character Sheet'!C8+'Character Sheet'!C7+2+8</f>
        <v>10</v>
      </c>
      <c r="E17" s="4">
        <f xml:space="preserve"> 'Character Sheet'!C8+'Character Sheet'!C10+2+8</f>
        <v>10.5</v>
      </c>
      <c r="F17" s="4">
        <f xml:space="preserve"> 'Character Sheet'!C10+'Character Sheet'!C12+2+8</f>
        <v>10.5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Sheet'!C6+'Character Sheet'!C8+3+8</f>
        <v>11.5</v>
      </c>
      <c r="C18" s="4">
        <f xml:space="preserve"> 'Character Sheet'!C6+'Character Sheet'!C7+2+8</f>
        <v>10.5</v>
      </c>
      <c r="D18" s="4">
        <f xml:space="preserve"> 'Character Sheet'!C8+'Character Sheet'!C7+2+8</f>
        <v>10</v>
      </c>
      <c r="E18" s="4">
        <f xml:space="preserve"> 'Character Sheet'!C8+'Character Sheet'!C7+2+8</f>
        <v>10</v>
      </c>
      <c r="F18" s="4">
        <f xml:space="preserve"> 'Character Sheet'!C12+'Character Sheet'!C11+0+8</f>
        <v>8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Sheet'!C6+'Character Sheet'!C7+2+8</f>
        <v>10.5</v>
      </c>
      <c r="C19" s="4">
        <f xml:space="preserve"> 'Character Sheet'!C8+'Character Sheet'!C7+3+8</f>
        <v>11</v>
      </c>
      <c r="D19" s="4">
        <f xml:space="preserve"> 'Character Sheet'!C8+'Character Sheet'!C7+2+8</f>
        <v>10</v>
      </c>
      <c r="E19" s="4">
        <f xml:space="preserve"> 'Character Sheet'!C7+'Character Sheet'!C8+3+8</f>
        <v>11</v>
      </c>
      <c r="F19" s="4">
        <f xml:space="preserve"> 'Character Sheet'!C12+'Character Sheet'!C11+0+8</f>
        <v>8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Sheet'!C6+'Character Sheet'!C7+4+8</f>
        <v>12.5</v>
      </c>
      <c r="C20" s="4">
        <f xml:space="preserve"> 'Character Sheet'!C6+'Character Sheet'!C7+4+8</f>
        <v>12.5</v>
      </c>
      <c r="D20" s="4">
        <f xml:space="preserve"> 'Character Sheet'!C8+'Character Sheet'!C7+0+8</f>
        <v>8</v>
      </c>
      <c r="E20" s="4">
        <f xml:space="preserve"> 'Character Sheet'!C8+'Character Sheet'!C7+2+8</f>
        <v>10</v>
      </c>
      <c r="F20" s="4">
        <f xml:space="preserve"> 'Character Sheet'!C12+'Character Sheet'!C11+0+8</f>
        <v>8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Sheet'!C10+'Character Sheet'!C6+2+8</f>
        <v>11</v>
      </c>
      <c r="C21" s="4">
        <f xml:space="preserve"> 'Character Sheet'!C8+'Character Sheet'!C10+2+8</f>
        <v>10.5</v>
      </c>
      <c r="D21" s="4">
        <f xml:space="preserve"> 'Character Sheet'!C8+'Character Sheet'!C7+2+8</f>
        <v>10</v>
      </c>
      <c r="E21" s="4">
        <f xml:space="preserve"> 'Character Sheet'!C8+'Character Sheet'!C10+2+8</f>
        <v>10.5</v>
      </c>
      <c r="F21" s="4">
        <f xml:space="preserve"> 'Character Sheet'!C10+'Character Sheet'!C11+2+8</f>
        <v>10.5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Sheet'!C6+'Character Sheet'!C8+4+8</f>
        <v>12.5</v>
      </c>
      <c r="C22" s="4">
        <f xml:space="preserve"> 'Character Sheet'!C8+'Character Sheet'!C7+1+8</f>
        <v>9</v>
      </c>
      <c r="D22" s="4">
        <f xml:space="preserve"> 'Character Sheet'!C8+'Character Sheet'!C10+1+8</f>
        <v>9.5</v>
      </c>
      <c r="E22" s="4">
        <f xml:space="preserve"> 'Character Sheet'!C8+'Character Sheet'!C10+3+8</f>
        <v>11.5</v>
      </c>
      <c r="F22" s="4">
        <f xml:space="preserve"> 'Character Sheet'!C10+'Character Sheet'!C11+1+8</f>
        <v>9.5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Sheet'!C6+'Character Sheet'!C7+3+8</f>
        <v>11.5</v>
      </c>
      <c r="C23" s="4">
        <f xml:space="preserve"> 'Character Sheet'!C6+'Character Sheet'!C7+2+8</f>
        <v>10.5</v>
      </c>
      <c r="D23" s="4">
        <f xml:space="preserve"> 'Character Sheet'!C6+'Character Sheet'!C7+3+8</f>
        <v>11.5</v>
      </c>
      <c r="E23" s="4">
        <f xml:space="preserve"> 'Character Sheet'!C8+'Character Sheet'!C7+2+8</f>
        <v>10</v>
      </c>
      <c r="F23" s="4">
        <f xml:space="preserve"> 'Character Sheet'!C9+'Character Sheet'!C11+0+8</f>
        <v>9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Sheet'!C6+'Character Sheet'!C7+3+8</f>
        <v>11.5</v>
      </c>
      <c r="C24" s="4">
        <f xml:space="preserve"> 'Character Sheet'!C6+'Character Sheet'!C9+4+8</f>
        <v>13.5</v>
      </c>
      <c r="D24" s="4">
        <f xml:space="preserve"> 'Character Sheet'!C8+'Character Sheet'!C7+0+8</f>
        <v>8</v>
      </c>
      <c r="E24" s="4">
        <f xml:space="preserve"> 'Character Sheet'!C8+'Character Sheet'!C9+2+8</f>
        <v>11</v>
      </c>
      <c r="F24" s="4">
        <f xml:space="preserve"> 'Character Sheet'!C11+'Character Sheet'!C9+2+8</f>
        <v>11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Sheet'!C6+'Character Sheet'!C12+3+8</f>
        <v>11.5</v>
      </c>
      <c r="C25" s="4">
        <f xml:space="preserve"> 'Character Sheet'!C12+'Character Sheet'!C7+3+8</f>
        <v>11</v>
      </c>
      <c r="D25" s="4">
        <f xml:space="preserve"> 'Character Sheet'!C12+'Character Sheet'!C8+0+8</f>
        <v>8</v>
      </c>
      <c r="E25" s="4">
        <f xml:space="preserve"> 'Character Sheet'!C8+'Character Sheet'!C7+2+8</f>
        <v>10</v>
      </c>
      <c r="F25" s="4">
        <f xml:space="preserve"> 'Character Sheet'!C12+'Character Sheet'!C11+2+8</f>
        <v>10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Sheet'!C11+'Character Sheet'!C12+2+8</f>
        <v>10</v>
      </c>
      <c r="C26" s="4">
        <f xml:space="preserve"> 'Character Sheet'!C10+'Character Sheet'!C7+2+8</f>
        <v>10.5</v>
      </c>
      <c r="D26" s="4">
        <f xml:space="preserve"> 'Character Sheet'!C10+'Character Sheet'!C11+2+8</f>
        <v>10.5</v>
      </c>
      <c r="E26" s="4">
        <f xml:space="preserve"> 'Character Sheet'!C8+'Character Sheet'!C10+2+8</f>
        <v>10.5</v>
      </c>
      <c r="F26" s="4">
        <f xml:space="preserve"> 'Character Sheet'!C10+'Character Sheet'!C12+2+8</f>
        <v>10.5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Sheet'!C10+'Character Sheet'!C6+0+8</f>
        <v>9</v>
      </c>
      <c r="C27" s="4">
        <f xml:space="preserve"> 'Character Sheet'!C8+'Character Sheet'!C10+2+8</f>
        <v>10.5</v>
      </c>
      <c r="D27" s="4">
        <f xml:space="preserve"> 'Character Sheet'!C8+'Character Sheet'!C10+3+8</f>
        <v>11.5</v>
      </c>
      <c r="E27" s="4">
        <f xml:space="preserve"> 'Character Sheet'!C8+'Character Sheet'!C7+3+8</f>
        <v>11</v>
      </c>
      <c r="F27" s="4">
        <f xml:space="preserve"> 'Character Sheet'!C10+'Character Sheet'!C11+2+8</f>
        <v>10.5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Sheet'!C6+'Character Sheet'!C7+3+8</f>
        <v>11.5</v>
      </c>
      <c r="C28" s="4">
        <f xml:space="preserve"> 'Character Sheet'!C8+'Character Sheet'!C7+3+8</f>
        <v>11</v>
      </c>
      <c r="D28" s="4">
        <f xml:space="preserve"> 'Character Sheet'!C8+'Character Sheet'!C10+1+8</f>
        <v>9.5</v>
      </c>
      <c r="E28" s="4">
        <f xml:space="preserve"> 'Character Sheet'!C8+'Character Sheet'!C7+2+8</f>
        <v>10</v>
      </c>
      <c r="F28" s="4">
        <f xml:space="preserve"> 'Character Sheet'!C12+'Character Sheet'!C10+1+8</f>
        <v>9.5</v>
      </c>
      <c r="G28" s="4"/>
      <c r="H28" s="4"/>
      <c r="I28" s="4" t="s">
        <v>58</v>
      </c>
    </row>
    <row r="29" spans="1:9" ht="17.25" x14ac:dyDescent="0.3">
      <c r="A29" s="4" t="s">
        <v>282</v>
      </c>
      <c r="B29" s="4">
        <f>'Character Sheet'!C6+'Character Sheet'!C10+8</f>
        <v>9</v>
      </c>
      <c r="C29" s="4">
        <f>'Character Sheet'!C7+'Character Sheet'!C10+10</f>
        <v>10.5</v>
      </c>
      <c r="D29" s="4">
        <f>'Character Sheet'!C8+'Character Sheet'!C7+10</f>
        <v>10</v>
      </c>
      <c r="E29" s="4">
        <f>'Character Sheet'!C8+'Character Sheet'!C10+11</f>
        <v>11.5</v>
      </c>
      <c r="F29" s="4">
        <f>'Character Sheet'!C12+'Character Sheet'!C10+11</f>
        <v>11.5</v>
      </c>
      <c r="G29" s="4"/>
      <c r="H29" s="4"/>
      <c r="I29" s="4"/>
    </row>
    <row r="30" spans="1:9" ht="17.25" x14ac:dyDescent="0.3">
      <c r="A30" s="4" t="s">
        <v>86</v>
      </c>
      <c r="B30" s="4">
        <f xml:space="preserve"> 'Character Sheet'!C6+'Character Sheet'!C7+0+8</f>
        <v>8.5</v>
      </c>
      <c r="C30" s="4">
        <f xml:space="preserve"> 'Character Sheet'!C8+'Character Sheet'!C10+1+8</f>
        <v>9.5</v>
      </c>
      <c r="D30" s="4">
        <f xml:space="preserve"> 'Character Sheet'!C10+'Character Sheet'!C7+2+8</f>
        <v>10.5</v>
      </c>
      <c r="E30" s="4">
        <f xml:space="preserve"> 'Character Sheet'!C8+'Character Sheet'!C10+3+8</f>
        <v>11.5</v>
      </c>
      <c r="F30" s="4">
        <f xml:space="preserve"> 'Character Sheet'!C11+'Character Sheet'!C10+4+8</f>
        <v>12.5</v>
      </c>
      <c r="G30" s="4"/>
      <c r="H30" s="4"/>
      <c r="I30" s="4" t="s">
        <v>59</v>
      </c>
    </row>
    <row r="31" spans="1:9" ht="17.25" x14ac:dyDescent="0.3">
      <c r="A31" s="4" t="s">
        <v>39</v>
      </c>
      <c r="B31" s="4">
        <f xml:space="preserve"> 'Character Sheet'!C8+'Character Sheet'!C7+3+8</f>
        <v>11</v>
      </c>
      <c r="C31" s="4">
        <f xml:space="preserve"> 'Character Sheet'!C6+'Character Sheet'!C7+2+8</f>
        <v>10.5</v>
      </c>
      <c r="D31" s="4">
        <f xml:space="preserve"> 'Character Sheet'!C8+'Character Sheet'!C7+1+8</f>
        <v>9</v>
      </c>
      <c r="E31" s="4">
        <f xml:space="preserve"> 'Character Sheet'!C8+'Character Sheet'!C10+4+8</f>
        <v>12.5</v>
      </c>
      <c r="F31" s="4">
        <f xml:space="preserve"> 'Character Sheet'!C12+'Character Sheet'!C8+0+8</f>
        <v>8</v>
      </c>
      <c r="G31" s="4"/>
      <c r="H31" s="4"/>
      <c r="I31" s="4" t="s">
        <v>60</v>
      </c>
    </row>
    <row r="32" spans="1:9" ht="17.25" x14ac:dyDescent="0.3">
      <c r="A32" s="4" t="s">
        <v>87</v>
      </c>
      <c r="B32" s="4">
        <f xml:space="preserve"> 'Character Sheet'!C6+'Character Sheet'!C7+3+8</f>
        <v>11.5</v>
      </c>
      <c r="C32" s="4">
        <f xml:space="preserve"> 'Character Sheet'!C6+'Character Sheet'!C9+3+8</f>
        <v>12.5</v>
      </c>
      <c r="D32" s="4">
        <f xml:space="preserve"> 'Character Sheet'!C8+'Character Sheet'!C7+2+8</f>
        <v>10</v>
      </c>
      <c r="E32" s="4">
        <f xml:space="preserve"> 'Character Sheet'!C8+'Character Sheet'!C9+2+8</f>
        <v>11</v>
      </c>
      <c r="F32" s="4">
        <f xml:space="preserve"> 'Character Sheet'!C9+'Character Sheet'!C10+0+8</f>
        <v>9.5</v>
      </c>
      <c r="G32" s="4"/>
      <c r="H32" s="4"/>
      <c r="I32" s="4" t="s">
        <v>61</v>
      </c>
    </row>
    <row r="33" spans="1:9" ht="17.25" x14ac:dyDescent="0.3">
      <c r="A33" s="4" t="s">
        <v>88</v>
      </c>
      <c r="B33" s="4">
        <f xml:space="preserve"> 'Character Sheet'!C6+'Character Sheet'!C7+0+8</f>
        <v>8.5</v>
      </c>
      <c r="C33" s="4">
        <f xml:space="preserve"> 'Character Sheet'!C10+'Character Sheet'!C7+1+8</f>
        <v>9.5</v>
      </c>
      <c r="D33" s="4">
        <f xml:space="preserve"> 'Character Sheet'!C8+'Character Sheet'!C10+3+8</f>
        <v>11.5</v>
      </c>
      <c r="E33" s="4">
        <f xml:space="preserve"> 'Character Sheet'!C8+'Character Sheet'!C10+3+8</f>
        <v>11.5</v>
      </c>
      <c r="F33" s="4">
        <f xml:space="preserve"> 'Character Sheet'!C10+'Character Sheet'!C12+3+8</f>
        <v>11.5</v>
      </c>
      <c r="G33" s="4"/>
      <c r="H33" s="4"/>
      <c r="I33" s="4" t="s">
        <v>62</v>
      </c>
    </row>
    <row r="34" spans="1:9" ht="17.25" x14ac:dyDescent="0.3">
      <c r="A34" s="4" t="s">
        <v>89</v>
      </c>
      <c r="B34" s="4">
        <f xml:space="preserve"> 'Character Sheet'!C6+'Character Sheet'!C11+0+8</f>
        <v>8.5</v>
      </c>
      <c r="C34" s="4">
        <f xml:space="preserve"> 'Character Sheet'!C12+'Character Sheet'!C7+1+8</f>
        <v>9</v>
      </c>
      <c r="D34" s="4">
        <f xml:space="preserve"> 'Character Sheet'!C8+'Character Sheet'!C7+1+8</f>
        <v>9</v>
      </c>
      <c r="E34" s="4">
        <f xml:space="preserve"> 'Character Sheet'!C12+'Character Sheet'!C8+3+8</f>
        <v>11</v>
      </c>
      <c r="F34" s="4">
        <f xml:space="preserve"> 'Character Sheet'!C12+'Character Sheet'!C11+5+8</f>
        <v>13</v>
      </c>
      <c r="G34" s="4"/>
      <c r="H34" s="4"/>
      <c r="I34" s="4" t="s">
        <v>63</v>
      </c>
    </row>
    <row r="35" spans="1:9" ht="17.25" x14ac:dyDescent="0.3">
      <c r="A35" s="4" t="s">
        <v>79</v>
      </c>
      <c r="B35" s="4">
        <f xml:space="preserve"> 'Character Sheet'!C6+'Character Sheet'!C7+3+8</f>
        <v>11.5</v>
      </c>
      <c r="C35" s="4">
        <f xml:space="preserve"> 'Character Sheet'!C6+'Character Sheet'!C11+4+8</f>
        <v>12.5</v>
      </c>
      <c r="D35" s="4">
        <f xml:space="preserve"> 'Character Sheet'!C11+'Character Sheet'!C7+1+8</f>
        <v>9</v>
      </c>
      <c r="E35" s="4">
        <f xml:space="preserve"> 'Character Sheet'!C8+'Character Sheet'!C7+2+8</f>
        <v>10</v>
      </c>
      <c r="F35" s="4">
        <f xml:space="preserve"> 'Character Sheet'!C11+'Character Sheet'!C12+0+8</f>
        <v>8</v>
      </c>
      <c r="G35" s="4"/>
      <c r="H35" s="4"/>
      <c r="I35" s="4"/>
    </row>
    <row r="36" spans="1:9" ht="17.25" x14ac:dyDescent="0.3">
      <c r="A36" s="4" t="s">
        <v>26</v>
      </c>
      <c r="B36" s="4">
        <f xml:space="preserve"> 'Character Sheet'!C6+'Character Sheet'!C8+2+8</f>
        <v>10.5</v>
      </c>
      <c r="C36" s="4">
        <f xml:space="preserve"> 'Character Sheet'!C7+'Character Sheet'!C8+0+8</f>
        <v>8</v>
      </c>
      <c r="D36" s="4">
        <f xml:space="preserve"> 'Character Sheet'!C11+'Character Sheet'!C8+2+8</f>
        <v>10</v>
      </c>
      <c r="E36" s="4">
        <f xml:space="preserve"> 'Character Sheet'!C8+'Character Sheet'!C11+3+8</f>
        <v>11</v>
      </c>
      <c r="F36" s="4">
        <f xml:space="preserve"> 'Character Sheet'!C10+'Character Sheet'!C11+3+8</f>
        <v>11.5</v>
      </c>
      <c r="G36" s="4"/>
      <c r="H36" s="4"/>
      <c r="I36" s="4" t="s">
        <v>57</v>
      </c>
    </row>
    <row r="37" spans="1:9" ht="17.25" x14ac:dyDescent="0.3">
      <c r="A37" s="4" t="s">
        <v>48</v>
      </c>
      <c r="B37" s="4">
        <f xml:space="preserve"> 'Character Sheet'!C6+'Character Sheet'!C7+0+8</f>
        <v>8.5</v>
      </c>
      <c r="C37" s="4">
        <f xml:space="preserve"> 'Character Sheet'!C6+'Character Sheet'!C7+1+8</f>
        <v>9.5</v>
      </c>
      <c r="D37" s="4">
        <f xml:space="preserve"> 'Character Sheet'!C11+'Character Sheet'!C7+5+8</f>
        <v>13</v>
      </c>
      <c r="E37" s="4">
        <f xml:space="preserve"> 'Character Sheet'!C8+'Character Sheet'!C11+3+8</f>
        <v>11</v>
      </c>
      <c r="F37" s="4">
        <f xml:space="preserve"> 'Character Sheet'!C12+'Character Sheet'!C11+0+8</f>
        <v>8</v>
      </c>
      <c r="G37" s="4"/>
      <c r="H37" s="4"/>
      <c r="I37" s="4" t="s">
        <v>58</v>
      </c>
    </row>
    <row r="38" spans="1:9" ht="17.25" x14ac:dyDescent="0.3">
      <c r="A38" s="4" t="s">
        <v>22</v>
      </c>
      <c r="B38" s="4">
        <f xml:space="preserve"> 'Character Sheet'!C6+'Character Sheet'!C7+3+8</f>
        <v>11.5</v>
      </c>
      <c r="C38" s="4">
        <f xml:space="preserve"> 'Character Sheet'!C6+'Character Sheet'!C7+2+8</f>
        <v>10.5</v>
      </c>
      <c r="D38" s="4">
        <f xml:space="preserve"> 'Character Sheet'!C8+'Character Sheet'!C7+3+8</f>
        <v>11</v>
      </c>
      <c r="E38" s="4">
        <f xml:space="preserve"> 'Character Sheet'!C8+'Character Sheet'!C7+2+8</f>
        <v>10</v>
      </c>
      <c r="F38" s="4">
        <f xml:space="preserve"> 'Character Sheet'!C10+'Character Sheet'!C11+0+8</f>
        <v>8.5</v>
      </c>
      <c r="G38" s="4"/>
      <c r="H38" s="4"/>
      <c r="I38" s="4" t="s">
        <v>59</v>
      </c>
    </row>
    <row r="39" spans="1:9" ht="17.25" x14ac:dyDescent="0.3">
      <c r="A39" s="4" t="s">
        <v>56</v>
      </c>
      <c r="B39" s="4">
        <f xml:space="preserve"> 'Character Sheet'!C6+'Character Sheet'!C8+3+8</f>
        <v>11.5</v>
      </c>
      <c r="C39" s="4">
        <f xml:space="preserve"> 'Character Sheet'!C6+'Character Sheet'!C7+1+8</f>
        <v>9.5</v>
      </c>
      <c r="D39" s="4">
        <f xml:space="preserve"> 'Character Sheet'!C8+'Character Sheet'!C7+1+8</f>
        <v>9</v>
      </c>
      <c r="E39" s="4">
        <f xml:space="preserve"> 'Character Sheet'!C8+'Character Sheet'!C7+5+8</f>
        <v>13</v>
      </c>
      <c r="F39" s="4">
        <f xml:space="preserve"> 'Character Sheet'!C11+'Character Sheet'!C12+0+8</f>
        <v>8</v>
      </c>
      <c r="G39" s="4"/>
      <c r="H39" s="4"/>
      <c r="I39" s="4" t="s">
        <v>60</v>
      </c>
    </row>
    <row r="40" spans="1:9" ht="17.25" x14ac:dyDescent="0.3">
      <c r="A40" s="4" t="s">
        <v>36</v>
      </c>
      <c r="B40" s="4">
        <f xml:space="preserve"> 'Character Sheet'!C8+'Character Sheet'!C7+0+8</f>
        <v>8</v>
      </c>
      <c r="C40" s="4">
        <f xml:space="preserve"> 'Character Sheet'!C8+'Character Sheet'!C7+2+8</f>
        <v>10</v>
      </c>
      <c r="D40" s="4">
        <f xml:space="preserve"> 'Character Sheet'!C11+'Character Sheet'!C7+2+8</f>
        <v>10</v>
      </c>
      <c r="E40" s="4">
        <f xml:space="preserve"> 'Character Sheet'!C8+'Character Sheet'!C10+3+8</f>
        <v>11.5</v>
      </c>
      <c r="F40" s="4">
        <f xml:space="preserve"> 'Character Sheet'!C12+'Character Sheet'!C11+3+8</f>
        <v>11</v>
      </c>
      <c r="G40" s="4"/>
      <c r="H40" s="4"/>
      <c r="I40" s="4" t="s">
        <v>61</v>
      </c>
    </row>
    <row r="41" spans="1:9" ht="17.25" x14ac:dyDescent="0.3">
      <c r="A41" s="4" t="s">
        <v>41</v>
      </c>
      <c r="B41" s="4">
        <f xml:space="preserve"> 'Character Sheet'!C11+'Character Sheet'!C7+3+8</f>
        <v>11</v>
      </c>
      <c r="C41" s="4">
        <f xml:space="preserve"> 'Character Sheet'!C9+'Character Sheet'!C11+3+8</f>
        <v>12</v>
      </c>
      <c r="D41" s="4">
        <f xml:space="preserve"> 'Character Sheet'!C11+'Character Sheet'!C7+2+8</f>
        <v>10</v>
      </c>
      <c r="E41" s="4">
        <f xml:space="preserve"> 'Character Sheet'!C8+'Character Sheet'!C11+2+8</f>
        <v>10</v>
      </c>
      <c r="F41" s="4">
        <f xml:space="preserve"> 'Character Sheet'!C12+'Character Sheet'!C8+0+8</f>
        <v>8</v>
      </c>
      <c r="G41" s="4"/>
      <c r="H41" s="4"/>
      <c r="I41" s="4" t="s">
        <v>62</v>
      </c>
    </row>
    <row r="42" spans="1:9" ht="17.25" x14ac:dyDescent="0.3">
      <c r="A42" s="4" t="s">
        <v>37</v>
      </c>
      <c r="B42" s="4">
        <f xml:space="preserve"> 'Character Sheet'!C6+'Character Sheet'!C11+0+8</f>
        <v>8.5</v>
      </c>
      <c r="C42" s="4">
        <f xml:space="preserve"> 'Character Sheet'!C8+'Character Sheet'!C7+2+8</f>
        <v>10</v>
      </c>
      <c r="D42" s="4">
        <f xml:space="preserve"> 'Character Sheet'!C11+'Character Sheet'!C7+4+8</f>
        <v>12</v>
      </c>
      <c r="E42" s="4">
        <f xml:space="preserve"> 'Character Sheet'!C8+'Character Sheet'!C11+2+8</f>
        <v>10</v>
      </c>
      <c r="F42" s="4">
        <f xml:space="preserve"> 'Character Sheet'!C12+'Character Sheet'!C11+2+8</f>
        <v>10</v>
      </c>
      <c r="G42" s="4"/>
      <c r="H42" s="4"/>
      <c r="I42" s="4" t="s">
        <v>63</v>
      </c>
    </row>
    <row r="43" spans="1:9" ht="17.25" x14ac:dyDescent="0.3">
      <c r="A43" s="4" t="s">
        <v>50</v>
      </c>
      <c r="B43" s="4">
        <f xml:space="preserve"> 'Character Sheet'!C6+'Character Sheet'!C8+2+8</f>
        <v>10.5</v>
      </c>
      <c r="C43" s="4">
        <f xml:space="preserve"> 'Character Sheet'!C8+'Character Sheet'!C7+0+8</f>
        <v>8</v>
      </c>
      <c r="D43" s="4">
        <f xml:space="preserve"> 'Character Sheet'!C8+'Character Sheet'!C10+4+8</f>
        <v>12.5</v>
      </c>
      <c r="E43" s="4">
        <f xml:space="preserve"> 'Character Sheet'!C8+'Character Sheet'!C10+3+8</f>
        <v>11.5</v>
      </c>
      <c r="F43" s="4">
        <f xml:space="preserve"> 'Character Sheet'!C10+'Character Sheet'!C11+1+8</f>
        <v>9.5</v>
      </c>
      <c r="G43" s="4"/>
      <c r="H43" s="4"/>
      <c r="I43" s="4"/>
    </row>
    <row r="44" spans="1:9" ht="17.25" x14ac:dyDescent="0.3">
      <c r="A44" s="4" t="s">
        <v>40</v>
      </c>
      <c r="B44" s="4">
        <f xml:space="preserve"> 'Character Sheet'!C6+'Character Sheet'!C7+0+8</f>
        <v>8.5</v>
      </c>
      <c r="C44" s="4">
        <f xml:space="preserve"> 'Character Sheet'!C6+'Character Sheet'!C7+2+8</f>
        <v>10.5</v>
      </c>
      <c r="D44" s="4">
        <f xml:space="preserve"> 'Character Sheet'!C7+'Character Sheet'!C11+4+8</f>
        <v>12</v>
      </c>
      <c r="E44" s="4">
        <f xml:space="preserve"> 'Character Sheet'!C8+'Character Sheet'!C7+3+8</f>
        <v>11</v>
      </c>
      <c r="F44" s="4">
        <f xml:space="preserve"> 'Character Sheet'!C12+'Character Sheet'!C11+1+8</f>
        <v>9</v>
      </c>
      <c r="G44" s="4"/>
      <c r="H44" s="4"/>
      <c r="I44" s="4" t="s">
        <v>57</v>
      </c>
    </row>
    <row r="45" spans="1:9" ht="17.25" x14ac:dyDescent="0.3">
      <c r="A45" s="4" t="s">
        <v>23</v>
      </c>
      <c r="B45" s="4">
        <f xml:space="preserve"> 'Character Sheet'!C6+'Character Sheet'!C11+4+8</f>
        <v>12.5</v>
      </c>
      <c r="C45" s="4">
        <f xml:space="preserve"> 'Character Sheet'!C6+'Character Sheet'!C9+3+8</f>
        <v>12.5</v>
      </c>
      <c r="D45" s="4">
        <f xml:space="preserve"> 'Character Sheet'!C8+'Character Sheet'!C11+2+8</f>
        <v>10</v>
      </c>
      <c r="E45" s="4">
        <f xml:space="preserve"> 'Character Sheet'!C8+'Character Sheet'!C9+0+8</f>
        <v>9</v>
      </c>
      <c r="F45" s="4">
        <f xml:space="preserve"> 'Character Sheet'!C12+'Character Sheet'!C11+0+8</f>
        <v>8</v>
      </c>
      <c r="G45" s="4"/>
      <c r="H45" s="4"/>
      <c r="I45" s="4" t="s">
        <v>58</v>
      </c>
    </row>
    <row r="46" spans="1:9" ht="17.25" x14ac:dyDescent="0.3">
      <c r="A46" s="4" t="s">
        <v>90</v>
      </c>
      <c r="B46" s="4">
        <f xml:space="preserve"> 'Character Sheet'!C10+'Character Sheet'!C7+3+8</f>
        <v>11.5</v>
      </c>
      <c r="C46" s="4">
        <f xml:space="preserve"> 'Character Sheet'!C8+'Character Sheet'!C7+2+8</f>
        <v>10</v>
      </c>
      <c r="D46" s="4">
        <f xml:space="preserve"> 'Character Sheet'!C8+'Character Sheet'!C10+1+8</f>
        <v>9.5</v>
      </c>
      <c r="E46" s="4">
        <f xml:space="preserve"> 'Character Sheet'!C2+'Character Sheet'!C7+2+8</f>
        <v>10</v>
      </c>
      <c r="F46" s="4">
        <f xml:space="preserve"> 'Character Sheet'!C12+'Character Sheet'!C11+1+8</f>
        <v>9</v>
      </c>
      <c r="G46" s="4"/>
      <c r="H46" s="4"/>
      <c r="I46" s="4" t="s">
        <v>59</v>
      </c>
    </row>
    <row r="47" spans="1:9" ht="17.25" x14ac:dyDescent="0.3">
      <c r="A47" s="4" t="s">
        <v>91</v>
      </c>
      <c r="B47" s="4">
        <f xml:space="preserve"> 'Character Sheet'!C6+'Character Sheet'!C8+1+8</f>
        <v>9.5</v>
      </c>
      <c r="C47" s="4">
        <f xml:space="preserve"> 'Character Sheet'!C10+'Character Sheet'!C7+2+8</f>
        <v>10.5</v>
      </c>
      <c r="D47" s="4">
        <f xml:space="preserve"> 'Character Sheet'!C10+'Character Sheet'!C7+2+8</f>
        <v>10.5</v>
      </c>
      <c r="E47" s="4">
        <f xml:space="preserve"> 'Character Sheet'!C12+'Character Sheet'!C8+3+8</f>
        <v>11</v>
      </c>
      <c r="F47" s="4">
        <f xml:space="preserve"> 'Character Sheet'!C10+'Character Sheet'!C12+2+8</f>
        <v>10.5</v>
      </c>
      <c r="G47" s="4"/>
      <c r="H47" s="4"/>
      <c r="I47" s="4" t="s">
        <v>60</v>
      </c>
    </row>
    <row r="48" spans="1:9" ht="17.25" x14ac:dyDescent="0.3">
      <c r="A48" s="4" t="s">
        <v>51</v>
      </c>
      <c r="B48" s="4">
        <f xml:space="preserve"> 'Character Sheet'!C6+'Character Sheet'!C7+3+8</f>
        <v>11.5</v>
      </c>
      <c r="C48" s="4">
        <f xml:space="preserve"> 'Character Sheet'!C6+'Character Sheet'!C9+3+8</f>
        <v>12.5</v>
      </c>
      <c r="D48" s="4">
        <f xml:space="preserve"> 'Character Sheet'!C8+'Character Sheet'!C7+2+8</f>
        <v>10</v>
      </c>
      <c r="E48" s="4">
        <f xml:space="preserve"> 'Character Sheet'!C8+'Character Sheet'!C7+2+8</f>
        <v>10</v>
      </c>
      <c r="F48" s="4">
        <f xml:space="preserve"> 'Character Sheet'!C9+'Character Sheet'!C11+0+8</f>
        <v>9</v>
      </c>
      <c r="G48" s="4"/>
      <c r="H48" s="4"/>
      <c r="I48" s="4" t="s">
        <v>61</v>
      </c>
    </row>
    <row r="49" spans="1:9" ht="17.25" x14ac:dyDescent="0.3">
      <c r="A49" s="4" t="s">
        <v>92</v>
      </c>
      <c r="B49" s="4">
        <f xml:space="preserve"> 'Character Sheet'!C6+'Character Sheet'!C10+1+8</f>
        <v>10</v>
      </c>
      <c r="C49" s="4">
        <f xml:space="preserve"> 'Character Sheet'!C7+'Character Sheet'!C8+2+8</f>
        <v>10</v>
      </c>
      <c r="D49" s="4">
        <f xml:space="preserve"> 'Character Sheet'!C10+'Character Sheet'!C8+2+8</f>
        <v>10.5</v>
      </c>
      <c r="E49" s="4">
        <f xml:space="preserve"> 'Character Sheet'!C10+'Character Sheet'!C7+3+8</f>
        <v>11.5</v>
      </c>
      <c r="F49" s="4">
        <f xml:space="preserve"> 'Character Sheet'!C10+'Character Sheet'!C12+2+8</f>
        <v>10.5</v>
      </c>
      <c r="G49" s="4"/>
      <c r="H49" s="4"/>
      <c r="I49" s="4" t="s">
        <v>62</v>
      </c>
    </row>
    <row r="50" spans="1:9" ht="17.25" x14ac:dyDescent="0.3">
      <c r="A50" s="4"/>
      <c r="B50" s="4"/>
      <c r="C50" s="4"/>
      <c r="D50" s="4"/>
      <c r="E50" s="4"/>
      <c r="F50" s="4"/>
      <c r="G50" s="4"/>
      <c r="H50" s="4"/>
      <c r="I50" s="4" t="s">
        <v>63</v>
      </c>
    </row>
  </sheetData>
  <sortState xmlns:xlrd2="http://schemas.microsoft.com/office/spreadsheetml/2017/richdata2" ref="A2:F49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7" t="s">
        <v>96</v>
      </c>
      <c r="C1" s="27"/>
      <c r="D1" s="27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28" t="s">
        <v>220</v>
      </c>
      <c r="B4" s="28" t="s">
        <v>221</v>
      </c>
      <c r="C4" s="28" t="s">
        <v>222</v>
      </c>
      <c r="D4" s="28">
        <v>20</v>
      </c>
      <c r="E4" s="28" t="s">
        <v>223</v>
      </c>
      <c r="F4" s="28">
        <v>1</v>
      </c>
      <c r="G4" s="28" t="s">
        <v>224</v>
      </c>
      <c r="H4" s="28">
        <v>4</v>
      </c>
      <c r="I4" s="20" t="s">
        <v>258</v>
      </c>
    </row>
    <row r="5" spans="1:9" x14ac:dyDescent="0.25">
      <c r="A5" s="28"/>
      <c r="B5" s="28"/>
      <c r="C5" s="28"/>
      <c r="D5" s="28"/>
      <c r="E5" s="28"/>
      <c r="F5" s="28"/>
      <c r="G5" s="28"/>
      <c r="H5" s="28"/>
      <c r="I5" s="20" t="s">
        <v>257</v>
      </c>
    </row>
    <row r="6" spans="1:9" x14ac:dyDescent="0.25">
      <c r="A6" s="28"/>
      <c r="B6" s="28"/>
      <c r="C6" s="28"/>
      <c r="D6" s="28"/>
      <c r="E6" s="28"/>
      <c r="F6" s="28"/>
      <c r="G6" s="28"/>
      <c r="H6" s="28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28" t="s">
        <v>230</v>
      </c>
      <c r="B8" s="28" t="s">
        <v>231</v>
      </c>
      <c r="C8" s="28" t="s">
        <v>231</v>
      </c>
      <c r="D8" s="28">
        <v>20</v>
      </c>
      <c r="E8" s="28" t="s">
        <v>228</v>
      </c>
      <c r="F8" s="28" t="s">
        <v>228</v>
      </c>
      <c r="G8" s="28" t="s">
        <v>232</v>
      </c>
      <c r="H8" s="28">
        <v>1</v>
      </c>
      <c r="I8" s="20" t="s">
        <v>260</v>
      </c>
    </row>
    <row r="9" spans="1:9" ht="27" x14ac:dyDescent="0.25">
      <c r="A9" s="28"/>
      <c r="B9" s="28"/>
      <c r="C9" s="28"/>
      <c r="D9" s="28"/>
      <c r="E9" s="28"/>
      <c r="F9" s="28"/>
      <c r="G9" s="28"/>
      <c r="H9" s="28"/>
      <c r="I9" s="20" t="s">
        <v>261</v>
      </c>
    </row>
    <row r="10" spans="1:9" x14ac:dyDescent="0.25">
      <c r="A10" s="28" t="s">
        <v>233</v>
      </c>
      <c r="B10" s="28" t="s">
        <v>234</v>
      </c>
      <c r="C10" s="28" t="s">
        <v>235</v>
      </c>
      <c r="D10" s="28">
        <v>10</v>
      </c>
      <c r="E10" s="28" t="s">
        <v>228</v>
      </c>
      <c r="F10" s="28" t="s">
        <v>228</v>
      </c>
      <c r="G10" s="28" t="s">
        <v>229</v>
      </c>
      <c r="H10" s="28">
        <v>0</v>
      </c>
      <c r="I10" s="20" t="s">
        <v>262</v>
      </c>
    </row>
    <row r="11" spans="1:9" ht="189" x14ac:dyDescent="0.25">
      <c r="A11" s="28"/>
      <c r="B11" s="28"/>
      <c r="C11" s="28"/>
      <c r="D11" s="28"/>
      <c r="E11" s="28"/>
      <c r="F11" s="28"/>
      <c r="G11" s="28"/>
      <c r="H11" s="28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28" t="s">
        <v>238</v>
      </c>
      <c r="B13" s="28" t="s">
        <v>226</v>
      </c>
      <c r="C13" s="28" t="s">
        <v>227</v>
      </c>
      <c r="D13" s="28">
        <v>20</v>
      </c>
      <c r="E13" s="28" t="s">
        <v>228</v>
      </c>
      <c r="F13" s="28" t="s">
        <v>228</v>
      </c>
      <c r="G13" s="28" t="s">
        <v>229</v>
      </c>
      <c r="H13" s="28">
        <v>0</v>
      </c>
      <c r="I13" s="20" t="s">
        <v>265</v>
      </c>
    </row>
    <row r="14" spans="1:9" ht="18" x14ac:dyDescent="0.25">
      <c r="A14" s="28"/>
      <c r="B14" s="28"/>
      <c r="C14" s="28"/>
      <c r="D14" s="28"/>
      <c r="E14" s="28"/>
      <c r="F14" s="28"/>
      <c r="G14" s="28"/>
      <c r="H14" s="28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28" t="s">
        <v>242</v>
      </c>
      <c r="B16" s="28" t="s">
        <v>240</v>
      </c>
      <c r="C16" s="28" t="s">
        <v>237</v>
      </c>
      <c r="D16" s="28">
        <v>20</v>
      </c>
      <c r="E16" s="28" t="s">
        <v>243</v>
      </c>
      <c r="F16" s="28" t="s">
        <v>228</v>
      </c>
      <c r="G16" s="28" t="s">
        <v>244</v>
      </c>
      <c r="H16" s="28">
        <v>2</v>
      </c>
      <c r="I16" s="20" t="s">
        <v>268</v>
      </c>
    </row>
    <row r="17" spans="1:9" ht="18" x14ac:dyDescent="0.25">
      <c r="A17" s="28"/>
      <c r="B17" s="28"/>
      <c r="C17" s="28"/>
      <c r="D17" s="28"/>
      <c r="E17" s="28"/>
      <c r="F17" s="28"/>
      <c r="G17" s="28"/>
      <c r="H17" s="28"/>
      <c r="I17" s="20" t="s">
        <v>269</v>
      </c>
    </row>
    <row r="18" spans="1:9" ht="18" x14ac:dyDescent="0.25">
      <c r="A18" s="28"/>
      <c r="B18" s="28"/>
      <c r="C18" s="28"/>
      <c r="D18" s="28"/>
      <c r="E18" s="28"/>
      <c r="F18" s="28"/>
      <c r="G18" s="28"/>
      <c r="H18" s="28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28" t="s">
        <v>199</v>
      </c>
      <c r="B22" s="28" t="s">
        <v>249</v>
      </c>
      <c r="C22" s="28" t="s">
        <v>237</v>
      </c>
      <c r="D22" s="28">
        <v>20</v>
      </c>
      <c r="E22" s="28" t="s">
        <v>228</v>
      </c>
      <c r="F22" s="28" t="s">
        <v>228</v>
      </c>
      <c r="G22" s="28" t="s">
        <v>229</v>
      </c>
      <c r="H22" s="28">
        <v>2</v>
      </c>
      <c r="I22" s="23" t="s">
        <v>274</v>
      </c>
    </row>
    <row r="23" spans="1:9" ht="18" x14ac:dyDescent="0.25">
      <c r="A23" s="28"/>
      <c r="B23" s="28"/>
      <c r="C23" s="28"/>
      <c r="D23" s="28"/>
      <c r="E23" s="28"/>
      <c r="F23" s="28"/>
      <c r="G23" s="28"/>
      <c r="H23" s="28"/>
      <c r="I23" s="20" t="s">
        <v>275</v>
      </c>
    </row>
    <row r="24" spans="1:9" ht="27" x14ac:dyDescent="0.25">
      <c r="A24" s="28"/>
      <c r="B24" s="28"/>
      <c r="C24" s="28"/>
      <c r="D24" s="28"/>
      <c r="E24" s="28"/>
      <c r="F24" s="28"/>
      <c r="G24" s="28"/>
      <c r="H24" s="28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H10:H11"/>
    <mergeCell ref="A13:A14"/>
    <mergeCell ref="B13:B14"/>
    <mergeCell ref="C13:C14"/>
    <mergeCell ref="D13:D14"/>
    <mergeCell ref="E13:E14"/>
    <mergeCell ref="F13:F14"/>
    <mergeCell ref="H13:H14"/>
    <mergeCell ref="H16:H18"/>
    <mergeCell ref="H22:H24"/>
    <mergeCell ref="B22:B24"/>
    <mergeCell ref="C22:C24"/>
    <mergeCell ref="D22:D24"/>
    <mergeCell ref="E22:E24"/>
    <mergeCell ref="F22:F24"/>
    <mergeCell ref="G22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Profiles'!A2:F49,2,FALSE))</f>
        <v>10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Profiles'!A2:F49,3,FALSE))</f>
        <v>10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Profiles'!A2:F49,4,FALSE))</f>
        <v>10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Profiles'!A2:F49,5,FALSE))</f>
        <v>10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Profiles'!A2:F49,6,FALSE))</f>
        <v>10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26"/>
      <c r="F15" s="26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24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24"/>
      <c r="H17" s="4"/>
    </row>
    <row r="18" spans="1:9" ht="17.25" x14ac:dyDescent="0.3">
      <c r="A18" s="4"/>
      <c r="B18" s="4"/>
      <c r="C18" s="4"/>
      <c r="D18" s="4"/>
      <c r="E18" s="4"/>
      <c r="F18" s="4"/>
      <c r="G18" s="24"/>
      <c r="H18" s="4"/>
    </row>
    <row r="19" spans="1:9" ht="17.25" x14ac:dyDescent="0.3">
      <c r="A19" s="7" t="s">
        <v>167</v>
      </c>
      <c r="B19" s="30" t="s">
        <v>114</v>
      </c>
      <c r="C19" s="30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31" t="str">
        <f>VLOOKUP(B19,'Day Jobs'!A3:F15,3,FALSE)</f>
        <v>Improvise (CW), Perform (CW), Lie (CW), Crafty (RS)</v>
      </c>
      <c r="C21" s="31"/>
      <c r="D21" s="31"/>
      <c r="E21" s="31"/>
      <c r="F21" s="31"/>
      <c r="G21" s="31"/>
      <c r="H21" s="31"/>
    </row>
    <row r="22" spans="1:9" ht="17.25" x14ac:dyDescent="0.3">
      <c r="A22" s="7" t="s">
        <v>170</v>
      </c>
      <c r="B22" s="29" t="str">
        <f>VLOOKUP(B19,'Day Jobs'!A3:F15,4,FALSE)</f>
        <v>Big Personality</v>
      </c>
      <c r="C22" s="29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29" t="str">
        <f>VLOOKUP(B19,'Day Jobs'!A3:F15,5,FALSE)</f>
        <v>Quick Change</v>
      </c>
      <c r="C23" s="29"/>
    </row>
    <row r="24" spans="1:9" ht="17.25" x14ac:dyDescent="0.3">
      <c r="A24" s="7" t="s">
        <v>172</v>
      </c>
      <c r="B24" s="29" t="str">
        <f>VLOOKUP(B19,'Day Jobs'!A3:F15,6,FALSE)</f>
        <v>Star Material</v>
      </c>
      <c r="C24" s="29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'Day Jobs'!$A$4:$A$15</xm:f>
          </x14:formula1>
          <xm:sqref>B19</xm:sqref>
        </x14:dataValidation>
        <x14:dataValidation type="list" allowBlank="1" showInputMessage="1" showErrorMessage="1" xr:uid="{00000000-0002-0000-0500-000002000000}">
          <x14:formula1>
            <xm:f>'Fighting Profiles'!$A$2:$A$49</xm:f>
          </x14:formula1>
          <xm:sqref>G2</xm:sqref>
        </x14:dataValidation>
        <x14:dataValidation type="list" allowBlank="1" showInputMessage="1" showErrorMessage="1" xr:uid="{00000000-0002-0000-0500-000000000000}">
          <x14:formula1>
            <xm:f>'Power Sets'!$A$2:$A$51</xm:f>
          </x14:formula1>
          <xm:sqref>B3:C3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Chris Magoun</cp:lastModifiedBy>
  <dcterms:created xsi:type="dcterms:W3CDTF">2019-08-16T21:43:39Z</dcterms:created>
  <dcterms:modified xsi:type="dcterms:W3CDTF">2021-12-26T16:05:55Z</dcterms:modified>
</cp:coreProperties>
</file>