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grange" sheetId="1" state="visible" r:id="rId2"/>
    <sheet name="Newton" sheetId="2" state="visible" r:id="rId3"/>
    <sheet name="Hermi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<sst xmlns="http://schemas.openxmlformats.org/spreadsheetml/2006/main" count="83" uniqueCount="49">
  <si>
    <t xml:space="preserve">grado 1</t>
  </si>
  <si>
    <t xml:space="preserve">polinomio</t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</si>
  <si>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π</t>
    </r>
    <r>
      <rPr>
        <sz val="11"/>
        <color rgb="FF000000"/>
        <rFont val="Calibri"/>
        <family val="2"/>
        <charset val="1"/>
      </rPr>
      <t xml:space="preserve">/3)</t>
    </r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</si>
  <si>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</t>
    </r>
  </si>
  <si>
    <t xml:space="preserve">(0-π/3)</t>
  </si>
  <si>
    <t xml:space="preserve">(π/3-0)</t>
  </si>
  <si>
    <t xml:space="preserve">Respuesta</t>
  </si>
  <si>
    <t xml:space="preserve">grado 2</t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</si>
  <si>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π/3</t>
    </r>
    <r>
      <rPr>
        <sz val="11"/>
        <color rgb="FF000000"/>
        <rFont val="Calibri"/>
        <family val="2"/>
        <charset val="1"/>
      </rPr>
      <t xml:space="preserve">)(x-π/4)</t>
    </r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</si>
  <si>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)(x-π/4)</t>
    </r>
  </si>
  <si>
    <t xml:space="preserve">(x-0)(x-π/3)</t>
  </si>
  <si>
    <t xml:space="preserve">(0-π/3)(0-π/4)</t>
  </si>
  <si>
    <t xml:space="preserve">(π/3-0)(π/3-π/4)</t>
  </si>
  <si>
    <t xml:space="preserve">(π/4-0)(π/4-π/3)</t>
  </si>
  <si>
    <t xml:space="preserve">grado 3</t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</si>
  <si>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π/3</t>
    </r>
    <r>
      <rPr>
        <sz val="11"/>
        <color rgb="FF000000"/>
        <rFont val="Calibri"/>
        <family val="2"/>
        <charset val="1"/>
      </rPr>
      <t xml:space="preserve">)(x-π/4)(x-π/2)</t>
    </r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</si>
  <si>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)(x-π/4)(x-π/2)</t>
    </r>
  </si>
  <si>
    <t xml:space="preserve">(x-0)(x-π/3)(x-π/2)</t>
  </si>
  <si>
    <t xml:space="preserve">(x-0)(x-π/3)(x-π/4)</t>
  </si>
  <si>
    <t xml:space="preserve">x</t>
  </si>
  <si>
    <t xml:space="preserve">y</t>
  </si>
  <si>
    <t xml:space="preserve">(0-π/3)(0-π/4)(0-π/2)</t>
  </si>
  <si>
    <t xml:space="preserve">(π/3-0)(π/3-π/4)(π/3-π/2)</t>
  </si>
  <si>
    <t xml:space="preserve">(π/4-0)(π/4-π/3)(π/4-π/2)</t>
  </si>
  <si>
    <t xml:space="preserve">(π/2-0)(π/2-π/3)(π/2-π/4)</t>
  </si>
  <si>
    <t xml:space="preserve">grado 4</t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</si>
  <si>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π/3</t>
    </r>
    <r>
      <rPr>
        <sz val="11"/>
        <color rgb="FF000000"/>
        <rFont val="Calibri"/>
        <family val="2"/>
        <charset val="1"/>
      </rPr>
      <t xml:space="preserve">)(x-π/4)(x-π/2)(x-3π/4)</t>
    </r>
  </si>
  <si>
    <r>
      <rPr>
        <sz val="10"/>
        <rFont val="Arial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)(x-π/4)(x-π/2)(x-3π/4)</t>
    </r>
  </si>
  <si>
    <t xml:space="preserve">(x-0)(x-π/3)(x-π/2)(x-3π/4)</t>
  </si>
  <si>
    <t xml:space="preserve">(x-0)(x-π/3)(x-π/4)(x-3π/4)</t>
  </si>
  <si>
    <t xml:space="preserve">(x-0)(x-π/3)(x-π/4)(x-π/2)</t>
  </si>
  <si>
    <r>
      <rPr>
        <sz val="10"/>
        <rFont val="Arial"/>
        <family val="2"/>
        <charset val="1"/>
      </rPr>
      <t xml:space="preserve">(0-</t>
    </r>
    <r>
      <rPr>
        <sz val="11"/>
        <color rgb="FF000000"/>
        <rFont val="SimSun"/>
        <family val="0"/>
        <charset val="1"/>
      </rPr>
      <t xml:space="preserve">π/3</t>
    </r>
    <r>
      <rPr>
        <sz val="11"/>
        <color rgb="FF000000"/>
        <rFont val="Calibri"/>
        <family val="2"/>
        <charset val="1"/>
      </rPr>
      <t xml:space="preserve">)(0-π/4)(0-π/2)(0-3π/4)</t>
    </r>
  </si>
  <si>
    <t xml:space="preserve">(π/3-0)(π/3-π/4)(π/3-π/2)(π/3-3π/4)</t>
  </si>
  <si>
    <t xml:space="preserve">(π/4-0)(π/4-π/3)(π/4-π/2)(π/4-3π/4)</t>
  </si>
  <si>
    <t xml:space="preserve">(π/2-0)(π/2-π/3)(π/2-π/4)(π/2-3π/4)</t>
  </si>
  <si>
    <t xml:space="preserve">(3π/4-0)(3π/4-π/3)(3π/4-π/4)(3π/4-π/2)</t>
  </si>
  <si>
    <r>
      <rPr>
        <sz val="10"/>
        <rFont val="Arial"/>
        <family val="2"/>
        <charset val="1"/>
      </rPr>
      <t xml:space="preserve">P(x)=</t>
    </r>
    <r>
      <rPr>
        <sz val="11"/>
        <color rgb="FF000000"/>
        <rFont val="Calibri"/>
        <family val="2"/>
        <charset val="1"/>
      </rPr>
      <t xml:space="preserve">ᴨ/8</t>
    </r>
  </si>
  <si>
    <t xml:space="preserve">Error Teorico</t>
  </si>
  <si>
    <t xml:space="preserve">b0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</si>
  <si>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</si>
  <si>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</si>
  <si>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</si>
  <si>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</si>
  <si>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</si>
  <si>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</si>
  <si>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</si>
  <si>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</si>
  <si>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</si>
  <si>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r>
      <rPr>
        <b val="true"/>
        <sz val="10"/>
        <rFont val="Arial"/>
        <family val="2"/>
        <charset val="1"/>
      </rPr>
      <t xml:space="preserve">P(x)=</t>
    </r>
    <r>
      <rPr>
        <sz val="11"/>
        <color rgb="FF000000"/>
        <rFont val="Calibri"/>
        <family val="2"/>
        <charset val="1"/>
      </rPr>
      <t xml:space="preserve">ᴨ/8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</si>
</sst>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SimSun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color rgb="FF000000"/>
      <name val="Cambria Math"/>
      <family val="1"/>
    </font>
    <font>
      <b val="true"/>
      <sz val="14"/>
      <color rgb="FF000000"/>
      <name val="Cambria Math"/>
      <family val="0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9C9C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AE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</xdr:colOff>
      <xdr:row>11</xdr:row>
      <xdr:rowOff>112680</xdr:rowOff>
    </xdr:from>
    <xdr:to>
      <xdr:col>1</xdr:col>
      <xdr:colOff>753840</xdr:colOff>
      <xdr:row>14</xdr:row>
      <xdr:rowOff>64080</xdr:rowOff>
    </xdr:to>
    <xdr:sp>
      <xdr:nvSpPr>
        <xdr:cNvPr id="0" name="CustomShape 1"/>
        <xdr:cNvSpPr/>
      </xdr:nvSpPr>
      <xdr:spPr>
        <a:xfrm>
          <a:off x="11160" y="2013840"/>
          <a:ext cx="1758600" cy="4388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x= 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{0,𝜋/3,𝜋/4,𝜋/2,3/4 𝜋}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48240</xdr:rowOff>
    </xdr:from>
    <xdr:to>
      <xdr:col>2</xdr:col>
      <xdr:colOff>307800</xdr:colOff>
      <xdr:row>4</xdr:row>
      <xdr:rowOff>133560</xdr:rowOff>
    </xdr:to>
    <xdr:sp>
      <xdr:nvSpPr>
        <xdr:cNvPr id="1" name="CustomShape 1"/>
        <xdr:cNvSpPr/>
      </xdr:nvSpPr>
      <xdr:spPr>
        <a:xfrm>
          <a:off x="0" y="210600"/>
          <a:ext cx="2339640" cy="629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Ejercicio1</a:t>
          </a:r>
          <a:endParaRPr b="0" lang="es-SV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a)Solucion por Lagrange</a:t>
          </a:r>
          <a:endParaRPr b="0" lang="es-SV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138240</xdr:colOff>
      <xdr:row>6</xdr:row>
      <xdr:rowOff>48240</xdr:rowOff>
    </xdr:from>
    <xdr:to>
      <xdr:col>1</xdr:col>
      <xdr:colOff>870840</xdr:colOff>
      <xdr:row>10</xdr:row>
      <xdr:rowOff>80640</xdr:rowOff>
    </xdr:to>
    <xdr:sp>
      <xdr:nvSpPr>
        <xdr:cNvPr id="2" name="CustomShape 1"/>
        <xdr:cNvSpPr/>
      </xdr:nvSpPr>
      <xdr:spPr>
        <a:xfrm>
          <a:off x="138240" y="1080000"/>
          <a:ext cx="1748520" cy="73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(𝑥)=𝑥^2  cos⁡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5𝑥+3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〗</a:t>
          </a:r>
          <a:endParaRPr b="0" lang="es-SV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129960</xdr:rowOff>
    </xdr:from>
    <xdr:to>
      <xdr:col>1</xdr:col>
      <xdr:colOff>987120</xdr:colOff>
      <xdr:row>10</xdr:row>
      <xdr:rowOff>162000</xdr:rowOff>
    </xdr:to>
    <xdr:sp>
      <xdr:nvSpPr>
        <xdr:cNvPr id="3" name="CustomShape 1"/>
        <xdr:cNvSpPr/>
      </xdr:nvSpPr>
      <xdr:spPr>
        <a:xfrm>
          <a:off x="0" y="1181520"/>
          <a:ext cx="2003040" cy="682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(𝑥)=𝑥^2  cos⁡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5𝑥+3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〗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69480</xdr:colOff>
      <xdr:row>11</xdr:row>
      <xdr:rowOff>124920</xdr:rowOff>
    </xdr:from>
    <xdr:to>
      <xdr:col>1</xdr:col>
      <xdr:colOff>812160</xdr:colOff>
      <xdr:row>14</xdr:row>
      <xdr:rowOff>150840</xdr:rowOff>
    </xdr:to>
    <xdr:sp>
      <xdr:nvSpPr>
        <xdr:cNvPr id="4" name="CustomShape 1"/>
        <xdr:cNvSpPr/>
      </xdr:nvSpPr>
      <xdr:spPr>
        <a:xfrm>
          <a:off x="69480" y="1989000"/>
          <a:ext cx="1758600" cy="513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x= 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{0,𝜋/3,𝜋/4,𝜋/2,3/4 𝜋}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84600</xdr:rowOff>
    </xdr:from>
    <xdr:to>
      <xdr:col>2</xdr:col>
      <xdr:colOff>307800</xdr:colOff>
      <xdr:row>5</xdr:row>
      <xdr:rowOff>12960</xdr:rowOff>
    </xdr:to>
    <xdr:sp>
      <xdr:nvSpPr>
        <xdr:cNvPr id="5" name="CustomShape 1"/>
        <xdr:cNvSpPr/>
      </xdr:nvSpPr>
      <xdr:spPr>
        <a:xfrm>
          <a:off x="0" y="259560"/>
          <a:ext cx="2339640" cy="629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Ejercicio1</a:t>
          </a:r>
          <a:endParaRPr b="0" lang="es-SV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b)Solucion por Newton</a:t>
          </a:r>
          <a:endParaRPr b="0" lang="es-SV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86040</xdr:colOff>
      <xdr:row>0</xdr:row>
      <xdr:rowOff>81000</xdr:rowOff>
    </xdr:from>
    <xdr:to>
      <xdr:col>2</xdr:col>
      <xdr:colOff>393840</xdr:colOff>
      <xdr:row>4</xdr:row>
      <xdr:rowOff>10080</xdr:rowOff>
    </xdr:to>
    <xdr:sp>
      <xdr:nvSpPr>
        <xdr:cNvPr id="6" name="CustomShape 1"/>
        <xdr:cNvSpPr/>
      </xdr:nvSpPr>
      <xdr:spPr>
        <a:xfrm>
          <a:off x="86040" y="81000"/>
          <a:ext cx="2339640" cy="63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Ejercicio1</a:t>
          </a:r>
          <a:endParaRPr b="0" lang="es-SV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SV" sz="1400" spc="-1" strike="noStrike">
              <a:solidFill>
                <a:srgbClr val="000000"/>
              </a:solidFill>
              <a:latin typeface="Cambria Math"/>
            </a:rPr>
            <a:t>c)Solucion por Hermite</a:t>
          </a:r>
          <a:endParaRPr b="0" lang="es-SV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473400</xdr:colOff>
      <xdr:row>4</xdr:row>
      <xdr:rowOff>137160</xdr:rowOff>
    </xdr:from>
    <xdr:to>
      <xdr:col>2</xdr:col>
      <xdr:colOff>190080</xdr:colOff>
      <xdr:row>8</xdr:row>
      <xdr:rowOff>174960</xdr:rowOff>
    </xdr:to>
    <xdr:sp>
      <xdr:nvSpPr>
        <xdr:cNvPr id="7" name="CustomShape 1"/>
        <xdr:cNvSpPr/>
      </xdr:nvSpPr>
      <xdr:spPr>
        <a:xfrm>
          <a:off x="473400" y="838080"/>
          <a:ext cx="1748520" cy="73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(𝑥)=𝑥^2  cos⁡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5𝑥+3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〗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394920</xdr:colOff>
      <xdr:row>9</xdr:row>
      <xdr:rowOff>140040</xdr:rowOff>
    </xdr:from>
    <xdr:to>
      <xdr:col>2</xdr:col>
      <xdr:colOff>121320</xdr:colOff>
      <xdr:row>12</xdr:row>
      <xdr:rowOff>110160</xdr:rowOff>
    </xdr:to>
    <xdr:sp>
      <xdr:nvSpPr>
        <xdr:cNvPr id="8" name="CustomShape 1"/>
        <xdr:cNvSpPr/>
      </xdr:nvSpPr>
      <xdr:spPr>
        <a:xfrm>
          <a:off x="394920" y="1717200"/>
          <a:ext cx="1758240" cy="483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x= 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{0,𝜋/3,𝜋/4,𝜋/2,3/4 𝜋}</a:t>
          </a:r>
          <a:endParaRPr b="0" lang="es-SV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2" min="1" style="1" width="14.4"/>
    <col collapsed="false" customWidth="true" hidden="false" outlineLevel="0" max="3" min="3" style="1" width="10.56"/>
    <col collapsed="false" customWidth="true" hidden="false" outlineLevel="0" max="4" min="4" style="1" width="19.72"/>
    <col collapsed="false" customWidth="true" hidden="false" outlineLevel="0" max="5" min="5" style="1" width="4.32"/>
    <col collapsed="false" customWidth="true" hidden="false" outlineLevel="0" max="6" min="6" style="1" width="35.82"/>
    <col collapsed="false" customWidth="true" hidden="false" outlineLevel="0" max="7" min="7" style="1" width="28.8"/>
    <col collapsed="false" customWidth="true" hidden="false" outlineLevel="0" max="8" min="8" style="1" width="41.77"/>
    <col collapsed="false" customWidth="true" hidden="false" outlineLevel="0" max="9" min="9" style="1" width="30.06"/>
    <col collapsed="false" customWidth="true" hidden="false" outlineLevel="0" max="10" min="10" style="1" width="41.77"/>
    <col collapsed="false" customWidth="true" hidden="false" outlineLevel="0" max="11" min="11" style="1" width="28.8"/>
    <col collapsed="false" customWidth="true" hidden="false" outlineLevel="0" max="12" min="12" style="1" width="41.77"/>
    <col collapsed="false" customWidth="true" hidden="false" outlineLevel="0" max="13" min="13" style="1" width="28.26"/>
    <col collapsed="false" customWidth="true" hidden="false" outlineLevel="0" max="14" min="14" style="1" width="45.55"/>
    <col collapsed="false" customWidth="true" hidden="false" outlineLevel="0" max="1025" min="15" style="1" width="14.4"/>
  </cols>
  <sheetData>
    <row r="1" customFormat="false" ht="12.8" hidden="false" customHeight="false" outlineLevel="0" collapsed="false">
      <c r="D1" s="2"/>
      <c r="E1" s="2"/>
      <c r="F1" s="2"/>
      <c r="G1" s="2"/>
      <c r="H1" s="2"/>
    </row>
    <row r="2" customFormat="false" ht="12.8" hidden="false" customHeight="false" outlineLevel="0" collapsed="false">
      <c r="D2" s="3" t="s">
        <v>0</v>
      </c>
      <c r="E2" s="3"/>
      <c r="F2" s="3"/>
      <c r="G2" s="3"/>
      <c r="H2" s="3"/>
    </row>
    <row r="3" customFormat="false" ht="17.25" hidden="false" customHeight="false" outlineLevel="0" collapsed="false">
      <c r="D3" s="3" t="s">
        <v>1</v>
      </c>
      <c r="E3" s="4" t="str">
        <f aca="false">B19&amp;"*"</f>
        <v>0*</v>
      </c>
      <c r="F3" s="5" t="s">
        <v>2</v>
      </c>
      <c r="G3" s="6" t="str">
        <f aca="false">B20&amp;"*"</f>
        <v>-0.408802015023641*</v>
      </c>
      <c r="H3" s="7" t="s">
        <v>3</v>
      </c>
    </row>
    <row r="4" customFormat="false" ht="12.8" hidden="false" customHeight="false" outlineLevel="0" collapsed="false">
      <c r="D4" s="3"/>
      <c r="E4" s="4"/>
      <c r="F4" s="5" t="s">
        <v>4</v>
      </c>
      <c r="G4" s="6"/>
      <c r="H4" s="7" t="s">
        <v>5</v>
      </c>
    </row>
    <row r="5" customFormat="false" ht="12.8" hidden="false" customHeight="false" outlineLevel="0" collapsed="false">
      <c r="D5" s="3" t="s">
        <v>6</v>
      </c>
      <c r="E5" s="8" t="str">
        <f aca="false">B20/A20&amp;"x"</f>
        <v>-0.390377168621638x</v>
      </c>
      <c r="F5" s="8"/>
      <c r="G5" s="8"/>
      <c r="H5" s="8"/>
    </row>
    <row r="6" customFormat="false" ht="12.8" hidden="false" customHeight="false" outlineLevel="0" collapsed="false">
      <c r="D6" s="3"/>
      <c r="E6" s="8"/>
      <c r="F6" s="8"/>
      <c r="G6" s="8"/>
      <c r="H6" s="8"/>
    </row>
    <row r="9" customFormat="false" ht="12.8" hidden="false" customHeight="false" outlineLevel="0" collapsed="false">
      <c r="D9" s="3" t="s">
        <v>7</v>
      </c>
      <c r="E9" s="3"/>
      <c r="F9" s="3"/>
      <c r="G9" s="3"/>
      <c r="H9" s="3"/>
      <c r="I9" s="3"/>
      <c r="J9" s="3"/>
    </row>
    <row r="10" customFormat="false" ht="17.25" hidden="false" customHeight="false" outlineLevel="0" collapsed="false">
      <c r="D10" s="3" t="s">
        <v>1</v>
      </c>
      <c r="E10" s="9" t="str">
        <f aca="false">B19&amp;"*"</f>
        <v>0*</v>
      </c>
      <c r="F10" s="10" t="s">
        <v>8</v>
      </c>
      <c r="G10" s="9" t="str">
        <f aca="false">B20&amp;"*"</f>
        <v>-0.408802015023641*</v>
      </c>
      <c r="H10" s="10" t="s">
        <v>9</v>
      </c>
      <c r="I10" s="9" t="str">
        <f aca="false">"+"&amp;B21&amp;"*"</f>
        <v>+0.493367535283608*</v>
      </c>
      <c r="J10" s="11" t="s">
        <v>10</v>
      </c>
    </row>
    <row r="11" customFormat="false" ht="12.8" hidden="false" customHeight="false" outlineLevel="0" collapsed="false">
      <c r="A11" s="12"/>
      <c r="B11" s="12"/>
      <c r="D11" s="3"/>
      <c r="E11" s="9"/>
      <c r="F11" s="5" t="s">
        <v>11</v>
      </c>
      <c r="G11" s="9"/>
      <c r="H11" s="5" t="s">
        <v>12</v>
      </c>
      <c r="I11" s="9"/>
      <c r="J11" s="7" t="s">
        <v>13</v>
      </c>
    </row>
    <row r="12" customFormat="false" ht="12.8" hidden="false" customHeight="false" outlineLevel="0" collapsed="false">
      <c r="A12" s="12"/>
      <c r="B12" s="12"/>
      <c r="D12" s="3" t="s">
        <v>6</v>
      </c>
      <c r="E12" s="13" t="str">
        <f aca="false">((B20/((PI()^2)/36))+(B21/((-PI()^2)/48)))&amp;"x^2  "&amp;+(((B20*(-PI()/4))/((PI()^2)/36))+((B21*-(PI()/3))/((PI()^2)/36)))&amp;"x"</f>
        <v>0.908321021638173x^2  -0.713393662169915x</v>
      </c>
      <c r="F12" s="13"/>
      <c r="G12" s="13"/>
      <c r="H12" s="13"/>
      <c r="I12" s="13"/>
      <c r="J12" s="13"/>
    </row>
    <row r="13" customFormat="false" ht="12.8" hidden="false" customHeight="false" outlineLevel="0" collapsed="false">
      <c r="A13" s="12"/>
      <c r="B13" s="12"/>
      <c r="D13" s="3"/>
      <c r="E13" s="13"/>
      <c r="F13" s="13"/>
      <c r="G13" s="13"/>
      <c r="H13" s="13"/>
      <c r="I13" s="13"/>
      <c r="J13" s="13"/>
    </row>
    <row r="14" customFormat="false" ht="12.8" hidden="false" customHeight="false" outlineLevel="0" collapsed="false">
      <c r="A14" s="12"/>
      <c r="B14" s="12"/>
    </row>
    <row r="15" customFormat="false" ht="12.8" hidden="false" customHeight="false" outlineLevel="0" collapsed="false">
      <c r="A15" s="12"/>
      <c r="B15" s="12"/>
    </row>
    <row r="16" customFormat="false" ht="12.8" hidden="false" customHeight="false" outlineLevel="0" collapsed="false">
      <c r="A16" s="12"/>
      <c r="B16" s="12"/>
      <c r="D16" s="3" t="s">
        <v>14</v>
      </c>
      <c r="E16" s="3"/>
      <c r="F16" s="3"/>
      <c r="G16" s="3"/>
      <c r="H16" s="3"/>
      <c r="I16" s="3"/>
      <c r="J16" s="3"/>
      <c r="K16" s="3"/>
      <c r="L16" s="3"/>
    </row>
    <row r="17" customFormat="false" ht="17.25" hidden="false" customHeight="false" outlineLevel="0" collapsed="false">
      <c r="D17" s="3" t="s">
        <v>1</v>
      </c>
      <c r="E17" s="9" t="str">
        <f aca="false">B19&amp;"*"</f>
        <v>0*</v>
      </c>
      <c r="F17" s="10" t="s">
        <v>15</v>
      </c>
      <c r="G17" s="9" t="str">
        <f aca="false">B20&amp;"*"</f>
        <v>-0.408802015023641*</v>
      </c>
      <c r="H17" s="10" t="s">
        <v>16</v>
      </c>
      <c r="I17" s="9" t="str">
        <f aca="false">"+"&amp;B21&amp;"*"</f>
        <v>+0.493367535283608*</v>
      </c>
      <c r="J17" s="10" t="s">
        <v>17</v>
      </c>
      <c r="K17" s="9" t="str">
        <f aca="false">B22&amp;"*"</f>
        <v>-0.348199663157358*</v>
      </c>
      <c r="L17" s="11" t="s">
        <v>18</v>
      </c>
    </row>
    <row r="18" customFormat="false" ht="12.8" hidden="false" customHeight="false" outlineLevel="0" collapsed="false">
      <c r="A18" s="14" t="s">
        <v>19</v>
      </c>
      <c r="B18" s="14" t="s">
        <v>20</v>
      </c>
      <c r="D18" s="3"/>
      <c r="E18" s="9"/>
      <c r="F18" s="5" t="s">
        <v>21</v>
      </c>
      <c r="G18" s="9"/>
      <c r="H18" s="5" t="s">
        <v>22</v>
      </c>
      <c r="I18" s="9"/>
      <c r="J18" s="5" t="s">
        <v>23</v>
      </c>
      <c r="K18" s="9"/>
      <c r="L18" s="7" t="s">
        <v>24</v>
      </c>
    </row>
    <row r="19" customFormat="false" ht="12.8" hidden="false" customHeight="false" outlineLevel="0" collapsed="false">
      <c r="A19" s="15" t="n">
        <v>0</v>
      </c>
      <c r="B19" s="14" t="n">
        <f aca="false">(A19^2)*COS(5*A19+3)</f>
        <v>-0</v>
      </c>
      <c r="D19" s="3" t="s">
        <v>6</v>
      </c>
      <c r="E19" s="13" t="str">
        <f aca="false">((B20/((PI()^3)/216))+(B21/((-PI()^3)/192))+(B22/((PI()^3)/48)))&amp;"x^3  +"&amp;+(((B20*(-3*PI()/4))/((PI()^3)/216))+((B21*(-5*PI()/6))/((-PI()^3)/192))+((B22*(-7*PI()/12))/((-PI()^3)/48)))&amp;"x^2  "&amp;+(((B20*((PI()^2)/8))/((PI()^2)/36))+((B21*((PI()^2)/6))/((-PI()^3)/192))+((B22*((PI()^2)/12))/((-PI()^3)/48)))&amp;"x"</f>
        <v>-6.44196618351213x^3  +13.720422420969x^2  -6.42166793510385x</v>
      </c>
      <c r="F19" s="13"/>
      <c r="G19" s="13"/>
      <c r="H19" s="13"/>
      <c r="I19" s="13"/>
      <c r="J19" s="13"/>
      <c r="K19" s="13"/>
      <c r="L19" s="13"/>
    </row>
    <row r="20" customFormat="false" ht="12.8" hidden="false" customHeight="false" outlineLevel="0" collapsed="false">
      <c r="A20" s="15" t="n">
        <f aca="false">PI()/3</f>
        <v>1.0471975511966</v>
      </c>
      <c r="B20" s="14" t="n">
        <f aca="false">(A20^2)*COS(5*A20+3)</f>
        <v>-0.408802015023641</v>
      </c>
      <c r="D20" s="3"/>
      <c r="E20" s="13"/>
      <c r="F20" s="13"/>
      <c r="G20" s="13"/>
      <c r="H20" s="13"/>
      <c r="I20" s="13"/>
      <c r="J20" s="13"/>
      <c r="K20" s="13"/>
      <c r="L20" s="13"/>
    </row>
    <row r="21" customFormat="false" ht="12.8" hidden="false" customHeight="false" outlineLevel="0" collapsed="false">
      <c r="A21" s="15" t="n">
        <f aca="false">PI()/4</f>
        <v>0.785398163397448</v>
      </c>
      <c r="B21" s="14" t="n">
        <f aca="false">(A21^2)*COS(5*A21+3)</f>
        <v>0.493367535283608</v>
      </c>
    </row>
    <row r="22" customFormat="false" ht="12.8" hidden="false" customHeight="false" outlineLevel="0" collapsed="false">
      <c r="A22" s="15" t="n">
        <f aca="false">PI()/2</f>
        <v>1.5707963267949</v>
      </c>
      <c r="B22" s="14" t="n">
        <f aca="false">(A22^2)*COS(5*A22+3)</f>
        <v>-0.348199663157358</v>
      </c>
    </row>
    <row r="23" customFormat="false" ht="12.8" hidden="false" customHeight="false" outlineLevel="0" collapsed="false">
      <c r="A23" s="15" t="n">
        <f aca="false">(3/4)*PI()</f>
        <v>2.35619449019234</v>
      </c>
      <c r="B23" s="14" t="n">
        <f aca="false">(A23^2)*COS(5*A23+3)</f>
        <v>-3.33234327393798</v>
      </c>
      <c r="D23" s="3" t="s">
        <v>25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7.25" hidden="false" customHeight="false" outlineLevel="0" collapsed="false">
      <c r="D24" s="3" t="s">
        <v>1</v>
      </c>
      <c r="E24" s="9" t="str">
        <f aca="false">B19&amp;"*"</f>
        <v>0*</v>
      </c>
      <c r="F24" s="10" t="s">
        <v>26</v>
      </c>
      <c r="G24" s="9" t="str">
        <f aca="false">B20&amp;"*"</f>
        <v>-0.408802015023641*</v>
      </c>
      <c r="H24" s="10" t="s">
        <v>27</v>
      </c>
      <c r="I24" s="9" t="str">
        <f aca="false">"+"&amp;B21&amp;"*"</f>
        <v>+0.493367535283608*</v>
      </c>
      <c r="J24" s="10" t="s">
        <v>28</v>
      </c>
      <c r="K24" s="9" t="str">
        <f aca="false">B22&amp;"*"</f>
        <v>-0.348199663157358*</v>
      </c>
      <c r="L24" s="10" t="s">
        <v>29</v>
      </c>
      <c r="M24" s="9" t="str">
        <f aca="false">B23&amp;"*"</f>
        <v>-3.33234327393798*</v>
      </c>
      <c r="N24" s="11" t="s">
        <v>30</v>
      </c>
    </row>
    <row r="25" customFormat="false" ht="17.25" hidden="false" customHeight="false" outlineLevel="0" collapsed="false">
      <c r="D25" s="3"/>
      <c r="E25" s="9"/>
      <c r="F25" s="10" t="s">
        <v>31</v>
      </c>
      <c r="G25" s="9"/>
      <c r="H25" s="5" t="s">
        <v>32</v>
      </c>
      <c r="I25" s="9"/>
      <c r="J25" s="5" t="s">
        <v>33</v>
      </c>
      <c r="K25" s="9"/>
      <c r="L25" s="5" t="s">
        <v>34</v>
      </c>
      <c r="M25" s="9"/>
      <c r="N25" s="7" t="s">
        <v>35</v>
      </c>
    </row>
    <row r="26" customFormat="false" ht="12.8" hidden="false" customHeight="false" outlineLevel="0" collapsed="false">
      <c r="D26" s="3" t="s">
        <v>6</v>
      </c>
      <c r="E26" s="13" t="str">
        <f aca="false">((B20/((5*PI()^4)/2592))+(B21/((-PI()^4)/384))+(B22/(-(PI()^4)/192))+(B23/(5*(PI()^4)/128)))&amp;"x^4  "&amp;+(((B20*((-3*PI())/2))/((5*PI()^4)/2592))+((B21*((-19*PI())/12))/((-PI()^4)/384))+((B22*((-4*PI())/3))/(-(PI()^4)/192))+((B23*((-13*PI())/12))/(5*(PI()^4)/128)))&amp;"x^3  +"&amp;+(((B20*((11*(PI()^2))/16))/((5*PI()^4)/2592))+((B21*((19*(PI()^2))/24))/((-PI()^4)/384))+((B22*((25*(PI()^2))/48))/(-(PI()^4)/192))+((B23*((3*(PI()^2))/8))/(5*(PI()^4)/128)))&amp;"x^2  "&amp;+(((B20*((-3*(PI()^3))/32))/((5*PI()^4)/2592))+((B21*((-PI()^3)/8))/((-PI()^4)/384))+((B22*((-PI()^3)/16))/(-(PI()^4)/192))+((B23*((-PI()^3)/24))/(5*(PI()^4)/128)))&amp;"x"</f>
        <v>-0.420119755677265x^4  0.683566707393335x^3  +0.721018104528782x^2  -1.41258295345233x</v>
      </c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2.8" hidden="false" customHeight="false" outlineLevel="0" collapsed="false">
      <c r="D27" s="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31" customFormat="false" ht="12.8" hidden="false" customHeight="false" outlineLevel="0" collapsed="false">
      <c r="A31" s="0"/>
      <c r="B31" s="0"/>
      <c r="C31" s="16" t="s">
        <v>36</v>
      </c>
      <c r="D31" s="17" t="s">
        <v>37</v>
      </c>
      <c r="E31" s="0"/>
      <c r="F31" s="0"/>
    </row>
    <row r="32" customFormat="false" ht="12.8" hidden="false" customHeight="false" outlineLevel="0" collapsed="false">
      <c r="A32" s="0"/>
      <c r="B32" s="0"/>
      <c r="C32" s="16"/>
      <c r="D32" s="17"/>
      <c r="E32" s="0"/>
      <c r="F32" s="0"/>
    </row>
    <row r="33" customFormat="false" ht="12.8" hidden="false" customHeight="false" outlineLevel="0" collapsed="false">
      <c r="A33" s="0"/>
      <c r="B33" s="0"/>
      <c r="C33" s="18" t="n">
        <f aca="false">(B20/A20)*(PI()/8)</f>
        <v>-0.153300755633865</v>
      </c>
      <c r="D33" s="19" t="n">
        <f aca="false">((((A20)^2)*COS(5*(A20)+3))/FACT(2))*((PI()/8)-A19)*((PI()/8)-A20)</f>
        <v>0.0525353407116084</v>
      </c>
      <c r="E33" s="0"/>
      <c r="F33" s="0"/>
    </row>
    <row r="34" customFormat="false" ht="12.8" hidden="false" customHeight="false" outlineLevel="0" collapsed="false">
      <c r="A34" s="0"/>
      <c r="B34" s="0"/>
      <c r="C34" s="18"/>
      <c r="D34" s="19"/>
      <c r="E34" s="0"/>
      <c r="F34" s="0"/>
    </row>
    <row r="35" customFormat="false" ht="12.8" hidden="false" customHeight="false" outlineLevel="0" collapsed="false">
      <c r="A35" s="0"/>
      <c r="B35" s="0"/>
      <c r="C35" s="20"/>
      <c r="D35" s="20"/>
      <c r="E35" s="0"/>
      <c r="F35" s="0"/>
    </row>
    <row r="36" customFormat="false" ht="12.8" hidden="false" customHeight="false" outlineLevel="0" collapsed="false">
      <c r="A36" s="0"/>
      <c r="B36" s="0"/>
      <c r="C36" s="21" t="n">
        <f aca="false">((B20/((PI()^2)/36))+(B21/((-PI()^2)/48)))*(PI()/8)^2 +(((B20*(-PI()/4))/((PI()^2)/36))+((B21*-(PI()/3))/((PI()^2)/36)))*(PI()/8)</f>
        <v>-0.140074518011908</v>
      </c>
      <c r="D36" s="22" t="n">
        <f aca="false">((((A21)^2)*COS(5*(A21)+3))/FACT(3))*((PI()/8)-A19)*((PI()/8)-A20)*((PI()/8)-A21)</f>
        <v>0.00829941965282179</v>
      </c>
      <c r="E36" s="0"/>
      <c r="F36" s="0"/>
    </row>
    <row r="37" customFormat="false" ht="12.8" hidden="false" customHeight="false" outlineLevel="0" collapsed="false">
      <c r="A37" s="0"/>
      <c r="B37" s="0"/>
      <c r="C37" s="21"/>
      <c r="D37" s="22"/>
      <c r="E37" s="0"/>
      <c r="F37" s="0"/>
    </row>
    <row r="38" customFormat="false" ht="12.8" hidden="false" customHeight="false" outlineLevel="0" collapsed="false">
      <c r="A38" s="0"/>
      <c r="B38" s="0"/>
      <c r="C38" s="20"/>
      <c r="D38" s="20"/>
      <c r="E38" s="0"/>
      <c r="F38" s="0"/>
    </row>
    <row r="39" customFormat="false" ht="12.8" hidden="false" customHeight="false" outlineLevel="0" collapsed="false">
      <c r="A39" s="0"/>
      <c r="B39" s="0"/>
      <c r="C39" s="23" t="n">
        <f aca="false">((B20/((PI()^3)/216))+(B21/((-PI()^3)/192))+(B22/((PI()^3)/48)))*(PI()/8)*(PI()/8)^3 +(((B20*(-3*PI()/4))/((PI()^3)/216))+((B21*(-5*PI()/6))/((-PI()^3)/192))+((B22*(-7*PI()/12))/((-PI()^3)/48)))*(PI()/8)^2 +(((B20*((PI()^2)/8))/((PI()^2)/36))+((B21*((PI()^2)/6))/((-PI()^3)/192))+((B22*((PI()^2)/12))/((-PI()^3)/48)))*(PI()/8)</f>
        <v>-0.559121239203788</v>
      </c>
      <c r="D39" s="24" t="n">
        <f aca="false">((((A22)^2)*COS(5*(A22)+3))/FACT(3))*((PI()/8)-A19)*((PI()/8)-A20)*((PI()/8)-A21)*((PI()/8)-A22)</f>
        <v>0.0069005966565967</v>
      </c>
      <c r="E39" s="0"/>
      <c r="F39" s="0"/>
    </row>
    <row r="40" customFormat="false" ht="12.8" hidden="false" customHeight="false" outlineLevel="0" collapsed="false">
      <c r="A40" s="0"/>
      <c r="B40" s="0"/>
      <c r="C40" s="23"/>
      <c r="D40" s="24"/>
      <c r="E40" s="0"/>
      <c r="F40" s="0"/>
    </row>
    <row r="41" customFormat="false" ht="12.8" hidden="false" customHeight="false" outlineLevel="0" collapsed="false">
      <c r="A41" s="0"/>
      <c r="B41" s="0"/>
      <c r="C41" s="20"/>
      <c r="D41" s="20"/>
      <c r="E41" s="0"/>
      <c r="F41" s="0"/>
    </row>
    <row r="42" customFormat="false" ht="12.8" hidden="false" customHeight="false" outlineLevel="0" collapsed="false">
      <c r="A42" s="0"/>
      <c r="B42" s="0"/>
      <c r="C42" s="25" t="n">
        <f aca="false">((B20/((5*PI()^4)/2592))+(B21/((-PI()^4)/384))+(B22/(-(PI()^4)/192))+(B23/(5*(PI()^4)/128)))*(PI()/8)^4+(((B20*((-3*PI())/2))/((5*PI()^4)/2592))+((B21*((-19*PI())/12))/((-PI()^4)/384))+((B22*((-4*PI())/3))/(-(PI()^4)/192))+((B23*((-13*PI())/12))/(5*(PI()^4)/128)))*(PI()/8)^3+(((B20*((11*(PI()^2))/16))/((5*PI()^4)/2592))+((B21*((19*(PI()^2))/24))/((-PI()^4)/384))+((B22*((25*(PI()^2))/48))/(-(PI()^4)/192))+((B23*((3*(PI()^2))/8))/(5*(PI()^4)/128)))*(PI()/8)^2+(((B20*((-3*(PI()^3))/32))/((5*PI()^4)/2592))+((B21*((-PI()^3)/8))/((-PI()^4)/384))+((B22*((-PI()^3)/16))/(-(PI()^4)/192))+((B23*((-PI()^3)/24))/(5*(PI()^4)/128)))*(PI()/8)</f>
        <v>-0.412124851534793</v>
      </c>
      <c r="D42" s="26" t="n">
        <f aca="false">((((A23)^2)*COS(5*(A23)+3))/FACT(3))*((PI()/8)-A19)*((PI()/8)-A20)*((PI()/8)-A21)*((PI()/8)-A22)*((PI()/8)-A23)</f>
        <v>-0.129669524928647</v>
      </c>
      <c r="E42" s="0"/>
      <c r="F42" s="0"/>
    </row>
    <row r="43" customFormat="false" ht="12.8" hidden="false" customHeight="false" outlineLevel="0" collapsed="false">
      <c r="A43" s="0"/>
      <c r="B43" s="0"/>
      <c r="C43" s="25"/>
      <c r="D43" s="26"/>
      <c r="E43" s="0"/>
      <c r="F43" s="0"/>
    </row>
  </sheetData>
  <mergeCells count="40">
    <mergeCell ref="D2:H2"/>
    <mergeCell ref="D3:D4"/>
    <mergeCell ref="E3:E4"/>
    <mergeCell ref="G3:G4"/>
    <mergeCell ref="D5:D6"/>
    <mergeCell ref="E5:H6"/>
    <mergeCell ref="D9:J9"/>
    <mergeCell ref="D10:D11"/>
    <mergeCell ref="E10:E11"/>
    <mergeCell ref="G10:G11"/>
    <mergeCell ref="I10:I11"/>
    <mergeCell ref="D12:D13"/>
    <mergeCell ref="E12:J13"/>
    <mergeCell ref="D16:L16"/>
    <mergeCell ref="D17:D18"/>
    <mergeCell ref="E17:E18"/>
    <mergeCell ref="G17:G18"/>
    <mergeCell ref="I17:I18"/>
    <mergeCell ref="K17:K18"/>
    <mergeCell ref="D19:D20"/>
    <mergeCell ref="E19:L20"/>
    <mergeCell ref="D23:N23"/>
    <mergeCell ref="D24:D25"/>
    <mergeCell ref="E24:E25"/>
    <mergeCell ref="G24:G25"/>
    <mergeCell ref="I24:I25"/>
    <mergeCell ref="K24:K25"/>
    <mergeCell ref="M24:M25"/>
    <mergeCell ref="D26:D27"/>
    <mergeCell ref="E26:N27"/>
    <mergeCell ref="C31:C32"/>
    <mergeCell ref="D31:D32"/>
    <mergeCell ref="C33:C34"/>
    <mergeCell ref="D33:D34"/>
    <mergeCell ref="C36:C37"/>
    <mergeCell ref="D36:D37"/>
    <mergeCell ref="C39:C40"/>
    <mergeCell ref="D39:D40"/>
    <mergeCell ref="C42:C43"/>
    <mergeCell ref="D42:D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 zeroHeight="false" outlineLevelRow="0" outlineLevelCol="0"/>
  <cols>
    <col collapsed="false" customWidth="true" hidden="false" outlineLevel="0" max="11" min="1" style="27" width="14.4"/>
    <col collapsed="false" customWidth="true" hidden="false" outlineLevel="0" max="12" min="12" style="27" width="16.02"/>
    <col collapsed="false" customWidth="true" hidden="false" outlineLevel="0" max="1025" min="13" style="27" width="14.4"/>
  </cols>
  <sheetData>
    <row r="1" customFormat="false" ht="13.8" hidden="false" customHeight="false" outlineLevel="0" collapsed="false">
      <c r="D1" s="28" t="s">
        <v>19</v>
      </c>
      <c r="E1" s="29" t="s">
        <v>38</v>
      </c>
      <c r="F1" s="29" t="s">
        <v>39</v>
      </c>
      <c r="G1" s="29" t="s">
        <v>40</v>
      </c>
      <c r="H1" s="29" t="s">
        <v>41</v>
      </c>
      <c r="I1" s="29" t="s">
        <v>42</v>
      </c>
    </row>
    <row r="2" customFormat="false" ht="13.8" hidden="false" customHeight="false" outlineLevel="0" collapsed="false">
      <c r="D2" s="30" t="n">
        <v>0</v>
      </c>
      <c r="E2" s="31" t="n">
        <f aca="false">(D2^2)*COS(5*D2+3)</f>
        <v>-0</v>
      </c>
      <c r="F2" s="29"/>
      <c r="G2" s="29"/>
      <c r="H2" s="29"/>
      <c r="I2" s="29"/>
    </row>
    <row r="3" customFormat="false" ht="13.8" hidden="false" customHeight="false" outlineLevel="0" collapsed="false">
      <c r="D3" s="30" t="n">
        <f aca="false">PI()/3</f>
        <v>1.0471975511966</v>
      </c>
      <c r="E3" s="32" t="n">
        <f aca="false">(D3^2)*COS(5*D3+3)</f>
        <v>-0.408802015023641</v>
      </c>
      <c r="F3" s="31" t="n">
        <f aca="false">(E3-E2)/(D3-D2)</f>
        <v>-0.390377168621638</v>
      </c>
      <c r="G3" s="29"/>
      <c r="H3" s="29"/>
      <c r="I3" s="29"/>
    </row>
    <row r="4" customFormat="false" ht="13.8" hidden="false" customHeight="false" outlineLevel="0" collapsed="false">
      <c r="D4" s="30" t="n">
        <f aca="false">PI()/4</f>
        <v>0.785398163397448</v>
      </c>
      <c r="E4" s="32" t="n">
        <f aca="false">(D4^2)*COS(5*D4+3)</f>
        <v>0.493367535283608</v>
      </c>
      <c r="F4" s="32" t="n">
        <f aca="false">(E4-E3)/(D4-D3)</f>
        <v>-3.44603384252138</v>
      </c>
      <c r="G4" s="31" t="n">
        <f aca="false">(F4-F3)/(D4-D2)</f>
        <v>-3.89058291234307</v>
      </c>
      <c r="H4" s="29"/>
      <c r="I4" s="29"/>
    </row>
    <row r="5" customFormat="false" ht="13.8" hidden="false" customHeight="false" outlineLevel="0" collapsed="false">
      <c r="D5" s="30" t="n">
        <f aca="false">PI()/2</f>
        <v>1.5707963267949</v>
      </c>
      <c r="E5" s="32" t="n">
        <f aca="false">(D5^2)*COS(5*D5+3)</f>
        <v>-0.348199663157358</v>
      </c>
      <c r="F5" s="32" t="n">
        <f aca="false">(E5-E4)/(D5-D4)</f>
        <v>-1.07151663660702</v>
      </c>
      <c r="G5" s="32" t="n">
        <f aca="false">(F5-F4)/(D5-D3)</f>
        <v>4.53499380933632</v>
      </c>
      <c r="H5" s="31" t="n">
        <f aca="false">(G5-G4)/(D5-D2)</f>
        <v>5.36388873462113</v>
      </c>
      <c r="I5" s="29"/>
    </row>
    <row r="6" customFormat="false" ht="13.8" hidden="false" customHeight="false" outlineLevel="0" collapsed="false">
      <c r="D6" s="30" t="n">
        <f aca="false">(3/4)*PI()</f>
        <v>2.35619449019234</v>
      </c>
      <c r="E6" s="30" t="n">
        <f aca="false">(D6^2)*COS(5*D6+3)</f>
        <v>-3.33234327393798</v>
      </c>
      <c r="F6" s="30" t="n">
        <f aca="false">(E6-E5)/(D6-D5)</f>
        <v>-3.79952965241467</v>
      </c>
      <c r="G6" s="30" t="n">
        <f aca="false">(F6-F5)/(D6-D4)</f>
        <v>-1.73670702513926</v>
      </c>
      <c r="H6" s="30" t="n">
        <f aca="false">(G6-G5)/(D6-D3)</f>
        <v>-4.7912265091217</v>
      </c>
      <c r="I6" s="28" t="n">
        <f aca="false">(H6-H5)/(D6-D2)</f>
        <v>-4.30996476989207</v>
      </c>
    </row>
    <row r="7" customFormat="false" ht="12.8" hidden="false" customHeight="false" outlineLevel="0" collapsed="false">
      <c r="L7" s="0"/>
      <c r="M7" s="0"/>
    </row>
    <row r="8" customFormat="false" ht="12.8" hidden="false" customHeight="false" outlineLevel="0" collapsed="false">
      <c r="L8" s="0"/>
      <c r="M8" s="0"/>
    </row>
    <row r="9" customFormat="false" ht="12.8" hidden="false" customHeight="false" outlineLevel="0" collapsed="false">
      <c r="D9" s="30" t="s">
        <v>0</v>
      </c>
      <c r="E9" s="30" t="str">
        <f aca="false">(F3)&amp;"x "</f>
        <v>-0.390377168621638x </v>
      </c>
      <c r="F9" s="30"/>
      <c r="G9" s="30"/>
      <c r="H9" s="30"/>
      <c r="I9" s="30"/>
      <c r="J9" s="30"/>
      <c r="K9" s="30"/>
      <c r="L9" s="0"/>
      <c r="M9" s="0"/>
    </row>
    <row r="10" customFormat="false" ht="12.8" hidden="false" customHeight="false" outlineLevel="0" collapsed="false">
      <c r="D10" s="30" t="s">
        <v>1</v>
      </c>
      <c r="E10" s="30"/>
      <c r="F10" s="30"/>
      <c r="G10" s="30"/>
      <c r="H10" s="30"/>
      <c r="I10" s="30"/>
      <c r="J10" s="30"/>
      <c r="K10" s="30"/>
      <c r="L10" s="0"/>
      <c r="M10" s="0"/>
    </row>
    <row r="11" customFormat="false" ht="12.8" hidden="false" customHeight="false" outlineLevel="0" collapsed="false">
      <c r="A11" s="0"/>
      <c r="B11" s="0"/>
      <c r="L11" s="0"/>
      <c r="M11" s="0"/>
    </row>
    <row r="12" customFormat="false" ht="12.8" hidden="false" customHeight="false" outlineLevel="0" collapsed="false">
      <c r="A12" s="0"/>
      <c r="B12" s="0"/>
      <c r="D12" s="30" t="s">
        <v>7</v>
      </c>
      <c r="E12" s="30" t="str">
        <f aca="false">(G4)&amp;"x^2  +"&amp;+(F3+G4*(-(PI()/3)))&amp;"x "</f>
        <v>-3.89058291234307x^2  +3.68383172991135x </v>
      </c>
      <c r="F12" s="30"/>
      <c r="G12" s="30"/>
      <c r="H12" s="30"/>
      <c r="I12" s="30"/>
      <c r="J12" s="30"/>
      <c r="K12" s="30"/>
      <c r="L12" s="0"/>
      <c r="M12" s="0"/>
    </row>
    <row r="13" customFormat="false" ht="12.8" hidden="false" customHeight="false" outlineLevel="0" collapsed="false">
      <c r="A13" s="0"/>
      <c r="B13" s="0"/>
      <c r="D13" s="30" t="s">
        <v>1</v>
      </c>
      <c r="E13" s="30"/>
      <c r="F13" s="30"/>
      <c r="G13" s="30"/>
      <c r="H13" s="30"/>
      <c r="I13" s="30"/>
      <c r="J13" s="30"/>
      <c r="K13" s="30"/>
      <c r="L13" s="0"/>
      <c r="M13" s="0"/>
    </row>
    <row r="14" customFormat="false" ht="12.8" hidden="false" customHeight="false" outlineLevel="0" collapsed="false">
      <c r="A14" s="0"/>
      <c r="B14" s="0"/>
      <c r="L14" s="0"/>
      <c r="M14" s="0"/>
    </row>
    <row r="15" customFormat="false" ht="12.8" hidden="false" customHeight="false" outlineLevel="0" collapsed="false">
      <c r="A15" s="0"/>
      <c r="B15" s="0"/>
      <c r="D15" s="30" t="s">
        <v>14</v>
      </c>
      <c r="E15" s="30" t="str">
        <f aca="false">(H5)&amp;"x^3  +"&amp;+(G4+(H5*((-7*PI())/12)))&amp;"x^2  +"&amp;+(F3+G4*(-(PI()/3))+(H5*((PI()^2)/12)))&amp;"x "</f>
        <v>5.36388873462113x^3  +-13.720422420969x^2  +8.09545338509221x </v>
      </c>
      <c r="F15" s="30"/>
      <c r="G15" s="30"/>
      <c r="H15" s="30"/>
      <c r="I15" s="30"/>
      <c r="J15" s="30"/>
      <c r="K15" s="30"/>
      <c r="L15" s="0"/>
      <c r="M15" s="0"/>
    </row>
    <row r="16" customFormat="false" ht="12.8" hidden="false" customHeight="false" outlineLevel="0" collapsed="false">
      <c r="A16" s="0"/>
      <c r="B16" s="0"/>
      <c r="D16" s="30" t="s">
        <v>1</v>
      </c>
      <c r="E16" s="30"/>
      <c r="F16" s="30"/>
      <c r="G16" s="30"/>
      <c r="H16" s="30"/>
      <c r="I16" s="30"/>
      <c r="J16" s="30"/>
      <c r="K16" s="30"/>
      <c r="L16" s="0"/>
      <c r="M16" s="0"/>
    </row>
    <row r="17" customFormat="false" ht="13.8" hidden="false" customHeight="false" outlineLevel="0" collapsed="false">
      <c r="A17" s="28" t="s">
        <v>19</v>
      </c>
      <c r="B17" s="28" t="s">
        <v>20</v>
      </c>
      <c r="L17" s="0"/>
      <c r="M17" s="0"/>
    </row>
    <row r="18" customFormat="false" ht="12.8" hidden="false" customHeight="false" outlineLevel="0" collapsed="false">
      <c r="A18" s="30" t="n">
        <v>0</v>
      </c>
      <c r="B18" s="30" t="n">
        <f aca="false">(A18^2)*COS(5*A18+3)</f>
        <v>-0</v>
      </c>
      <c r="D18" s="30" t="s">
        <v>25</v>
      </c>
      <c r="E18" s="30" t="str">
        <f aca="false">(I6)&amp;"x^4  +"&amp;+(H5+(I6*((-13*PI())/12)))&amp;"x^3 "&amp;+(G4+(H5*((-7*PI())/12))+(I6*((3*(PI()^2))/8)))&amp;"x^2  +"&amp;+(F3+G4*(-(PI()/3))+(H5*((PI()^2)/12))+(I6*((-(PI()^3))/24)))&amp;"x "</f>
        <v>-4.30996476989207x^4  +20.0323885311385x^3 -29.6720401440191x^2  +13.6636183908263x </v>
      </c>
      <c r="F18" s="30"/>
      <c r="G18" s="30"/>
      <c r="H18" s="30"/>
      <c r="I18" s="30"/>
      <c r="J18" s="30"/>
      <c r="K18" s="30"/>
      <c r="L18" s="0"/>
      <c r="M18" s="0"/>
    </row>
    <row r="19" customFormat="false" ht="12.8" hidden="false" customHeight="false" outlineLevel="0" collapsed="false">
      <c r="A19" s="30" t="n">
        <f aca="false">PI()/3</f>
        <v>1.0471975511966</v>
      </c>
      <c r="B19" s="30" t="n">
        <f aca="false">(A19^2)*COS(5*A19+3)</f>
        <v>-0.408802015023641</v>
      </c>
      <c r="D19" s="30" t="s">
        <v>1</v>
      </c>
      <c r="E19" s="30"/>
      <c r="F19" s="30"/>
      <c r="G19" s="30"/>
      <c r="H19" s="30"/>
      <c r="I19" s="30"/>
      <c r="J19" s="30"/>
      <c r="K19" s="30"/>
      <c r="L19" s="0"/>
      <c r="M19" s="0"/>
    </row>
    <row r="20" customFormat="false" ht="12.8" hidden="false" customHeight="false" outlineLevel="0" collapsed="false">
      <c r="A20" s="30" t="n">
        <f aca="false">PI()/4</f>
        <v>0.785398163397448</v>
      </c>
      <c r="B20" s="30" t="n">
        <f aca="false">(A20^2)*COS(5*A20+3)</f>
        <v>0.493367535283608</v>
      </c>
    </row>
    <row r="21" customFormat="false" ht="12.8" hidden="false" customHeight="false" outlineLevel="0" collapsed="false">
      <c r="A21" s="30" t="n">
        <f aca="false">PI()/2</f>
        <v>1.5707963267949</v>
      </c>
      <c r="B21" s="30" t="n">
        <f aca="false">(A21^2)*COS(5*A21+3)</f>
        <v>-0.348199663157358</v>
      </c>
    </row>
    <row r="22" customFormat="false" ht="12.8" hidden="false" customHeight="false" outlineLevel="0" collapsed="false">
      <c r="A22" s="30" t="n">
        <f aca="false">(3/4)*PI()</f>
        <v>2.35619449019234</v>
      </c>
      <c r="B22" s="30" t="n">
        <f aca="false">(A22^2)*COS(5*A22+3)</f>
        <v>-3.33234327393798</v>
      </c>
    </row>
    <row r="23" customFormat="false" ht="12.8" hidden="false" customHeight="false" outlineLevel="0" collapsed="false">
      <c r="D23" s="33" t="s">
        <v>36</v>
      </c>
      <c r="E23" s="30" t="s">
        <v>37</v>
      </c>
    </row>
    <row r="24" customFormat="false" ht="12.8" hidden="false" customHeight="false" outlineLevel="0" collapsed="false">
      <c r="D24" s="33"/>
      <c r="E24" s="30"/>
    </row>
    <row r="25" customFormat="false" ht="12.8" hidden="false" customHeight="false" outlineLevel="0" collapsed="false">
      <c r="D25" s="34" t="n">
        <f aca="false">(F3)*(PI()/8)</f>
        <v>-0.153300755633865</v>
      </c>
      <c r="E25" s="30" t="n">
        <f aca="false">((((D3)^2)*COS(5*(D3)+3))/FACT(2))*((PI()/8)-D2)*((PI()/8)-D3)</f>
        <v>0.0525353407116084</v>
      </c>
    </row>
    <row r="26" customFormat="false" ht="12.8" hidden="false" customHeight="false" outlineLevel="0" collapsed="false">
      <c r="D26" s="34"/>
      <c r="E26" s="30"/>
    </row>
    <row r="28" customFormat="false" ht="12.8" hidden="false" customHeight="false" outlineLevel="0" collapsed="false">
      <c r="D28" s="34" t="n">
        <f aca="false">(G4)*(PI()/8)^2  +(F3+G4*(-(PI()/3)))*(PI()/8)</f>
        <v>0.846660552555307</v>
      </c>
      <c r="E28" s="30" t="n">
        <f aca="false">((((D4)^2)*COS(5*(D4)+3))/FACT(3))*((PI()/8)-D2)*((PI()/8)-D3)*((PI()/8)-D4)</f>
        <v>0.00829941965282179</v>
      </c>
    </row>
    <row r="29" customFormat="false" ht="12.8" hidden="false" customHeight="false" outlineLevel="0" collapsed="false">
      <c r="D29" s="34"/>
      <c r="E29" s="30"/>
    </row>
    <row r="31" customFormat="false" ht="12.8" hidden="false" customHeight="false" outlineLevel="0" collapsed="false">
      <c r="D31" s="34" t="n">
        <f aca="false">(H5)*(PI()/8)^3+(G4+(H5*((-7*PI())/12)))*(PI()/8)^2+(F3+G4*(-(PI()/3))+(H5*((PI()^2)/12)))*(PI()/8)</f>
        <v>1.38804798155272</v>
      </c>
      <c r="E31" s="30" t="n">
        <f aca="false">((((D5)^2)*COS(5*(D5)+3))/FACT(3))*((PI()/8)-D2)*((PI()/8)-D3)*((PI()/8)-D4)*((PI()/8)-D5)</f>
        <v>0.0069005966565967</v>
      </c>
    </row>
    <row r="32" customFormat="false" ht="12.8" hidden="false" customHeight="false" outlineLevel="0" collapsed="false">
      <c r="D32" s="34"/>
      <c r="E32" s="30"/>
    </row>
    <row r="34" customFormat="false" ht="12.8" hidden="false" customHeight="false" outlineLevel="0" collapsed="false">
      <c r="D34" s="34" t="n">
        <f aca="false">(I6)*(PI()/8)^4 +(H5+(I6*((-13*PI())/12)))*(PI()/8)^3 +(G4+(H5*((-7*PI())/12))+(I6*((3*(PI()^2))/8)))*(PI()/8)^2+(F3+G4*(-(PI()/3))+(H5*((PI()^2)/12))+(I6*((-(PI()^3))/24)))*(PI()/8)</f>
        <v>1.90053547010712</v>
      </c>
      <c r="E34" s="30" t="n">
        <f aca="false">((((D6)^2)*COS(5*(D6)+3))/FACT(3))*((PI()/8)-D2)*((PI()/8)-D3)*((PI()/8)-D4)*((PI()/8)-D5)*((PI()/8)-D6)</f>
        <v>-0.129669524928647</v>
      </c>
    </row>
    <row r="35" customFormat="false" ht="12.8" hidden="false" customHeight="false" outlineLevel="0" collapsed="false">
      <c r="D35" s="34"/>
      <c r="E35" s="30"/>
    </row>
  </sheetData>
  <mergeCells count="18">
    <mergeCell ref="F1:F2"/>
    <mergeCell ref="G1:G3"/>
    <mergeCell ref="H1:H4"/>
    <mergeCell ref="I1:I5"/>
    <mergeCell ref="E9:K10"/>
    <mergeCell ref="E12:K13"/>
    <mergeCell ref="E15:K16"/>
    <mergeCell ref="E18:K19"/>
    <mergeCell ref="D23:D24"/>
    <mergeCell ref="E23:E24"/>
    <mergeCell ref="D25:D26"/>
    <mergeCell ref="E25:E26"/>
    <mergeCell ref="D28:D29"/>
    <mergeCell ref="E28:E29"/>
    <mergeCell ref="D31:D32"/>
    <mergeCell ref="E31:E32"/>
    <mergeCell ref="D34:D35"/>
    <mergeCell ref="E34: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3" min="1" style="20" width="14.4"/>
    <col collapsed="false" customWidth="true" hidden="false" outlineLevel="0" max="4" min="4" style="20" width="15.12"/>
    <col collapsed="false" customWidth="true" hidden="false" outlineLevel="0" max="15" min="5" style="20" width="16.02"/>
    <col collapsed="false" customWidth="true" hidden="false" outlineLevel="0" max="16" min="16" style="20" width="17.64"/>
    <col collapsed="false" customWidth="true" hidden="false" outlineLevel="0" max="17" min="17" style="20" width="15.48"/>
    <col collapsed="false" customWidth="true" hidden="false" outlineLevel="0" max="1025" min="18" style="20" width="14.4"/>
  </cols>
  <sheetData>
    <row r="1" customFormat="false" ht="13.8" hidden="false" customHeight="false" outlineLevel="0" collapsed="false">
      <c r="D1" s="35" t="s">
        <v>19</v>
      </c>
      <c r="E1" s="36" t="s">
        <v>38</v>
      </c>
      <c r="F1" s="37" t="s">
        <v>39</v>
      </c>
      <c r="G1" s="37" t="s">
        <v>40</v>
      </c>
      <c r="H1" s="37" t="s">
        <v>41</v>
      </c>
      <c r="I1" s="37" t="s">
        <v>42</v>
      </c>
      <c r="J1" s="37" t="s">
        <v>43</v>
      </c>
      <c r="K1" s="37" t="s">
        <v>44</v>
      </c>
      <c r="L1" s="37" t="s">
        <v>45</v>
      </c>
      <c r="M1" s="37" t="s">
        <v>46</v>
      </c>
      <c r="N1" s="37" t="s">
        <v>47</v>
      </c>
    </row>
    <row r="2" customFormat="false" ht="13.8" hidden="false" customHeight="false" outlineLevel="0" collapsed="false">
      <c r="D2" s="38" t="n">
        <v>0</v>
      </c>
      <c r="E2" s="39" t="n">
        <f aca="false">(D2^2)*COS(5*D2+3)</f>
        <v>-0</v>
      </c>
      <c r="F2" s="37"/>
      <c r="G2" s="37"/>
      <c r="H2" s="37"/>
      <c r="I2" s="37"/>
      <c r="J2" s="37"/>
      <c r="K2" s="37"/>
      <c r="L2" s="37"/>
      <c r="M2" s="37"/>
      <c r="N2" s="37"/>
    </row>
    <row r="3" customFormat="false" ht="13.8" hidden="false" customHeight="false" outlineLevel="0" collapsed="false">
      <c r="D3" s="38" t="n">
        <v>0</v>
      </c>
      <c r="E3" s="38" t="n">
        <f aca="false">(D3^2)*COS(5*D3+3)</f>
        <v>-0</v>
      </c>
      <c r="F3" s="40" t="n">
        <f aca="false">2*D2*COS(5*D2+3)-5*(D2^2)*SIN(5*D2+3)</f>
        <v>-0</v>
      </c>
      <c r="G3" s="37"/>
      <c r="H3" s="37"/>
      <c r="I3" s="37"/>
      <c r="J3" s="37"/>
      <c r="K3" s="37"/>
      <c r="L3" s="37"/>
      <c r="M3" s="37"/>
      <c r="N3" s="37"/>
    </row>
    <row r="4" customFormat="false" ht="13.8" hidden="false" customHeight="false" outlineLevel="0" collapsed="false">
      <c r="D4" s="38" t="n">
        <f aca="false">PI()/3</f>
        <v>1.0471975511966</v>
      </c>
      <c r="E4" s="38" t="n">
        <f aca="false">(D4^2)*COS(5*D4+3)</f>
        <v>-0.408802015023641</v>
      </c>
      <c r="F4" s="41" t="n">
        <f aca="false">(E4-E3)/(D4-D3)</f>
        <v>-0.390377168621638</v>
      </c>
      <c r="G4" s="40" t="n">
        <f aca="false">(F4-F3)/(D4-D2)</f>
        <v>-0.372782736338112</v>
      </c>
      <c r="H4" s="37"/>
      <c r="I4" s="37"/>
      <c r="J4" s="37"/>
      <c r="K4" s="37"/>
      <c r="L4" s="37"/>
      <c r="M4" s="37"/>
      <c r="N4" s="37"/>
    </row>
    <row r="5" customFormat="false" ht="13.8" hidden="false" customHeight="false" outlineLevel="0" collapsed="false">
      <c r="D5" s="38" t="n">
        <f aca="false">PI()/3</f>
        <v>1.0471975511966</v>
      </c>
      <c r="E5" s="38" t="n">
        <f aca="false">(D5^2)*COS(5*D5+3)</f>
        <v>-0.408802015023641</v>
      </c>
      <c r="F5" s="41" t="n">
        <f aca="false">2*D4*COS(5*D4+3)-5*(D4^2)*SIN(5*D4+3)</f>
        <v>-5.86863769700784</v>
      </c>
      <c r="G5" s="41" t="n">
        <f aca="false">(F5-F4)/(D5-D3)</f>
        <v>-5.23135345582729</v>
      </c>
      <c r="H5" s="40" t="n">
        <f aca="false">(G5-G4)/(D5-D2)</f>
        <v>-4.6395932782095</v>
      </c>
      <c r="I5" s="37"/>
      <c r="J5" s="37"/>
      <c r="K5" s="37"/>
      <c r="L5" s="37"/>
      <c r="M5" s="37"/>
      <c r="N5" s="37"/>
    </row>
    <row r="6" customFormat="false" ht="13.8" hidden="false" customHeight="false" outlineLevel="0" collapsed="false">
      <c r="D6" s="38" t="n">
        <f aca="false">PI()/4</f>
        <v>0.785398163397448</v>
      </c>
      <c r="E6" s="38" t="n">
        <f aca="false">(D6^2)*COS(5*D6+3)</f>
        <v>0.493367535283608</v>
      </c>
      <c r="F6" s="41" t="n">
        <f aca="false">(E6-E5)/(D6-D5)</f>
        <v>-3.44603384252138</v>
      </c>
      <c r="G6" s="41" t="n">
        <f aca="false">(F6-F5)/(D6-D4)</f>
        <v>-9.25366508627995</v>
      </c>
      <c r="H6" s="41" t="n">
        <f aca="false">(G6-G5)/(D6-D3)</f>
        <v>-5.12136622914049</v>
      </c>
      <c r="I6" s="40" t="n">
        <f aca="false">(H6-H5)/(D6-D2)</f>
        <v>-0.613412372709093</v>
      </c>
      <c r="J6" s="37"/>
      <c r="K6" s="37"/>
      <c r="L6" s="37"/>
      <c r="M6" s="37"/>
      <c r="N6" s="37"/>
    </row>
    <row r="7" customFormat="false" ht="13.8" hidden="false" customHeight="false" outlineLevel="0" collapsed="false">
      <c r="D7" s="38" t="n">
        <f aca="false">PI()/4</f>
        <v>0.785398163397448</v>
      </c>
      <c r="E7" s="38" t="n">
        <f aca="false">(D7^2)*COS(5*D7+3)</f>
        <v>0.493367535283608</v>
      </c>
      <c r="F7" s="41" t="n">
        <f aca="false">2*D6*COS(5*D6+3)-5*(D6^2)*SIN(5*D6+3)</f>
        <v>-0.594951706831219</v>
      </c>
      <c r="G7" s="41" t="n">
        <f aca="false">(F7-F6)/(D7-D5)</f>
        <v>-10.8903315613461</v>
      </c>
      <c r="H7" s="41" t="n">
        <f aca="false">(G7-G6)/(D7-D4)</f>
        <v>6.25160543278961</v>
      </c>
      <c r="I7" s="41" t="n">
        <f aca="false">(H7-H6)/(D7-D3)</f>
        <v>14.4805172611218</v>
      </c>
      <c r="J7" s="40" t="n">
        <f aca="false">(I7-I6)/(D7-D2)</f>
        <v>19.2181880952434</v>
      </c>
      <c r="K7" s="37"/>
      <c r="L7" s="37"/>
      <c r="M7" s="37"/>
      <c r="N7" s="37"/>
    </row>
    <row r="8" customFormat="false" ht="13.8" hidden="false" customHeight="false" outlineLevel="0" collapsed="false">
      <c r="D8" s="38" t="n">
        <f aca="false">PI()/2</f>
        <v>1.5707963267949</v>
      </c>
      <c r="E8" s="38" t="n">
        <f aca="false">(D8^2)*COS(5*D8+3)</f>
        <v>-0.348199663157358</v>
      </c>
      <c r="F8" s="41" t="n">
        <f aca="false">(E8-E7)/(D8-D7)</f>
        <v>-1.07151663660702</v>
      </c>
      <c r="G8" s="41" t="n">
        <f aca="false">(F8-F7)/(D8-D6)</f>
        <v>-0.606781314224488</v>
      </c>
      <c r="H8" s="41" t="n">
        <f aca="false">(G8-G7)/(D8-D5)</f>
        <v>19.6401342523594</v>
      </c>
      <c r="I8" s="41" t="n">
        <f aca="false">(H8-H7)/(D8-D4)</f>
        <v>25.570206508354</v>
      </c>
      <c r="J8" s="41" t="n">
        <f aca="false">(I8-I7)/(D8-D3)</f>
        <v>7.05991544420021</v>
      </c>
      <c r="K8" s="40" t="n">
        <f aca="false">(J8-J7)/(D8-D2)</f>
        <v>-7.74019676749011</v>
      </c>
      <c r="L8" s="37"/>
      <c r="M8" s="37"/>
      <c r="N8" s="37"/>
    </row>
    <row r="9" customFormat="false" ht="13.8" hidden="false" customHeight="false" outlineLevel="0" collapsed="false">
      <c r="D9" s="38" t="n">
        <f aca="false">PI()/2</f>
        <v>1.5707963267949</v>
      </c>
      <c r="E9" s="38" t="n">
        <f aca="false">(D9^2)*COS(5*D9+3)</f>
        <v>-0.348199663157358</v>
      </c>
      <c r="F9" s="41" t="n">
        <f aca="false">2*D8*COS(5*D8+3)-5*(D8^2)*SIN(5*D8+3)</f>
        <v>11.7702012962711</v>
      </c>
      <c r="G9" s="41" t="n">
        <f aca="false">(F9-F8)/(D9-D7)</f>
        <v>16.3505830944751</v>
      </c>
      <c r="H9" s="41" t="n">
        <f aca="false">(G9-G8)/(D9-D6)</f>
        <v>21.5907869396409</v>
      </c>
      <c r="I9" s="41" t="n">
        <f aca="false">(H9-H8)/(D9-D5)</f>
        <v>3.72547220923604</v>
      </c>
      <c r="J9" s="41" t="n">
        <f aca="false">(I9-I8)/(D9-D4)</f>
        <v>-41.7203693308044</v>
      </c>
      <c r="K9" s="41" t="n">
        <f aca="false">(J9-J8)/(D9-D3)</f>
        <v>-31.0544937894892</v>
      </c>
      <c r="L9" s="40" t="n">
        <f aca="false">(K9-K8)/(D9-D2)</f>
        <v>-14.8423424630553</v>
      </c>
      <c r="M9" s="37"/>
      <c r="N9" s="37"/>
    </row>
    <row r="10" customFormat="false" ht="13.8" hidden="false" customHeight="false" outlineLevel="0" collapsed="false">
      <c r="D10" s="38" t="n">
        <f aca="false">(3/4)*PI()</f>
        <v>2.35619449019234</v>
      </c>
      <c r="E10" s="38" t="n">
        <f aca="false">(D10^2)*COS(5*D10+3)</f>
        <v>-3.33234327393798</v>
      </c>
      <c r="F10" s="41" t="n">
        <f aca="false">(E10-E9)/(D10-D9)</f>
        <v>-3.79952965241467</v>
      </c>
      <c r="G10" s="41" t="n">
        <f aca="false">(F10-F9)/(D10-D8)</f>
        <v>-19.8239971447536</v>
      </c>
      <c r="H10" s="41" t="n">
        <f aca="false">(G10-G9)/(D10-D7)</f>
        <v>-23.0294530373906</v>
      </c>
      <c r="I10" s="41" t="n">
        <f aca="false">(H10-H9)/(D10-D6)</f>
        <v>-28.4061270171647</v>
      </c>
      <c r="J10" s="41" t="n">
        <f aca="false">(I10-I9)/(D10-D5)</f>
        <v>-24.5467336623811</v>
      </c>
      <c r="K10" s="41" t="n">
        <f aca="false">(J10-J9)/(D10-D4)</f>
        <v>13.1196912359465</v>
      </c>
      <c r="L10" s="41" t="n">
        <f aca="false">(K10-K9)/(D10-D3)</f>
        <v>18.7481064102775</v>
      </c>
      <c r="M10" s="40" t="n">
        <f aca="false">(L10-L9)/(D10-D2)</f>
        <v>14.2562292769773</v>
      </c>
      <c r="N10" s="37"/>
    </row>
    <row r="11" customFormat="false" ht="13.8" hidden="false" customHeight="false" outlineLevel="0" collapsed="false">
      <c r="D11" s="38" t="n">
        <f aca="false">(3/4)*PI()</f>
        <v>2.35619449019234</v>
      </c>
      <c r="E11" s="38" t="n">
        <f aca="false">(D11^2)*COS(5*D11+3)</f>
        <v>-3.33234327393798</v>
      </c>
      <c r="F11" s="38" t="n">
        <f aca="false">2*D10*COS(5*D10+3)-5*(D10^2)*SIN(5*D10+3)</f>
        <v>-25.0301199097691</v>
      </c>
      <c r="G11" s="38" t="n">
        <f aca="false">(F11-F10)/(D11-D9)</f>
        <v>-27.0316270737327</v>
      </c>
      <c r="H11" s="38" t="n">
        <f aca="false">(G11-G10)/(D11-D8)</f>
        <v>-9.17703944939286</v>
      </c>
      <c r="I11" s="38" t="n">
        <f aca="false">(H11-H10)/(D11-D7)</f>
        <v>8.81872038513271</v>
      </c>
      <c r="J11" s="38" t="n">
        <f aca="false">(I11-I10)/(D11-D6)</f>
        <v>23.6980738796685</v>
      </c>
      <c r="K11" s="38" t="n">
        <f aca="false">(J11-J10)/(D11-D5)</f>
        <v>36.8563180744049</v>
      </c>
      <c r="L11" s="38" t="n">
        <f aca="false">(K11-K10)/(D11-D4)</f>
        <v>18.1334471696083</v>
      </c>
      <c r="M11" s="38" t="n">
        <f aca="false">(L11-L10)/(D11-D3)</f>
        <v>-0.260869483918997</v>
      </c>
      <c r="N11" s="35" t="n">
        <f aca="false">(M11-M10)/(D11-D2)</f>
        <v>-6.16124807239968</v>
      </c>
    </row>
    <row r="13" customFormat="false" ht="12.8" hidden="false" customHeight="false" outlineLevel="0" collapsed="false">
      <c r="P13" s="0"/>
      <c r="Q13" s="0"/>
    </row>
    <row r="14" customFormat="false" ht="12.8" hidden="false" customHeight="false" outlineLevel="0" collapsed="false">
      <c r="P14" s="0"/>
      <c r="Q14" s="0"/>
    </row>
    <row r="15" customFormat="false" ht="12.8" hidden="false" customHeight="false" outlineLevel="0" collapsed="false">
      <c r="A15" s="42" t="s">
        <v>0</v>
      </c>
      <c r="B15" s="43" t="str">
        <f aca="false">H5&amp;"x^3   "&amp;+(F3*D2+G4-H5*D4)&amp;"x^2  "</f>
        <v>-4.6395932782095x^3   4.48578798315107x^2  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0"/>
      <c r="Q15" s="0"/>
    </row>
    <row r="16" customFormat="false" ht="12.8" hidden="false" customHeight="false" outlineLevel="0" collapsed="false">
      <c r="A16" s="42" t="s">
        <v>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0"/>
      <c r="Q16" s="0"/>
    </row>
    <row r="17" customFormat="false" ht="12.8" hidden="false" customHeight="false" outlineLevel="0" collapsed="false">
      <c r="A17" s="44"/>
      <c r="P17" s="0"/>
      <c r="Q17" s="0"/>
    </row>
    <row r="18" customFormat="false" ht="12.8" hidden="false" customHeight="false" outlineLevel="0" collapsed="false">
      <c r="A18" s="42" t="s">
        <v>7</v>
      </c>
      <c r="B18" s="43" t="str">
        <f aca="false">J7&amp;"x^5   "&amp;+(I6+J7*(-2*D4-D6))&amp;"x^4   "&amp;+(H5-I6*2*D4+J7*(2*D6*D4+((D4)^2)))&amp;"x^3   "&amp;+(F3*D2+G4-H5*D4+I6*(D4^2)+J7*(-D6*((D4)^2)))&amp;"x^2  "</f>
        <v>19.2181880952434x^5   -55.957821030089x^4   49.332888425878x^3   -12.7392399943114x^2  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0"/>
      <c r="Q18" s="0"/>
    </row>
    <row r="19" customFormat="false" ht="12.8" hidden="false" customHeight="false" outlineLevel="0" collapsed="false">
      <c r="A19" s="42" t="s">
        <v>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0"/>
      <c r="Q19" s="0"/>
    </row>
    <row r="20" customFormat="false" ht="12.8" hidden="false" customHeight="false" outlineLevel="0" collapsed="false">
      <c r="A20" s="44"/>
      <c r="P20" s="0"/>
      <c r="Q20" s="0"/>
    </row>
    <row r="21" customFormat="false" ht="12.8" hidden="false" customHeight="false" outlineLevel="0" collapsed="false">
      <c r="A21" s="42" t="s">
        <v>14</v>
      </c>
      <c r="B21" s="43" t="str">
        <f aca="false">L9&amp;"x^7   "&amp;+(K8+L9*(-D8-2*D6-2*D4))&amp;"x^6   "&amp;+(J7+K8*(-2*D6-2*D4)+L9*(2*D6*D8+(D6^2)+2*D4*D8+4*D6*D4+(D4^2)))&amp;"x^5   "&amp;+(I6+J7*(-2*D4-D6)+K8*((D6^2)+4*D4*D6+(D4^2))+L9*(-(D6^2)*D8-4*D6*D4*D8-2*(D6^2)*D4-(D4^2)*D8-2*D6*(D4^2)))&amp;"x^4   "&amp;+(H5-I6*2*D4+J7*(2*D6*D4+((D4)^2))+K8*(-2*D4*(D6^2)-2*(D4^2)*D6)+L9*(2*(D6^2)*D4*D8+2*D6*(D4^2)*D8+(D6^2)*(D4^2)))&amp;"x^3   "&amp;+(F3*D2+G4-H5*D4+I6*(D4^2)+J7*(-D6*(D4^2))+K8*((D4^2)*(D6^2))+L9*(-(D6^2)*(D4^2)*D8))&amp;"x^2  "</f>
        <v>-14.8423424630553x^7   69.9741266391736x^6   -112.125173037376x^5   66.7069434990354x^4   -7.65535566908082x^3   -2.20410840081042x^2  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0"/>
      <c r="Q21" s="0"/>
    </row>
    <row r="22" customFormat="false" ht="12.8" hidden="false" customHeight="false" outlineLevel="0" collapsed="false">
      <c r="A22" s="42" t="s">
        <v>1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0"/>
      <c r="Q22" s="0"/>
    </row>
    <row r="23" customFormat="false" ht="12.8" hidden="false" customHeight="false" outlineLevel="0" collapsed="false">
      <c r="A23" s="44"/>
      <c r="P23" s="0"/>
      <c r="Q23" s="0"/>
    </row>
    <row r="24" customFormat="false" ht="12.8" hidden="false" customHeight="false" outlineLevel="0" collapsed="false">
      <c r="A24" s="42" t="s">
        <v>25</v>
      </c>
      <c r="B24" s="43" t="str">
        <f aca="false">N11&amp;"x^9  "&amp;+(M10+N11*(-2*D8-2*D6-2*D4-D10))&amp;"x^8  "&amp;+(L9+M10*(-2*D8-2*D6-2*D4)+N11*((D8^2)+4*D6*D8+(D6^2)+4*D4*D8+4*D6*D4+(D4^2)+2*D8*D10+2*D6*D10+2*D4*D10))&amp;"x^7   "&amp;+(K8+L9*(-D8-2*D6-2*D4)+M10*((D8^2)+4*D6*D8+(D6^2)+4*D4*D8+4*D6*D4+(D4^2))+N11*(-2*D6*(D8^2)-2*(D6^2)*D8-2*D4*(D8^2)-8*D6*D4*D8-2*(D6^2)*D4-2*(D4^2)*D8-2*D6*(D4^2)-(D8^2)*D10-4*D6*D8*D10-(D6^2)*D10-4*D4*D8*D10-4*D6*D4*D10-(D4^2)*D10))&amp;"x^6   "&amp;+(J7+K8*(-2*D6-2*D4)+L9*(2*D6*D8+(D6^2)+2*D4*D8+4*D6*D4+(D4^2))+M10*(-2*D6*(D8^2)-2*(D6^2)*D8-2*D4*(D8^2)-8*D6*D4*D8-2*(D6^2)*D4-2*(D4^2)*D8-2*D6*(D4^2))+N11*((D6^2)*(D8^2)+4*D6*D4*(D8^2)+4*(D6^2)*D4*D8+(D4^2)*(D8^2)+4*D6*(D4^2)*D8+(D6^2)*(D4^2)+2*D6*(D8^2)*D10+2*(D6^2)*D8*D10+2*D4*(D8^2)*D10+8*D6*D4*D8*D10+2*(D6^2)*D4*D10+2*(D4^2)*D8*D10+2*D6*(D4^2)*D10))&amp;"x^5   "&amp;+(I6+J7*(-2*D4-D6)+K8*((D6^2)+4*D4*D6+(D4^2))+L9*(-(D6^2)*D8-4*D6*D4*D8-2*(D6^2)*D4-(D4^2)*D8-2*D6*(D4^2))+M10*((D6^2)*(D8^2)+4*D6*D4*(D8^2)+4*(D6^2)*D4*D8+(D4^2)*(D8^2)+4*D6*(D4^2)*D8+(D6^2)*(D4^2))+N11*(-2*(D6^2)*D4*(D8^2)-2*D6*(D4^2)*(D8^2)-2*(D6^2)*(D4^2)*D8-(D6^2)*(D8^2)*D10-4*D6*D4*(D8^2)*D10-4*(D6^2)*D4*D8*D10-(D4^2)*(D8^2)*D10-4*D6*(D4^2)*D8*D10-(D6^2)*(D4^2)*D10))&amp;"x^4   "&amp;+(H5-I6*2*D4+J7*(2*D6*D4+((D4)^2))+K8*(-2*D4*(D6^2)-2*(D4^2)*D6)+L9*(2*(D6^2)*D4*D8+2*D6*(D4^2)*D8+(D6^2)*(D4^2))+M10*(-2*(D6^2)*D4*(D8^2)-2*D6*(D4^2)*(D8^2)-2*(D6^2)*(D4^2)*D8)+N11*((D6^2)*(D4^2)*(D8^2)+2*(D6^2)*D4*(D8^2)*D10+2*D6*(D4^2)*(D8^2)*D10+2*(D6^2)*(D4^2)*D8*D10))&amp;"x^3   "&amp;+(F3*D2+G4-H5*D4+I6*(D4^2)+J7*(-D6*(D4^2))+K8*((D4^2)*(D6^2))+L9*(-(D6^2)*(D4^2)*D8)+M10*((D6^2)*(D4^2)*(D8^2))+N11*(-(D6^2)*(D4^2)*(D8^2)*D10))&amp;"x^2  "</f>
        <v>-6.16124807239968x^9  70.7116133471298x^8  -327.66919780398x^7   787.38147294784x^6   -1049.92523343846x^5   772.798217092074x^4   -293.101611381696x^3   45.8208336804553x^2  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0"/>
      <c r="Q24" s="0"/>
    </row>
    <row r="25" customFormat="false" ht="12.8" hidden="false" customHeight="false" outlineLevel="0" collapsed="false">
      <c r="A25" s="42" t="s">
        <v>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0"/>
      <c r="Q25" s="0"/>
    </row>
    <row r="28" customFormat="false" ht="12.8" hidden="false" customHeight="false" outlineLevel="0" collapsed="false">
      <c r="B28" s="45" t="s">
        <v>48</v>
      </c>
      <c r="C28" s="42" t="s">
        <v>37</v>
      </c>
    </row>
    <row r="29" customFormat="false" ht="12.8" hidden="false" customHeight="false" outlineLevel="0" collapsed="false">
      <c r="B29" s="45"/>
      <c r="C29" s="42"/>
    </row>
    <row r="30" customFormat="false" ht="12.8" hidden="false" customHeight="false" outlineLevel="0" collapsed="false">
      <c r="B30" s="46" t="n">
        <f aca="false">H5*((PI()/8)^3)+(F3*D2+G4-H5*D4)*((PI()/8)^2)</f>
        <v>0.410795136130213</v>
      </c>
      <c r="C30" s="15" t="n">
        <f aca="false">((((D4)^2)*COS(5*(D4)+3))/FACT(2))*((PI()/8)-D2)*((PI()/8)-D4)</f>
        <v>0.0525353407116084</v>
      </c>
    </row>
    <row r="31" customFormat="false" ht="12.8" hidden="false" customHeight="false" outlineLevel="0" collapsed="false">
      <c r="B31" s="46"/>
      <c r="C31" s="15"/>
    </row>
    <row r="32" customFormat="false" ht="12.8" hidden="false" customHeight="false" outlineLevel="0" collapsed="false">
      <c r="B32" s="46" t="n">
        <f aca="false">J7*((PI()/8)^5)+(I6+J7*(-2*D4-D6))*((PI()/8)^4)+(H5-I6*2*D4+J7*(2*D6*D4+(D4^2)))*((PI()/8)^3)+(F3*D2+G4-H5*D4+I6*(D4^2)+J7*(-D6*(D4^2)))*((PI()/8)^2)</f>
        <v>-0.128277485218482</v>
      </c>
      <c r="C32" s="15" t="n">
        <f aca="false">((((D6)^2)*COS(5*(D6)+3))/FACT(3))*((PI()/8)-D2)*((PI()/8)-D4)*((PI()/8)-D6)</f>
        <v>0.00829941965282179</v>
      </c>
    </row>
    <row r="33" customFormat="false" ht="12.8" hidden="false" customHeight="false" outlineLevel="0" collapsed="false">
      <c r="B33" s="46"/>
      <c r="C33" s="15"/>
    </row>
    <row r="34" customFormat="false" ht="12.8" hidden="false" customHeight="false" outlineLevel="0" collapsed="false">
      <c r="B34" s="46" t="n">
        <f aca="false">L9*((PI()/8)^7)+(K8+L9*(-D8-2*D6-2*D4))*((PI()/8)^6)+(J7+K8*(-2*D6-2*D4)+L9*(2*D6*D8+(D6^2)+2*D4*D8+4*D6*D4+(D4^2)))*((PI()/8)^5)+(I6+J7*(-2*D4-D6)+K8*((D6^2)+4*D4*D6+(D4^2))+L9*(-(D6^2)*D8-4*D6*D4*D8-2*(D6^2)*D4-(D4^2)*D8-2*D6*(D4^2)))*((PI()/8)^4)+(H5-I6*2*D4+J7*(2*D6*D4+((D4)^2))+K8*(-2*D4*(D6^2)-2*(D4^2)*D6)+L9*(2*(D6^2)*D4*D8+2*D6*(D4^2)*D8+(D6^2)*(D4^2)))*((PI()/8)^3)+(F3*D2+G4-H5*D4+I6*(D4^2)+J7*(-D6*(D4^2))+K8*((D4^2)*(D6^2))+L9*(-(D6^2)*(D4^2)*D8))*((PI()/8)^2)</f>
        <v>-0.0289974099210777</v>
      </c>
      <c r="C34" s="15" t="n">
        <f aca="false">((((D8)^2)*COS(5*(D8)+3))/FACT(3))*((PI()/8)-D2)*((PI()/8)-D4)*((PI()/8)-D6)*((PI()/8)-D8)</f>
        <v>0.0069005966565967</v>
      </c>
    </row>
    <row r="35" customFormat="false" ht="12.8" hidden="false" customHeight="false" outlineLevel="0" collapsed="false">
      <c r="B35" s="46"/>
      <c r="C35" s="15"/>
    </row>
    <row r="36" customFormat="false" ht="12.8" hidden="false" customHeight="false" outlineLevel="0" collapsed="false">
      <c r="B36" s="46" t="n">
        <f aca="false">N11*((PI()/8)^9)+(M10+N11*(-2*D8-2*D6-2*D4-D10))*((PI()/8)^8)+(L9+M10*(-2*D8-2*D6-2*D4)+N11*((D8^2)+4*D6*D8+(D6^2)+4*D4*D8+4*D6*D4+(D4^2)+2*D8*D10+2*D6*D10+2*D4*D10))*((PI()/8)^7)+(K8+L9*(-D8-2*D6-2*D4)+M10*((D8^2)+4*D6*D8+(D6^2)+4*D4*D8+4*D6*D4+(D4^2))+N11*(-2*D6*(D8^2)-2*(D6^2)*D8-2*D4*(D8^2)-8*D6*D4*D8-2*(D6^2)*D4-2*(D4^2)*D8-2*D6*(D4^2)-(D8^2)*D10-4*D6*D8*D10-(D6^2)*D10-4*D4*D8*D10-4*D6*D4*D10-(D4^2)*D10))*((PI()/8)^6)+(J7+K8*(-2*D6-2*D4)+L9*(2*D6*D8+(D6^2)+2*D4*D8+4*D6*D4+(D4^2))+M10*(-2*D6*(D8^2)-2*(D6^2)*D8-2*D4*(D8^2)-8*D6*D4*D8-2*(D6^2)*D4-2*(D4^2)*D8-2*D6*(D4^2))+N11*((D6^2)*(D8^2)+4*D6*D4*(D8^2)+4*(D6^2)*D4*D8+(D4^2)*(D8^2)+4*D6*(D4^2)*D8+(D6^2)*(D4^2)+2*D6*(D8^2)*D10+2*(D6^2)*D8*D10+2*D4*(D8^2)*D10+8*D6*D4*D8*D10+2*(D6^2)*D4*D10+2*(D4^2)*D8*D10+2*D6*(D4^2)*D10))*((PI()/8)^5)+(I6+J7*(-2*D4-D6)+K8*((D6^2)+4*D4*D6+(D4^2))+L9*(-(D6^2)*D8-4*D6*D4*D8-2*(D6^2)*D4-(D4^2)*D8-2*D6*(D4^2))+M10*((D6^2)*(D8^2)+4*D6*D4*(D8^2)+4*(D6^2)*D4*D8+(D4^2)*(D8^2)+4*D6*(D4^2)*D8+(D6^2)*(D4^2))+N11*(-2*(D6^2)*D4*(D8^2)-2*D6*(D4^2)*(D8^2)-2*(D6^2)*(D4^2)*D8-(D6^2)*(D8^2)*D10-4*D6*D4*(D8^2)*D10-4*(D6^2)*D4*D8*D10-(D4^2)*(D8^2)*D10-4*D6*(D4^2)*D8*D10-(D6^2)*(D4^2)*D10))*((PI()/8)^4)+(H5-I6*2*D4+J7*(2*D6*D4+((D4)^2))+K8*(-2*D4*(D6^2)-2*(D4^2)*D6)+L9*(2*(D6^2)*D4*D8+2*D6*(D4^2)*D8+(D6^2)*(D4^2))+M10*(-2*(D6^2)*D4*(D8^2)-2*D6*(D4^2)*(D8^2)-2*(D6^2)*(D4^2)*D8)+N11*((D6^2)*(D4^2)*(D8^2)+2*(D6^2)*D4*(D8^2)*D10+2*D6*(D4^2)*(D8^2)*D10+2*(D6^2)*(D4^2)*D8*D10))*((PI()/8)^3)+(F3*D2+G4-H5*D4+I6*(D4^2)+J7*(-D6*(D4^2))+K8*((D4^2)*(D6^2))+L9*(-(D6^2)*(D4^2)*D8)+M10*((D6^2)*(D4^2)*(D8^2))+N11*(-(D6^2)*(D4^2)*(D8^2)*D10))*((PI()/8)^2)</f>
        <v>0.343619475006251</v>
      </c>
      <c r="C36" s="15" t="n">
        <f aca="false">((((D10)^2)*COS(5*(D10)+3))/FACT(3))*((PI()/8)-D2)*((PI()/8)-D4)*((PI()/8)-D6)*((PI()/8)-D8)*((PI()/8)-D10)</f>
        <v>-0.129669524928647</v>
      </c>
    </row>
    <row r="37" customFormat="false" ht="12.8" hidden="false" customHeight="false" outlineLevel="0" collapsed="false">
      <c r="B37" s="46"/>
      <c r="C37" s="15"/>
    </row>
  </sheetData>
  <mergeCells count="23">
    <mergeCell ref="F1:F2"/>
    <mergeCell ref="G1:G3"/>
    <mergeCell ref="H1:H4"/>
    <mergeCell ref="I1:I5"/>
    <mergeCell ref="J1:J6"/>
    <mergeCell ref="K1:K7"/>
    <mergeCell ref="L1:L8"/>
    <mergeCell ref="M1:M9"/>
    <mergeCell ref="N1:N10"/>
    <mergeCell ref="B15:O16"/>
    <mergeCell ref="B18:O19"/>
    <mergeCell ref="B21:O22"/>
    <mergeCell ref="B24:O25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2020-05-15T20:09:35Z</dcterms:created>
  <dc:creator/>
  <dc:description/>
  <dc:language>es-SV</dc:language>
  <cp:lastModifiedBy/>
  <dcterms:modified xsi:type="dcterms:W3CDTF">2020-05-15T20:48:38Z</dcterms:modified>
  <cp:revision>4</cp:revision>
  <dc:subject/>
  <dc:title/>
</cp:coreProperties>
</file>