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cmarkovsky/Desktop/AK_REU/NEW_STAKES/Data/"/>
    </mc:Choice>
  </mc:AlternateContent>
  <xr:revisionPtr revIDLastSave="0" documentId="13_ncr:1_{2E31311D-50B1-BD48-9C4F-9C9B6220341C}" xr6:coauthVersionLast="47" xr6:coauthVersionMax="47" xr10:uidLastSave="{00000000-0000-0000-0000-000000000000}"/>
  <bookViews>
    <workbookView xWindow="29280" yWindow="3200" windowWidth="28800" windowHeight="17540" tabRatio="763" firstSheet="14" activeTab="27" xr2:uid="{00000000-000D-0000-FFFF-FFFF00000000}"/>
  </bookViews>
  <sheets>
    <sheet name="KAS-01" sheetId="1" r:id="rId1"/>
    <sheet name="KAS-01B" sheetId="42" r:id="rId2"/>
    <sheet name="KAS-02" sheetId="2" r:id="rId3"/>
    <sheet name="KAS-03" sheetId="3" r:id="rId4"/>
    <sheet name="KAS-03C" sheetId="41" r:id="rId5"/>
    <sheet name="KAS-04" sheetId="4" r:id="rId6"/>
    <sheet name="KAS-04B" sheetId="40" r:id="rId7"/>
    <sheet name="KAS-05" sheetId="5" r:id="rId8"/>
    <sheet name="KAS-06A" sheetId="12" r:id="rId9"/>
    <sheet name="KAS-06B" sheetId="13" r:id="rId10"/>
    <sheet name="KAS-09" sheetId="9" r:id="rId11"/>
    <sheet name="KAS-09B" sheetId="35" r:id="rId12"/>
    <sheet name="KAS-10" sheetId="10" r:id="rId13"/>
    <sheet name="KAS-10B" sheetId="17" r:id="rId14"/>
    <sheet name="KAS-11" sheetId="11" r:id="rId15"/>
    <sheet name="KAS-11B" sheetId="46" r:id="rId16"/>
    <sheet name="KAS-16" sheetId="16" r:id="rId17"/>
    <sheet name="KAS-21" sheetId="18" r:id="rId18"/>
    <sheet name="KAS-22" sheetId="43" r:id="rId19"/>
    <sheet name="KAS-23_Ice" sheetId="44" r:id="rId20"/>
    <sheet name="KAS-23_Debris" sheetId="45" r:id="rId21"/>
    <sheet name="P_AWS_1" sheetId="19" r:id="rId22"/>
    <sheet name="P_AWS_2" sheetId="20" r:id="rId23"/>
    <sheet name="P_AWS_3" sheetId="21" r:id="rId24"/>
    <sheet name="Hobo_AWS" sheetId="38" r:id="rId25"/>
    <sheet name="Hobo_Stream_Valley" sheetId="37" r:id="rId26"/>
    <sheet name="P01" sheetId="22" r:id="rId27"/>
    <sheet name="P01_Hobo" sheetId="23" r:id="rId28"/>
    <sheet name="P02" sheetId="24" r:id="rId29"/>
    <sheet name="Ice_Cliff" sheetId="25" r:id="rId30"/>
    <sheet name="P_AWS2021_1" sheetId="26" r:id="rId31"/>
    <sheet name="P_AWS2021_2" sheetId="28" r:id="rId32"/>
    <sheet name="P_AWS2021_3" sheetId="27" r:id="rId33"/>
    <sheet name="P05" sheetId="36" r:id="rId34"/>
    <sheet name="P06" sheetId="29" r:id="rId35"/>
    <sheet name="P07" sheetId="30" r:id="rId36"/>
    <sheet name="P_IC_W" sheetId="31" r:id="rId37"/>
    <sheet name="P_IC_N" sheetId="32" r:id="rId38"/>
    <sheet name="P_IC_E" sheetId="33" r:id="rId39"/>
    <sheet name="P_IC_S" sheetId="34"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46" l="1"/>
  <c r="G5" i="46" s="1"/>
  <c r="R5" i="46"/>
  <c r="F10" i="31"/>
  <c r="G10" i="31" s="1"/>
  <c r="R8" i="36"/>
  <c r="F8" i="36"/>
  <c r="F7" i="30"/>
  <c r="F7" i="27"/>
  <c r="R7" i="27" s="1"/>
  <c r="R7" i="28"/>
  <c r="F7" i="28"/>
  <c r="F7" i="26"/>
  <c r="F5" i="38"/>
  <c r="G5" i="38" s="1"/>
  <c r="F6" i="38"/>
  <c r="R8" i="21"/>
  <c r="R9" i="21"/>
  <c r="R26" i="46"/>
  <c r="F26" i="46"/>
  <c r="R25" i="46"/>
  <c r="F25" i="46"/>
  <c r="R24" i="46"/>
  <c r="F24" i="46"/>
  <c r="R23" i="46"/>
  <c r="F23" i="46"/>
  <c r="R22" i="46"/>
  <c r="F22" i="46"/>
  <c r="R21" i="46"/>
  <c r="F21" i="46"/>
  <c r="R20" i="46"/>
  <c r="F20" i="46"/>
  <c r="R19" i="46"/>
  <c r="F19" i="46"/>
  <c r="R18" i="46"/>
  <c r="F18" i="46"/>
  <c r="R17" i="46"/>
  <c r="F17" i="46"/>
  <c r="R16" i="46"/>
  <c r="F16" i="46"/>
  <c r="R15" i="46"/>
  <c r="F15" i="46"/>
  <c r="R14" i="46"/>
  <c r="F14" i="46"/>
  <c r="R13" i="46"/>
  <c r="F13" i="46"/>
  <c r="R12" i="46"/>
  <c r="F12" i="46"/>
  <c r="R11" i="46"/>
  <c r="F11" i="46"/>
  <c r="R10" i="46"/>
  <c r="F10" i="46"/>
  <c r="R9" i="46"/>
  <c r="F9" i="46"/>
  <c r="R8" i="46"/>
  <c r="F8" i="46"/>
  <c r="R7" i="46"/>
  <c r="F7" i="46"/>
  <c r="F7" i="17"/>
  <c r="G7" i="17" s="1"/>
  <c r="R5" i="17"/>
  <c r="R6" i="35"/>
  <c r="F6" i="35"/>
  <c r="G6" i="35" s="1"/>
  <c r="F6" i="40"/>
  <c r="F14" i="4"/>
  <c r="R6" i="41"/>
  <c r="F6" i="41"/>
  <c r="R14" i="3"/>
  <c r="F14" i="3"/>
  <c r="G14" i="3" s="1"/>
  <c r="F6" i="45"/>
  <c r="R5" i="45"/>
  <c r="F5" i="45"/>
  <c r="G5" i="45" s="1"/>
  <c r="F6" i="44"/>
  <c r="R5" i="44"/>
  <c r="F5" i="44"/>
  <c r="G5" i="44" s="1"/>
  <c r="F6" i="43"/>
  <c r="R5" i="43"/>
  <c r="F5" i="43"/>
  <c r="R15" i="2"/>
  <c r="F15" i="2"/>
  <c r="G15" i="2" s="1"/>
  <c r="F14" i="2"/>
  <c r="R6" i="42"/>
  <c r="F6" i="42"/>
  <c r="G6" i="42" s="1"/>
  <c r="F5" i="42"/>
  <c r="G5" i="42" s="1"/>
  <c r="R8" i="18"/>
  <c r="F8" i="18"/>
  <c r="F9" i="24"/>
  <c r="F9" i="23"/>
  <c r="R9" i="23" s="1"/>
  <c r="F10" i="22"/>
  <c r="G10" i="22" s="1"/>
  <c r="F9" i="16"/>
  <c r="R9" i="16" s="1"/>
  <c r="R10" i="23"/>
  <c r="R11" i="23"/>
  <c r="F8" i="23"/>
  <c r="R10" i="22"/>
  <c r="R11" i="22"/>
  <c r="R12" i="22"/>
  <c r="R13" i="22"/>
  <c r="R14" i="22"/>
  <c r="R15" i="22"/>
  <c r="R16" i="22"/>
  <c r="R17" i="22"/>
  <c r="R18" i="22"/>
  <c r="R19" i="22"/>
  <c r="R20" i="22"/>
  <c r="G12" i="22"/>
  <c r="F9" i="22"/>
  <c r="R6" i="21"/>
  <c r="F6" i="21"/>
  <c r="F7" i="21"/>
  <c r="F8" i="21"/>
  <c r="F9" i="21"/>
  <c r="F10" i="21"/>
  <c r="F11" i="21"/>
  <c r="F12" i="21"/>
  <c r="F13" i="21"/>
  <c r="F14" i="21"/>
  <c r="F15" i="21"/>
  <c r="F16" i="21"/>
  <c r="F17" i="21"/>
  <c r="F18" i="21"/>
  <c r="G18" i="21" s="1"/>
  <c r="F19" i="21"/>
  <c r="F20" i="21"/>
  <c r="G20" i="21" s="1"/>
  <c r="F21" i="21"/>
  <c r="G21" i="21"/>
  <c r="R11" i="20"/>
  <c r="R12" i="20"/>
  <c r="R13" i="20"/>
  <c r="R14" i="20"/>
  <c r="R15" i="20"/>
  <c r="R16" i="20"/>
  <c r="R17" i="20"/>
  <c r="R18" i="20"/>
  <c r="R19" i="20"/>
  <c r="R20" i="20"/>
  <c r="R21" i="20"/>
  <c r="R22" i="20"/>
  <c r="F9" i="19"/>
  <c r="F10" i="19"/>
  <c r="R11" i="19" s="1"/>
  <c r="F11" i="19"/>
  <c r="F12" i="19"/>
  <c r="F13" i="19"/>
  <c r="F14" i="19"/>
  <c r="F15" i="19"/>
  <c r="F8" i="34"/>
  <c r="F9" i="34"/>
  <c r="F10" i="34"/>
  <c r="G10" i="34" s="1"/>
  <c r="F11" i="34"/>
  <c r="F12" i="34"/>
  <c r="G12" i="34" s="1"/>
  <c r="F13" i="34"/>
  <c r="G13" i="34" s="1"/>
  <c r="F14" i="34"/>
  <c r="F15" i="34"/>
  <c r="F16" i="34"/>
  <c r="F17" i="34"/>
  <c r="F18" i="34"/>
  <c r="F19" i="34"/>
  <c r="G19" i="34"/>
  <c r="R9" i="34"/>
  <c r="R10" i="34"/>
  <c r="R11" i="34"/>
  <c r="R12" i="34"/>
  <c r="R13" i="34"/>
  <c r="R14" i="34"/>
  <c r="R15" i="34"/>
  <c r="R16" i="34"/>
  <c r="R17" i="34"/>
  <c r="R18" i="34"/>
  <c r="R19" i="34"/>
  <c r="R20" i="34"/>
  <c r="R21" i="34"/>
  <c r="R22" i="34"/>
  <c r="R23" i="34"/>
  <c r="R24" i="34"/>
  <c r="R25" i="34"/>
  <c r="R26" i="34"/>
  <c r="R27" i="34"/>
  <c r="R9" i="33"/>
  <c r="R10" i="33"/>
  <c r="R11" i="33"/>
  <c r="R12" i="33"/>
  <c r="R13" i="33"/>
  <c r="R14" i="33"/>
  <c r="R15" i="33"/>
  <c r="R16" i="33"/>
  <c r="R17" i="33"/>
  <c r="R18" i="33"/>
  <c r="R19" i="33"/>
  <c r="R20" i="33"/>
  <c r="R21" i="33"/>
  <c r="R22" i="33"/>
  <c r="R23" i="33"/>
  <c r="F8" i="33"/>
  <c r="F9" i="33"/>
  <c r="F10" i="33"/>
  <c r="G10" i="33" s="1"/>
  <c r="F11" i="33"/>
  <c r="F12" i="33"/>
  <c r="F13" i="33"/>
  <c r="F14" i="33"/>
  <c r="F15" i="33"/>
  <c r="F16" i="33"/>
  <c r="F17" i="33"/>
  <c r="F18" i="33"/>
  <c r="F19" i="33"/>
  <c r="F20" i="33"/>
  <c r="F21" i="33"/>
  <c r="F22" i="33"/>
  <c r="F23" i="33"/>
  <c r="F24" i="33"/>
  <c r="F25" i="33"/>
  <c r="F26" i="33"/>
  <c r="G26" i="33" s="1"/>
  <c r="R10" i="32"/>
  <c r="R11" i="32"/>
  <c r="R12" i="32"/>
  <c r="R13" i="32"/>
  <c r="R14" i="32"/>
  <c r="R15" i="32"/>
  <c r="R16" i="32"/>
  <c r="R17" i="32"/>
  <c r="R18" i="32"/>
  <c r="R19" i="32"/>
  <c r="R20" i="32"/>
  <c r="R21" i="32"/>
  <c r="F8" i="32"/>
  <c r="F9" i="32"/>
  <c r="F10" i="32"/>
  <c r="G11" i="32" s="1"/>
  <c r="F11" i="32"/>
  <c r="F12" i="32"/>
  <c r="G12" i="32"/>
  <c r="F13" i="32"/>
  <c r="F14" i="32"/>
  <c r="F15" i="32"/>
  <c r="G15" i="32"/>
  <c r="F16" i="32"/>
  <c r="G16" i="32" s="1"/>
  <c r="F17" i="32"/>
  <c r="G17" i="32" s="1"/>
  <c r="F18" i="32"/>
  <c r="F19" i="32"/>
  <c r="G19" i="32" s="1"/>
  <c r="F20" i="32"/>
  <c r="G20" i="32" s="1"/>
  <c r="F21" i="32"/>
  <c r="G21" i="32" s="1"/>
  <c r="R8" i="31"/>
  <c r="F9" i="31"/>
  <c r="F7" i="31"/>
  <c r="F8" i="31"/>
  <c r="G8" i="31" s="1"/>
  <c r="F7" i="29"/>
  <c r="F7" i="36"/>
  <c r="R31" i="42"/>
  <c r="F31" i="42"/>
  <c r="R30" i="42"/>
  <c r="F30" i="42"/>
  <c r="R29" i="42"/>
  <c r="F29" i="42"/>
  <c r="R28" i="42"/>
  <c r="F28" i="42"/>
  <c r="R27" i="42"/>
  <c r="F27" i="42"/>
  <c r="G27" i="42" s="1"/>
  <c r="R26" i="42"/>
  <c r="F26" i="42"/>
  <c r="R25" i="42"/>
  <c r="F25" i="42"/>
  <c r="G26" i="42" s="1"/>
  <c r="R24" i="42"/>
  <c r="F24" i="42"/>
  <c r="R23" i="42"/>
  <c r="F23" i="42"/>
  <c r="R22" i="42"/>
  <c r="F22" i="42"/>
  <c r="R21" i="42"/>
  <c r="G21" i="42"/>
  <c r="F21" i="42"/>
  <c r="F12" i="42"/>
  <c r="G12" i="42" s="1"/>
  <c r="R5" i="42"/>
  <c r="R31" i="41"/>
  <c r="F31" i="41"/>
  <c r="R30" i="41"/>
  <c r="F30" i="41"/>
  <c r="R29" i="41"/>
  <c r="F29" i="41"/>
  <c r="R28" i="41"/>
  <c r="F28" i="41"/>
  <c r="G28" i="41" s="1"/>
  <c r="R27" i="41"/>
  <c r="F27" i="41"/>
  <c r="R26" i="41"/>
  <c r="F26" i="41"/>
  <c r="G26" i="41" s="1"/>
  <c r="R25" i="41"/>
  <c r="F25" i="41"/>
  <c r="R24" i="41"/>
  <c r="F24" i="41"/>
  <c r="G25" i="41" s="1"/>
  <c r="R23" i="41"/>
  <c r="F23" i="41"/>
  <c r="R22" i="41"/>
  <c r="F22" i="41"/>
  <c r="R21" i="41"/>
  <c r="G21" i="41"/>
  <c r="F21" i="41"/>
  <c r="R5" i="41"/>
  <c r="F5" i="41"/>
  <c r="G5" i="41" s="1"/>
  <c r="F5" i="40"/>
  <c r="G5" i="40" s="1"/>
  <c r="R5" i="40"/>
  <c r="R14" i="40"/>
  <c r="F13" i="4"/>
  <c r="R14" i="4" s="1"/>
  <c r="F13" i="3"/>
  <c r="R13" i="3" s="1"/>
  <c r="F7" i="18"/>
  <c r="F7" i="34"/>
  <c r="F7" i="33"/>
  <c r="F7" i="32"/>
  <c r="G7" i="32" s="1"/>
  <c r="R14" i="2"/>
  <c r="F13" i="2"/>
  <c r="F11" i="1"/>
  <c r="F12" i="1"/>
  <c r="R12" i="1" s="1"/>
  <c r="F8" i="16"/>
  <c r="F8" i="24"/>
  <c r="G9" i="24" s="1"/>
  <c r="F8" i="20"/>
  <c r="F9" i="20"/>
  <c r="F10" i="20"/>
  <c r="F11" i="20"/>
  <c r="F12" i="20"/>
  <c r="F13" i="20"/>
  <c r="G13" i="20" s="1"/>
  <c r="F14" i="20"/>
  <c r="F15" i="20"/>
  <c r="G16" i="20" s="1"/>
  <c r="F16" i="20"/>
  <c r="F17" i="20"/>
  <c r="F18" i="20"/>
  <c r="F19" i="20"/>
  <c r="F20" i="20"/>
  <c r="F21" i="20"/>
  <c r="F22" i="20"/>
  <c r="F23" i="20"/>
  <c r="G23" i="20" s="1"/>
  <c r="R29" i="38"/>
  <c r="F29" i="38"/>
  <c r="R28" i="38"/>
  <c r="F28" i="38"/>
  <c r="R27" i="38"/>
  <c r="F27" i="38"/>
  <c r="R26" i="38"/>
  <c r="F26" i="38"/>
  <c r="G26" i="38" s="1"/>
  <c r="R25" i="38"/>
  <c r="F25" i="38"/>
  <c r="R24" i="38"/>
  <c r="F24" i="38"/>
  <c r="R23" i="38"/>
  <c r="F23" i="38"/>
  <c r="R22" i="38"/>
  <c r="F22" i="38"/>
  <c r="R21" i="38"/>
  <c r="F21" i="38"/>
  <c r="R20" i="38"/>
  <c r="F20" i="38"/>
  <c r="R19" i="38"/>
  <c r="F19" i="38"/>
  <c r="R18" i="38"/>
  <c r="F18" i="38"/>
  <c r="R17" i="38"/>
  <c r="F17" i="38"/>
  <c r="R16" i="38"/>
  <c r="F16" i="38"/>
  <c r="R15" i="38"/>
  <c r="F15" i="38"/>
  <c r="R14" i="38"/>
  <c r="F14" i="38"/>
  <c r="G14" i="38" s="1"/>
  <c r="R13" i="38"/>
  <c r="F13" i="38"/>
  <c r="R12" i="38"/>
  <c r="F12" i="38"/>
  <c r="R11" i="38"/>
  <c r="F11" i="38"/>
  <c r="G11" i="38" s="1"/>
  <c r="R29" i="37"/>
  <c r="F29" i="37"/>
  <c r="R28" i="37"/>
  <c r="F28" i="37"/>
  <c r="R27" i="37"/>
  <c r="F27" i="37"/>
  <c r="R26" i="37"/>
  <c r="F26" i="37"/>
  <c r="G26" i="37" s="1"/>
  <c r="R25" i="37"/>
  <c r="F25" i="37"/>
  <c r="R24" i="37"/>
  <c r="F24" i="37"/>
  <c r="R23" i="37"/>
  <c r="F23" i="37"/>
  <c r="R22" i="37"/>
  <c r="F22" i="37"/>
  <c r="R21" i="37"/>
  <c r="F21" i="37"/>
  <c r="R20" i="37"/>
  <c r="F20" i="37"/>
  <c r="R19" i="37"/>
  <c r="F19" i="37"/>
  <c r="R18" i="37"/>
  <c r="F18" i="37"/>
  <c r="G18" i="37" s="1"/>
  <c r="R17" i="37"/>
  <c r="F17" i="37"/>
  <c r="R16" i="37"/>
  <c r="F16" i="37"/>
  <c r="R15" i="37"/>
  <c r="F15" i="37"/>
  <c r="R14" i="37"/>
  <c r="F14" i="37"/>
  <c r="R13" i="37"/>
  <c r="F13" i="37"/>
  <c r="R12" i="37"/>
  <c r="F12" i="37"/>
  <c r="R11" i="37"/>
  <c r="F11" i="37"/>
  <c r="G11" i="37" s="1"/>
  <c r="F7" i="24"/>
  <c r="R31" i="36"/>
  <c r="F31" i="36"/>
  <c r="R30" i="36"/>
  <c r="F30" i="36"/>
  <c r="R29" i="36"/>
  <c r="F29" i="36"/>
  <c r="R28" i="36"/>
  <c r="F28" i="36"/>
  <c r="R27" i="36"/>
  <c r="F27" i="36"/>
  <c r="R26" i="36"/>
  <c r="F26" i="36"/>
  <c r="G26" i="36" s="1"/>
  <c r="R25" i="36"/>
  <c r="F25" i="36"/>
  <c r="R24" i="36"/>
  <c r="F24" i="36"/>
  <c r="R23" i="36"/>
  <c r="F23" i="36"/>
  <c r="R22" i="36"/>
  <c r="F22" i="36"/>
  <c r="R21" i="36"/>
  <c r="F21" i="36"/>
  <c r="R20" i="36"/>
  <c r="F20" i="36"/>
  <c r="R19" i="36"/>
  <c r="F19" i="36"/>
  <c r="R18" i="36"/>
  <c r="F18" i="36"/>
  <c r="G18" i="36" s="1"/>
  <c r="R17" i="36"/>
  <c r="F17" i="36"/>
  <c r="R16" i="36"/>
  <c r="G16" i="36"/>
  <c r="F16" i="36"/>
  <c r="R15" i="36"/>
  <c r="F15" i="36"/>
  <c r="R14" i="36"/>
  <c r="F14" i="36"/>
  <c r="R13" i="36"/>
  <c r="F13" i="36"/>
  <c r="G13" i="36" s="1"/>
  <c r="F6" i="36"/>
  <c r="R5" i="36"/>
  <c r="F5" i="36"/>
  <c r="F12" i="4"/>
  <c r="R13" i="4" s="1"/>
  <c r="F12" i="3"/>
  <c r="F12" i="2"/>
  <c r="F10" i="1"/>
  <c r="R31" i="35"/>
  <c r="F31" i="35"/>
  <c r="R30" i="35"/>
  <c r="F30" i="35"/>
  <c r="R29" i="35"/>
  <c r="F29" i="35"/>
  <c r="R28" i="35"/>
  <c r="F28" i="35"/>
  <c r="R27" i="35"/>
  <c r="F27" i="35"/>
  <c r="G27" i="35" s="1"/>
  <c r="R26" i="35"/>
  <c r="F26" i="35"/>
  <c r="R25" i="35"/>
  <c r="F25" i="35"/>
  <c r="R24" i="35"/>
  <c r="F24" i="35"/>
  <c r="R23" i="35"/>
  <c r="F23" i="35"/>
  <c r="R22" i="35"/>
  <c r="F22" i="35"/>
  <c r="R21" i="35"/>
  <c r="F21" i="35"/>
  <c r="G21" i="35" s="1"/>
  <c r="R20" i="35"/>
  <c r="F20" i="35"/>
  <c r="R19" i="35"/>
  <c r="F19" i="35"/>
  <c r="G19" i="35" s="1"/>
  <c r="R18" i="35"/>
  <c r="F18" i="35"/>
  <c r="R17" i="35"/>
  <c r="F17" i="35"/>
  <c r="G17" i="35" s="1"/>
  <c r="R16" i="35"/>
  <c r="F16" i="35"/>
  <c r="R15" i="35"/>
  <c r="F15" i="35"/>
  <c r="G15" i="35" s="1"/>
  <c r="R14" i="35"/>
  <c r="F14" i="35"/>
  <c r="R13" i="35"/>
  <c r="F13" i="35"/>
  <c r="R12" i="35"/>
  <c r="F12" i="35"/>
  <c r="R11" i="35"/>
  <c r="F11" i="35"/>
  <c r="G11" i="35" s="1"/>
  <c r="R10" i="35"/>
  <c r="F10" i="35"/>
  <c r="R9" i="35"/>
  <c r="F9" i="35"/>
  <c r="G9" i="35" s="1"/>
  <c r="R5" i="35"/>
  <c r="F5" i="35"/>
  <c r="G5" i="35" s="1"/>
  <c r="F7" i="23"/>
  <c r="R30" i="34"/>
  <c r="F30" i="34"/>
  <c r="R29" i="34"/>
  <c r="F29" i="34"/>
  <c r="R28" i="34"/>
  <c r="F28" i="34"/>
  <c r="F27" i="34"/>
  <c r="F26" i="34"/>
  <c r="F25" i="34"/>
  <c r="G25" i="34" s="1"/>
  <c r="F24" i="34"/>
  <c r="F23" i="34"/>
  <c r="F22" i="34"/>
  <c r="G22" i="34" s="1"/>
  <c r="F21" i="34"/>
  <c r="G21" i="34" s="1"/>
  <c r="F20" i="34"/>
  <c r="F6" i="34"/>
  <c r="R7" i="34" s="1"/>
  <c r="R5" i="34"/>
  <c r="F5" i="34"/>
  <c r="G5" i="34" s="1"/>
  <c r="R30" i="33"/>
  <c r="F30" i="33"/>
  <c r="R29" i="33"/>
  <c r="F29" i="33"/>
  <c r="R28" i="33"/>
  <c r="F28" i="33"/>
  <c r="R27" i="33"/>
  <c r="F27" i="33"/>
  <c r="G27" i="33" s="1"/>
  <c r="R26" i="33"/>
  <c r="R25" i="33"/>
  <c r="R24" i="33"/>
  <c r="F6" i="33"/>
  <c r="R5" i="33"/>
  <c r="F5" i="33"/>
  <c r="G5" i="33" s="1"/>
  <c r="R31" i="32"/>
  <c r="F31" i="32"/>
  <c r="R30" i="32"/>
  <c r="F30" i="32"/>
  <c r="R29" i="32"/>
  <c r="F29" i="32"/>
  <c r="R28" i="32"/>
  <c r="F28" i="32"/>
  <c r="R27" i="32"/>
  <c r="F27" i="32"/>
  <c r="R26" i="32"/>
  <c r="F26" i="32"/>
  <c r="R25" i="32"/>
  <c r="F25" i="32"/>
  <c r="R24" i="32"/>
  <c r="F24" i="32"/>
  <c r="G24" i="32" s="1"/>
  <c r="R23" i="32"/>
  <c r="F23" i="32"/>
  <c r="R22" i="32"/>
  <c r="F22" i="32"/>
  <c r="F6" i="32"/>
  <c r="R5" i="32"/>
  <c r="F5" i="32"/>
  <c r="G5" i="32" s="1"/>
  <c r="R31" i="31"/>
  <c r="F31" i="31"/>
  <c r="G31" i="31" s="1"/>
  <c r="R30" i="31"/>
  <c r="F30" i="31"/>
  <c r="G30" i="31" s="1"/>
  <c r="R29" i="31"/>
  <c r="F29" i="31"/>
  <c r="R28" i="31"/>
  <c r="F28" i="31"/>
  <c r="G28" i="31" s="1"/>
  <c r="R27" i="31"/>
  <c r="F27" i="31"/>
  <c r="R26" i="31"/>
  <c r="F26" i="31"/>
  <c r="R25" i="31"/>
  <c r="F25" i="31"/>
  <c r="R24" i="31"/>
  <c r="F24" i="31"/>
  <c r="G24" i="31" s="1"/>
  <c r="R23" i="31"/>
  <c r="F23" i="31"/>
  <c r="R22" i="31"/>
  <c r="F22" i="31"/>
  <c r="G22" i="31" s="1"/>
  <c r="R21" i="31"/>
  <c r="F21" i="31"/>
  <c r="R20" i="31"/>
  <c r="F20" i="31"/>
  <c r="G20" i="31" s="1"/>
  <c r="R19" i="31"/>
  <c r="F19" i="31"/>
  <c r="R18" i="31"/>
  <c r="F18" i="31"/>
  <c r="R17" i="31"/>
  <c r="F17" i="31"/>
  <c r="R16" i="31"/>
  <c r="F16" i="31"/>
  <c r="G16" i="31" s="1"/>
  <c r="R15" i="31"/>
  <c r="F15" i="31"/>
  <c r="R14" i="31"/>
  <c r="F14" i="31"/>
  <c r="R13" i="31"/>
  <c r="F13" i="31"/>
  <c r="F6" i="31"/>
  <c r="R5" i="31"/>
  <c r="F5" i="31"/>
  <c r="G5" i="31" s="1"/>
  <c r="R31" i="30"/>
  <c r="F31" i="30"/>
  <c r="R30" i="30"/>
  <c r="F30" i="30"/>
  <c r="R29" i="30"/>
  <c r="F29" i="30"/>
  <c r="R28" i="30"/>
  <c r="F28" i="30"/>
  <c r="R27" i="30"/>
  <c r="F27" i="30"/>
  <c r="R26" i="30"/>
  <c r="F26" i="30"/>
  <c r="R25" i="30"/>
  <c r="F25" i="30"/>
  <c r="G26" i="30" s="1"/>
  <c r="R24" i="30"/>
  <c r="F24" i="30"/>
  <c r="R23" i="30"/>
  <c r="F23" i="30"/>
  <c r="R22" i="30"/>
  <c r="F22" i="30"/>
  <c r="R21" i="30"/>
  <c r="F21" i="30"/>
  <c r="G21" i="30" s="1"/>
  <c r="R20" i="30"/>
  <c r="F20" i="30"/>
  <c r="R19" i="30"/>
  <c r="F19" i="30"/>
  <c r="R18" i="30"/>
  <c r="F18" i="30"/>
  <c r="R17" i="30"/>
  <c r="F17" i="30"/>
  <c r="R16" i="30"/>
  <c r="F16" i="30"/>
  <c r="R15" i="30"/>
  <c r="F15" i="30"/>
  <c r="G15" i="30" s="1"/>
  <c r="R14" i="30"/>
  <c r="F14" i="30"/>
  <c r="R13" i="30"/>
  <c r="F13" i="30"/>
  <c r="G13" i="30" s="1"/>
  <c r="F6" i="30"/>
  <c r="R5" i="30"/>
  <c r="F5" i="30"/>
  <c r="G5" i="30" s="1"/>
  <c r="R30" i="29"/>
  <c r="F30" i="29"/>
  <c r="R29" i="29"/>
  <c r="F29" i="29"/>
  <c r="R28" i="29"/>
  <c r="F28" i="29"/>
  <c r="R27" i="29"/>
  <c r="F27" i="29"/>
  <c r="R26" i="29"/>
  <c r="F26" i="29"/>
  <c r="R25" i="29"/>
  <c r="F25" i="29"/>
  <c r="R24" i="29"/>
  <c r="F24" i="29"/>
  <c r="G24" i="29" s="1"/>
  <c r="R23" i="29"/>
  <c r="F23" i="29"/>
  <c r="R22" i="29"/>
  <c r="F22" i="29"/>
  <c r="R21" i="29"/>
  <c r="F21" i="29"/>
  <c r="G21" i="29" s="1"/>
  <c r="R20" i="29"/>
  <c r="F20" i="29"/>
  <c r="R19" i="29"/>
  <c r="F19" i="29"/>
  <c r="R18" i="29"/>
  <c r="F18" i="29"/>
  <c r="R17" i="29"/>
  <c r="F17" i="29"/>
  <c r="R16" i="29"/>
  <c r="F16" i="29"/>
  <c r="R15" i="29"/>
  <c r="F15" i="29"/>
  <c r="R14" i="29"/>
  <c r="F14" i="29"/>
  <c r="R13" i="29"/>
  <c r="F13" i="29"/>
  <c r="R12" i="29"/>
  <c r="F12" i="29"/>
  <c r="G12" i="29" s="1"/>
  <c r="F6" i="29"/>
  <c r="R6" i="29" s="1"/>
  <c r="R5" i="29"/>
  <c r="F5" i="29"/>
  <c r="G5" i="29" s="1"/>
  <c r="R31" i="28"/>
  <c r="F31" i="28"/>
  <c r="R30" i="28"/>
  <c r="F30" i="28"/>
  <c r="G30" i="28" s="1"/>
  <c r="R29" i="28"/>
  <c r="F29" i="28"/>
  <c r="R28" i="28"/>
  <c r="F28" i="28"/>
  <c r="R27" i="28"/>
  <c r="F27" i="28"/>
  <c r="G27" i="28" s="1"/>
  <c r="R26" i="28"/>
  <c r="F26" i="28"/>
  <c r="R25" i="28"/>
  <c r="F25" i="28"/>
  <c r="G25" i="28" s="1"/>
  <c r="R24" i="28"/>
  <c r="F24" i="28"/>
  <c r="R23" i="28"/>
  <c r="F23" i="28"/>
  <c r="R22" i="28"/>
  <c r="F22" i="28"/>
  <c r="G22" i="28" s="1"/>
  <c r="R21" i="28"/>
  <c r="F21" i="28"/>
  <c r="R20" i="28"/>
  <c r="F20" i="28"/>
  <c r="R19" i="28"/>
  <c r="F19" i="28"/>
  <c r="R18" i="28"/>
  <c r="F18" i="28"/>
  <c r="R17" i="28"/>
  <c r="F17" i="28"/>
  <c r="G17" i="28" s="1"/>
  <c r="R16" i="28"/>
  <c r="F16" i="28"/>
  <c r="R15" i="28"/>
  <c r="F15" i="28"/>
  <c r="R14" i="28"/>
  <c r="F14" i="28"/>
  <c r="G14" i="28" s="1"/>
  <c r="R13" i="28"/>
  <c r="F13" i="28"/>
  <c r="G13" i="28" s="1"/>
  <c r="F6" i="28"/>
  <c r="R6" i="28" s="1"/>
  <c r="R5" i="28"/>
  <c r="F5" i="28"/>
  <c r="G5" i="28" s="1"/>
  <c r="R31" i="27"/>
  <c r="F31" i="27"/>
  <c r="R30" i="27"/>
  <c r="F30" i="27"/>
  <c r="R29" i="27"/>
  <c r="F29" i="27"/>
  <c r="R28" i="27"/>
  <c r="F28" i="27"/>
  <c r="R27" i="27"/>
  <c r="F27" i="27"/>
  <c r="G27" i="27" s="1"/>
  <c r="R26" i="27"/>
  <c r="F26" i="27"/>
  <c r="R25" i="27"/>
  <c r="F25" i="27"/>
  <c r="G25" i="27" s="1"/>
  <c r="R24" i="27"/>
  <c r="F24" i="27"/>
  <c r="R23" i="27"/>
  <c r="F23" i="27"/>
  <c r="R22" i="27"/>
  <c r="F22" i="27"/>
  <c r="R21" i="27"/>
  <c r="F21" i="27"/>
  <c r="G21" i="27" s="1"/>
  <c r="R20" i="27"/>
  <c r="F20" i="27"/>
  <c r="R19" i="27"/>
  <c r="F19" i="27"/>
  <c r="G19" i="27" s="1"/>
  <c r="R18" i="27"/>
  <c r="F18" i="27"/>
  <c r="R17" i="27"/>
  <c r="F17" i="27"/>
  <c r="G17" i="27" s="1"/>
  <c r="R16" i="27"/>
  <c r="F16" i="27"/>
  <c r="R15" i="27"/>
  <c r="F15" i="27"/>
  <c r="G15" i="27" s="1"/>
  <c r="R14" i="27"/>
  <c r="F14" i="27"/>
  <c r="R13" i="27"/>
  <c r="F13" i="27"/>
  <c r="F6" i="27"/>
  <c r="R5" i="27"/>
  <c r="F5" i="27"/>
  <c r="G5" i="27" s="1"/>
  <c r="R31" i="26"/>
  <c r="F31" i="26"/>
  <c r="R30" i="26"/>
  <c r="F30" i="26"/>
  <c r="G30" i="26" s="1"/>
  <c r="R29" i="26"/>
  <c r="F29" i="26"/>
  <c r="R28" i="26"/>
  <c r="F28" i="26"/>
  <c r="R27" i="26"/>
  <c r="F27" i="26"/>
  <c r="G27" i="26" s="1"/>
  <c r="R26" i="26"/>
  <c r="F26" i="26"/>
  <c r="R25" i="26"/>
  <c r="F25" i="26"/>
  <c r="R24" i="26"/>
  <c r="F24" i="26"/>
  <c r="G24" i="26" s="1"/>
  <c r="R23" i="26"/>
  <c r="F23" i="26"/>
  <c r="R22" i="26"/>
  <c r="F22" i="26"/>
  <c r="G22" i="26" s="1"/>
  <c r="R21" i="26"/>
  <c r="F21" i="26"/>
  <c r="R20" i="26"/>
  <c r="F20" i="26"/>
  <c r="G20" i="26" s="1"/>
  <c r="R19" i="26"/>
  <c r="F19" i="26"/>
  <c r="G19" i="26" s="1"/>
  <c r="R18" i="26"/>
  <c r="F18" i="26"/>
  <c r="R17" i="26"/>
  <c r="F17" i="26"/>
  <c r="R16" i="26"/>
  <c r="F16" i="26"/>
  <c r="R15" i="26"/>
  <c r="F15" i="26"/>
  <c r="G15" i="26" s="1"/>
  <c r="R14" i="26"/>
  <c r="F14" i="26"/>
  <c r="G14" i="26" s="1"/>
  <c r="R13" i="26"/>
  <c r="F13" i="26"/>
  <c r="G13" i="26" s="1"/>
  <c r="F6" i="26"/>
  <c r="R7" i="26" s="1"/>
  <c r="R5" i="26"/>
  <c r="F5" i="26"/>
  <c r="G5" i="26" s="1"/>
  <c r="H5" i="25"/>
  <c r="F5" i="25" s="1"/>
  <c r="G5" i="25" s="1"/>
  <c r="R5" i="25"/>
  <c r="H6" i="25"/>
  <c r="F6" i="25" s="1"/>
  <c r="F13" i="25"/>
  <c r="G13" i="25" s="1"/>
  <c r="R13" i="25"/>
  <c r="F14" i="25"/>
  <c r="R14" i="25"/>
  <c r="F15" i="25"/>
  <c r="R15" i="25"/>
  <c r="F16" i="25"/>
  <c r="R16" i="25"/>
  <c r="F17" i="25"/>
  <c r="G17" i="25" s="1"/>
  <c r="R17" i="25"/>
  <c r="F18" i="25"/>
  <c r="R18" i="25"/>
  <c r="F19" i="25"/>
  <c r="R19" i="25"/>
  <c r="F20" i="25"/>
  <c r="R20" i="25"/>
  <c r="F21" i="25"/>
  <c r="R21" i="25"/>
  <c r="F22" i="25"/>
  <c r="R22" i="25"/>
  <c r="F23" i="25"/>
  <c r="G23" i="25" s="1"/>
  <c r="R23" i="25"/>
  <c r="F24" i="25"/>
  <c r="R24" i="25"/>
  <c r="F25" i="25"/>
  <c r="G26" i="25" s="1"/>
  <c r="R25" i="25"/>
  <c r="F26" i="25"/>
  <c r="R26" i="25"/>
  <c r="F27" i="25"/>
  <c r="R27" i="25"/>
  <c r="F28" i="25"/>
  <c r="R28" i="25"/>
  <c r="F29" i="25"/>
  <c r="R29" i="25"/>
  <c r="F30" i="25"/>
  <c r="G30" i="25"/>
  <c r="R30" i="25"/>
  <c r="F31" i="25"/>
  <c r="G31" i="25" s="1"/>
  <c r="R31" i="25"/>
  <c r="F5" i="24"/>
  <c r="R6" i="24" s="1"/>
  <c r="R5" i="24"/>
  <c r="F6" i="24"/>
  <c r="G6" i="24"/>
  <c r="H5" i="23"/>
  <c r="F5" i="23" s="1"/>
  <c r="E6" i="23"/>
  <c r="F6" i="23" s="1"/>
  <c r="G6" i="23" s="1"/>
  <c r="F12" i="23"/>
  <c r="G12" i="23" s="1"/>
  <c r="R12" i="23"/>
  <c r="F13" i="23"/>
  <c r="R13" i="23"/>
  <c r="F14" i="23"/>
  <c r="R14" i="23"/>
  <c r="F15" i="23"/>
  <c r="R15" i="23"/>
  <c r="F16" i="23"/>
  <c r="R16" i="23"/>
  <c r="F17" i="23"/>
  <c r="R17" i="23"/>
  <c r="F18" i="23"/>
  <c r="R18" i="23"/>
  <c r="F19" i="23"/>
  <c r="R19" i="23"/>
  <c r="F20" i="23"/>
  <c r="R20" i="23"/>
  <c r="F21" i="23"/>
  <c r="R21" i="23"/>
  <c r="F22" i="23"/>
  <c r="R22" i="23"/>
  <c r="F23" i="23"/>
  <c r="G23" i="23" s="1"/>
  <c r="R23" i="23"/>
  <c r="F24" i="23"/>
  <c r="G24" i="23" s="1"/>
  <c r="R24" i="23"/>
  <c r="F25" i="23"/>
  <c r="R25" i="23"/>
  <c r="F26" i="23"/>
  <c r="R26" i="23"/>
  <c r="F27" i="23"/>
  <c r="R27" i="23"/>
  <c r="F28" i="23"/>
  <c r="G28" i="23" s="1"/>
  <c r="R28" i="23"/>
  <c r="F29" i="23"/>
  <c r="R29" i="23"/>
  <c r="F30" i="23"/>
  <c r="R30" i="23"/>
  <c r="H5" i="22"/>
  <c r="F5" i="22" s="1"/>
  <c r="R5" i="22"/>
  <c r="F6" i="22"/>
  <c r="E7" i="22"/>
  <c r="F7" i="22" s="1"/>
  <c r="F8" i="22"/>
  <c r="F13" i="22"/>
  <c r="G13" i="22" s="1"/>
  <c r="F14" i="22"/>
  <c r="G14" i="22" s="1"/>
  <c r="F15" i="22"/>
  <c r="F16" i="22"/>
  <c r="G16" i="22" s="1"/>
  <c r="F17" i="22"/>
  <c r="F18" i="22"/>
  <c r="F19" i="22"/>
  <c r="F20" i="22"/>
  <c r="G20" i="22" s="1"/>
  <c r="F21" i="22"/>
  <c r="R21" i="22"/>
  <c r="F22" i="22"/>
  <c r="G22" i="22" s="1"/>
  <c r="R22" i="22"/>
  <c r="F23" i="22"/>
  <c r="R23" i="22"/>
  <c r="F24" i="22"/>
  <c r="G25" i="22" s="1"/>
  <c r="R24" i="22"/>
  <c r="F25" i="22"/>
  <c r="R25" i="22"/>
  <c r="F26" i="22"/>
  <c r="G26" i="22" s="1"/>
  <c r="R26" i="22"/>
  <c r="F27" i="22"/>
  <c r="R27" i="22"/>
  <c r="F28" i="22"/>
  <c r="G28" i="22"/>
  <c r="R28" i="22"/>
  <c r="F29" i="22"/>
  <c r="G30" i="22" s="1"/>
  <c r="R29" i="22"/>
  <c r="F30" i="22"/>
  <c r="R30" i="22"/>
  <c r="F31" i="22"/>
  <c r="G31" i="22"/>
  <c r="R31" i="22"/>
  <c r="F5" i="21"/>
  <c r="G5" i="21" s="1"/>
  <c r="R5" i="21"/>
  <c r="F25" i="21"/>
  <c r="G25" i="21" s="1"/>
  <c r="R25" i="21"/>
  <c r="F26" i="21"/>
  <c r="R26" i="21"/>
  <c r="F27" i="21"/>
  <c r="R27" i="21"/>
  <c r="F28" i="21"/>
  <c r="R28" i="21"/>
  <c r="F29" i="21"/>
  <c r="R29" i="21"/>
  <c r="F30" i="21"/>
  <c r="R30" i="21"/>
  <c r="F5" i="20"/>
  <c r="G5" i="20" s="1"/>
  <c r="R5" i="20"/>
  <c r="F6" i="20"/>
  <c r="F7" i="20"/>
  <c r="R23" i="20"/>
  <c r="F24" i="20"/>
  <c r="R24" i="20"/>
  <c r="F25" i="20"/>
  <c r="G25" i="20"/>
  <c r="R25" i="20"/>
  <c r="F26" i="20"/>
  <c r="G27" i="20" s="1"/>
  <c r="R26" i="20"/>
  <c r="F27" i="20"/>
  <c r="R27" i="20"/>
  <c r="F28" i="20"/>
  <c r="R28" i="20"/>
  <c r="F29" i="20"/>
  <c r="R29" i="20"/>
  <c r="F30" i="20"/>
  <c r="G30" i="20" s="1"/>
  <c r="R30" i="20"/>
  <c r="F31" i="20"/>
  <c r="R31" i="20"/>
  <c r="H5" i="19"/>
  <c r="F5" i="19" s="1"/>
  <c r="G5" i="19" s="1"/>
  <c r="R5" i="19"/>
  <c r="H6" i="19"/>
  <c r="F6" i="19" s="1"/>
  <c r="E7" i="19"/>
  <c r="F7" i="19"/>
  <c r="F8" i="19"/>
  <c r="R13" i="19"/>
  <c r="R14" i="19"/>
  <c r="R15" i="19"/>
  <c r="F16" i="19"/>
  <c r="R16" i="19"/>
  <c r="F17" i="19"/>
  <c r="R17" i="19"/>
  <c r="F18" i="19"/>
  <c r="R18" i="19"/>
  <c r="F19" i="19"/>
  <c r="R19" i="19"/>
  <c r="F20" i="19"/>
  <c r="R20" i="19"/>
  <c r="F21" i="19"/>
  <c r="R21" i="19"/>
  <c r="F22" i="19"/>
  <c r="G23" i="19" s="1"/>
  <c r="R22" i="19"/>
  <c r="F23" i="19"/>
  <c r="R23" i="19"/>
  <c r="F24" i="19"/>
  <c r="G24" i="19" s="1"/>
  <c r="R24" i="19"/>
  <c r="F25" i="19"/>
  <c r="R25" i="19"/>
  <c r="F26" i="19"/>
  <c r="R26" i="19"/>
  <c r="F27" i="19"/>
  <c r="R27" i="19"/>
  <c r="F28" i="19"/>
  <c r="R28" i="19"/>
  <c r="F29" i="19"/>
  <c r="R29" i="19"/>
  <c r="F30" i="19"/>
  <c r="R30" i="19"/>
  <c r="F31" i="19"/>
  <c r="R31" i="19"/>
  <c r="G16" i="46" l="1"/>
  <c r="G21" i="46"/>
  <c r="G25" i="46"/>
  <c r="G22" i="46"/>
  <c r="G26" i="46"/>
  <c r="G13" i="46"/>
  <c r="G17" i="46"/>
  <c r="G7" i="46"/>
  <c r="G11" i="46"/>
  <c r="G15" i="46"/>
  <c r="G28" i="33"/>
  <c r="G23" i="33"/>
  <c r="G27" i="23"/>
  <c r="G20" i="23"/>
  <c r="G18" i="23"/>
  <c r="G21" i="23"/>
  <c r="G28" i="38"/>
  <c r="R8" i="34"/>
  <c r="G11" i="22"/>
  <c r="G14" i="4"/>
  <c r="G7" i="26"/>
  <c r="G7" i="30"/>
  <c r="G28" i="20"/>
  <c r="G29" i="23"/>
  <c r="G23" i="22"/>
  <c r="G19" i="22"/>
  <c r="G29" i="25"/>
  <c r="G24" i="25"/>
  <c r="G20" i="25"/>
  <c r="G16" i="25"/>
  <c r="G17" i="29"/>
  <c r="G27" i="30"/>
  <c r="G23" i="34"/>
  <c r="G14" i="35"/>
  <c r="G22" i="35"/>
  <c r="G26" i="35"/>
  <c r="G30" i="35"/>
  <c r="G23" i="36"/>
  <c r="G31" i="36"/>
  <c r="R10" i="20"/>
  <c r="G13" i="4"/>
  <c r="G24" i="42"/>
  <c r="G9" i="32"/>
  <c r="G17" i="33"/>
  <c r="G15" i="19"/>
  <c r="G17" i="21"/>
  <c r="G9" i="16"/>
  <c r="G6" i="40"/>
  <c r="R7" i="30"/>
  <c r="G18" i="22"/>
  <c r="G14" i="23"/>
  <c r="G27" i="31"/>
  <c r="G30" i="34"/>
  <c r="G17" i="37"/>
  <c r="G21" i="37"/>
  <c r="G29" i="37"/>
  <c r="G17" i="38"/>
  <c r="G21" i="38"/>
  <c r="G29" i="38"/>
  <c r="G17" i="20"/>
  <c r="R9" i="20"/>
  <c r="G29" i="41"/>
  <c r="G28" i="42"/>
  <c r="G7" i="36"/>
  <c r="G14" i="32"/>
  <c r="G24" i="33"/>
  <c r="G18" i="34"/>
  <c r="G9" i="46"/>
  <c r="G12" i="46"/>
  <c r="G20" i="46"/>
  <c r="G23" i="46"/>
  <c r="G8" i="36"/>
  <c r="G7" i="20"/>
  <c r="G29" i="22"/>
  <c r="G17" i="22"/>
  <c r="R8" i="24"/>
  <c r="G8" i="33"/>
  <c r="R8" i="33"/>
  <c r="G17" i="34"/>
  <c r="G13" i="19"/>
  <c r="R7" i="21"/>
  <c r="G7" i="28"/>
  <c r="R7" i="36"/>
  <c r="G15" i="22"/>
  <c r="G27" i="25"/>
  <c r="G18" i="25"/>
  <c r="G14" i="25"/>
  <c r="G14" i="29"/>
  <c r="G18" i="29"/>
  <c r="G25" i="29"/>
  <c r="G29" i="29"/>
  <c r="R6" i="31"/>
  <c r="G27" i="34"/>
  <c r="G12" i="35"/>
  <c r="G20" i="35"/>
  <c r="G17" i="36"/>
  <c r="G21" i="36"/>
  <c r="G25" i="36"/>
  <c r="G29" i="36"/>
  <c r="R7" i="31"/>
  <c r="G21" i="33"/>
  <c r="G13" i="33"/>
  <c r="G15" i="34"/>
  <c r="G11" i="34"/>
  <c r="G11" i="19"/>
  <c r="G13" i="21"/>
  <c r="G8" i="23"/>
  <c r="R9" i="24"/>
  <c r="G14" i="2"/>
  <c r="G6" i="41"/>
  <c r="G18" i="46"/>
  <c r="G6" i="38"/>
  <c r="G7" i="27"/>
  <c r="G17" i="26"/>
  <c r="G21" i="26"/>
  <c r="G16" i="28"/>
  <c r="G21" i="28"/>
  <c r="G24" i="28"/>
  <c r="G28" i="28"/>
  <c r="G22" i="29"/>
  <c r="G18" i="30"/>
  <c r="G17" i="31"/>
  <c r="G25" i="31"/>
  <c r="G29" i="33"/>
  <c r="G15" i="36"/>
  <c r="G15" i="37"/>
  <c r="G23" i="37"/>
  <c r="G20" i="38"/>
  <c r="G31" i="41"/>
  <c r="G9" i="31"/>
  <c r="G14" i="34"/>
  <c r="G9" i="22"/>
  <c r="R6" i="44"/>
  <c r="G10" i="46"/>
  <c r="G14" i="46"/>
  <c r="R10" i="31"/>
  <c r="G7" i="34"/>
  <c r="G21" i="22"/>
  <c r="G16" i="23"/>
  <c r="G5" i="24"/>
  <c r="G19" i="29"/>
  <c r="G26" i="29"/>
  <c r="G22" i="30"/>
  <c r="G13" i="3"/>
  <c r="G20" i="20"/>
  <c r="R9" i="32"/>
  <c r="G19" i="33"/>
  <c r="G8" i="18"/>
  <c r="R8" i="20"/>
  <c r="G8" i="21"/>
  <c r="G10" i="21"/>
  <c r="G12" i="19"/>
  <c r="G24" i="46"/>
  <c r="G8" i="46"/>
  <c r="G19" i="46"/>
  <c r="R6" i="40"/>
  <c r="G6" i="45"/>
  <c r="G6" i="44"/>
  <c r="R6" i="43"/>
  <c r="G6" i="43"/>
  <c r="G5" i="43"/>
  <c r="G10" i="23"/>
  <c r="R8" i="22"/>
  <c r="G7" i="22"/>
  <c r="R7" i="22"/>
  <c r="G30" i="19"/>
  <c r="G22" i="25"/>
  <c r="G24" i="38"/>
  <c r="G21" i="20"/>
  <c r="G14" i="21"/>
  <c r="G28" i="25"/>
  <c r="G14" i="36"/>
  <c r="G31" i="42"/>
  <c r="G8" i="32"/>
  <c r="G25" i="33"/>
  <c r="G16" i="34"/>
  <c r="G14" i="19"/>
  <c r="G22" i="23"/>
  <c r="G14" i="31"/>
  <c r="G23" i="41"/>
  <c r="G23" i="26"/>
  <c r="G31" i="26"/>
  <c r="G18" i="27"/>
  <c r="G15" i="29"/>
  <c r="G30" i="29"/>
  <c r="G13" i="31"/>
  <c r="G7" i="23"/>
  <c r="G24" i="35"/>
  <c r="G31" i="35"/>
  <c r="G22" i="36"/>
  <c r="G30" i="36"/>
  <c r="G14" i="37"/>
  <c r="G22" i="37"/>
  <c r="G18" i="38"/>
  <c r="G22" i="41"/>
  <c r="G12" i="21"/>
  <c r="G21" i="25"/>
  <c r="G15" i="25"/>
  <c r="G29" i="19"/>
  <c r="G24" i="22"/>
  <c r="G16" i="26"/>
  <c r="G26" i="27"/>
  <c r="G29" i="28"/>
  <c r="G23" i="29"/>
  <c r="G20" i="30"/>
  <c r="G21" i="31"/>
  <c r="G29" i="31"/>
  <c r="G16" i="35"/>
  <c r="G25" i="38"/>
  <c r="G18" i="20"/>
  <c r="G12" i="1"/>
  <c r="G30" i="41"/>
  <c r="G18" i="32"/>
  <c r="G11" i="21"/>
  <c r="R9" i="22"/>
  <c r="G11" i="1"/>
  <c r="G8" i="22"/>
  <c r="G19" i="38"/>
  <c r="R11" i="1"/>
  <c r="G7" i="29"/>
  <c r="G20" i="33"/>
  <c r="R10" i="19"/>
  <c r="G9" i="21"/>
  <c r="G28" i="21"/>
  <c r="G13" i="23"/>
  <c r="R6" i="27"/>
  <c r="R6" i="30"/>
  <c r="G28" i="30"/>
  <c r="G15" i="31"/>
  <c r="G25" i="35"/>
  <c r="G24" i="36"/>
  <c r="G7" i="24"/>
  <c r="G16" i="37"/>
  <c r="G24" i="37"/>
  <c r="G12" i="38"/>
  <c r="G13" i="2"/>
  <c r="R7" i="29"/>
  <c r="G9" i="23"/>
  <c r="G19" i="19"/>
  <c r="G19" i="25"/>
  <c r="G26" i="26"/>
  <c r="G20" i="27"/>
  <c r="G15" i="28"/>
  <c r="G31" i="20"/>
  <c r="G26" i="20"/>
  <c r="G26" i="23"/>
  <c r="G6" i="25"/>
  <c r="G18" i="26"/>
  <c r="G14" i="27"/>
  <c r="G28" i="27"/>
  <c r="G23" i="28"/>
  <c r="G31" i="28"/>
  <c r="G23" i="31"/>
  <c r="G10" i="35"/>
  <c r="G18" i="35"/>
  <c r="G27" i="38"/>
  <c r="G14" i="20"/>
  <c r="G18" i="33"/>
  <c r="G25" i="25"/>
  <c r="G30" i="30"/>
  <c r="G25" i="37"/>
  <c r="G13" i="38"/>
  <c r="R13" i="2"/>
  <c r="G7" i="31"/>
  <c r="G6" i="21"/>
  <c r="G30" i="27"/>
  <c r="G26" i="34"/>
  <c r="G12" i="20"/>
  <c r="G13" i="32"/>
  <c r="G16" i="33"/>
  <c r="G19" i="21"/>
  <c r="G27" i="22"/>
  <c r="G22" i="27"/>
  <c r="G28" i="34"/>
  <c r="R7" i="32"/>
  <c r="R9" i="31"/>
  <c r="G15" i="33"/>
  <c r="R8" i="23"/>
  <c r="R6" i="20"/>
  <c r="G25" i="23"/>
  <c r="G28" i="26"/>
  <c r="G18" i="28"/>
  <c r="G27" i="29"/>
  <c r="G23" i="30"/>
  <c r="G31" i="30"/>
  <c r="G18" i="31"/>
  <c r="G28" i="35"/>
  <c r="R6" i="36"/>
  <c r="G19" i="36"/>
  <c r="G27" i="36"/>
  <c r="G19" i="37"/>
  <c r="G27" i="37"/>
  <c r="G15" i="38"/>
  <c r="G7" i="33"/>
  <c r="G23" i="42"/>
  <c r="G29" i="42"/>
  <c r="G20" i="34"/>
  <c r="R7" i="23"/>
  <c r="G6" i="20"/>
  <c r="G30" i="23"/>
  <c r="G17" i="23"/>
  <c r="G23" i="27"/>
  <c r="G31" i="27"/>
  <c r="G26" i="28"/>
  <c r="G17" i="30"/>
  <c r="G26" i="31"/>
  <c r="G30" i="33"/>
  <c r="G29" i="34"/>
  <c r="G13" i="35"/>
  <c r="G22" i="38"/>
  <c r="G27" i="41"/>
  <c r="G22" i="42"/>
  <c r="G12" i="33"/>
  <c r="G16" i="21"/>
  <c r="R6" i="23"/>
  <c r="G29" i="20"/>
  <c r="G29" i="26"/>
  <c r="G16" i="27"/>
  <c r="G20" i="28"/>
  <c r="G13" i="29"/>
  <c r="G28" i="29"/>
  <c r="G24" i="30"/>
  <c r="G19" i="31"/>
  <c r="G29" i="35"/>
  <c r="G20" i="36"/>
  <c r="G28" i="36"/>
  <c r="G13" i="37"/>
  <c r="G20" i="37"/>
  <c r="G28" i="37"/>
  <c r="G16" i="38"/>
  <c r="G22" i="20"/>
  <c r="G8" i="24"/>
  <c r="G30" i="42"/>
  <c r="G10" i="32"/>
  <c r="R8" i="32"/>
  <c r="G11" i="33"/>
  <c r="G8" i="34"/>
  <c r="R5" i="23"/>
  <c r="G9" i="19"/>
  <c r="R7" i="20"/>
  <c r="G8" i="20"/>
  <c r="G15" i="21"/>
  <c r="G7" i="21"/>
  <c r="G10" i="19"/>
  <c r="G22" i="33"/>
  <c r="G14" i="33"/>
  <c r="R7" i="33"/>
  <c r="G22" i="32"/>
  <c r="G25" i="42"/>
  <c r="G24" i="41"/>
  <c r="G6" i="36"/>
  <c r="G29" i="21"/>
  <c r="G27" i="21"/>
  <c r="G30" i="21"/>
  <c r="G9" i="20"/>
  <c r="G15" i="20"/>
  <c r="G10" i="20"/>
  <c r="G19" i="20"/>
  <c r="G11" i="20"/>
  <c r="G24" i="20"/>
  <c r="G21" i="19"/>
  <c r="G26" i="19"/>
  <c r="G28" i="19"/>
  <c r="G20" i="19"/>
  <c r="G8" i="19"/>
  <c r="R9" i="19"/>
  <c r="G6" i="19"/>
  <c r="G17" i="19"/>
  <c r="G7" i="19"/>
  <c r="G27" i="19"/>
  <c r="R8" i="19"/>
  <c r="G18" i="19"/>
  <c r="G23" i="38"/>
  <c r="G12" i="37"/>
  <c r="R7" i="24"/>
  <c r="G5" i="36"/>
  <c r="G23" i="35"/>
  <c r="R6" i="34"/>
  <c r="G6" i="34"/>
  <c r="G24" i="34"/>
  <c r="R6" i="33"/>
  <c r="G6" i="33"/>
  <c r="G25" i="32"/>
  <c r="G28" i="32"/>
  <c r="G26" i="32"/>
  <c r="G30" i="32"/>
  <c r="G27" i="32"/>
  <c r="G23" i="32"/>
  <c r="G31" i="32"/>
  <c r="G29" i="32"/>
  <c r="G6" i="32"/>
  <c r="R6" i="32"/>
  <c r="G6" i="31"/>
  <c r="G6" i="30"/>
  <c r="G6" i="29"/>
  <c r="G16" i="30"/>
  <c r="G29" i="30"/>
  <c r="G19" i="30"/>
  <c r="G14" i="30"/>
  <c r="G25" i="30"/>
  <c r="G20" i="29"/>
  <c r="G16" i="29"/>
  <c r="G6" i="28"/>
  <c r="G19" i="28"/>
  <c r="G6" i="27"/>
  <c r="G13" i="27"/>
  <c r="G29" i="27"/>
  <c r="G24" i="27"/>
  <c r="G6" i="26"/>
  <c r="R6" i="26"/>
  <c r="G25" i="26"/>
  <c r="G19" i="23"/>
  <c r="G15" i="23"/>
  <c r="G5" i="22"/>
  <c r="G6" i="22"/>
  <c r="R6" i="22"/>
  <c r="G26" i="21"/>
  <c r="R7" i="19"/>
  <c r="G22" i="19"/>
  <c r="G16" i="19"/>
  <c r="R6" i="19"/>
  <c r="G31" i="19"/>
  <c r="G25" i="19"/>
  <c r="F6" i="18" l="1"/>
  <c r="R5" i="18"/>
  <c r="F5" i="18"/>
  <c r="G5" i="18" s="1"/>
  <c r="R6" i="18" l="1"/>
  <c r="G6" i="18"/>
  <c r="R7" i="18"/>
  <c r="G7" i="18"/>
  <c r="E10" i="2"/>
  <c r="F11" i="2"/>
  <c r="F9" i="1"/>
  <c r="G12" i="2" l="1"/>
  <c r="R12" i="2"/>
  <c r="G10" i="1"/>
  <c r="R10" i="1"/>
  <c r="F11" i="4"/>
  <c r="F11" i="3"/>
  <c r="R9" i="3"/>
  <c r="F6" i="13"/>
  <c r="F8" i="13"/>
  <c r="R12" i="4" l="1"/>
  <c r="G12" i="4"/>
  <c r="G12" i="3"/>
  <c r="R12" i="3"/>
  <c r="R5" i="16"/>
  <c r="F5" i="16"/>
  <c r="G5" i="16" s="1"/>
  <c r="F8" i="3"/>
  <c r="F9" i="3"/>
  <c r="F10" i="3"/>
  <c r="R9" i="4"/>
  <c r="F8" i="4"/>
  <c r="F9" i="4"/>
  <c r="G9" i="4" s="1"/>
  <c r="F10" i="4"/>
  <c r="G10" i="4" s="1"/>
  <c r="R11" i="4" l="1"/>
  <c r="R10" i="4"/>
  <c r="G11" i="4"/>
  <c r="G10" i="3"/>
  <c r="R10" i="3"/>
  <c r="R11" i="3"/>
  <c r="G11" i="3"/>
  <c r="G9" i="3"/>
  <c r="R8" i="1"/>
  <c r="F8" i="1"/>
  <c r="R9" i="2"/>
  <c r="F8" i="2"/>
  <c r="F9" i="2"/>
  <c r="F10" i="2"/>
  <c r="R11" i="2" s="1"/>
  <c r="G9" i="2" l="1"/>
  <c r="R9" i="1"/>
  <c r="G9" i="1"/>
  <c r="G10" i="2"/>
  <c r="G11" i="2"/>
  <c r="R10" i="2"/>
  <c r="E7" i="11"/>
  <c r="F7" i="11" s="1"/>
  <c r="R29" i="17"/>
  <c r="F29" i="17"/>
  <c r="R28" i="17"/>
  <c r="F28" i="17"/>
  <c r="R27" i="17"/>
  <c r="F27" i="17"/>
  <c r="R26" i="17"/>
  <c r="F26" i="17"/>
  <c r="R25" i="17"/>
  <c r="F25" i="17"/>
  <c r="R24" i="17"/>
  <c r="F24" i="17"/>
  <c r="R23" i="17"/>
  <c r="F23" i="17"/>
  <c r="R22" i="17"/>
  <c r="F22" i="17"/>
  <c r="R21" i="17"/>
  <c r="F21" i="17"/>
  <c r="R20" i="17"/>
  <c r="F20" i="17"/>
  <c r="R19" i="17"/>
  <c r="F19" i="17"/>
  <c r="R18" i="17"/>
  <c r="F18" i="17"/>
  <c r="R17" i="17"/>
  <c r="F17" i="17"/>
  <c r="R16" i="17"/>
  <c r="F16" i="17"/>
  <c r="R15" i="17"/>
  <c r="F15" i="17"/>
  <c r="R14" i="17"/>
  <c r="F14" i="17"/>
  <c r="R13" i="17"/>
  <c r="F13" i="17"/>
  <c r="G13" i="17" s="1"/>
  <c r="F5" i="17"/>
  <c r="G5" i="17" s="1"/>
  <c r="E7" i="10"/>
  <c r="F7" i="10" s="1"/>
  <c r="E8" i="9"/>
  <c r="F8" i="9" s="1"/>
  <c r="F7" i="16"/>
  <c r="F6" i="16"/>
  <c r="R6" i="16" s="1"/>
  <c r="G19" i="17" l="1"/>
  <c r="G20" i="17"/>
  <c r="G22" i="17"/>
  <c r="G29" i="17"/>
  <c r="G15" i="17"/>
  <c r="R7" i="16"/>
  <c r="R8" i="16"/>
  <c r="G8" i="16"/>
  <c r="G25" i="17"/>
  <c r="G27" i="17"/>
  <c r="G23" i="17"/>
  <c r="G16" i="17"/>
  <c r="G24" i="17"/>
  <c r="G18" i="17"/>
  <c r="G17" i="17"/>
  <c r="G14" i="17"/>
  <c r="G21" i="17"/>
  <c r="G28" i="17"/>
  <c r="G26" i="17"/>
  <c r="G7" i="16"/>
  <c r="G6" i="16"/>
  <c r="R31" i="13" l="1"/>
  <c r="F31" i="13"/>
  <c r="R30" i="13"/>
  <c r="F30" i="13"/>
  <c r="R29" i="13"/>
  <c r="F29" i="13"/>
  <c r="R28" i="13"/>
  <c r="F28" i="13"/>
  <c r="R27" i="13"/>
  <c r="F27" i="13"/>
  <c r="R26" i="13"/>
  <c r="F26" i="13"/>
  <c r="R25" i="13"/>
  <c r="F25" i="13"/>
  <c r="R24" i="13"/>
  <c r="F24" i="13"/>
  <c r="R23" i="13"/>
  <c r="F23" i="13"/>
  <c r="R22" i="13"/>
  <c r="F22" i="13"/>
  <c r="R21" i="13"/>
  <c r="F21" i="13"/>
  <c r="R20" i="13"/>
  <c r="F20" i="13"/>
  <c r="R19" i="13"/>
  <c r="F19" i="13"/>
  <c r="R18" i="13"/>
  <c r="F18" i="13"/>
  <c r="R17" i="13"/>
  <c r="F17" i="13"/>
  <c r="R16" i="13"/>
  <c r="F16" i="13"/>
  <c r="R15" i="13"/>
  <c r="F15" i="13"/>
  <c r="R14" i="13"/>
  <c r="F14" i="13"/>
  <c r="R13" i="13"/>
  <c r="F13" i="13"/>
  <c r="R12" i="13"/>
  <c r="F12" i="13"/>
  <c r="R11" i="13"/>
  <c r="F11" i="13"/>
  <c r="F10" i="13"/>
  <c r="F9" i="13"/>
  <c r="G9" i="13" s="1"/>
  <c r="F7" i="13"/>
  <c r="R8" i="13" s="1"/>
  <c r="R5" i="13"/>
  <c r="F5" i="13"/>
  <c r="F5" i="12"/>
  <c r="F6" i="12"/>
  <c r="F7" i="1"/>
  <c r="G8" i="1" s="1"/>
  <c r="F6" i="3"/>
  <c r="R10" i="13" l="1"/>
  <c r="R6" i="12"/>
  <c r="G6" i="13"/>
  <c r="R6" i="13"/>
  <c r="R9" i="13"/>
  <c r="G27" i="13"/>
  <c r="G21" i="13"/>
  <c r="G18" i="13"/>
  <c r="G10" i="13"/>
  <c r="G22" i="13"/>
  <c r="G26" i="13"/>
  <c r="G30" i="13"/>
  <c r="G11" i="13"/>
  <c r="G15" i="13"/>
  <c r="G29" i="13"/>
  <c r="G19" i="13"/>
  <c r="G7" i="13"/>
  <c r="G8" i="13"/>
  <c r="G17" i="13"/>
  <c r="G14" i="13"/>
  <c r="G12" i="13"/>
  <c r="G23" i="13"/>
  <c r="G20" i="13"/>
  <c r="G13" i="13"/>
  <c r="G24" i="13"/>
  <c r="G28" i="13"/>
  <c r="G31" i="13"/>
  <c r="R7" i="13"/>
  <c r="G16" i="13"/>
  <c r="G25" i="13"/>
  <c r="G5" i="13"/>
  <c r="R31" i="12"/>
  <c r="F31" i="12"/>
  <c r="R30" i="12"/>
  <c r="F30" i="12"/>
  <c r="R29" i="12"/>
  <c r="F29" i="12"/>
  <c r="G30" i="12" s="1"/>
  <c r="R28" i="12"/>
  <c r="F28" i="12"/>
  <c r="R27" i="12"/>
  <c r="F27" i="12"/>
  <c r="R26" i="12"/>
  <c r="F26" i="12"/>
  <c r="R25" i="12"/>
  <c r="F25" i="12"/>
  <c r="G26" i="12" s="1"/>
  <c r="R24" i="12"/>
  <c r="F24" i="12"/>
  <c r="R23" i="12"/>
  <c r="F23" i="12"/>
  <c r="R22" i="12"/>
  <c r="F22" i="12"/>
  <c r="R21" i="12"/>
  <c r="F21" i="12"/>
  <c r="G22" i="12" s="1"/>
  <c r="R20" i="12"/>
  <c r="F20" i="12"/>
  <c r="G20" i="12" s="1"/>
  <c r="R19" i="12"/>
  <c r="F19" i="12"/>
  <c r="R18" i="12"/>
  <c r="F18" i="12"/>
  <c r="R17" i="12"/>
  <c r="F17" i="12"/>
  <c r="R16" i="12"/>
  <c r="F16" i="12"/>
  <c r="R15" i="12"/>
  <c r="F15" i="12"/>
  <c r="R14" i="12"/>
  <c r="F14" i="12"/>
  <c r="R13" i="12"/>
  <c r="F13" i="12"/>
  <c r="R12" i="12"/>
  <c r="F12" i="12"/>
  <c r="F11" i="12"/>
  <c r="R11" i="12" s="1"/>
  <c r="F10" i="12"/>
  <c r="F9" i="12"/>
  <c r="F8" i="12"/>
  <c r="F7" i="12"/>
  <c r="G7" i="12" s="1"/>
  <c r="R5" i="12"/>
  <c r="G31" i="12" l="1"/>
  <c r="G24" i="12"/>
  <c r="G28" i="12"/>
  <c r="R10" i="12"/>
  <c r="G10" i="12"/>
  <c r="R9" i="12"/>
  <c r="R7" i="12"/>
  <c r="G8" i="12"/>
  <c r="R8" i="12"/>
  <c r="G6" i="12"/>
  <c r="G11" i="12"/>
  <c r="G15" i="12"/>
  <c r="G19" i="12"/>
  <c r="G23" i="12"/>
  <c r="G12" i="12"/>
  <c r="G27" i="12"/>
  <c r="G14" i="12"/>
  <c r="G18" i="12"/>
  <c r="G5" i="12"/>
  <c r="G13" i="12"/>
  <c r="G17" i="12"/>
  <c r="G25" i="12"/>
  <c r="G16" i="12"/>
  <c r="G9" i="12"/>
  <c r="G21" i="12"/>
  <c r="G29" i="12"/>
  <c r="R31" i="11" l="1"/>
  <c r="F31" i="11"/>
  <c r="R30" i="11"/>
  <c r="F30" i="11"/>
  <c r="R29" i="11"/>
  <c r="F29" i="11"/>
  <c r="R28" i="11"/>
  <c r="F28" i="11"/>
  <c r="R27" i="11"/>
  <c r="F27" i="11"/>
  <c r="R26" i="11"/>
  <c r="F26" i="11"/>
  <c r="R25" i="11"/>
  <c r="F25" i="11"/>
  <c r="R24" i="11"/>
  <c r="F24" i="11"/>
  <c r="R23" i="11"/>
  <c r="F23" i="11"/>
  <c r="R22" i="11"/>
  <c r="F22" i="11"/>
  <c r="R21" i="11"/>
  <c r="F21" i="11"/>
  <c r="R20" i="11"/>
  <c r="F20" i="11"/>
  <c r="R19" i="11"/>
  <c r="F19" i="11"/>
  <c r="R18" i="11"/>
  <c r="F18" i="11"/>
  <c r="R17" i="11"/>
  <c r="F17" i="11"/>
  <c r="R16" i="11"/>
  <c r="F16" i="11"/>
  <c r="R15" i="11"/>
  <c r="F15" i="11"/>
  <c r="R14" i="11"/>
  <c r="F14" i="11"/>
  <c r="R13" i="11"/>
  <c r="F13" i="11"/>
  <c r="F12" i="11"/>
  <c r="F11" i="11"/>
  <c r="F10" i="11"/>
  <c r="F9" i="11"/>
  <c r="R10" i="11" s="1"/>
  <c r="F6" i="11"/>
  <c r="R7" i="11" s="1"/>
  <c r="R5" i="11"/>
  <c r="F5" i="11"/>
  <c r="R31" i="10"/>
  <c r="F31" i="10"/>
  <c r="R30" i="10"/>
  <c r="F30" i="10"/>
  <c r="R29" i="10"/>
  <c r="F29" i="10"/>
  <c r="G30" i="10" s="1"/>
  <c r="R28" i="10"/>
  <c r="F28" i="10"/>
  <c r="R27" i="10"/>
  <c r="F27" i="10"/>
  <c r="R26" i="10"/>
  <c r="F26" i="10"/>
  <c r="R25" i="10"/>
  <c r="F25" i="10"/>
  <c r="G25" i="10" s="1"/>
  <c r="R24" i="10"/>
  <c r="F24" i="10"/>
  <c r="R23" i="10"/>
  <c r="F23" i="10"/>
  <c r="R22" i="10"/>
  <c r="F22" i="10"/>
  <c r="R21" i="10"/>
  <c r="F21" i="10"/>
  <c r="R20" i="10"/>
  <c r="F20" i="10"/>
  <c r="R19" i="10"/>
  <c r="F19" i="10"/>
  <c r="R18" i="10"/>
  <c r="F18" i="10"/>
  <c r="R17" i="10"/>
  <c r="F17" i="10"/>
  <c r="R16" i="10"/>
  <c r="F16" i="10"/>
  <c r="R15" i="10"/>
  <c r="F15" i="10"/>
  <c r="G15" i="10" s="1"/>
  <c r="F6" i="10"/>
  <c r="R5" i="10"/>
  <c r="F5" i="10"/>
  <c r="R31" i="9"/>
  <c r="F31" i="9"/>
  <c r="R30" i="9"/>
  <c r="F30" i="9"/>
  <c r="R29" i="9"/>
  <c r="F29" i="9"/>
  <c r="R28" i="9"/>
  <c r="F28" i="9"/>
  <c r="R27" i="9"/>
  <c r="F27" i="9"/>
  <c r="R26" i="9"/>
  <c r="F26" i="9"/>
  <c r="R25" i="9"/>
  <c r="F25" i="9"/>
  <c r="R24" i="9"/>
  <c r="F24" i="9"/>
  <c r="R23" i="9"/>
  <c r="F23" i="9"/>
  <c r="R22" i="9"/>
  <c r="F22" i="9"/>
  <c r="R21" i="9"/>
  <c r="F21" i="9"/>
  <c r="R20" i="9"/>
  <c r="F20" i="9"/>
  <c r="R19" i="9"/>
  <c r="F19" i="9"/>
  <c r="R18" i="9"/>
  <c r="F18" i="9"/>
  <c r="R17" i="9"/>
  <c r="F17" i="9"/>
  <c r="R16" i="9"/>
  <c r="F16" i="9"/>
  <c r="R15" i="9"/>
  <c r="F15" i="9"/>
  <c r="R14" i="9"/>
  <c r="F14" i="9"/>
  <c r="R13" i="9"/>
  <c r="F13" i="9"/>
  <c r="F12" i="9"/>
  <c r="F11" i="9"/>
  <c r="F10" i="9"/>
  <c r="R10" i="9" s="1"/>
  <c r="F9" i="9"/>
  <c r="F7" i="9"/>
  <c r="R8" i="9" s="1"/>
  <c r="F6" i="9"/>
  <c r="R5" i="9"/>
  <c r="F5" i="9"/>
  <c r="G5" i="9" s="1"/>
  <c r="R31" i="5"/>
  <c r="F31" i="5"/>
  <c r="R30" i="5"/>
  <c r="F30" i="5"/>
  <c r="R29" i="5"/>
  <c r="F29" i="5"/>
  <c r="R28" i="5"/>
  <c r="F28" i="5"/>
  <c r="R27" i="5"/>
  <c r="F27" i="5"/>
  <c r="R26" i="5"/>
  <c r="F26" i="5"/>
  <c r="R25" i="5"/>
  <c r="F25" i="5"/>
  <c r="R24" i="5"/>
  <c r="F24" i="5"/>
  <c r="G24" i="5" s="1"/>
  <c r="R23" i="5"/>
  <c r="F23" i="5"/>
  <c r="R22" i="5"/>
  <c r="F22" i="5"/>
  <c r="R21" i="5"/>
  <c r="F21" i="5"/>
  <c r="R20" i="5"/>
  <c r="F20" i="5"/>
  <c r="R19" i="5"/>
  <c r="F19" i="5"/>
  <c r="R18" i="5"/>
  <c r="F18" i="5"/>
  <c r="R17" i="5"/>
  <c r="F17" i="5"/>
  <c r="G18" i="5" s="1"/>
  <c r="R16" i="5"/>
  <c r="F16" i="5"/>
  <c r="R15" i="5"/>
  <c r="F15" i="5"/>
  <c r="R14" i="5"/>
  <c r="F14" i="5"/>
  <c r="R13" i="5"/>
  <c r="F13" i="5"/>
  <c r="R12" i="5"/>
  <c r="F12" i="5"/>
  <c r="F11" i="5"/>
  <c r="R11" i="5" s="1"/>
  <c r="R10" i="5"/>
  <c r="F10" i="5"/>
  <c r="F9" i="5"/>
  <c r="R8" i="5"/>
  <c r="F8" i="5"/>
  <c r="F7" i="5"/>
  <c r="R7" i="5" s="1"/>
  <c r="F6" i="5"/>
  <c r="R6" i="5" s="1"/>
  <c r="R5" i="5"/>
  <c r="F5" i="5"/>
  <c r="F7" i="4"/>
  <c r="F6" i="4"/>
  <c r="R5" i="4"/>
  <c r="F5" i="4"/>
  <c r="G5" i="4" s="1"/>
  <c r="R31" i="3"/>
  <c r="F31" i="3"/>
  <c r="R30" i="3"/>
  <c r="F30" i="3"/>
  <c r="R29" i="3"/>
  <c r="F29" i="3"/>
  <c r="R28" i="3"/>
  <c r="F28" i="3"/>
  <c r="G28" i="3" s="1"/>
  <c r="R27" i="3"/>
  <c r="G27" i="3"/>
  <c r="F27" i="3"/>
  <c r="R26" i="3"/>
  <c r="F26" i="3"/>
  <c r="R25" i="3"/>
  <c r="F25" i="3"/>
  <c r="R24" i="3"/>
  <c r="F24" i="3"/>
  <c r="R23" i="3"/>
  <c r="F23" i="3"/>
  <c r="R22" i="3"/>
  <c r="F22" i="3"/>
  <c r="R21" i="3"/>
  <c r="F21" i="3"/>
  <c r="F7" i="3"/>
  <c r="R5" i="3"/>
  <c r="F5" i="3"/>
  <c r="G5" i="3" s="1"/>
  <c r="R30" i="2"/>
  <c r="F30" i="2"/>
  <c r="R29" i="2"/>
  <c r="F29" i="2"/>
  <c r="R28" i="2"/>
  <c r="F28" i="2"/>
  <c r="R27" i="2"/>
  <c r="F27" i="2"/>
  <c r="R26" i="2"/>
  <c r="F26" i="2"/>
  <c r="R25" i="2"/>
  <c r="F25" i="2"/>
  <c r="R24" i="2"/>
  <c r="F24" i="2"/>
  <c r="R23" i="2"/>
  <c r="F23" i="2"/>
  <c r="R22" i="2"/>
  <c r="F22" i="2"/>
  <c r="R21" i="2"/>
  <c r="F21" i="2"/>
  <c r="R20" i="2"/>
  <c r="F20" i="2"/>
  <c r="R19" i="2"/>
  <c r="F19" i="2"/>
  <c r="R18" i="2"/>
  <c r="F18" i="2"/>
  <c r="R17" i="2"/>
  <c r="F17" i="2"/>
  <c r="R16" i="2"/>
  <c r="F16" i="2"/>
  <c r="G17" i="2" s="1"/>
  <c r="F7" i="2"/>
  <c r="F6" i="2"/>
  <c r="R5" i="2"/>
  <c r="F5" i="2"/>
  <c r="G5" i="2" s="1"/>
  <c r="G17" i="10" l="1"/>
  <c r="G20" i="10"/>
  <c r="G24" i="10"/>
  <c r="G28" i="10"/>
  <c r="G20" i="5"/>
  <c r="G19" i="11"/>
  <c r="G22" i="9"/>
  <c r="G15" i="5"/>
  <c r="G18" i="10"/>
  <c r="G22" i="10"/>
  <c r="G19" i="10"/>
  <c r="G15" i="9"/>
  <c r="G31" i="9"/>
  <c r="G26" i="10"/>
  <c r="G24" i="9"/>
  <c r="G17" i="9"/>
  <c r="G7" i="10"/>
  <c r="R7" i="10"/>
  <c r="G21" i="10"/>
  <c r="G28" i="11"/>
  <c r="G28" i="5"/>
  <c r="G26" i="9"/>
  <c r="G19" i="9"/>
  <c r="G16" i="10"/>
  <c r="G23" i="10"/>
  <c r="G30" i="11"/>
  <c r="R8" i="4"/>
  <c r="G8" i="4"/>
  <c r="G20" i="9"/>
  <c r="G28" i="9"/>
  <c r="G12" i="5"/>
  <c r="G31" i="10"/>
  <c r="G15" i="11"/>
  <c r="G23" i="11"/>
  <c r="G31" i="11"/>
  <c r="G30" i="3"/>
  <c r="G23" i="3"/>
  <c r="G22" i="3"/>
  <c r="G24" i="3"/>
  <c r="G8" i="3"/>
  <c r="R8" i="3"/>
  <c r="R7" i="3"/>
  <c r="G31" i="3"/>
  <c r="G27" i="2"/>
  <c r="R8" i="2"/>
  <c r="G8" i="2"/>
  <c r="G18" i="2"/>
  <c r="G30" i="2"/>
  <c r="G26" i="2"/>
  <c r="G29" i="2"/>
  <c r="G23" i="2"/>
  <c r="G21" i="2"/>
  <c r="G21" i="3"/>
  <c r="G16" i="5"/>
  <c r="G16" i="9"/>
  <c r="G27" i="9"/>
  <c r="G16" i="11"/>
  <c r="G20" i="11"/>
  <c r="G24" i="11"/>
  <c r="G13" i="9"/>
  <c r="G29" i="10"/>
  <c r="G25" i="3"/>
  <c r="G8" i="5"/>
  <c r="G17" i="11"/>
  <c r="G21" i="11"/>
  <c r="G25" i="11"/>
  <c r="G29" i="11"/>
  <c r="G24" i="2"/>
  <c r="G28" i="2"/>
  <c r="G30" i="5"/>
  <c r="G14" i="9"/>
  <c r="G21" i="9"/>
  <c r="G27" i="10"/>
  <c r="G22" i="2"/>
  <c r="G25" i="2"/>
  <c r="G29" i="3"/>
  <c r="G23" i="5"/>
  <c r="G18" i="9"/>
  <c r="G25" i="9"/>
  <c r="G14" i="11"/>
  <c r="G18" i="11"/>
  <c r="G22" i="11"/>
  <c r="G26" i="11"/>
  <c r="G16" i="2"/>
  <c r="G19" i="2"/>
  <c r="G26" i="3"/>
  <c r="G29" i="9"/>
  <c r="G27" i="11"/>
  <c r="G20" i="2"/>
  <c r="G27" i="5"/>
  <c r="G31" i="5"/>
  <c r="G23" i="9"/>
  <c r="G30" i="9"/>
  <c r="G6" i="10"/>
  <c r="G6" i="11"/>
  <c r="R6" i="11"/>
  <c r="G13" i="11"/>
  <c r="G10" i="11"/>
  <c r="R11" i="11"/>
  <c r="G12" i="11"/>
  <c r="G5" i="10"/>
  <c r="R6" i="10"/>
  <c r="G12" i="9"/>
  <c r="G11" i="9"/>
  <c r="R11" i="9"/>
  <c r="R9" i="9"/>
  <c r="R12" i="9"/>
  <c r="G7" i="9"/>
  <c r="R6" i="9"/>
  <c r="R7" i="9"/>
  <c r="G8" i="9"/>
  <c r="G6" i="5"/>
  <c r="G14" i="5"/>
  <c r="G19" i="5"/>
  <c r="G10" i="5"/>
  <c r="G26" i="5"/>
  <c r="G22" i="5"/>
  <c r="G11" i="5"/>
  <c r="G7" i="5"/>
  <c r="R7" i="4"/>
  <c r="G7" i="4"/>
  <c r="R6" i="4"/>
  <c r="G6" i="4"/>
  <c r="G6" i="3"/>
  <c r="R6" i="3"/>
  <c r="G7" i="3"/>
  <c r="R6" i="2"/>
  <c r="G6" i="2"/>
  <c r="G7" i="2"/>
  <c r="R7" i="2"/>
  <c r="R12" i="11"/>
  <c r="G5" i="11"/>
  <c r="G9" i="11"/>
  <c r="R9" i="11"/>
  <c r="G7" i="11"/>
  <c r="G11" i="11"/>
  <c r="G9" i="9"/>
  <c r="G6" i="9"/>
  <c r="G10" i="9"/>
  <c r="G5" i="5"/>
  <c r="G13" i="5"/>
  <c r="G17" i="5"/>
  <c r="G25" i="5"/>
  <c r="G29" i="5"/>
  <c r="G9" i="5"/>
  <c r="G21" i="5"/>
  <c r="R9" i="5"/>
  <c r="R21" i="1" l="1"/>
  <c r="R22" i="1"/>
  <c r="R23" i="1"/>
  <c r="R24" i="1"/>
  <c r="R25" i="1"/>
  <c r="R26" i="1"/>
  <c r="R27" i="1"/>
  <c r="R28" i="1"/>
  <c r="R29" i="1"/>
  <c r="R30" i="1"/>
  <c r="R31" i="1"/>
  <c r="R5" i="1"/>
  <c r="F21" i="1" l="1"/>
  <c r="G21" i="1" s="1"/>
  <c r="F22" i="1"/>
  <c r="F23" i="1"/>
  <c r="F24" i="1"/>
  <c r="F25" i="1"/>
  <c r="F26" i="1"/>
  <c r="F27" i="1"/>
  <c r="F28" i="1"/>
  <c r="F29" i="1"/>
  <c r="F30" i="1"/>
  <c r="F31" i="1"/>
  <c r="F6" i="1"/>
  <c r="F5" i="1"/>
  <c r="G5" i="1" s="1"/>
  <c r="R7" i="1" l="1"/>
  <c r="R6" i="1"/>
  <c r="G23" i="1"/>
  <c r="G30" i="1"/>
  <c r="G27" i="1"/>
  <c r="G25" i="1"/>
  <c r="G31" i="1"/>
  <c r="G26" i="1"/>
  <c r="G29" i="1"/>
  <c r="G24" i="1"/>
  <c r="G22" i="1"/>
  <c r="G28" i="1"/>
  <c r="G6" i="1"/>
  <c r="G7" i="1"/>
</calcChain>
</file>

<file path=xl/sharedStrings.xml><?xml version="1.0" encoding="utf-8"?>
<sst xmlns="http://schemas.openxmlformats.org/spreadsheetml/2006/main" count="1630" uniqueCount="128">
  <si>
    <t>NOTE</t>
    <phoneticPr fontId="3" type="noConversion"/>
  </si>
  <si>
    <t>Latitude(N)</t>
    <phoneticPr fontId="3" type="noConversion"/>
  </si>
  <si>
    <t>Longitude(W)</t>
    <phoneticPr fontId="3" type="noConversion"/>
  </si>
  <si>
    <t>Elevation(m)</t>
    <phoneticPr fontId="3" type="noConversion"/>
  </si>
  <si>
    <t>Coordinates (Lati, Long, Elev)</t>
    <phoneticPr fontId="3" type="noConversion"/>
  </si>
  <si>
    <t>Source</t>
    <phoneticPr fontId="3" type="noConversion"/>
  </si>
  <si>
    <t>Mass Balance (g/cm2)</t>
    <phoneticPr fontId="3" type="noConversion"/>
  </si>
  <si>
    <t>Status</t>
    <phoneticPr fontId="3" type="noConversion"/>
  </si>
  <si>
    <t>Melted Out</t>
  </si>
  <si>
    <t>Surface Type</t>
    <phoneticPr fontId="3" type="noConversion"/>
  </si>
  <si>
    <t>Date of Measurement</t>
    <phoneticPr fontId="3" type="noConversion"/>
  </si>
  <si>
    <t>Debris Depth (cm)</t>
    <phoneticPr fontId="3" type="noConversion"/>
  </si>
  <si>
    <t>Length in Ice (cm)</t>
    <phoneticPr fontId="3" type="noConversion"/>
  </si>
  <si>
    <t>Active</t>
    <phoneticPr fontId="3" type="noConversion"/>
  </si>
  <si>
    <t>New Installation</t>
    <phoneticPr fontId="3" type="noConversion"/>
  </si>
  <si>
    <t>Comments</t>
    <phoneticPr fontId="3" type="noConversion"/>
  </si>
  <si>
    <t>Length Exposed (cm)</t>
    <phoneticPr fontId="3" type="noConversion"/>
  </si>
  <si>
    <t>Debris</t>
  </si>
  <si>
    <t>Ice</t>
  </si>
  <si>
    <t>Surface Lowering (cm)</t>
    <phoneticPr fontId="3" type="noConversion"/>
  </si>
  <si>
    <t>Stake Length (cm)</t>
    <phoneticPr fontId="3" type="noConversion"/>
  </si>
  <si>
    <t>Snow Depth (cm)</t>
    <phoneticPr fontId="3" type="noConversion"/>
  </si>
  <si>
    <r>
      <t xml:space="preserve">1) Ice density used to calculate mass balance: </t>
    </r>
    <r>
      <rPr>
        <b/>
        <sz val="11"/>
        <color rgb="FFFF0000"/>
        <rFont val="Times New Roman"/>
        <family val="1"/>
      </rPr>
      <t>0.9</t>
    </r>
    <r>
      <rPr>
        <b/>
        <sz val="11"/>
        <color theme="1"/>
        <rFont val="Times New Roman"/>
        <family val="1"/>
      </rPr>
      <t xml:space="preserve"> g/cm3.
2) Stake reading should refers to length of stake above the surface (i.e. measurement from top of stake down to snow, ice, firn or debris surface), the depth of snow/debris should also be measured in that case.
3) The snow depth should include all snow types (fresh or old), and if density measurement is applicable, please measure densities of all snow types and provide a weighted mean (regarding to their depths).
4) Please mark the melt out stakes by "</t>
    </r>
    <r>
      <rPr>
        <b/>
        <sz val="11"/>
        <color rgb="FFFF0000"/>
        <rFont val="Times New Roman"/>
        <family val="1"/>
      </rPr>
      <t>Melted Out</t>
    </r>
    <r>
      <rPr>
        <b/>
        <sz val="11"/>
        <color theme="1"/>
        <rFont val="Times New Roman"/>
        <family val="1"/>
      </rPr>
      <t xml:space="preserve">" in Status column. The new or redrilled stakes should be in a new row which is marked by </t>
    </r>
    <r>
      <rPr>
        <b/>
        <sz val="11"/>
        <color rgb="FFFF0000"/>
        <rFont val="Times New Roman"/>
        <family val="1"/>
      </rPr>
      <t>"New Installation</t>
    </r>
    <r>
      <rPr>
        <b/>
        <sz val="11"/>
        <color theme="1"/>
        <rFont val="Times New Roman"/>
        <family val="1"/>
      </rPr>
      <t>" in Status column. They were used to calculate some cell values.</t>
    </r>
    <phoneticPr fontId="3" type="noConversion"/>
  </si>
  <si>
    <t>Investigator</t>
    <phoneticPr fontId="3" type="noConversion"/>
  </si>
  <si>
    <t>Wanqin Guo, Donghui Shanggua, Haidong Han, Ruitang Yang, Pascal Buri</t>
    <phoneticPr fontId="3" type="noConversion"/>
  </si>
  <si>
    <t>Donghui Shangguan, Douglas Keller, Andrew Johnson</t>
    <phoneticPr fontId="3" type="noConversion"/>
  </si>
  <si>
    <t>Jing Li, Min Xu, Xiufeng Yin</t>
    <phoneticPr fontId="3" type="noConversion"/>
  </si>
  <si>
    <t>Debris Property</t>
    <phoneticPr fontId="3" type="noConversion"/>
  </si>
  <si>
    <t>Snow</t>
    <phoneticPr fontId="3" type="noConversion"/>
  </si>
  <si>
    <t>Ice/Firn</t>
    <phoneticPr fontId="3" type="noConversion"/>
  </si>
  <si>
    <t>Stake Measurements</t>
    <phoneticPr fontId="3" type="noConversion"/>
  </si>
  <si>
    <t>Densities (g/cm3)</t>
    <phoneticPr fontId="3" type="noConversion"/>
  </si>
  <si>
    <t>Surface and Depth Measurements</t>
    <phoneticPr fontId="3" type="noConversion"/>
  </si>
  <si>
    <t>Ice</t>
    <phoneticPr fontId="3" type="noConversion"/>
  </si>
  <si>
    <t>Wanqin Guo, Jing Li, Min Xu, Xiufeng Yin</t>
    <phoneticPr fontId="3" type="noConversion"/>
  </si>
  <si>
    <t>Donghui Shangguan, Haidong Han, Douglas Keller, Andrew Johnson</t>
    <phoneticPr fontId="3" type="noConversion"/>
  </si>
  <si>
    <t>Wanqin Guo</t>
    <phoneticPr fontId="3" type="noConversion"/>
  </si>
  <si>
    <t>Michael Loso</t>
    <phoneticPr fontId="3" type="noConversion"/>
  </si>
  <si>
    <t>New Installation</t>
  </si>
  <si>
    <t>Eric Petersen, David Harvey</t>
  </si>
  <si>
    <t>Shifted location to make it more accessible to future recorders</t>
  </si>
  <si>
    <t>Active</t>
  </si>
  <si>
    <t>Moved installation to east side of clean ice stripe for easier access in future</t>
  </si>
  <si>
    <t>Eric Petersen, Andrew Johnson</t>
  </si>
  <si>
    <t>Eric Petersen, Ruitang Yang, Andrew Johnson</t>
  </si>
  <si>
    <t>Cobbles over gravel over silty sand. On mild slope below hummocks</t>
  </si>
  <si>
    <t>Removed two toppled PVC segments after taking measurement. Segment stuck in ice is labeled “3 m,” congruent with two segments having melted out.</t>
  </si>
  <si>
    <t>Replacement for KAS-06A drilled in anticipation of its melting out soon (falsely thought that only two segments remained in the ice).</t>
  </si>
  <si>
    <t>Andrew Johnson, Brooke Kubby</t>
  </si>
  <si>
    <t>A crevasse has opened up next to the ablation stake and ice face backwasting is openning up towards the stake. Debris is sloughing the surface around the stake. Stake is in danger of being lost to the crevasse in the near future. Photos in Andrew Johnson's digitized notebook.</t>
  </si>
  <si>
    <t>Andrew Johnson, Nicole Trenholm</t>
  </si>
  <si>
    <t>Stake installed to replace the inevitable meltout of original KAS-10 Stake.</t>
  </si>
  <si>
    <t>Snow</t>
  </si>
  <si>
    <t>Stake is at ~13 degree angle.</t>
  </si>
  <si>
    <t>Eric Petersen, Nicole Trenholm</t>
  </si>
  <si>
    <t>Same location as previous KAS-01; debris depth is heterogeneous due to clast size.</t>
  </si>
  <si>
    <t>Unsorted cobbles &amp; gravel.</t>
  </si>
  <si>
    <t>Removed two stake segments.</t>
  </si>
  <si>
    <t xml:space="preserve">Eric Petersen, Nicole Trenholm </t>
  </si>
  <si>
    <t>Cobbles over sandy gravel</t>
  </si>
  <si>
    <t>Removed one segment.</t>
  </si>
  <si>
    <t>Top of exposed segment appears to be labeled "4/8." Maybe this is supposed to mean 4.5 m (from top).</t>
  </si>
  <si>
    <t>Brooke Kubby, Andrew Johnson</t>
  </si>
  <si>
    <t>Brooke Kubby, Eric Petersen</t>
  </si>
  <si>
    <t>Removed one segment</t>
  </si>
  <si>
    <t>Removed two segments.</t>
  </si>
  <si>
    <t>Rocks over sandy gravel</t>
  </si>
  <si>
    <t>On mild slope in hummocky terrain.</t>
  </si>
  <si>
    <t>Andrew Johnson, Eric Petersen, Brooke Kubby, Nicole Trenholm</t>
  </si>
  <si>
    <t>Rocks &amp; gravel over sandy gravel</t>
  </si>
  <si>
    <t>Eric Petersen, Andrew Johnson, Ruitang Yang</t>
  </si>
  <si>
    <t>Regine Hock, Eric Petersen</t>
  </si>
  <si>
    <r>
      <t xml:space="preserve">1) Ice density used to calculate mass balance: </t>
    </r>
    <r>
      <rPr>
        <b/>
        <sz val="11"/>
        <color rgb="FFFF0000"/>
        <rFont val="Times New Roman"/>
        <family val="1"/>
      </rPr>
      <t>0.9</t>
    </r>
    <r>
      <rPr>
        <b/>
        <sz val="11"/>
        <color theme="1"/>
        <rFont val="Times New Roman"/>
        <family val="1"/>
      </rPr>
      <t xml:space="preserve"> g/cm3.
2) Stake reading should refers to length of stake above the surface (i.e. measurement from top of stake down to snow, ice, firn or debris surface), the depth of snow/debris should also be measured in that case.
3) The snow depth should include all snow types (fresh or old), and if density measurement is applicable, please measure densities of all snow types and provide a weighted mean (regarding to their depths).
4) Please mark the melt out stakes by "</t>
    </r>
    <r>
      <rPr>
        <b/>
        <sz val="11"/>
        <color rgb="FFFF0000"/>
        <rFont val="Times New Roman"/>
        <family val="1"/>
      </rPr>
      <t>Melted Out</t>
    </r>
    <r>
      <rPr>
        <b/>
        <sz val="11"/>
        <color theme="1"/>
        <rFont val="Times New Roman"/>
        <family val="1"/>
      </rPr>
      <t xml:space="preserve">" in Status column. The new or redrilled stakes should be in a new row which is marked by </t>
    </r>
    <r>
      <rPr>
        <b/>
        <sz val="11"/>
        <color rgb="FFFF0000"/>
        <rFont val="Times New Roman"/>
        <family val="1"/>
      </rPr>
      <t>"New Installation</t>
    </r>
    <r>
      <rPr>
        <b/>
        <sz val="11"/>
        <color theme="1"/>
        <rFont val="Times New Roman"/>
        <family val="1"/>
      </rPr>
      <t>" in Status column. They were used to calculate some cell values.</t>
    </r>
  </si>
  <si>
    <t>Gravel over sand with light cobbles</t>
  </si>
  <si>
    <t>Eric Petersen, Andrew Johnson, Regine Hock, Ruitang Yang</t>
  </si>
  <si>
    <t>Not exposed. Andrew turned over a few rocks on the top layer and then replaced them as they were, but did not see anything.</t>
  </si>
  <si>
    <t>Andrew Johnson, Regine Hock, Ruitang Yang, Eric Petersen</t>
  </si>
  <si>
    <t>26 cm of debris measured initially; 18 cm of debris replaced around the stake.</t>
  </si>
  <si>
    <t>Cobbles and pebbles on sand. Near top of local saddle/ridge on meters scale.</t>
  </si>
  <si>
    <t>Eric Petersen, Andrew Johnson,  Ruitang Yang</t>
  </si>
  <si>
    <t>Cobbles &amp; rocks over sandy gravel &amp; pebbles.</t>
  </si>
  <si>
    <t>128 cm Al exposed above the PVC structure. Hobo is angled downslope, ~15 degree tilt.</t>
  </si>
  <si>
    <t>11 cm al exposed below PVC, 24 cm exposed above PVC. Slope has steepened below Hobo installation, producing a tiny ice cliff.</t>
  </si>
  <si>
    <t>Stake is in the center of a small bowl-shaped depression, ~1-1.5 m wide by 15-16 cm deep. Probably the same rocks we replaced, producing enhanced melt locally after installation of the stake.</t>
  </si>
  <si>
    <t>Eric Petersen, Cameron Markovsky, Julian Dann, Anna Thompson</t>
  </si>
  <si>
    <t>Poorly sorted, mix of fine and large-grained clasts</t>
  </si>
  <si>
    <t>Well-sorted, silty/sandy clasts under larger gravel clasts</t>
  </si>
  <si>
    <t>Eric Petersen, Cameron Markovsky</t>
  </si>
  <si>
    <t>Camera</t>
  </si>
  <si>
    <t xml:space="preserve">Silt under gravel under baby heads </t>
  </si>
  <si>
    <t>Eric Petersen, Cameron Markovsky, Julian Dann</t>
  </si>
  <si>
    <t>Sand under gravel</t>
  </si>
  <si>
    <t>Eric Petersen</t>
  </si>
  <si>
    <t>North-facing Ice cliff</t>
  </si>
  <si>
    <t>East-facing ice cliff</t>
  </si>
  <si>
    <t>95 cm height above stream surface</t>
  </si>
  <si>
    <t>West-facing ice cliffs</t>
  </si>
  <si>
    <t>South-facing ice cliff</t>
  </si>
  <si>
    <t>Top 5 ft segment of Al pole snapped off; we removed it and replace the Air Temp sensor on th 71 cm of new Al pole exposed.</t>
  </si>
  <si>
    <t xml:space="preserve">Eric Petersen, Cameron Markovsky </t>
  </si>
  <si>
    <t>Cameron Markovsky, Eric Petersen</t>
  </si>
  <si>
    <t>135 cm height above stream surface</t>
  </si>
  <si>
    <t>Stake not found under deep snow</t>
  </si>
  <si>
    <t>Not Found</t>
  </si>
  <si>
    <t>Cameron Markovsky, Julian Dann, Eric Petersen</t>
  </si>
  <si>
    <t>Large cobble surface layer over sandy gravel with some cobbles.</t>
  </si>
  <si>
    <t>Anna Thompson, Eric Petersen, Cameron Markovsky, Julian Dann</t>
  </si>
  <si>
    <t>Anna Thompson, Julian Dann</t>
  </si>
  <si>
    <t>A new excavation was made to measure debris thickness.</t>
  </si>
  <si>
    <t>Stake is on N side of N-facing slope, ~1 m elevation below crest (45 degrees slope)</t>
  </si>
  <si>
    <t>Cameron Markovsky</t>
  </si>
  <si>
    <t>Stake was not frozen in; slid out of cliff when perturbed.</t>
  </si>
  <si>
    <t>One clast of cobbles/gravel w/ some sand.</t>
  </si>
  <si>
    <t>Local steepening due to mass wasting could be throwing off measurements.</t>
  </si>
  <si>
    <t>Eric Petersen, Maria Zeitz, Kitrea Takata-Glushkoff</t>
  </si>
  <si>
    <t>May need to check debris thickness on this.</t>
  </si>
  <si>
    <t>On top of crest of clean ice between moraines.</t>
  </si>
  <si>
    <t>Just to the west of a moraine. Patchy snow, but we are drilling into clean ice.</t>
  </si>
  <si>
    <t>Twin in debris was installed a few meters away.</t>
  </si>
  <si>
    <t>Twin drilled in a few meters from KAS-23_Ice</t>
  </si>
  <si>
    <t>Maria Zeitz, Kitrea Takata-Glushkoff</t>
  </si>
  <si>
    <t>Maria Zeitz, Eric Petersen, Kitrea Takata-Glushkoff</t>
  </si>
  <si>
    <t>Rocks &amp; gravel over sandy gravel. "Big rocks."</t>
  </si>
  <si>
    <t>Remeasured debris thickness.</t>
  </si>
  <si>
    <t>"Small rocks, lots of silt"</t>
  </si>
  <si>
    <t>Has pits opening up around it; one main pit is about 40 cm in diameter to the west of the location. Should've remeasured debris thickness.</t>
  </si>
  <si>
    <t>Kitrea Takata-Glushkoff, Maria Zeitz, Eric Petersen</t>
  </si>
  <si>
    <t>Debris thickness remeasured; found to be much higher than originally measured, consistent with significantly decreased melt rates. Reset debris thickness from 9/6/20 onwards to this newly measured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</si>
</sst>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_);[Red]\(0.000000\)"/>
    <numFmt numFmtId="165" formatCode="0.0_);[Red]\(0.0\)"/>
    <numFmt numFmtId="166" formatCode="0.00_ "/>
    <numFmt numFmtId="167" formatCode="0.0_ "/>
    <numFmt numFmtId="168" formatCode="0.0"/>
  </numFmts>
  <fonts count="10" x14ac:knownFonts="1">
    <font>
      <sz val="11"/>
      <color theme="1"/>
      <name val="Calibri"/>
      <family val="2"/>
      <charset val="134"/>
      <scheme val="minor"/>
    </font>
    <font>
      <sz val="11"/>
      <color rgb="FF9C0006"/>
      <name val="Calibri"/>
      <family val="2"/>
      <charset val="134"/>
      <scheme val="minor"/>
    </font>
    <font>
      <b/>
      <sz val="11"/>
      <color rgb="FF9C0006"/>
      <name val="Times New Roman"/>
      <family val="1"/>
    </font>
    <font>
      <sz val="9"/>
      <name val="Calibri"/>
      <family val="2"/>
      <charset val="134"/>
      <scheme val="minor"/>
    </font>
    <font>
      <sz val="11"/>
      <color theme="1"/>
      <name val="Times New Roman"/>
      <family val="1"/>
    </font>
    <font>
      <b/>
      <sz val="11"/>
      <color theme="1"/>
      <name val="Times New Roman"/>
      <family val="1"/>
    </font>
    <font>
      <sz val="11"/>
      <color rgb="FF9C6500"/>
      <name val="Calibri"/>
      <family val="2"/>
      <charset val="134"/>
      <scheme val="minor"/>
    </font>
    <font>
      <b/>
      <sz val="11"/>
      <color rgb="FF9C6500"/>
      <name val="Times New Roman"/>
      <family val="1"/>
    </font>
    <font>
      <sz val="10.5"/>
      <color theme="1"/>
      <name val="Times New Roman"/>
      <family val="1"/>
    </font>
    <font>
      <b/>
      <sz val="11"/>
      <color rgb="FFFF0000"/>
      <name val="Times New Roman"/>
      <family val="1"/>
    </font>
  </fonts>
  <fills count="6">
    <fill>
      <patternFill patternType="none"/>
    </fill>
    <fill>
      <patternFill patternType="gray125"/>
    </fill>
    <fill>
      <patternFill patternType="solid">
        <fgColor rgb="FFFFC7CE"/>
      </patternFill>
    </fill>
    <fill>
      <patternFill patternType="solid">
        <fgColor rgb="FFFFEB9C"/>
      </patternFill>
    </fill>
    <fill>
      <patternFill patternType="solid">
        <fgColor rgb="FFC6EFCE"/>
        <bgColor indexed="64"/>
      </patternFill>
    </fill>
    <fill>
      <patternFill patternType="solid">
        <fgColor theme="0" tint="-0.249977111117893"/>
        <bgColor indexed="64"/>
      </patternFill>
    </fill>
  </fills>
  <borders count="17">
    <border>
      <left/>
      <right/>
      <top/>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style="thin">
        <color rgb="FF3F3F3F"/>
      </right>
      <top/>
      <bottom style="medium">
        <color indexed="64"/>
      </bottom>
      <diagonal/>
    </border>
    <border>
      <left style="thin">
        <color rgb="FF3F3F3F"/>
      </left>
      <right style="thin">
        <color rgb="FF3F3F3F"/>
      </right>
      <top/>
      <bottom/>
      <diagonal/>
    </border>
    <border>
      <left style="thin">
        <color rgb="FF3F3F3F"/>
      </left>
      <right style="thin">
        <color rgb="FF3F3F3F"/>
      </right>
      <top/>
      <bottom style="thin">
        <color rgb="FF3F3F3F"/>
      </bottom>
      <diagonal/>
    </border>
    <border>
      <left/>
      <right/>
      <top style="thin">
        <color rgb="FF3F3F3F"/>
      </top>
      <bottom style="thin">
        <color rgb="FF3F3F3F"/>
      </bottom>
      <diagonal/>
    </border>
    <border>
      <left style="thin">
        <color rgb="FF3F3F3F"/>
      </left>
      <right/>
      <top style="thin">
        <color rgb="FF3F3F3F"/>
      </top>
      <bottom/>
      <diagonal/>
    </border>
    <border>
      <left style="thin">
        <color rgb="FF3F3F3F"/>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6" fillId="3" borderId="0" applyNumberFormat="0" applyBorder="0" applyAlignment="0" applyProtection="0">
      <alignment vertical="center"/>
    </xf>
  </cellStyleXfs>
  <cellXfs count="52">
    <xf numFmtId="0" fontId="0" fillId="0" borderId="0" xfId="0">
      <alignment vertical="center"/>
    </xf>
    <xf numFmtId="14" fontId="2" fillId="2" borderId="2" xfId="1" applyNumberFormat="1" applyFont="1" applyBorder="1" applyAlignment="1">
      <alignment horizontal="justify" vertical="center" wrapText="1"/>
    </xf>
    <xf numFmtId="0" fontId="4" fillId="0" borderId="0" xfId="0" applyFont="1">
      <alignment vertical="center"/>
    </xf>
    <xf numFmtId="14" fontId="7" fillId="3" borderId="1" xfId="2" applyNumberFormat="1" applyFont="1" applyBorder="1" applyAlignment="1">
      <alignment horizontal="justify" vertical="center" wrapText="1"/>
    </xf>
    <xf numFmtId="14" fontId="8" fillId="0" borderId="2" xfId="0" applyNumberFormat="1" applyFont="1" applyBorder="1" applyAlignment="1">
      <alignment horizontal="justify" vertical="center" wrapText="1"/>
    </xf>
    <xf numFmtId="164" fontId="8" fillId="0" borderId="2" xfId="0" applyNumberFormat="1" applyFont="1" applyBorder="1" applyAlignment="1">
      <alignment horizontal="justify" vertical="center" wrapText="1"/>
    </xf>
    <xf numFmtId="165" fontId="8" fillId="0" borderId="2" xfId="0" applyNumberFormat="1" applyFont="1" applyBorder="1" applyAlignment="1">
      <alignment horizontal="justify" vertical="center" wrapText="1"/>
    </xf>
    <xf numFmtId="166" fontId="8" fillId="0" borderId="4" xfId="0" applyNumberFormat="1" applyFont="1" applyBorder="1" applyAlignment="1">
      <alignment horizontal="left" vertical="center" wrapText="1"/>
    </xf>
    <xf numFmtId="165" fontId="8" fillId="0" borderId="4" xfId="0" applyNumberFormat="1" applyFont="1" applyBorder="1" applyAlignment="1">
      <alignment horizontal="justify" vertical="center" wrapText="1"/>
    </xf>
    <xf numFmtId="14" fontId="7" fillId="3" borderId="10" xfId="2" applyNumberFormat="1" applyFont="1" applyBorder="1" applyAlignment="1">
      <alignment horizontal="justify" vertical="center" wrapText="1"/>
    </xf>
    <xf numFmtId="0" fontId="7" fillId="3" borderId="9" xfId="2" applyFont="1" applyBorder="1" applyAlignment="1">
      <alignment horizontal="center" vertical="center" wrapText="1"/>
    </xf>
    <xf numFmtId="14" fontId="7" fillId="3" borderId="9" xfId="2" applyNumberFormat="1" applyFont="1" applyBorder="1" applyAlignment="1">
      <alignment vertical="center" wrapText="1"/>
    </xf>
    <xf numFmtId="167" fontId="8" fillId="0" borderId="2" xfId="0" applyNumberFormat="1" applyFont="1" applyBorder="1" applyAlignment="1">
      <alignment horizontal="justify" vertical="center" wrapText="1"/>
    </xf>
    <xf numFmtId="14" fontId="7" fillId="3" borderId="11" xfId="2" applyNumberFormat="1" applyFont="1" applyBorder="1" applyAlignment="1">
      <alignment horizontal="left" vertical="center" wrapText="1"/>
    </xf>
    <xf numFmtId="165" fontId="8" fillId="5" borderId="2" xfId="0" applyNumberFormat="1" applyFont="1" applyFill="1" applyBorder="1" applyAlignment="1">
      <alignment horizontal="justify" vertical="center" wrapText="1"/>
    </xf>
    <xf numFmtId="167" fontId="8" fillId="5" borderId="2" xfId="0" applyNumberFormat="1" applyFont="1" applyFill="1" applyBorder="1" applyAlignment="1">
      <alignment horizontal="justify" vertical="center" wrapText="1"/>
    </xf>
    <xf numFmtId="166" fontId="8" fillId="5" borderId="4" xfId="0" applyNumberFormat="1" applyFont="1" applyFill="1" applyBorder="1" applyAlignment="1">
      <alignment horizontal="left" vertical="center" wrapText="1"/>
    </xf>
    <xf numFmtId="0" fontId="7" fillId="3" borderId="9" xfId="2" applyFont="1" applyBorder="1" applyAlignment="1">
      <alignment horizontal="center" vertical="center" wrapText="1"/>
    </xf>
    <xf numFmtId="0" fontId="7" fillId="3" borderId="9" xfId="2" applyFont="1" applyBorder="1" applyAlignment="1">
      <alignment horizontal="center"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15" xfId="0" applyFont="1" applyBorder="1" applyAlignment="1">
      <alignment horizontal="left" vertical="center" wrapText="1"/>
    </xf>
    <xf numFmtId="0" fontId="8" fillId="0" borderId="16" xfId="0" applyFont="1" applyBorder="1" applyAlignment="1">
      <alignment horizontal="left" vertical="center" wrapText="1"/>
    </xf>
    <xf numFmtId="0" fontId="8" fillId="0" borderId="4" xfId="0" applyFont="1" applyBorder="1" applyAlignment="1">
      <alignment horizontal="justify" vertical="center" wrapText="1"/>
    </xf>
    <xf numFmtId="0" fontId="8" fillId="0" borderId="16" xfId="0" applyFont="1" applyBorder="1" applyAlignment="1">
      <alignment horizontal="justify" vertical="center" wrapText="1"/>
    </xf>
    <xf numFmtId="14" fontId="8" fillId="0" borderId="15" xfId="0" applyNumberFormat="1" applyFont="1" applyBorder="1" applyAlignment="1">
      <alignment horizontal="justify" vertical="center" wrapText="1"/>
    </xf>
    <xf numFmtId="14" fontId="8" fillId="0" borderId="2" xfId="0" applyNumberFormat="1" applyFont="1" applyBorder="1" applyAlignment="1">
      <alignment horizontal="left" vertical="center" wrapText="1"/>
    </xf>
    <xf numFmtId="14" fontId="8" fillId="0" borderId="15" xfId="0" applyNumberFormat="1" applyFont="1" applyBorder="1" applyAlignment="1">
      <alignment horizontal="left" vertical="center" wrapText="1"/>
    </xf>
    <xf numFmtId="168" fontId="8" fillId="5" borderId="2" xfId="0" applyNumberFormat="1" applyFont="1" applyFill="1" applyBorder="1" applyAlignment="1">
      <alignment horizontal="justify" vertical="center" wrapText="1"/>
    </xf>
    <xf numFmtId="168" fontId="8" fillId="0" borderId="2" xfId="0" applyNumberFormat="1" applyFont="1" applyBorder="1" applyAlignment="1">
      <alignment horizontal="justify" vertical="center" wrapText="1"/>
    </xf>
    <xf numFmtId="0" fontId="7" fillId="3" borderId="9" xfId="2" applyFont="1" applyBorder="1" applyAlignment="1">
      <alignment horizontal="center" vertical="center" wrapText="1"/>
    </xf>
    <xf numFmtId="0" fontId="7" fillId="3" borderId="9" xfId="2" applyFont="1" applyBorder="1" applyAlignment="1">
      <alignment horizontal="center" vertical="center" wrapText="1"/>
    </xf>
    <xf numFmtId="0" fontId="7" fillId="3" borderId="9" xfId="2" applyFont="1" applyBorder="1" applyAlignment="1">
      <alignment horizontal="center" vertical="center" wrapText="1"/>
    </xf>
    <xf numFmtId="0" fontId="7" fillId="3" borderId="9" xfId="2" applyFont="1" applyBorder="1" applyAlignment="1">
      <alignment horizontal="center" vertical="center" wrapText="1"/>
    </xf>
    <xf numFmtId="0" fontId="7" fillId="3" borderId="9" xfId="2" applyFont="1" applyBorder="1" applyAlignment="1">
      <alignment horizontal="center" vertical="center" wrapText="1"/>
    </xf>
    <xf numFmtId="0" fontId="7" fillId="3" borderId="9" xfId="2" applyFont="1" applyBorder="1" applyAlignment="1">
      <alignment horizontal="center" vertical="center" wrapText="1"/>
    </xf>
    <xf numFmtId="0" fontId="7" fillId="3" borderId="9" xfId="2" applyFont="1" applyBorder="1" applyAlignment="1">
      <alignment horizontal="center" vertical="center" wrapText="1"/>
    </xf>
    <xf numFmtId="14" fontId="4" fillId="0" borderId="0" xfId="0" applyNumberFormat="1" applyFont="1">
      <alignment vertical="center"/>
    </xf>
    <xf numFmtId="14" fontId="5" fillId="4" borderId="3" xfId="0" applyNumberFormat="1" applyFont="1" applyFill="1" applyBorder="1" applyAlignment="1">
      <alignment horizontal="left" vertical="center" wrapText="1"/>
    </xf>
    <xf numFmtId="14" fontId="5" fillId="4" borderId="5" xfId="0" applyNumberFormat="1" applyFont="1" applyFill="1" applyBorder="1" applyAlignment="1">
      <alignment horizontal="left" vertical="center" wrapText="1"/>
    </xf>
    <xf numFmtId="0" fontId="7" fillId="3" borderId="13" xfId="2" applyFont="1" applyBorder="1" applyAlignment="1">
      <alignment horizontal="center" vertical="center"/>
    </xf>
    <xf numFmtId="0" fontId="7" fillId="3" borderId="14" xfId="2" applyFont="1" applyBorder="1" applyAlignment="1">
      <alignment horizontal="center" vertical="center"/>
    </xf>
    <xf numFmtId="0" fontId="7" fillId="3" borderId="1" xfId="2" applyFont="1" applyBorder="1" applyAlignment="1">
      <alignment horizontal="center" vertical="center"/>
    </xf>
    <xf numFmtId="0" fontId="7" fillId="3" borderId="8" xfId="2" applyFont="1" applyBorder="1" applyAlignment="1">
      <alignment horizontal="center" vertical="center" wrapText="1"/>
    </xf>
    <xf numFmtId="0" fontId="7" fillId="3" borderId="9" xfId="2" applyFont="1" applyBorder="1" applyAlignment="1">
      <alignment horizontal="center" vertical="center" wrapText="1"/>
    </xf>
    <xf numFmtId="14" fontId="7" fillId="3" borderId="8" xfId="2" applyNumberFormat="1" applyFont="1" applyBorder="1" applyAlignment="1">
      <alignment horizontal="center" vertical="center" wrapText="1"/>
    </xf>
    <xf numFmtId="14" fontId="7" fillId="3" borderId="9" xfId="2" applyNumberFormat="1" applyFont="1" applyBorder="1" applyAlignment="1">
      <alignment horizontal="center" vertical="center" wrapText="1"/>
    </xf>
    <xf numFmtId="0" fontId="7" fillId="3" borderId="6" xfId="2" applyFont="1" applyBorder="1" applyAlignment="1">
      <alignment horizontal="center" vertical="center"/>
    </xf>
    <xf numFmtId="0" fontId="7" fillId="3" borderId="12" xfId="2" applyFont="1" applyBorder="1" applyAlignment="1">
      <alignment horizontal="center" vertical="center"/>
    </xf>
    <xf numFmtId="0" fontId="7" fillId="3" borderId="7" xfId="2" applyFont="1" applyBorder="1" applyAlignment="1">
      <alignment horizontal="center" vertical="center"/>
    </xf>
    <xf numFmtId="14" fontId="7" fillId="3" borderId="13" xfId="2" applyNumberFormat="1" applyFont="1" applyBorder="1" applyAlignment="1">
      <alignment horizontal="center" vertical="center" wrapText="1"/>
    </xf>
    <xf numFmtId="14" fontId="7" fillId="3" borderId="14" xfId="2" applyNumberFormat="1" applyFont="1" applyBorder="1" applyAlignment="1">
      <alignment horizontal="center" vertical="center" wrapText="1"/>
    </xf>
  </cellXfs>
  <cellStyles count="3">
    <cellStyle name="Bad" xfId="1" builtinId="27"/>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1"/>
  <sheetViews>
    <sheetView workbookViewId="0">
      <selection activeCell="I21" sqref="I21"/>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10" t="s">
        <v>7</v>
      </c>
      <c r="J4" s="3" t="s">
        <v>9</v>
      </c>
      <c r="K4" s="3" t="s">
        <v>11</v>
      </c>
      <c r="L4" s="3" t="s">
        <v>27</v>
      </c>
      <c r="M4" s="3" t="s">
        <v>21</v>
      </c>
      <c r="N4" s="13" t="s">
        <v>28</v>
      </c>
      <c r="O4" s="9" t="s">
        <v>5</v>
      </c>
      <c r="P4" s="13" t="s">
        <v>29</v>
      </c>
      <c r="Q4" s="9" t="s">
        <v>5</v>
      </c>
      <c r="R4" s="44"/>
      <c r="S4" s="46"/>
      <c r="T4" s="41"/>
    </row>
    <row r="5" spans="1:20" ht="15.75" customHeight="1" thickBot="1" x14ac:dyDescent="0.25">
      <c r="A5" s="5">
        <v>61.501170000000002</v>
      </c>
      <c r="B5" s="5">
        <v>142.94432</v>
      </c>
      <c r="C5" s="6"/>
      <c r="D5" s="4">
        <v>43343</v>
      </c>
      <c r="E5" s="29">
        <v>36</v>
      </c>
      <c r="F5" s="28">
        <f t="shared" ref="F5:F10" si="0">IF(I5="Melted Out", 0, IF(I5="","",H5-E5-K5-M5))</f>
        <v>561</v>
      </c>
      <c r="G5" s="15">
        <f t="shared" ref="G5:G10" si="1">IF(AND(F5&lt;&gt;"",F4&lt;&gt;""),IF(I5="New Installation",0,IF(I5="Melted Out","&gt;"&amp;TEXT((F4+K4+M4)-(F5+K5+M5),"0.00"),(F4+K4+M4)-(F5+K5+M5))),"")</f>
        <v>0</v>
      </c>
      <c r="H5" s="7">
        <v>600</v>
      </c>
      <c r="I5" s="7" t="s">
        <v>14</v>
      </c>
      <c r="J5" s="6" t="s">
        <v>17</v>
      </c>
      <c r="K5" s="7">
        <v>3</v>
      </c>
      <c r="L5" s="7"/>
      <c r="M5" s="7">
        <v>0</v>
      </c>
      <c r="N5" s="7"/>
      <c r="O5" s="7"/>
      <c r="P5" s="7"/>
      <c r="Q5" s="7"/>
      <c r="R5" s="16">
        <f t="shared" ref="R5:R12" si="2">IF(I5="New Installation",0,IF(I5="","",IF(OR(I5="Melted Out",F5=0),"&gt;"&amp;TEXT((F4-F5)*IF(ISNUMBER(P5),P5,0.9)+M4*N4-M5*N5,"0.00"),(F4-F5)*IF(ISNUMBER(P5),P5,0.9)+M4*N4-M5*N5)))</f>
        <v>0</v>
      </c>
      <c r="S5" s="7"/>
      <c r="T5" s="4" t="s">
        <v>24</v>
      </c>
    </row>
    <row r="6" spans="1:20" ht="16" thickBot="1" x14ac:dyDescent="0.25">
      <c r="A6" s="5">
        <v>61.500703000000001</v>
      </c>
      <c r="B6" s="5">
        <v>142.943444</v>
      </c>
      <c r="C6" s="6">
        <v>679</v>
      </c>
      <c r="D6" s="4">
        <v>43627</v>
      </c>
      <c r="E6" s="29">
        <v>296</v>
      </c>
      <c r="F6" s="28">
        <f t="shared" si="0"/>
        <v>304</v>
      </c>
      <c r="G6" s="15">
        <f t="shared" si="1"/>
        <v>260</v>
      </c>
      <c r="H6" s="7">
        <v>600</v>
      </c>
      <c r="I6" s="7" t="s">
        <v>13</v>
      </c>
      <c r="J6" s="8" t="s">
        <v>18</v>
      </c>
      <c r="K6" s="7">
        <v>0</v>
      </c>
      <c r="L6" s="7"/>
      <c r="M6" s="7">
        <v>0</v>
      </c>
      <c r="N6" s="7"/>
      <c r="O6" s="7"/>
      <c r="P6" s="7"/>
      <c r="Q6" s="7"/>
      <c r="R6" s="16">
        <f t="shared" si="2"/>
        <v>231.3</v>
      </c>
      <c r="S6" s="7"/>
      <c r="T6" s="4" t="s">
        <v>25</v>
      </c>
    </row>
    <row r="7" spans="1:20" ht="16" thickBot="1" x14ac:dyDescent="0.25">
      <c r="A7" s="5">
        <v>61.500535999999997</v>
      </c>
      <c r="B7" s="5">
        <v>142.943208</v>
      </c>
      <c r="C7" s="6">
        <v>678</v>
      </c>
      <c r="D7" s="4">
        <v>43713</v>
      </c>
      <c r="E7" s="29">
        <v>600</v>
      </c>
      <c r="F7" s="28">
        <f t="shared" si="0"/>
        <v>0</v>
      </c>
      <c r="G7" s="15" t="str">
        <f t="shared" si="1"/>
        <v>&gt;304.00</v>
      </c>
      <c r="H7" s="7">
        <v>600</v>
      </c>
      <c r="I7" s="7" t="s">
        <v>8</v>
      </c>
      <c r="J7" s="8" t="s">
        <v>18</v>
      </c>
      <c r="K7" s="7">
        <v>0</v>
      </c>
      <c r="L7" s="7"/>
      <c r="M7" s="7">
        <v>0</v>
      </c>
      <c r="N7" s="7"/>
      <c r="O7" s="7"/>
      <c r="P7" s="7"/>
      <c r="Q7" s="7"/>
      <c r="R7" s="16" t="str">
        <f t="shared" si="2"/>
        <v>&gt;273.60</v>
      </c>
      <c r="S7" s="7"/>
      <c r="T7" s="4" t="s">
        <v>26</v>
      </c>
    </row>
    <row r="8" spans="1:20" ht="136" thickBot="1" x14ac:dyDescent="0.25">
      <c r="A8" s="5">
        <v>61.500073028728302</v>
      </c>
      <c r="B8" s="5">
        <v>142.94285799376601</v>
      </c>
      <c r="C8" s="6">
        <v>660.58795199999895</v>
      </c>
      <c r="D8" s="4">
        <v>44040</v>
      </c>
      <c r="E8" s="29">
        <v>-103</v>
      </c>
      <c r="F8" s="28">
        <f t="shared" si="0"/>
        <v>1297</v>
      </c>
      <c r="G8" s="15">
        <f t="shared" si="1"/>
        <v>0</v>
      </c>
      <c r="H8" s="7">
        <v>1200</v>
      </c>
      <c r="I8" s="7" t="s">
        <v>38</v>
      </c>
      <c r="J8" s="8" t="s">
        <v>17</v>
      </c>
      <c r="K8" s="7">
        <v>6</v>
      </c>
      <c r="L8" s="7"/>
      <c r="M8" s="7">
        <v>0</v>
      </c>
      <c r="N8" s="7"/>
      <c r="O8" s="7"/>
      <c r="P8" s="7"/>
      <c r="Q8" s="7"/>
      <c r="R8" s="16">
        <f t="shared" si="2"/>
        <v>0</v>
      </c>
      <c r="S8" s="7" t="s">
        <v>55</v>
      </c>
      <c r="T8" s="4" t="s">
        <v>54</v>
      </c>
    </row>
    <row r="9" spans="1:20" ht="16" thickBot="1" x14ac:dyDescent="0.25">
      <c r="A9" s="5">
        <v>61.5000440273433</v>
      </c>
      <c r="B9" s="5">
        <v>142.94277098961101</v>
      </c>
      <c r="C9" s="6">
        <v>654.29278599999896</v>
      </c>
      <c r="D9" s="4">
        <v>44077</v>
      </c>
      <c r="E9" s="29">
        <v>90</v>
      </c>
      <c r="F9" s="28">
        <f t="shared" si="0"/>
        <v>1104</v>
      </c>
      <c r="G9" s="15">
        <f t="shared" si="1"/>
        <v>193</v>
      </c>
      <c r="H9" s="7">
        <v>1200</v>
      </c>
      <c r="I9" s="7" t="s">
        <v>41</v>
      </c>
      <c r="J9" s="8" t="s">
        <v>17</v>
      </c>
      <c r="K9" s="7">
        <v>6</v>
      </c>
      <c r="L9" s="7"/>
      <c r="M9" s="7">
        <v>0</v>
      </c>
      <c r="N9" s="7"/>
      <c r="O9" s="7"/>
      <c r="P9" s="7"/>
      <c r="Q9" s="7"/>
      <c r="R9" s="16">
        <f t="shared" si="2"/>
        <v>173.70000000000002</v>
      </c>
      <c r="S9" s="7"/>
      <c r="T9" s="4" t="s">
        <v>63</v>
      </c>
    </row>
    <row r="10" spans="1:20" ht="16" thickBot="1" x14ac:dyDescent="0.25">
      <c r="A10" s="5">
        <v>61.499735999999999</v>
      </c>
      <c r="B10" s="5">
        <v>142.94226</v>
      </c>
      <c r="C10" s="6">
        <v>659.65405299999998</v>
      </c>
      <c r="D10" s="4">
        <v>44357</v>
      </c>
      <c r="E10" s="29">
        <v>372</v>
      </c>
      <c r="F10" s="28">
        <f t="shared" si="0"/>
        <v>822</v>
      </c>
      <c r="G10" s="15">
        <f t="shared" si="1"/>
        <v>282</v>
      </c>
      <c r="H10" s="7">
        <v>1200</v>
      </c>
      <c r="I10" s="7" t="s">
        <v>41</v>
      </c>
      <c r="J10" s="8" t="s">
        <v>17</v>
      </c>
      <c r="K10" s="7">
        <v>6</v>
      </c>
      <c r="L10" s="7"/>
      <c r="M10" s="7">
        <v>0</v>
      </c>
      <c r="N10" s="7"/>
      <c r="O10" s="7"/>
      <c r="P10" s="7"/>
      <c r="Q10" s="7"/>
      <c r="R10" s="16">
        <f t="shared" si="2"/>
        <v>253.8</v>
      </c>
      <c r="S10" s="7"/>
      <c r="T10" s="4" t="s">
        <v>90</v>
      </c>
    </row>
    <row r="11" spans="1:20" ht="16" thickBot="1" x14ac:dyDescent="0.25">
      <c r="A11" s="5">
        <v>61.499677989631799</v>
      </c>
      <c r="B11" s="5">
        <v>142.942149974405</v>
      </c>
      <c r="C11" s="6">
        <v>651.44555700000001</v>
      </c>
      <c r="D11" s="4">
        <v>44393</v>
      </c>
      <c r="E11" s="29">
        <v>84</v>
      </c>
      <c r="F11" s="28">
        <f t="shared" ref="F11:F12" si="3">IF(I11="Melted Out", 0, IF(I11="","",H11-E11-K11-M11))</f>
        <v>510</v>
      </c>
      <c r="G11" s="15">
        <f t="shared" ref="G11:G12" si="4">IF(AND(F11&lt;&gt;"",F10&lt;&gt;""),IF(I11="New Installation",0,IF(I11="Melted Out","&gt;"&amp;TEXT((F10+K10+M10)-(F11+K11+M11),"0.00"),(F10+K10+M10)-(F11+K11+M11))),"")</f>
        <v>312</v>
      </c>
      <c r="H11" s="7">
        <v>600</v>
      </c>
      <c r="I11" s="7" t="s">
        <v>41</v>
      </c>
      <c r="J11" s="8" t="s">
        <v>17</v>
      </c>
      <c r="K11" s="7">
        <v>6</v>
      </c>
      <c r="L11" s="7"/>
      <c r="M11" s="7">
        <v>0</v>
      </c>
      <c r="N11" s="7"/>
      <c r="O11" s="7"/>
      <c r="P11" s="7"/>
      <c r="Q11" s="7"/>
      <c r="R11" s="16">
        <f t="shared" si="2"/>
        <v>280.8</v>
      </c>
      <c r="S11" s="7"/>
      <c r="T11" s="4" t="s">
        <v>87</v>
      </c>
    </row>
    <row r="12" spans="1:20" ht="16" thickBot="1" x14ac:dyDescent="0.25">
      <c r="A12" s="5">
        <v>61.499634</v>
      </c>
      <c r="B12" s="5">
        <v>142.94200000000001</v>
      </c>
      <c r="C12" s="6">
        <v>651.73242200000004</v>
      </c>
      <c r="D12" s="37">
        <v>44448</v>
      </c>
      <c r="E12" s="2">
        <v>377.5</v>
      </c>
      <c r="F12" s="28">
        <f t="shared" si="3"/>
        <v>216.5</v>
      </c>
      <c r="G12" s="15">
        <f t="shared" si="4"/>
        <v>293.5</v>
      </c>
      <c r="H12" s="2">
        <v>600</v>
      </c>
      <c r="I12" s="2" t="s">
        <v>41</v>
      </c>
      <c r="J12" s="2" t="s">
        <v>17</v>
      </c>
      <c r="K12" s="7">
        <v>6</v>
      </c>
      <c r="L12" s="7"/>
      <c r="M12" s="7">
        <v>0</v>
      </c>
      <c r="N12" s="7"/>
      <c r="O12" s="7"/>
      <c r="P12" s="7"/>
      <c r="Q12" s="7"/>
      <c r="R12" s="16">
        <f t="shared" si="2"/>
        <v>264.15000000000003</v>
      </c>
      <c r="S12" s="7"/>
      <c r="T12" s="4" t="s">
        <v>114</v>
      </c>
    </row>
    <row r="13" spans="1:20" ht="15" thickBot="1" x14ac:dyDescent="0.25">
      <c r="A13" s="5"/>
      <c r="B13" s="5"/>
      <c r="C13" s="6"/>
      <c r="D13" s="4"/>
      <c r="E13" s="29"/>
      <c r="F13" s="28"/>
      <c r="G13" s="15"/>
      <c r="H13" s="7"/>
      <c r="I13" s="7"/>
      <c r="J13" s="8"/>
      <c r="K13" s="7"/>
      <c r="L13" s="7"/>
      <c r="M13" s="7"/>
      <c r="N13" s="7"/>
      <c r="O13" s="7"/>
      <c r="P13" s="7"/>
      <c r="Q13" s="7"/>
      <c r="R13" s="16"/>
      <c r="S13" s="7"/>
      <c r="T13" s="4"/>
    </row>
    <row r="14" spans="1:20" ht="15" thickBot="1" x14ac:dyDescent="0.25">
      <c r="A14" s="5"/>
      <c r="B14" s="5"/>
      <c r="C14" s="6"/>
      <c r="D14" s="4"/>
      <c r="E14" s="29"/>
      <c r="F14" s="28"/>
      <c r="G14" s="15"/>
      <c r="H14" s="7"/>
      <c r="I14" s="7"/>
      <c r="J14" s="8"/>
      <c r="K14" s="7"/>
      <c r="L14" s="7"/>
      <c r="M14" s="7"/>
      <c r="N14" s="7"/>
      <c r="O14" s="7"/>
      <c r="P14" s="7"/>
      <c r="Q14" s="7"/>
      <c r="R14" s="16"/>
      <c r="S14" s="7"/>
      <c r="T14" s="4"/>
    </row>
    <row r="15" spans="1:20" ht="15" thickBot="1" x14ac:dyDescent="0.25">
      <c r="A15" s="5"/>
      <c r="B15" s="5"/>
      <c r="C15" s="6"/>
      <c r="D15" s="4"/>
      <c r="E15" s="29"/>
      <c r="F15" s="28"/>
      <c r="G15" s="15"/>
      <c r="H15" s="7"/>
      <c r="I15" s="7"/>
      <c r="J15" s="8"/>
      <c r="K15" s="7"/>
      <c r="L15" s="7"/>
      <c r="M15" s="7"/>
      <c r="N15" s="7"/>
      <c r="O15" s="7"/>
      <c r="P15" s="7"/>
      <c r="Q15" s="7"/>
      <c r="R15" s="16"/>
      <c r="S15" s="7"/>
      <c r="T15" s="4"/>
    </row>
    <row r="16" spans="1:20" ht="15" thickBot="1" x14ac:dyDescent="0.25">
      <c r="A16" s="5"/>
      <c r="B16" s="5"/>
      <c r="C16" s="6"/>
      <c r="D16" s="4"/>
      <c r="E16" s="29"/>
      <c r="F16" s="28"/>
      <c r="G16" s="15"/>
      <c r="H16" s="7"/>
      <c r="I16" s="7"/>
      <c r="J16" s="8"/>
      <c r="K16" s="7"/>
      <c r="L16" s="7"/>
      <c r="M16" s="7"/>
      <c r="N16" s="7"/>
      <c r="O16" s="7"/>
      <c r="P16" s="7"/>
      <c r="Q16" s="7"/>
      <c r="R16" s="16"/>
      <c r="S16" s="7"/>
      <c r="T16" s="4"/>
    </row>
    <row r="17" spans="1:20" ht="15" thickBot="1" x14ac:dyDescent="0.25">
      <c r="A17" s="5"/>
      <c r="B17" s="5"/>
      <c r="C17" s="6"/>
      <c r="D17" s="4"/>
      <c r="E17" s="29"/>
      <c r="F17" s="28"/>
      <c r="G17" s="15"/>
      <c r="H17" s="7"/>
      <c r="I17" s="7"/>
      <c r="J17" s="8"/>
      <c r="K17" s="7"/>
      <c r="L17" s="7"/>
      <c r="M17" s="7"/>
      <c r="N17" s="7"/>
      <c r="O17" s="7"/>
      <c r="P17" s="7"/>
      <c r="Q17" s="7"/>
      <c r="R17" s="16"/>
      <c r="S17" s="7"/>
      <c r="T17" s="4"/>
    </row>
    <row r="18" spans="1:20" ht="15" thickBot="1" x14ac:dyDescent="0.25">
      <c r="A18" s="5"/>
      <c r="B18" s="5"/>
      <c r="C18" s="6"/>
      <c r="D18" s="4"/>
      <c r="E18" s="29"/>
      <c r="F18" s="28"/>
      <c r="G18" s="15"/>
      <c r="H18" s="7"/>
      <c r="I18" s="7"/>
      <c r="J18" s="8"/>
      <c r="K18" s="7"/>
      <c r="L18" s="7"/>
      <c r="M18" s="7"/>
      <c r="N18" s="7"/>
      <c r="O18" s="7"/>
      <c r="P18" s="7"/>
      <c r="Q18" s="7"/>
      <c r="R18" s="16"/>
      <c r="S18" s="7"/>
      <c r="T18" s="4"/>
    </row>
    <row r="19" spans="1:20" ht="15" thickBot="1" x14ac:dyDescent="0.25">
      <c r="A19" s="5"/>
      <c r="B19" s="5"/>
      <c r="C19" s="6"/>
      <c r="D19" s="4"/>
      <c r="E19" s="29"/>
      <c r="F19" s="28"/>
      <c r="G19" s="15"/>
      <c r="H19" s="7"/>
      <c r="I19" s="7"/>
      <c r="J19" s="8"/>
      <c r="K19" s="7"/>
      <c r="L19" s="7"/>
      <c r="M19" s="7"/>
      <c r="N19" s="7"/>
      <c r="O19" s="7"/>
      <c r="P19" s="7"/>
      <c r="Q19" s="7"/>
      <c r="R19" s="16"/>
      <c r="S19" s="7"/>
      <c r="T19" s="4"/>
    </row>
    <row r="20" spans="1:20" ht="15" thickBot="1" x14ac:dyDescent="0.25">
      <c r="A20" s="5"/>
      <c r="B20" s="5"/>
      <c r="C20" s="6"/>
      <c r="D20" s="4"/>
      <c r="E20" s="29"/>
      <c r="F20" s="28"/>
      <c r="G20" s="15"/>
      <c r="H20" s="7"/>
      <c r="I20" s="7"/>
      <c r="J20" s="8"/>
      <c r="K20" s="7"/>
      <c r="L20" s="7"/>
      <c r="M20" s="7"/>
      <c r="N20" s="7"/>
      <c r="O20" s="7"/>
      <c r="P20" s="7"/>
      <c r="Q20" s="7"/>
      <c r="R20" s="16"/>
      <c r="S20" s="7"/>
      <c r="T20" s="4"/>
    </row>
    <row r="21" spans="1:20" ht="16" thickBot="1" x14ac:dyDescent="0.25">
      <c r="A21" s="4"/>
      <c r="B21" s="4"/>
      <c r="C21" s="4"/>
      <c r="D21" s="4"/>
      <c r="E21" s="29"/>
      <c r="F21" s="28" t="str">
        <f t="shared" ref="F21:F31" si="5">IF(I21="Melted Out", 0, IF(I21="","",H21-E21-K21-M21))</f>
        <v/>
      </c>
      <c r="G21" s="15" t="str">
        <f t="shared" ref="G21:G31" si="6">IF(AND(F21&lt;&gt;"",F20&lt;&gt;""),IF(I21="New Installation",0,IF(I21="Melted Out","&gt;"&amp;TEXT((F20+K20+M20)-(F21+K21+M21),"0.00"),(F20+K20+M20)-(F21+K21+M21))),"")</f>
        <v/>
      </c>
      <c r="H21" s="7"/>
      <c r="I21" s="7"/>
      <c r="J21" s="4"/>
      <c r="K21" s="6"/>
      <c r="L21" s="6"/>
      <c r="M21" s="6"/>
      <c r="N21" s="7"/>
      <c r="O21" s="4"/>
      <c r="P21" s="7"/>
      <c r="Q21" s="4"/>
      <c r="R21" s="16" t="str">
        <f t="shared" ref="R21:R31" si="7">IF(I21="New Installation",0,IF(I21="","",IF(OR(I21="Melted Out",F21=0),"&gt;"&amp;TEXT((F20-F21)*IF(ISNUMBER(P21),P21,0.9)+M20*N20-M21*N21,"0.00"),(F20-F21)*IF(ISNUMBER(P21),P21,0.9)+M20*N20-M21*N21)))</f>
        <v/>
      </c>
      <c r="S21" s="7"/>
      <c r="T21" s="4"/>
    </row>
    <row r="22" spans="1:20" ht="16" thickBot="1" x14ac:dyDescent="0.25">
      <c r="A22" s="4"/>
      <c r="B22" s="4"/>
      <c r="C22" s="4"/>
      <c r="D22" s="4"/>
      <c r="E22" s="29"/>
      <c r="F22" s="28" t="str">
        <f t="shared" si="5"/>
        <v/>
      </c>
      <c r="G22" s="15" t="str">
        <f t="shared" si="6"/>
        <v/>
      </c>
      <c r="H22" s="7"/>
      <c r="I22" s="7"/>
      <c r="J22" s="4"/>
      <c r="K22" s="6"/>
      <c r="L22" s="6"/>
      <c r="M22" s="6"/>
      <c r="N22" s="7"/>
      <c r="O22" s="4"/>
      <c r="P22" s="7"/>
      <c r="Q22" s="4"/>
      <c r="R22" s="16" t="str">
        <f t="shared" si="7"/>
        <v/>
      </c>
      <c r="S22" s="7"/>
      <c r="T22" s="4"/>
    </row>
    <row r="23" spans="1:20" ht="16" thickBot="1" x14ac:dyDescent="0.25">
      <c r="A23" s="4"/>
      <c r="B23" s="4"/>
      <c r="C23" s="4"/>
      <c r="D23" s="4"/>
      <c r="E23" s="6"/>
      <c r="F23" s="14" t="str">
        <f t="shared" si="5"/>
        <v/>
      </c>
      <c r="G23" s="15" t="str">
        <f t="shared" si="6"/>
        <v/>
      </c>
      <c r="H23" s="7"/>
      <c r="I23" s="7"/>
      <c r="J23" s="4"/>
      <c r="K23" s="6"/>
      <c r="L23" s="6"/>
      <c r="M23" s="6"/>
      <c r="N23" s="7"/>
      <c r="O23" s="4"/>
      <c r="P23" s="7"/>
      <c r="Q23" s="4"/>
      <c r="R23" s="16" t="str">
        <f t="shared" si="7"/>
        <v/>
      </c>
      <c r="S23" s="7"/>
      <c r="T23" s="4"/>
    </row>
    <row r="24" spans="1:20" ht="16" thickBot="1" x14ac:dyDescent="0.25">
      <c r="A24" s="4"/>
      <c r="B24" s="4"/>
      <c r="C24" s="4"/>
      <c r="D24" s="4"/>
      <c r="E24" s="6"/>
      <c r="F24" s="14" t="str">
        <f t="shared" si="5"/>
        <v/>
      </c>
      <c r="G24" s="15" t="str">
        <f t="shared" si="6"/>
        <v/>
      </c>
      <c r="H24" s="7"/>
      <c r="I24" s="7"/>
      <c r="J24" s="4"/>
      <c r="K24" s="6"/>
      <c r="L24" s="6"/>
      <c r="M24" s="6"/>
      <c r="N24" s="7"/>
      <c r="O24" s="4"/>
      <c r="P24" s="7"/>
      <c r="Q24" s="4"/>
      <c r="R24" s="16" t="str">
        <f t="shared" si="7"/>
        <v/>
      </c>
      <c r="S24" s="7"/>
      <c r="T24" s="4"/>
    </row>
    <row r="25" spans="1:20" ht="16" thickBot="1" x14ac:dyDescent="0.25">
      <c r="A25" s="4"/>
      <c r="B25" s="4"/>
      <c r="C25" s="4"/>
      <c r="D25" s="4"/>
      <c r="E25" s="6"/>
      <c r="F25" s="14" t="str">
        <f t="shared" si="5"/>
        <v/>
      </c>
      <c r="G25" s="15" t="str">
        <f t="shared" si="6"/>
        <v/>
      </c>
      <c r="H25" s="7"/>
      <c r="I25" s="7"/>
      <c r="J25" s="4"/>
      <c r="K25" s="6"/>
      <c r="L25" s="6"/>
      <c r="M25" s="6"/>
      <c r="N25" s="7"/>
      <c r="O25" s="4"/>
      <c r="P25" s="7"/>
      <c r="Q25" s="4"/>
      <c r="R25" s="16" t="str">
        <f t="shared" si="7"/>
        <v/>
      </c>
      <c r="S25" s="7"/>
      <c r="T25" s="4"/>
    </row>
    <row r="26" spans="1:20" ht="16" thickBot="1" x14ac:dyDescent="0.25">
      <c r="A26" s="4"/>
      <c r="B26" s="4"/>
      <c r="C26" s="4"/>
      <c r="D26" s="4"/>
      <c r="E26" s="6"/>
      <c r="F26" s="14" t="str">
        <f t="shared" si="5"/>
        <v/>
      </c>
      <c r="G26" s="15" t="str">
        <f t="shared" si="6"/>
        <v/>
      </c>
      <c r="H26" s="7"/>
      <c r="I26" s="7"/>
      <c r="J26" s="4"/>
      <c r="K26" s="6"/>
      <c r="L26" s="6"/>
      <c r="M26" s="6"/>
      <c r="N26" s="7"/>
      <c r="O26" s="4"/>
      <c r="P26" s="7"/>
      <c r="Q26" s="4"/>
      <c r="R26" s="16" t="str">
        <f t="shared" si="7"/>
        <v/>
      </c>
      <c r="S26" s="7"/>
      <c r="T26" s="4"/>
    </row>
    <row r="27" spans="1:20" ht="16" thickBot="1" x14ac:dyDescent="0.25">
      <c r="A27" s="4"/>
      <c r="B27" s="4"/>
      <c r="C27" s="4"/>
      <c r="D27" s="4"/>
      <c r="E27" s="6"/>
      <c r="F27" s="14" t="str">
        <f t="shared" si="5"/>
        <v/>
      </c>
      <c r="G27" s="15" t="str">
        <f t="shared" si="6"/>
        <v/>
      </c>
      <c r="H27" s="7"/>
      <c r="I27" s="7"/>
      <c r="J27" s="4"/>
      <c r="K27" s="6"/>
      <c r="L27" s="6"/>
      <c r="M27" s="6"/>
      <c r="N27" s="7"/>
      <c r="O27" s="4"/>
      <c r="P27" s="7"/>
      <c r="Q27" s="4"/>
      <c r="R27" s="16" t="str">
        <f t="shared" si="7"/>
        <v/>
      </c>
      <c r="S27" s="7"/>
      <c r="T27" s="4"/>
    </row>
    <row r="28" spans="1:20" ht="16" thickBot="1" x14ac:dyDescent="0.25">
      <c r="A28" s="4"/>
      <c r="B28" s="4"/>
      <c r="C28" s="4"/>
      <c r="D28" s="4"/>
      <c r="E28" s="6"/>
      <c r="F28" s="14" t="str">
        <f t="shared" si="5"/>
        <v/>
      </c>
      <c r="G28" s="15" t="str">
        <f t="shared" si="6"/>
        <v/>
      </c>
      <c r="H28" s="7"/>
      <c r="I28" s="7"/>
      <c r="J28" s="4"/>
      <c r="K28" s="6"/>
      <c r="L28" s="6"/>
      <c r="M28" s="6"/>
      <c r="N28" s="7"/>
      <c r="O28" s="4"/>
      <c r="P28" s="7"/>
      <c r="Q28" s="4"/>
      <c r="R28" s="16" t="str">
        <f t="shared" si="7"/>
        <v/>
      </c>
      <c r="S28" s="7"/>
      <c r="T28" s="4"/>
    </row>
    <row r="29" spans="1:20" ht="16" thickBot="1" x14ac:dyDescent="0.25">
      <c r="A29" s="4"/>
      <c r="B29" s="4"/>
      <c r="C29" s="4"/>
      <c r="D29" s="4"/>
      <c r="E29" s="6"/>
      <c r="F29" s="14" t="str">
        <f t="shared" si="5"/>
        <v/>
      </c>
      <c r="G29" s="15" t="str">
        <f t="shared" si="6"/>
        <v/>
      </c>
      <c r="H29" s="7"/>
      <c r="I29" s="7"/>
      <c r="J29" s="4"/>
      <c r="K29" s="6"/>
      <c r="L29" s="6"/>
      <c r="M29" s="6"/>
      <c r="N29" s="7"/>
      <c r="O29" s="4"/>
      <c r="P29" s="7"/>
      <c r="Q29" s="4"/>
      <c r="R29" s="16" t="str">
        <f t="shared" si="7"/>
        <v/>
      </c>
      <c r="S29" s="7"/>
      <c r="T29" s="4"/>
    </row>
    <row r="30" spans="1:20" ht="16" thickBot="1" x14ac:dyDescent="0.25">
      <c r="A30" s="4"/>
      <c r="B30" s="4"/>
      <c r="C30" s="4"/>
      <c r="D30" s="4"/>
      <c r="E30" s="6"/>
      <c r="F30" s="14" t="str">
        <f t="shared" si="5"/>
        <v/>
      </c>
      <c r="G30" s="15" t="str">
        <f t="shared" si="6"/>
        <v/>
      </c>
      <c r="H30" s="7"/>
      <c r="I30" s="7"/>
      <c r="J30" s="4"/>
      <c r="K30" s="6"/>
      <c r="L30" s="6"/>
      <c r="M30" s="6"/>
      <c r="N30" s="7"/>
      <c r="O30" s="4"/>
      <c r="P30" s="7"/>
      <c r="Q30" s="4"/>
      <c r="R30" s="16" t="str">
        <f t="shared" si="7"/>
        <v/>
      </c>
      <c r="S30" s="7"/>
      <c r="T30" s="4"/>
    </row>
    <row r="31" spans="1:20" ht="16" thickBot="1" x14ac:dyDescent="0.25">
      <c r="A31" s="4"/>
      <c r="B31" s="4"/>
      <c r="C31" s="4"/>
      <c r="D31" s="4"/>
      <c r="E31" s="6"/>
      <c r="F31" s="14" t="str">
        <f t="shared" si="5"/>
        <v/>
      </c>
      <c r="G31" s="15" t="str">
        <f t="shared" si="6"/>
        <v/>
      </c>
      <c r="H31" s="7"/>
      <c r="I31" s="7"/>
      <c r="J31" s="4"/>
      <c r="K31" s="6"/>
      <c r="L31" s="6"/>
      <c r="M31" s="6"/>
      <c r="N31" s="7"/>
      <c r="O31" s="4"/>
      <c r="P31" s="7"/>
      <c r="Q31" s="4"/>
      <c r="R31" s="16" t="str">
        <f t="shared" si="7"/>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5:T10 H5:I10 H13:I31 S13:T31 S12" name="区域3" securityDescriptor="O:WDG:WDD:(A;;CC;;;WD)"/>
    <protectedRange algorithmName="SHA-512" hashValue="K/SDhfe+/mjxv835odsVoEdtAHi7cAaH/jgwxLhbSWA8AwXq7rzFQ5bNmKChXjNkjDXl9kBDks9BeCwB940epA==" saltValue="Umv4IPsuPuqtBoPxakNlTw==" spinCount="100000" sqref="S5:T10 D13:E31 A5:E10 H5:Q10 H13:J31 S13:T31 A12:C31 K12:Q31 S12" name="区域1" securityDescriptor="O:WDG:WDD:(A;;CC;;;WD)"/>
    <protectedRange algorithmName="SHA-512" hashValue="l1fHgc1sn3GbDQtgPtObh5+t7OL3RqRoTbD8spI9RdpGb1tJka3sPqVR5prcrUOY6S1IScfOCNcLFg9dAyDrRQ==" saltValue="nrfajk7BgFTF1u/ElXNgLQ==" spinCount="100000" sqref="J5:Q10 J13:J31 K12:Q31" name="区域2" securityDescriptor="O:WDG:WDD:(A;;CC;;;WD)"/>
    <protectedRange algorithmName="SHA-512" hashValue="Wz6AdmABacdLpzhjV/iEHOpAZxX5uFPUHfb7O8gHmSRJrtjrAEnR8v1VZNZM7oz8udZc1nX8h9RDIZmlvaZYtA==" saltValue="s5A0E9YuB7q7LjZBwuMWPQ==" spinCount="100000" sqref="H11:I11 S11:T11" name="区域3_1" securityDescriptor="O:WDG:WDD:(A;;CC;;;WD)"/>
    <protectedRange algorithmName="SHA-512" hashValue="K/SDhfe+/mjxv835odsVoEdtAHi7cAaH/jgwxLhbSWA8AwXq7rzFQ5bNmKChXjNkjDXl9kBDks9BeCwB940epA==" saltValue="Umv4IPsuPuqtBoPxakNlTw==" spinCount="100000" sqref="H11:Q11 S11:T11 A11:E11" name="区域1_1" securityDescriptor="O:WDG:WDD:(A;;CC;;;WD)"/>
    <protectedRange algorithmName="SHA-512" hashValue="l1fHgc1sn3GbDQtgPtObh5+t7OL3RqRoTbD8spI9RdpGb1tJka3sPqVR5prcrUOY6S1IScfOCNcLFg9dAyDrRQ==" saltValue="nrfajk7BgFTF1u/ElXNgLQ==" spinCount="100000" sqref="J11:Q11" name="区域2_1" securityDescriptor="O:WDG:WDD:(A;;CC;;;WD)"/>
    <protectedRange algorithmName="SHA-512" hashValue="Wz6AdmABacdLpzhjV/iEHOpAZxX5uFPUHfb7O8gHmSRJrtjrAEnR8v1VZNZM7oz8udZc1nX8h9RDIZmlvaZYtA==" saltValue="s5A0E9YuB7q7LjZBwuMWPQ==" spinCount="100000" sqref="T12" name="区域3_1_1" securityDescriptor="O:WDG:WDD:(A;;CC;;;WD)"/>
  </protectedRanges>
  <mergeCells count="9">
    <mergeCell ref="B1:T1"/>
    <mergeCell ref="T3:T4"/>
    <mergeCell ref="A3:C3"/>
    <mergeCell ref="R3:R4"/>
    <mergeCell ref="S3:S4"/>
    <mergeCell ref="N3:Q3"/>
    <mergeCell ref="D3:D4"/>
    <mergeCell ref="J3:M3"/>
    <mergeCell ref="E3:I3"/>
  </mergeCells>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8C09B-A966-E54D-BF9F-6BF2F7D09223}">
  <dimension ref="A1:T31"/>
  <sheetViews>
    <sheetView workbookViewId="0">
      <selection activeCell="T10" sqref="T10"/>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18" t="s">
        <v>7</v>
      </c>
      <c r="J4" s="3" t="s">
        <v>9</v>
      </c>
      <c r="K4" s="3" t="s">
        <v>11</v>
      </c>
      <c r="L4" s="3" t="s">
        <v>27</v>
      </c>
      <c r="M4" s="3" t="s">
        <v>21</v>
      </c>
      <c r="N4" s="13" t="s">
        <v>28</v>
      </c>
      <c r="O4" s="9" t="s">
        <v>5</v>
      </c>
      <c r="P4" s="13" t="s">
        <v>29</v>
      </c>
      <c r="Q4" s="9" t="s">
        <v>5</v>
      </c>
      <c r="R4" s="44"/>
      <c r="S4" s="46"/>
      <c r="T4" s="41"/>
    </row>
    <row r="5" spans="1:20" ht="15.75" customHeight="1" thickBot="1" x14ac:dyDescent="0.25">
      <c r="A5" s="5">
        <v>61.517271017655702</v>
      </c>
      <c r="B5" s="5">
        <v>142.97092395834599</v>
      </c>
      <c r="C5" s="6">
        <v>721.19824200000005</v>
      </c>
      <c r="D5" s="26">
        <v>44004</v>
      </c>
      <c r="E5" s="12">
        <v>-102</v>
      </c>
      <c r="F5" s="14">
        <f>IF(I5="Melted Out", 0, IF(I5="","",H5-E5-K5-M5))</f>
        <v>1292</v>
      </c>
      <c r="G5" s="15">
        <f t="shared" ref="G5:G31" si="0">IF(AND(F5&lt;&gt;"",F4&lt;&gt;""),IF(I5="New Installation",0,IF(I5="Melted Out","&gt;"&amp;TEXT((F4+K4+M4)-(F5+K5+M5),"0.00"),(F4+K4+M4)-(F5+K5+M5))),"")</f>
        <v>0</v>
      </c>
      <c r="H5" s="7">
        <v>1200</v>
      </c>
      <c r="I5" s="7" t="s">
        <v>14</v>
      </c>
      <c r="J5" s="6" t="s">
        <v>17</v>
      </c>
      <c r="K5" s="7">
        <v>10</v>
      </c>
      <c r="L5" s="7" t="s">
        <v>45</v>
      </c>
      <c r="M5" s="7">
        <v>0</v>
      </c>
      <c r="N5" s="7"/>
      <c r="O5" s="7"/>
      <c r="P5" s="7"/>
      <c r="Q5" s="7"/>
      <c r="R5" s="16">
        <f t="shared" ref="R5:R31" si="1">IF(I5="New Installation",0,IF(I5="","",IF(OR(I5="Melted Out",F5=0),"&gt;"&amp;TEXT((F4-F5)*IF(ISNUMBER(P5),P5,0.9)+M4*N4-M5*N5,"0.00"),(F4-F5)*IF(ISNUMBER(P5),P5,0.9)+M4*N4-M5*N5)))</f>
        <v>0</v>
      </c>
      <c r="S5" s="7" t="s">
        <v>47</v>
      </c>
      <c r="T5" s="4" t="s">
        <v>44</v>
      </c>
    </row>
    <row r="6" spans="1:20" ht="16" thickBot="1" x14ac:dyDescent="0.25">
      <c r="A6" s="5"/>
      <c r="B6" s="5"/>
      <c r="C6" s="6"/>
      <c r="D6" s="4">
        <v>44040</v>
      </c>
      <c r="E6" s="12">
        <v>3</v>
      </c>
      <c r="F6" s="14">
        <f>IF(I6="Melted Out", 0, IF(I6="","",H6-E6-K6-M6))</f>
        <v>1187</v>
      </c>
      <c r="G6" s="15">
        <f t="shared" ref="G6" si="2">IF(AND(F6&lt;&gt;"",F5&lt;&gt;""),IF(I6="New Installation",0,IF(I6="Melted Out","&gt;"&amp;TEXT((F5+K5+M5)-(F6+K6+M6),"0.00"),(F5+K5+M5)-(F6+K6+M6))),"")</f>
        <v>105</v>
      </c>
      <c r="H6" s="7">
        <v>1200</v>
      </c>
      <c r="I6" s="7" t="s">
        <v>41</v>
      </c>
      <c r="J6" s="8" t="s">
        <v>17</v>
      </c>
      <c r="K6" s="7">
        <v>10</v>
      </c>
      <c r="L6" s="7"/>
      <c r="M6" s="7"/>
      <c r="N6" s="7"/>
      <c r="O6" s="7"/>
      <c r="P6" s="7"/>
      <c r="Q6" s="7"/>
      <c r="R6" s="16">
        <f t="shared" si="1"/>
        <v>94.5</v>
      </c>
      <c r="S6" s="7"/>
      <c r="T6" s="4" t="s">
        <v>54</v>
      </c>
    </row>
    <row r="7" spans="1:20" ht="106" thickBot="1" x14ac:dyDescent="0.25">
      <c r="A7" s="5">
        <v>61.517234975472</v>
      </c>
      <c r="B7" s="5">
        <v>142.97074098140001</v>
      </c>
      <c r="C7" s="6">
        <v>718.71</v>
      </c>
      <c r="D7" s="4">
        <v>44077</v>
      </c>
      <c r="E7" s="12">
        <v>90</v>
      </c>
      <c r="F7" s="14">
        <f>IF(I7="Melted Out", 0, IF(I7="","",H7-E7-K7-M7))</f>
        <v>1100</v>
      </c>
      <c r="G7" s="15">
        <f>IF(AND(F7&lt;&gt;"",F6&lt;&gt;""),IF(I7="New Installation",0,IF(I7="Melted Out","&gt;"&amp;TEXT((F6+K6+M6)-(F7+K7+M7),"0.00"),(F6+K6+M6)-(F7+K7+M7))),"")</f>
        <v>87</v>
      </c>
      <c r="H7" s="7">
        <v>1200</v>
      </c>
      <c r="I7" s="7" t="s">
        <v>41</v>
      </c>
      <c r="J7" s="8" t="s">
        <v>17</v>
      </c>
      <c r="K7" s="7">
        <v>10</v>
      </c>
      <c r="L7" s="7" t="s">
        <v>45</v>
      </c>
      <c r="M7" s="7">
        <v>0</v>
      </c>
      <c r="N7" s="7"/>
      <c r="O7" s="7"/>
      <c r="P7" s="7"/>
      <c r="Q7" s="7"/>
      <c r="R7" s="16">
        <f>IF(I7="New Installation",0,IF(I7="","",IF(OR(I7="Melted Out",F7=0),"&gt;"&amp;TEXT((F6-F7)*IF(ISNUMBER(P7),P7,0.9)+M6*N6-M7*N7,"0.00"),(F6-F7)*IF(ISNUMBER(P7),P7,0.9)+M6*N6-M7*N7)))</f>
        <v>78.3</v>
      </c>
      <c r="S7" s="7"/>
      <c r="T7" s="4" t="s">
        <v>50</v>
      </c>
    </row>
    <row r="8" spans="1:20" ht="16" thickBot="1" x14ac:dyDescent="0.25">
      <c r="A8" s="5">
        <v>61.517088000000001</v>
      </c>
      <c r="B8" s="5">
        <v>142.97028</v>
      </c>
      <c r="C8" s="6">
        <v>710.78955099999996</v>
      </c>
      <c r="D8" s="4">
        <v>44355</v>
      </c>
      <c r="E8" s="12">
        <v>194</v>
      </c>
      <c r="F8" s="14">
        <f t="shared" ref="F8:F31" si="3">IF(I8="Melted Out", 0, IF(I8="","",H8-E8-K8-M8))</f>
        <v>996</v>
      </c>
      <c r="G8" s="15">
        <f t="shared" si="0"/>
        <v>104</v>
      </c>
      <c r="H8" s="7">
        <v>1200</v>
      </c>
      <c r="I8" s="7" t="s">
        <v>41</v>
      </c>
      <c r="J8" s="4" t="s">
        <v>17</v>
      </c>
      <c r="K8" s="6">
        <v>10</v>
      </c>
      <c r="L8" s="6"/>
      <c r="M8" s="6">
        <v>0</v>
      </c>
      <c r="N8" s="7"/>
      <c r="O8" s="4"/>
      <c r="P8" s="7"/>
      <c r="Q8" s="7"/>
      <c r="R8" s="16">
        <f t="shared" si="1"/>
        <v>93.600000000000009</v>
      </c>
      <c r="S8" s="7"/>
      <c r="T8" s="4" t="s">
        <v>100</v>
      </c>
    </row>
    <row r="9" spans="1:20" ht="16" thickBot="1" x14ac:dyDescent="0.25">
      <c r="A9" s="5">
        <v>61.517079994082401</v>
      </c>
      <c r="B9" s="5">
        <v>142.9701089859</v>
      </c>
      <c r="C9" s="6">
        <v>709.93072500000005</v>
      </c>
      <c r="D9" s="4">
        <v>44393</v>
      </c>
      <c r="E9" s="12">
        <v>13</v>
      </c>
      <c r="F9" s="14">
        <f t="shared" si="3"/>
        <v>877</v>
      </c>
      <c r="G9" s="15">
        <f>IF(AND(F9&lt;&gt;"",F8&lt;&gt;""),IF(I9="New Installation",0,IF(I9="Melted Out","&gt;"&amp;TEXT((F8+K8+M8)-(F9+K9+M9),"0.00"),(F8+K8+M8)-(F9+K9+M9))),"")</f>
        <v>119</v>
      </c>
      <c r="H9" s="7">
        <v>900</v>
      </c>
      <c r="I9" s="7" t="s">
        <v>41</v>
      </c>
      <c r="J9" s="4" t="s">
        <v>17</v>
      </c>
      <c r="K9" s="6">
        <v>10</v>
      </c>
      <c r="L9" s="6"/>
      <c r="M9" s="6">
        <v>0</v>
      </c>
      <c r="N9" s="7"/>
      <c r="O9" s="4"/>
      <c r="P9" s="7"/>
      <c r="Q9" s="7"/>
      <c r="R9" s="16">
        <f>IF(I9="New Installation",0,IF(I9="","",IF(OR(I9="Melted Out",F9=0),"&gt;"&amp;TEXT((F8-F9)*IF(ISNUMBER(P9),P9,0.9)+M8*N8-M9*N9,"0.00"),(F8-F9)*IF(ISNUMBER(P9),P9,0.9)+M8*N8-M9*N9)))</f>
        <v>107.10000000000001</v>
      </c>
      <c r="S9" s="7"/>
      <c r="T9" s="4" t="s">
        <v>100</v>
      </c>
    </row>
    <row r="10" spans="1:20" ht="16" thickBot="1" x14ac:dyDescent="0.25">
      <c r="A10" s="5"/>
      <c r="B10" s="5"/>
      <c r="C10" s="6"/>
      <c r="D10" s="4">
        <v>44448</v>
      </c>
      <c r="E10" s="12">
        <v>140</v>
      </c>
      <c r="F10" s="14">
        <f t="shared" si="3"/>
        <v>750</v>
      </c>
      <c r="G10" s="15">
        <f t="shared" si="0"/>
        <v>127</v>
      </c>
      <c r="H10" s="7">
        <v>900</v>
      </c>
      <c r="I10" s="7" t="s">
        <v>41</v>
      </c>
      <c r="J10" s="4" t="s">
        <v>17</v>
      </c>
      <c r="K10" s="6">
        <v>10</v>
      </c>
      <c r="L10" s="6"/>
      <c r="M10" s="6">
        <v>0</v>
      </c>
      <c r="N10" s="7"/>
      <c r="O10" s="7"/>
      <c r="P10" s="7"/>
      <c r="Q10" s="7"/>
      <c r="R10" s="16">
        <f t="shared" si="1"/>
        <v>114.3</v>
      </c>
      <c r="S10" s="7"/>
      <c r="T10" s="4" t="s">
        <v>114</v>
      </c>
    </row>
    <row r="11" spans="1:20" ht="16" thickBot="1" x14ac:dyDescent="0.25">
      <c r="A11" s="5"/>
      <c r="B11" s="5"/>
      <c r="C11" s="6"/>
      <c r="D11" s="4"/>
      <c r="E11" s="12"/>
      <c r="F11" s="14" t="str">
        <f t="shared" si="3"/>
        <v/>
      </c>
      <c r="G11" s="15" t="str">
        <f t="shared" si="0"/>
        <v/>
      </c>
      <c r="H11" s="7"/>
      <c r="I11" s="7"/>
      <c r="J11" s="4"/>
      <c r="K11" s="6"/>
      <c r="L11" s="6"/>
      <c r="M11" s="6"/>
      <c r="N11" s="7"/>
      <c r="O11" s="4"/>
      <c r="P11" s="7"/>
      <c r="Q11" s="7"/>
      <c r="R11" s="16" t="str">
        <f t="shared" si="1"/>
        <v/>
      </c>
      <c r="S11" s="7"/>
      <c r="T11" s="4"/>
    </row>
    <row r="12" spans="1:20" ht="16" thickBot="1" x14ac:dyDescent="0.25">
      <c r="A12" s="5"/>
      <c r="B12" s="5"/>
      <c r="C12" s="6"/>
      <c r="D12" s="4"/>
      <c r="E12" s="12"/>
      <c r="F12" s="14" t="str">
        <f t="shared" si="3"/>
        <v/>
      </c>
      <c r="G12" s="15" t="str">
        <f t="shared" si="0"/>
        <v/>
      </c>
      <c r="H12" s="7"/>
      <c r="I12" s="7"/>
      <c r="J12" s="4"/>
      <c r="K12" s="6"/>
      <c r="L12" s="6"/>
      <c r="M12" s="6"/>
      <c r="N12" s="7"/>
      <c r="O12" s="4"/>
      <c r="P12" s="7"/>
      <c r="Q12" s="7"/>
      <c r="R12" s="16" t="str">
        <f t="shared" si="1"/>
        <v/>
      </c>
      <c r="S12" s="7"/>
      <c r="T12" s="4"/>
    </row>
    <row r="13" spans="1:20" ht="16" thickBot="1" x14ac:dyDescent="0.25">
      <c r="A13" s="5"/>
      <c r="B13" s="5"/>
      <c r="C13" s="6"/>
      <c r="D13" s="4"/>
      <c r="E13" s="12"/>
      <c r="F13" s="14" t="str">
        <f t="shared" si="3"/>
        <v/>
      </c>
      <c r="G13" s="15" t="str">
        <f>IF(AND(F13&lt;&gt;"",F12&lt;&gt;""),IF(I13="New Installation",0,IF(I13="Melted Out","&gt;"&amp;TEXT((F12+K12+M12)-(F13+K13+M13),"0.00"),(F12+K12+M12)-(F13+K13+M13))),"")</f>
        <v/>
      </c>
      <c r="H13" s="7"/>
      <c r="I13" s="7"/>
      <c r="J13" s="4"/>
      <c r="K13" s="6"/>
      <c r="L13" s="6"/>
      <c r="M13" s="6"/>
      <c r="N13" s="7"/>
      <c r="O13" s="4"/>
      <c r="P13" s="7"/>
      <c r="Q13" s="4"/>
      <c r="R13" s="16" t="str">
        <f>IF(I13="New Installation",0,IF(I13="","",IF(OR(I13="Melted Out",F13=0),"&gt;"&amp;TEXT((F12-F13)*IF(ISNUMBER(P13),P13,0.9)+M12*N12-M13*N13,"0.00"),(F12-F13)*IF(ISNUMBER(P13),P13,0.9)+M12*N12-M13*N13)))</f>
        <v/>
      </c>
      <c r="S13" s="7"/>
      <c r="T13" s="4"/>
    </row>
    <row r="14" spans="1:20" ht="16" thickBot="1" x14ac:dyDescent="0.25">
      <c r="A14" s="5"/>
      <c r="B14" s="5"/>
      <c r="C14" s="6"/>
      <c r="D14" s="4"/>
      <c r="E14" s="12"/>
      <c r="F14" s="14" t="str">
        <f t="shared" si="3"/>
        <v/>
      </c>
      <c r="G14" s="15" t="str">
        <f>IF(AND(F14&lt;&gt;"",F13&lt;&gt;""),IF(I14="New Installation",0,IF(I14="Melted Out","&gt;"&amp;TEXT((F13+K13+M13)-(F14+K14+M14),"0.00"),(F13+K13+M13)-(F14+K14+M14))),"")</f>
        <v/>
      </c>
      <c r="H14" s="7"/>
      <c r="I14" s="7"/>
      <c r="J14" s="4"/>
      <c r="K14" s="6"/>
      <c r="L14" s="6"/>
      <c r="M14" s="6"/>
      <c r="N14" s="7"/>
      <c r="O14" s="4"/>
      <c r="P14" s="7"/>
      <c r="Q14" s="4"/>
      <c r="R14" s="16" t="str">
        <f>IF(I14="New Installation",0,IF(I14="","",IF(OR(I14="Melted Out",F14=0),"&gt;"&amp;TEXT((F13-F14)*IF(ISNUMBER(P14),P14,0.9)+M13*N13-M14*N14,"0.00"),(F13-F14)*IF(ISNUMBER(P14),P14,0.9)+M13*N13-M14*N14)))</f>
        <v/>
      </c>
      <c r="S14" s="7"/>
      <c r="T14" s="4"/>
    </row>
    <row r="15" spans="1:20" ht="16" thickBot="1" x14ac:dyDescent="0.25">
      <c r="A15" s="5"/>
      <c r="B15" s="5"/>
      <c r="C15" s="6"/>
      <c r="D15" s="4"/>
      <c r="E15" s="12"/>
      <c r="F15" s="14" t="str">
        <f t="shared" si="3"/>
        <v/>
      </c>
      <c r="G15" s="15" t="str">
        <f t="shared" si="0"/>
        <v/>
      </c>
      <c r="H15" s="7"/>
      <c r="I15" s="7"/>
      <c r="J15" s="4"/>
      <c r="K15" s="6"/>
      <c r="L15" s="6"/>
      <c r="M15" s="6"/>
      <c r="N15" s="7"/>
      <c r="O15" s="4"/>
      <c r="P15" s="7"/>
      <c r="Q15" s="4"/>
      <c r="R15" s="16" t="str">
        <f t="shared" si="1"/>
        <v/>
      </c>
      <c r="S15" s="7"/>
      <c r="T15" s="4"/>
    </row>
    <row r="16" spans="1:20" ht="16" thickBot="1" x14ac:dyDescent="0.25">
      <c r="A16" s="5"/>
      <c r="B16" s="5"/>
      <c r="C16" s="6"/>
      <c r="D16" s="4"/>
      <c r="E16" s="12"/>
      <c r="F16" s="14" t="str">
        <f t="shared" si="3"/>
        <v/>
      </c>
      <c r="G16" s="15" t="str">
        <f t="shared" si="0"/>
        <v/>
      </c>
      <c r="H16" s="7"/>
      <c r="I16" s="7"/>
      <c r="J16" s="4"/>
      <c r="K16" s="6"/>
      <c r="L16" s="6"/>
      <c r="M16" s="6"/>
      <c r="N16" s="7"/>
      <c r="O16" s="4"/>
      <c r="P16" s="7"/>
      <c r="Q16" s="4"/>
      <c r="R16" s="16" t="str">
        <f t="shared" si="1"/>
        <v/>
      </c>
      <c r="S16" s="7"/>
      <c r="T16" s="4"/>
    </row>
    <row r="17" spans="1:20" ht="16" thickBot="1" x14ac:dyDescent="0.25">
      <c r="A17" s="5"/>
      <c r="B17" s="5"/>
      <c r="C17" s="6"/>
      <c r="D17" s="4"/>
      <c r="E17" s="12"/>
      <c r="F17" s="14" t="str">
        <f t="shared" si="3"/>
        <v/>
      </c>
      <c r="G17" s="15" t="str">
        <f t="shared" si="0"/>
        <v/>
      </c>
      <c r="H17" s="7"/>
      <c r="I17" s="7"/>
      <c r="J17" s="4"/>
      <c r="K17" s="6"/>
      <c r="L17" s="6"/>
      <c r="M17" s="6"/>
      <c r="N17" s="7"/>
      <c r="O17" s="4"/>
      <c r="P17" s="7"/>
      <c r="Q17" s="4"/>
      <c r="R17" s="16" t="str">
        <f t="shared" si="1"/>
        <v/>
      </c>
      <c r="S17" s="7"/>
      <c r="T17" s="4"/>
    </row>
    <row r="18" spans="1:20" ht="16" thickBot="1" x14ac:dyDescent="0.25">
      <c r="A18" s="5"/>
      <c r="B18" s="5"/>
      <c r="C18" s="6"/>
      <c r="D18" s="4"/>
      <c r="E18" s="12"/>
      <c r="F18" s="14" t="str">
        <f t="shared" si="3"/>
        <v/>
      </c>
      <c r="G18" s="15" t="str">
        <f t="shared" si="0"/>
        <v/>
      </c>
      <c r="H18" s="7"/>
      <c r="I18" s="7"/>
      <c r="J18" s="4"/>
      <c r="K18" s="6"/>
      <c r="L18" s="6"/>
      <c r="M18" s="6"/>
      <c r="N18" s="7"/>
      <c r="O18" s="4"/>
      <c r="P18" s="7"/>
      <c r="Q18" s="4"/>
      <c r="R18" s="16" t="str">
        <f t="shared" si="1"/>
        <v/>
      </c>
      <c r="S18" s="7"/>
      <c r="T18" s="4"/>
    </row>
    <row r="19" spans="1:20" ht="16" thickBot="1" x14ac:dyDescent="0.25">
      <c r="A19" s="5"/>
      <c r="B19" s="5"/>
      <c r="C19" s="6"/>
      <c r="D19" s="4"/>
      <c r="E19" s="12"/>
      <c r="F19" s="14" t="str">
        <f t="shared" si="3"/>
        <v/>
      </c>
      <c r="G19" s="15" t="str">
        <f t="shared" si="0"/>
        <v/>
      </c>
      <c r="H19" s="7"/>
      <c r="I19" s="7"/>
      <c r="J19" s="4"/>
      <c r="K19" s="6"/>
      <c r="L19" s="6"/>
      <c r="M19" s="6"/>
      <c r="N19" s="7"/>
      <c r="O19" s="4"/>
      <c r="P19" s="7"/>
      <c r="Q19" s="4"/>
      <c r="R19" s="16" t="str">
        <f t="shared" si="1"/>
        <v/>
      </c>
      <c r="S19" s="7"/>
      <c r="T19" s="4"/>
    </row>
    <row r="20" spans="1:20" ht="16" thickBot="1" x14ac:dyDescent="0.25">
      <c r="A20" s="5"/>
      <c r="B20" s="5"/>
      <c r="C20" s="6"/>
      <c r="D20" s="4"/>
      <c r="E20" s="12"/>
      <c r="F20" s="14" t="str">
        <f t="shared" si="3"/>
        <v/>
      </c>
      <c r="G20" s="15" t="str">
        <f t="shared" si="0"/>
        <v/>
      </c>
      <c r="H20" s="7"/>
      <c r="I20" s="7"/>
      <c r="J20" s="4"/>
      <c r="K20" s="6"/>
      <c r="L20" s="6"/>
      <c r="M20" s="6"/>
      <c r="N20" s="7"/>
      <c r="O20" s="4"/>
      <c r="P20" s="7"/>
      <c r="Q20" s="4"/>
      <c r="R20" s="16" t="str">
        <f t="shared" si="1"/>
        <v/>
      </c>
      <c r="S20" s="7"/>
      <c r="T20" s="4"/>
    </row>
    <row r="21" spans="1:20" ht="16" thickBot="1" x14ac:dyDescent="0.25">
      <c r="A21" s="5"/>
      <c r="B21" s="5"/>
      <c r="C21" s="6"/>
      <c r="D21" s="4"/>
      <c r="E21" s="12"/>
      <c r="F21" s="14" t="str">
        <f t="shared" si="3"/>
        <v/>
      </c>
      <c r="G21" s="15" t="str">
        <f t="shared" si="0"/>
        <v/>
      </c>
      <c r="H21" s="7"/>
      <c r="I21" s="7"/>
      <c r="J21" s="4"/>
      <c r="K21" s="6"/>
      <c r="L21" s="6"/>
      <c r="M21" s="6"/>
      <c r="N21" s="7"/>
      <c r="O21" s="4"/>
      <c r="P21" s="7"/>
      <c r="Q21" s="4"/>
      <c r="R21" s="16" t="str">
        <f t="shared" si="1"/>
        <v/>
      </c>
      <c r="S21" s="7"/>
      <c r="T21" s="4"/>
    </row>
    <row r="22" spans="1:20" ht="16" thickBot="1" x14ac:dyDescent="0.25">
      <c r="A22" s="5"/>
      <c r="B22" s="5"/>
      <c r="C22" s="6"/>
      <c r="D22" s="4"/>
      <c r="E22" s="12"/>
      <c r="F22" s="14" t="str">
        <f t="shared" si="3"/>
        <v/>
      </c>
      <c r="G22" s="15" t="str">
        <f t="shared" si="0"/>
        <v/>
      </c>
      <c r="H22" s="7"/>
      <c r="I22" s="7"/>
      <c r="J22" s="4"/>
      <c r="K22" s="6"/>
      <c r="L22" s="6"/>
      <c r="M22" s="6"/>
      <c r="N22" s="7"/>
      <c r="O22" s="4"/>
      <c r="P22" s="7"/>
      <c r="Q22" s="4"/>
      <c r="R22" s="16" t="str">
        <f t="shared" si="1"/>
        <v/>
      </c>
      <c r="S22" s="7"/>
      <c r="T22" s="4"/>
    </row>
    <row r="23" spans="1:20" ht="16" thickBot="1" x14ac:dyDescent="0.25">
      <c r="A23" s="5"/>
      <c r="B23" s="5"/>
      <c r="C23" s="6"/>
      <c r="D23" s="4"/>
      <c r="E23" s="12"/>
      <c r="F23" s="14" t="str">
        <f t="shared" si="3"/>
        <v/>
      </c>
      <c r="G23" s="15" t="str">
        <f t="shared" si="0"/>
        <v/>
      </c>
      <c r="H23" s="7"/>
      <c r="I23" s="7"/>
      <c r="J23" s="4"/>
      <c r="K23" s="6"/>
      <c r="L23" s="6"/>
      <c r="M23" s="6"/>
      <c r="N23" s="7"/>
      <c r="O23" s="4"/>
      <c r="P23" s="7"/>
      <c r="Q23" s="4"/>
      <c r="R23" s="16" t="str">
        <f t="shared" si="1"/>
        <v/>
      </c>
      <c r="S23" s="7"/>
      <c r="T23" s="4"/>
    </row>
    <row r="24" spans="1:20" ht="16" thickBot="1" x14ac:dyDescent="0.25">
      <c r="A24" s="4"/>
      <c r="B24" s="4"/>
      <c r="C24" s="4"/>
      <c r="D24" s="4"/>
      <c r="E24" s="12"/>
      <c r="F24" s="14" t="str">
        <f t="shared" si="3"/>
        <v/>
      </c>
      <c r="G24" s="15" t="str">
        <f t="shared" si="0"/>
        <v/>
      </c>
      <c r="H24" s="7"/>
      <c r="I24" s="7"/>
      <c r="J24" s="4"/>
      <c r="K24" s="6"/>
      <c r="L24" s="6"/>
      <c r="M24" s="6"/>
      <c r="N24" s="7"/>
      <c r="O24" s="4"/>
      <c r="P24" s="7"/>
      <c r="Q24" s="4"/>
      <c r="R24" s="16" t="str">
        <f t="shared" si="1"/>
        <v/>
      </c>
      <c r="S24" s="7"/>
      <c r="T24" s="4"/>
    </row>
    <row r="25" spans="1:20" ht="16" thickBot="1" x14ac:dyDescent="0.25">
      <c r="A25" s="4"/>
      <c r="B25" s="4"/>
      <c r="C25" s="4"/>
      <c r="D25" s="4"/>
      <c r="E25" s="12"/>
      <c r="F25" s="14" t="str">
        <f t="shared" si="3"/>
        <v/>
      </c>
      <c r="G25" s="15" t="str">
        <f t="shared" si="0"/>
        <v/>
      </c>
      <c r="H25" s="7"/>
      <c r="I25" s="7"/>
      <c r="J25" s="4"/>
      <c r="K25" s="6"/>
      <c r="L25" s="6"/>
      <c r="M25" s="6"/>
      <c r="N25" s="7"/>
      <c r="O25" s="4"/>
      <c r="P25" s="7"/>
      <c r="Q25" s="4"/>
      <c r="R25" s="16" t="str">
        <f t="shared" si="1"/>
        <v/>
      </c>
      <c r="S25" s="7"/>
      <c r="T25" s="4"/>
    </row>
    <row r="26" spans="1:20" ht="16" thickBot="1" x14ac:dyDescent="0.25">
      <c r="A26" s="4"/>
      <c r="B26" s="4"/>
      <c r="C26" s="4"/>
      <c r="D26" s="4"/>
      <c r="E26" s="12"/>
      <c r="F26" s="14" t="str">
        <f t="shared" si="3"/>
        <v/>
      </c>
      <c r="G26" s="15" t="str">
        <f t="shared" si="0"/>
        <v/>
      </c>
      <c r="H26" s="7"/>
      <c r="I26" s="7"/>
      <c r="J26" s="4"/>
      <c r="K26" s="6"/>
      <c r="L26" s="6"/>
      <c r="M26" s="6"/>
      <c r="N26" s="7"/>
      <c r="O26" s="4"/>
      <c r="P26" s="7"/>
      <c r="Q26" s="4"/>
      <c r="R26" s="16" t="str">
        <f t="shared" si="1"/>
        <v/>
      </c>
      <c r="S26" s="7"/>
      <c r="T26" s="4"/>
    </row>
    <row r="27" spans="1:20" ht="16" thickBot="1" x14ac:dyDescent="0.25">
      <c r="A27" s="4"/>
      <c r="B27" s="4"/>
      <c r="C27" s="4"/>
      <c r="D27" s="4"/>
      <c r="E27" s="12"/>
      <c r="F27" s="14" t="str">
        <f t="shared" si="3"/>
        <v/>
      </c>
      <c r="G27" s="15" t="str">
        <f t="shared" si="0"/>
        <v/>
      </c>
      <c r="H27" s="7"/>
      <c r="I27" s="7"/>
      <c r="J27" s="4"/>
      <c r="K27" s="6"/>
      <c r="L27" s="6"/>
      <c r="M27" s="6"/>
      <c r="N27" s="7"/>
      <c r="O27" s="4"/>
      <c r="P27" s="7"/>
      <c r="Q27" s="4"/>
      <c r="R27" s="16" t="str">
        <f t="shared" si="1"/>
        <v/>
      </c>
      <c r="S27" s="7"/>
      <c r="T27" s="4"/>
    </row>
    <row r="28" spans="1:20" ht="16" thickBot="1" x14ac:dyDescent="0.25">
      <c r="A28" s="4"/>
      <c r="B28" s="4"/>
      <c r="C28" s="4"/>
      <c r="D28" s="4"/>
      <c r="E28" s="12"/>
      <c r="F28" s="14" t="str">
        <f t="shared" si="3"/>
        <v/>
      </c>
      <c r="G28" s="15" t="str">
        <f t="shared" si="0"/>
        <v/>
      </c>
      <c r="H28" s="7"/>
      <c r="I28" s="7"/>
      <c r="J28" s="4"/>
      <c r="K28" s="6"/>
      <c r="L28" s="6"/>
      <c r="M28" s="6"/>
      <c r="N28" s="7"/>
      <c r="O28" s="4"/>
      <c r="P28" s="7"/>
      <c r="Q28" s="4"/>
      <c r="R28" s="16" t="str">
        <f t="shared" si="1"/>
        <v/>
      </c>
      <c r="S28" s="7"/>
      <c r="T28" s="4"/>
    </row>
    <row r="29" spans="1:20" ht="16" thickBot="1" x14ac:dyDescent="0.25">
      <c r="A29" s="4"/>
      <c r="B29" s="4"/>
      <c r="C29" s="4"/>
      <c r="D29" s="4"/>
      <c r="E29" s="12"/>
      <c r="F29" s="14" t="str">
        <f t="shared" si="3"/>
        <v/>
      </c>
      <c r="G29" s="15" t="str">
        <f t="shared" si="0"/>
        <v/>
      </c>
      <c r="H29" s="7"/>
      <c r="I29" s="7"/>
      <c r="J29" s="4"/>
      <c r="K29" s="6"/>
      <c r="L29" s="6"/>
      <c r="M29" s="6"/>
      <c r="N29" s="7"/>
      <c r="O29" s="4"/>
      <c r="P29" s="7"/>
      <c r="Q29" s="4"/>
      <c r="R29" s="16" t="str">
        <f t="shared" si="1"/>
        <v/>
      </c>
      <c r="S29" s="7"/>
      <c r="T29" s="4"/>
    </row>
    <row r="30" spans="1:20" ht="16" thickBot="1" x14ac:dyDescent="0.25">
      <c r="A30" s="4"/>
      <c r="B30" s="4"/>
      <c r="C30" s="4"/>
      <c r="D30" s="4"/>
      <c r="E30" s="12"/>
      <c r="F30" s="14" t="str">
        <f t="shared" si="3"/>
        <v/>
      </c>
      <c r="G30" s="15" t="str">
        <f t="shared" si="0"/>
        <v/>
      </c>
      <c r="H30" s="7"/>
      <c r="I30" s="7"/>
      <c r="J30" s="4"/>
      <c r="K30" s="6"/>
      <c r="L30" s="6"/>
      <c r="M30" s="6"/>
      <c r="N30" s="7"/>
      <c r="O30" s="4"/>
      <c r="P30" s="7"/>
      <c r="Q30" s="4"/>
      <c r="R30" s="16" t="str">
        <f t="shared" si="1"/>
        <v/>
      </c>
      <c r="S30" s="7"/>
      <c r="T30" s="4"/>
    </row>
    <row r="31" spans="1:20" ht="16" thickBot="1" x14ac:dyDescent="0.25">
      <c r="A31" s="4"/>
      <c r="B31" s="4"/>
      <c r="C31" s="4"/>
      <c r="D31" s="4"/>
      <c r="E31" s="12"/>
      <c r="F31" s="14" t="str">
        <f t="shared" si="3"/>
        <v/>
      </c>
      <c r="G31" s="15" t="str">
        <f t="shared" si="0"/>
        <v/>
      </c>
      <c r="H31" s="7"/>
      <c r="I31" s="7"/>
      <c r="J31" s="4"/>
      <c r="K31" s="6"/>
      <c r="L31" s="6"/>
      <c r="M31" s="6"/>
      <c r="N31" s="7"/>
      <c r="O31" s="4"/>
      <c r="P31" s="7"/>
      <c r="Q31" s="4"/>
      <c r="R31" s="16" t="str">
        <f t="shared" si="1"/>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H5:I31 S5:T9 S11:T31 S10" name="区域3" securityDescriptor="O:WDG:WDD:(A;;CC;;;WD)"/>
    <protectedRange algorithmName="SHA-512" hashValue="K/SDhfe+/mjxv835odsVoEdtAHi7cAaH/jgwxLhbSWA8AwXq7rzFQ5bNmKChXjNkjDXl9kBDks9BeCwB940epA==" saltValue="Umv4IPsuPuqtBoPxakNlTw==" spinCount="100000" sqref="S8:S12 S5:T7 S13:T31 H5:Q31 A5:E8 A10:E31 E9" name="区域1" securityDescriptor="O:WDG:WDD:(A;;CC;;;WD)"/>
    <protectedRange algorithmName="SHA-512" hashValue="l1fHgc1sn3GbDQtgPtObh5+t7OL3RqRoTbD8spI9RdpGb1tJka3sPqVR5prcrUOY6S1IScfOCNcLFg9dAyDrRQ==" saltValue="nrfajk7BgFTF1u/ElXNgLQ==" spinCount="100000" sqref="J5:Q31" name="区域2" securityDescriptor="O:WDG:WDD:(A;;CC;;;WD)"/>
    <protectedRange algorithmName="SHA-512" hashValue="K/SDhfe+/mjxv835odsVoEdtAHi7cAaH/jgwxLhbSWA8AwXq7rzFQ5bNmKChXjNkjDXl9kBDks9BeCwB940epA==" saltValue="Umv4IPsuPuqtBoPxakNlTw==" spinCount="100000" sqref="A9:D9" name="区域1_1" securityDescriptor="O:WDG:WDD:(A;;CC;;;WD)"/>
    <protectedRange algorithmName="SHA-512" hashValue="Wz6AdmABacdLpzhjV/iEHOpAZxX5uFPUHfb7O8gHmSRJrtjrAEnR8v1VZNZM7oz8udZc1nX8h9RDIZmlvaZYtA==" saltValue="s5A0E9YuB7q7LjZBwuMWPQ==" spinCount="100000" sqref="T10" name="区域3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E6EBC-B3AF-4C82-8A35-C834118A9484}">
  <dimension ref="A1:T31"/>
  <sheetViews>
    <sheetView workbookViewId="0">
      <selection activeCell="T10" sqref="T10"/>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17" t="s">
        <v>7</v>
      </c>
      <c r="J4" s="3" t="s">
        <v>9</v>
      </c>
      <c r="K4" s="3" t="s">
        <v>11</v>
      </c>
      <c r="L4" s="3" t="s">
        <v>27</v>
      </c>
      <c r="M4" s="3" t="s">
        <v>21</v>
      </c>
      <c r="N4" s="13" t="s">
        <v>28</v>
      </c>
      <c r="O4" s="9" t="s">
        <v>5</v>
      </c>
      <c r="P4" s="13" t="s">
        <v>29</v>
      </c>
      <c r="Q4" s="9" t="s">
        <v>5</v>
      </c>
      <c r="R4" s="44"/>
      <c r="S4" s="46"/>
      <c r="T4" s="41"/>
    </row>
    <row r="5" spans="1:20" ht="15.75" customHeight="1" thickBot="1" x14ac:dyDescent="0.25">
      <c r="A5" s="20">
        <v>61.627028000000003</v>
      </c>
      <c r="B5" s="20">
        <v>143.11088899999999</v>
      </c>
      <c r="C5" s="20">
        <v>1145</v>
      </c>
      <c r="D5" s="26">
        <v>43628</v>
      </c>
      <c r="E5" s="20">
        <v>-19</v>
      </c>
      <c r="F5" s="14">
        <f t="shared" ref="F5:F31" si="0">IF(I5="Melted Out", 0, IF(I5="","",H5-E5-K5-M5))</f>
        <v>1219</v>
      </c>
      <c r="G5" s="15">
        <f t="shared" ref="G5:G31" si="1">IF(AND(F5&lt;&gt;"",F4&lt;&gt;""),IF(I5="New Installation",0,IF(I5="Melted Out","&gt;"&amp;TEXT((F4+K4+M4)-(F5+K5+M5),"0.00"),(F4+K4+M4)-(F5+K5+M5))),"")</f>
        <v>0</v>
      </c>
      <c r="H5" s="7">
        <v>1200</v>
      </c>
      <c r="I5" s="7" t="s">
        <v>14</v>
      </c>
      <c r="J5" s="8" t="s">
        <v>18</v>
      </c>
      <c r="K5" s="7">
        <v>0</v>
      </c>
      <c r="L5" s="7"/>
      <c r="M5" s="7">
        <v>0</v>
      </c>
      <c r="N5" s="7"/>
      <c r="O5" s="7"/>
      <c r="P5" s="7"/>
      <c r="Q5" s="7"/>
      <c r="R5" s="16">
        <f t="shared" ref="R5:R31" si="2">IF(I5="New Installation",0,IF(I5="","",IF(OR(I5="Melted Out",F5=0),"&gt;"&amp;TEXT((F4-F5)*IF(ISNUMBER(P5),P5,0.9)+M4*N4-M5*N5,"0.00"),(F4-F5)*IF(ISNUMBER(P5),P5,0.9)+M4*N4-M5*N5)))</f>
        <v>0</v>
      </c>
      <c r="S5" s="7"/>
      <c r="T5" s="4" t="s">
        <v>35</v>
      </c>
    </row>
    <row r="6" spans="1:20" ht="16" thickBot="1" x14ac:dyDescent="0.25">
      <c r="A6" s="22">
        <v>61.626832999999998</v>
      </c>
      <c r="B6" s="22">
        <v>143.11029400000001</v>
      </c>
      <c r="C6" s="22"/>
      <c r="D6" s="27">
        <v>43714</v>
      </c>
      <c r="E6" s="22">
        <v>484.5</v>
      </c>
      <c r="F6" s="14">
        <f t="shared" si="0"/>
        <v>715.5</v>
      </c>
      <c r="G6" s="15">
        <f t="shared" si="1"/>
        <v>503.5</v>
      </c>
      <c r="H6" s="7">
        <v>1200</v>
      </c>
      <c r="I6" s="7" t="s">
        <v>13</v>
      </c>
      <c r="J6" s="8" t="s">
        <v>18</v>
      </c>
      <c r="K6" s="7">
        <v>0</v>
      </c>
      <c r="L6" s="7"/>
      <c r="M6" s="7">
        <v>0</v>
      </c>
      <c r="N6" s="7"/>
      <c r="O6" s="7"/>
      <c r="P6" s="7"/>
      <c r="Q6" s="7"/>
      <c r="R6" s="16">
        <f t="shared" si="2"/>
        <v>453.15000000000003</v>
      </c>
      <c r="S6" s="7"/>
      <c r="T6" s="4" t="s">
        <v>36</v>
      </c>
    </row>
    <row r="7" spans="1:20" ht="16" thickBot="1" x14ac:dyDescent="0.25">
      <c r="A7" s="22"/>
      <c r="B7" s="22"/>
      <c r="C7" s="22"/>
      <c r="D7" s="4">
        <v>44008</v>
      </c>
      <c r="E7" s="6">
        <v>538</v>
      </c>
      <c r="F7" s="14">
        <f t="shared" si="0"/>
        <v>660</v>
      </c>
      <c r="G7" s="15">
        <f t="shared" si="1"/>
        <v>53.5</v>
      </c>
      <c r="H7" s="7">
        <v>1200</v>
      </c>
      <c r="I7" s="7" t="s">
        <v>13</v>
      </c>
      <c r="J7" s="8" t="s">
        <v>18</v>
      </c>
      <c r="K7" s="7">
        <v>0</v>
      </c>
      <c r="L7" s="7"/>
      <c r="M7" s="7">
        <v>2</v>
      </c>
      <c r="N7" s="7"/>
      <c r="O7" s="7"/>
      <c r="P7" s="7"/>
      <c r="Q7" s="7"/>
      <c r="R7" s="16">
        <f t="shared" si="2"/>
        <v>49.95</v>
      </c>
      <c r="S7" s="7"/>
      <c r="T7" s="4" t="s">
        <v>37</v>
      </c>
    </row>
    <row r="8" spans="1:20" ht="16" thickBot="1" x14ac:dyDescent="0.25">
      <c r="A8" s="22">
        <v>61.626017997041302</v>
      </c>
      <c r="B8" s="22">
        <v>143.10799498111001</v>
      </c>
      <c r="C8" s="22">
        <v>1138.0799999999899</v>
      </c>
      <c r="D8" s="4">
        <v>44079</v>
      </c>
      <c r="E8" s="12">
        <f>5*150+77</f>
        <v>827</v>
      </c>
      <c r="F8" s="14">
        <f>IF(I8="Melted Out", 0, IF(I8="","",H8-E8-K8-M8))</f>
        <v>373</v>
      </c>
      <c r="G8" s="15">
        <f t="shared" si="1"/>
        <v>289</v>
      </c>
      <c r="H8" s="7">
        <v>1200</v>
      </c>
      <c r="I8" s="7" t="s">
        <v>41</v>
      </c>
      <c r="J8" s="4" t="s">
        <v>18</v>
      </c>
      <c r="K8" s="6">
        <v>0</v>
      </c>
      <c r="L8" s="6"/>
      <c r="M8" s="6">
        <v>0</v>
      </c>
      <c r="N8" s="7"/>
      <c r="O8" s="4"/>
      <c r="P8" s="7"/>
      <c r="Q8" s="7"/>
      <c r="R8" s="16">
        <f t="shared" si="2"/>
        <v>258.3</v>
      </c>
      <c r="S8" s="7"/>
      <c r="T8" s="4" t="s">
        <v>48</v>
      </c>
    </row>
    <row r="9" spans="1:20" ht="16" thickBot="1" x14ac:dyDescent="0.25">
      <c r="A9" s="4"/>
      <c r="B9" s="4"/>
      <c r="C9" s="4"/>
      <c r="D9" s="4">
        <v>44354</v>
      </c>
      <c r="E9" s="6"/>
      <c r="F9" s="14">
        <f t="shared" si="0"/>
        <v>-54</v>
      </c>
      <c r="G9" s="15">
        <f t="shared" si="1"/>
        <v>373</v>
      </c>
      <c r="H9" s="7"/>
      <c r="I9" s="7" t="s">
        <v>103</v>
      </c>
      <c r="J9" s="4" t="s">
        <v>52</v>
      </c>
      <c r="K9" s="6">
        <v>0</v>
      </c>
      <c r="L9" s="6"/>
      <c r="M9" s="6">
        <v>54</v>
      </c>
      <c r="N9" s="7"/>
      <c r="O9" s="4"/>
      <c r="P9" s="7"/>
      <c r="Q9" s="7"/>
      <c r="R9" s="16">
        <f t="shared" si="2"/>
        <v>384.3</v>
      </c>
      <c r="S9" s="7"/>
      <c r="T9" s="4" t="s">
        <v>90</v>
      </c>
    </row>
    <row r="10" spans="1:20" ht="16" thickBot="1" x14ac:dyDescent="0.25">
      <c r="A10" s="4"/>
      <c r="B10" s="4"/>
      <c r="C10" s="4"/>
      <c r="D10" s="4"/>
      <c r="E10" s="6"/>
      <c r="F10" s="14" t="str">
        <f t="shared" si="0"/>
        <v/>
      </c>
      <c r="G10" s="15" t="str">
        <f t="shared" si="1"/>
        <v/>
      </c>
      <c r="H10" s="7"/>
      <c r="I10" s="7"/>
      <c r="J10" s="4"/>
      <c r="K10" s="6"/>
      <c r="L10" s="6"/>
      <c r="M10" s="6"/>
      <c r="N10" s="7"/>
      <c r="O10" s="7"/>
      <c r="P10" s="7"/>
      <c r="Q10" s="7"/>
      <c r="R10" s="16" t="str">
        <f t="shared" si="2"/>
        <v/>
      </c>
      <c r="S10" s="7"/>
      <c r="T10" s="4"/>
    </row>
    <row r="11" spans="1:20" ht="16" thickBot="1" x14ac:dyDescent="0.25">
      <c r="A11" s="4"/>
      <c r="B11" s="4"/>
      <c r="C11" s="4"/>
      <c r="D11" s="4"/>
      <c r="E11" s="6"/>
      <c r="F11" s="14" t="str">
        <f t="shared" si="0"/>
        <v/>
      </c>
      <c r="G11" s="15" t="str">
        <f t="shared" si="1"/>
        <v/>
      </c>
      <c r="H11" s="7"/>
      <c r="I11" s="7"/>
      <c r="J11" s="4"/>
      <c r="K11" s="6"/>
      <c r="L11" s="6"/>
      <c r="M11" s="6"/>
      <c r="N11" s="7"/>
      <c r="O11" s="4"/>
      <c r="P11" s="7"/>
      <c r="Q11" s="7"/>
      <c r="R11" s="16" t="str">
        <f t="shared" si="2"/>
        <v/>
      </c>
      <c r="S11" s="7"/>
      <c r="T11" s="4"/>
    </row>
    <row r="12" spans="1:20" ht="16" thickBot="1" x14ac:dyDescent="0.25">
      <c r="A12" s="4"/>
      <c r="B12" s="4"/>
      <c r="C12" s="4"/>
      <c r="D12" s="4"/>
      <c r="E12" s="6"/>
      <c r="F12" s="14" t="str">
        <f t="shared" si="0"/>
        <v/>
      </c>
      <c r="G12" s="15" t="str">
        <f t="shared" si="1"/>
        <v/>
      </c>
      <c r="H12" s="7"/>
      <c r="I12" s="7"/>
      <c r="J12" s="4"/>
      <c r="K12" s="6"/>
      <c r="L12" s="6"/>
      <c r="M12" s="6"/>
      <c r="N12" s="7"/>
      <c r="O12" s="4"/>
      <c r="P12" s="7"/>
      <c r="Q12" s="7"/>
      <c r="R12" s="16" t="str">
        <f t="shared" si="2"/>
        <v/>
      </c>
      <c r="S12" s="7"/>
      <c r="T12" s="4"/>
    </row>
    <row r="13" spans="1:20" ht="16" thickBot="1" x14ac:dyDescent="0.25">
      <c r="A13" s="4"/>
      <c r="B13" s="4"/>
      <c r="C13" s="4"/>
      <c r="D13" s="4"/>
      <c r="E13" s="6"/>
      <c r="F13" s="14" t="str">
        <f t="shared" si="0"/>
        <v/>
      </c>
      <c r="G13" s="15" t="str">
        <f>IF(AND(F13&lt;&gt;"",F12&lt;&gt;""),IF(I13="New Installation",0,IF(I13="Melted Out","&gt;"&amp;TEXT((F12+K12+M12)-(F13+K13+M13),"0.00"),(F12+K12+M12)-(F13+K13+M13))),"")</f>
        <v/>
      </c>
      <c r="H13" s="7"/>
      <c r="I13" s="7"/>
      <c r="J13" s="4"/>
      <c r="K13" s="6"/>
      <c r="L13" s="6"/>
      <c r="M13" s="6"/>
      <c r="N13" s="7"/>
      <c r="O13" s="4"/>
      <c r="P13" s="7"/>
      <c r="Q13" s="4"/>
      <c r="R13" s="16" t="str">
        <f>IF(I13="New Installation",0,IF(I13="","",IF(OR(I13="Melted Out",F13=0),"&gt;"&amp;TEXT((F12-F13)*IF(ISNUMBER(P13),P13,0.9)+M12*N12-M13*N13,"0.00"),(F12-F13)*IF(ISNUMBER(P13),P13,0.9)+M12*N12-M13*N13)))</f>
        <v/>
      </c>
      <c r="S13" s="7"/>
      <c r="T13" s="4"/>
    </row>
    <row r="14" spans="1:20" ht="16" thickBot="1" x14ac:dyDescent="0.25">
      <c r="A14" s="4"/>
      <c r="B14" s="4"/>
      <c r="C14" s="4"/>
      <c r="D14" s="4"/>
      <c r="E14" s="6"/>
      <c r="F14" s="14" t="str">
        <f t="shared" si="0"/>
        <v/>
      </c>
      <c r="G14" s="15" t="str">
        <f>IF(AND(F14&lt;&gt;"",F13&lt;&gt;""),IF(I14="New Installation",0,IF(I14="Melted Out","&gt;"&amp;TEXT((F13+K13+M13)-(F14+K14+M14),"0.00"),(F13+K13+M13)-(F14+K14+M14))),"")</f>
        <v/>
      </c>
      <c r="H14" s="7"/>
      <c r="I14" s="7"/>
      <c r="J14" s="4"/>
      <c r="K14" s="6"/>
      <c r="L14" s="6"/>
      <c r="M14" s="6"/>
      <c r="N14" s="7"/>
      <c r="O14" s="4"/>
      <c r="P14" s="7"/>
      <c r="Q14" s="4"/>
      <c r="R14" s="16" t="str">
        <f>IF(I14="New Installation",0,IF(I14="","",IF(OR(I14="Melted Out",F14=0),"&gt;"&amp;TEXT((F13-F14)*IF(ISNUMBER(P14),P14,0.9)+M13*N13-M14*N14,"0.00"),(F13-F14)*IF(ISNUMBER(P14),P14,0.9)+M13*N13-M14*N14)))</f>
        <v/>
      </c>
      <c r="S14" s="7"/>
      <c r="T14" s="4"/>
    </row>
    <row r="15" spans="1:20" ht="16" thickBot="1" x14ac:dyDescent="0.25">
      <c r="A15" s="4"/>
      <c r="B15" s="4"/>
      <c r="C15" s="4"/>
      <c r="D15" s="4"/>
      <c r="E15" s="6"/>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4"/>
      <c r="B16" s="4"/>
      <c r="C16" s="4"/>
      <c r="D16" s="4"/>
      <c r="E16" s="6"/>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4"/>
      <c r="B17" s="4"/>
      <c r="C17" s="4"/>
      <c r="D17" s="4"/>
      <c r="E17" s="6"/>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4"/>
      <c r="B18" s="4"/>
      <c r="C18" s="4"/>
      <c r="D18" s="4"/>
      <c r="E18" s="6"/>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4"/>
      <c r="B19" s="4"/>
      <c r="C19" s="4"/>
      <c r="D19" s="4"/>
      <c r="E19" s="6"/>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4"/>
      <c r="B20" s="4"/>
      <c r="C20" s="4"/>
      <c r="D20" s="4"/>
      <c r="E20" s="6"/>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4"/>
      <c r="B21" s="4"/>
      <c r="C21" s="4"/>
      <c r="D21" s="4"/>
      <c r="E21" s="6"/>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4"/>
      <c r="B22" s="4"/>
      <c r="C22" s="4"/>
      <c r="D22" s="4"/>
      <c r="E22" s="6"/>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4"/>
      <c r="B23" s="4"/>
      <c r="C23" s="4"/>
      <c r="D23" s="4"/>
      <c r="E23" s="6"/>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4"/>
      <c r="B24" s="4"/>
      <c r="C24" s="4"/>
      <c r="D24" s="4"/>
      <c r="E24" s="6"/>
      <c r="F24" s="14" t="str">
        <f t="shared" si="0"/>
        <v/>
      </c>
      <c r="G24" s="15" t="str">
        <f t="shared" si="1"/>
        <v/>
      </c>
      <c r="H24" s="7"/>
      <c r="I24" s="7"/>
      <c r="J24" s="4"/>
      <c r="K24" s="6"/>
      <c r="L24" s="6"/>
      <c r="M24" s="6"/>
      <c r="N24" s="7"/>
      <c r="O24" s="4"/>
      <c r="P24" s="7"/>
      <c r="Q24" s="4"/>
      <c r="R24" s="16" t="str">
        <f t="shared" si="2"/>
        <v/>
      </c>
      <c r="S24" s="7"/>
      <c r="T24" s="4"/>
    </row>
    <row r="25" spans="1:20" ht="16" thickBot="1" x14ac:dyDescent="0.25">
      <c r="A25" s="4"/>
      <c r="B25" s="4"/>
      <c r="C25" s="4"/>
      <c r="D25" s="4"/>
      <c r="E25" s="6"/>
      <c r="F25" s="14" t="str">
        <f t="shared" si="0"/>
        <v/>
      </c>
      <c r="G25" s="15" t="str">
        <f t="shared" si="1"/>
        <v/>
      </c>
      <c r="H25" s="7"/>
      <c r="I25" s="7"/>
      <c r="J25" s="4"/>
      <c r="K25" s="6"/>
      <c r="L25" s="6"/>
      <c r="M25" s="6"/>
      <c r="N25" s="7"/>
      <c r="O25" s="4"/>
      <c r="P25" s="7"/>
      <c r="Q25" s="4"/>
      <c r="R25" s="16" t="str">
        <f t="shared" si="2"/>
        <v/>
      </c>
      <c r="S25" s="7"/>
      <c r="T25" s="4"/>
    </row>
    <row r="26" spans="1:20" ht="16" thickBot="1" x14ac:dyDescent="0.25">
      <c r="A26" s="4"/>
      <c r="B26" s="4"/>
      <c r="C26" s="4"/>
      <c r="D26" s="4"/>
      <c r="E26" s="6"/>
      <c r="F26" s="14" t="str">
        <f t="shared" si="0"/>
        <v/>
      </c>
      <c r="G26" s="15" t="str">
        <f t="shared" si="1"/>
        <v/>
      </c>
      <c r="H26" s="7"/>
      <c r="I26" s="7"/>
      <c r="J26" s="4"/>
      <c r="K26" s="6"/>
      <c r="L26" s="6"/>
      <c r="M26" s="6"/>
      <c r="N26" s="7"/>
      <c r="O26" s="4"/>
      <c r="P26" s="7"/>
      <c r="Q26" s="4"/>
      <c r="R26" s="16" t="str">
        <f t="shared" si="2"/>
        <v/>
      </c>
      <c r="S26" s="7"/>
      <c r="T26" s="4"/>
    </row>
    <row r="27" spans="1:20" ht="16" thickBot="1" x14ac:dyDescent="0.25">
      <c r="A27" s="4"/>
      <c r="B27" s="4"/>
      <c r="C27" s="4"/>
      <c r="D27" s="4"/>
      <c r="E27" s="6"/>
      <c r="F27" s="14" t="str">
        <f t="shared" si="0"/>
        <v/>
      </c>
      <c r="G27" s="15" t="str">
        <f t="shared" si="1"/>
        <v/>
      </c>
      <c r="H27" s="7"/>
      <c r="I27" s="7"/>
      <c r="J27" s="4"/>
      <c r="K27" s="6"/>
      <c r="L27" s="6"/>
      <c r="M27" s="6"/>
      <c r="N27" s="7"/>
      <c r="O27" s="4"/>
      <c r="P27" s="7"/>
      <c r="Q27" s="4"/>
      <c r="R27" s="16" t="str">
        <f t="shared" si="2"/>
        <v/>
      </c>
      <c r="S27" s="7"/>
      <c r="T27" s="4"/>
    </row>
    <row r="28" spans="1:20" ht="16" thickBot="1" x14ac:dyDescent="0.25">
      <c r="A28" s="4"/>
      <c r="B28" s="4"/>
      <c r="C28" s="4"/>
      <c r="D28" s="4"/>
      <c r="E28" s="6"/>
      <c r="F28" s="14" t="str">
        <f t="shared" si="0"/>
        <v/>
      </c>
      <c r="G28" s="15" t="str">
        <f t="shared" si="1"/>
        <v/>
      </c>
      <c r="H28" s="7"/>
      <c r="I28" s="7"/>
      <c r="J28" s="4"/>
      <c r="K28" s="6"/>
      <c r="L28" s="6"/>
      <c r="M28" s="6"/>
      <c r="N28" s="7"/>
      <c r="O28" s="4"/>
      <c r="P28" s="7"/>
      <c r="Q28" s="4"/>
      <c r="R28" s="16" t="str">
        <f t="shared" si="2"/>
        <v/>
      </c>
      <c r="S28" s="7"/>
      <c r="T28" s="4"/>
    </row>
    <row r="29" spans="1:20" ht="16" thickBot="1" x14ac:dyDescent="0.25">
      <c r="A29" s="4"/>
      <c r="B29" s="4"/>
      <c r="C29" s="4"/>
      <c r="D29" s="4"/>
      <c r="E29" s="6"/>
      <c r="F29" s="14" t="str">
        <f t="shared" si="0"/>
        <v/>
      </c>
      <c r="G29" s="15" t="str">
        <f t="shared" si="1"/>
        <v/>
      </c>
      <c r="H29" s="7"/>
      <c r="I29" s="7"/>
      <c r="J29" s="4"/>
      <c r="K29" s="6"/>
      <c r="L29" s="6"/>
      <c r="M29" s="6"/>
      <c r="N29" s="7"/>
      <c r="O29" s="4"/>
      <c r="P29" s="7"/>
      <c r="Q29" s="4"/>
      <c r="R29" s="16" t="str">
        <f t="shared" si="2"/>
        <v/>
      </c>
      <c r="S29" s="7"/>
      <c r="T29" s="4"/>
    </row>
    <row r="30" spans="1:20" ht="16" thickBot="1" x14ac:dyDescent="0.25">
      <c r="A30" s="4"/>
      <c r="B30" s="4"/>
      <c r="C30" s="4"/>
      <c r="D30" s="4"/>
      <c r="E30" s="6"/>
      <c r="F30" s="14" t="str">
        <f t="shared" si="0"/>
        <v/>
      </c>
      <c r="G30" s="15" t="str">
        <f t="shared" si="1"/>
        <v/>
      </c>
      <c r="H30" s="7"/>
      <c r="I30" s="7"/>
      <c r="J30" s="4"/>
      <c r="K30" s="6"/>
      <c r="L30" s="6"/>
      <c r="M30" s="6"/>
      <c r="N30" s="7"/>
      <c r="O30" s="4"/>
      <c r="P30" s="7"/>
      <c r="Q30" s="4"/>
      <c r="R30" s="16" t="str">
        <f t="shared" si="2"/>
        <v/>
      </c>
      <c r="S30" s="7"/>
      <c r="T30" s="4"/>
    </row>
    <row r="31" spans="1:20" ht="16" thickBot="1" x14ac:dyDescent="0.25">
      <c r="A31" s="4"/>
      <c r="B31" s="4"/>
      <c r="C31" s="4"/>
      <c r="D31" s="4"/>
      <c r="E31" s="6"/>
      <c r="F31" s="14" t="str">
        <f t="shared" si="0"/>
        <v/>
      </c>
      <c r="G31" s="15" t="str">
        <f t="shared" si="1"/>
        <v/>
      </c>
      <c r="H31" s="7"/>
      <c r="I31" s="7"/>
      <c r="J31" s="4"/>
      <c r="K31" s="6"/>
      <c r="L31" s="6"/>
      <c r="M31" s="6"/>
      <c r="N31" s="7"/>
      <c r="O31" s="4"/>
      <c r="P31" s="7"/>
      <c r="Q31" s="4"/>
      <c r="R31" s="16" t="str">
        <f t="shared" si="2"/>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6:T31 H5:I31 S5" name="区域3" securityDescriptor="O:WDG:WDD:(A;;CC;;;WD)"/>
    <protectedRange algorithmName="SHA-512" hashValue="K/SDhfe+/mjxv835odsVoEdtAHi7cAaH/jgwxLhbSWA8AwXq7rzFQ5bNmKChXjNkjDXl9kBDks9BeCwB940epA==" saltValue="Umv4IPsuPuqtBoPxakNlTw==" spinCount="100000" sqref="S8:S12 S6:T7 S13:T31 H5:Q31 S5 A5:E31" name="区域1" securityDescriptor="O:WDG:WDD:(A;;CC;;;WD)"/>
    <protectedRange algorithmName="SHA-512" hashValue="l1fHgc1sn3GbDQtgPtObh5+t7OL3RqRoTbD8spI9RdpGb1tJka3sPqVR5prcrUOY6S1IScfOCNcLFg9dAyDrRQ==" saltValue="nrfajk7BgFTF1u/ElXNgLQ==" spinCount="100000" sqref="J5:Q31" name="区域2" securityDescriptor="O:WDG:WDD:(A;;CC;;;WD)"/>
    <protectedRange algorithmName="SHA-512" hashValue="Wz6AdmABacdLpzhjV/iEHOpAZxX5uFPUHfb7O8gHmSRJrtjrAEnR8v1VZNZM7oz8udZc1nX8h9RDIZmlvaZYtA==" saltValue="s5A0E9YuB7q7LjZBwuMWPQ==" spinCount="100000" sqref="T5" name="区域3_1" securityDescriptor="O:WDG:WDD:(A;;CC;;;WD)"/>
    <protectedRange algorithmName="SHA-512" hashValue="K/SDhfe+/mjxv835odsVoEdtAHi7cAaH/jgwxLhbSWA8AwXq7rzFQ5bNmKChXjNkjDXl9kBDks9BeCwB940epA==" saltValue="Umv4IPsuPuqtBoPxakNlTw==" spinCount="100000" sqref="T5" name="区域1_1" securityDescriptor="O:WDG:WDD:(A;;CC;;;WD)"/>
  </protectedRanges>
  <mergeCells count="9">
    <mergeCell ref="B1:T1"/>
    <mergeCell ref="A3:C3"/>
    <mergeCell ref="D3:D4"/>
    <mergeCell ref="E3:I3"/>
    <mergeCell ref="J3:M3"/>
    <mergeCell ref="N3:Q3"/>
    <mergeCell ref="R3:R4"/>
    <mergeCell ref="S3:S4"/>
    <mergeCell ref="T3:T4"/>
  </mergeCells>
  <phoneticPr fontId="3"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A4CC0-AFB1-2340-85EF-1716BAE40F1D}">
  <dimension ref="A1:T31"/>
  <sheetViews>
    <sheetView topLeftCell="H1" zoomScaleNormal="100" workbookViewId="0">
      <selection activeCell="T6" sqref="T6"/>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3" t="s">
        <v>7</v>
      </c>
      <c r="J4" s="3" t="s">
        <v>9</v>
      </c>
      <c r="K4" s="3" t="s">
        <v>11</v>
      </c>
      <c r="L4" s="3" t="s">
        <v>27</v>
      </c>
      <c r="M4" s="3" t="s">
        <v>21</v>
      </c>
      <c r="N4" s="13" t="s">
        <v>28</v>
      </c>
      <c r="O4" s="9" t="s">
        <v>5</v>
      </c>
      <c r="P4" s="13" t="s">
        <v>29</v>
      </c>
      <c r="Q4" s="9" t="s">
        <v>5</v>
      </c>
      <c r="R4" s="44"/>
      <c r="S4" s="46"/>
      <c r="T4" s="41"/>
    </row>
    <row r="5" spans="1:20" ht="15.75" customHeight="1" thickBot="1" x14ac:dyDescent="0.25">
      <c r="A5" s="20">
        <v>61.627028000000003</v>
      </c>
      <c r="B5" s="20">
        <v>143.11088899999999</v>
      </c>
      <c r="C5" s="20">
        <v>1145</v>
      </c>
      <c r="D5" s="26">
        <v>44354</v>
      </c>
      <c r="E5" s="20">
        <v>-16</v>
      </c>
      <c r="F5" s="14">
        <f t="shared" ref="F5:F31" si="0">IF(I5="Melted Out", 0, IF(I5="","",H5-E5-K5-M5))</f>
        <v>1162</v>
      </c>
      <c r="G5" s="15">
        <f t="shared" ref="G5:G31" si="1">IF(AND(F5&lt;&gt;"",F4&lt;&gt;""),IF(I5="New Installation",0,IF(I5="Melted Out","&gt;"&amp;TEXT((F4+K4+M4)-(F5+K5+M5),"0.00"),(F4+K4+M4)-(F5+K5+M5))),"")</f>
        <v>0</v>
      </c>
      <c r="H5" s="7">
        <v>1200</v>
      </c>
      <c r="I5" s="7" t="s">
        <v>14</v>
      </c>
      <c r="J5" s="8" t="s">
        <v>52</v>
      </c>
      <c r="K5" s="7">
        <v>0</v>
      </c>
      <c r="L5" s="7"/>
      <c r="M5" s="7">
        <v>54</v>
      </c>
      <c r="N5" s="7"/>
      <c r="O5" s="7"/>
      <c r="P5" s="7"/>
      <c r="Q5" s="7"/>
      <c r="R5" s="16">
        <f t="shared" ref="R5:R31" si="2">IF(I5="New Installation",0,IF(I5="","",IF(OR(I5="Melted Out",F5=0),"&gt;"&amp;TEXT((F4-F5)*IF(ISNUMBER(P5),P5,0.9)+M4*N4-M5*N5,"0.00"),(F4-F5)*IF(ISNUMBER(P5),P5,0.9)+M4*N4-M5*N5)))</f>
        <v>0</v>
      </c>
      <c r="S5" s="7"/>
      <c r="T5" s="4" t="s">
        <v>90</v>
      </c>
    </row>
    <row r="6" spans="1:20" ht="16" thickBot="1" x14ac:dyDescent="0.25">
      <c r="A6" s="22">
        <v>61.626026000000003</v>
      </c>
      <c r="B6" s="22">
        <v>143.10847000000001</v>
      </c>
      <c r="C6" s="22">
        <v>1132.94409</v>
      </c>
      <c r="D6" s="27">
        <v>44449</v>
      </c>
      <c r="E6" s="22">
        <v>366</v>
      </c>
      <c r="F6" s="14">
        <f t="shared" ref="F6" si="3">IF(I6="Melted Out", 0, IF(I6="","",H6-E6-K6-M6))</f>
        <v>834</v>
      </c>
      <c r="G6" s="15">
        <f t="shared" ref="G6" si="4">IF(AND(F6&lt;&gt;"",F5&lt;&gt;""),IF(I6="New Installation",0,IF(I6="Melted Out","&gt;"&amp;TEXT((F5+K5+M5)-(F6+K6+M6),"0.00"),(F5+K5+M5)-(F6+K6+M6))),"")</f>
        <v>382</v>
      </c>
      <c r="H6" s="7">
        <v>1200</v>
      </c>
      <c r="I6" s="7" t="s">
        <v>41</v>
      </c>
      <c r="J6" s="8" t="s">
        <v>18</v>
      </c>
      <c r="K6" s="7">
        <v>0</v>
      </c>
      <c r="L6" s="7"/>
      <c r="M6" s="7">
        <v>0</v>
      </c>
      <c r="N6" s="7"/>
      <c r="O6" s="7"/>
      <c r="P6" s="7"/>
      <c r="Q6" s="7"/>
      <c r="R6" s="16">
        <f>IF(I6="New Installation",0,IF(I6="","",IF(OR(I6="Melted Out",F6=0),"&gt;"&amp;TEXT((F5-F6)*IF(ISNUMBER(P6),P6,0.9)+M5*N5-M6*N6,"0.00"),(F5-F6)*IF(ISNUMBER(P6),P6,0.9)+M5*N5-M6*N6)))</f>
        <v>295.2</v>
      </c>
      <c r="S6" s="7"/>
      <c r="T6" s="4" t="s">
        <v>114</v>
      </c>
    </row>
    <row r="7" spans="1:20" ht="15" thickBot="1" x14ac:dyDescent="0.25">
      <c r="A7" s="22"/>
      <c r="B7" s="22"/>
      <c r="C7" s="22"/>
      <c r="D7" s="4"/>
      <c r="E7" s="6"/>
      <c r="F7" s="14"/>
      <c r="G7" s="15"/>
      <c r="H7" s="7"/>
      <c r="I7" s="7"/>
      <c r="J7" s="8"/>
      <c r="K7" s="7"/>
      <c r="L7" s="7"/>
      <c r="M7" s="7"/>
      <c r="N7" s="7"/>
      <c r="O7" s="7"/>
      <c r="P7" s="7"/>
      <c r="Q7" s="7"/>
      <c r="R7" s="16"/>
      <c r="S7" s="7"/>
      <c r="T7" s="4"/>
    </row>
    <row r="8" spans="1:20" ht="15" thickBot="1" x14ac:dyDescent="0.25">
      <c r="A8" s="22"/>
      <c r="B8" s="22"/>
      <c r="C8" s="22"/>
      <c r="D8" s="4"/>
      <c r="E8" s="12"/>
      <c r="F8" s="14"/>
      <c r="G8" s="15"/>
      <c r="H8" s="7"/>
      <c r="I8" s="7"/>
      <c r="J8" s="4"/>
      <c r="K8" s="6"/>
      <c r="L8" s="6"/>
      <c r="M8" s="6"/>
      <c r="N8" s="7"/>
      <c r="O8" s="4"/>
      <c r="P8" s="7"/>
      <c r="Q8" s="7"/>
      <c r="R8" s="16"/>
      <c r="S8" s="7"/>
      <c r="T8" s="4"/>
    </row>
    <row r="9" spans="1:20" ht="16" thickBot="1" x14ac:dyDescent="0.25">
      <c r="A9" s="4"/>
      <c r="B9" s="4"/>
      <c r="C9" s="4"/>
      <c r="D9" s="4"/>
      <c r="E9" s="6"/>
      <c r="F9" s="14" t="str">
        <f t="shared" si="0"/>
        <v/>
      </c>
      <c r="G9" s="15" t="str">
        <f t="shared" si="1"/>
        <v/>
      </c>
      <c r="H9" s="7"/>
      <c r="I9" s="7"/>
      <c r="J9" s="4"/>
      <c r="K9" s="6"/>
      <c r="L9" s="6"/>
      <c r="M9" s="6"/>
      <c r="N9" s="7"/>
      <c r="O9" s="4"/>
      <c r="P9" s="7"/>
      <c r="Q9" s="7"/>
      <c r="R9" s="16" t="str">
        <f t="shared" si="2"/>
        <v/>
      </c>
      <c r="S9" s="7"/>
      <c r="T9" s="4"/>
    </row>
    <row r="10" spans="1:20" ht="16" thickBot="1" x14ac:dyDescent="0.25">
      <c r="A10" s="4"/>
      <c r="B10" s="4"/>
      <c r="C10" s="4"/>
      <c r="D10" s="4"/>
      <c r="E10" s="6"/>
      <c r="F10" s="14" t="str">
        <f t="shared" si="0"/>
        <v/>
      </c>
      <c r="G10" s="15" t="str">
        <f t="shared" si="1"/>
        <v/>
      </c>
      <c r="H10" s="7"/>
      <c r="I10" s="7"/>
      <c r="J10" s="4"/>
      <c r="K10" s="6"/>
      <c r="L10" s="6"/>
      <c r="M10" s="6"/>
      <c r="N10" s="7"/>
      <c r="O10" s="7"/>
      <c r="P10" s="7"/>
      <c r="Q10" s="7"/>
      <c r="R10" s="16" t="str">
        <f t="shared" si="2"/>
        <v/>
      </c>
      <c r="S10" s="7"/>
      <c r="T10" s="4"/>
    </row>
    <row r="11" spans="1:20" ht="16" thickBot="1" x14ac:dyDescent="0.25">
      <c r="A11" s="4"/>
      <c r="B11" s="4"/>
      <c r="C11" s="4"/>
      <c r="D11" s="4"/>
      <c r="E11" s="6"/>
      <c r="F11" s="14" t="str">
        <f t="shared" si="0"/>
        <v/>
      </c>
      <c r="G11" s="15" t="str">
        <f t="shared" si="1"/>
        <v/>
      </c>
      <c r="H11" s="7"/>
      <c r="I11" s="7"/>
      <c r="J11" s="4"/>
      <c r="K11" s="6"/>
      <c r="L11" s="6"/>
      <c r="M11" s="6"/>
      <c r="N11" s="7"/>
      <c r="O11" s="4"/>
      <c r="P11" s="7"/>
      <c r="Q11" s="7"/>
      <c r="R11" s="16" t="str">
        <f t="shared" si="2"/>
        <v/>
      </c>
      <c r="S11" s="7"/>
      <c r="T11" s="4"/>
    </row>
    <row r="12" spans="1:20" ht="16" thickBot="1" x14ac:dyDescent="0.25">
      <c r="A12" s="4"/>
      <c r="B12" s="4"/>
      <c r="C12" s="4"/>
      <c r="D12" s="4"/>
      <c r="E12" s="6"/>
      <c r="F12" s="14" t="str">
        <f t="shared" si="0"/>
        <v/>
      </c>
      <c r="G12" s="15" t="str">
        <f t="shared" si="1"/>
        <v/>
      </c>
      <c r="H12" s="7"/>
      <c r="I12" s="7"/>
      <c r="J12" s="4"/>
      <c r="K12" s="6"/>
      <c r="L12" s="6"/>
      <c r="M12" s="6"/>
      <c r="N12" s="7"/>
      <c r="O12" s="4"/>
      <c r="P12" s="7"/>
      <c r="Q12" s="7"/>
      <c r="R12" s="16" t="str">
        <f t="shared" si="2"/>
        <v/>
      </c>
      <c r="S12" s="7"/>
      <c r="T12" s="4"/>
    </row>
    <row r="13" spans="1:20" ht="16" thickBot="1" x14ac:dyDescent="0.25">
      <c r="A13" s="4"/>
      <c r="B13" s="4"/>
      <c r="C13" s="4"/>
      <c r="D13" s="4"/>
      <c r="E13" s="6"/>
      <c r="F13" s="14" t="str">
        <f t="shared" si="0"/>
        <v/>
      </c>
      <c r="G13" s="15" t="str">
        <f>IF(AND(F13&lt;&gt;"",F12&lt;&gt;""),IF(I13="New Installation",0,IF(I13="Melted Out","&gt;"&amp;TEXT((F12+K12+M12)-(F13+K13+M13),"0.00"),(F12+K12+M12)-(F13+K13+M13))),"")</f>
        <v/>
      </c>
      <c r="H13" s="7"/>
      <c r="I13" s="7"/>
      <c r="J13" s="4"/>
      <c r="K13" s="6"/>
      <c r="L13" s="6"/>
      <c r="M13" s="6"/>
      <c r="N13" s="7"/>
      <c r="O13" s="4"/>
      <c r="P13" s="7"/>
      <c r="Q13" s="4"/>
      <c r="R13" s="16" t="str">
        <f>IF(I13="New Installation",0,IF(I13="","",IF(OR(I13="Melted Out",F13=0),"&gt;"&amp;TEXT((F12-F13)*IF(ISNUMBER(P13),P13,0.9)+M12*N12-M13*N13,"0.00"),(F12-F13)*IF(ISNUMBER(P13),P13,0.9)+M12*N12-M13*N13)))</f>
        <v/>
      </c>
      <c r="S13" s="7"/>
      <c r="T13" s="4"/>
    </row>
    <row r="14" spans="1:20" ht="16" thickBot="1" x14ac:dyDescent="0.25">
      <c r="A14" s="4"/>
      <c r="B14" s="4"/>
      <c r="C14" s="4"/>
      <c r="D14" s="4"/>
      <c r="E14" s="6"/>
      <c r="F14" s="14" t="str">
        <f t="shared" si="0"/>
        <v/>
      </c>
      <c r="G14" s="15" t="str">
        <f>IF(AND(F14&lt;&gt;"",F13&lt;&gt;""),IF(I14="New Installation",0,IF(I14="Melted Out","&gt;"&amp;TEXT((F13+K13+M13)-(F14+K14+M14),"0.00"),(F13+K13+M13)-(F14+K14+M14))),"")</f>
        <v/>
      </c>
      <c r="H14" s="7"/>
      <c r="I14" s="7"/>
      <c r="J14" s="4"/>
      <c r="K14" s="6"/>
      <c r="L14" s="6"/>
      <c r="M14" s="6"/>
      <c r="N14" s="7"/>
      <c r="O14" s="4"/>
      <c r="P14" s="7"/>
      <c r="Q14" s="4"/>
      <c r="R14" s="16" t="str">
        <f>IF(I14="New Installation",0,IF(I14="","",IF(OR(I14="Melted Out",F14=0),"&gt;"&amp;TEXT((F13-F14)*IF(ISNUMBER(P14),P14,0.9)+M13*N13-M14*N14,"0.00"),(F13-F14)*IF(ISNUMBER(P14),P14,0.9)+M13*N13-M14*N14)))</f>
        <v/>
      </c>
      <c r="S14" s="7"/>
      <c r="T14" s="4"/>
    </row>
    <row r="15" spans="1:20" ht="16" thickBot="1" x14ac:dyDescent="0.25">
      <c r="A15" s="4"/>
      <c r="B15" s="4"/>
      <c r="C15" s="4"/>
      <c r="D15" s="4"/>
      <c r="E15" s="6"/>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4"/>
      <c r="B16" s="4"/>
      <c r="C16" s="4"/>
      <c r="D16" s="4"/>
      <c r="E16" s="6"/>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4"/>
      <c r="B17" s="4"/>
      <c r="C17" s="4"/>
      <c r="D17" s="4"/>
      <c r="E17" s="6"/>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4"/>
      <c r="B18" s="4"/>
      <c r="C18" s="4"/>
      <c r="D18" s="4"/>
      <c r="E18" s="6"/>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4"/>
      <c r="B19" s="4"/>
      <c r="C19" s="4"/>
      <c r="D19" s="4"/>
      <c r="E19" s="6"/>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4"/>
      <c r="B20" s="4"/>
      <c r="C20" s="4"/>
      <c r="D20" s="4"/>
      <c r="E20" s="6"/>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4"/>
      <c r="B21" s="4"/>
      <c r="C21" s="4"/>
      <c r="D21" s="4"/>
      <c r="E21" s="6"/>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4"/>
      <c r="B22" s="4"/>
      <c r="C22" s="4"/>
      <c r="D22" s="4"/>
      <c r="E22" s="6"/>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4"/>
      <c r="B23" s="4"/>
      <c r="C23" s="4"/>
      <c r="D23" s="4"/>
      <c r="E23" s="6"/>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4"/>
      <c r="B24" s="4"/>
      <c r="C24" s="4"/>
      <c r="D24" s="4"/>
      <c r="E24" s="6"/>
      <c r="F24" s="14" t="str">
        <f t="shared" si="0"/>
        <v/>
      </c>
      <c r="G24" s="15" t="str">
        <f t="shared" si="1"/>
        <v/>
      </c>
      <c r="H24" s="7"/>
      <c r="I24" s="7"/>
      <c r="J24" s="4"/>
      <c r="K24" s="6"/>
      <c r="L24" s="6"/>
      <c r="M24" s="6"/>
      <c r="N24" s="7"/>
      <c r="O24" s="4"/>
      <c r="P24" s="7"/>
      <c r="Q24" s="4"/>
      <c r="R24" s="16" t="str">
        <f t="shared" si="2"/>
        <v/>
      </c>
      <c r="S24" s="7"/>
      <c r="T24" s="4"/>
    </row>
    <row r="25" spans="1:20" ht="16" thickBot="1" x14ac:dyDescent="0.25">
      <c r="A25" s="4"/>
      <c r="B25" s="4"/>
      <c r="C25" s="4"/>
      <c r="D25" s="4"/>
      <c r="E25" s="6"/>
      <c r="F25" s="14" t="str">
        <f t="shared" si="0"/>
        <v/>
      </c>
      <c r="G25" s="15" t="str">
        <f t="shared" si="1"/>
        <v/>
      </c>
      <c r="H25" s="7"/>
      <c r="I25" s="7"/>
      <c r="J25" s="4"/>
      <c r="K25" s="6"/>
      <c r="L25" s="6"/>
      <c r="M25" s="6"/>
      <c r="N25" s="7"/>
      <c r="O25" s="4"/>
      <c r="P25" s="7"/>
      <c r="Q25" s="4"/>
      <c r="R25" s="16" t="str">
        <f t="shared" si="2"/>
        <v/>
      </c>
      <c r="S25" s="7"/>
      <c r="T25" s="4"/>
    </row>
    <row r="26" spans="1:20" ht="16" thickBot="1" x14ac:dyDescent="0.25">
      <c r="A26" s="4"/>
      <c r="B26" s="4"/>
      <c r="C26" s="4"/>
      <c r="D26" s="4"/>
      <c r="E26" s="6"/>
      <c r="F26" s="14" t="str">
        <f t="shared" si="0"/>
        <v/>
      </c>
      <c r="G26" s="15" t="str">
        <f t="shared" si="1"/>
        <v/>
      </c>
      <c r="H26" s="7"/>
      <c r="I26" s="7"/>
      <c r="J26" s="4"/>
      <c r="K26" s="6"/>
      <c r="L26" s="6"/>
      <c r="M26" s="6"/>
      <c r="N26" s="7"/>
      <c r="O26" s="4"/>
      <c r="P26" s="7"/>
      <c r="Q26" s="4"/>
      <c r="R26" s="16" t="str">
        <f t="shared" si="2"/>
        <v/>
      </c>
      <c r="S26" s="7"/>
      <c r="T26" s="4"/>
    </row>
    <row r="27" spans="1:20" ht="16" thickBot="1" x14ac:dyDescent="0.25">
      <c r="A27" s="4"/>
      <c r="B27" s="4"/>
      <c r="C27" s="4"/>
      <c r="D27" s="4"/>
      <c r="E27" s="6"/>
      <c r="F27" s="14" t="str">
        <f t="shared" si="0"/>
        <v/>
      </c>
      <c r="G27" s="15" t="str">
        <f t="shared" si="1"/>
        <v/>
      </c>
      <c r="H27" s="7"/>
      <c r="I27" s="7"/>
      <c r="J27" s="4"/>
      <c r="K27" s="6"/>
      <c r="L27" s="6"/>
      <c r="M27" s="6"/>
      <c r="N27" s="7"/>
      <c r="O27" s="4"/>
      <c r="P27" s="7"/>
      <c r="Q27" s="4"/>
      <c r="R27" s="16" t="str">
        <f t="shared" si="2"/>
        <v/>
      </c>
      <c r="S27" s="7"/>
      <c r="T27" s="4"/>
    </row>
    <row r="28" spans="1:20" ht="16" thickBot="1" x14ac:dyDescent="0.25">
      <c r="A28" s="4"/>
      <c r="B28" s="4"/>
      <c r="C28" s="4"/>
      <c r="D28" s="4"/>
      <c r="E28" s="6"/>
      <c r="F28" s="14" t="str">
        <f t="shared" si="0"/>
        <v/>
      </c>
      <c r="G28" s="15" t="str">
        <f t="shared" si="1"/>
        <v/>
      </c>
      <c r="H28" s="7"/>
      <c r="I28" s="7"/>
      <c r="J28" s="4"/>
      <c r="K28" s="6"/>
      <c r="L28" s="6"/>
      <c r="M28" s="6"/>
      <c r="N28" s="7"/>
      <c r="O28" s="4"/>
      <c r="P28" s="7"/>
      <c r="Q28" s="4"/>
      <c r="R28" s="16" t="str">
        <f t="shared" si="2"/>
        <v/>
      </c>
      <c r="S28" s="7"/>
      <c r="T28" s="4"/>
    </row>
    <row r="29" spans="1:20" ht="16" thickBot="1" x14ac:dyDescent="0.25">
      <c r="A29" s="4"/>
      <c r="B29" s="4"/>
      <c r="C29" s="4"/>
      <c r="D29" s="4"/>
      <c r="E29" s="6"/>
      <c r="F29" s="14" t="str">
        <f t="shared" si="0"/>
        <v/>
      </c>
      <c r="G29" s="15" t="str">
        <f t="shared" si="1"/>
        <v/>
      </c>
      <c r="H29" s="7"/>
      <c r="I29" s="7"/>
      <c r="J29" s="4"/>
      <c r="K29" s="6"/>
      <c r="L29" s="6"/>
      <c r="M29" s="6"/>
      <c r="N29" s="7"/>
      <c r="O29" s="4"/>
      <c r="P29" s="7"/>
      <c r="Q29" s="4"/>
      <c r="R29" s="16" t="str">
        <f t="shared" si="2"/>
        <v/>
      </c>
      <c r="S29" s="7"/>
      <c r="T29" s="4"/>
    </row>
    <row r="30" spans="1:20" ht="16" thickBot="1" x14ac:dyDescent="0.25">
      <c r="A30" s="4"/>
      <c r="B30" s="4"/>
      <c r="C30" s="4"/>
      <c r="D30" s="4"/>
      <c r="E30" s="6"/>
      <c r="F30" s="14" t="str">
        <f t="shared" si="0"/>
        <v/>
      </c>
      <c r="G30" s="15" t="str">
        <f t="shared" si="1"/>
        <v/>
      </c>
      <c r="H30" s="7"/>
      <c r="I30" s="7"/>
      <c r="J30" s="4"/>
      <c r="K30" s="6"/>
      <c r="L30" s="6"/>
      <c r="M30" s="6"/>
      <c r="N30" s="7"/>
      <c r="O30" s="4"/>
      <c r="P30" s="7"/>
      <c r="Q30" s="4"/>
      <c r="R30" s="16" t="str">
        <f t="shared" si="2"/>
        <v/>
      </c>
      <c r="S30" s="7"/>
      <c r="T30" s="4"/>
    </row>
    <row r="31" spans="1:20" ht="16" thickBot="1" x14ac:dyDescent="0.25">
      <c r="A31" s="4"/>
      <c r="B31" s="4"/>
      <c r="C31" s="4"/>
      <c r="D31" s="4"/>
      <c r="E31" s="6"/>
      <c r="F31" s="14" t="str">
        <f t="shared" si="0"/>
        <v/>
      </c>
      <c r="G31" s="15" t="str">
        <f t="shared" si="1"/>
        <v/>
      </c>
      <c r="H31" s="7"/>
      <c r="I31" s="7"/>
      <c r="J31" s="4"/>
      <c r="K31" s="6"/>
      <c r="L31" s="6"/>
      <c r="M31" s="6"/>
      <c r="N31" s="7"/>
      <c r="O31" s="4"/>
      <c r="P31" s="7"/>
      <c r="Q31" s="4"/>
      <c r="R31" s="16" t="str">
        <f t="shared" si="2"/>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7:T31 H5:I31 S5:S6" name="区域3" securityDescriptor="O:WDG:WDD:(A;;CC;;;WD)"/>
    <protectedRange algorithmName="SHA-512" hashValue="K/SDhfe+/mjxv835odsVoEdtAHi7cAaH/jgwxLhbSWA8AwXq7rzFQ5bNmKChXjNkjDXl9kBDks9BeCwB940epA==" saltValue="Umv4IPsuPuqtBoPxakNlTw==" spinCount="100000" sqref="S8:S12 S7:T7 S13:T31 H5:Q31 A5:E31 S5:S6" name="区域1" securityDescriptor="O:WDG:WDD:(A;;CC;;;WD)"/>
    <protectedRange algorithmName="SHA-512" hashValue="l1fHgc1sn3GbDQtgPtObh5+t7OL3RqRoTbD8spI9RdpGb1tJka3sPqVR5prcrUOY6S1IScfOCNcLFg9dAyDrRQ==" saltValue="nrfajk7BgFTF1u/ElXNgLQ==" spinCount="100000" sqref="J5:Q31" name="区域2" securityDescriptor="O:WDG:WDD:(A;;CC;;;WD)"/>
    <protectedRange algorithmName="SHA-512" hashValue="Wz6AdmABacdLpzhjV/iEHOpAZxX5uFPUHfb7O8gHmSRJrtjrAEnR8v1VZNZM7oz8udZc1nX8h9RDIZmlvaZYtA==" saltValue="s5A0E9YuB7q7LjZBwuMWPQ==" spinCount="100000" sqref="T5" name="区域3_1" securityDescriptor="O:WDG:WDD:(A;;CC;;;WD)"/>
    <protectedRange algorithmName="SHA-512" hashValue="K/SDhfe+/mjxv835odsVoEdtAHi7cAaH/jgwxLhbSWA8AwXq7rzFQ5bNmKChXjNkjDXl9kBDks9BeCwB940epA==" saltValue="Umv4IPsuPuqtBoPxakNlTw==" spinCount="100000" sqref="T5" name="区域1_1" securityDescriptor="O:WDG:WDD:(A;;CC;;;WD)"/>
    <protectedRange algorithmName="SHA-512" hashValue="Wz6AdmABacdLpzhjV/iEHOpAZxX5uFPUHfb7O8gHmSRJrtjrAEnR8v1VZNZM7oz8udZc1nX8h9RDIZmlvaZYtA==" saltValue="s5A0E9YuB7q7LjZBwuMWPQ==" spinCount="100000" sqref="T6" name="区域3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5C48A-F808-4506-AA34-C55B12DAFE05}">
  <dimension ref="A1:T31"/>
  <sheetViews>
    <sheetView workbookViewId="0">
      <selection activeCell="L10" sqref="L10"/>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17" t="s">
        <v>7</v>
      </c>
      <c r="J4" s="3" t="s">
        <v>9</v>
      </c>
      <c r="K4" s="3" t="s">
        <v>11</v>
      </c>
      <c r="L4" s="3" t="s">
        <v>27</v>
      </c>
      <c r="M4" s="3" t="s">
        <v>21</v>
      </c>
      <c r="N4" s="13" t="s">
        <v>28</v>
      </c>
      <c r="O4" s="9" t="s">
        <v>5</v>
      </c>
      <c r="P4" s="13" t="s">
        <v>29</v>
      </c>
      <c r="Q4" s="9" t="s">
        <v>5</v>
      </c>
      <c r="R4" s="44"/>
      <c r="S4" s="46"/>
      <c r="T4" s="41"/>
    </row>
    <row r="5" spans="1:20" ht="15.75" customHeight="1" thickBot="1" x14ac:dyDescent="0.25">
      <c r="A5" s="20">
        <v>61.643208000000001</v>
      </c>
      <c r="B5" s="20">
        <v>143.16005799999999</v>
      </c>
      <c r="C5" s="20">
        <v>1241</v>
      </c>
      <c r="D5" s="26">
        <v>43628</v>
      </c>
      <c r="E5" s="20">
        <v>0</v>
      </c>
      <c r="F5" s="14">
        <f t="shared" ref="F5:F31" si="0">IF(I5="Melted Out", 0, IF(I5="","",H5-E5-K5-M5))</f>
        <v>1181</v>
      </c>
      <c r="G5" s="15">
        <f t="shared" ref="G5:G31" si="1">IF(AND(F5&lt;&gt;"",F4&lt;&gt;""),IF(I5="New Installation",0,IF(I5="Melted Out","&gt;"&amp;TEXT((F4+K4+M4)-(F5+K5+M5),"0.00"),(F4+K4+M4)-(F5+K5+M5))),"")</f>
        <v>0</v>
      </c>
      <c r="H5" s="7">
        <v>1200</v>
      </c>
      <c r="I5" s="7" t="s">
        <v>14</v>
      </c>
      <c r="J5" s="8" t="s">
        <v>18</v>
      </c>
      <c r="K5" s="7">
        <v>0</v>
      </c>
      <c r="L5" s="7"/>
      <c r="M5" s="7">
        <v>19</v>
      </c>
      <c r="N5" s="7"/>
      <c r="O5" s="7"/>
      <c r="P5" s="7"/>
      <c r="Q5" s="7"/>
      <c r="R5" s="16">
        <f t="shared" ref="R5:R31" si="2">IF(I5="New Installation",0,IF(I5="","",IF(OR(I5="Melted Out",F5=0),"&gt;"&amp;TEXT((F4-F5)*IF(ISNUMBER(P5),P5,0.9)+M4*N4-M5*N5,"0.00"),(F4-F5)*IF(ISNUMBER(P5),P5,0.9)+M4*N4-M5*N5)))</f>
        <v>0</v>
      </c>
      <c r="S5" s="7"/>
      <c r="T5" s="4" t="s">
        <v>35</v>
      </c>
    </row>
    <row r="6" spans="1:20" ht="16" thickBot="1" x14ac:dyDescent="0.25">
      <c r="A6" s="22">
        <v>61.642806</v>
      </c>
      <c r="B6" s="22">
        <v>143.15968599999999</v>
      </c>
      <c r="C6" s="22"/>
      <c r="D6" s="27">
        <v>43714</v>
      </c>
      <c r="E6" s="22">
        <v>530</v>
      </c>
      <c r="F6" s="14">
        <f t="shared" si="0"/>
        <v>670</v>
      </c>
      <c r="G6" s="15">
        <f t="shared" si="1"/>
        <v>530</v>
      </c>
      <c r="H6" s="7">
        <v>1200</v>
      </c>
      <c r="I6" s="7" t="s">
        <v>13</v>
      </c>
      <c r="J6" s="8" t="s">
        <v>18</v>
      </c>
      <c r="K6" s="7">
        <v>0</v>
      </c>
      <c r="L6" s="7"/>
      <c r="M6" s="7">
        <v>0</v>
      </c>
      <c r="N6" s="7"/>
      <c r="O6" s="7"/>
      <c r="P6" s="7"/>
      <c r="Q6" s="7"/>
      <c r="R6" s="16">
        <f t="shared" si="2"/>
        <v>459.90000000000003</v>
      </c>
      <c r="S6" s="7"/>
      <c r="T6" s="2" t="s">
        <v>36</v>
      </c>
    </row>
    <row r="7" spans="1:20" ht="16" thickBot="1" x14ac:dyDescent="0.25">
      <c r="A7" s="22">
        <v>61.641454026102998</v>
      </c>
      <c r="B7" s="22">
        <v>143.15750998444801</v>
      </c>
      <c r="C7" s="22">
        <v>1242.6199999999899</v>
      </c>
      <c r="D7" s="27">
        <v>44079</v>
      </c>
      <c r="E7" s="22">
        <f>6*150+1</f>
        <v>901</v>
      </c>
      <c r="F7" s="14">
        <f t="shared" ref="F7" si="3">IF(I7="Melted Out", 0, IF(I7="","",H7-E7-K7-M7))</f>
        <v>299</v>
      </c>
      <c r="G7" s="15">
        <f t="shared" ref="G7" si="4">IF(AND(F7&lt;&gt;"",F6&lt;&gt;""),IF(I7="New Installation",0,IF(I7="Melted Out","&gt;"&amp;TEXT((F6+K6+M6)-(F7+K7+M7),"0.00"),(F6+K6+M6)-(F7+K7+M7))),"")</f>
        <v>371</v>
      </c>
      <c r="H7" s="7">
        <v>1200</v>
      </c>
      <c r="I7" s="7" t="s">
        <v>41</v>
      </c>
      <c r="J7" s="8" t="s">
        <v>18</v>
      </c>
      <c r="K7" s="7">
        <v>0</v>
      </c>
      <c r="L7" s="7"/>
      <c r="M7" s="7">
        <v>0</v>
      </c>
      <c r="N7" s="7"/>
      <c r="O7" s="7"/>
      <c r="P7" s="7"/>
      <c r="Q7" s="7"/>
      <c r="R7" s="16">
        <f t="shared" si="2"/>
        <v>333.90000000000003</v>
      </c>
      <c r="S7" s="7"/>
      <c r="T7" s="2" t="s">
        <v>48</v>
      </c>
    </row>
    <row r="8" spans="1:20" ht="16" thickBot="1" x14ac:dyDescent="0.25">
      <c r="A8" s="22"/>
      <c r="B8" s="22"/>
      <c r="C8" s="22"/>
      <c r="D8" s="27">
        <v>44354</v>
      </c>
      <c r="E8" s="22"/>
      <c r="F8" s="14"/>
      <c r="G8" s="15"/>
      <c r="H8" s="7"/>
      <c r="I8" s="7" t="s">
        <v>103</v>
      </c>
      <c r="J8" s="8" t="s">
        <v>52</v>
      </c>
      <c r="K8" s="7">
        <v>0</v>
      </c>
      <c r="L8" s="7"/>
      <c r="M8" s="7">
        <v>164</v>
      </c>
      <c r="N8" s="7"/>
      <c r="O8" s="7"/>
      <c r="P8" s="7"/>
      <c r="Q8" s="7"/>
      <c r="R8" s="16"/>
      <c r="S8" s="7"/>
      <c r="T8" s="2" t="s">
        <v>90</v>
      </c>
    </row>
    <row r="9" spans="1:20" ht="16" thickBot="1" x14ac:dyDescent="0.25">
      <c r="A9" s="22">
        <v>61.640075000000003</v>
      </c>
      <c r="B9" s="22">
        <v>143.15513000000001</v>
      </c>
      <c r="C9" s="22">
        <v>1232.2406000000001</v>
      </c>
      <c r="D9" s="27">
        <v>44449</v>
      </c>
      <c r="E9" s="22"/>
      <c r="F9" s="14"/>
      <c r="G9" s="15"/>
      <c r="H9" s="7"/>
      <c r="I9" s="7" t="s">
        <v>8</v>
      </c>
      <c r="J9" s="8" t="s">
        <v>18</v>
      </c>
      <c r="K9" s="7">
        <v>0</v>
      </c>
      <c r="L9" s="7"/>
      <c r="M9" s="7">
        <v>0</v>
      </c>
      <c r="N9" s="7"/>
      <c r="O9" s="7"/>
      <c r="P9" s="7"/>
      <c r="Q9" s="7"/>
      <c r="R9" s="16"/>
      <c r="S9" s="7"/>
      <c r="T9" s="4" t="s">
        <v>114</v>
      </c>
    </row>
    <row r="10" spans="1:20" ht="15" thickBot="1" x14ac:dyDescent="0.25">
      <c r="A10" s="22"/>
      <c r="B10" s="22"/>
      <c r="C10" s="22"/>
      <c r="D10" s="27"/>
      <c r="E10" s="22"/>
      <c r="F10" s="14"/>
      <c r="G10" s="15"/>
      <c r="H10" s="7"/>
      <c r="I10" s="7"/>
      <c r="J10" s="8"/>
      <c r="K10" s="7"/>
      <c r="L10" s="7"/>
      <c r="M10" s="7"/>
      <c r="N10" s="7"/>
      <c r="O10" s="7"/>
      <c r="P10" s="7"/>
      <c r="Q10" s="7"/>
      <c r="R10" s="16"/>
      <c r="S10" s="7"/>
    </row>
    <row r="11" spans="1:20" ht="15" thickBot="1" x14ac:dyDescent="0.25">
      <c r="A11" s="22"/>
      <c r="B11" s="22"/>
      <c r="C11" s="22"/>
      <c r="D11" s="27"/>
      <c r="E11" s="22"/>
      <c r="F11" s="14"/>
      <c r="G11" s="15"/>
      <c r="H11" s="7"/>
      <c r="I11" s="7"/>
      <c r="J11" s="8"/>
      <c r="K11" s="7"/>
      <c r="L11" s="7"/>
      <c r="M11" s="7"/>
      <c r="N11" s="7"/>
      <c r="O11" s="7"/>
      <c r="P11" s="7"/>
      <c r="Q11" s="7"/>
      <c r="R11" s="16"/>
      <c r="S11" s="7"/>
    </row>
    <row r="12" spans="1:20" ht="15" thickBot="1" x14ac:dyDescent="0.25">
      <c r="A12" s="22"/>
      <c r="B12" s="22"/>
      <c r="C12" s="22"/>
      <c r="D12" s="27"/>
      <c r="E12" s="22"/>
      <c r="F12" s="14"/>
      <c r="G12" s="15"/>
      <c r="H12" s="7"/>
      <c r="I12" s="7"/>
      <c r="J12" s="8"/>
      <c r="K12" s="7"/>
      <c r="L12" s="7"/>
      <c r="M12" s="7"/>
      <c r="N12" s="7"/>
      <c r="O12" s="7"/>
      <c r="P12" s="7"/>
      <c r="Q12" s="7"/>
      <c r="R12" s="16"/>
      <c r="S12" s="7"/>
    </row>
    <row r="13" spans="1:20" ht="15" thickBot="1" x14ac:dyDescent="0.25">
      <c r="A13" s="22"/>
      <c r="B13" s="22"/>
      <c r="C13" s="22"/>
      <c r="D13" s="27"/>
      <c r="E13" s="22"/>
      <c r="F13" s="14"/>
      <c r="G13" s="15"/>
      <c r="H13" s="7"/>
      <c r="I13" s="7"/>
      <c r="J13" s="8"/>
      <c r="K13" s="7"/>
      <c r="L13" s="7"/>
      <c r="M13" s="7"/>
      <c r="N13" s="7"/>
      <c r="O13" s="7"/>
      <c r="P13" s="7"/>
      <c r="Q13" s="7"/>
      <c r="R13" s="16"/>
      <c r="S13" s="7"/>
    </row>
    <row r="14" spans="1:20" ht="15" thickBot="1" x14ac:dyDescent="0.25">
      <c r="A14" s="22"/>
      <c r="B14" s="22"/>
      <c r="C14" s="22"/>
      <c r="D14" s="27"/>
      <c r="E14" s="22"/>
      <c r="F14" s="14"/>
      <c r="G14" s="15"/>
      <c r="H14" s="7"/>
      <c r="I14" s="7"/>
      <c r="J14" s="8"/>
      <c r="K14" s="7"/>
      <c r="L14" s="7"/>
      <c r="M14" s="7"/>
      <c r="N14" s="7"/>
      <c r="O14" s="7"/>
      <c r="P14" s="7"/>
      <c r="Q14" s="7"/>
      <c r="R14" s="16"/>
      <c r="S14" s="7"/>
    </row>
    <row r="15" spans="1:20" ht="16" thickBot="1" x14ac:dyDescent="0.25">
      <c r="A15" s="4"/>
      <c r="B15" s="4"/>
      <c r="C15" s="4"/>
      <c r="D15" s="4"/>
      <c r="E15" s="6"/>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4"/>
      <c r="B16" s="4"/>
      <c r="C16" s="4"/>
      <c r="D16" s="4"/>
      <c r="E16" s="6"/>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4"/>
      <c r="B17" s="4"/>
      <c r="C17" s="4"/>
      <c r="D17" s="4"/>
      <c r="E17" s="6"/>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4"/>
      <c r="B18" s="4"/>
      <c r="C18" s="4"/>
      <c r="D18" s="4"/>
      <c r="E18" s="6"/>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4"/>
      <c r="B19" s="4"/>
      <c r="C19" s="4"/>
      <c r="D19" s="4"/>
      <c r="E19" s="6"/>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4"/>
      <c r="B20" s="4"/>
      <c r="C20" s="4"/>
      <c r="D20" s="4"/>
      <c r="E20" s="6"/>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4"/>
      <c r="B21" s="4"/>
      <c r="C21" s="4"/>
      <c r="D21" s="4"/>
      <c r="E21" s="6"/>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4"/>
      <c r="B22" s="4"/>
      <c r="C22" s="4"/>
      <c r="D22" s="4"/>
      <c r="E22" s="6"/>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4"/>
      <c r="B23" s="4"/>
      <c r="C23" s="4"/>
      <c r="D23" s="4"/>
      <c r="E23" s="6"/>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4"/>
      <c r="B24" s="4"/>
      <c r="C24" s="4"/>
      <c r="D24" s="4"/>
      <c r="E24" s="6"/>
      <c r="F24" s="14" t="str">
        <f t="shared" si="0"/>
        <v/>
      </c>
      <c r="G24" s="15" t="str">
        <f t="shared" si="1"/>
        <v/>
      </c>
      <c r="H24" s="7"/>
      <c r="I24" s="7"/>
      <c r="J24" s="4"/>
      <c r="K24" s="6"/>
      <c r="L24" s="6"/>
      <c r="M24" s="6"/>
      <c r="N24" s="7"/>
      <c r="O24" s="4"/>
      <c r="P24" s="7"/>
      <c r="Q24" s="4"/>
      <c r="R24" s="16" t="str">
        <f t="shared" si="2"/>
        <v/>
      </c>
      <c r="S24" s="7"/>
      <c r="T24" s="4"/>
    </row>
    <row r="25" spans="1:20" ht="16" thickBot="1" x14ac:dyDescent="0.25">
      <c r="A25" s="4"/>
      <c r="B25" s="4"/>
      <c r="C25" s="4"/>
      <c r="D25" s="4"/>
      <c r="E25" s="6"/>
      <c r="F25" s="14" t="str">
        <f t="shared" si="0"/>
        <v/>
      </c>
      <c r="G25" s="15" t="str">
        <f t="shared" si="1"/>
        <v/>
      </c>
      <c r="H25" s="7"/>
      <c r="I25" s="7"/>
      <c r="J25" s="4"/>
      <c r="K25" s="6"/>
      <c r="L25" s="6"/>
      <c r="M25" s="6"/>
      <c r="N25" s="7"/>
      <c r="O25" s="4"/>
      <c r="P25" s="7"/>
      <c r="Q25" s="4"/>
      <c r="R25" s="16" t="str">
        <f t="shared" si="2"/>
        <v/>
      </c>
      <c r="S25" s="7"/>
      <c r="T25" s="4"/>
    </row>
    <row r="26" spans="1:20" ht="16" thickBot="1" x14ac:dyDescent="0.25">
      <c r="A26" s="4"/>
      <c r="B26" s="4"/>
      <c r="C26" s="4"/>
      <c r="D26" s="4"/>
      <c r="E26" s="6"/>
      <c r="F26" s="14" t="str">
        <f t="shared" si="0"/>
        <v/>
      </c>
      <c r="G26" s="15" t="str">
        <f t="shared" si="1"/>
        <v/>
      </c>
      <c r="H26" s="7"/>
      <c r="I26" s="7"/>
      <c r="J26" s="4"/>
      <c r="K26" s="6"/>
      <c r="L26" s="6"/>
      <c r="M26" s="6"/>
      <c r="N26" s="7"/>
      <c r="O26" s="4"/>
      <c r="P26" s="7"/>
      <c r="Q26" s="4"/>
      <c r="R26" s="16" t="str">
        <f t="shared" si="2"/>
        <v/>
      </c>
      <c r="S26" s="7"/>
      <c r="T26" s="4"/>
    </row>
    <row r="27" spans="1:20" ht="16" thickBot="1" x14ac:dyDescent="0.25">
      <c r="A27" s="4"/>
      <c r="B27" s="4"/>
      <c r="C27" s="4"/>
      <c r="D27" s="4"/>
      <c r="E27" s="6"/>
      <c r="F27" s="14" t="str">
        <f t="shared" si="0"/>
        <v/>
      </c>
      <c r="G27" s="15" t="str">
        <f t="shared" si="1"/>
        <v/>
      </c>
      <c r="H27" s="7"/>
      <c r="I27" s="7"/>
      <c r="J27" s="4"/>
      <c r="K27" s="6"/>
      <c r="L27" s="6"/>
      <c r="M27" s="6"/>
      <c r="N27" s="7"/>
      <c r="O27" s="4"/>
      <c r="P27" s="7"/>
      <c r="Q27" s="4"/>
      <c r="R27" s="16" t="str">
        <f t="shared" si="2"/>
        <v/>
      </c>
      <c r="S27" s="7"/>
      <c r="T27" s="4"/>
    </row>
    <row r="28" spans="1:20" ht="16" thickBot="1" x14ac:dyDescent="0.25">
      <c r="A28" s="4"/>
      <c r="B28" s="4"/>
      <c r="C28" s="4"/>
      <c r="D28" s="4"/>
      <c r="E28" s="6"/>
      <c r="F28" s="14" t="str">
        <f t="shared" si="0"/>
        <v/>
      </c>
      <c r="G28" s="15" t="str">
        <f t="shared" si="1"/>
        <v/>
      </c>
      <c r="H28" s="7"/>
      <c r="I28" s="7"/>
      <c r="J28" s="4"/>
      <c r="K28" s="6"/>
      <c r="L28" s="6"/>
      <c r="M28" s="6"/>
      <c r="N28" s="7"/>
      <c r="O28" s="4"/>
      <c r="P28" s="7"/>
      <c r="Q28" s="4"/>
      <c r="R28" s="16" t="str">
        <f t="shared" si="2"/>
        <v/>
      </c>
      <c r="S28" s="7"/>
      <c r="T28" s="4"/>
    </row>
    <row r="29" spans="1:20" ht="16" thickBot="1" x14ac:dyDescent="0.25">
      <c r="A29" s="4"/>
      <c r="B29" s="4"/>
      <c r="C29" s="4"/>
      <c r="D29" s="4"/>
      <c r="E29" s="6"/>
      <c r="F29" s="14" t="str">
        <f t="shared" si="0"/>
        <v/>
      </c>
      <c r="G29" s="15" t="str">
        <f t="shared" si="1"/>
        <v/>
      </c>
      <c r="H29" s="7"/>
      <c r="I29" s="7"/>
      <c r="J29" s="4"/>
      <c r="K29" s="6"/>
      <c r="L29" s="6"/>
      <c r="M29" s="6"/>
      <c r="N29" s="7"/>
      <c r="O29" s="4"/>
      <c r="P29" s="7"/>
      <c r="Q29" s="4"/>
      <c r="R29" s="16" t="str">
        <f t="shared" si="2"/>
        <v/>
      </c>
      <c r="S29" s="7"/>
      <c r="T29" s="4"/>
    </row>
    <row r="30" spans="1:20" ht="16" thickBot="1" x14ac:dyDescent="0.25">
      <c r="A30" s="4"/>
      <c r="B30" s="4"/>
      <c r="C30" s="4"/>
      <c r="D30" s="4"/>
      <c r="E30" s="6"/>
      <c r="F30" s="14" t="str">
        <f t="shared" si="0"/>
        <v/>
      </c>
      <c r="G30" s="15" t="str">
        <f t="shared" si="1"/>
        <v/>
      </c>
      <c r="H30" s="7"/>
      <c r="I30" s="7"/>
      <c r="J30" s="4"/>
      <c r="K30" s="6"/>
      <c r="L30" s="6"/>
      <c r="M30" s="6"/>
      <c r="N30" s="7"/>
      <c r="O30" s="4"/>
      <c r="P30" s="7"/>
      <c r="Q30" s="4"/>
      <c r="R30" s="16" t="str">
        <f t="shared" si="2"/>
        <v/>
      </c>
      <c r="S30" s="7"/>
      <c r="T30" s="4"/>
    </row>
    <row r="31" spans="1:20" ht="16" thickBot="1" x14ac:dyDescent="0.25">
      <c r="A31" s="4"/>
      <c r="B31" s="4"/>
      <c r="C31" s="4"/>
      <c r="D31" s="4"/>
      <c r="E31" s="6"/>
      <c r="F31" s="14" t="str">
        <f t="shared" si="0"/>
        <v/>
      </c>
      <c r="G31" s="15" t="str">
        <f t="shared" si="1"/>
        <v/>
      </c>
      <c r="H31" s="7"/>
      <c r="I31" s="7"/>
      <c r="J31" s="4"/>
      <c r="K31" s="6"/>
      <c r="L31" s="6"/>
      <c r="M31" s="6"/>
      <c r="N31" s="7"/>
      <c r="O31" s="4"/>
      <c r="P31" s="7"/>
      <c r="Q31" s="4"/>
      <c r="R31" s="16" t="str">
        <f t="shared" si="2"/>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15:T31 H5:I31 S5:S14" name="区域3" securityDescriptor="O:WDG:WDD:(A;;CC;;;WD)"/>
    <protectedRange algorithmName="SHA-512" hashValue="K/SDhfe+/mjxv835odsVoEdtAHi7cAaH/jgwxLhbSWA8AwXq7rzFQ5bNmKChXjNkjDXl9kBDks9BeCwB940epA==" saltValue="Umv4IPsuPuqtBoPxakNlTw==" spinCount="100000" sqref="S15:T31 A5:E31 H5:Q31 S5:S14" name="区域1" securityDescriptor="O:WDG:WDD:(A;;CC;;;WD)"/>
    <protectedRange algorithmName="SHA-512" hashValue="l1fHgc1sn3GbDQtgPtObh5+t7OL3RqRoTbD8spI9RdpGb1tJka3sPqVR5prcrUOY6S1IScfOCNcLFg9dAyDrRQ==" saltValue="nrfajk7BgFTF1u/ElXNgLQ==" spinCount="100000" sqref="J5:Q31" name="区域2" securityDescriptor="O:WDG:WDD:(A;;CC;;;WD)"/>
    <protectedRange algorithmName="SHA-512" hashValue="Wz6AdmABacdLpzhjV/iEHOpAZxX5uFPUHfb7O8gHmSRJrtjrAEnR8v1VZNZM7oz8udZc1nX8h9RDIZmlvaZYtA==" saltValue="s5A0E9YuB7q7LjZBwuMWPQ==" spinCount="100000" sqref="T5" name="区域3_1" securityDescriptor="O:WDG:WDD:(A;;CC;;;WD)"/>
    <protectedRange algorithmName="SHA-512" hashValue="K/SDhfe+/mjxv835odsVoEdtAHi7cAaH/jgwxLhbSWA8AwXq7rzFQ5bNmKChXjNkjDXl9kBDks9BeCwB940epA==" saltValue="Umv4IPsuPuqtBoPxakNlTw==" spinCount="100000" sqref="T5" name="区域1_1" securityDescriptor="O:WDG:WDD:(A;;CC;;;WD)"/>
    <protectedRange algorithmName="SHA-512" hashValue="Wz6AdmABacdLpzhjV/iEHOpAZxX5uFPUHfb7O8gHmSRJrtjrAEnR8v1VZNZM7oz8udZc1nX8h9RDIZmlvaZYtA==" saltValue="s5A0E9YuB7q7LjZBwuMWPQ==" spinCount="100000" sqref="T9" name="区域3_1_1" securityDescriptor="O:WDG:WDD:(A;;CC;;;WD)"/>
  </protectedRanges>
  <mergeCells count="9">
    <mergeCell ref="B1:T1"/>
    <mergeCell ref="A3:C3"/>
    <mergeCell ref="D3:D4"/>
    <mergeCell ref="E3:I3"/>
    <mergeCell ref="J3:M3"/>
    <mergeCell ref="N3:Q3"/>
    <mergeCell ref="R3:R4"/>
    <mergeCell ref="S3:S4"/>
    <mergeCell ref="T3:T4"/>
  </mergeCells>
  <phoneticPr fontId="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9002B-EB6A-D04F-8C1C-C554C3D6DC6F}">
  <dimension ref="A1:T29"/>
  <sheetViews>
    <sheetView topLeftCell="H1" workbookViewId="0">
      <selection activeCell="T7" sqref="T7"/>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18" t="s">
        <v>7</v>
      </c>
      <c r="J4" s="3" t="s">
        <v>9</v>
      </c>
      <c r="K4" s="3" t="s">
        <v>11</v>
      </c>
      <c r="L4" s="3" t="s">
        <v>27</v>
      </c>
      <c r="M4" s="3" t="s">
        <v>21</v>
      </c>
      <c r="N4" s="13" t="s">
        <v>28</v>
      </c>
      <c r="O4" s="9" t="s">
        <v>5</v>
      </c>
      <c r="P4" s="13" t="s">
        <v>29</v>
      </c>
      <c r="Q4" s="9" t="s">
        <v>5</v>
      </c>
      <c r="R4" s="44"/>
      <c r="S4" s="46"/>
      <c r="T4" s="41"/>
    </row>
    <row r="5" spans="1:20" ht="15.75" customHeight="1" thickBot="1" x14ac:dyDescent="0.25">
      <c r="A5" s="20">
        <v>61.641510017216198</v>
      </c>
      <c r="B5" s="20">
        <v>143.15753202885301</v>
      </c>
      <c r="C5" s="20">
        <v>1246.95</v>
      </c>
      <c r="D5" s="26">
        <v>44079</v>
      </c>
      <c r="E5" s="20">
        <v>-107</v>
      </c>
      <c r="F5" s="14">
        <f t="shared" ref="F5:F29" si="0">IF(I5="Melted Out", 0, IF(I5="","",H5-E5-K5-M5))</f>
        <v>1307</v>
      </c>
      <c r="G5" s="15">
        <f t="shared" ref="G5:G29" si="1">IF(AND(F5&lt;&gt;"",F4&lt;&gt;""),IF(I5="New Installation",0,IF(I5="Melted Out","&gt;"&amp;TEXT((F4+K4+M4)-(F5+K5+M5),"0.00"),(F4+K4+M4)-(F5+K5+M5))),"")</f>
        <v>0</v>
      </c>
      <c r="H5" s="7">
        <v>1200</v>
      </c>
      <c r="I5" s="7" t="s">
        <v>14</v>
      </c>
      <c r="J5" s="8" t="s">
        <v>18</v>
      </c>
      <c r="K5" s="7">
        <v>0</v>
      </c>
      <c r="L5" s="7"/>
      <c r="M5" s="7">
        <v>0</v>
      </c>
      <c r="N5" s="7"/>
      <c r="O5" s="7"/>
      <c r="P5" s="7"/>
      <c r="Q5" s="7"/>
      <c r="R5" s="16">
        <f t="shared" ref="R5:R29" si="2">IF(I5="New Installation",0,IF(I5="","",IF(OR(I5="Melted Out",F5=0),"&gt;"&amp;TEXT((F4-F5)*IF(ISNUMBER(P5),P5,0.9)+M4*N4-M5*N5,"0.00"),(F4-F5)*IF(ISNUMBER(P5),P5,0.9)+M4*N4-M5*N5)))</f>
        <v>0</v>
      </c>
      <c r="S5" s="7" t="s">
        <v>51</v>
      </c>
      <c r="T5" s="4" t="s">
        <v>48</v>
      </c>
    </row>
    <row r="6" spans="1:20" ht="16" thickBot="1" x14ac:dyDescent="0.25">
      <c r="A6" s="22"/>
      <c r="B6" s="22"/>
      <c r="C6" s="22"/>
      <c r="D6" s="27">
        <v>44354</v>
      </c>
      <c r="E6" s="22"/>
      <c r="F6" s="14"/>
      <c r="G6" s="15"/>
      <c r="H6" s="7"/>
      <c r="I6" s="7" t="s">
        <v>103</v>
      </c>
      <c r="J6" s="8" t="s">
        <v>52</v>
      </c>
      <c r="K6" s="7">
        <v>0</v>
      </c>
      <c r="L6" s="7"/>
      <c r="M6" s="7">
        <v>164</v>
      </c>
      <c r="N6" s="7"/>
      <c r="O6" s="7"/>
      <c r="P6" s="7"/>
      <c r="Q6" s="7"/>
      <c r="R6" s="16"/>
      <c r="S6" s="7"/>
      <c r="T6" s="2" t="s">
        <v>90</v>
      </c>
    </row>
    <row r="7" spans="1:20" ht="16" thickBot="1" x14ac:dyDescent="0.25">
      <c r="A7" s="22">
        <v>61.640075000000003</v>
      </c>
      <c r="B7" s="22">
        <v>143.15513000000001</v>
      </c>
      <c r="C7" s="22">
        <v>1232.2406000000001</v>
      </c>
      <c r="D7" s="27">
        <v>44448</v>
      </c>
      <c r="E7" s="22">
        <v>263.5</v>
      </c>
      <c r="F7" s="14">
        <f>IF(I7="Melted Out", 0, IF(I7="","",H7-E7-K7-M7))</f>
        <v>936.5</v>
      </c>
      <c r="G7" s="15" t="str">
        <f t="shared" ref="G7" si="3">IF(AND(F7&lt;&gt;"",F6&lt;&gt;""),IF(I7="New Installation",0,IF(I7="Melted Out","&gt;"&amp;TEXT((F6+K6+M6)-(F7+K7+M7),"0.00"),(F6+K6+M6)-(F7+K7+M7))),"")</f>
        <v/>
      </c>
      <c r="H7" s="7">
        <v>1200</v>
      </c>
      <c r="I7" s="7" t="s">
        <v>41</v>
      </c>
      <c r="J7" s="8" t="s">
        <v>18</v>
      </c>
      <c r="K7" s="7">
        <v>0</v>
      </c>
      <c r="L7" s="7"/>
      <c r="M7" s="7">
        <v>0</v>
      </c>
      <c r="N7" s="7"/>
      <c r="O7" s="7"/>
      <c r="P7" s="7"/>
      <c r="Q7" s="7"/>
      <c r="R7" s="16"/>
      <c r="S7" s="7"/>
      <c r="T7" s="4" t="s">
        <v>114</v>
      </c>
    </row>
    <row r="8" spans="1:20" ht="15" thickBot="1" x14ac:dyDescent="0.25">
      <c r="A8" s="22"/>
      <c r="B8" s="22"/>
      <c r="C8" s="22"/>
      <c r="D8" s="27"/>
      <c r="E8" s="22"/>
      <c r="F8" s="14"/>
      <c r="G8" s="15"/>
      <c r="H8" s="7"/>
      <c r="I8" s="7"/>
      <c r="J8" s="8"/>
      <c r="K8" s="7"/>
      <c r="L8" s="7"/>
      <c r="M8" s="7"/>
      <c r="N8" s="7"/>
      <c r="O8" s="7"/>
      <c r="P8" s="7"/>
      <c r="Q8" s="7"/>
      <c r="R8" s="16"/>
      <c r="S8" s="7"/>
    </row>
    <row r="9" spans="1:20" ht="15" thickBot="1" x14ac:dyDescent="0.25">
      <c r="A9" s="22"/>
      <c r="B9" s="22"/>
      <c r="C9" s="22"/>
      <c r="D9" s="27"/>
      <c r="E9" s="22"/>
      <c r="F9" s="14"/>
      <c r="G9" s="15"/>
      <c r="H9" s="7"/>
      <c r="I9" s="7"/>
      <c r="J9" s="8"/>
      <c r="K9" s="7"/>
      <c r="L9" s="7"/>
      <c r="M9" s="7"/>
      <c r="N9" s="7"/>
      <c r="O9" s="7"/>
      <c r="P9" s="7"/>
      <c r="Q9" s="7"/>
      <c r="R9" s="16"/>
      <c r="S9" s="7"/>
    </row>
    <row r="10" spans="1:20" ht="15" thickBot="1" x14ac:dyDescent="0.25">
      <c r="A10" s="22"/>
      <c r="B10" s="22"/>
      <c r="C10" s="22"/>
      <c r="D10" s="27"/>
      <c r="E10" s="22"/>
      <c r="F10" s="14"/>
      <c r="G10" s="15"/>
      <c r="H10" s="7"/>
      <c r="I10" s="7"/>
      <c r="J10" s="8"/>
      <c r="K10" s="7"/>
      <c r="L10" s="7"/>
      <c r="M10" s="7"/>
      <c r="N10" s="7"/>
      <c r="O10" s="7"/>
      <c r="P10" s="7"/>
      <c r="Q10" s="7"/>
      <c r="R10" s="16"/>
      <c r="S10" s="7"/>
    </row>
    <row r="11" spans="1:20" ht="15" thickBot="1" x14ac:dyDescent="0.25">
      <c r="A11" s="22"/>
      <c r="B11" s="22"/>
      <c r="C11" s="22"/>
      <c r="D11" s="27"/>
      <c r="E11" s="22"/>
      <c r="F11" s="14"/>
      <c r="G11" s="15"/>
      <c r="H11" s="7"/>
      <c r="I11" s="7"/>
      <c r="J11" s="8"/>
      <c r="K11" s="7"/>
      <c r="L11" s="7"/>
      <c r="M11" s="7"/>
      <c r="N11" s="7"/>
      <c r="O11" s="7"/>
      <c r="P11" s="7"/>
      <c r="Q11" s="7"/>
      <c r="R11" s="16"/>
      <c r="S11" s="7"/>
    </row>
    <row r="12" spans="1:20" ht="15" thickBot="1" x14ac:dyDescent="0.25">
      <c r="A12" s="22"/>
      <c r="B12" s="22"/>
      <c r="C12" s="22"/>
      <c r="D12" s="27"/>
      <c r="E12" s="22"/>
      <c r="F12" s="14"/>
      <c r="G12" s="15"/>
      <c r="H12" s="7"/>
      <c r="I12" s="7"/>
      <c r="J12" s="8"/>
      <c r="K12" s="7"/>
      <c r="L12" s="7"/>
      <c r="M12" s="7"/>
      <c r="N12" s="7"/>
      <c r="O12" s="7"/>
      <c r="P12" s="7"/>
      <c r="Q12" s="7"/>
      <c r="R12" s="16"/>
      <c r="S12" s="7"/>
    </row>
    <row r="13" spans="1:20" ht="16" thickBot="1" x14ac:dyDescent="0.25">
      <c r="A13" s="4"/>
      <c r="B13" s="4"/>
      <c r="C13" s="4"/>
      <c r="D13" s="4"/>
      <c r="E13" s="6"/>
      <c r="F13" s="14" t="str">
        <f t="shared" si="0"/>
        <v/>
      </c>
      <c r="G13" s="15" t="str">
        <f t="shared" si="1"/>
        <v/>
      </c>
      <c r="H13" s="7"/>
      <c r="I13" s="7"/>
      <c r="J13" s="4"/>
      <c r="K13" s="6"/>
      <c r="L13" s="6"/>
      <c r="M13" s="6"/>
      <c r="N13" s="7"/>
      <c r="O13" s="4"/>
      <c r="P13" s="7"/>
      <c r="Q13" s="4"/>
      <c r="R13" s="16" t="str">
        <f t="shared" si="2"/>
        <v/>
      </c>
      <c r="S13" s="7"/>
      <c r="T13" s="4"/>
    </row>
    <row r="14" spans="1:20" ht="16" thickBot="1" x14ac:dyDescent="0.25">
      <c r="A14" s="4"/>
      <c r="B14" s="4"/>
      <c r="C14" s="4"/>
      <c r="D14" s="4"/>
      <c r="E14" s="6"/>
      <c r="F14" s="14" t="str">
        <f t="shared" si="0"/>
        <v/>
      </c>
      <c r="G14" s="15" t="str">
        <f t="shared" si="1"/>
        <v/>
      </c>
      <c r="H14" s="7"/>
      <c r="I14" s="7"/>
      <c r="J14" s="4"/>
      <c r="K14" s="6"/>
      <c r="L14" s="6"/>
      <c r="M14" s="6"/>
      <c r="N14" s="7"/>
      <c r="O14" s="4"/>
      <c r="P14" s="7"/>
      <c r="Q14" s="4"/>
      <c r="R14" s="16" t="str">
        <f t="shared" si="2"/>
        <v/>
      </c>
      <c r="S14" s="7"/>
      <c r="T14" s="4"/>
    </row>
    <row r="15" spans="1:20" ht="16" thickBot="1" x14ac:dyDescent="0.25">
      <c r="A15" s="4"/>
      <c r="B15" s="4"/>
      <c r="C15" s="4"/>
      <c r="D15" s="4"/>
      <c r="E15" s="6"/>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4"/>
      <c r="B16" s="4"/>
      <c r="C16" s="4"/>
      <c r="D16" s="4"/>
      <c r="E16" s="6"/>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4"/>
      <c r="B17" s="4"/>
      <c r="C17" s="4"/>
      <c r="D17" s="4"/>
      <c r="E17" s="6"/>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4"/>
      <c r="B18" s="4"/>
      <c r="C18" s="4"/>
      <c r="D18" s="4"/>
      <c r="E18" s="6"/>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4"/>
      <c r="B19" s="4"/>
      <c r="C19" s="4"/>
      <c r="D19" s="4"/>
      <c r="E19" s="6"/>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4"/>
      <c r="B20" s="4"/>
      <c r="C20" s="4"/>
      <c r="D20" s="4"/>
      <c r="E20" s="6"/>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4"/>
      <c r="B21" s="4"/>
      <c r="C21" s="4"/>
      <c r="D21" s="4"/>
      <c r="E21" s="6"/>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4"/>
      <c r="B22" s="4"/>
      <c r="C22" s="4"/>
      <c r="D22" s="4"/>
      <c r="E22" s="6"/>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4"/>
      <c r="B23" s="4"/>
      <c r="C23" s="4"/>
      <c r="D23" s="4"/>
      <c r="E23" s="6"/>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4"/>
      <c r="B24" s="4"/>
      <c r="C24" s="4"/>
      <c r="D24" s="4"/>
      <c r="E24" s="6"/>
      <c r="F24" s="14" t="str">
        <f t="shared" si="0"/>
        <v/>
      </c>
      <c r="G24" s="15" t="str">
        <f t="shared" si="1"/>
        <v/>
      </c>
      <c r="H24" s="7"/>
      <c r="I24" s="7"/>
      <c r="J24" s="4"/>
      <c r="K24" s="6"/>
      <c r="L24" s="6"/>
      <c r="M24" s="6"/>
      <c r="N24" s="7"/>
      <c r="O24" s="4"/>
      <c r="P24" s="7"/>
      <c r="Q24" s="4"/>
      <c r="R24" s="16" t="str">
        <f t="shared" si="2"/>
        <v/>
      </c>
      <c r="S24" s="7"/>
      <c r="T24" s="4"/>
    </row>
    <row r="25" spans="1:20" ht="16" thickBot="1" x14ac:dyDescent="0.25">
      <c r="A25" s="4"/>
      <c r="B25" s="4"/>
      <c r="C25" s="4"/>
      <c r="D25" s="4"/>
      <c r="E25" s="6"/>
      <c r="F25" s="14" t="str">
        <f t="shared" si="0"/>
        <v/>
      </c>
      <c r="G25" s="15" t="str">
        <f t="shared" si="1"/>
        <v/>
      </c>
      <c r="H25" s="7"/>
      <c r="I25" s="7"/>
      <c r="J25" s="4"/>
      <c r="K25" s="6"/>
      <c r="L25" s="6"/>
      <c r="M25" s="6"/>
      <c r="N25" s="7"/>
      <c r="O25" s="4"/>
      <c r="P25" s="7"/>
      <c r="Q25" s="4"/>
      <c r="R25" s="16" t="str">
        <f t="shared" si="2"/>
        <v/>
      </c>
      <c r="S25" s="7"/>
      <c r="T25" s="4"/>
    </row>
    <row r="26" spans="1:20" ht="16" thickBot="1" x14ac:dyDescent="0.25">
      <c r="A26" s="4"/>
      <c r="B26" s="4"/>
      <c r="C26" s="4"/>
      <c r="D26" s="4"/>
      <c r="E26" s="6"/>
      <c r="F26" s="14" t="str">
        <f t="shared" si="0"/>
        <v/>
      </c>
      <c r="G26" s="15" t="str">
        <f t="shared" si="1"/>
        <v/>
      </c>
      <c r="H26" s="7"/>
      <c r="I26" s="7"/>
      <c r="J26" s="4"/>
      <c r="K26" s="6"/>
      <c r="L26" s="6"/>
      <c r="M26" s="6"/>
      <c r="N26" s="7"/>
      <c r="O26" s="4"/>
      <c r="P26" s="7"/>
      <c r="Q26" s="4"/>
      <c r="R26" s="16" t="str">
        <f t="shared" si="2"/>
        <v/>
      </c>
      <c r="S26" s="7"/>
      <c r="T26" s="4"/>
    </row>
    <row r="27" spans="1:20" ht="16" thickBot="1" x14ac:dyDescent="0.25">
      <c r="A27" s="4"/>
      <c r="B27" s="4"/>
      <c r="C27" s="4"/>
      <c r="D27" s="4"/>
      <c r="E27" s="6"/>
      <c r="F27" s="14" t="str">
        <f t="shared" si="0"/>
        <v/>
      </c>
      <c r="G27" s="15" t="str">
        <f t="shared" si="1"/>
        <v/>
      </c>
      <c r="H27" s="7"/>
      <c r="I27" s="7"/>
      <c r="J27" s="4"/>
      <c r="K27" s="6"/>
      <c r="L27" s="6"/>
      <c r="M27" s="6"/>
      <c r="N27" s="7"/>
      <c r="O27" s="4"/>
      <c r="P27" s="7"/>
      <c r="Q27" s="4"/>
      <c r="R27" s="16" t="str">
        <f t="shared" si="2"/>
        <v/>
      </c>
      <c r="S27" s="7"/>
      <c r="T27" s="4"/>
    </row>
    <row r="28" spans="1:20" ht="16" thickBot="1" x14ac:dyDescent="0.25">
      <c r="A28" s="4"/>
      <c r="B28" s="4"/>
      <c r="C28" s="4"/>
      <c r="D28" s="4"/>
      <c r="E28" s="6"/>
      <c r="F28" s="14" t="str">
        <f t="shared" si="0"/>
        <v/>
      </c>
      <c r="G28" s="15" t="str">
        <f t="shared" si="1"/>
        <v/>
      </c>
      <c r="H28" s="7"/>
      <c r="I28" s="7"/>
      <c r="J28" s="4"/>
      <c r="K28" s="6"/>
      <c r="L28" s="6"/>
      <c r="M28" s="6"/>
      <c r="N28" s="7"/>
      <c r="O28" s="4"/>
      <c r="P28" s="7"/>
      <c r="Q28" s="4"/>
      <c r="R28" s="16" t="str">
        <f t="shared" si="2"/>
        <v/>
      </c>
      <c r="S28" s="7"/>
      <c r="T28" s="4"/>
    </row>
    <row r="29" spans="1:20" ht="16" thickBot="1" x14ac:dyDescent="0.25">
      <c r="A29" s="4"/>
      <c r="B29" s="4"/>
      <c r="C29" s="4"/>
      <c r="D29" s="4"/>
      <c r="E29" s="6"/>
      <c r="F29" s="14" t="str">
        <f t="shared" si="0"/>
        <v/>
      </c>
      <c r="G29" s="15" t="str">
        <f t="shared" si="1"/>
        <v/>
      </c>
      <c r="H29" s="7"/>
      <c r="I29" s="7"/>
      <c r="J29" s="4"/>
      <c r="K29" s="6"/>
      <c r="L29" s="6"/>
      <c r="M29" s="6"/>
      <c r="N29" s="7"/>
      <c r="O29" s="4"/>
      <c r="P29" s="7"/>
      <c r="Q29" s="4"/>
      <c r="R29" s="16" t="str">
        <f t="shared" si="2"/>
        <v/>
      </c>
      <c r="S29" s="7"/>
      <c r="T29"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13:T29 S5:S12 H5:I29" name="区域3" securityDescriptor="O:WDG:WDD:(A;;CC;;;WD)"/>
    <protectedRange algorithmName="SHA-512" hashValue="K/SDhfe+/mjxv835odsVoEdtAHi7cAaH/jgwxLhbSWA8AwXq7rzFQ5bNmKChXjNkjDXl9kBDks9BeCwB940epA==" saltValue="Umv4IPsuPuqtBoPxakNlTw==" spinCount="100000" sqref="S13:T29 S5:S12 A5:E29 H5:Q29" name="区域1" securityDescriptor="O:WDG:WDD:(A;;CC;;;WD)"/>
    <protectedRange algorithmName="SHA-512" hashValue="l1fHgc1sn3GbDQtgPtObh5+t7OL3RqRoTbD8spI9RdpGb1tJka3sPqVR5prcrUOY6S1IScfOCNcLFg9dAyDrRQ==" saltValue="nrfajk7BgFTF1u/ElXNgLQ==" spinCount="100000" sqref="J5:Q29" name="区域2" securityDescriptor="O:WDG:WDD:(A;;CC;;;WD)"/>
    <protectedRange algorithmName="SHA-512" hashValue="Wz6AdmABacdLpzhjV/iEHOpAZxX5uFPUHfb7O8gHmSRJrtjrAEnR8v1VZNZM7oz8udZc1nX8h9RDIZmlvaZYtA==" saltValue="s5A0E9YuB7q7LjZBwuMWPQ==" spinCount="100000" sqref="T5" name="区域3_1" securityDescriptor="O:WDG:WDD:(A;;CC;;;WD)"/>
    <protectedRange algorithmName="SHA-512" hashValue="K/SDhfe+/mjxv835odsVoEdtAHi7cAaH/jgwxLhbSWA8AwXq7rzFQ5bNmKChXjNkjDXl9kBDks9BeCwB940epA==" saltValue="Umv4IPsuPuqtBoPxakNlTw==" spinCount="100000" sqref="T5" name="区域1_1" securityDescriptor="O:WDG:WDD:(A;;CC;;;WD)"/>
    <protectedRange algorithmName="SHA-512" hashValue="Wz6AdmABacdLpzhjV/iEHOpAZxX5uFPUHfb7O8gHmSRJrtjrAEnR8v1VZNZM7oz8udZc1nX8h9RDIZmlvaZYtA==" saltValue="s5A0E9YuB7q7LjZBwuMWPQ==" spinCount="100000" sqref="T7" name="区域3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6B055-BC9B-4181-82CE-0898BF1071F9}">
  <dimension ref="A1:T31"/>
  <sheetViews>
    <sheetView workbookViewId="0">
      <selection activeCell="T9" sqref="T9"/>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17" t="s">
        <v>7</v>
      </c>
      <c r="J4" s="3" t="s">
        <v>9</v>
      </c>
      <c r="K4" s="3" t="s">
        <v>11</v>
      </c>
      <c r="L4" s="3" t="s">
        <v>27</v>
      </c>
      <c r="M4" s="3" t="s">
        <v>21</v>
      </c>
      <c r="N4" s="13" t="s">
        <v>28</v>
      </c>
      <c r="O4" s="9" t="s">
        <v>5</v>
      </c>
      <c r="P4" s="13" t="s">
        <v>29</v>
      </c>
      <c r="Q4" s="9" t="s">
        <v>5</v>
      </c>
      <c r="R4" s="44"/>
      <c r="S4" s="46"/>
      <c r="T4" s="41"/>
    </row>
    <row r="5" spans="1:20" ht="15.75" customHeight="1" thickBot="1" x14ac:dyDescent="0.25">
      <c r="A5" s="20">
        <v>61.663947</v>
      </c>
      <c r="B5" s="20">
        <v>143.205367</v>
      </c>
      <c r="C5" s="22">
        <v>1387</v>
      </c>
      <c r="D5" s="26">
        <v>43628</v>
      </c>
      <c r="E5" s="20">
        <v>-82</v>
      </c>
      <c r="F5" s="14">
        <f t="shared" ref="F5:F31" si="0">IF(I5="Melted Out", 0, IF(I5="","",H5-E5-K5-M5))</f>
        <v>1169</v>
      </c>
      <c r="G5" s="15">
        <f t="shared" ref="G5:G31" si="1">IF(AND(F5&lt;&gt;"",F4&lt;&gt;""),IF(I5="New Installation",0,IF(I5="Melted Out","&gt;"&amp;TEXT((F4+K4+M4)-(F5+K5+M5),"0.00"),(F4+K4+M4)-(F5+K5+M5))),"")</f>
        <v>0</v>
      </c>
      <c r="H5" s="7">
        <v>1200</v>
      </c>
      <c r="I5" s="7" t="s">
        <v>14</v>
      </c>
      <c r="J5" s="8" t="s">
        <v>18</v>
      </c>
      <c r="K5" s="7">
        <v>0</v>
      </c>
      <c r="L5" s="7"/>
      <c r="M5" s="7">
        <v>113</v>
      </c>
      <c r="N5" s="7"/>
      <c r="O5" s="7"/>
      <c r="P5" s="7"/>
      <c r="Q5" s="7"/>
      <c r="R5" s="16">
        <f t="shared" ref="R5:R31" si="2">IF(I5="New Installation",0,IF(I5="","",IF(OR(I5="Melted Out",F5=0),"&gt;"&amp;TEXT((F4-F5)*IF(ISNUMBER(P5),P5,0.9)+M4*N4-M5*N5,"0.00"),(F4-F5)*IF(ISNUMBER(P5),P5,0.9)+M4*N4-M5*N5)))</f>
        <v>0</v>
      </c>
      <c r="S5" s="7"/>
      <c r="T5" s="4" t="s">
        <v>35</v>
      </c>
    </row>
    <row r="6" spans="1:20" ht="16" thickBot="1" x14ac:dyDescent="0.25">
      <c r="A6" s="22">
        <v>61.663625000000003</v>
      </c>
      <c r="B6" s="22">
        <v>143.204733</v>
      </c>
      <c r="C6" s="22"/>
      <c r="D6" s="27">
        <v>43714</v>
      </c>
      <c r="E6" s="22">
        <v>370.5</v>
      </c>
      <c r="F6" s="14">
        <f t="shared" si="0"/>
        <v>829.5</v>
      </c>
      <c r="G6" s="15">
        <f t="shared" si="1"/>
        <v>452.5</v>
      </c>
      <c r="H6" s="7">
        <v>1200</v>
      </c>
      <c r="I6" s="7" t="s">
        <v>13</v>
      </c>
      <c r="J6" s="8" t="s">
        <v>18</v>
      </c>
      <c r="K6" s="7">
        <v>0</v>
      </c>
      <c r="L6" s="7"/>
      <c r="M6" s="7">
        <v>0</v>
      </c>
      <c r="N6" s="7"/>
      <c r="O6" s="7"/>
      <c r="P6" s="7"/>
      <c r="Q6" s="7"/>
      <c r="R6" s="16">
        <f t="shared" si="2"/>
        <v>305.55</v>
      </c>
      <c r="S6" s="7"/>
      <c r="T6" s="2" t="s">
        <v>36</v>
      </c>
    </row>
    <row r="7" spans="1:20" ht="46" thickBot="1" x14ac:dyDescent="0.25">
      <c r="A7" s="5">
        <v>61.662279032170701</v>
      </c>
      <c r="B7" s="5">
        <v>143.20207899436301</v>
      </c>
      <c r="C7" s="6">
        <v>1394.26999999999</v>
      </c>
      <c r="D7" s="4">
        <v>44079</v>
      </c>
      <c r="E7" s="6">
        <f>4*150+69</f>
        <v>669</v>
      </c>
      <c r="F7" s="14">
        <f>IF(I7="Melted Out", 0, IF(I7="","",H7-E7-K7-M7))</f>
        <v>513</v>
      </c>
      <c r="G7" s="15">
        <f t="shared" si="1"/>
        <v>298.5</v>
      </c>
      <c r="H7" s="7">
        <v>1200</v>
      </c>
      <c r="I7" s="7" t="s">
        <v>41</v>
      </c>
      <c r="J7" s="8" t="s">
        <v>52</v>
      </c>
      <c r="K7" s="7">
        <v>0</v>
      </c>
      <c r="L7" s="7"/>
      <c r="M7" s="7">
        <v>18</v>
      </c>
      <c r="N7" s="7"/>
      <c r="O7" s="7"/>
      <c r="P7" s="7"/>
      <c r="Q7" s="7"/>
      <c r="R7" s="16">
        <f t="shared" si="2"/>
        <v>284.85000000000002</v>
      </c>
      <c r="S7" s="7" t="s">
        <v>53</v>
      </c>
      <c r="T7" s="4" t="s">
        <v>48</v>
      </c>
    </row>
    <row r="8" spans="1:20" ht="46" thickBot="1" x14ac:dyDescent="0.25">
      <c r="A8" s="5"/>
      <c r="B8" s="5"/>
      <c r="C8" s="6"/>
      <c r="D8" s="4">
        <v>44354</v>
      </c>
      <c r="E8" s="12"/>
      <c r="F8" s="14"/>
      <c r="G8" s="15"/>
      <c r="H8" s="7"/>
      <c r="I8" s="7" t="s">
        <v>103</v>
      </c>
      <c r="J8" s="4" t="s">
        <v>52</v>
      </c>
      <c r="K8" s="6"/>
      <c r="L8" s="6"/>
      <c r="M8" s="6">
        <v>225</v>
      </c>
      <c r="N8" s="7"/>
      <c r="O8" s="4"/>
      <c r="P8" s="7"/>
      <c r="Q8" s="7"/>
      <c r="R8" s="16"/>
      <c r="S8" s="4" t="s">
        <v>102</v>
      </c>
      <c r="T8" s="4" t="s">
        <v>90</v>
      </c>
    </row>
    <row r="9" spans="1:20" ht="16" thickBot="1" x14ac:dyDescent="0.25">
      <c r="A9" s="5">
        <v>61.660947999999998</v>
      </c>
      <c r="B9" s="5">
        <v>143.19898000000001</v>
      </c>
      <c r="C9" s="6">
        <v>1386.5681199999999</v>
      </c>
      <c r="D9" s="4">
        <v>44449</v>
      </c>
      <c r="E9" s="6">
        <v>682</v>
      </c>
      <c r="F9" s="14">
        <f t="shared" si="0"/>
        <v>518</v>
      </c>
      <c r="G9" s="15" t="str">
        <f t="shared" si="1"/>
        <v/>
      </c>
      <c r="H9" s="7">
        <v>1200</v>
      </c>
      <c r="I9" s="7" t="s">
        <v>41</v>
      </c>
      <c r="J9" s="4" t="s">
        <v>18</v>
      </c>
      <c r="K9" s="6"/>
      <c r="L9" s="6"/>
      <c r="M9" s="6">
        <v>0</v>
      </c>
      <c r="N9" s="7"/>
      <c r="O9" s="4"/>
      <c r="P9" s="7"/>
      <c r="Q9" s="7"/>
      <c r="R9" s="16">
        <f t="shared" si="2"/>
        <v>-466.2</v>
      </c>
      <c r="S9" s="4"/>
      <c r="T9" s="4" t="s">
        <v>114</v>
      </c>
    </row>
    <row r="10" spans="1:20" ht="16" thickBot="1" x14ac:dyDescent="0.25">
      <c r="A10" s="5"/>
      <c r="B10" s="5"/>
      <c r="C10" s="6"/>
      <c r="D10" s="4"/>
      <c r="E10" s="6"/>
      <c r="F10" s="14" t="str">
        <f t="shared" si="0"/>
        <v/>
      </c>
      <c r="G10" s="15" t="str">
        <f t="shared" si="1"/>
        <v/>
      </c>
      <c r="H10" s="7"/>
      <c r="I10" s="7"/>
      <c r="J10" s="4"/>
      <c r="K10" s="6"/>
      <c r="L10" s="6"/>
      <c r="M10" s="6"/>
      <c r="N10" s="7"/>
      <c r="O10" s="7"/>
      <c r="P10" s="7"/>
      <c r="Q10" s="7"/>
      <c r="R10" s="16" t="str">
        <f t="shared" si="2"/>
        <v/>
      </c>
      <c r="S10" s="4"/>
      <c r="T10" s="4"/>
    </row>
    <row r="11" spans="1:20" ht="16" thickBot="1" x14ac:dyDescent="0.25">
      <c r="A11" s="5"/>
      <c r="B11" s="5"/>
      <c r="C11" s="6"/>
      <c r="D11" s="4"/>
      <c r="E11" s="6"/>
      <c r="F11" s="14" t="str">
        <f t="shared" si="0"/>
        <v/>
      </c>
      <c r="G11" s="15" t="str">
        <f t="shared" si="1"/>
        <v/>
      </c>
      <c r="H11" s="7"/>
      <c r="I11" s="7"/>
      <c r="J11" s="4"/>
      <c r="K11" s="6"/>
      <c r="L11" s="6"/>
      <c r="M11" s="6"/>
      <c r="N11" s="7"/>
      <c r="O11" s="4"/>
      <c r="P11" s="7"/>
      <c r="Q11" s="7"/>
      <c r="R11" s="16" t="str">
        <f t="shared" si="2"/>
        <v/>
      </c>
      <c r="S11" s="4"/>
      <c r="T11" s="4"/>
    </row>
    <row r="12" spans="1:20" ht="16" thickBot="1" x14ac:dyDescent="0.25">
      <c r="A12" s="5"/>
      <c r="B12" s="5"/>
      <c r="C12" s="6"/>
      <c r="D12" s="4"/>
      <c r="E12" s="6"/>
      <c r="F12" s="14" t="str">
        <f t="shared" si="0"/>
        <v/>
      </c>
      <c r="G12" s="15" t="str">
        <f t="shared" si="1"/>
        <v/>
      </c>
      <c r="H12" s="7"/>
      <c r="I12" s="7"/>
      <c r="J12" s="4"/>
      <c r="K12" s="6"/>
      <c r="L12" s="6"/>
      <c r="M12" s="6"/>
      <c r="N12" s="7"/>
      <c r="O12" s="4"/>
      <c r="P12" s="7"/>
      <c r="Q12" s="7"/>
      <c r="R12" s="16" t="str">
        <f t="shared" si="2"/>
        <v/>
      </c>
      <c r="S12" s="4"/>
      <c r="T12" s="4"/>
    </row>
    <row r="13" spans="1:20" ht="16" thickBot="1" x14ac:dyDescent="0.25">
      <c r="A13" s="5"/>
      <c r="B13" s="5"/>
      <c r="C13" s="6"/>
      <c r="D13" s="4"/>
      <c r="E13" s="6"/>
      <c r="F13" s="14" t="str">
        <f t="shared" si="0"/>
        <v/>
      </c>
      <c r="G13" s="15" t="str">
        <f>IF(AND(F13&lt;&gt;"",F12&lt;&gt;""),IF(I13="New Installation",0,IF(I13="Melted Out","&gt;"&amp;TEXT((F12+K12+M12)-(F13+K13+M13),"0.00"),(F12+K12+M12)-(F13+K13+M13))),"")</f>
        <v/>
      </c>
      <c r="H13" s="7"/>
      <c r="I13" s="7"/>
      <c r="J13" s="4"/>
      <c r="K13" s="6"/>
      <c r="L13" s="6"/>
      <c r="M13" s="6"/>
      <c r="N13" s="7"/>
      <c r="O13" s="4"/>
      <c r="P13" s="7"/>
      <c r="Q13" s="4"/>
      <c r="R13" s="16" t="str">
        <f>IF(I13="New Installation",0,IF(I13="","",IF(OR(I13="Melted Out",F13=0),"&gt;"&amp;TEXT((F12-F13)*IF(ISNUMBER(P13),P13,0.9)+M12*N12-M13*N13,"0.00"),(F12-F13)*IF(ISNUMBER(P13),P13,0.9)+M12*N12-M13*N13)))</f>
        <v/>
      </c>
      <c r="S13" s="7"/>
      <c r="T13" s="4"/>
    </row>
    <row r="14" spans="1:20" ht="16" thickBot="1" x14ac:dyDescent="0.25">
      <c r="A14" s="5"/>
      <c r="B14" s="5"/>
      <c r="C14" s="6"/>
      <c r="D14" s="4"/>
      <c r="E14" s="6"/>
      <c r="F14" s="14" t="str">
        <f t="shared" si="0"/>
        <v/>
      </c>
      <c r="G14" s="15" t="str">
        <f>IF(AND(F14&lt;&gt;"",F13&lt;&gt;""),IF(I14="New Installation",0,IF(I14="Melted Out","&gt;"&amp;TEXT((F13+K13+M13)-(F14+K14+M14),"0.00"),(F13+K13+M13)-(F14+K14+M14))),"")</f>
        <v/>
      </c>
      <c r="H14" s="7"/>
      <c r="I14" s="7"/>
      <c r="J14" s="4"/>
      <c r="K14" s="6"/>
      <c r="L14" s="6"/>
      <c r="M14" s="6"/>
      <c r="N14" s="7"/>
      <c r="O14" s="4"/>
      <c r="P14" s="7"/>
      <c r="Q14" s="4"/>
      <c r="R14" s="16" t="str">
        <f>IF(I14="New Installation",0,IF(I14="","",IF(OR(I14="Melted Out",F14=0),"&gt;"&amp;TEXT((F13-F14)*IF(ISNUMBER(P14),P14,0.9)+M13*N13-M14*N14,"0.00"),(F13-F14)*IF(ISNUMBER(P14),P14,0.9)+M13*N13-M14*N14)))</f>
        <v/>
      </c>
      <c r="S14" s="7"/>
      <c r="T14" s="4"/>
    </row>
    <row r="15" spans="1:20" ht="16" thickBot="1" x14ac:dyDescent="0.25">
      <c r="A15" s="5"/>
      <c r="B15" s="5"/>
      <c r="C15" s="6"/>
      <c r="D15" s="4"/>
      <c r="E15" s="6"/>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5"/>
      <c r="B16" s="5"/>
      <c r="C16" s="6"/>
      <c r="D16" s="4"/>
      <c r="E16" s="6"/>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5"/>
      <c r="B17" s="5"/>
      <c r="C17" s="6"/>
      <c r="D17" s="4"/>
      <c r="E17" s="6"/>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5"/>
      <c r="B18" s="5"/>
      <c r="C18" s="6"/>
      <c r="D18" s="4"/>
      <c r="E18" s="6"/>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5"/>
      <c r="B19" s="5"/>
      <c r="C19" s="6"/>
      <c r="D19" s="4"/>
      <c r="E19" s="6"/>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5"/>
      <c r="B20" s="5"/>
      <c r="C20" s="6"/>
      <c r="D20" s="4"/>
      <c r="E20" s="6"/>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5"/>
      <c r="B21" s="5"/>
      <c r="C21" s="6"/>
      <c r="D21" s="4"/>
      <c r="E21" s="6"/>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5"/>
      <c r="B22" s="5"/>
      <c r="C22" s="6"/>
      <c r="D22" s="4"/>
      <c r="E22" s="6"/>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5"/>
      <c r="B23" s="5"/>
      <c r="C23" s="6"/>
      <c r="D23" s="4"/>
      <c r="E23" s="6"/>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5"/>
      <c r="B24" s="5"/>
      <c r="C24" s="6"/>
      <c r="D24" s="4"/>
      <c r="E24" s="6"/>
      <c r="F24" s="14" t="str">
        <f t="shared" si="0"/>
        <v/>
      </c>
      <c r="G24" s="15" t="str">
        <f t="shared" si="1"/>
        <v/>
      </c>
      <c r="H24" s="7"/>
      <c r="I24" s="7"/>
      <c r="J24" s="4"/>
      <c r="K24" s="6"/>
      <c r="L24" s="6"/>
      <c r="M24" s="6"/>
      <c r="N24" s="7"/>
      <c r="O24" s="4"/>
      <c r="P24" s="7"/>
      <c r="Q24" s="4"/>
      <c r="R24" s="16" t="str">
        <f t="shared" si="2"/>
        <v/>
      </c>
      <c r="S24" s="7"/>
      <c r="T24" s="4"/>
    </row>
    <row r="25" spans="1:20" ht="16" thickBot="1" x14ac:dyDescent="0.25">
      <c r="A25" s="5"/>
      <c r="B25" s="5"/>
      <c r="C25" s="6"/>
      <c r="D25" s="4"/>
      <c r="E25" s="6"/>
      <c r="F25" s="14" t="str">
        <f t="shared" si="0"/>
        <v/>
      </c>
      <c r="G25" s="15" t="str">
        <f t="shared" si="1"/>
        <v/>
      </c>
      <c r="H25" s="7"/>
      <c r="I25" s="7"/>
      <c r="J25" s="4"/>
      <c r="K25" s="6"/>
      <c r="L25" s="6"/>
      <c r="M25" s="6"/>
      <c r="N25" s="7"/>
      <c r="O25" s="4"/>
      <c r="P25" s="7"/>
      <c r="Q25" s="4"/>
      <c r="R25" s="16" t="str">
        <f t="shared" si="2"/>
        <v/>
      </c>
      <c r="S25" s="7"/>
      <c r="T25" s="4"/>
    </row>
    <row r="26" spans="1:20" ht="16" thickBot="1" x14ac:dyDescent="0.25">
      <c r="A26" s="5"/>
      <c r="B26" s="5"/>
      <c r="C26" s="6"/>
      <c r="D26" s="4"/>
      <c r="E26" s="6"/>
      <c r="F26" s="14" t="str">
        <f t="shared" si="0"/>
        <v/>
      </c>
      <c r="G26" s="15" t="str">
        <f t="shared" si="1"/>
        <v/>
      </c>
      <c r="H26" s="7"/>
      <c r="I26" s="7"/>
      <c r="J26" s="4"/>
      <c r="K26" s="6"/>
      <c r="L26" s="6"/>
      <c r="M26" s="6"/>
      <c r="N26" s="7"/>
      <c r="O26" s="4"/>
      <c r="P26" s="7"/>
      <c r="Q26" s="4"/>
      <c r="R26" s="16" t="str">
        <f t="shared" si="2"/>
        <v/>
      </c>
      <c r="S26" s="7"/>
      <c r="T26" s="4"/>
    </row>
    <row r="27" spans="1:20" ht="16" thickBot="1" x14ac:dyDescent="0.25">
      <c r="A27" s="4"/>
      <c r="B27" s="4"/>
      <c r="C27" s="4"/>
      <c r="D27" s="4"/>
      <c r="E27" s="6"/>
      <c r="F27" s="14" t="str">
        <f t="shared" si="0"/>
        <v/>
      </c>
      <c r="G27" s="15" t="str">
        <f t="shared" si="1"/>
        <v/>
      </c>
      <c r="H27" s="7"/>
      <c r="I27" s="7"/>
      <c r="J27" s="4"/>
      <c r="K27" s="6"/>
      <c r="L27" s="6"/>
      <c r="M27" s="6"/>
      <c r="N27" s="7"/>
      <c r="O27" s="4"/>
      <c r="P27" s="7"/>
      <c r="Q27" s="4"/>
      <c r="R27" s="16" t="str">
        <f t="shared" si="2"/>
        <v/>
      </c>
      <c r="S27" s="7"/>
      <c r="T27" s="4"/>
    </row>
    <row r="28" spans="1:20" ht="16" thickBot="1" x14ac:dyDescent="0.25">
      <c r="A28" s="4"/>
      <c r="B28" s="4"/>
      <c r="C28" s="4"/>
      <c r="D28" s="4"/>
      <c r="E28" s="6"/>
      <c r="F28" s="14" t="str">
        <f t="shared" si="0"/>
        <v/>
      </c>
      <c r="G28" s="15" t="str">
        <f t="shared" si="1"/>
        <v/>
      </c>
      <c r="H28" s="7"/>
      <c r="I28" s="7"/>
      <c r="J28" s="4"/>
      <c r="K28" s="6"/>
      <c r="L28" s="6"/>
      <c r="M28" s="6"/>
      <c r="N28" s="7"/>
      <c r="O28" s="4"/>
      <c r="P28" s="7"/>
      <c r="Q28" s="4"/>
      <c r="R28" s="16" t="str">
        <f t="shared" si="2"/>
        <v/>
      </c>
      <c r="S28" s="7"/>
      <c r="T28" s="4"/>
    </row>
    <row r="29" spans="1:20" ht="16" thickBot="1" x14ac:dyDescent="0.25">
      <c r="A29" s="4"/>
      <c r="B29" s="4"/>
      <c r="C29" s="4"/>
      <c r="D29" s="4"/>
      <c r="E29" s="6"/>
      <c r="F29" s="14" t="str">
        <f t="shared" si="0"/>
        <v/>
      </c>
      <c r="G29" s="15" t="str">
        <f t="shared" si="1"/>
        <v/>
      </c>
      <c r="H29" s="7"/>
      <c r="I29" s="7"/>
      <c r="J29" s="4"/>
      <c r="K29" s="6"/>
      <c r="L29" s="6"/>
      <c r="M29" s="6"/>
      <c r="N29" s="7"/>
      <c r="O29" s="4"/>
      <c r="P29" s="7"/>
      <c r="Q29" s="4"/>
      <c r="R29" s="16" t="str">
        <f t="shared" si="2"/>
        <v/>
      </c>
      <c r="S29" s="7"/>
      <c r="T29" s="4"/>
    </row>
    <row r="30" spans="1:20" ht="16" thickBot="1" x14ac:dyDescent="0.25">
      <c r="A30" s="4"/>
      <c r="B30" s="4"/>
      <c r="C30" s="4"/>
      <c r="D30" s="4"/>
      <c r="E30" s="6"/>
      <c r="F30" s="14" t="str">
        <f t="shared" si="0"/>
        <v/>
      </c>
      <c r="G30" s="15" t="str">
        <f t="shared" si="1"/>
        <v/>
      </c>
      <c r="H30" s="7"/>
      <c r="I30" s="7"/>
      <c r="J30" s="4"/>
      <c r="K30" s="6"/>
      <c r="L30" s="6"/>
      <c r="M30" s="6"/>
      <c r="N30" s="7"/>
      <c r="O30" s="4"/>
      <c r="P30" s="7"/>
      <c r="Q30" s="4"/>
      <c r="R30" s="16" t="str">
        <f t="shared" si="2"/>
        <v/>
      </c>
      <c r="S30" s="7"/>
      <c r="T30" s="4"/>
    </row>
    <row r="31" spans="1:20" ht="16" thickBot="1" x14ac:dyDescent="0.25">
      <c r="A31" s="4"/>
      <c r="B31" s="4"/>
      <c r="C31" s="4"/>
      <c r="D31" s="4"/>
      <c r="E31" s="6"/>
      <c r="F31" s="14" t="str">
        <f t="shared" si="0"/>
        <v/>
      </c>
      <c r="G31" s="15" t="str">
        <f t="shared" si="1"/>
        <v/>
      </c>
      <c r="H31" s="7"/>
      <c r="I31" s="7"/>
      <c r="J31" s="4"/>
      <c r="K31" s="6"/>
      <c r="L31" s="6"/>
      <c r="M31" s="6"/>
      <c r="N31" s="7"/>
      <c r="O31" s="4"/>
      <c r="P31" s="7"/>
      <c r="Q31" s="4"/>
      <c r="R31" s="16" t="str">
        <f t="shared" si="2"/>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T5 H5:I31 S5:S31 T7:T8 T10:T31" name="区域3" securityDescriptor="O:WDG:WDD:(A;;CC;;;WD)"/>
    <protectedRange algorithmName="SHA-512" hashValue="K/SDhfe+/mjxv835odsVoEdtAHi7cAaH/jgwxLhbSWA8AwXq7rzFQ5bNmKChXjNkjDXl9kBDks9BeCwB940epA==" saltValue="Umv4IPsuPuqtBoPxakNlTw==" spinCount="100000" sqref="T5 S13:T31 H5:Q31 S5:S12 T7 A5:E31" name="区域1" securityDescriptor="O:WDG:WDD:(A;;CC;;;WD)"/>
    <protectedRange algorithmName="SHA-512" hashValue="l1fHgc1sn3GbDQtgPtObh5+t7OL3RqRoTbD8spI9RdpGb1tJka3sPqVR5prcrUOY6S1IScfOCNcLFg9dAyDrRQ==" saltValue="nrfajk7BgFTF1u/ElXNgLQ==" spinCount="100000" sqref="J5:Q31" name="区域2" securityDescriptor="O:WDG:WDD:(A;;CC;;;WD)"/>
    <protectedRange algorithmName="SHA-512" hashValue="Wz6AdmABacdLpzhjV/iEHOpAZxX5uFPUHfb7O8gHmSRJrtjrAEnR8v1VZNZM7oz8udZc1nX8h9RDIZmlvaZYtA==" saltValue="s5A0E9YuB7q7LjZBwuMWPQ==" spinCount="100000" sqref="T9" name="区域3_1_1" securityDescriptor="O:WDG:WDD:(A;;CC;;;WD)"/>
  </protectedRanges>
  <mergeCells count="9">
    <mergeCell ref="B1:T1"/>
    <mergeCell ref="A3:C3"/>
    <mergeCell ref="D3:D4"/>
    <mergeCell ref="E3:I3"/>
    <mergeCell ref="J3:M3"/>
    <mergeCell ref="N3:Q3"/>
    <mergeCell ref="R3:R4"/>
    <mergeCell ref="S3:S4"/>
    <mergeCell ref="T3:T4"/>
  </mergeCells>
  <phoneticPr fontId="3"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D0EFF-7525-514A-A695-8362671A5805}">
  <dimension ref="A1:T26"/>
  <sheetViews>
    <sheetView workbookViewId="0">
      <selection activeCell="A6" sqref="A6:XFD6"/>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6" t="s">
        <v>7</v>
      </c>
      <c r="J4" s="3" t="s">
        <v>9</v>
      </c>
      <c r="K4" s="3" t="s">
        <v>11</v>
      </c>
      <c r="L4" s="3" t="s">
        <v>27</v>
      </c>
      <c r="M4" s="3" t="s">
        <v>21</v>
      </c>
      <c r="N4" s="13" t="s">
        <v>28</v>
      </c>
      <c r="O4" s="9" t="s">
        <v>5</v>
      </c>
      <c r="P4" s="13" t="s">
        <v>29</v>
      </c>
      <c r="Q4" s="9" t="s">
        <v>5</v>
      </c>
      <c r="R4" s="44"/>
      <c r="S4" s="46"/>
      <c r="T4" s="41"/>
    </row>
    <row r="5" spans="1:20" ht="15.75" customHeight="1" thickBot="1" x14ac:dyDescent="0.25">
      <c r="A5" s="5">
        <v>61.660947999999998</v>
      </c>
      <c r="B5" s="5">
        <v>143.19898000000001</v>
      </c>
      <c r="C5" s="6">
        <v>1386.5681199999999</v>
      </c>
      <c r="D5" s="4">
        <v>44449</v>
      </c>
      <c r="E5" s="20">
        <v>-145</v>
      </c>
      <c r="F5" s="14">
        <f t="shared" ref="F5:F26" si="0">IF(I5="Melted Out", 0, IF(I5="","",H5-E5-K5-M5))</f>
        <v>1345</v>
      </c>
      <c r="G5" s="15">
        <f t="shared" ref="G5:G26" si="1">IF(AND(F5&lt;&gt;"",F4&lt;&gt;""),IF(I5="New Installation",0,IF(I5="Melted Out","&gt;"&amp;TEXT((F4+K4+M4)-(F5+K5+M5),"0.00"),(F4+K4+M4)-(F5+K5+M5))),"")</f>
        <v>0</v>
      </c>
      <c r="H5" s="7">
        <v>1200</v>
      </c>
      <c r="I5" s="7" t="s">
        <v>14</v>
      </c>
      <c r="J5" s="8" t="s">
        <v>18</v>
      </c>
      <c r="K5" s="7">
        <v>0</v>
      </c>
      <c r="L5" s="7"/>
      <c r="M5" s="7">
        <v>0</v>
      </c>
      <c r="N5" s="7"/>
      <c r="O5" s="7"/>
      <c r="P5" s="7"/>
      <c r="Q5" s="7"/>
      <c r="R5" s="16">
        <f t="shared" ref="R5:R26" si="2">IF(I5="New Installation",0,IF(I5="","",IF(OR(I5="Melted Out",F5=0),"&gt;"&amp;TEXT((F4-F5)*IF(ISNUMBER(P5),P5,0.9)+M4*N4-M5*N5,"0.00"),(F4-F5)*IF(ISNUMBER(P5),P5,0.9)+M4*N4-M5*N5)))</f>
        <v>0</v>
      </c>
      <c r="S5" s="7"/>
      <c r="T5" s="4" t="s">
        <v>114</v>
      </c>
    </row>
    <row r="6" spans="1:20" ht="15" thickBot="1" x14ac:dyDescent="0.25">
      <c r="A6" s="5"/>
      <c r="B6" s="5"/>
      <c r="C6" s="6"/>
      <c r="D6" s="4"/>
      <c r="E6" s="6"/>
      <c r="F6" s="14"/>
      <c r="G6" s="15"/>
      <c r="H6" s="7"/>
      <c r="I6" s="7"/>
      <c r="J6" s="4"/>
      <c r="K6" s="6"/>
      <c r="L6" s="6"/>
      <c r="M6" s="6"/>
      <c r="N6" s="7"/>
      <c r="O6" s="4"/>
      <c r="P6" s="7"/>
      <c r="Q6" s="7"/>
      <c r="R6" s="16"/>
      <c r="S6" s="4"/>
      <c r="T6" s="4"/>
    </row>
    <row r="7" spans="1:20" ht="16" thickBot="1" x14ac:dyDescent="0.25">
      <c r="A7" s="5"/>
      <c r="B7" s="5"/>
      <c r="C7" s="6"/>
      <c r="D7" s="4"/>
      <c r="E7" s="6"/>
      <c r="F7" s="14" t="str">
        <f t="shared" si="0"/>
        <v/>
      </c>
      <c r="G7" s="15" t="str">
        <f t="shared" si="1"/>
        <v/>
      </c>
      <c r="H7" s="7"/>
      <c r="I7" s="7"/>
      <c r="J7" s="4"/>
      <c r="K7" s="6"/>
      <c r="L7" s="6"/>
      <c r="M7" s="6"/>
      <c r="N7" s="7"/>
      <c r="O7" s="4"/>
      <c r="P7" s="7"/>
      <c r="Q7" s="7"/>
      <c r="R7" s="16" t="str">
        <f t="shared" si="2"/>
        <v/>
      </c>
      <c r="S7" s="4"/>
      <c r="T7" s="4"/>
    </row>
    <row r="8" spans="1:20" ht="16" thickBot="1" x14ac:dyDescent="0.25">
      <c r="A8" s="5"/>
      <c r="B8" s="5"/>
      <c r="C8" s="6"/>
      <c r="D8" s="4"/>
      <c r="E8" s="6"/>
      <c r="F8" s="14" t="str">
        <f t="shared" si="0"/>
        <v/>
      </c>
      <c r="G8" s="15" t="str">
        <f>IF(AND(F8&lt;&gt;"",F7&lt;&gt;""),IF(I8="New Installation",0,IF(I8="Melted Out","&gt;"&amp;TEXT((F7+K7+M7)-(F8+K8+M8),"0.00"),(F7+K7+M7)-(F8+K8+M8))),"")</f>
        <v/>
      </c>
      <c r="H8" s="7"/>
      <c r="I8" s="7"/>
      <c r="J8" s="4"/>
      <c r="K8" s="6"/>
      <c r="L8" s="6"/>
      <c r="M8" s="6"/>
      <c r="N8" s="7"/>
      <c r="O8" s="4"/>
      <c r="P8" s="7"/>
      <c r="Q8" s="4"/>
      <c r="R8" s="16" t="str">
        <f>IF(I8="New Installation",0,IF(I8="","",IF(OR(I8="Melted Out",F8=0),"&gt;"&amp;TEXT((F7-F8)*IF(ISNUMBER(P8),P8,0.9)+M7*N7-M8*N8,"0.00"),(F7-F8)*IF(ISNUMBER(P8),P8,0.9)+M7*N7-M8*N8)))</f>
        <v/>
      </c>
      <c r="S8" s="7"/>
      <c r="T8" s="4"/>
    </row>
    <row r="9" spans="1:20" ht="16" thickBot="1" x14ac:dyDescent="0.25">
      <c r="A9" s="5"/>
      <c r="B9" s="5"/>
      <c r="C9" s="6"/>
      <c r="D9" s="4"/>
      <c r="E9" s="6"/>
      <c r="F9" s="14" t="str">
        <f t="shared" si="0"/>
        <v/>
      </c>
      <c r="G9" s="15" t="str">
        <f>IF(AND(F9&lt;&gt;"",F8&lt;&gt;""),IF(I9="New Installation",0,IF(I9="Melted Out","&gt;"&amp;TEXT((F8+K8+M8)-(F9+K9+M9),"0.00"),(F8+K8+M8)-(F9+K9+M9))),"")</f>
        <v/>
      </c>
      <c r="H9" s="7"/>
      <c r="I9" s="7"/>
      <c r="J9" s="4"/>
      <c r="K9" s="6"/>
      <c r="L9" s="6"/>
      <c r="M9" s="6"/>
      <c r="N9" s="7"/>
      <c r="O9" s="4"/>
      <c r="P9" s="7"/>
      <c r="Q9" s="4"/>
      <c r="R9" s="16" t="str">
        <f>IF(I9="New Installation",0,IF(I9="","",IF(OR(I9="Melted Out",F9=0),"&gt;"&amp;TEXT((F8-F9)*IF(ISNUMBER(P9),P9,0.9)+M8*N8-M9*N9,"0.00"),(F8-F9)*IF(ISNUMBER(P9),P9,0.9)+M8*N8-M9*N9)))</f>
        <v/>
      </c>
      <c r="S9" s="7"/>
      <c r="T9" s="4"/>
    </row>
    <row r="10" spans="1:20" ht="16" thickBot="1" x14ac:dyDescent="0.25">
      <c r="A10" s="5"/>
      <c r="B10" s="5"/>
      <c r="C10" s="6"/>
      <c r="D10" s="4"/>
      <c r="E10" s="6"/>
      <c r="F10" s="14" t="str">
        <f t="shared" si="0"/>
        <v/>
      </c>
      <c r="G10" s="15" t="str">
        <f t="shared" si="1"/>
        <v/>
      </c>
      <c r="H10" s="7"/>
      <c r="I10" s="7"/>
      <c r="J10" s="4"/>
      <c r="K10" s="6"/>
      <c r="L10" s="6"/>
      <c r="M10" s="6"/>
      <c r="N10" s="7"/>
      <c r="O10" s="4"/>
      <c r="P10" s="7"/>
      <c r="Q10" s="4"/>
      <c r="R10" s="16" t="str">
        <f t="shared" si="2"/>
        <v/>
      </c>
      <c r="S10" s="7"/>
      <c r="T10" s="4"/>
    </row>
    <row r="11" spans="1:20" ht="16" thickBot="1" x14ac:dyDescent="0.25">
      <c r="A11" s="5"/>
      <c r="B11" s="5"/>
      <c r="C11" s="6"/>
      <c r="D11" s="4"/>
      <c r="E11" s="6"/>
      <c r="F11" s="14" t="str">
        <f t="shared" si="0"/>
        <v/>
      </c>
      <c r="G11" s="15" t="str">
        <f t="shared" si="1"/>
        <v/>
      </c>
      <c r="H11" s="7"/>
      <c r="I11" s="7"/>
      <c r="J11" s="4"/>
      <c r="K11" s="6"/>
      <c r="L11" s="6"/>
      <c r="M11" s="6"/>
      <c r="N11" s="7"/>
      <c r="O11" s="4"/>
      <c r="P11" s="7"/>
      <c r="Q11" s="4"/>
      <c r="R11" s="16" t="str">
        <f t="shared" si="2"/>
        <v/>
      </c>
      <c r="S11" s="7"/>
      <c r="T11" s="4"/>
    </row>
    <row r="12" spans="1:20" ht="16" thickBot="1" x14ac:dyDescent="0.25">
      <c r="A12" s="5"/>
      <c r="B12" s="5"/>
      <c r="C12" s="6"/>
      <c r="D12" s="4"/>
      <c r="E12" s="6"/>
      <c r="F12" s="14" t="str">
        <f t="shared" si="0"/>
        <v/>
      </c>
      <c r="G12" s="15" t="str">
        <f t="shared" si="1"/>
        <v/>
      </c>
      <c r="H12" s="7"/>
      <c r="I12" s="7"/>
      <c r="J12" s="4"/>
      <c r="K12" s="6"/>
      <c r="L12" s="6"/>
      <c r="M12" s="6"/>
      <c r="N12" s="7"/>
      <c r="O12" s="4"/>
      <c r="P12" s="7"/>
      <c r="Q12" s="4"/>
      <c r="R12" s="16" t="str">
        <f t="shared" si="2"/>
        <v/>
      </c>
      <c r="S12" s="7"/>
      <c r="T12" s="4"/>
    </row>
    <row r="13" spans="1:20" ht="16" thickBot="1" x14ac:dyDescent="0.25">
      <c r="A13" s="5"/>
      <c r="B13" s="5"/>
      <c r="C13" s="6"/>
      <c r="D13" s="4"/>
      <c r="E13" s="6"/>
      <c r="F13" s="14" t="str">
        <f t="shared" si="0"/>
        <v/>
      </c>
      <c r="G13" s="15" t="str">
        <f t="shared" si="1"/>
        <v/>
      </c>
      <c r="H13" s="7"/>
      <c r="I13" s="7"/>
      <c r="J13" s="4"/>
      <c r="K13" s="6"/>
      <c r="L13" s="6"/>
      <c r="M13" s="6"/>
      <c r="N13" s="7"/>
      <c r="O13" s="4"/>
      <c r="P13" s="7"/>
      <c r="Q13" s="4"/>
      <c r="R13" s="16" t="str">
        <f t="shared" si="2"/>
        <v/>
      </c>
      <c r="S13" s="7"/>
      <c r="T13" s="4"/>
    </row>
    <row r="14" spans="1:20" ht="16" thickBot="1" x14ac:dyDescent="0.25">
      <c r="A14" s="5"/>
      <c r="B14" s="5"/>
      <c r="C14" s="6"/>
      <c r="D14" s="4"/>
      <c r="E14" s="6"/>
      <c r="F14" s="14" t="str">
        <f t="shared" si="0"/>
        <v/>
      </c>
      <c r="G14" s="15" t="str">
        <f t="shared" si="1"/>
        <v/>
      </c>
      <c r="H14" s="7"/>
      <c r="I14" s="7"/>
      <c r="J14" s="4"/>
      <c r="K14" s="6"/>
      <c r="L14" s="6"/>
      <c r="M14" s="6"/>
      <c r="N14" s="7"/>
      <c r="O14" s="4"/>
      <c r="P14" s="7"/>
      <c r="Q14" s="4"/>
      <c r="R14" s="16" t="str">
        <f t="shared" si="2"/>
        <v/>
      </c>
      <c r="S14" s="7"/>
      <c r="T14" s="4"/>
    </row>
    <row r="15" spans="1:20" ht="16" thickBot="1" x14ac:dyDescent="0.25">
      <c r="A15" s="5"/>
      <c r="B15" s="5"/>
      <c r="C15" s="6"/>
      <c r="D15" s="4"/>
      <c r="E15" s="6"/>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5"/>
      <c r="B16" s="5"/>
      <c r="C16" s="6"/>
      <c r="D16" s="4"/>
      <c r="E16" s="6"/>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5"/>
      <c r="B17" s="5"/>
      <c r="C17" s="6"/>
      <c r="D17" s="4"/>
      <c r="E17" s="6"/>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5"/>
      <c r="B18" s="5"/>
      <c r="C18" s="6"/>
      <c r="D18" s="4"/>
      <c r="E18" s="6"/>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5"/>
      <c r="B19" s="5"/>
      <c r="C19" s="6"/>
      <c r="D19" s="4"/>
      <c r="E19" s="6"/>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5"/>
      <c r="B20" s="5"/>
      <c r="C20" s="6"/>
      <c r="D20" s="4"/>
      <c r="E20" s="6"/>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5"/>
      <c r="B21" s="5"/>
      <c r="C21" s="6"/>
      <c r="D21" s="4"/>
      <c r="E21" s="6"/>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4"/>
      <c r="B22" s="4"/>
      <c r="C22" s="4"/>
      <c r="D22" s="4"/>
      <c r="E22" s="6"/>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4"/>
      <c r="B23" s="4"/>
      <c r="C23" s="4"/>
      <c r="D23" s="4"/>
      <c r="E23" s="6"/>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4"/>
      <c r="B24" s="4"/>
      <c r="C24" s="4"/>
      <c r="D24" s="4"/>
      <c r="E24" s="6"/>
      <c r="F24" s="14" t="str">
        <f t="shared" si="0"/>
        <v/>
      </c>
      <c r="G24" s="15" t="str">
        <f t="shared" si="1"/>
        <v/>
      </c>
      <c r="H24" s="7"/>
      <c r="I24" s="7"/>
      <c r="J24" s="4"/>
      <c r="K24" s="6"/>
      <c r="L24" s="6"/>
      <c r="M24" s="6"/>
      <c r="N24" s="7"/>
      <c r="O24" s="4"/>
      <c r="P24" s="7"/>
      <c r="Q24" s="4"/>
      <c r="R24" s="16" t="str">
        <f t="shared" si="2"/>
        <v/>
      </c>
      <c r="S24" s="7"/>
      <c r="T24" s="4"/>
    </row>
    <row r="25" spans="1:20" ht="16" thickBot="1" x14ac:dyDescent="0.25">
      <c r="A25" s="4"/>
      <c r="B25" s="4"/>
      <c r="C25" s="4"/>
      <c r="D25" s="4"/>
      <c r="E25" s="6"/>
      <c r="F25" s="14" t="str">
        <f t="shared" si="0"/>
        <v/>
      </c>
      <c r="G25" s="15" t="str">
        <f t="shared" si="1"/>
        <v/>
      </c>
      <c r="H25" s="7"/>
      <c r="I25" s="7"/>
      <c r="J25" s="4"/>
      <c r="K25" s="6"/>
      <c r="L25" s="6"/>
      <c r="M25" s="6"/>
      <c r="N25" s="7"/>
      <c r="O25" s="4"/>
      <c r="P25" s="7"/>
      <c r="Q25" s="4"/>
      <c r="R25" s="16" t="str">
        <f t="shared" si="2"/>
        <v/>
      </c>
      <c r="S25" s="7"/>
      <c r="T25" s="4"/>
    </row>
    <row r="26" spans="1:20" ht="16" thickBot="1" x14ac:dyDescent="0.25">
      <c r="A26" s="4"/>
      <c r="B26" s="4"/>
      <c r="C26" s="4"/>
      <c r="D26" s="4"/>
      <c r="E26" s="6"/>
      <c r="F26" s="14" t="str">
        <f t="shared" si="0"/>
        <v/>
      </c>
      <c r="G26" s="15" t="str">
        <f t="shared" si="1"/>
        <v/>
      </c>
      <c r="H26" s="7"/>
      <c r="I26" s="7"/>
      <c r="J26" s="4"/>
      <c r="K26" s="6"/>
      <c r="L26" s="6"/>
      <c r="M26" s="6"/>
      <c r="N26" s="7"/>
      <c r="O26" s="4"/>
      <c r="P26" s="7"/>
      <c r="Q26" s="4"/>
      <c r="R26" s="16" t="str">
        <f t="shared" si="2"/>
        <v/>
      </c>
      <c r="S26" s="7"/>
      <c r="T26"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T6:T26 S6:S26 H6:I26 H5:I5 S5" name="区域3" securityDescriptor="O:WDG:WDD:(A;;CC;;;WD)"/>
    <protectedRange algorithmName="SHA-512" hashValue="K/SDhfe+/mjxv835odsVoEdtAHi7cAaH/jgwxLhbSWA8AwXq7rzFQ5bNmKChXjNkjDXl9kBDks9BeCwB940epA==" saltValue="Umv4IPsuPuqtBoPxakNlTw==" spinCount="100000" sqref="H5:Q5 S8:T26 H6:Q26 S6:S7 E5 E6:E26 A6:D26 S5 A5:D5" name="区域1" securityDescriptor="O:WDG:WDD:(A;;CC;;;WD)"/>
    <protectedRange algorithmName="SHA-512" hashValue="l1fHgc1sn3GbDQtgPtObh5+t7OL3RqRoTbD8spI9RdpGb1tJka3sPqVR5prcrUOY6S1IScfOCNcLFg9dAyDrRQ==" saltValue="nrfajk7BgFTF1u/ElXNgLQ==" spinCount="100000" sqref="J5:Q26" name="区域2" securityDescriptor="O:WDG:WDD:(A;;CC;;;WD)"/>
    <protectedRange algorithmName="SHA-512" hashValue="Wz6AdmABacdLpzhjV/iEHOpAZxX5uFPUHfb7O8gHmSRJrtjrAEnR8v1VZNZM7oz8udZc1nX8h9RDIZmlvaZYtA==" saltValue="s5A0E9YuB7q7LjZBwuMWPQ==" spinCount="100000" sqref="T5" name="区域3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2D617-3DA3-FA4F-9B98-D8CB959861B7}">
  <dimension ref="A1:T31"/>
  <sheetViews>
    <sheetView workbookViewId="0">
      <selection activeCell="C15" sqref="C15"/>
    </sheetView>
  </sheetViews>
  <sheetFormatPr baseColWidth="10" defaultColWidth="9" defaultRowHeight="14" x14ac:dyDescent="0.2"/>
  <cols>
    <col min="1" max="1" width="10.6640625" style="2" customWidth="1"/>
    <col min="2" max="2" width="13.5"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18" t="s">
        <v>7</v>
      </c>
      <c r="J4" s="3" t="s">
        <v>9</v>
      </c>
      <c r="K4" s="3" t="s">
        <v>11</v>
      </c>
      <c r="L4" s="3" t="s">
        <v>27</v>
      </c>
      <c r="M4" s="3" t="s">
        <v>21</v>
      </c>
      <c r="N4" s="13" t="s">
        <v>28</v>
      </c>
      <c r="O4" s="9" t="s">
        <v>5</v>
      </c>
      <c r="P4" s="13" t="s">
        <v>29</v>
      </c>
      <c r="Q4" s="9" t="s">
        <v>5</v>
      </c>
      <c r="R4" s="44"/>
      <c r="S4" s="46"/>
      <c r="T4" s="41"/>
    </row>
    <row r="5" spans="1:20" ht="15.75" customHeight="1" thickBot="1" x14ac:dyDescent="0.25">
      <c r="A5" s="20">
        <v>61.507311975583399</v>
      </c>
      <c r="B5" s="20">
        <v>142.98185496591</v>
      </c>
      <c r="C5" s="22">
        <v>740.89465299999904</v>
      </c>
      <c r="D5" s="26">
        <v>44041</v>
      </c>
      <c r="E5" s="20">
        <v>12.5</v>
      </c>
      <c r="F5" s="14">
        <f t="shared" ref="F5" si="0">IF(I5="Melted Out", 0, IF(I5="","",H5-E5-K5-M5))</f>
        <v>1167.5</v>
      </c>
      <c r="G5" s="15">
        <f>IF(AND(F5&lt;&gt;"",F4&lt;&gt;""),IF(I5="New Installation",0,IF(I5="Melted Out","&gt;"&amp;TEXT((F4+K4+M4)-(F5+K5+M5),"0.00"),(F4+K4+M4)-(F5+K5+M5))),"")</f>
        <v>0</v>
      </c>
      <c r="H5" s="7">
        <v>1200</v>
      </c>
      <c r="I5" s="7" t="s">
        <v>38</v>
      </c>
      <c r="J5" s="8" t="s">
        <v>17</v>
      </c>
      <c r="K5" s="7">
        <v>20</v>
      </c>
      <c r="L5" s="7" t="s">
        <v>59</v>
      </c>
      <c r="M5" s="7">
        <v>0</v>
      </c>
      <c r="N5" s="7"/>
      <c r="O5" s="7"/>
      <c r="P5" s="7"/>
      <c r="Q5" s="7"/>
      <c r="R5" s="16">
        <f>IF(I5="New Installation",0,IF(I5="","",IF(OR(I5="Melted Out",F5=0),"&gt;"&amp;TEXT((F4-F5)*IF(ISNUMBER(P5),P5,0.9)+M4*N4-M5*N5,"0.00"),(F4-F5)*IF(ISNUMBER(P5),P5,0.9)+M4*N4-M5*N5)))</f>
        <v>0</v>
      </c>
      <c r="S5" s="7"/>
      <c r="T5" s="4" t="s">
        <v>54</v>
      </c>
    </row>
    <row r="6" spans="1:20" ht="16" thickBot="1" x14ac:dyDescent="0.25">
      <c r="A6" s="22">
        <v>61.507282974198397</v>
      </c>
      <c r="B6" s="22">
        <v>142.981799980625</v>
      </c>
      <c r="C6" s="22">
        <v>736.48449700000003</v>
      </c>
      <c r="D6" s="27">
        <v>44075</v>
      </c>
      <c r="E6" s="22">
        <v>56</v>
      </c>
      <c r="F6" s="14">
        <f t="shared" ref="F6:F7" si="1">IF(I6="Melted Out", 0, IF(I6="","",H6-E6-K6-M6))</f>
        <v>1124</v>
      </c>
      <c r="G6" s="15">
        <f>IF(AND(F6&lt;&gt;"",F5&lt;&gt;""),IF(I6="New Installation",0,IF(I6="Melted Out","&gt;"&amp;TEXT((F5+K5+M5)-(F6+K6+M6),"0.00"),(F5+K5+M5)-(F6+K6+M6))),"")</f>
        <v>43.5</v>
      </c>
      <c r="H6" s="7">
        <v>1200</v>
      </c>
      <c r="I6" s="7" t="s">
        <v>13</v>
      </c>
      <c r="J6" s="8" t="s">
        <v>17</v>
      </c>
      <c r="K6" s="7">
        <v>20</v>
      </c>
      <c r="L6" s="7"/>
      <c r="M6" s="7">
        <v>0</v>
      </c>
      <c r="N6" s="7"/>
      <c r="O6" s="7"/>
      <c r="P6" s="7"/>
      <c r="Q6" s="7"/>
      <c r="R6" s="16">
        <f>IF(I6="New Installation",0,IF(I6="","",IF(OR(I6="Melted Out",F6=0),"&gt;"&amp;TEXT((F5-F6)*IF(ISNUMBER(P6),P6,0.9)+M5*N5-M6*N6,"0.00"),(F5-F6)*IF(ISNUMBER(P6),P6,0.9)+M5*N5-M6*N6)))</f>
        <v>39.15</v>
      </c>
      <c r="S6" s="7"/>
      <c r="T6" s="2" t="s">
        <v>48</v>
      </c>
    </row>
    <row r="7" spans="1:20" ht="16" thickBot="1" x14ac:dyDescent="0.25">
      <c r="A7" s="5">
        <v>61.507128999999999</v>
      </c>
      <c r="B7" s="5">
        <v>142.98106999999999</v>
      </c>
      <c r="C7" s="6">
        <v>742.18359399999997</v>
      </c>
      <c r="D7" s="4">
        <v>44355</v>
      </c>
      <c r="E7" s="6">
        <v>124</v>
      </c>
      <c r="F7" s="14">
        <f t="shared" si="1"/>
        <v>1056</v>
      </c>
      <c r="G7" s="15">
        <f t="shared" ref="G7" si="2">IF(AND(F7&lt;&gt;"",F6&lt;&gt;""),IF(I7="New Installation",0,IF(I7="Melted Out","&gt;"&amp;TEXT((F6+K6+M6)-(F7+K7+M7),"0.00"),(F6+K6+M6)-(F7+K7+M7))),"")</f>
        <v>68</v>
      </c>
      <c r="H7" s="7">
        <v>1200</v>
      </c>
      <c r="I7" s="7" t="s">
        <v>41</v>
      </c>
      <c r="J7" s="8" t="s">
        <v>17</v>
      </c>
      <c r="K7" s="7">
        <v>20</v>
      </c>
      <c r="L7" s="7"/>
      <c r="M7" s="7">
        <v>0</v>
      </c>
      <c r="N7" s="7"/>
      <c r="O7" s="7"/>
      <c r="P7" s="7"/>
      <c r="Q7" s="7"/>
      <c r="R7" s="16">
        <f t="shared" ref="R7:R9" si="3">IF(I7="New Installation",0,IF(I7="","",IF(OR(I7="Melted Out",F7=0),"&gt;"&amp;TEXT((F6-F7)*IF(ISNUMBER(P7),P7,0.9)+M6*N6-M7*N7,"0.00"),(F6-F7)*IF(ISNUMBER(P7),P7,0.9)+M6*N6-M7*N7)))</f>
        <v>61.2</v>
      </c>
      <c r="S7" s="7"/>
      <c r="T7" s="4" t="s">
        <v>92</v>
      </c>
    </row>
    <row r="8" spans="1:20" ht="16" thickBot="1" x14ac:dyDescent="0.25">
      <c r="A8" s="5">
        <v>61.507040988653799</v>
      </c>
      <c r="B8" s="5">
        <v>142.98087202012499</v>
      </c>
      <c r="C8" s="6">
        <v>730.88671899999895</v>
      </c>
      <c r="D8" s="4">
        <v>44393</v>
      </c>
      <c r="E8" s="6">
        <v>53</v>
      </c>
      <c r="F8" s="14">
        <f t="shared" ref="F8:F9" si="4">IF(I8="Melted Out", 0, IF(I8="","",H8-E8-K8-M8))</f>
        <v>977</v>
      </c>
      <c r="G8" s="15">
        <f t="shared" ref="G8:G9" si="5">IF(AND(F8&lt;&gt;"",F7&lt;&gt;""),IF(I8="New Installation",0,IF(I8="Melted Out","&gt;"&amp;TEXT((F7+K7+M7)-(F8+K8+M8),"0.00"),(F7+K7+M7)-(F8+K8+M8))),"")</f>
        <v>79</v>
      </c>
      <c r="H8" s="7">
        <v>1050</v>
      </c>
      <c r="I8" s="7" t="s">
        <v>41</v>
      </c>
      <c r="J8" s="8" t="s">
        <v>17</v>
      </c>
      <c r="K8" s="7">
        <v>20</v>
      </c>
      <c r="L8" s="7"/>
      <c r="M8" s="7">
        <v>0</v>
      </c>
      <c r="N8" s="7"/>
      <c r="O8" s="7"/>
      <c r="P8" s="7"/>
      <c r="Q8" s="7"/>
      <c r="R8" s="16">
        <f t="shared" si="3"/>
        <v>71.100000000000009</v>
      </c>
      <c r="S8" s="7"/>
      <c r="T8" s="4" t="s">
        <v>92</v>
      </c>
    </row>
    <row r="9" spans="1:20" ht="16" thickBot="1" x14ac:dyDescent="0.25">
      <c r="A9" s="5">
        <v>61.507008999999996</v>
      </c>
      <c r="B9" s="5">
        <v>142.98070000000001</v>
      </c>
      <c r="C9" s="6">
        <v>729.95416299999999</v>
      </c>
      <c r="D9" s="4">
        <v>44448</v>
      </c>
      <c r="E9" s="6">
        <v>142</v>
      </c>
      <c r="F9" s="14">
        <f t="shared" si="4"/>
        <v>888</v>
      </c>
      <c r="G9" s="15">
        <f t="shared" si="5"/>
        <v>89</v>
      </c>
      <c r="H9" s="7">
        <v>1050</v>
      </c>
      <c r="I9" s="7" t="s">
        <v>41</v>
      </c>
      <c r="J9" s="8" t="s">
        <v>17</v>
      </c>
      <c r="K9" s="7">
        <v>20</v>
      </c>
      <c r="L9" s="7"/>
      <c r="M9" s="7">
        <v>0</v>
      </c>
      <c r="N9" s="7"/>
      <c r="O9" s="7"/>
      <c r="P9" s="7"/>
      <c r="Q9" s="7"/>
      <c r="R9" s="16">
        <f t="shared" si="3"/>
        <v>80.100000000000009</v>
      </c>
      <c r="S9" s="7"/>
      <c r="T9" s="4" t="s">
        <v>92</v>
      </c>
    </row>
    <row r="10" spans="1:20" ht="15" thickBot="1" x14ac:dyDescent="0.25">
      <c r="A10" s="5"/>
      <c r="B10" s="5"/>
      <c r="C10" s="6"/>
      <c r="D10" s="4"/>
      <c r="E10" s="6"/>
      <c r="F10" s="14"/>
      <c r="G10" s="15"/>
      <c r="H10" s="7"/>
      <c r="I10" s="7"/>
      <c r="J10" s="8"/>
      <c r="K10" s="7"/>
      <c r="L10" s="7"/>
      <c r="M10" s="7"/>
      <c r="N10" s="7"/>
      <c r="O10" s="7"/>
      <c r="P10" s="7"/>
      <c r="Q10" s="7"/>
      <c r="R10" s="16"/>
      <c r="S10" s="7"/>
      <c r="T10" s="4"/>
    </row>
    <row r="11" spans="1:20" ht="15" thickBot="1" x14ac:dyDescent="0.25">
      <c r="A11" s="5"/>
      <c r="B11" s="5"/>
      <c r="C11" s="6"/>
      <c r="D11" s="4"/>
      <c r="E11" s="6"/>
      <c r="F11" s="14"/>
      <c r="G11" s="15"/>
      <c r="H11" s="7"/>
      <c r="I11" s="7"/>
      <c r="J11" s="8"/>
      <c r="K11" s="7"/>
      <c r="L11" s="7"/>
      <c r="M11" s="7"/>
      <c r="N11" s="7"/>
      <c r="O11" s="7"/>
      <c r="P11" s="7"/>
      <c r="Q11" s="7"/>
      <c r="R11" s="16"/>
      <c r="S11" s="7"/>
      <c r="T11" s="4"/>
    </row>
    <row r="12" spans="1:20" ht="15" thickBot="1" x14ac:dyDescent="0.25">
      <c r="A12" s="5"/>
      <c r="B12" s="5"/>
      <c r="C12" s="6"/>
      <c r="D12" s="4"/>
      <c r="E12" s="6"/>
      <c r="F12" s="14"/>
      <c r="G12" s="15"/>
      <c r="H12" s="7"/>
      <c r="I12" s="7"/>
      <c r="J12" s="8"/>
      <c r="K12" s="7"/>
      <c r="L12" s="7"/>
      <c r="M12" s="7"/>
      <c r="N12" s="7"/>
      <c r="O12" s="7"/>
      <c r="P12" s="7"/>
      <c r="Q12" s="7"/>
      <c r="R12" s="16"/>
      <c r="S12" s="7"/>
      <c r="T12" s="4"/>
    </row>
    <row r="13" spans="1:20" ht="15" thickBot="1" x14ac:dyDescent="0.25">
      <c r="A13" s="5"/>
      <c r="B13" s="5"/>
      <c r="C13" s="6"/>
      <c r="D13" s="4"/>
      <c r="E13" s="6"/>
      <c r="F13" s="14"/>
      <c r="G13" s="15"/>
      <c r="H13" s="7"/>
      <c r="I13" s="7"/>
      <c r="J13" s="8"/>
      <c r="K13" s="7"/>
      <c r="L13" s="7"/>
      <c r="M13" s="7"/>
      <c r="N13" s="7"/>
      <c r="O13" s="7"/>
      <c r="P13" s="7"/>
      <c r="Q13" s="7"/>
      <c r="R13" s="16"/>
      <c r="S13" s="7"/>
      <c r="T13" s="4"/>
    </row>
    <row r="14" spans="1:20" ht="15" thickBot="1" x14ac:dyDescent="0.25">
      <c r="A14" s="5"/>
      <c r="B14" s="5"/>
      <c r="C14" s="6"/>
      <c r="D14" s="4"/>
      <c r="E14" s="6"/>
      <c r="F14" s="14"/>
      <c r="G14" s="15"/>
      <c r="H14" s="7"/>
      <c r="I14" s="7"/>
      <c r="J14" s="8"/>
      <c r="K14" s="7"/>
      <c r="L14" s="7"/>
      <c r="M14" s="7"/>
      <c r="N14" s="7"/>
      <c r="O14" s="7"/>
      <c r="P14" s="7"/>
      <c r="Q14" s="7"/>
      <c r="R14" s="16"/>
      <c r="S14" s="7"/>
      <c r="T14" s="4"/>
    </row>
    <row r="15" spans="1:20" ht="15" thickBot="1" x14ac:dyDescent="0.25">
      <c r="A15" s="5"/>
      <c r="B15" s="5"/>
      <c r="C15" s="6"/>
      <c r="D15" s="4"/>
      <c r="E15" s="6"/>
      <c r="F15" s="14"/>
      <c r="G15" s="15"/>
      <c r="H15" s="7"/>
      <c r="I15" s="7"/>
      <c r="J15" s="8"/>
      <c r="K15" s="7"/>
      <c r="L15" s="7"/>
      <c r="M15" s="7"/>
      <c r="N15" s="7"/>
      <c r="O15" s="7"/>
      <c r="P15" s="7"/>
      <c r="Q15" s="7"/>
      <c r="R15" s="16"/>
      <c r="S15" s="7"/>
      <c r="T15" s="4"/>
    </row>
    <row r="16" spans="1:20" ht="15" thickBot="1" x14ac:dyDescent="0.25">
      <c r="A16" s="5"/>
      <c r="B16" s="5"/>
      <c r="C16" s="6"/>
      <c r="D16" s="4"/>
      <c r="E16" s="6"/>
      <c r="F16" s="14"/>
      <c r="G16" s="15"/>
      <c r="H16" s="7"/>
      <c r="I16" s="7"/>
      <c r="J16" s="8"/>
      <c r="K16" s="7"/>
      <c r="L16" s="7"/>
      <c r="M16" s="7"/>
      <c r="N16" s="7"/>
      <c r="O16" s="7"/>
      <c r="P16" s="7"/>
      <c r="Q16" s="7"/>
      <c r="R16" s="16"/>
      <c r="S16" s="7"/>
      <c r="T16" s="4"/>
    </row>
    <row r="17" spans="1:20" ht="15" thickBot="1" x14ac:dyDescent="0.25">
      <c r="A17" s="5"/>
      <c r="B17" s="5"/>
      <c r="C17" s="6"/>
      <c r="D17" s="4"/>
      <c r="E17" s="6"/>
      <c r="F17" s="14"/>
      <c r="G17" s="15"/>
      <c r="H17" s="7"/>
      <c r="I17" s="7"/>
      <c r="J17" s="8"/>
      <c r="K17" s="7"/>
      <c r="L17" s="7"/>
      <c r="M17" s="7"/>
      <c r="N17" s="7"/>
      <c r="O17" s="7"/>
      <c r="P17" s="7"/>
      <c r="Q17" s="7"/>
      <c r="R17" s="16"/>
      <c r="S17" s="7"/>
      <c r="T17" s="4"/>
    </row>
    <row r="18" spans="1:20" ht="15" thickBot="1" x14ac:dyDescent="0.25">
      <c r="A18" s="5"/>
      <c r="B18" s="5"/>
      <c r="C18" s="6"/>
      <c r="D18" s="4"/>
      <c r="E18" s="6"/>
      <c r="F18" s="14"/>
      <c r="G18" s="15"/>
      <c r="H18" s="7"/>
      <c r="I18" s="7"/>
      <c r="J18" s="8"/>
      <c r="K18" s="7"/>
      <c r="L18" s="7"/>
      <c r="M18" s="7"/>
      <c r="N18" s="7"/>
      <c r="O18" s="7"/>
      <c r="P18" s="7"/>
      <c r="Q18" s="7"/>
      <c r="R18" s="16"/>
      <c r="S18" s="7"/>
      <c r="T18" s="4"/>
    </row>
    <row r="19" spans="1:20" ht="15" thickBot="1" x14ac:dyDescent="0.25">
      <c r="A19" s="5"/>
      <c r="B19" s="5"/>
      <c r="C19" s="6"/>
      <c r="D19" s="4"/>
      <c r="E19" s="6"/>
      <c r="F19" s="14"/>
      <c r="G19" s="15"/>
      <c r="H19" s="7"/>
      <c r="I19" s="7"/>
      <c r="J19" s="8"/>
      <c r="K19" s="7"/>
      <c r="L19" s="7"/>
      <c r="M19" s="7"/>
      <c r="N19" s="7"/>
      <c r="O19" s="7"/>
      <c r="P19" s="7"/>
      <c r="Q19" s="7"/>
      <c r="R19" s="16"/>
      <c r="S19" s="7"/>
      <c r="T19" s="4"/>
    </row>
    <row r="20" spans="1:20" ht="15" thickBot="1" x14ac:dyDescent="0.25">
      <c r="A20" s="5"/>
      <c r="B20" s="5"/>
      <c r="C20" s="6"/>
      <c r="D20" s="4"/>
      <c r="E20" s="6"/>
      <c r="F20" s="14"/>
      <c r="G20" s="15"/>
      <c r="H20" s="7"/>
      <c r="I20" s="7"/>
      <c r="J20" s="8"/>
      <c r="K20" s="7"/>
      <c r="L20" s="7"/>
      <c r="M20" s="7"/>
      <c r="N20" s="7"/>
      <c r="O20" s="7"/>
      <c r="P20" s="7"/>
      <c r="Q20" s="7"/>
      <c r="R20" s="16"/>
      <c r="S20" s="7"/>
      <c r="T20" s="4"/>
    </row>
    <row r="21" spans="1:20" ht="15" thickBot="1" x14ac:dyDescent="0.25">
      <c r="A21" s="5"/>
      <c r="B21" s="5"/>
      <c r="C21" s="6"/>
      <c r="D21" s="4"/>
      <c r="E21" s="6"/>
      <c r="F21" s="14"/>
      <c r="G21" s="15"/>
      <c r="H21" s="7"/>
      <c r="I21" s="7"/>
      <c r="J21" s="8"/>
      <c r="K21" s="7"/>
      <c r="L21" s="7"/>
      <c r="M21" s="7"/>
      <c r="N21" s="7"/>
      <c r="O21" s="7"/>
      <c r="P21" s="7"/>
      <c r="Q21" s="7"/>
      <c r="R21" s="16"/>
      <c r="S21" s="7"/>
      <c r="T21" s="4"/>
    </row>
    <row r="22" spans="1:20" ht="15" thickBot="1" x14ac:dyDescent="0.25">
      <c r="A22" s="5"/>
      <c r="B22" s="5"/>
      <c r="C22" s="6"/>
      <c r="D22" s="4"/>
      <c r="E22" s="6"/>
      <c r="F22" s="14"/>
      <c r="G22" s="15"/>
      <c r="H22" s="7"/>
      <c r="I22" s="7"/>
      <c r="J22" s="8"/>
      <c r="K22" s="7"/>
      <c r="L22" s="7"/>
      <c r="M22" s="7"/>
      <c r="N22" s="7"/>
      <c r="O22" s="7"/>
      <c r="P22" s="7"/>
      <c r="Q22" s="7"/>
      <c r="R22" s="16"/>
      <c r="S22" s="7"/>
      <c r="T22" s="4"/>
    </row>
    <row r="23" spans="1:20" ht="15" thickBot="1" x14ac:dyDescent="0.25">
      <c r="A23" s="5"/>
      <c r="B23" s="5"/>
      <c r="C23" s="6"/>
      <c r="D23" s="4"/>
      <c r="E23" s="6"/>
      <c r="F23" s="14"/>
      <c r="G23" s="15"/>
      <c r="H23" s="7"/>
      <c r="I23" s="7"/>
      <c r="J23" s="8"/>
      <c r="K23" s="7"/>
      <c r="L23" s="7"/>
      <c r="M23" s="7"/>
      <c r="N23" s="7"/>
      <c r="O23" s="7"/>
      <c r="P23" s="7"/>
      <c r="Q23" s="7"/>
      <c r="R23" s="16"/>
      <c r="S23" s="7"/>
      <c r="T23" s="4"/>
    </row>
    <row r="24" spans="1:20" ht="15" thickBot="1" x14ac:dyDescent="0.25">
      <c r="A24" s="5"/>
      <c r="B24" s="5"/>
      <c r="C24" s="6"/>
      <c r="D24" s="4"/>
      <c r="E24" s="6"/>
      <c r="F24" s="14"/>
      <c r="G24" s="15"/>
      <c r="H24" s="7"/>
      <c r="I24" s="7"/>
      <c r="J24" s="8"/>
      <c r="K24" s="7"/>
      <c r="L24" s="7"/>
      <c r="M24" s="7"/>
      <c r="N24" s="7"/>
      <c r="O24" s="7"/>
      <c r="P24" s="7"/>
      <c r="Q24" s="7"/>
      <c r="R24" s="16"/>
      <c r="S24" s="7"/>
      <c r="T24" s="4"/>
    </row>
    <row r="25" spans="1:20" ht="15" thickBot="1" x14ac:dyDescent="0.25">
      <c r="A25" s="5"/>
      <c r="B25" s="5"/>
      <c r="C25" s="6"/>
      <c r="D25" s="4"/>
      <c r="E25" s="6"/>
      <c r="F25" s="14"/>
      <c r="G25" s="15"/>
      <c r="H25" s="7"/>
      <c r="I25" s="7"/>
      <c r="J25" s="8"/>
      <c r="K25" s="7"/>
      <c r="L25" s="7"/>
      <c r="M25" s="7"/>
      <c r="N25" s="7"/>
      <c r="O25" s="7"/>
      <c r="P25" s="7"/>
      <c r="Q25" s="7"/>
      <c r="R25" s="16"/>
      <c r="S25" s="7"/>
      <c r="T25" s="4"/>
    </row>
    <row r="26" spans="1:20" ht="15" thickBot="1" x14ac:dyDescent="0.25">
      <c r="A26" s="5"/>
      <c r="B26" s="5"/>
      <c r="C26" s="6"/>
      <c r="D26" s="4"/>
      <c r="E26" s="6"/>
      <c r="F26" s="14"/>
      <c r="G26" s="15"/>
      <c r="H26" s="7"/>
      <c r="I26" s="7"/>
      <c r="J26" s="8"/>
      <c r="K26" s="7"/>
      <c r="L26" s="7"/>
      <c r="M26" s="7"/>
      <c r="N26" s="7"/>
      <c r="O26" s="7"/>
      <c r="P26" s="7"/>
      <c r="Q26" s="7"/>
      <c r="R26" s="16"/>
      <c r="S26" s="7"/>
      <c r="T26" s="4"/>
    </row>
    <row r="27" spans="1:20" ht="15" thickBot="1" x14ac:dyDescent="0.25">
      <c r="A27" s="5"/>
      <c r="B27" s="5"/>
      <c r="C27" s="6"/>
      <c r="D27" s="4"/>
      <c r="E27" s="6"/>
      <c r="F27" s="14"/>
      <c r="G27" s="15"/>
      <c r="H27" s="7"/>
      <c r="I27" s="7"/>
      <c r="J27" s="8"/>
      <c r="K27" s="7"/>
      <c r="L27" s="7"/>
      <c r="M27" s="7"/>
      <c r="N27" s="7"/>
      <c r="O27" s="7"/>
      <c r="P27" s="7"/>
      <c r="Q27" s="7"/>
      <c r="R27" s="16"/>
      <c r="S27" s="7"/>
      <c r="T27" s="4"/>
    </row>
    <row r="28" spans="1:20" ht="15" thickBot="1" x14ac:dyDescent="0.25">
      <c r="A28" s="5"/>
      <c r="B28" s="5"/>
      <c r="C28" s="6"/>
      <c r="D28" s="4"/>
      <c r="E28" s="6"/>
      <c r="F28" s="14"/>
      <c r="G28" s="15"/>
      <c r="H28" s="7"/>
      <c r="I28" s="7"/>
      <c r="J28" s="8"/>
      <c r="K28" s="7"/>
      <c r="L28" s="7"/>
      <c r="M28" s="7"/>
      <c r="N28" s="7"/>
      <c r="O28" s="7"/>
      <c r="P28" s="7"/>
      <c r="Q28" s="7"/>
      <c r="R28" s="16"/>
      <c r="S28" s="7"/>
      <c r="T28" s="4"/>
    </row>
    <row r="29" spans="1:20" ht="15" thickBot="1" x14ac:dyDescent="0.25">
      <c r="A29" s="5"/>
      <c r="B29" s="5"/>
      <c r="C29" s="6"/>
      <c r="D29" s="4"/>
      <c r="E29" s="6"/>
      <c r="F29" s="14"/>
      <c r="G29" s="15"/>
      <c r="H29" s="7"/>
      <c r="I29" s="7"/>
      <c r="J29" s="8"/>
      <c r="K29" s="7"/>
      <c r="L29" s="7"/>
      <c r="M29" s="7"/>
      <c r="N29" s="7"/>
      <c r="O29" s="7"/>
      <c r="P29" s="7"/>
      <c r="Q29" s="7"/>
      <c r="R29" s="16"/>
      <c r="S29" s="7"/>
      <c r="T29" s="4"/>
    </row>
    <row r="30" spans="1:20" ht="15" thickBot="1" x14ac:dyDescent="0.25">
      <c r="A30" s="5"/>
      <c r="B30" s="5"/>
      <c r="C30" s="6"/>
      <c r="D30" s="4"/>
      <c r="E30" s="6"/>
      <c r="F30" s="14"/>
      <c r="G30" s="15"/>
      <c r="H30" s="7"/>
      <c r="I30" s="7"/>
      <c r="J30" s="8"/>
      <c r="K30" s="7"/>
      <c r="L30" s="7"/>
      <c r="M30" s="7"/>
      <c r="N30" s="7"/>
      <c r="O30" s="7"/>
      <c r="P30" s="7"/>
      <c r="Q30" s="7"/>
      <c r="R30" s="16"/>
      <c r="S30" s="7"/>
      <c r="T30" s="4"/>
    </row>
    <row r="31" spans="1:20" ht="15" thickBot="1" x14ac:dyDescent="0.25">
      <c r="A31" s="5"/>
      <c r="B31" s="5"/>
      <c r="C31" s="6"/>
      <c r="D31" s="4"/>
      <c r="E31" s="6"/>
      <c r="F31" s="14"/>
      <c r="G31" s="15"/>
      <c r="H31" s="7"/>
      <c r="I31" s="7"/>
      <c r="J31" s="8"/>
      <c r="K31" s="7"/>
      <c r="L31" s="7"/>
      <c r="M31" s="7"/>
      <c r="N31" s="7"/>
      <c r="O31" s="7"/>
      <c r="P31" s="7"/>
      <c r="Q31" s="7"/>
      <c r="R31" s="16"/>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T5 H5:I31 S5:S31 T7:T31" name="区域3" securityDescriptor="O:WDG:WDD:(A;;CC;;;WD)"/>
    <protectedRange algorithmName="SHA-512" hashValue="K/SDhfe+/mjxv835odsVoEdtAHi7cAaH/jgwxLhbSWA8AwXq7rzFQ5bNmKChXjNkjDXl9kBDks9BeCwB940epA==" saltValue="Umv4IPsuPuqtBoPxakNlTw==" spinCount="100000" sqref="T5 A5:E31 H5:Q31 S5:S31 T7:T31" name="区域1" securityDescriptor="O:WDG:WDD:(A;;CC;;;WD)"/>
    <protectedRange algorithmName="SHA-512" hashValue="l1fHgc1sn3GbDQtgPtObh5+t7OL3RqRoTbD8spI9RdpGb1tJka3sPqVR5prcrUOY6S1IScfOCNcLFg9dAyDrRQ==" saltValue="nrfajk7BgFTF1u/ElXNgLQ==" spinCount="100000" sqref="J5:Q31" name="区域2"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F3DA2-CA65-A842-A76B-FEF2E0838CC2}">
  <dimension ref="A1:T30"/>
  <sheetViews>
    <sheetView workbookViewId="0">
      <selection activeCell="A7" sqref="A7:C7"/>
    </sheetView>
  </sheetViews>
  <sheetFormatPr baseColWidth="10" defaultColWidth="9" defaultRowHeight="14" x14ac:dyDescent="0.2"/>
  <cols>
    <col min="1" max="1" width="10.6640625" style="2" customWidth="1"/>
    <col min="2" max="2" width="13.5"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0" t="s">
        <v>7</v>
      </c>
      <c r="J4" s="3" t="s">
        <v>9</v>
      </c>
      <c r="K4" s="3" t="s">
        <v>11</v>
      </c>
      <c r="L4" s="3" t="s">
        <v>27</v>
      </c>
      <c r="M4" s="3" t="s">
        <v>21</v>
      </c>
      <c r="N4" s="13" t="s">
        <v>28</v>
      </c>
      <c r="O4" s="9" t="s">
        <v>5</v>
      </c>
      <c r="P4" s="13" t="s">
        <v>29</v>
      </c>
      <c r="Q4" s="9" t="s">
        <v>5</v>
      </c>
      <c r="R4" s="44"/>
      <c r="S4" s="46"/>
      <c r="T4" s="41"/>
    </row>
    <row r="5" spans="1:20" ht="15.75" customHeight="1" thickBot="1" x14ac:dyDescent="0.25">
      <c r="A5" s="20">
        <v>61.466998960822799</v>
      </c>
      <c r="B5" s="20">
        <v>142.914012009277</v>
      </c>
      <c r="C5" s="22">
        <v>477.40249599999902</v>
      </c>
      <c r="D5" s="26">
        <v>44076</v>
      </c>
      <c r="E5" s="20">
        <v>30</v>
      </c>
      <c r="F5" s="14">
        <f t="shared" ref="F5:F6" si="0">IF(I5="Melted Out", 0, IF(I5="","",H5-E5-K5-M5))</f>
        <v>1159</v>
      </c>
      <c r="G5" s="15">
        <f>IF(AND(F5&lt;&gt;"",F4&lt;&gt;""),IF(I5="New Installation",0,IF(I5="Melted Out","&gt;"&amp;TEXT((F4+K4+M4)-(F5+K5+M5),"0.00"),(F4+K4+M4)-(F5+K5+M5))),"")</f>
        <v>0</v>
      </c>
      <c r="H5" s="7">
        <v>1200</v>
      </c>
      <c r="I5" s="7" t="s">
        <v>38</v>
      </c>
      <c r="J5" s="8" t="s">
        <v>17</v>
      </c>
      <c r="K5" s="7">
        <v>11</v>
      </c>
      <c r="L5" s="7" t="s">
        <v>66</v>
      </c>
      <c r="M5" s="7">
        <v>0</v>
      </c>
      <c r="N5" s="7"/>
      <c r="O5" s="7"/>
      <c r="P5" s="7"/>
      <c r="Q5" s="7"/>
      <c r="R5" s="16">
        <f>IF(I5="New Installation",0,IF(I5="","",IF(OR(I5="Melted Out",F5=0),"&gt;"&amp;TEXT((F4-F5)*IF(ISNUMBER(P5),P5,0.9)+M4*N4-M5*N5,"0.00"),(F4-F5)*IF(ISNUMBER(P5),P5,0.9)+M4*N4-M5*N5)))</f>
        <v>0</v>
      </c>
      <c r="S5" s="7" t="s">
        <v>67</v>
      </c>
      <c r="T5" s="4" t="s">
        <v>54</v>
      </c>
    </row>
    <row r="6" spans="1:20" ht="91" thickBot="1" x14ac:dyDescent="0.25">
      <c r="A6" s="5">
        <v>61.466942000000003</v>
      </c>
      <c r="B6" s="5">
        <v>142.91403</v>
      </c>
      <c r="C6" s="6">
        <v>482.09835800000002</v>
      </c>
      <c r="D6" s="4">
        <v>44356</v>
      </c>
      <c r="E6" s="6">
        <v>110.5</v>
      </c>
      <c r="F6" s="14">
        <f t="shared" si="0"/>
        <v>1078</v>
      </c>
      <c r="G6" s="15">
        <f>IF(AND(F6&lt;&gt;"",F5&lt;&gt;""),IF(I6="New Installation",0,IF(I6="Melted Out","&gt;"&amp;TEXT((F5+K5+M5)-(F6+K6+M6),"0.00"),(F5+K5+M5)-(F6+K6+M6))),"")</f>
        <v>80.5</v>
      </c>
      <c r="H6" s="7">
        <v>1200</v>
      </c>
      <c r="I6" s="7" t="s">
        <v>41</v>
      </c>
      <c r="J6" s="8" t="s">
        <v>17</v>
      </c>
      <c r="K6" s="7">
        <v>11.5</v>
      </c>
      <c r="L6" s="7"/>
      <c r="M6" s="7">
        <v>0</v>
      </c>
      <c r="N6" s="7"/>
      <c r="O6" s="7"/>
      <c r="P6" s="7"/>
      <c r="Q6" s="7"/>
      <c r="R6" s="16">
        <f>IF(I6="New Installation",0,IF(I6="","",IF(OR(I6="Melted Out",F6=0),"&gt;"&amp;TEXT((F5-F6)*IF(ISNUMBER(P6),P6,0.9)+M5*N5-M6*N6,"0.00"),(F5-F6)*IF(ISNUMBER(P6),P6,0.9)+M5*N5-M6*N6)))</f>
        <v>72.900000000000006</v>
      </c>
      <c r="S6" s="7" t="s">
        <v>108</v>
      </c>
      <c r="T6" s="4" t="s">
        <v>107</v>
      </c>
    </row>
    <row r="7" spans="1:20" ht="16" thickBot="1" x14ac:dyDescent="0.25">
      <c r="A7" s="5">
        <v>61.466936012730002</v>
      </c>
      <c r="B7" s="5">
        <v>142.91401402093399</v>
      </c>
      <c r="C7" s="6">
        <v>482.83700599999901</v>
      </c>
      <c r="D7" s="4">
        <v>44392</v>
      </c>
      <c r="E7" s="6">
        <v>180</v>
      </c>
      <c r="F7" s="14">
        <f t="shared" ref="F7" si="1">IF(I7="Melted Out", 0, IF(I7="","",H7-E7-K7-M7))</f>
        <v>1008.5</v>
      </c>
      <c r="G7" s="15">
        <f>IF(AND(F7&lt;&gt;"",F6&lt;&gt;""),IF(I7="New Installation",0,IF(I7="Melted Out","&gt;"&amp;TEXT((F6+K6+M6)-(F7+K7+M7),"0.00"),(F6+K6+M6)-(F7+K7+M7))),"")</f>
        <v>69.5</v>
      </c>
      <c r="H7" s="7">
        <v>1200</v>
      </c>
      <c r="I7" s="7" t="s">
        <v>41</v>
      </c>
      <c r="J7" s="8" t="s">
        <v>17</v>
      </c>
      <c r="K7" s="7">
        <v>11.5</v>
      </c>
      <c r="L7" s="7"/>
      <c r="M7" s="7">
        <v>0</v>
      </c>
      <c r="N7" s="7"/>
      <c r="O7" s="7"/>
      <c r="P7" s="7"/>
      <c r="Q7" s="7"/>
      <c r="R7" s="16">
        <f>IF(I7="New Installation",0,IF(I7="","",IF(OR(I7="Melted Out",F7=0),"&gt;"&amp;TEXT((F6-F7)*IF(ISNUMBER(P7),P7,0.9)+M6*N6-M7*N7,"0.00"),(F6-F7)*IF(ISNUMBER(P7),P7,0.9)+M6*N6-M7*N7)))</f>
        <v>62.550000000000004</v>
      </c>
      <c r="S7" s="4"/>
      <c r="T7" s="4" t="s">
        <v>100</v>
      </c>
    </row>
    <row r="8" spans="1:20" ht="16" thickBot="1" x14ac:dyDescent="0.25">
      <c r="A8" s="4"/>
      <c r="B8" s="5"/>
      <c r="C8" s="6"/>
      <c r="D8" s="4">
        <v>44447</v>
      </c>
      <c r="E8" s="6">
        <v>273</v>
      </c>
      <c r="F8" s="14">
        <f t="shared" ref="F8" si="2">IF(I8="Melted Out", 0, IF(I8="","",H8-E8-K8-M8))</f>
        <v>915.5</v>
      </c>
      <c r="G8" s="15">
        <f>IF(AND(F8&lt;&gt;"",F7&lt;&gt;""),IF(I8="New Installation",0,IF(I8="Melted Out","&gt;"&amp;TEXT((F7+K7+M7)-(F8+K8+M8),"0.00"),(F7+K7+M7)-(F8+K8+M8))),"")</f>
        <v>93</v>
      </c>
      <c r="H8" s="7">
        <v>1200</v>
      </c>
      <c r="I8" s="7" t="s">
        <v>41</v>
      </c>
      <c r="J8" s="8" t="s">
        <v>17</v>
      </c>
      <c r="K8" s="7">
        <v>11.5</v>
      </c>
      <c r="L8" s="7"/>
      <c r="M8" s="7">
        <v>0</v>
      </c>
      <c r="N8" s="7"/>
      <c r="O8" s="7"/>
      <c r="P8" s="7"/>
      <c r="Q8" s="7"/>
      <c r="R8" s="16">
        <f>IF(I8="New Installation",0,IF(I8="","",IF(OR(I8="Melted Out",F8=0),"&gt;"&amp;TEXT((F7-F8)*IF(ISNUMBER(P8),P8,0.9)+M7*N7-M8*N8,"0.00"),(F7-F8)*IF(ISNUMBER(P8),P8,0.9)+M7*N7-M8*N8)))</f>
        <v>83.7</v>
      </c>
      <c r="S8" s="4"/>
      <c r="T8" s="4" t="s">
        <v>114</v>
      </c>
    </row>
    <row r="9" spans="1:20" ht="15" thickBot="1" x14ac:dyDescent="0.25">
      <c r="A9" s="4"/>
      <c r="B9" s="5"/>
      <c r="C9" s="6"/>
      <c r="D9" s="4"/>
      <c r="E9" s="6"/>
      <c r="F9" s="14"/>
      <c r="G9" s="15"/>
      <c r="H9" s="7"/>
      <c r="I9" s="7"/>
      <c r="J9" s="8"/>
      <c r="K9" s="7"/>
      <c r="L9" s="7"/>
      <c r="M9" s="7"/>
      <c r="N9" s="7"/>
      <c r="O9" s="7"/>
      <c r="P9" s="7"/>
      <c r="Q9" s="7"/>
      <c r="R9" s="16"/>
      <c r="S9" s="4"/>
      <c r="T9" s="4"/>
    </row>
    <row r="10" spans="1:20" ht="15" thickBot="1" x14ac:dyDescent="0.25">
      <c r="A10" s="4"/>
      <c r="B10" s="5"/>
      <c r="C10" s="6"/>
      <c r="D10" s="4"/>
      <c r="E10" s="6"/>
      <c r="F10" s="14"/>
      <c r="G10" s="15"/>
      <c r="H10" s="7"/>
      <c r="I10" s="7"/>
      <c r="J10" s="8"/>
      <c r="K10" s="7"/>
      <c r="L10" s="7"/>
      <c r="M10" s="7"/>
      <c r="N10" s="7"/>
      <c r="O10" s="7"/>
      <c r="P10" s="7"/>
      <c r="Q10" s="7"/>
      <c r="R10" s="16"/>
      <c r="S10" s="4"/>
      <c r="T10" s="4"/>
    </row>
    <row r="11" spans="1:20" ht="15" thickBot="1" x14ac:dyDescent="0.25">
      <c r="A11" s="4"/>
      <c r="B11" s="5"/>
      <c r="C11" s="6"/>
      <c r="D11" s="4"/>
      <c r="E11" s="6"/>
      <c r="F11" s="14"/>
      <c r="G11" s="15"/>
      <c r="H11" s="7"/>
      <c r="I11" s="7"/>
      <c r="J11" s="8"/>
      <c r="K11" s="7"/>
      <c r="L11" s="7"/>
      <c r="M11" s="7"/>
      <c r="N11" s="7"/>
      <c r="O11" s="7"/>
      <c r="P11" s="7"/>
      <c r="Q11" s="7"/>
      <c r="R11" s="16"/>
      <c r="S11" s="4"/>
      <c r="T11" s="4"/>
    </row>
    <row r="12" spans="1:20" ht="15" thickBot="1" x14ac:dyDescent="0.25">
      <c r="A12" s="4"/>
      <c r="B12" s="5"/>
      <c r="C12" s="6"/>
      <c r="D12" s="4"/>
      <c r="E12" s="6"/>
      <c r="F12" s="14"/>
      <c r="G12" s="15"/>
      <c r="H12" s="7"/>
      <c r="I12" s="7"/>
      <c r="J12" s="8"/>
      <c r="K12" s="7"/>
      <c r="L12" s="7"/>
      <c r="M12" s="7"/>
      <c r="N12" s="7"/>
      <c r="O12" s="7"/>
      <c r="P12" s="7"/>
      <c r="Q12" s="7"/>
      <c r="R12" s="16"/>
      <c r="S12" s="7"/>
      <c r="T12" s="4"/>
    </row>
    <row r="13" spans="1:20" ht="15" thickBot="1" x14ac:dyDescent="0.25">
      <c r="A13" s="4"/>
      <c r="B13" s="5"/>
      <c r="C13" s="6"/>
      <c r="D13" s="4"/>
      <c r="E13" s="6"/>
      <c r="F13" s="14"/>
      <c r="G13" s="15"/>
      <c r="H13" s="7"/>
      <c r="I13" s="7"/>
      <c r="J13" s="8"/>
      <c r="K13" s="7"/>
      <c r="L13" s="7"/>
      <c r="M13" s="7"/>
      <c r="N13" s="7"/>
      <c r="O13" s="7"/>
      <c r="P13" s="7"/>
      <c r="Q13" s="7"/>
      <c r="R13" s="16"/>
      <c r="S13" s="7"/>
      <c r="T13" s="4"/>
    </row>
    <row r="14" spans="1:20" ht="15" thickBot="1" x14ac:dyDescent="0.25">
      <c r="A14" s="4"/>
      <c r="B14" s="5"/>
      <c r="C14" s="6"/>
      <c r="D14" s="4"/>
      <c r="E14" s="6"/>
      <c r="F14" s="14"/>
      <c r="G14" s="15"/>
      <c r="H14" s="7"/>
      <c r="I14" s="7"/>
      <c r="J14" s="8"/>
      <c r="K14" s="7"/>
      <c r="L14" s="7"/>
      <c r="M14" s="7"/>
      <c r="N14" s="7"/>
      <c r="O14" s="7"/>
      <c r="P14" s="7"/>
      <c r="Q14" s="7"/>
      <c r="R14" s="16"/>
      <c r="S14" s="7"/>
      <c r="T14" s="4"/>
    </row>
    <row r="15" spans="1:20" ht="15" thickBot="1" x14ac:dyDescent="0.25">
      <c r="A15" s="4"/>
      <c r="B15" s="5"/>
      <c r="C15" s="6"/>
      <c r="D15" s="4"/>
      <c r="E15" s="6"/>
      <c r="F15" s="14"/>
      <c r="G15" s="15"/>
      <c r="H15" s="7"/>
      <c r="I15" s="7"/>
      <c r="J15" s="8"/>
      <c r="K15" s="7"/>
      <c r="L15" s="7"/>
      <c r="M15" s="7"/>
      <c r="N15" s="7"/>
      <c r="O15" s="7"/>
      <c r="P15" s="7"/>
      <c r="Q15" s="7"/>
      <c r="R15" s="16"/>
      <c r="S15" s="7"/>
      <c r="T15" s="4"/>
    </row>
    <row r="16" spans="1:20" ht="15" thickBot="1" x14ac:dyDescent="0.25">
      <c r="A16" s="4"/>
      <c r="B16" s="5"/>
      <c r="C16" s="6"/>
      <c r="D16" s="4"/>
      <c r="E16" s="6"/>
      <c r="F16" s="14"/>
      <c r="G16" s="15"/>
      <c r="H16" s="7"/>
      <c r="I16" s="7"/>
      <c r="J16" s="8"/>
      <c r="K16" s="7"/>
      <c r="L16" s="7"/>
      <c r="M16" s="7"/>
      <c r="N16" s="7"/>
      <c r="O16" s="7"/>
      <c r="P16" s="7"/>
      <c r="Q16" s="7"/>
      <c r="R16" s="16"/>
      <c r="S16" s="7"/>
      <c r="T16" s="4"/>
    </row>
    <row r="17" spans="1:20" ht="15" thickBot="1" x14ac:dyDescent="0.25">
      <c r="A17" s="4"/>
      <c r="B17" s="5"/>
      <c r="C17" s="6"/>
      <c r="D17" s="4"/>
      <c r="E17" s="6"/>
      <c r="F17" s="14"/>
      <c r="G17" s="15"/>
      <c r="H17" s="7"/>
      <c r="I17" s="7"/>
      <c r="J17" s="8"/>
      <c r="K17" s="7"/>
      <c r="L17" s="7"/>
      <c r="M17" s="7"/>
      <c r="N17" s="7"/>
      <c r="O17" s="7"/>
      <c r="P17" s="7"/>
      <c r="Q17" s="7"/>
      <c r="R17" s="16"/>
      <c r="S17" s="7"/>
      <c r="T17" s="4"/>
    </row>
    <row r="18" spans="1:20" ht="15" thickBot="1" x14ac:dyDescent="0.25">
      <c r="A18" s="4"/>
      <c r="B18" s="5"/>
      <c r="C18" s="6"/>
      <c r="D18" s="4"/>
      <c r="E18" s="6"/>
      <c r="F18" s="14"/>
      <c r="G18" s="15"/>
      <c r="H18" s="7"/>
      <c r="I18" s="7"/>
      <c r="J18" s="8"/>
      <c r="K18" s="7"/>
      <c r="L18" s="7"/>
      <c r="M18" s="7"/>
      <c r="N18" s="7"/>
      <c r="O18" s="7"/>
      <c r="P18" s="7"/>
      <c r="Q18" s="7"/>
      <c r="R18" s="16"/>
      <c r="S18" s="7"/>
      <c r="T18" s="4"/>
    </row>
    <row r="19" spans="1:20" ht="15" thickBot="1" x14ac:dyDescent="0.25">
      <c r="A19" s="4"/>
      <c r="B19" s="5"/>
      <c r="C19" s="6"/>
      <c r="D19" s="4"/>
      <c r="E19" s="6"/>
      <c r="F19" s="14"/>
      <c r="G19" s="15"/>
      <c r="H19" s="7"/>
      <c r="I19" s="7"/>
      <c r="J19" s="8"/>
      <c r="K19" s="7"/>
      <c r="L19" s="7"/>
      <c r="M19" s="7"/>
      <c r="N19" s="7"/>
      <c r="O19" s="7"/>
      <c r="P19" s="7"/>
      <c r="Q19" s="7"/>
      <c r="R19" s="16"/>
      <c r="S19" s="7"/>
      <c r="T19" s="4"/>
    </row>
    <row r="20" spans="1:20" ht="15" thickBot="1" x14ac:dyDescent="0.25">
      <c r="A20" s="4"/>
      <c r="B20" s="5"/>
      <c r="C20" s="6"/>
      <c r="D20" s="4"/>
      <c r="E20" s="6"/>
      <c r="F20" s="14"/>
      <c r="G20" s="15"/>
      <c r="H20" s="7"/>
      <c r="I20" s="7"/>
      <c r="J20" s="8"/>
      <c r="K20" s="7"/>
      <c r="L20" s="7"/>
      <c r="M20" s="7"/>
      <c r="N20" s="7"/>
      <c r="O20" s="7"/>
      <c r="P20" s="7"/>
      <c r="Q20" s="7"/>
      <c r="R20" s="16"/>
      <c r="S20" s="7"/>
      <c r="T20" s="4"/>
    </row>
    <row r="21" spans="1:20" ht="15" thickBot="1" x14ac:dyDescent="0.25">
      <c r="A21" s="4"/>
      <c r="B21" s="5"/>
      <c r="C21" s="6"/>
      <c r="D21" s="4"/>
      <c r="E21" s="6"/>
      <c r="F21" s="14"/>
      <c r="G21" s="15"/>
      <c r="H21" s="7"/>
      <c r="I21" s="7"/>
      <c r="J21" s="8"/>
      <c r="K21" s="7"/>
      <c r="L21" s="7"/>
      <c r="M21" s="7"/>
      <c r="N21" s="7"/>
      <c r="O21" s="7"/>
      <c r="P21" s="7"/>
      <c r="Q21" s="7"/>
      <c r="R21" s="16"/>
      <c r="S21" s="7"/>
      <c r="T21" s="4"/>
    </row>
    <row r="22" spans="1:20" ht="15" thickBot="1" x14ac:dyDescent="0.25">
      <c r="A22" s="4"/>
      <c r="B22" s="5"/>
      <c r="C22" s="6"/>
      <c r="D22" s="4"/>
      <c r="E22" s="6"/>
      <c r="F22" s="14"/>
      <c r="G22" s="15"/>
      <c r="H22" s="7"/>
      <c r="I22" s="7"/>
      <c r="J22" s="8"/>
      <c r="K22" s="7"/>
      <c r="L22" s="7"/>
      <c r="M22" s="7"/>
      <c r="N22" s="7"/>
      <c r="O22" s="7"/>
      <c r="P22" s="7"/>
      <c r="Q22" s="7"/>
      <c r="R22" s="16"/>
      <c r="S22" s="7"/>
      <c r="T22" s="4"/>
    </row>
    <row r="23" spans="1:20" ht="15" thickBot="1" x14ac:dyDescent="0.25">
      <c r="A23" s="4"/>
      <c r="B23" s="5"/>
      <c r="C23" s="6"/>
      <c r="D23" s="4"/>
      <c r="E23" s="6"/>
      <c r="F23" s="14"/>
      <c r="G23" s="15"/>
      <c r="H23" s="7"/>
      <c r="I23" s="7"/>
      <c r="J23" s="8"/>
      <c r="K23" s="7"/>
      <c r="L23" s="7"/>
      <c r="M23" s="7"/>
      <c r="N23" s="7"/>
      <c r="O23" s="7"/>
      <c r="P23" s="7"/>
      <c r="Q23" s="7"/>
      <c r="R23" s="16"/>
      <c r="S23" s="7"/>
      <c r="T23" s="4"/>
    </row>
    <row r="24" spans="1:20" ht="15" thickBot="1" x14ac:dyDescent="0.25">
      <c r="A24" s="4"/>
      <c r="B24" s="5"/>
      <c r="C24" s="6"/>
      <c r="D24" s="4"/>
      <c r="E24" s="6"/>
      <c r="F24" s="14"/>
      <c r="G24" s="15"/>
      <c r="H24" s="7"/>
      <c r="I24" s="7"/>
      <c r="J24" s="8"/>
      <c r="K24" s="7"/>
      <c r="L24" s="7"/>
      <c r="M24" s="7"/>
      <c r="N24" s="7"/>
      <c r="O24" s="7"/>
      <c r="P24" s="7"/>
      <c r="Q24" s="7"/>
      <c r="R24" s="16"/>
      <c r="S24" s="7"/>
      <c r="T24" s="4"/>
    </row>
    <row r="25" spans="1:20" ht="15" thickBot="1" x14ac:dyDescent="0.25">
      <c r="A25" s="4"/>
      <c r="B25" s="5"/>
      <c r="C25" s="6"/>
      <c r="D25" s="4"/>
      <c r="E25" s="6"/>
      <c r="F25" s="14"/>
      <c r="G25" s="15"/>
      <c r="H25" s="7"/>
      <c r="I25" s="7"/>
      <c r="J25" s="8"/>
      <c r="K25" s="7"/>
      <c r="L25" s="7"/>
      <c r="M25" s="7"/>
      <c r="N25" s="7"/>
      <c r="O25" s="7"/>
      <c r="P25" s="7"/>
      <c r="Q25" s="7"/>
      <c r="R25" s="16"/>
      <c r="S25" s="7"/>
      <c r="T25" s="4"/>
    </row>
    <row r="26" spans="1:20" ht="15" thickBot="1" x14ac:dyDescent="0.25">
      <c r="A26" s="4"/>
      <c r="B26" s="5"/>
      <c r="C26" s="6"/>
      <c r="D26" s="4"/>
      <c r="E26" s="6"/>
      <c r="F26" s="14"/>
      <c r="G26" s="15"/>
      <c r="H26" s="7"/>
      <c r="I26" s="7"/>
      <c r="J26" s="8"/>
      <c r="K26" s="7"/>
      <c r="L26" s="7"/>
      <c r="M26" s="7"/>
      <c r="N26" s="7"/>
      <c r="O26" s="7"/>
      <c r="P26" s="7"/>
      <c r="Q26" s="7"/>
      <c r="R26" s="16"/>
      <c r="S26" s="7"/>
      <c r="T26" s="4"/>
    </row>
    <row r="27" spans="1:20" ht="15" thickBot="1" x14ac:dyDescent="0.25">
      <c r="A27" s="4"/>
      <c r="B27" s="5"/>
      <c r="C27" s="6"/>
      <c r="D27" s="4"/>
      <c r="E27" s="6"/>
      <c r="F27" s="14"/>
      <c r="G27" s="15"/>
      <c r="H27" s="7"/>
      <c r="I27" s="7"/>
      <c r="J27" s="8"/>
      <c r="K27" s="7"/>
      <c r="L27" s="7"/>
      <c r="M27" s="7"/>
      <c r="N27" s="7"/>
      <c r="O27" s="7"/>
      <c r="P27" s="7"/>
      <c r="Q27" s="7"/>
      <c r="R27" s="16"/>
      <c r="S27" s="7"/>
      <c r="T27" s="4"/>
    </row>
    <row r="28" spans="1:20" ht="15" thickBot="1" x14ac:dyDescent="0.25">
      <c r="A28" s="4"/>
      <c r="B28" s="5"/>
      <c r="C28" s="6"/>
      <c r="D28" s="4"/>
      <c r="E28" s="6"/>
      <c r="F28" s="14"/>
      <c r="G28" s="15"/>
      <c r="H28" s="7"/>
      <c r="I28" s="7"/>
      <c r="J28" s="8"/>
      <c r="K28" s="7"/>
      <c r="L28" s="7"/>
      <c r="M28" s="7"/>
      <c r="N28" s="7"/>
      <c r="O28" s="7"/>
      <c r="P28" s="7"/>
      <c r="Q28" s="7"/>
      <c r="R28" s="16"/>
      <c r="S28" s="7"/>
      <c r="T28" s="4"/>
    </row>
    <row r="29" spans="1:20" ht="15" thickBot="1" x14ac:dyDescent="0.25">
      <c r="A29" s="4"/>
      <c r="B29" s="5"/>
      <c r="C29" s="6"/>
      <c r="D29" s="4"/>
      <c r="E29" s="6"/>
      <c r="F29" s="14"/>
      <c r="G29" s="15"/>
      <c r="H29" s="7"/>
      <c r="I29" s="7"/>
      <c r="J29" s="8"/>
      <c r="K29" s="7"/>
      <c r="L29" s="7"/>
      <c r="M29" s="7"/>
      <c r="N29" s="7"/>
      <c r="O29" s="7"/>
      <c r="P29" s="7"/>
      <c r="Q29" s="7"/>
      <c r="R29" s="16"/>
      <c r="S29" s="7"/>
      <c r="T29" s="4"/>
    </row>
    <row r="30" spans="1:20" ht="15" thickBot="1" x14ac:dyDescent="0.25">
      <c r="A30" s="4"/>
      <c r="B30" s="5"/>
      <c r="C30" s="6"/>
      <c r="D30" s="4"/>
      <c r="E30" s="6"/>
      <c r="F30" s="14"/>
      <c r="G30" s="15"/>
      <c r="H30" s="7"/>
      <c r="I30" s="7"/>
      <c r="J30" s="8"/>
      <c r="K30" s="7"/>
      <c r="L30" s="7"/>
      <c r="M30" s="7"/>
      <c r="N30" s="7"/>
      <c r="O30" s="7"/>
      <c r="P30" s="7"/>
      <c r="Q30" s="7"/>
      <c r="R30" s="16"/>
      <c r="S30" s="7"/>
      <c r="T30"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7:S30 T6:T7 S5:T5 H5:I30 T9:T30" name="区域3" securityDescriptor="O:WDG:WDD:(A;;CC;;;WD)"/>
    <protectedRange algorithmName="SHA-512" hashValue="K/SDhfe+/mjxv835odsVoEdtAHi7cAaH/jgwxLhbSWA8AwXq7rzFQ5bNmKChXjNkjDXl9kBDks9BeCwB940epA==" saltValue="Umv4IPsuPuqtBoPxakNlTw==" spinCount="100000" sqref="S12:T30 T5:T6 S5 S7:S11 H5:Q30 A5:E30" name="区域1" securityDescriptor="O:WDG:WDD:(A;;CC;;;WD)"/>
    <protectedRange algorithmName="SHA-512" hashValue="l1fHgc1sn3GbDQtgPtObh5+t7OL3RqRoTbD8spI9RdpGb1tJka3sPqVR5prcrUOY6S1IScfOCNcLFg9dAyDrRQ==" saltValue="nrfajk7BgFTF1u/ElXNgLQ==" spinCount="100000" sqref="J5:Q30" name="区域2" securityDescriptor="O:WDG:WDD:(A;;CC;;;WD)"/>
    <protectedRange algorithmName="SHA-512" hashValue="Wz6AdmABacdLpzhjV/iEHOpAZxX5uFPUHfb7O8gHmSRJrtjrAEnR8v1VZNZM7oz8udZc1nX8h9RDIZmlvaZYtA==" saltValue="s5A0E9YuB7q7LjZBwuMWPQ==" spinCount="100000" sqref="S6" name="区域3_1" securityDescriptor="O:WDG:WDD:(A;;CC;;;WD)"/>
    <protectedRange algorithmName="SHA-512" hashValue="K/SDhfe+/mjxv835odsVoEdtAHi7cAaH/jgwxLhbSWA8AwXq7rzFQ5bNmKChXjNkjDXl9kBDks9BeCwB940epA==" saltValue="Umv4IPsuPuqtBoPxakNlTw==" spinCount="100000" sqref="S6" name="区域1_1" securityDescriptor="O:WDG:WDD:(A;;CC;;;WD)"/>
    <protectedRange algorithmName="SHA-512" hashValue="Wz6AdmABacdLpzhjV/iEHOpAZxX5uFPUHfb7O8gHmSRJrtjrAEnR8v1VZNZM7oz8udZc1nX8h9RDIZmlvaZYtA==" saltValue="s5A0E9YuB7q7LjZBwuMWPQ==" spinCount="100000" sqref="T8" name="区域3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B6F9B-C819-D24C-A7A2-64C5843BF03F}">
  <dimension ref="A1:T30"/>
  <sheetViews>
    <sheetView workbookViewId="0">
      <selection activeCell="D7" sqref="D7"/>
    </sheetView>
  </sheetViews>
  <sheetFormatPr baseColWidth="10" defaultColWidth="9" defaultRowHeight="14" x14ac:dyDescent="0.2"/>
  <cols>
    <col min="1" max="1" width="10.6640625" style="2" customWidth="1"/>
    <col min="2" max="2" width="13.5"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6" t="s">
        <v>7</v>
      </c>
      <c r="J4" s="3" t="s">
        <v>9</v>
      </c>
      <c r="K4" s="3" t="s">
        <v>11</v>
      </c>
      <c r="L4" s="3" t="s">
        <v>27</v>
      </c>
      <c r="M4" s="3" t="s">
        <v>21</v>
      </c>
      <c r="N4" s="13" t="s">
        <v>28</v>
      </c>
      <c r="O4" s="9" t="s">
        <v>5</v>
      </c>
      <c r="P4" s="13" t="s">
        <v>29</v>
      </c>
      <c r="Q4" s="9" t="s">
        <v>5</v>
      </c>
      <c r="R4" s="44"/>
      <c r="S4" s="46"/>
      <c r="T4" s="41"/>
    </row>
    <row r="5" spans="1:20" ht="15.75" customHeight="1" thickBot="1" x14ac:dyDescent="0.25">
      <c r="A5" s="20">
        <v>61.549416000000001</v>
      </c>
      <c r="B5" s="20">
        <v>143.03886</v>
      </c>
      <c r="C5" s="22">
        <v>870.07031199999994</v>
      </c>
      <c r="D5" s="26">
        <v>44354</v>
      </c>
      <c r="E5" s="20">
        <v>-109</v>
      </c>
      <c r="F5" s="14">
        <f t="shared" ref="F5:F6" si="0">IF(I5="Melted Out", 0, IF(I5="","",H5-E5-K5-M5))</f>
        <v>1309</v>
      </c>
      <c r="G5" s="15">
        <f>IF(AND(F5&lt;&gt;"",F4&lt;&gt;""),IF(I5="New Installation",0,IF(I5="Melted Out","&gt;"&amp;TEXT((F4+K4+M4)-(F5+K5+M5),"0.00"),(F4+K4+M4)-(F5+K5+M5))),"")</f>
        <v>0</v>
      </c>
      <c r="H5" s="7">
        <v>1200</v>
      </c>
      <c r="I5" s="7" t="s">
        <v>38</v>
      </c>
      <c r="J5" s="8" t="s">
        <v>18</v>
      </c>
      <c r="K5" s="7">
        <v>0</v>
      </c>
      <c r="L5" s="7"/>
      <c r="M5" s="7">
        <v>0</v>
      </c>
      <c r="N5" s="7"/>
      <c r="O5" s="7"/>
      <c r="P5" s="7"/>
      <c r="Q5" s="7"/>
      <c r="R5" s="16">
        <f>IF(I5="New Installation",0,IF(I5="","",IF(OR(I5="Melted Out",F5=0),"&gt;"&amp;TEXT((F4-F5)*IF(ISNUMBER(P5),P5,0.9)+M4*N4-M5*N5,"0.00"),(F4-F5)*IF(ISNUMBER(P5),P5,0.9)+M4*N4-M5*N5)))</f>
        <v>0</v>
      </c>
      <c r="S5" s="7" t="s">
        <v>116</v>
      </c>
      <c r="T5" s="4" t="s">
        <v>90</v>
      </c>
    </row>
    <row r="6" spans="1:20" ht="16" thickBot="1" x14ac:dyDescent="0.25">
      <c r="A6" s="5">
        <v>61.549173000000003</v>
      </c>
      <c r="B6" s="5">
        <v>143.03864999999999</v>
      </c>
      <c r="C6" s="6">
        <v>870.93316700000003</v>
      </c>
      <c r="D6" s="4">
        <v>44449</v>
      </c>
      <c r="E6" s="6">
        <v>344</v>
      </c>
      <c r="F6" s="14">
        <f t="shared" si="0"/>
        <v>856</v>
      </c>
      <c r="G6" s="15">
        <f>IF(AND(F6&lt;&gt;"",F5&lt;&gt;""),IF(I6="New Installation",0,IF(I6="Melted Out","&gt;"&amp;TEXT((F5+K5+M5)-(F6+K6+M6),"0.00"),(F5+K5+M5)-(F6+K6+M6))),"")</f>
        <v>453</v>
      </c>
      <c r="H6" s="7">
        <v>1200</v>
      </c>
      <c r="I6" s="7" t="s">
        <v>41</v>
      </c>
      <c r="J6" s="8" t="s">
        <v>18</v>
      </c>
      <c r="K6" s="7">
        <v>0</v>
      </c>
      <c r="L6" s="7"/>
      <c r="M6" s="7">
        <v>0</v>
      </c>
      <c r="N6" s="7"/>
      <c r="O6" s="7"/>
      <c r="P6" s="7"/>
      <c r="Q6" s="7"/>
      <c r="R6" s="16">
        <f>IF(I6="New Installation",0,IF(I6="","",IF(OR(I6="Melted Out",F6=0),"&gt;"&amp;TEXT((F5-F6)*IF(ISNUMBER(P6),P6,0.9)+M5*N5-M6*N6,"0.00"),(F5-F6)*IF(ISNUMBER(P6),P6,0.9)+M5*N5-M6*N6)))</f>
        <v>407.7</v>
      </c>
      <c r="S6" s="7"/>
      <c r="T6" s="4" t="s">
        <v>114</v>
      </c>
    </row>
    <row r="7" spans="1:20" ht="15" thickBot="1" x14ac:dyDescent="0.25">
      <c r="A7" s="5"/>
      <c r="B7" s="5"/>
      <c r="C7" s="6"/>
      <c r="D7" s="4"/>
      <c r="E7" s="6"/>
      <c r="F7" s="14"/>
      <c r="G7" s="15"/>
      <c r="H7" s="7"/>
      <c r="I7" s="7"/>
      <c r="J7" s="8"/>
      <c r="K7" s="7"/>
      <c r="L7" s="7"/>
      <c r="M7" s="7"/>
      <c r="N7" s="7"/>
      <c r="O7" s="7"/>
      <c r="P7" s="7"/>
      <c r="Q7" s="7"/>
      <c r="R7" s="16"/>
      <c r="S7" s="4"/>
      <c r="T7" s="4"/>
    </row>
    <row r="8" spans="1:20" ht="15" thickBot="1" x14ac:dyDescent="0.25">
      <c r="A8" s="4"/>
      <c r="B8" s="5"/>
      <c r="C8" s="6"/>
      <c r="D8" s="4"/>
      <c r="E8" s="6"/>
      <c r="F8" s="14"/>
      <c r="G8" s="15"/>
      <c r="H8" s="7"/>
      <c r="I8" s="7"/>
      <c r="J8" s="8"/>
      <c r="K8" s="7"/>
      <c r="L8" s="7"/>
      <c r="M8" s="7"/>
      <c r="N8" s="7"/>
      <c r="O8" s="7"/>
      <c r="P8" s="7"/>
      <c r="Q8" s="7"/>
      <c r="R8" s="16"/>
      <c r="S8" s="4"/>
      <c r="T8" s="4"/>
    </row>
    <row r="9" spans="1:20" ht="15" thickBot="1" x14ac:dyDescent="0.25">
      <c r="A9" s="4"/>
      <c r="B9" s="5"/>
      <c r="C9" s="6"/>
      <c r="D9" s="4"/>
      <c r="E9" s="6"/>
      <c r="F9" s="14"/>
      <c r="G9" s="15"/>
      <c r="H9" s="7"/>
      <c r="I9" s="7"/>
      <c r="J9" s="8"/>
      <c r="K9" s="7"/>
      <c r="L9" s="7"/>
      <c r="M9" s="7"/>
      <c r="N9" s="7"/>
      <c r="O9" s="7"/>
      <c r="P9" s="7"/>
      <c r="Q9" s="7"/>
      <c r="R9" s="16"/>
      <c r="S9" s="4"/>
      <c r="T9" s="4"/>
    </row>
    <row r="10" spans="1:20" ht="15" thickBot="1" x14ac:dyDescent="0.25">
      <c r="A10" s="4"/>
      <c r="B10" s="5"/>
      <c r="C10" s="6"/>
      <c r="D10" s="4"/>
      <c r="E10" s="6"/>
      <c r="F10" s="14"/>
      <c r="G10" s="15"/>
      <c r="H10" s="7"/>
      <c r="I10" s="7"/>
      <c r="J10" s="8"/>
      <c r="K10" s="7"/>
      <c r="L10" s="7"/>
      <c r="M10" s="7"/>
      <c r="N10" s="7"/>
      <c r="O10" s="7"/>
      <c r="P10" s="7"/>
      <c r="Q10" s="7"/>
      <c r="R10" s="16"/>
      <c r="S10" s="4"/>
      <c r="T10" s="4"/>
    </row>
    <row r="11" spans="1:20" ht="15" thickBot="1" x14ac:dyDescent="0.25">
      <c r="A11" s="4"/>
      <c r="B11" s="5"/>
      <c r="C11" s="6"/>
      <c r="D11" s="4"/>
      <c r="E11" s="6"/>
      <c r="F11" s="14"/>
      <c r="G11" s="15"/>
      <c r="H11" s="7"/>
      <c r="I11" s="7"/>
      <c r="J11" s="8"/>
      <c r="K11" s="7"/>
      <c r="L11" s="7"/>
      <c r="M11" s="7"/>
      <c r="N11" s="7"/>
      <c r="O11" s="7"/>
      <c r="P11" s="7"/>
      <c r="Q11" s="7"/>
      <c r="R11" s="16"/>
      <c r="S11" s="4"/>
      <c r="T11" s="4"/>
    </row>
    <row r="12" spans="1:20" ht="15" thickBot="1" x14ac:dyDescent="0.25">
      <c r="A12" s="4"/>
      <c r="B12" s="5"/>
      <c r="C12" s="6"/>
      <c r="D12" s="4"/>
      <c r="E12" s="6"/>
      <c r="F12" s="14"/>
      <c r="G12" s="15"/>
      <c r="H12" s="7"/>
      <c r="I12" s="7"/>
      <c r="J12" s="8"/>
      <c r="K12" s="7"/>
      <c r="L12" s="7"/>
      <c r="M12" s="7"/>
      <c r="N12" s="7"/>
      <c r="O12" s="7"/>
      <c r="P12" s="7"/>
      <c r="Q12" s="7"/>
      <c r="R12" s="16"/>
      <c r="S12" s="7"/>
      <c r="T12" s="4"/>
    </row>
    <row r="13" spans="1:20" ht="15" thickBot="1" x14ac:dyDescent="0.25">
      <c r="A13" s="4"/>
      <c r="B13" s="5"/>
      <c r="C13" s="6"/>
      <c r="D13" s="4"/>
      <c r="E13" s="6"/>
      <c r="F13" s="14"/>
      <c r="G13" s="15"/>
      <c r="H13" s="7"/>
      <c r="I13" s="7"/>
      <c r="J13" s="8"/>
      <c r="K13" s="7"/>
      <c r="L13" s="7"/>
      <c r="M13" s="7"/>
      <c r="N13" s="7"/>
      <c r="O13" s="7"/>
      <c r="P13" s="7"/>
      <c r="Q13" s="7"/>
      <c r="R13" s="16"/>
      <c r="S13" s="7"/>
      <c r="T13" s="4"/>
    </row>
    <row r="14" spans="1:20" ht="15" thickBot="1" x14ac:dyDescent="0.25">
      <c r="A14" s="4"/>
      <c r="B14" s="5"/>
      <c r="C14" s="6"/>
      <c r="D14" s="4"/>
      <c r="E14" s="6"/>
      <c r="F14" s="14"/>
      <c r="G14" s="15"/>
      <c r="H14" s="7"/>
      <c r="I14" s="7"/>
      <c r="J14" s="8"/>
      <c r="K14" s="7"/>
      <c r="L14" s="7"/>
      <c r="M14" s="7"/>
      <c r="N14" s="7"/>
      <c r="O14" s="7"/>
      <c r="P14" s="7"/>
      <c r="Q14" s="7"/>
      <c r="R14" s="16"/>
      <c r="S14" s="7"/>
      <c r="T14" s="4"/>
    </row>
    <row r="15" spans="1:20" ht="15" thickBot="1" x14ac:dyDescent="0.25">
      <c r="A15" s="4"/>
      <c r="B15" s="5"/>
      <c r="C15" s="6"/>
      <c r="D15" s="4"/>
      <c r="E15" s="6"/>
      <c r="F15" s="14"/>
      <c r="G15" s="15"/>
      <c r="H15" s="7"/>
      <c r="I15" s="7"/>
      <c r="J15" s="8"/>
      <c r="K15" s="7"/>
      <c r="L15" s="7"/>
      <c r="M15" s="7"/>
      <c r="N15" s="7"/>
      <c r="O15" s="7"/>
      <c r="P15" s="7"/>
      <c r="Q15" s="7"/>
      <c r="R15" s="16"/>
      <c r="S15" s="7"/>
      <c r="T15" s="4"/>
    </row>
    <row r="16" spans="1:20" ht="15" thickBot="1" x14ac:dyDescent="0.25">
      <c r="A16" s="4"/>
      <c r="B16" s="5"/>
      <c r="C16" s="6"/>
      <c r="D16" s="4"/>
      <c r="E16" s="6"/>
      <c r="F16" s="14"/>
      <c r="G16" s="15"/>
      <c r="H16" s="7"/>
      <c r="I16" s="7"/>
      <c r="J16" s="8"/>
      <c r="K16" s="7"/>
      <c r="L16" s="7"/>
      <c r="M16" s="7"/>
      <c r="N16" s="7"/>
      <c r="O16" s="7"/>
      <c r="P16" s="7"/>
      <c r="Q16" s="7"/>
      <c r="R16" s="16"/>
      <c r="S16" s="7"/>
      <c r="T16" s="4"/>
    </row>
    <row r="17" spans="1:20" ht="15" thickBot="1" x14ac:dyDescent="0.25">
      <c r="A17" s="4"/>
      <c r="B17" s="5"/>
      <c r="C17" s="6"/>
      <c r="D17" s="4"/>
      <c r="E17" s="6"/>
      <c r="F17" s="14"/>
      <c r="G17" s="15"/>
      <c r="H17" s="7"/>
      <c r="I17" s="7"/>
      <c r="J17" s="8"/>
      <c r="K17" s="7"/>
      <c r="L17" s="7"/>
      <c r="M17" s="7"/>
      <c r="N17" s="7"/>
      <c r="O17" s="7"/>
      <c r="P17" s="7"/>
      <c r="Q17" s="7"/>
      <c r="R17" s="16"/>
      <c r="S17" s="7"/>
      <c r="T17" s="4"/>
    </row>
    <row r="18" spans="1:20" ht="15" thickBot="1" x14ac:dyDescent="0.25">
      <c r="A18" s="4"/>
      <c r="B18" s="5"/>
      <c r="C18" s="6"/>
      <c r="D18" s="4"/>
      <c r="E18" s="6"/>
      <c r="F18" s="14"/>
      <c r="G18" s="15"/>
      <c r="H18" s="7"/>
      <c r="I18" s="7"/>
      <c r="J18" s="8"/>
      <c r="K18" s="7"/>
      <c r="L18" s="7"/>
      <c r="M18" s="7"/>
      <c r="N18" s="7"/>
      <c r="O18" s="7"/>
      <c r="P18" s="7"/>
      <c r="Q18" s="7"/>
      <c r="R18" s="16"/>
      <c r="S18" s="7"/>
      <c r="T18" s="4"/>
    </row>
    <row r="19" spans="1:20" ht="15" thickBot="1" x14ac:dyDescent="0.25">
      <c r="A19" s="4"/>
      <c r="B19" s="5"/>
      <c r="C19" s="6"/>
      <c r="D19" s="4"/>
      <c r="E19" s="6"/>
      <c r="F19" s="14"/>
      <c r="G19" s="15"/>
      <c r="H19" s="7"/>
      <c r="I19" s="7"/>
      <c r="J19" s="8"/>
      <c r="K19" s="7"/>
      <c r="L19" s="7"/>
      <c r="M19" s="7"/>
      <c r="N19" s="7"/>
      <c r="O19" s="7"/>
      <c r="P19" s="7"/>
      <c r="Q19" s="7"/>
      <c r="R19" s="16"/>
      <c r="S19" s="7"/>
      <c r="T19" s="4"/>
    </row>
    <row r="20" spans="1:20" ht="15" thickBot="1" x14ac:dyDescent="0.25">
      <c r="A20" s="4"/>
      <c r="B20" s="5"/>
      <c r="C20" s="6"/>
      <c r="D20" s="4"/>
      <c r="E20" s="6"/>
      <c r="F20" s="14"/>
      <c r="G20" s="15"/>
      <c r="H20" s="7"/>
      <c r="I20" s="7"/>
      <c r="J20" s="8"/>
      <c r="K20" s="7"/>
      <c r="L20" s="7"/>
      <c r="M20" s="7"/>
      <c r="N20" s="7"/>
      <c r="O20" s="7"/>
      <c r="P20" s="7"/>
      <c r="Q20" s="7"/>
      <c r="R20" s="16"/>
      <c r="S20" s="7"/>
      <c r="T20" s="4"/>
    </row>
    <row r="21" spans="1:20" ht="15" thickBot="1" x14ac:dyDescent="0.25">
      <c r="A21" s="4"/>
      <c r="B21" s="5"/>
      <c r="C21" s="6"/>
      <c r="D21" s="4"/>
      <c r="E21" s="6"/>
      <c r="F21" s="14"/>
      <c r="G21" s="15"/>
      <c r="H21" s="7"/>
      <c r="I21" s="7"/>
      <c r="J21" s="8"/>
      <c r="K21" s="7"/>
      <c r="L21" s="7"/>
      <c r="M21" s="7"/>
      <c r="N21" s="7"/>
      <c r="O21" s="7"/>
      <c r="P21" s="7"/>
      <c r="Q21" s="7"/>
      <c r="R21" s="16"/>
      <c r="S21" s="7"/>
      <c r="T21" s="4"/>
    </row>
    <row r="22" spans="1:20" ht="15" thickBot="1" x14ac:dyDescent="0.25">
      <c r="A22" s="4"/>
      <c r="B22" s="5"/>
      <c r="C22" s="6"/>
      <c r="D22" s="4"/>
      <c r="E22" s="6"/>
      <c r="F22" s="14"/>
      <c r="G22" s="15"/>
      <c r="H22" s="7"/>
      <c r="I22" s="7"/>
      <c r="J22" s="8"/>
      <c r="K22" s="7"/>
      <c r="L22" s="7"/>
      <c r="M22" s="7"/>
      <c r="N22" s="7"/>
      <c r="O22" s="7"/>
      <c r="P22" s="7"/>
      <c r="Q22" s="7"/>
      <c r="R22" s="16"/>
      <c r="S22" s="7"/>
      <c r="T22" s="4"/>
    </row>
    <row r="23" spans="1:20" ht="15" thickBot="1" x14ac:dyDescent="0.25">
      <c r="A23" s="4"/>
      <c r="B23" s="5"/>
      <c r="C23" s="6"/>
      <c r="D23" s="4"/>
      <c r="E23" s="6"/>
      <c r="F23" s="14"/>
      <c r="G23" s="15"/>
      <c r="H23" s="7"/>
      <c r="I23" s="7"/>
      <c r="J23" s="8"/>
      <c r="K23" s="7"/>
      <c r="L23" s="7"/>
      <c r="M23" s="7"/>
      <c r="N23" s="7"/>
      <c r="O23" s="7"/>
      <c r="P23" s="7"/>
      <c r="Q23" s="7"/>
      <c r="R23" s="16"/>
      <c r="S23" s="7"/>
      <c r="T23" s="4"/>
    </row>
    <row r="24" spans="1:20" ht="15" thickBot="1" x14ac:dyDescent="0.25">
      <c r="A24" s="4"/>
      <c r="B24" s="5"/>
      <c r="C24" s="6"/>
      <c r="D24" s="4"/>
      <c r="E24" s="6"/>
      <c r="F24" s="14"/>
      <c r="G24" s="15"/>
      <c r="H24" s="7"/>
      <c r="I24" s="7"/>
      <c r="J24" s="8"/>
      <c r="K24" s="7"/>
      <c r="L24" s="7"/>
      <c r="M24" s="7"/>
      <c r="N24" s="7"/>
      <c r="O24" s="7"/>
      <c r="P24" s="7"/>
      <c r="Q24" s="7"/>
      <c r="R24" s="16"/>
      <c r="S24" s="7"/>
      <c r="T24" s="4"/>
    </row>
    <row r="25" spans="1:20" ht="15" thickBot="1" x14ac:dyDescent="0.25">
      <c r="A25" s="4"/>
      <c r="B25" s="5"/>
      <c r="C25" s="6"/>
      <c r="D25" s="4"/>
      <c r="E25" s="6"/>
      <c r="F25" s="14"/>
      <c r="G25" s="15"/>
      <c r="H25" s="7"/>
      <c r="I25" s="7"/>
      <c r="J25" s="8"/>
      <c r="K25" s="7"/>
      <c r="L25" s="7"/>
      <c r="M25" s="7"/>
      <c r="N25" s="7"/>
      <c r="O25" s="7"/>
      <c r="P25" s="7"/>
      <c r="Q25" s="7"/>
      <c r="R25" s="16"/>
      <c r="S25" s="7"/>
      <c r="T25" s="4"/>
    </row>
    <row r="26" spans="1:20" ht="15" thickBot="1" x14ac:dyDescent="0.25">
      <c r="A26" s="4"/>
      <c r="B26" s="5"/>
      <c r="C26" s="6"/>
      <c r="D26" s="4"/>
      <c r="E26" s="6"/>
      <c r="F26" s="14"/>
      <c r="G26" s="15"/>
      <c r="H26" s="7"/>
      <c r="I26" s="7"/>
      <c r="J26" s="8"/>
      <c r="K26" s="7"/>
      <c r="L26" s="7"/>
      <c r="M26" s="7"/>
      <c r="N26" s="7"/>
      <c r="O26" s="7"/>
      <c r="P26" s="7"/>
      <c r="Q26" s="7"/>
      <c r="R26" s="16"/>
      <c r="S26" s="7"/>
      <c r="T26" s="4"/>
    </row>
    <row r="27" spans="1:20" ht="15" thickBot="1" x14ac:dyDescent="0.25">
      <c r="A27" s="4"/>
      <c r="B27" s="5"/>
      <c r="C27" s="6"/>
      <c r="D27" s="4"/>
      <c r="E27" s="6"/>
      <c r="F27" s="14"/>
      <c r="G27" s="15"/>
      <c r="H27" s="7"/>
      <c r="I27" s="7"/>
      <c r="J27" s="8"/>
      <c r="K27" s="7"/>
      <c r="L27" s="7"/>
      <c r="M27" s="7"/>
      <c r="N27" s="7"/>
      <c r="O27" s="7"/>
      <c r="P27" s="7"/>
      <c r="Q27" s="7"/>
      <c r="R27" s="16"/>
      <c r="S27" s="7"/>
      <c r="T27" s="4"/>
    </row>
    <row r="28" spans="1:20" ht="15" thickBot="1" x14ac:dyDescent="0.25">
      <c r="A28" s="4"/>
      <c r="B28" s="5"/>
      <c r="C28" s="6"/>
      <c r="D28" s="4"/>
      <c r="E28" s="6"/>
      <c r="F28" s="14"/>
      <c r="G28" s="15"/>
      <c r="H28" s="7"/>
      <c r="I28" s="7"/>
      <c r="J28" s="8"/>
      <c r="K28" s="7"/>
      <c r="L28" s="7"/>
      <c r="M28" s="7"/>
      <c r="N28" s="7"/>
      <c r="O28" s="7"/>
      <c r="P28" s="7"/>
      <c r="Q28" s="7"/>
      <c r="R28" s="16"/>
      <c r="S28" s="7"/>
      <c r="T28" s="4"/>
    </row>
    <row r="29" spans="1:20" ht="15" thickBot="1" x14ac:dyDescent="0.25">
      <c r="A29" s="4"/>
      <c r="B29" s="5"/>
      <c r="C29" s="6"/>
      <c r="D29" s="4"/>
      <c r="E29" s="6"/>
      <c r="F29" s="14"/>
      <c r="G29" s="15"/>
      <c r="H29" s="7"/>
      <c r="I29" s="7"/>
      <c r="J29" s="8"/>
      <c r="K29" s="7"/>
      <c r="L29" s="7"/>
      <c r="M29" s="7"/>
      <c r="N29" s="7"/>
      <c r="O29" s="7"/>
      <c r="P29" s="7"/>
      <c r="Q29" s="7"/>
      <c r="R29" s="16"/>
      <c r="S29" s="7"/>
      <c r="T29" s="4"/>
    </row>
    <row r="30" spans="1:20" ht="15" thickBot="1" x14ac:dyDescent="0.25">
      <c r="A30" s="4"/>
      <c r="B30" s="5"/>
      <c r="C30" s="6"/>
      <c r="D30" s="4"/>
      <c r="E30" s="6"/>
      <c r="F30" s="14"/>
      <c r="G30" s="15"/>
      <c r="H30" s="7"/>
      <c r="I30" s="7"/>
      <c r="J30" s="8"/>
      <c r="K30" s="7"/>
      <c r="L30" s="7"/>
      <c r="M30" s="7"/>
      <c r="N30" s="7"/>
      <c r="O30" s="7"/>
      <c r="P30" s="7"/>
      <c r="Q30" s="7"/>
      <c r="R30" s="16"/>
      <c r="S30" s="7"/>
      <c r="T30"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7:S30 T7 S5:T5 H5:I30 T9:T30" name="区域3" securityDescriptor="O:WDG:WDD:(A;;CC;;;WD)"/>
    <protectedRange algorithmName="SHA-512" hashValue="K/SDhfe+/mjxv835odsVoEdtAHi7cAaH/jgwxLhbSWA8AwXq7rzFQ5bNmKChXjNkjDXl9kBDks9BeCwB940epA==" saltValue="Umv4IPsuPuqtBoPxakNlTw==" spinCount="100000" sqref="S12:T30 T5 S5 S7:S11 H5:Q30 A5:E30" name="区域1" securityDescriptor="O:WDG:WDD:(A;;CC;;;WD)"/>
    <protectedRange algorithmName="SHA-512" hashValue="l1fHgc1sn3GbDQtgPtObh5+t7OL3RqRoTbD8spI9RdpGb1tJka3sPqVR5prcrUOY6S1IScfOCNcLFg9dAyDrRQ==" saltValue="nrfajk7BgFTF1u/ElXNgLQ==" spinCount="100000" sqref="J5:Q30" name="区域2" securityDescriptor="O:WDG:WDD:(A;;CC;;;WD)"/>
    <protectedRange algorithmName="SHA-512" hashValue="Wz6AdmABacdLpzhjV/iEHOpAZxX5uFPUHfb7O8gHmSRJrtjrAEnR8v1VZNZM7oz8udZc1nX8h9RDIZmlvaZYtA==" saltValue="s5A0E9YuB7q7LjZBwuMWPQ==" spinCount="100000" sqref="S6" name="区域3_1" securityDescriptor="O:WDG:WDD:(A;;CC;;;WD)"/>
    <protectedRange algorithmName="SHA-512" hashValue="K/SDhfe+/mjxv835odsVoEdtAHi7cAaH/jgwxLhbSWA8AwXq7rzFQ5bNmKChXjNkjDXl9kBDks9BeCwB940epA==" saltValue="Umv4IPsuPuqtBoPxakNlTw==" spinCount="100000" sqref="S6" name="区域1_1" securityDescriptor="O:WDG:WDD:(A;;CC;;;WD)"/>
    <protectedRange algorithmName="SHA-512" hashValue="Wz6AdmABacdLpzhjV/iEHOpAZxX5uFPUHfb7O8gHmSRJrtjrAEnR8v1VZNZM7oz8udZc1nX8h9RDIZmlvaZYtA==" saltValue="s5A0E9YuB7q7LjZBwuMWPQ==" spinCount="100000" sqref="T8" name="区域3_1_1" securityDescriptor="O:WDG:WDD:(A;;CC;;;WD)"/>
    <protectedRange algorithmName="SHA-512" hashValue="Wz6AdmABacdLpzhjV/iEHOpAZxX5uFPUHfb7O8gHmSRJrtjrAEnR8v1VZNZM7oz8udZc1nX8h9RDIZmlvaZYtA==" saltValue="s5A0E9YuB7q7LjZBwuMWPQ==" spinCount="100000" sqref="T6" name="区域3_1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696C8-4F66-414C-85FD-F85A10ACDAAC}">
  <dimension ref="A1:T31"/>
  <sheetViews>
    <sheetView workbookViewId="0">
      <selection activeCell="A7" sqref="A7:C7"/>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5" t="s">
        <v>7</v>
      </c>
      <c r="J4" s="3" t="s">
        <v>9</v>
      </c>
      <c r="K4" s="3" t="s">
        <v>11</v>
      </c>
      <c r="L4" s="3" t="s">
        <v>27</v>
      </c>
      <c r="M4" s="3" t="s">
        <v>21</v>
      </c>
      <c r="N4" s="13" t="s">
        <v>28</v>
      </c>
      <c r="O4" s="9" t="s">
        <v>5</v>
      </c>
      <c r="P4" s="13" t="s">
        <v>29</v>
      </c>
      <c r="Q4" s="9" t="s">
        <v>5</v>
      </c>
      <c r="R4" s="44"/>
      <c r="S4" s="46"/>
      <c r="T4" s="41"/>
    </row>
    <row r="5" spans="1:20" ht="15.75" customHeight="1" thickBot="1" x14ac:dyDescent="0.25">
      <c r="A5" s="5">
        <v>61.499677989631799</v>
      </c>
      <c r="B5" s="5">
        <v>142.942149974405</v>
      </c>
      <c r="C5" s="6">
        <v>651.44555700000001</v>
      </c>
      <c r="D5" s="4">
        <v>44393</v>
      </c>
      <c r="E5" s="29">
        <v>-107</v>
      </c>
      <c r="F5" s="28">
        <f t="shared" ref="F5:F6" si="0">IF(I5="Melted Out", 0, IF(I5="","",H5-E5-K5-M5))</f>
        <v>1304</v>
      </c>
      <c r="G5" s="15">
        <f t="shared" ref="G5:G6" si="1">IF(AND(F5&lt;&gt;"",F4&lt;&gt;""),IF(I5="New Installation",0,IF(I5="Melted Out","&gt;"&amp;TEXT((F4+K4+M4)-(F5+K5+M5),"0.00"),(F4+K4+M4)-(F5+K5+M5))),"")</f>
        <v>0</v>
      </c>
      <c r="H5" s="7">
        <v>1200</v>
      </c>
      <c r="I5" s="7" t="s">
        <v>14</v>
      </c>
      <c r="J5" s="6" t="s">
        <v>17</v>
      </c>
      <c r="K5" s="7">
        <v>3</v>
      </c>
      <c r="L5" s="7" t="s">
        <v>112</v>
      </c>
      <c r="M5" s="7">
        <v>0</v>
      </c>
      <c r="N5" s="7"/>
      <c r="O5" s="7"/>
      <c r="P5" s="7"/>
      <c r="Q5" s="7"/>
      <c r="R5" s="16">
        <f t="shared" ref="R5:R6" si="2">IF(I5="New Installation",0,IF(I5="","",IF(OR(I5="Melted Out",F5=0),"&gt;"&amp;TEXT((F4-F5)*IF(ISNUMBER(P5),P5,0.9)+M4*N4-M5*N5,"0.00"),(F4-F5)*IF(ISNUMBER(P5),P5,0.9)+M4*N4-M5*N5)))</f>
        <v>0</v>
      </c>
      <c r="S5" s="7"/>
      <c r="T5" s="4" t="s">
        <v>87</v>
      </c>
    </row>
    <row r="6" spans="1:20" ht="16" thickBot="1" x14ac:dyDescent="0.25">
      <c r="A6" s="5">
        <v>61.499634</v>
      </c>
      <c r="B6" s="5">
        <v>142.94200000000001</v>
      </c>
      <c r="C6" s="6">
        <v>651.73242200000004</v>
      </c>
      <c r="D6" s="4">
        <v>44448</v>
      </c>
      <c r="E6" s="29">
        <v>186.5</v>
      </c>
      <c r="F6" s="28">
        <f t="shared" si="0"/>
        <v>1010.5</v>
      </c>
      <c r="G6" s="15">
        <f t="shared" si="1"/>
        <v>293.5</v>
      </c>
      <c r="H6" s="7">
        <v>1200</v>
      </c>
      <c r="I6" s="7" t="s">
        <v>41</v>
      </c>
      <c r="J6" s="8" t="s">
        <v>17</v>
      </c>
      <c r="K6" s="7">
        <v>3</v>
      </c>
      <c r="L6" s="7"/>
      <c r="M6" s="7">
        <v>0</v>
      </c>
      <c r="N6" s="7"/>
      <c r="O6" s="7"/>
      <c r="P6" s="7"/>
      <c r="Q6" s="7"/>
      <c r="R6" s="16">
        <f t="shared" si="2"/>
        <v>264.15000000000003</v>
      </c>
      <c r="S6" s="7"/>
      <c r="T6" s="4" t="s">
        <v>114</v>
      </c>
    </row>
    <row r="7" spans="1:20" ht="15" thickBot="1" x14ac:dyDescent="0.25">
      <c r="A7" s="5"/>
      <c r="B7" s="5"/>
      <c r="C7" s="6"/>
      <c r="D7" s="4"/>
      <c r="E7" s="29"/>
      <c r="F7" s="28"/>
      <c r="G7" s="15"/>
      <c r="H7" s="7"/>
      <c r="I7" s="7"/>
      <c r="J7" s="8"/>
      <c r="K7" s="7"/>
      <c r="L7" s="7"/>
      <c r="M7" s="7"/>
      <c r="N7" s="7"/>
      <c r="O7" s="7"/>
      <c r="P7" s="7"/>
      <c r="Q7" s="7"/>
      <c r="R7" s="16"/>
      <c r="S7" s="7"/>
      <c r="T7" s="4"/>
    </row>
    <row r="8" spans="1:20" ht="15" thickBot="1" x14ac:dyDescent="0.25">
      <c r="A8" s="5"/>
      <c r="B8" s="5"/>
      <c r="C8" s="6"/>
      <c r="D8" s="4"/>
      <c r="E8" s="29"/>
      <c r="F8" s="28"/>
      <c r="G8" s="15"/>
      <c r="H8" s="7"/>
      <c r="I8" s="7"/>
      <c r="J8" s="8"/>
      <c r="K8" s="7"/>
      <c r="L8" s="7"/>
      <c r="M8" s="7"/>
      <c r="N8" s="7"/>
      <c r="O8" s="7"/>
      <c r="P8" s="7"/>
      <c r="Q8" s="7"/>
      <c r="R8" s="16"/>
      <c r="S8" s="7"/>
      <c r="T8" s="4"/>
    </row>
    <row r="9" spans="1:20" ht="15" thickBot="1" x14ac:dyDescent="0.25">
      <c r="A9" s="5"/>
      <c r="B9" s="5"/>
      <c r="C9" s="6"/>
      <c r="D9" s="4"/>
      <c r="E9" s="29"/>
      <c r="F9" s="28"/>
      <c r="G9" s="15"/>
      <c r="H9" s="7"/>
      <c r="I9" s="7"/>
      <c r="J9" s="8"/>
      <c r="K9" s="7"/>
      <c r="L9" s="7"/>
      <c r="M9" s="7"/>
      <c r="N9" s="7"/>
      <c r="O9" s="7"/>
      <c r="P9" s="7"/>
      <c r="Q9" s="7"/>
      <c r="R9" s="16"/>
      <c r="S9" s="7"/>
      <c r="T9" s="4"/>
    </row>
    <row r="10" spans="1:20" ht="15" thickBot="1" x14ac:dyDescent="0.25">
      <c r="A10" s="5"/>
      <c r="B10" s="5"/>
      <c r="C10" s="6"/>
      <c r="D10" s="4"/>
      <c r="E10" s="29"/>
      <c r="F10" s="28"/>
      <c r="G10" s="15"/>
      <c r="H10" s="7"/>
      <c r="I10" s="7"/>
      <c r="J10" s="8"/>
      <c r="K10" s="7"/>
      <c r="L10" s="7"/>
      <c r="M10" s="7"/>
      <c r="N10" s="7"/>
      <c r="O10" s="7"/>
      <c r="P10" s="7"/>
      <c r="Q10" s="7"/>
      <c r="R10" s="16"/>
      <c r="S10" s="7"/>
      <c r="T10" s="4"/>
    </row>
    <row r="11" spans="1:20" ht="15" thickBot="1" x14ac:dyDescent="0.25">
      <c r="A11" s="5"/>
      <c r="B11" s="5"/>
      <c r="C11" s="6"/>
      <c r="D11" s="4"/>
      <c r="E11" s="29"/>
      <c r="F11" s="28"/>
      <c r="G11" s="15"/>
      <c r="H11" s="7"/>
      <c r="I11" s="7"/>
      <c r="J11" s="8"/>
      <c r="K11" s="7"/>
      <c r="L11" s="7"/>
      <c r="M11" s="7"/>
      <c r="N11" s="7"/>
      <c r="O11" s="7"/>
      <c r="P11" s="7"/>
      <c r="Q11" s="7"/>
      <c r="R11" s="16"/>
      <c r="S11" s="7"/>
      <c r="T11" s="4"/>
    </row>
    <row r="12" spans="1:20" ht="16" thickBot="1" x14ac:dyDescent="0.25">
      <c r="A12" s="5"/>
      <c r="B12" s="5"/>
      <c r="C12" s="6"/>
      <c r="F12" s="28" t="str">
        <f t="shared" ref="F12" si="3">IF(I12="Melted Out", 0, IF(I12="","",H12-E12-K12-M12))</f>
        <v/>
      </c>
      <c r="G12" s="15" t="str">
        <f t="shared" ref="G12" si="4">IF(AND(F12&lt;&gt;"",F11&lt;&gt;""),IF(I12="New Installation",0,IF(I12="Melted Out","&gt;"&amp;TEXT((F11+K11+M11)-(F12+K12+M12),"0.00"),(F11+K11+M11)-(F12+K12+M12))),"")</f>
        <v/>
      </c>
      <c r="K12" s="7"/>
      <c r="L12" s="7"/>
      <c r="M12" s="7"/>
      <c r="N12" s="7"/>
      <c r="O12" s="7"/>
      <c r="P12" s="7"/>
      <c r="Q12" s="7"/>
      <c r="R12" s="16"/>
      <c r="S12" s="7"/>
      <c r="T12" s="4"/>
    </row>
    <row r="13" spans="1:20" ht="15" thickBot="1" x14ac:dyDescent="0.25">
      <c r="A13" s="5"/>
      <c r="B13" s="5"/>
      <c r="C13" s="6"/>
      <c r="D13" s="4"/>
      <c r="E13" s="29"/>
      <c r="F13" s="28"/>
      <c r="G13" s="15"/>
      <c r="H13" s="7"/>
      <c r="I13" s="7"/>
      <c r="J13" s="8"/>
      <c r="K13" s="7"/>
      <c r="L13" s="7"/>
      <c r="M13" s="7"/>
      <c r="N13" s="7"/>
      <c r="O13" s="7"/>
      <c r="P13" s="7"/>
      <c r="Q13" s="7"/>
      <c r="R13" s="16"/>
      <c r="S13" s="7"/>
      <c r="T13" s="4"/>
    </row>
    <row r="14" spans="1:20" ht="15" thickBot="1" x14ac:dyDescent="0.25">
      <c r="A14" s="5"/>
      <c r="B14" s="5"/>
      <c r="C14" s="6"/>
      <c r="D14" s="4"/>
      <c r="E14" s="29"/>
      <c r="F14" s="28"/>
      <c r="G14" s="15"/>
      <c r="H14" s="7"/>
      <c r="I14" s="7"/>
      <c r="J14" s="8"/>
      <c r="K14" s="7"/>
      <c r="L14" s="7"/>
      <c r="M14" s="7"/>
      <c r="N14" s="7"/>
      <c r="O14" s="7"/>
      <c r="P14" s="7"/>
      <c r="Q14" s="7"/>
      <c r="R14" s="16"/>
      <c r="S14" s="7"/>
      <c r="T14" s="4"/>
    </row>
    <row r="15" spans="1:20" ht="15" thickBot="1" x14ac:dyDescent="0.25">
      <c r="A15" s="5"/>
      <c r="B15" s="5"/>
      <c r="C15" s="6"/>
      <c r="D15" s="4"/>
      <c r="E15" s="29"/>
      <c r="F15" s="28"/>
      <c r="G15" s="15"/>
      <c r="H15" s="7"/>
      <c r="I15" s="7"/>
      <c r="J15" s="8"/>
      <c r="K15" s="7"/>
      <c r="L15" s="7"/>
      <c r="M15" s="7"/>
      <c r="N15" s="7"/>
      <c r="O15" s="7"/>
      <c r="P15" s="7"/>
      <c r="Q15" s="7"/>
      <c r="R15" s="16"/>
      <c r="S15" s="7"/>
      <c r="T15" s="4"/>
    </row>
    <row r="16" spans="1:20" ht="15" thickBot="1" x14ac:dyDescent="0.25">
      <c r="A16" s="5"/>
      <c r="B16" s="5"/>
      <c r="C16" s="6"/>
      <c r="D16" s="4"/>
      <c r="E16" s="29"/>
      <c r="F16" s="28"/>
      <c r="G16" s="15"/>
      <c r="H16" s="7"/>
      <c r="I16" s="7"/>
      <c r="J16" s="8"/>
      <c r="K16" s="7"/>
      <c r="L16" s="7"/>
      <c r="M16" s="7"/>
      <c r="N16" s="7"/>
      <c r="O16" s="7"/>
      <c r="P16" s="7"/>
      <c r="Q16" s="7"/>
      <c r="R16" s="16"/>
      <c r="S16" s="7"/>
      <c r="T16" s="4"/>
    </row>
    <row r="17" spans="1:20" ht="15" thickBot="1" x14ac:dyDescent="0.25">
      <c r="A17" s="5"/>
      <c r="B17" s="5"/>
      <c r="C17" s="6"/>
      <c r="D17" s="4"/>
      <c r="E17" s="29"/>
      <c r="F17" s="28"/>
      <c r="G17" s="15"/>
      <c r="H17" s="7"/>
      <c r="I17" s="7"/>
      <c r="J17" s="8"/>
      <c r="K17" s="7"/>
      <c r="L17" s="7"/>
      <c r="M17" s="7"/>
      <c r="N17" s="7"/>
      <c r="O17" s="7"/>
      <c r="P17" s="7"/>
      <c r="Q17" s="7"/>
      <c r="R17" s="16"/>
      <c r="S17" s="7"/>
      <c r="T17" s="4"/>
    </row>
    <row r="18" spans="1:20" ht="15" thickBot="1" x14ac:dyDescent="0.25">
      <c r="A18" s="5"/>
      <c r="B18" s="5"/>
      <c r="C18" s="6"/>
      <c r="D18" s="4"/>
      <c r="E18" s="29"/>
      <c r="F18" s="28"/>
      <c r="G18" s="15"/>
      <c r="H18" s="7"/>
      <c r="I18" s="7"/>
      <c r="J18" s="8"/>
      <c r="K18" s="7"/>
      <c r="L18" s="7"/>
      <c r="M18" s="7"/>
      <c r="N18" s="7"/>
      <c r="O18" s="7"/>
      <c r="P18" s="7"/>
      <c r="Q18" s="7"/>
      <c r="R18" s="16"/>
      <c r="S18" s="7"/>
      <c r="T18" s="4"/>
    </row>
    <row r="19" spans="1:20" ht="15" thickBot="1" x14ac:dyDescent="0.25">
      <c r="A19" s="5"/>
      <c r="B19" s="5"/>
      <c r="C19" s="6"/>
      <c r="D19" s="4"/>
      <c r="E19" s="29"/>
      <c r="F19" s="28"/>
      <c r="G19" s="15"/>
      <c r="H19" s="7"/>
      <c r="I19" s="7"/>
      <c r="J19" s="8"/>
      <c r="K19" s="7"/>
      <c r="L19" s="7"/>
      <c r="M19" s="7"/>
      <c r="N19" s="7"/>
      <c r="O19" s="7"/>
      <c r="P19" s="7"/>
      <c r="Q19" s="7"/>
      <c r="R19" s="16"/>
      <c r="S19" s="7"/>
      <c r="T19" s="4"/>
    </row>
    <row r="20" spans="1:20" ht="15" thickBot="1" x14ac:dyDescent="0.25">
      <c r="A20" s="5"/>
      <c r="B20" s="5"/>
      <c r="C20" s="6"/>
      <c r="D20" s="4"/>
      <c r="E20" s="29"/>
      <c r="F20" s="28"/>
      <c r="G20" s="15"/>
      <c r="H20" s="7"/>
      <c r="I20" s="7"/>
      <c r="J20" s="8"/>
      <c r="K20" s="7"/>
      <c r="L20" s="7"/>
      <c r="M20" s="7"/>
      <c r="N20" s="7"/>
      <c r="O20" s="7"/>
      <c r="P20" s="7"/>
      <c r="Q20" s="7"/>
      <c r="R20" s="16"/>
      <c r="S20" s="7"/>
      <c r="T20" s="4"/>
    </row>
    <row r="21" spans="1:20" ht="16" thickBot="1" x14ac:dyDescent="0.25">
      <c r="A21" s="4"/>
      <c r="B21" s="4"/>
      <c r="C21" s="4"/>
      <c r="D21" s="4"/>
      <c r="E21" s="29"/>
      <c r="F21" s="28" t="str">
        <f t="shared" ref="F21:F31" si="5">IF(I21="Melted Out", 0, IF(I21="","",H21-E21-K21-M21))</f>
        <v/>
      </c>
      <c r="G21" s="15" t="str">
        <f t="shared" ref="G21:G31" si="6">IF(AND(F21&lt;&gt;"",F20&lt;&gt;""),IF(I21="New Installation",0,IF(I21="Melted Out","&gt;"&amp;TEXT((F20+K20+M20)-(F21+K21+M21),"0.00"),(F20+K20+M20)-(F21+K21+M21))),"")</f>
        <v/>
      </c>
      <c r="H21" s="7"/>
      <c r="I21" s="7"/>
      <c r="J21" s="4"/>
      <c r="K21" s="6"/>
      <c r="L21" s="6"/>
      <c r="M21" s="6"/>
      <c r="N21" s="7"/>
      <c r="O21" s="4"/>
      <c r="P21" s="7"/>
      <c r="Q21" s="4"/>
      <c r="R21" s="16" t="str">
        <f t="shared" ref="R21:R31" si="7">IF(I21="New Installation",0,IF(I21="","",IF(OR(I21="Melted Out",F21=0),"&gt;"&amp;TEXT((F20-F21)*IF(ISNUMBER(P21),P21,0.9)+M20*N20-M21*N21,"0.00"),(F20-F21)*IF(ISNUMBER(P21),P21,0.9)+M20*N20-M21*N21)))</f>
        <v/>
      </c>
      <c r="S21" s="7"/>
      <c r="T21" s="4"/>
    </row>
    <row r="22" spans="1:20" ht="16" thickBot="1" x14ac:dyDescent="0.25">
      <c r="A22" s="4"/>
      <c r="B22" s="4"/>
      <c r="C22" s="4"/>
      <c r="D22" s="4"/>
      <c r="E22" s="29"/>
      <c r="F22" s="28" t="str">
        <f t="shared" si="5"/>
        <v/>
      </c>
      <c r="G22" s="15" t="str">
        <f t="shared" si="6"/>
        <v/>
      </c>
      <c r="H22" s="7"/>
      <c r="I22" s="7"/>
      <c r="J22" s="4"/>
      <c r="K22" s="6"/>
      <c r="L22" s="6"/>
      <c r="M22" s="6"/>
      <c r="N22" s="7"/>
      <c r="O22" s="4"/>
      <c r="P22" s="7"/>
      <c r="Q22" s="4"/>
      <c r="R22" s="16" t="str">
        <f t="shared" si="7"/>
        <v/>
      </c>
      <c r="S22" s="7"/>
      <c r="T22" s="4"/>
    </row>
    <row r="23" spans="1:20" ht="16" thickBot="1" x14ac:dyDescent="0.25">
      <c r="A23" s="4"/>
      <c r="B23" s="4"/>
      <c r="C23" s="4"/>
      <c r="D23" s="4"/>
      <c r="E23" s="6"/>
      <c r="F23" s="14" t="str">
        <f t="shared" si="5"/>
        <v/>
      </c>
      <c r="G23" s="15" t="str">
        <f t="shared" si="6"/>
        <v/>
      </c>
      <c r="H23" s="7"/>
      <c r="I23" s="7"/>
      <c r="J23" s="4"/>
      <c r="K23" s="6"/>
      <c r="L23" s="6"/>
      <c r="M23" s="6"/>
      <c r="N23" s="7"/>
      <c r="O23" s="4"/>
      <c r="P23" s="7"/>
      <c r="Q23" s="4"/>
      <c r="R23" s="16" t="str">
        <f t="shared" si="7"/>
        <v/>
      </c>
      <c r="S23" s="7"/>
      <c r="T23" s="4"/>
    </row>
    <row r="24" spans="1:20" ht="16" thickBot="1" x14ac:dyDescent="0.25">
      <c r="A24" s="4"/>
      <c r="B24" s="4"/>
      <c r="C24" s="4"/>
      <c r="D24" s="4"/>
      <c r="E24" s="6"/>
      <c r="F24" s="14" t="str">
        <f t="shared" si="5"/>
        <v/>
      </c>
      <c r="G24" s="15" t="str">
        <f t="shared" si="6"/>
        <v/>
      </c>
      <c r="H24" s="7"/>
      <c r="I24" s="7"/>
      <c r="J24" s="4"/>
      <c r="K24" s="6"/>
      <c r="L24" s="6"/>
      <c r="M24" s="6"/>
      <c r="N24" s="7"/>
      <c r="O24" s="4"/>
      <c r="P24" s="7"/>
      <c r="Q24" s="4"/>
      <c r="R24" s="16" t="str">
        <f t="shared" si="7"/>
        <v/>
      </c>
      <c r="S24" s="7"/>
      <c r="T24" s="4"/>
    </row>
    <row r="25" spans="1:20" ht="16" thickBot="1" x14ac:dyDescent="0.25">
      <c r="A25" s="4"/>
      <c r="B25" s="4"/>
      <c r="C25" s="4"/>
      <c r="D25" s="4"/>
      <c r="E25" s="6"/>
      <c r="F25" s="14" t="str">
        <f t="shared" si="5"/>
        <v/>
      </c>
      <c r="G25" s="15" t="str">
        <f t="shared" si="6"/>
        <v/>
      </c>
      <c r="H25" s="7"/>
      <c r="I25" s="7"/>
      <c r="J25" s="4"/>
      <c r="K25" s="6"/>
      <c r="L25" s="6"/>
      <c r="M25" s="6"/>
      <c r="N25" s="7"/>
      <c r="O25" s="4"/>
      <c r="P25" s="7"/>
      <c r="Q25" s="4"/>
      <c r="R25" s="16" t="str">
        <f t="shared" si="7"/>
        <v/>
      </c>
      <c r="S25" s="7"/>
      <c r="T25" s="4"/>
    </row>
    <row r="26" spans="1:20" ht="16" thickBot="1" x14ac:dyDescent="0.25">
      <c r="A26" s="4"/>
      <c r="B26" s="4"/>
      <c r="C26" s="4"/>
      <c r="D26" s="4"/>
      <c r="E26" s="6"/>
      <c r="F26" s="14" t="str">
        <f t="shared" si="5"/>
        <v/>
      </c>
      <c r="G26" s="15" t="str">
        <f t="shared" si="6"/>
        <v/>
      </c>
      <c r="H26" s="7"/>
      <c r="I26" s="7"/>
      <c r="J26" s="4"/>
      <c r="K26" s="6"/>
      <c r="L26" s="6"/>
      <c r="M26" s="6"/>
      <c r="N26" s="7"/>
      <c r="O26" s="4"/>
      <c r="P26" s="7"/>
      <c r="Q26" s="4"/>
      <c r="R26" s="16" t="str">
        <f t="shared" si="7"/>
        <v/>
      </c>
      <c r="S26" s="7"/>
      <c r="T26" s="4"/>
    </row>
    <row r="27" spans="1:20" ht="16" thickBot="1" x14ac:dyDescent="0.25">
      <c r="A27" s="4"/>
      <c r="B27" s="4"/>
      <c r="C27" s="4"/>
      <c r="D27" s="4"/>
      <c r="E27" s="6"/>
      <c r="F27" s="14" t="str">
        <f t="shared" si="5"/>
        <v/>
      </c>
      <c r="G27" s="15" t="str">
        <f t="shared" si="6"/>
        <v/>
      </c>
      <c r="H27" s="7"/>
      <c r="I27" s="7"/>
      <c r="J27" s="4"/>
      <c r="K27" s="6"/>
      <c r="L27" s="6"/>
      <c r="M27" s="6"/>
      <c r="N27" s="7"/>
      <c r="O27" s="4"/>
      <c r="P27" s="7"/>
      <c r="Q27" s="4"/>
      <c r="R27" s="16" t="str">
        <f t="shared" si="7"/>
        <v/>
      </c>
      <c r="S27" s="7"/>
      <c r="T27" s="4"/>
    </row>
    <row r="28" spans="1:20" ht="16" thickBot="1" x14ac:dyDescent="0.25">
      <c r="A28" s="4"/>
      <c r="B28" s="4"/>
      <c r="C28" s="4"/>
      <c r="D28" s="4"/>
      <c r="E28" s="6"/>
      <c r="F28" s="14" t="str">
        <f t="shared" si="5"/>
        <v/>
      </c>
      <c r="G28" s="15" t="str">
        <f t="shared" si="6"/>
        <v/>
      </c>
      <c r="H28" s="7"/>
      <c r="I28" s="7"/>
      <c r="J28" s="4"/>
      <c r="K28" s="6"/>
      <c r="L28" s="6"/>
      <c r="M28" s="6"/>
      <c r="N28" s="7"/>
      <c r="O28" s="4"/>
      <c r="P28" s="7"/>
      <c r="Q28" s="4"/>
      <c r="R28" s="16" t="str">
        <f t="shared" si="7"/>
        <v/>
      </c>
      <c r="S28" s="7"/>
      <c r="T28" s="4"/>
    </row>
    <row r="29" spans="1:20" ht="16" thickBot="1" x14ac:dyDescent="0.25">
      <c r="A29" s="4"/>
      <c r="B29" s="4"/>
      <c r="C29" s="4"/>
      <c r="D29" s="4"/>
      <c r="E29" s="6"/>
      <c r="F29" s="14" t="str">
        <f t="shared" si="5"/>
        <v/>
      </c>
      <c r="G29" s="15" t="str">
        <f t="shared" si="6"/>
        <v/>
      </c>
      <c r="H29" s="7"/>
      <c r="I29" s="7"/>
      <c r="J29" s="4"/>
      <c r="K29" s="6"/>
      <c r="L29" s="6"/>
      <c r="M29" s="6"/>
      <c r="N29" s="7"/>
      <c r="O29" s="4"/>
      <c r="P29" s="7"/>
      <c r="Q29" s="4"/>
      <c r="R29" s="16" t="str">
        <f t="shared" si="7"/>
        <v/>
      </c>
      <c r="S29" s="7"/>
      <c r="T29" s="4"/>
    </row>
    <row r="30" spans="1:20" ht="16" thickBot="1" x14ac:dyDescent="0.25">
      <c r="A30" s="4"/>
      <c r="B30" s="4"/>
      <c r="C30" s="4"/>
      <c r="D30" s="4"/>
      <c r="E30" s="6"/>
      <c r="F30" s="14" t="str">
        <f t="shared" si="5"/>
        <v/>
      </c>
      <c r="G30" s="15" t="str">
        <f t="shared" si="6"/>
        <v/>
      </c>
      <c r="H30" s="7"/>
      <c r="I30" s="7"/>
      <c r="J30" s="4"/>
      <c r="K30" s="6"/>
      <c r="L30" s="6"/>
      <c r="M30" s="6"/>
      <c r="N30" s="7"/>
      <c r="O30" s="4"/>
      <c r="P30" s="7"/>
      <c r="Q30" s="4"/>
      <c r="R30" s="16" t="str">
        <f t="shared" si="7"/>
        <v/>
      </c>
      <c r="S30" s="7"/>
      <c r="T30" s="4"/>
    </row>
    <row r="31" spans="1:20" ht="16" thickBot="1" x14ac:dyDescent="0.25">
      <c r="A31" s="4"/>
      <c r="B31" s="4"/>
      <c r="C31" s="4"/>
      <c r="D31" s="4"/>
      <c r="E31" s="6"/>
      <c r="F31" s="14" t="str">
        <f t="shared" si="5"/>
        <v/>
      </c>
      <c r="G31" s="15" t="str">
        <f t="shared" si="6"/>
        <v/>
      </c>
      <c r="H31" s="7"/>
      <c r="I31" s="7"/>
      <c r="J31" s="4"/>
      <c r="K31" s="6"/>
      <c r="L31" s="6"/>
      <c r="M31" s="6"/>
      <c r="N31" s="7"/>
      <c r="O31" s="4"/>
      <c r="P31" s="7"/>
      <c r="Q31" s="4"/>
      <c r="R31" s="16" t="str">
        <f t="shared" si="7"/>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5:T5 H5:I10 H13:I31 S12:T31 S7:T10 S6" name="区域3" securityDescriptor="O:WDG:WDD:(A;;CC;;;WD)"/>
    <protectedRange algorithmName="SHA-512" hashValue="K/SDhfe+/mjxv835odsVoEdtAHi7cAaH/jgwxLhbSWA8AwXq7rzFQ5bNmKChXjNkjDXl9kBDks9BeCwB940epA==" saltValue="Umv4IPsuPuqtBoPxakNlTw==" spinCount="100000" sqref="S5:T5 D13:E31 E5 H5:Q10 H13:J31 S12:T31 A12:C31 K12:Q31 A6:E10 S7:T10 S6" name="区域1" securityDescriptor="O:WDG:WDD:(A;;CC;;;WD)"/>
    <protectedRange algorithmName="SHA-512" hashValue="l1fHgc1sn3GbDQtgPtObh5+t7OL3RqRoTbD8spI9RdpGb1tJka3sPqVR5prcrUOY6S1IScfOCNcLFg9dAyDrRQ==" saltValue="nrfajk7BgFTF1u/ElXNgLQ==" spinCount="100000" sqref="J5:Q10 J13:J31 K12:Q31" name="区域2" securityDescriptor="O:WDG:WDD:(A;;CC;;;WD)"/>
    <protectedRange algorithmName="SHA-512" hashValue="Wz6AdmABacdLpzhjV/iEHOpAZxX5uFPUHfb7O8gHmSRJrtjrAEnR8v1VZNZM7oz8udZc1nX8h9RDIZmlvaZYtA==" saltValue="s5A0E9YuB7q7LjZBwuMWPQ==" spinCount="100000" sqref="H11:I11 S11:T11" name="区域3_1" securityDescriptor="O:WDG:WDD:(A;;CC;;;WD)"/>
    <protectedRange algorithmName="SHA-512" hashValue="K/SDhfe+/mjxv835odsVoEdtAHi7cAaH/jgwxLhbSWA8AwXq7rzFQ5bNmKChXjNkjDXl9kBDks9BeCwB940epA==" saltValue="Umv4IPsuPuqtBoPxakNlTw==" spinCount="100000" sqref="H11:Q11 S11:T11 A11:E11" name="区域1_1" securityDescriptor="O:WDG:WDD:(A;;CC;;;WD)"/>
    <protectedRange algorithmName="SHA-512" hashValue="l1fHgc1sn3GbDQtgPtObh5+t7OL3RqRoTbD8spI9RdpGb1tJka3sPqVR5prcrUOY6S1IScfOCNcLFg9dAyDrRQ==" saltValue="nrfajk7BgFTF1u/ElXNgLQ==" spinCount="100000" sqref="J11:Q11" name="区域2_1" securityDescriptor="O:WDG:WDD:(A;;CC;;;WD)"/>
    <protectedRange algorithmName="SHA-512" hashValue="K/SDhfe+/mjxv835odsVoEdtAHi7cAaH/jgwxLhbSWA8AwXq7rzFQ5bNmKChXjNkjDXl9kBDks9BeCwB940epA==" saltValue="Umv4IPsuPuqtBoPxakNlTw==" spinCount="100000" sqref="A5:D5" name="区域1_1_1" securityDescriptor="O:WDG:WDD:(A;;CC;;;WD)"/>
    <protectedRange algorithmName="SHA-512" hashValue="Wz6AdmABacdLpzhjV/iEHOpAZxX5uFPUHfb7O8gHmSRJrtjrAEnR8v1VZNZM7oz8udZc1nX8h9RDIZmlvaZYtA==" saltValue="s5A0E9YuB7q7LjZBwuMWPQ==" spinCount="100000" sqref="T6" name="区域3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80E8-54D2-F74A-93BE-E872CEA732B4}">
  <dimension ref="A1:T30"/>
  <sheetViews>
    <sheetView workbookViewId="0">
      <selection activeCell="S7" sqref="S7"/>
    </sheetView>
  </sheetViews>
  <sheetFormatPr baseColWidth="10" defaultColWidth="9" defaultRowHeight="14" x14ac:dyDescent="0.2"/>
  <cols>
    <col min="1" max="1" width="10.6640625" style="2" customWidth="1"/>
    <col min="2" max="2" width="13.5"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6" t="s">
        <v>7</v>
      </c>
      <c r="J4" s="3" t="s">
        <v>9</v>
      </c>
      <c r="K4" s="3" t="s">
        <v>11</v>
      </c>
      <c r="L4" s="3" t="s">
        <v>27</v>
      </c>
      <c r="M4" s="3" t="s">
        <v>21</v>
      </c>
      <c r="N4" s="13" t="s">
        <v>28</v>
      </c>
      <c r="O4" s="9" t="s">
        <v>5</v>
      </c>
      <c r="P4" s="13" t="s">
        <v>29</v>
      </c>
      <c r="Q4" s="9" t="s">
        <v>5</v>
      </c>
      <c r="R4" s="44"/>
      <c r="S4" s="46"/>
      <c r="T4" s="41"/>
    </row>
    <row r="5" spans="1:20" ht="15.75" customHeight="1" thickBot="1" x14ac:dyDescent="0.25">
      <c r="A5" s="20">
        <v>61.606206999999998</v>
      </c>
      <c r="B5" s="20">
        <v>143.06745000000001</v>
      </c>
      <c r="C5" s="22">
        <v>1047.07825</v>
      </c>
      <c r="D5" s="26">
        <v>44354</v>
      </c>
      <c r="E5" s="20">
        <v>-109</v>
      </c>
      <c r="F5" s="14">
        <f t="shared" ref="F5:F6" si="0">IF(I5="Melted Out", 0, IF(I5="","",H5-E5-K5-M5))</f>
        <v>1309</v>
      </c>
      <c r="G5" s="15">
        <f>IF(AND(F5&lt;&gt;"",F4&lt;&gt;""),IF(I5="New Installation",0,IF(I5="Melted Out","&gt;"&amp;TEXT((F4+K4+M4)-(F5+K5+M5),"0.00"),(F4+K4+M4)-(F5+K5+M5))),"")</f>
        <v>0</v>
      </c>
      <c r="H5" s="7">
        <v>1200</v>
      </c>
      <c r="I5" s="7" t="s">
        <v>38</v>
      </c>
      <c r="J5" s="8" t="s">
        <v>18</v>
      </c>
      <c r="K5" s="7">
        <v>0</v>
      </c>
      <c r="L5" s="7"/>
      <c r="M5" s="7">
        <v>0</v>
      </c>
      <c r="N5" s="7"/>
      <c r="O5" s="7"/>
      <c r="P5" s="7"/>
      <c r="Q5" s="7"/>
      <c r="R5" s="16">
        <f>IF(I5="New Installation",0,IF(I5="","",IF(OR(I5="Melted Out",F5=0),"&gt;"&amp;TEXT((F4-F5)*IF(ISNUMBER(P5),P5,0.9)+M4*N4-M5*N5,"0.00"),(F4-F5)*IF(ISNUMBER(P5),P5,0.9)+M4*N4-M5*N5)))</f>
        <v>0</v>
      </c>
      <c r="S5" s="7" t="s">
        <v>117</v>
      </c>
      <c r="T5" s="4" t="s">
        <v>90</v>
      </c>
    </row>
    <row r="6" spans="1:20" ht="76" thickBot="1" x14ac:dyDescent="0.25">
      <c r="A6" s="5">
        <v>61.605831999999999</v>
      </c>
      <c r="B6" s="5">
        <v>143.06706</v>
      </c>
      <c r="C6" s="6">
        <v>1039.1739500000001</v>
      </c>
      <c r="D6" s="4">
        <v>44449</v>
      </c>
      <c r="E6" s="6">
        <v>342</v>
      </c>
      <c r="F6" s="14">
        <f t="shared" si="0"/>
        <v>858</v>
      </c>
      <c r="G6" s="15">
        <f>IF(AND(F6&lt;&gt;"",F5&lt;&gt;""),IF(I6="New Installation",0,IF(I6="Melted Out","&gt;"&amp;TEXT((F5+K5+M5)-(F6+K6+M6),"0.00"),(F5+K5+M5)-(F6+K6+M6))),"")</f>
        <v>451</v>
      </c>
      <c r="H6" s="7">
        <v>1200</v>
      </c>
      <c r="I6" s="7" t="s">
        <v>41</v>
      </c>
      <c r="J6" s="8" t="s">
        <v>18</v>
      </c>
      <c r="K6" s="7">
        <v>0</v>
      </c>
      <c r="L6" s="7"/>
      <c r="M6" s="7">
        <v>0</v>
      </c>
      <c r="N6" s="7"/>
      <c r="O6" s="7"/>
      <c r="P6" s="7"/>
      <c r="Q6" s="7"/>
      <c r="R6" s="16">
        <f>IF(I6="New Installation",0,IF(I6="","",IF(OR(I6="Melted Out",F6=0),"&gt;"&amp;TEXT((F5-F6)*IF(ISNUMBER(P6),P6,0.9)+M5*N5-M6*N6,"0.00"),(F5-F6)*IF(ISNUMBER(P6),P6,0.9)+M5*N5-M6*N6)))</f>
        <v>405.90000000000003</v>
      </c>
      <c r="S6" s="7" t="s">
        <v>118</v>
      </c>
      <c r="T6" s="4" t="s">
        <v>114</v>
      </c>
    </row>
    <row r="7" spans="1:20" ht="15" thickBot="1" x14ac:dyDescent="0.25">
      <c r="A7" s="5"/>
      <c r="B7" s="5"/>
      <c r="C7" s="6"/>
      <c r="D7" s="4"/>
      <c r="E7" s="6"/>
      <c r="F7" s="14"/>
      <c r="G7" s="15"/>
      <c r="H7" s="7"/>
      <c r="I7" s="7"/>
      <c r="J7" s="8"/>
      <c r="K7" s="7"/>
      <c r="L7" s="7"/>
      <c r="M7" s="7"/>
      <c r="N7" s="7"/>
      <c r="O7" s="7"/>
      <c r="P7" s="7"/>
      <c r="Q7" s="7"/>
      <c r="R7" s="16"/>
      <c r="S7" s="4"/>
      <c r="T7" s="4"/>
    </row>
    <row r="8" spans="1:20" ht="15" thickBot="1" x14ac:dyDescent="0.25">
      <c r="A8" s="4"/>
      <c r="B8" s="5"/>
      <c r="C8" s="6"/>
      <c r="D8" s="4"/>
      <c r="E8" s="6"/>
      <c r="F8" s="14"/>
      <c r="G8" s="15"/>
      <c r="H8" s="7"/>
      <c r="I8" s="7"/>
      <c r="J8" s="8"/>
      <c r="K8" s="7"/>
      <c r="L8" s="7"/>
      <c r="M8" s="7"/>
      <c r="N8" s="7"/>
      <c r="O8" s="7"/>
      <c r="P8" s="7"/>
      <c r="Q8" s="7"/>
      <c r="R8" s="16"/>
      <c r="S8" s="4"/>
      <c r="T8" s="4"/>
    </row>
    <row r="9" spans="1:20" ht="15" thickBot="1" x14ac:dyDescent="0.25">
      <c r="A9" s="4"/>
      <c r="B9" s="5"/>
      <c r="C9" s="6"/>
      <c r="D9" s="4"/>
      <c r="E9" s="6"/>
      <c r="F9" s="14"/>
      <c r="G9" s="15"/>
      <c r="H9" s="7"/>
      <c r="I9" s="7"/>
      <c r="J9" s="8"/>
      <c r="K9" s="7"/>
      <c r="L9" s="7"/>
      <c r="M9" s="7"/>
      <c r="N9" s="7"/>
      <c r="O9" s="7"/>
      <c r="P9" s="7"/>
      <c r="Q9" s="7"/>
      <c r="R9" s="16"/>
      <c r="S9" s="4"/>
      <c r="T9" s="4"/>
    </row>
    <row r="10" spans="1:20" ht="15" thickBot="1" x14ac:dyDescent="0.25">
      <c r="A10" s="4"/>
      <c r="B10" s="5"/>
      <c r="C10" s="6"/>
      <c r="D10" s="4"/>
      <c r="E10" s="6"/>
      <c r="F10" s="14"/>
      <c r="G10" s="15"/>
      <c r="H10" s="7"/>
      <c r="I10" s="7"/>
      <c r="J10" s="8"/>
      <c r="K10" s="7"/>
      <c r="L10" s="7"/>
      <c r="M10" s="7"/>
      <c r="N10" s="7"/>
      <c r="O10" s="7"/>
      <c r="P10" s="7"/>
      <c r="Q10" s="7"/>
      <c r="R10" s="16"/>
      <c r="S10" s="4"/>
      <c r="T10" s="4"/>
    </row>
    <row r="11" spans="1:20" ht="15" thickBot="1" x14ac:dyDescent="0.25">
      <c r="A11" s="4"/>
      <c r="B11" s="5"/>
      <c r="C11" s="6"/>
      <c r="D11" s="4"/>
      <c r="E11" s="6"/>
      <c r="F11" s="14"/>
      <c r="G11" s="15"/>
      <c r="H11" s="7"/>
      <c r="I11" s="7"/>
      <c r="J11" s="8"/>
      <c r="K11" s="7"/>
      <c r="L11" s="7"/>
      <c r="M11" s="7"/>
      <c r="N11" s="7"/>
      <c r="O11" s="7"/>
      <c r="P11" s="7"/>
      <c r="Q11" s="7"/>
      <c r="R11" s="16"/>
      <c r="S11" s="4"/>
      <c r="T11" s="4"/>
    </row>
    <row r="12" spans="1:20" ht="15" thickBot="1" x14ac:dyDescent="0.25">
      <c r="A12" s="4"/>
      <c r="B12" s="5"/>
      <c r="C12" s="6"/>
      <c r="D12" s="4"/>
      <c r="E12" s="6"/>
      <c r="F12" s="14"/>
      <c r="G12" s="15"/>
      <c r="H12" s="7"/>
      <c r="I12" s="7"/>
      <c r="J12" s="8"/>
      <c r="K12" s="7"/>
      <c r="L12" s="7"/>
      <c r="M12" s="7"/>
      <c r="N12" s="7"/>
      <c r="O12" s="7"/>
      <c r="P12" s="7"/>
      <c r="Q12" s="7"/>
      <c r="R12" s="16"/>
      <c r="S12" s="7"/>
      <c r="T12" s="4"/>
    </row>
    <row r="13" spans="1:20" ht="15" thickBot="1" x14ac:dyDescent="0.25">
      <c r="A13" s="4"/>
      <c r="B13" s="5"/>
      <c r="C13" s="6"/>
      <c r="D13" s="4"/>
      <c r="E13" s="6"/>
      <c r="F13" s="14"/>
      <c r="G13" s="15"/>
      <c r="H13" s="7"/>
      <c r="I13" s="7"/>
      <c r="J13" s="8"/>
      <c r="K13" s="7"/>
      <c r="L13" s="7"/>
      <c r="M13" s="7"/>
      <c r="N13" s="7"/>
      <c r="O13" s="7"/>
      <c r="P13" s="7"/>
      <c r="Q13" s="7"/>
      <c r="R13" s="16"/>
      <c r="S13" s="7"/>
      <c r="T13" s="4"/>
    </row>
    <row r="14" spans="1:20" ht="15" thickBot="1" x14ac:dyDescent="0.25">
      <c r="A14" s="4"/>
      <c r="B14" s="5"/>
      <c r="C14" s="6"/>
      <c r="D14" s="4"/>
      <c r="E14" s="6"/>
      <c r="F14" s="14"/>
      <c r="G14" s="15"/>
      <c r="H14" s="7"/>
      <c r="I14" s="7"/>
      <c r="J14" s="8"/>
      <c r="K14" s="7"/>
      <c r="L14" s="7"/>
      <c r="M14" s="7"/>
      <c r="N14" s="7"/>
      <c r="O14" s="7"/>
      <c r="P14" s="7"/>
      <c r="Q14" s="7"/>
      <c r="R14" s="16"/>
      <c r="S14" s="7"/>
      <c r="T14" s="4"/>
    </row>
    <row r="15" spans="1:20" ht="15" thickBot="1" x14ac:dyDescent="0.25">
      <c r="A15" s="4"/>
      <c r="B15" s="5"/>
      <c r="C15" s="6"/>
      <c r="D15" s="4"/>
      <c r="E15" s="6"/>
      <c r="F15" s="14"/>
      <c r="G15" s="15"/>
      <c r="H15" s="7"/>
      <c r="I15" s="7"/>
      <c r="J15" s="8"/>
      <c r="K15" s="7"/>
      <c r="L15" s="7"/>
      <c r="M15" s="7"/>
      <c r="N15" s="7"/>
      <c r="O15" s="7"/>
      <c r="P15" s="7"/>
      <c r="Q15" s="7"/>
      <c r="R15" s="16"/>
      <c r="S15" s="7"/>
      <c r="T15" s="4"/>
    </row>
    <row r="16" spans="1:20" ht="15" thickBot="1" x14ac:dyDescent="0.25">
      <c r="A16" s="4"/>
      <c r="B16" s="5"/>
      <c r="C16" s="6"/>
      <c r="D16" s="4"/>
      <c r="E16" s="6"/>
      <c r="F16" s="14"/>
      <c r="G16" s="15"/>
      <c r="H16" s="7"/>
      <c r="I16" s="7"/>
      <c r="J16" s="8"/>
      <c r="K16" s="7"/>
      <c r="L16" s="7"/>
      <c r="M16" s="7"/>
      <c r="N16" s="7"/>
      <c r="O16" s="7"/>
      <c r="P16" s="7"/>
      <c r="Q16" s="7"/>
      <c r="R16" s="16"/>
      <c r="S16" s="7"/>
      <c r="T16" s="4"/>
    </row>
    <row r="17" spans="1:20" ht="15" thickBot="1" x14ac:dyDescent="0.25">
      <c r="A17" s="4"/>
      <c r="B17" s="5"/>
      <c r="C17" s="6"/>
      <c r="D17" s="4"/>
      <c r="E17" s="6"/>
      <c r="F17" s="14"/>
      <c r="G17" s="15"/>
      <c r="H17" s="7"/>
      <c r="I17" s="7"/>
      <c r="J17" s="8"/>
      <c r="K17" s="7"/>
      <c r="L17" s="7"/>
      <c r="M17" s="7"/>
      <c r="N17" s="7"/>
      <c r="O17" s="7"/>
      <c r="P17" s="7"/>
      <c r="Q17" s="7"/>
      <c r="R17" s="16"/>
      <c r="S17" s="7"/>
      <c r="T17" s="4"/>
    </row>
    <row r="18" spans="1:20" ht="15" thickBot="1" x14ac:dyDescent="0.25">
      <c r="A18" s="4"/>
      <c r="B18" s="5"/>
      <c r="C18" s="6"/>
      <c r="D18" s="4"/>
      <c r="E18" s="6"/>
      <c r="F18" s="14"/>
      <c r="G18" s="15"/>
      <c r="H18" s="7"/>
      <c r="I18" s="7"/>
      <c r="J18" s="8"/>
      <c r="K18" s="7"/>
      <c r="L18" s="7"/>
      <c r="M18" s="7"/>
      <c r="N18" s="7"/>
      <c r="O18" s="7"/>
      <c r="P18" s="7"/>
      <c r="Q18" s="7"/>
      <c r="R18" s="16"/>
      <c r="S18" s="7"/>
      <c r="T18" s="4"/>
    </row>
    <row r="19" spans="1:20" ht="15" thickBot="1" x14ac:dyDescent="0.25">
      <c r="A19" s="4"/>
      <c r="B19" s="5"/>
      <c r="C19" s="6"/>
      <c r="D19" s="4"/>
      <c r="E19" s="6"/>
      <c r="F19" s="14"/>
      <c r="G19" s="15"/>
      <c r="H19" s="7"/>
      <c r="I19" s="7"/>
      <c r="J19" s="8"/>
      <c r="K19" s="7"/>
      <c r="L19" s="7"/>
      <c r="M19" s="7"/>
      <c r="N19" s="7"/>
      <c r="O19" s="7"/>
      <c r="P19" s="7"/>
      <c r="Q19" s="7"/>
      <c r="R19" s="16"/>
      <c r="S19" s="7"/>
      <c r="T19" s="4"/>
    </row>
    <row r="20" spans="1:20" ht="15" thickBot="1" x14ac:dyDescent="0.25">
      <c r="A20" s="4"/>
      <c r="B20" s="5"/>
      <c r="C20" s="6"/>
      <c r="D20" s="4"/>
      <c r="E20" s="6"/>
      <c r="F20" s="14"/>
      <c r="G20" s="15"/>
      <c r="H20" s="7"/>
      <c r="I20" s="7"/>
      <c r="J20" s="8"/>
      <c r="K20" s="7"/>
      <c r="L20" s="7"/>
      <c r="M20" s="7"/>
      <c r="N20" s="7"/>
      <c r="O20" s="7"/>
      <c r="P20" s="7"/>
      <c r="Q20" s="7"/>
      <c r="R20" s="16"/>
      <c r="S20" s="7"/>
      <c r="T20" s="4"/>
    </row>
    <row r="21" spans="1:20" ht="15" thickBot="1" x14ac:dyDescent="0.25">
      <c r="A21" s="4"/>
      <c r="B21" s="5"/>
      <c r="C21" s="6"/>
      <c r="D21" s="4"/>
      <c r="E21" s="6"/>
      <c r="F21" s="14"/>
      <c r="G21" s="15"/>
      <c r="H21" s="7"/>
      <c r="I21" s="7"/>
      <c r="J21" s="8"/>
      <c r="K21" s="7"/>
      <c r="L21" s="7"/>
      <c r="M21" s="7"/>
      <c r="N21" s="7"/>
      <c r="O21" s="7"/>
      <c r="P21" s="7"/>
      <c r="Q21" s="7"/>
      <c r="R21" s="16"/>
      <c r="S21" s="7"/>
      <c r="T21" s="4"/>
    </row>
    <row r="22" spans="1:20" ht="15" thickBot="1" x14ac:dyDescent="0.25">
      <c r="A22" s="4"/>
      <c r="B22" s="5"/>
      <c r="C22" s="6"/>
      <c r="D22" s="4"/>
      <c r="E22" s="6"/>
      <c r="F22" s="14"/>
      <c r="G22" s="15"/>
      <c r="H22" s="7"/>
      <c r="I22" s="7"/>
      <c r="J22" s="8"/>
      <c r="K22" s="7"/>
      <c r="L22" s="7"/>
      <c r="M22" s="7"/>
      <c r="N22" s="7"/>
      <c r="O22" s="7"/>
      <c r="P22" s="7"/>
      <c r="Q22" s="7"/>
      <c r="R22" s="16"/>
      <c r="S22" s="7"/>
      <c r="T22" s="4"/>
    </row>
    <row r="23" spans="1:20" ht="15" thickBot="1" x14ac:dyDescent="0.25">
      <c r="A23" s="4"/>
      <c r="B23" s="5"/>
      <c r="C23" s="6"/>
      <c r="D23" s="4"/>
      <c r="E23" s="6"/>
      <c r="F23" s="14"/>
      <c r="G23" s="15"/>
      <c r="H23" s="7"/>
      <c r="I23" s="7"/>
      <c r="J23" s="8"/>
      <c r="K23" s="7"/>
      <c r="L23" s="7"/>
      <c r="M23" s="7"/>
      <c r="N23" s="7"/>
      <c r="O23" s="7"/>
      <c r="P23" s="7"/>
      <c r="Q23" s="7"/>
      <c r="R23" s="16"/>
      <c r="S23" s="7"/>
      <c r="T23" s="4"/>
    </row>
    <row r="24" spans="1:20" ht="15" thickBot="1" x14ac:dyDescent="0.25">
      <c r="A24" s="4"/>
      <c r="B24" s="5"/>
      <c r="C24" s="6"/>
      <c r="D24" s="4"/>
      <c r="E24" s="6"/>
      <c r="F24" s="14"/>
      <c r="G24" s="15"/>
      <c r="H24" s="7"/>
      <c r="I24" s="7"/>
      <c r="J24" s="8"/>
      <c r="K24" s="7"/>
      <c r="L24" s="7"/>
      <c r="M24" s="7"/>
      <c r="N24" s="7"/>
      <c r="O24" s="7"/>
      <c r="P24" s="7"/>
      <c r="Q24" s="7"/>
      <c r="R24" s="16"/>
      <c r="S24" s="7"/>
      <c r="T24" s="4"/>
    </row>
    <row r="25" spans="1:20" ht="15" thickBot="1" x14ac:dyDescent="0.25">
      <c r="A25" s="4"/>
      <c r="B25" s="5"/>
      <c r="C25" s="6"/>
      <c r="D25" s="4"/>
      <c r="E25" s="6"/>
      <c r="F25" s="14"/>
      <c r="G25" s="15"/>
      <c r="H25" s="7"/>
      <c r="I25" s="7"/>
      <c r="J25" s="8"/>
      <c r="K25" s="7"/>
      <c r="L25" s="7"/>
      <c r="M25" s="7"/>
      <c r="N25" s="7"/>
      <c r="O25" s="7"/>
      <c r="P25" s="7"/>
      <c r="Q25" s="7"/>
      <c r="R25" s="16"/>
      <c r="S25" s="7"/>
      <c r="T25" s="4"/>
    </row>
    <row r="26" spans="1:20" ht="15" thickBot="1" x14ac:dyDescent="0.25">
      <c r="A26" s="4"/>
      <c r="B26" s="5"/>
      <c r="C26" s="6"/>
      <c r="D26" s="4"/>
      <c r="E26" s="6"/>
      <c r="F26" s="14"/>
      <c r="G26" s="15"/>
      <c r="H26" s="7"/>
      <c r="I26" s="7"/>
      <c r="J26" s="8"/>
      <c r="K26" s="7"/>
      <c r="L26" s="7"/>
      <c r="M26" s="7"/>
      <c r="N26" s="7"/>
      <c r="O26" s="7"/>
      <c r="P26" s="7"/>
      <c r="Q26" s="7"/>
      <c r="R26" s="16"/>
      <c r="S26" s="7"/>
      <c r="T26" s="4"/>
    </row>
    <row r="27" spans="1:20" ht="15" thickBot="1" x14ac:dyDescent="0.25">
      <c r="A27" s="4"/>
      <c r="B27" s="5"/>
      <c r="C27" s="6"/>
      <c r="D27" s="4"/>
      <c r="E27" s="6"/>
      <c r="F27" s="14"/>
      <c r="G27" s="15"/>
      <c r="H27" s="7"/>
      <c r="I27" s="7"/>
      <c r="J27" s="8"/>
      <c r="K27" s="7"/>
      <c r="L27" s="7"/>
      <c r="M27" s="7"/>
      <c r="N27" s="7"/>
      <c r="O27" s="7"/>
      <c r="P27" s="7"/>
      <c r="Q27" s="7"/>
      <c r="R27" s="16"/>
      <c r="S27" s="7"/>
      <c r="T27" s="4"/>
    </row>
    <row r="28" spans="1:20" ht="15" thickBot="1" x14ac:dyDescent="0.25">
      <c r="A28" s="4"/>
      <c r="B28" s="5"/>
      <c r="C28" s="6"/>
      <c r="D28" s="4"/>
      <c r="E28" s="6"/>
      <c r="F28" s="14"/>
      <c r="G28" s="15"/>
      <c r="H28" s="7"/>
      <c r="I28" s="7"/>
      <c r="J28" s="8"/>
      <c r="K28" s="7"/>
      <c r="L28" s="7"/>
      <c r="M28" s="7"/>
      <c r="N28" s="7"/>
      <c r="O28" s="7"/>
      <c r="P28" s="7"/>
      <c r="Q28" s="7"/>
      <c r="R28" s="16"/>
      <c r="S28" s="7"/>
      <c r="T28" s="4"/>
    </row>
    <row r="29" spans="1:20" ht="15" thickBot="1" x14ac:dyDescent="0.25">
      <c r="A29" s="4"/>
      <c r="B29" s="5"/>
      <c r="C29" s="6"/>
      <c r="D29" s="4"/>
      <c r="E29" s="6"/>
      <c r="F29" s="14"/>
      <c r="G29" s="15"/>
      <c r="H29" s="7"/>
      <c r="I29" s="7"/>
      <c r="J29" s="8"/>
      <c r="K29" s="7"/>
      <c r="L29" s="7"/>
      <c r="M29" s="7"/>
      <c r="N29" s="7"/>
      <c r="O29" s="7"/>
      <c r="P29" s="7"/>
      <c r="Q29" s="7"/>
      <c r="R29" s="16"/>
      <c r="S29" s="7"/>
      <c r="T29" s="4"/>
    </row>
    <row r="30" spans="1:20" ht="15" thickBot="1" x14ac:dyDescent="0.25">
      <c r="A30" s="4"/>
      <c r="B30" s="5"/>
      <c r="C30" s="6"/>
      <c r="D30" s="4"/>
      <c r="E30" s="6"/>
      <c r="F30" s="14"/>
      <c r="G30" s="15"/>
      <c r="H30" s="7"/>
      <c r="I30" s="7"/>
      <c r="J30" s="8"/>
      <c r="K30" s="7"/>
      <c r="L30" s="7"/>
      <c r="M30" s="7"/>
      <c r="N30" s="7"/>
      <c r="O30" s="7"/>
      <c r="P30" s="7"/>
      <c r="Q30" s="7"/>
      <c r="R30" s="16"/>
      <c r="S30" s="7"/>
      <c r="T30"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7:S30 T7 S5:T5 H5:I30 T9:T30" name="区域3" securityDescriptor="O:WDG:WDD:(A;;CC;;;WD)"/>
    <protectedRange algorithmName="SHA-512" hashValue="K/SDhfe+/mjxv835odsVoEdtAHi7cAaH/jgwxLhbSWA8AwXq7rzFQ5bNmKChXjNkjDXl9kBDks9BeCwB940epA==" saltValue="Umv4IPsuPuqtBoPxakNlTw==" spinCount="100000" sqref="S12:T30 S5:T5 S7:S11 H5:Q30 A5:E30" name="区域1" securityDescriptor="O:WDG:WDD:(A;;CC;;;WD)"/>
    <protectedRange algorithmName="SHA-512" hashValue="l1fHgc1sn3GbDQtgPtObh5+t7OL3RqRoTbD8spI9RdpGb1tJka3sPqVR5prcrUOY6S1IScfOCNcLFg9dAyDrRQ==" saltValue="nrfajk7BgFTF1u/ElXNgLQ==" spinCount="100000" sqref="J5:Q30" name="区域2" securityDescriptor="O:WDG:WDD:(A;;CC;;;WD)"/>
    <protectedRange algorithmName="SHA-512" hashValue="Wz6AdmABacdLpzhjV/iEHOpAZxX5uFPUHfb7O8gHmSRJrtjrAEnR8v1VZNZM7oz8udZc1nX8h9RDIZmlvaZYtA==" saltValue="s5A0E9YuB7q7LjZBwuMWPQ==" spinCount="100000" sqref="S6" name="区域3_1" securityDescriptor="O:WDG:WDD:(A;;CC;;;WD)"/>
    <protectedRange algorithmName="SHA-512" hashValue="K/SDhfe+/mjxv835odsVoEdtAHi7cAaH/jgwxLhbSWA8AwXq7rzFQ5bNmKChXjNkjDXl9kBDks9BeCwB940epA==" saltValue="Umv4IPsuPuqtBoPxakNlTw==" spinCount="100000" sqref="S6" name="区域1_1" securityDescriptor="O:WDG:WDD:(A;;CC;;;WD)"/>
    <protectedRange algorithmName="SHA-512" hashValue="Wz6AdmABacdLpzhjV/iEHOpAZxX5uFPUHfb7O8gHmSRJrtjrAEnR8v1VZNZM7oz8udZc1nX8h9RDIZmlvaZYtA==" saltValue="s5A0E9YuB7q7LjZBwuMWPQ==" spinCount="100000" sqref="T8" name="区域3_1_1" securityDescriptor="O:WDG:WDD:(A;;CC;;;WD)"/>
    <protectedRange algorithmName="SHA-512" hashValue="Wz6AdmABacdLpzhjV/iEHOpAZxX5uFPUHfb7O8gHmSRJrtjrAEnR8v1VZNZM7oz8udZc1nX8h9RDIZmlvaZYtA==" saltValue="s5A0E9YuB7q7LjZBwuMWPQ==" spinCount="100000" sqref="T6" name="区域3_1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8920-325D-284C-95E6-7D809D8B2238}">
  <dimension ref="A1:T30"/>
  <sheetViews>
    <sheetView workbookViewId="0">
      <selection activeCell="D6" sqref="D6"/>
    </sheetView>
  </sheetViews>
  <sheetFormatPr baseColWidth="10" defaultColWidth="9" defaultRowHeight="14" x14ac:dyDescent="0.2"/>
  <cols>
    <col min="1" max="1" width="10.6640625" style="2" customWidth="1"/>
    <col min="2" max="2" width="13.5"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6" t="s">
        <v>7</v>
      </c>
      <c r="J4" s="3" t="s">
        <v>9</v>
      </c>
      <c r="K4" s="3" t="s">
        <v>11</v>
      </c>
      <c r="L4" s="3" t="s">
        <v>27</v>
      </c>
      <c r="M4" s="3" t="s">
        <v>21</v>
      </c>
      <c r="N4" s="13" t="s">
        <v>28</v>
      </c>
      <c r="O4" s="9" t="s">
        <v>5</v>
      </c>
      <c r="P4" s="13" t="s">
        <v>29</v>
      </c>
      <c r="Q4" s="9" t="s">
        <v>5</v>
      </c>
      <c r="R4" s="44"/>
      <c r="S4" s="46"/>
      <c r="T4" s="41"/>
    </row>
    <row r="5" spans="1:20" ht="15.75" customHeight="1" thickBot="1" x14ac:dyDescent="0.25">
      <c r="A5" s="20"/>
      <c r="B5" s="20"/>
      <c r="C5" s="22"/>
      <c r="D5" s="26">
        <v>44449</v>
      </c>
      <c r="E5" s="20">
        <v>-109</v>
      </c>
      <c r="F5" s="14">
        <f t="shared" ref="F5:F6" si="0">IF(I5="Melted Out", 0, IF(I5="","",H5-E5-K5-M5))</f>
        <v>1305.5</v>
      </c>
      <c r="G5" s="15">
        <f>IF(AND(F5&lt;&gt;"",F4&lt;&gt;""),IF(I5="New Installation",0,IF(I5="Melted Out","&gt;"&amp;TEXT((F4+K4+M4)-(F5+K5+M5),"0.00"),(F4+K4+M4)-(F5+K5+M5))),"")</f>
        <v>0</v>
      </c>
      <c r="H5" s="7">
        <v>1200</v>
      </c>
      <c r="I5" s="7" t="s">
        <v>38</v>
      </c>
      <c r="J5" s="8" t="s">
        <v>17</v>
      </c>
      <c r="K5" s="7">
        <v>3.5</v>
      </c>
      <c r="L5" s="7"/>
      <c r="M5" s="7">
        <v>0</v>
      </c>
      <c r="N5" s="7"/>
      <c r="O5" s="7"/>
      <c r="P5" s="7"/>
      <c r="Q5" s="7"/>
      <c r="R5" s="16">
        <f>IF(I5="New Installation",0,IF(I5="","",IF(OR(I5="Melted Out",F5=0),"&gt;"&amp;TEXT((F4-F5)*IF(ISNUMBER(P5),P5,0.9)+M4*N4-M5*N5,"0.00"),(F4-F5)*IF(ISNUMBER(P5),P5,0.9)+M4*N4-M5*N5)))</f>
        <v>0</v>
      </c>
      <c r="S5" s="7" t="s">
        <v>119</v>
      </c>
      <c r="T5" s="4" t="s">
        <v>114</v>
      </c>
    </row>
    <row r="6" spans="1:20" ht="16" thickBot="1" x14ac:dyDescent="0.25">
      <c r="A6" s="5"/>
      <c r="B6" s="5"/>
      <c r="C6" s="6"/>
      <c r="D6" s="4"/>
      <c r="E6" s="6"/>
      <c r="F6" s="14" t="str">
        <f t="shared" si="0"/>
        <v/>
      </c>
      <c r="G6" s="15" t="str">
        <f>IF(AND(F6&lt;&gt;"",F5&lt;&gt;""),IF(I6="New Installation",0,IF(I6="Melted Out","&gt;"&amp;TEXT((F5+K5+M5)-(F6+K6+M6),"0.00"),(F5+K5+M5)-(F6+K6+M6))),"")</f>
        <v/>
      </c>
      <c r="H6" s="7"/>
      <c r="I6" s="7"/>
      <c r="J6" s="8"/>
      <c r="K6" s="7"/>
      <c r="L6" s="7"/>
      <c r="M6" s="7"/>
      <c r="N6" s="7"/>
      <c r="O6" s="7"/>
      <c r="P6" s="7"/>
      <c r="Q6" s="7"/>
      <c r="R6" s="16"/>
      <c r="S6" s="7"/>
    </row>
    <row r="7" spans="1:20" ht="15" thickBot="1" x14ac:dyDescent="0.25">
      <c r="A7" s="5"/>
      <c r="B7" s="5"/>
      <c r="C7" s="6"/>
      <c r="D7" s="4"/>
      <c r="E7" s="6"/>
      <c r="F7" s="14"/>
      <c r="G7" s="15"/>
      <c r="H7" s="7"/>
      <c r="I7" s="7"/>
      <c r="J7" s="8"/>
      <c r="K7" s="7"/>
      <c r="L7" s="7"/>
      <c r="M7" s="7"/>
      <c r="N7" s="7"/>
      <c r="O7" s="7"/>
      <c r="P7" s="7"/>
      <c r="Q7" s="7"/>
      <c r="R7" s="16"/>
      <c r="S7" s="4"/>
      <c r="T7" s="4"/>
    </row>
    <row r="8" spans="1:20" ht="15" thickBot="1" x14ac:dyDescent="0.25">
      <c r="A8" s="4"/>
      <c r="B8" s="5"/>
      <c r="C8" s="6"/>
      <c r="D8" s="4"/>
      <c r="E8" s="6"/>
      <c r="F8" s="14"/>
      <c r="G8" s="15"/>
      <c r="H8" s="7"/>
      <c r="I8" s="7"/>
      <c r="J8" s="8"/>
      <c r="K8" s="7"/>
      <c r="L8" s="7"/>
      <c r="M8" s="7"/>
      <c r="N8" s="7"/>
      <c r="O8" s="7"/>
      <c r="P8" s="7"/>
      <c r="Q8" s="7"/>
      <c r="R8" s="16"/>
      <c r="S8" s="4"/>
      <c r="T8" s="4"/>
    </row>
    <row r="9" spans="1:20" ht="15" thickBot="1" x14ac:dyDescent="0.25">
      <c r="A9" s="4"/>
      <c r="B9" s="5"/>
      <c r="C9" s="6"/>
      <c r="D9" s="4"/>
      <c r="E9" s="6"/>
      <c r="F9" s="14"/>
      <c r="G9" s="15"/>
      <c r="H9" s="7"/>
      <c r="I9" s="7"/>
      <c r="J9" s="8"/>
      <c r="K9" s="7"/>
      <c r="L9" s="7"/>
      <c r="M9" s="7"/>
      <c r="N9" s="7"/>
      <c r="O9" s="7"/>
      <c r="P9" s="7"/>
      <c r="Q9" s="7"/>
      <c r="R9" s="16"/>
      <c r="S9" s="4"/>
      <c r="T9" s="4"/>
    </row>
    <row r="10" spans="1:20" ht="15" thickBot="1" x14ac:dyDescent="0.25">
      <c r="A10" s="4"/>
      <c r="B10" s="5"/>
      <c r="C10" s="6"/>
      <c r="D10" s="4"/>
      <c r="E10" s="6"/>
      <c r="F10" s="14"/>
      <c r="G10" s="15"/>
      <c r="H10" s="7"/>
      <c r="I10" s="7"/>
      <c r="J10" s="8"/>
      <c r="K10" s="7"/>
      <c r="L10" s="7"/>
      <c r="M10" s="7"/>
      <c r="N10" s="7"/>
      <c r="O10" s="7"/>
      <c r="P10" s="7"/>
      <c r="Q10" s="7"/>
      <c r="R10" s="16"/>
      <c r="S10" s="4"/>
      <c r="T10" s="4"/>
    </row>
    <row r="11" spans="1:20" ht="15" thickBot="1" x14ac:dyDescent="0.25">
      <c r="A11" s="4"/>
      <c r="B11" s="5"/>
      <c r="C11" s="6"/>
      <c r="D11" s="4"/>
      <c r="E11" s="6"/>
      <c r="F11" s="14"/>
      <c r="G11" s="15"/>
      <c r="H11" s="7"/>
      <c r="I11" s="7"/>
      <c r="J11" s="8"/>
      <c r="K11" s="7"/>
      <c r="L11" s="7"/>
      <c r="M11" s="7"/>
      <c r="N11" s="7"/>
      <c r="O11" s="7"/>
      <c r="P11" s="7"/>
      <c r="Q11" s="7"/>
      <c r="R11" s="16"/>
      <c r="S11" s="4"/>
      <c r="T11" s="4"/>
    </row>
    <row r="12" spans="1:20" ht="15" thickBot="1" x14ac:dyDescent="0.25">
      <c r="A12" s="4"/>
      <c r="B12" s="5"/>
      <c r="C12" s="6"/>
      <c r="D12" s="4"/>
      <c r="E12" s="6"/>
      <c r="F12" s="14"/>
      <c r="G12" s="15"/>
      <c r="H12" s="7"/>
      <c r="I12" s="7"/>
      <c r="J12" s="8"/>
      <c r="K12" s="7"/>
      <c r="L12" s="7"/>
      <c r="M12" s="7"/>
      <c r="N12" s="7"/>
      <c r="O12" s="7"/>
      <c r="P12" s="7"/>
      <c r="Q12" s="7"/>
      <c r="R12" s="16"/>
      <c r="S12" s="7"/>
      <c r="T12" s="4"/>
    </row>
    <row r="13" spans="1:20" ht="15" thickBot="1" x14ac:dyDescent="0.25">
      <c r="A13" s="4"/>
      <c r="B13" s="5"/>
      <c r="C13" s="6"/>
      <c r="D13" s="4"/>
      <c r="E13" s="6"/>
      <c r="F13" s="14"/>
      <c r="G13" s="15"/>
      <c r="H13" s="7"/>
      <c r="I13" s="7"/>
      <c r="J13" s="8"/>
      <c r="K13" s="7"/>
      <c r="L13" s="7"/>
      <c r="M13" s="7"/>
      <c r="N13" s="7"/>
      <c r="O13" s="7"/>
      <c r="P13" s="7"/>
      <c r="Q13" s="7"/>
      <c r="R13" s="16"/>
      <c r="S13" s="7"/>
      <c r="T13" s="4"/>
    </row>
    <row r="14" spans="1:20" ht="15" thickBot="1" x14ac:dyDescent="0.25">
      <c r="A14" s="4"/>
      <c r="B14" s="5"/>
      <c r="C14" s="6"/>
      <c r="D14" s="4"/>
      <c r="E14" s="6"/>
      <c r="F14" s="14"/>
      <c r="G14" s="15"/>
      <c r="H14" s="7"/>
      <c r="I14" s="7"/>
      <c r="J14" s="8"/>
      <c r="K14" s="7"/>
      <c r="L14" s="7"/>
      <c r="M14" s="7"/>
      <c r="N14" s="7"/>
      <c r="O14" s="7"/>
      <c r="P14" s="7"/>
      <c r="Q14" s="7"/>
      <c r="R14" s="16"/>
      <c r="S14" s="7"/>
      <c r="T14" s="4"/>
    </row>
    <row r="15" spans="1:20" ht="15" thickBot="1" x14ac:dyDescent="0.25">
      <c r="A15" s="4"/>
      <c r="B15" s="5"/>
      <c r="C15" s="6"/>
      <c r="D15" s="4"/>
      <c r="E15" s="6"/>
      <c r="F15" s="14"/>
      <c r="G15" s="15"/>
      <c r="H15" s="7"/>
      <c r="I15" s="7"/>
      <c r="J15" s="8"/>
      <c r="K15" s="7"/>
      <c r="L15" s="7"/>
      <c r="M15" s="7"/>
      <c r="N15" s="7"/>
      <c r="O15" s="7"/>
      <c r="P15" s="7"/>
      <c r="Q15" s="7"/>
      <c r="R15" s="16"/>
      <c r="S15" s="7"/>
      <c r="T15" s="4"/>
    </row>
    <row r="16" spans="1:20" ht="15" thickBot="1" x14ac:dyDescent="0.25">
      <c r="A16" s="4"/>
      <c r="B16" s="5"/>
      <c r="C16" s="6"/>
      <c r="D16" s="4"/>
      <c r="E16" s="6"/>
      <c r="F16" s="14"/>
      <c r="G16" s="15"/>
      <c r="H16" s="7"/>
      <c r="I16" s="7"/>
      <c r="J16" s="8"/>
      <c r="K16" s="7"/>
      <c r="L16" s="7"/>
      <c r="M16" s="7"/>
      <c r="N16" s="7"/>
      <c r="O16" s="7"/>
      <c r="P16" s="7"/>
      <c r="Q16" s="7"/>
      <c r="R16" s="16"/>
      <c r="S16" s="7"/>
      <c r="T16" s="4"/>
    </row>
    <row r="17" spans="1:20" ht="15" thickBot="1" x14ac:dyDescent="0.25">
      <c r="A17" s="4"/>
      <c r="B17" s="5"/>
      <c r="C17" s="6"/>
      <c r="D17" s="4"/>
      <c r="E17" s="6"/>
      <c r="F17" s="14"/>
      <c r="G17" s="15"/>
      <c r="H17" s="7"/>
      <c r="I17" s="7"/>
      <c r="J17" s="8"/>
      <c r="K17" s="7"/>
      <c r="L17" s="7"/>
      <c r="M17" s="7"/>
      <c r="N17" s="7"/>
      <c r="O17" s="7"/>
      <c r="P17" s="7"/>
      <c r="Q17" s="7"/>
      <c r="R17" s="16"/>
      <c r="S17" s="7"/>
      <c r="T17" s="4"/>
    </row>
    <row r="18" spans="1:20" ht="15" thickBot="1" x14ac:dyDescent="0.25">
      <c r="A18" s="4"/>
      <c r="B18" s="5"/>
      <c r="C18" s="6"/>
      <c r="D18" s="4"/>
      <c r="E18" s="6"/>
      <c r="F18" s="14"/>
      <c r="G18" s="15"/>
      <c r="H18" s="7"/>
      <c r="I18" s="7"/>
      <c r="J18" s="8"/>
      <c r="K18" s="7"/>
      <c r="L18" s="7"/>
      <c r="M18" s="7"/>
      <c r="N18" s="7"/>
      <c r="O18" s="7"/>
      <c r="P18" s="7"/>
      <c r="Q18" s="7"/>
      <c r="R18" s="16"/>
      <c r="S18" s="7"/>
      <c r="T18" s="4"/>
    </row>
    <row r="19" spans="1:20" ht="15" thickBot="1" x14ac:dyDescent="0.25">
      <c r="A19" s="4"/>
      <c r="B19" s="5"/>
      <c r="C19" s="6"/>
      <c r="D19" s="4"/>
      <c r="E19" s="6"/>
      <c r="F19" s="14"/>
      <c r="G19" s="15"/>
      <c r="H19" s="7"/>
      <c r="I19" s="7"/>
      <c r="J19" s="8"/>
      <c r="K19" s="7"/>
      <c r="L19" s="7"/>
      <c r="M19" s="7"/>
      <c r="N19" s="7"/>
      <c r="O19" s="7"/>
      <c r="P19" s="7"/>
      <c r="Q19" s="7"/>
      <c r="R19" s="16"/>
      <c r="S19" s="7"/>
      <c r="T19" s="4"/>
    </row>
    <row r="20" spans="1:20" ht="15" thickBot="1" x14ac:dyDescent="0.25">
      <c r="A20" s="4"/>
      <c r="B20" s="5"/>
      <c r="C20" s="6"/>
      <c r="D20" s="4"/>
      <c r="E20" s="6"/>
      <c r="F20" s="14"/>
      <c r="G20" s="15"/>
      <c r="H20" s="7"/>
      <c r="I20" s="7"/>
      <c r="J20" s="8"/>
      <c r="K20" s="7"/>
      <c r="L20" s="7"/>
      <c r="M20" s="7"/>
      <c r="N20" s="7"/>
      <c r="O20" s="7"/>
      <c r="P20" s="7"/>
      <c r="Q20" s="7"/>
      <c r="R20" s="16"/>
      <c r="S20" s="7"/>
      <c r="T20" s="4"/>
    </row>
    <row r="21" spans="1:20" ht="15" thickBot="1" x14ac:dyDescent="0.25">
      <c r="A21" s="4"/>
      <c r="B21" s="5"/>
      <c r="C21" s="6"/>
      <c r="D21" s="4"/>
      <c r="E21" s="6"/>
      <c r="F21" s="14"/>
      <c r="G21" s="15"/>
      <c r="H21" s="7"/>
      <c r="I21" s="7"/>
      <c r="J21" s="8"/>
      <c r="K21" s="7"/>
      <c r="L21" s="7"/>
      <c r="M21" s="7"/>
      <c r="N21" s="7"/>
      <c r="O21" s="7"/>
      <c r="P21" s="7"/>
      <c r="Q21" s="7"/>
      <c r="R21" s="16"/>
      <c r="S21" s="7"/>
      <c r="T21" s="4"/>
    </row>
    <row r="22" spans="1:20" ht="15" thickBot="1" x14ac:dyDescent="0.25">
      <c r="A22" s="4"/>
      <c r="B22" s="5"/>
      <c r="C22" s="6"/>
      <c r="D22" s="4"/>
      <c r="E22" s="6"/>
      <c r="F22" s="14"/>
      <c r="G22" s="15"/>
      <c r="H22" s="7"/>
      <c r="I22" s="7"/>
      <c r="J22" s="8"/>
      <c r="K22" s="7"/>
      <c r="L22" s="7"/>
      <c r="M22" s="7"/>
      <c r="N22" s="7"/>
      <c r="O22" s="7"/>
      <c r="P22" s="7"/>
      <c r="Q22" s="7"/>
      <c r="R22" s="16"/>
      <c r="S22" s="7"/>
      <c r="T22" s="4"/>
    </row>
    <row r="23" spans="1:20" ht="15" thickBot="1" x14ac:dyDescent="0.25">
      <c r="A23" s="4"/>
      <c r="B23" s="5"/>
      <c r="C23" s="6"/>
      <c r="D23" s="4"/>
      <c r="E23" s="6"/>
      <c r="F23" s="14"/>
      <c r="G23" s="15"/>
      <c r="H23" s="7"/>
      <c r="I23" s="7"/>
      <c r="J23" s="8"/>
      <c r="K23" s="7"/>
      <c r="L23" s="7"/>
      <c r="M23" s="7"/>
      <c r="N23" s="7"/>
      <c r="O23" s="7"/>
      <c r="P23" s="7"/>
      <c r="Q23" s="7"/>
      <c r="R23" s="16"/>
      <c r="S23" s="7"/>
      <c r="T23" s="4"/>
    </row>
    <row r="24" spans="1:20" ht="15" thickBot="1" x14ac:dyDescent="0.25">
      <c r="A24" s="4"/>
      <c r="B24" s="5"/>
      <c r="C24" s="6"/>
      <c r="D24" s="4"/>
      <c r="E24" s="6"/>
      <c r="F24" s="14"/>
      <c r="G24" s="15"/>
      <c r="H24" s="7"/>
      <c r="I24" s="7"/>
      <c r="J24" s="8"/>
      <c r="K24" s="7"/>
      <c r="L24" s="7"/>
      <c r="M24" s="7"/>
      <c r="N24" s="7"/>
      <c r="O24" s="7"/>
      <c r="P24" s="7"/>
      <c r="Q24" s="7"/>
      <c r="R24" s="16"/>
      <c r="S24" s="7"/>
      <c r="T24" s="4"/>
    </row>
    <row r="25" spans="1:20" ht="15" thickBot="1" x14ac:dyDescent="0.25">
      <c r="A25" s="4"/>
      <c r="B25" s="5"/>
      <c r="C25" s="6"/>
      <c r="D25" s="4"/>
      <c r="E25" s="6"/>
      <c r="F25" s="14"/>
      <c r="G25" s="15"/>
      <c r="H25" s="7"/>
      <c r="I25" s="7"/>
      <c r="J25" s="8"/>
      <c r="K25" s="7"/>
      <c r="L25" s="7"/>
      <c r="M25" s="7"/>
      <c r="N25" s="7"/>
      <c r="O25" s="7"/>
      <c r="P25" s="7"/>
      <c r="Q25" s="7"/>
      <c r="R25" s="16"/>
      <c r="S25" s="7"/>
      <c r="T25" s="4"/>
    </row>
    <row r="26" spans="1:20" ht="15" thickBot="1" x14ac:dyDescent="0.25">
      <c r="A26" s="4"/>
      <c r="B26" s="5"/>
      <c r="C26" s="6"/>
      <c r="D26" s="4"/>
      <c r="E26" s="6"/>
      <c r="F26" s="14"/>
      <c r="G26" s="15"/>
      <c r="H26" s="7"/>
      <c r="I26" s="7"/>
      <c r="J26" s="8"/>
      <c r="K26" s="7"/>
      <c r="L26" s="7"/>
      <c r="M26" s="7"/>
      <c r="N26" s="7"/>
      <c r="O26" s="7"/>
      <c r="P26" s="7"/>
      <c r="Q26" s="7"/>
      <c r="R26" s="16"/>
      <c r="S26" s="7"/>
      <c r="T26" s="4"/>
    </row>
    <row r="27" spans="1:20" ht="15" thickBot="1" x14ac:dyDescent="0.25">
      <c r="A27" s="4"/>
      <c r="B27" s="5"/>
      <c r="C27" s="6"/>
      <c r="D27" s="4"/>
      <c r="E27" s="6"/>
      <c r="F27" s="14"/>
      <c r="G27" s="15"/>
      <c r="H27" s="7"/>
      <c r="I27" s="7"/>
      <c r="J27" s="8"/>
      <c r="K27" s="7"/>
      <c r="L27" s="7"/>
      <c r="M27" s="7"/>
      <c r="N27" s="7"/>
      <c r="O27" s="7"/>
      <c r="P27" s="7"/>
      <c r="Q27" s="7"/>
      <c r="R27" s="16"/>
      <c r="S27" s="7"/>
      <c r="T27" s="4"/>
    </row>
    <row r="28" spans="1:20" ht="15" thickBot="1" x14ac:dyDescent="0.25">
      <c r="A28" s="4"/>
      <c r="B28" s="5"/>
      <c r="C28" s="6"/>
      <c r="D28" s="4"/>
      <c r="E28" s="6"/>
      <c r="F28" s="14"/>
      <c r="G28" s="15"/>
      <c r="H28" s="7"/>
      <c r="I28" s="7"/>
      <c r="J28" s="8"/>
      <c r="K28" s="7"/>
      <c r="L28" s="7"/>
      <c r="M28" s="7"/>
      <c r="N28" s="7"/>
      <c r="O28" s="7"/>
      <c r="P28" s="7"/>
      <c r="Q28" s="7"/>
      <c r="R28" s="16"/>
      <c r="S28" s="7"/>
      <c r="T28" s="4"/>
    </row>
    <row r="29" spans="1:20" ht="15" thickBot="1" x14ac:dyDescent="0.25">
      <c r="A29" s="4"/>
      <c r="B29" s="5"/>
      <c r="C29" s="6"/>
      <c r="D29" s="4"/>
      <c r="E29" s="6"/>
      <c r="F29" s="14"/>
      <c r="G29" s="15"/>
      <c r="H29" s="7"/>
      <c r="I29" s="7"/>
      <c r="J29" s="8"/>
      <c r="K29" s="7"/>
      <c r="L29" s="7"/>
      <c r="M29" s="7"/>
      <c r="N29" s="7"/>
      <c r="O29" s="7"/>
      <c r="P29" s="7"/>
      <c r="Q29" s="7"/>
      <c r="R29" s="16"/>
      <c r="S29" s="7"/>
      <c r="T29" s="4"/>
    </row>
    <row r="30" spans="1:20" ht="15" thickBot="1" x14ac:dyDescent="0.25">
      <c r="A30" s="4"/>
      <c r="B30" s="5"/>
      <c r="C30" s="6"/>
      <c r="D30" s="4"/>
      <c r="E30" s="6"/>
      <c r="F30" s="14"/>
      <c r="G30" s="15"/>
      <c r="H30" s="7"/>
      <c r="I30" s="7"/>
      <c r="J30" s="8"/>
      <c r="K30" s="7"/>
      <c r="L30" s="7"/>
      <c r="M30" s="7"/>
      <c r="N30" s="7"/>
      <c r="O30" s="7"/>
      <c r="P30" s="7"/>
      <c r="Q30" s="7"/>
      <c r="R30" s="16"/>
      <c r="S30" s="7"/>
      <c r="T30"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7:S30 T7 T9:T30 H5:I30 S5" name="区域3" securityDescriptor="O:WDG:WDD:(A;;CC;;;WD)"/>
    <protectedRange algorithmName="SHA-512" hashValue="K/SDhfe+/mjxv835odsVoEdtAHi7cAaH/jgwxLhbSWA8AwXq7rzFQ5bNmKChXjNkjDXl9kBDks9BeCwB940epA==" saltValue="Umv4IPsuPuqtBoPxakNlTw==" spinCount="100000" sqref="S12:T30 A5:E30 S7:S11 H5:Q30 S5" name="区域1" securityDescriptor="O:WDG:WDD:(A;;CC;;;WD)"/>
    <protectedRange algorithmName="SHA-512" hashValue="l1fHgc1sn3GbDQtgPtObh5+t7OL3RqRoTbD8spI9RdpGb1tJka3sPqVR5prcrUOY6S1IScfOCNcLFg9dAyDrRQ==" saltValue="nrfajk7BgFTF1u/ElXNgLQ==" spinCount="100000" sqref="J5:Q30" name="区域2" securityDescriptor="O:WDG:WDD:(A;;CC;;;WD)"/>
    <protectedRange algorithmName="SHA-512" hashValue="Wz6AdmABacdLpzhjV/iEHOpAZxX5uFPUHfb7O8gHmSRJrtjrAEnR8v1VZNZM7oz8udZc1nX8h9RDIZmlvaZYtA==" saltValue="s5A0E9YuB7q7LjZBwuMWPQ==" spinCount="100000" sqref="S6" name="区域3_1" securityDescriptor="O:WDG:WDD:(A;;CC;;;WD)"/>
    <protectedRange algorithmName="SHA-512" hashValue="K/SDhfe+/mjxv835odsVoEdtAHi7cAaH/jgwxLhbSWA8AwXq7rzFQ5bNmKChXjNkjDXl9kBDks9BeCwB940epA==" saltValue="Umv4IPsuPuqtBoPxakNlTw==" spinCount="100000" sqref="S6" name="区域1_1" securityDescriptor="O:WDG:WDD:(A;;CC;;;WD)"/>
    <protectedRange algorithmName="SHA-512" hashValue="Wz6AdmABacdLpzhjV/iEHOpAZxX5uFPUHfb7O8gHmSRJrtjrAEnR8v1VZNZM7oz8udZc1nX8h9RDIZmlvaZYtA==" saltValue="s5A0E9YuB7q7LjZBwuMWPQ==" spinCount="100000" sqref="T8" name="区域3_1_1" securityDescriptor="O:WDG:WDD:(A;;CC;;;WD)"/>
    <protectedRange algorithmName="SHA-512" hashValue="Wz6AdmABacdLpzhjV/iEHOpAZxX5uFPUHfb7O8gHmSRJrtjrAEnR8v1VZNZM7oz8udZc1nX8h9RDIZmlvaZYtA==" saltValue="s5A0E9YuB7q7LjZBwuMWPQ==" spinCount="100000" sqref="T5" name="区域3_1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B459A-DE63-0A45-9E0A-D17C1D7DF4F5}">
  <dimension ref="A1:T31"/>
  <sheetViews>
    <sheetView topLeftCell="A8" workbookViewId="0">
      <selection activeCell="T11" sqref="T11"/>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1" t="s">
        <v>7</v>
      </c>
      <c r="J4" s="3" t="s">
        <v>9</v>
      </c>
      <c r="K4" s="3" t="s">
        <v>11</v>
      </c>
      <c r="L4" s="3" t="s">
        <v>27</v>
      </c>
      <c r="M4" s="3" t="s">
        <v>21</v>
      </c>
      <c r="N4" s="13" t="s">
        <v>28</v>
      </c>
      <c r="O4" s="9" t="s">
        <v>5</v>
      </c>
      <c r="P4" s="13" t="s">
        <v>29</v>
      </c>
      <c r="Q4" s="9" t="s">
        <v>5</v>
      </c>
      <c r="R4" s="44"/>
      <c r="S4" s="46"/>
      <c r="T4" s="41"/>
    </row>
    <row r="5" spans="1:20" ht="15.75" customHeight="1" thickBot="1" x14ac:dyDescent="0.25">
      <c r="A5" s="5"/>
      <c r="B5" s="5"/>
      <c r="C5" s="6"/>
      <c r="D5" s="4">
        <v>43996</v>
      </c>
      <c r="E5" s="29">
        <v>116</v>
      </c>
      <c r="F5" s="14">
        <f>IF(I5="Melted Out", 0, IF(I5="","",H5-E5-K5-M5))</f>
        <v>613</v>
      </c>
      <c r="G5" s="15">
        <f>IF(AND(F5&lt;&gt;"",F4&lt;&gt;""),IF(I5="New Installation",0,IF(I5="Melted Out","&gt;"&amp;TEXT((F4+K4+M4)-(F5+K5+M5),"0.00"),(F4+K4+M4)-(F5+K5+M5))),"")</f>
        <v>0</v>
      </c>
      <c r="H5" s="7">
        <f>5*150</f>
        <v>750</v>
      </c>
      <c r="I5" s="7" t="s">
        <v>14</v>
      </c>
      <c r="J5" s="6" t="s">
        <v>17</v>
      </c>
      <c r="K5" s="7">
        <v>21</v>
      </c>
      <c r="L5" s="7" t="s">
        <v>69</v>
      </c>
      <c r="M5" s="7">
        <v>0</v>
      </c>
      <c r="N5" s="7"/>
      <c r="O5" s="7"/>
      <c r="P5" s="7"/>
      <c r="Q5" s="7"/>
      <c r="R5" s="16">
        <f t="shared" ref="R5:R11" si="0">IF(I5="New Installation",0,IF(I5="","",IF(OR(I5="Melted Out",F5=0),"&gt;"&amp;TEXT((F4-F5)*IF(ISNUMBER(P5),P5,0.9)+M4*N4-M5*N5,"0.00"),(F4-F5)*IF(ISNUMBER(P5),P5,0.9)+M4*N4-M5*N5)))</f>
        <v>0</v>
      </c>
      <c r="S5" s="7"/>
      <c r="T5" s="4" t="s">
        <v>71</v>
      </c>
    </row>
    <row r="6" spans="1:20" ht="61" thickBot="1" x14ac:dyDescent="0.25">
      <c r="A6" s="5"/>
      <c r="B6" s="5"/>
      <c r="C6" s="6"/>
      <c r="D6" s="4">
        <v>44001</v>
      </c>
      <c r="E6" s="29">
        <v>129</v>
      </c>
      <c r="F6" s="14">
        <f>IF(I6="Melted Out", 0, IF(I6="","",H6-E6-K6-M6))</f>
        <v>600</v>
      </c>
      <c r="G6" s="15">
        <f>IF(AND(F6&lt;&gt;"",F5&lt;&gt;""),IF(I6="New Installation",0,IF(I6="Melted Out","&gt;"&amp;TEXT((F5+K5+M5)-(F6+K6+M6),"0.00"),(F5+K5+M5)-(F6+K6+M6))),"")</f>
        <v>13</v>
      </c>
      <c r="H6" s="7">
        <f>5*150</f>
        <v>750</v>
      </c>
      <c r="I6" s="7" t="s">
        <v>41</v>
      </c>
      <c r="J6" s="6" t="s">
        <v>17</v>
      </c>
      <c r="K6" s="7">
        <v>21</v>
      </c>
      <c r="L6" s="7" t="s">
        <v>69</v>
      </c>
      <c r="M6" s="7">
        <v>0</v>
      </c>
      <c r="N6" s="7"/>
      <c r="O6" s="7"/>
      <c r="P6" s="7"/>
      <c r="Q6" s="7"/>
      <c r="R6" s="16">
        <f t="shared" si="0"/>
        <v>11.700000000000001</v>
      </c>
      <c r="S6" s="7"/>
      <c r="T6" s="4" t="s">
        <v>70</v>
      </c>
    </row>
    <row r="7" spans="1:20" ht="61" thickBot="1" x14ac:dyDescent="0.25">
      <c r="A7" s="5">
        <v>61.484126038849297</v>
      </c>
      <c r="B7" s="5">
        <v>142.923676008358</v>
      </c>
      <c r="C7" s="6">
        <v>585.78295900000001</v>
      </c>
      <c r="D7" s="4">
        <v>44037</v>
      </c>
      <c r="E7" s="29">
        <f>150+23</f>
        <v>173</v>
      </c>
      <c r="F7" s="14">
        <f>IF(I7="Melted Out", 0, IF(I7="","",H7-E7-K7-M7))</f>
        <v>556</v>
      </c>
      <c r="G7" s="15">
        <f>IF(AND(F7&lt;&gt;"",F6&lt;&gt;""),IF(I7="New Installation",0,IF(I7="Melted Out","&gt;"&amp;TEXT((F6+K6+M6)-(F7+K7+M7),"0.00"),(F6+K6+M6)-(F7+K7+M7))),"")</f>
        <v>44</v>
      </c>
      <c r="H7" s="7">
        <v>750</v>
      </c>
      <c r="I7" s="7" t="s">
        <v>41</v>
      </c>
      <c r="J7" s="6" t="s">
        <v>17</v>
      </c>
      <c r="K7" s="7">
        <v>21</v>
      </c>
      <c r="L7" s="7" t="s">
        <v>69</v>
      </c>
      <c r="M7" s="7">
        <v>0</v>
      </c>
      <c r="N7" s="7"/>
      <c r="O7" s="7"/>
      <c r="P7" s="7"/>
      <c r="Q7" s="7"/>
      <c r="R7" s="16">
        <f t="shared" si="0"/>
        <v>39.6</v>
      </c>
      <c r="S7" s="7"/>
      <c r="T7" s="4" t="s">
        <v>54</v>
      </c>
    </row>
    <row r="8" spans="1:20" ht="61" thickBot="1" x14ac:dyDescent="0.25">
      <c r="A8" s="5"/>
      <c r="B8" s="5"/>
      <c r="C8" s="6"/>
      <c r="D8" s="4">
        <v>44080</v>
      </c>
      <c r="E8" s="29">
        <v>63</v>
      </c>
      <c r="F8" s="14">
        <f>IF(I8="Melted Out", 0, IF(I8="","",H8-E8-K8-M8))</f>
        <v>516</v>
      </c>
      <c r="G8" s="15">
        <f>IF(AND(F8&lt;&gt;"",F7&lt;&gt;""),IF(I8="New Installation",0,IF(I8="Melted Out","&gt;"&amp;TEXT((F7+K7+M7)-(F8+K8+M8),"0.00"),(F7+K7+M7)-(F8+K8+M8))),"")</f>
        <v>40</v>
      </c>
      <c r="H8" s="7">
        <v>600</v>
      </c>
      <c r="I8" s="7" t="s">
        <v>41</v>
      </c>
      <c r="J8" s="6" t="s">
        <v>17</v>
      </c>
      <c r="K8" s="7">
        <v>21</v>
      </c>
      <c r="L8" s="7" t="s">
        <v>69</v>
      </c>
      <c r="M8" s="7">
        <v>0</v>
      </c>
      <c r="N8" s="7"/>
      <c r="O8" s="4"/>
      <c r="P8" s="7"/>
      <c r="Q8" s="7"/>
      <c r="R8" s="16">
        <f t="shared" si="0"/>
        <v>36</v>
      </c>
      <c r="S8" s="4"/>
      <c r="T8" s="4" t="s">
        <v>68</v>
      </c>
    </row>
    <row r="9" spans="1:20" ht="61" thickBot="1" x14ac:dyDescent="0.25">
      <c r="A9" s="5">
        <v>61.483947000000001</v>
      </c>
      <c r="B9" s="5">
        <v>142.92346000000001</v>
      </c>
      <c r="C9" s="6">
        <v>583.375854</v>
      </c>
      <c r="D9" s="4">
        <v>44351</v>
      </c>
      <c r="E9" s="29">
        <v>104</v>
      </c>
      <c r="F9" s="14">
        <f t="shared" ref="F9:F15" si="1">IF(I9="Melted Out", 0, IF(I9="","",H9-E9-K9-M9))</f>
        <v>475</v>
      </c>
      <c r="G9" s="15">
        <f t="shared" ref="G9:G15" si="2">IF(AND(F9&lt;&gt;"",F8&lt;&gt;""),IF(I9="New Installation",0,IF(I9="Melted Out","&gt;"&amp;TEXT((F8+K8+M8)-(F9+K9+M9),"0.00"),(F8+K8+M8)-(F9+K9+M9))),"")</f>
        <v>41</v>
      </c>
      <c r="H9" s="7">
        <v>600</v>
      </c>
      <c r="I9" s="7" t="s">
        <v>41</v>
      </c>
      <c r="J9" s="4" t="s">
        <v>17</v>
      </c>
      <c r="K9" s="6">
        <v>21</v>
      </c>
      <c r="L9" s="6" t="s">
        <v>69</v>
      </c>
      <c r="M9" s="6">
        <v>0</v>
      </c>
      <c r="N9" s="7"/>
      <c r="O9" s="4"/>
      <c r="P9" s="7"/>
      <c r="Q9" s="7"/>
      <c r="R9" s="16">
        <f t="shared" si="0"/>
        <v>36.9</v>
      </c>
      <c r="S9" s="4"/>
      <c r="T9" s="4" t="s">
        <v>87</v>
      </c>
    </row>
    <row r="10" spans="1:20" ht="61" thickBot="1" x14ac:dyDescent="0.25">
      <c r="A10" s="5">
        <v>61.4839019905775</v>
      </c>
      <c r="B10" s="5">
        <v>142.92345003224901</v>
      </c>
      <c r="C10" s="6">
        <v>581.67559800000004</v>
      </c>
      <c r="D10" s="4">
        <v>44390</v>
      </c>
      <c r="E10" s="29">
        <v>160</v>
      </c>
      <c r="F10" s="14">
        <f t="shared" si="1"/>
        <v>419</v>
      </c>
      <c r="G10" s="15">
        <f t="shared" si="2"/>
        <v>56</v>
      </c>
      <c r="H10" s="7">
        <v>600</v>
      </c>
      <c r="I10" s="7" t="s">
        <v>41</v>
      </c>
      <c r="J10" s="4" t="s">
        <v>17</v>
      </c>
      <c r="K10" s="6">
        <v>21</v>
      </c>
      <c r="L10" s="6" t="s">
        <v>69</v>
      </c>
      <c r="M10" s="6">
        <v>0</v>
      </c>
      <c r="N10" s="7"/>
      <c r="O10" s="4"/>
      <c r="P10" s="7"/>
      <c r="Q10" s="7"/>
      <c r="R10" s="16">
        <f t="shared" si="0"/>
        <v>50.4</v>
      </c>
      <c r="S10" s="4"/>
      <c r="T10" s="4" t="s">
        <v>87</v>
      </c>
    </row>
    <row r="11" spans="1:20" ht="91" thickBot="1" x14ac:dyDescent="0.25">
      <c r="A11" s="5">
        <v>61.483873000000003</v>
      </c>
      <c r="B11" s="5">
        <v>142.92337000000001</v>
      </c>
      <c r="C11" s="6">
        <v>580.30377199999998</v>
      </c>
      <c r="D11" s="4">
        <v>44451</v>
      </c>
      <c r="E11" s="29">
        <v>222</v>
      </c>
      <c r="F11" s="14">
        <f t="shared" si="1"/>
        <v>357</v>
      </c>
      <c r="G11" s="15">
        <f t="shared" si="2"/>
        <v>62</v>
      </c>
      <c r="H11" s="7">
        <v>600</v>
      </c>
      <c r="I11" s="7" t="s">
        <v>41</v>
      </c>
      <c r="J11" s="4" t="s">
        <v>17</v>
      </c>
      <c r="K11" s="6">
        <v>21</v>
      </c>
      <c r="L11" s="6" t="s">
        <v>122</v>
      </c>
      <c r="M11" s="6">
        <v>0</v>
      </c>
      <c r="N11" s="7"/>
      <c r="O11" s="4"/>
      <c r="P11" s="7"/>
      <c r="Q11" s="7"/>
      <c r="R11" s="16">
        <f t="shared" si="0"/>
        <v>55.800000000000004</v>
      </c>
      <c r="S11" s="4" t="s">
        <v>123</v>
      </c>
      <c r="T11" s="4" t="s">
        <v>121</v>
      </c>
    </row>
    <row r="12" spans="1:20" ht="16" thickBot="1" x14ac:dyDescent="0.25">
      <c r="A12" s="5"/>
      <c r="B12" s="5"/>
      <c r="C12" s="6"/>
      <c r="D12" s="4"/>
      <c r="E12" s="29"/>
      <c r="F12" s="14" t="str">
        <f t="shared" si="1"/>
        <v/>
      </c>
      <c r="G12" s="15" t="str">
        <f t="shared" si="2"/>
        <v/>
      </c>
      <c r="H12" s="7"/>
      <c r="I12" s="7"/>
      <c r="J12" s="4"/>
      <c r="K12" s="6"/>
      <c r="L12" s="6"/>
      <c r="M12" s="6"/>
      <c r="N12" s="7"/>
      <c r="O12" s="4"/>
      <c r="P12" s="7"/>
      <c r="Q12" s="7"/>
      <c r="R12" s="16"/>
      <c r="S12" s="4"/>
      <c r="T12" s="4"/>
    </row>
    <row r="13" spans="1:20" ht="16" thickBot="1" x14ac:dyDescent="0.25">
      <c r="A13" s="5"/>
      <c r="B13" s="5"/>
      <c r="C13" s="6"/>
      <c r="D13" s="4"/>
      <c r="E13" s="29"/>
      <c r="F13" s="14" t="str">
        <f t="shared" si="1"/>
        <v/>
      </c>
      <c r="G13" s="15" t="str">
        <f t="shared" si="2"/>
        <v/>
      </c>
      <c r="H13" s="7"/>
      <c r="I13" s="7"/>
      <c r="J13" s="4"/>
      <c r="K13" s="6"/>
      <c r="L13" s="6"/>
      <c r="M13" s="6"/>
      <c r="N13" s="7"/>
      <c r="O13" s="4"/>
      <c r="P13" s="7"/>
      <c r="Q13" s="4"/>
      <c r="R13" s="16" t="str">
        <f t="shared" ref="R13:R31" si="3">IF(I13="New Installation",0,IF(I13="","",IF(OR(I13="Melted Out",F13=0),"&gt;"&amp;TEXT((F12-F13)*IF(ISNUMBER(P13),P13,0.9)+M12*N12-M13*N13,"0.00"),(F12-F13)*IF(ISNUMBER(P13),P13,0.9)+M12*N12-M13*N13)))</f>
        <v/>
      </c>
      <c r="S13" s="7"/>
      <c r="T13" s="4"/>
    </row>
    <row r="14" spans="1:20" ht="16" thickBot="1" x14ac:dyDescent="0.25">
      <c r="A14" s="5"/>
      <c r="B14" s="5"/>
      <c r="C14" s="6"/>
      <c r="D14" s="4"/>
      <c r="E14" s="29"/>
      <c r="F14" s="14" t="str">
        <f t="shared" si="1"/>
        <v/>
      </c>
      <c r="G14" s="15" t="str">
        <f t="shared" si="2"/>
        <v/>
      </c>
      <c r="H14" s="7"/>
      <c r="I14" s="7"/>
      <c r="J14" s="4"/>
      <c r="K14" s="6"/>
      <c r="L14" s="6"/>
      <c r="M14" s="6"/>
      <c r="N14" s="7"/>
      <c r="O14" s="4"/>
      <c r="P14" s="7"/>
      <c r="Q14" s="4"/>
      <c r="R14" s="16" t="str">
        <f t="shared" si="3"/>
        <v/>
      </c>
      <c r="S14" s="7"/>
      <c r="T14" s="4"/>
    </row>
    <row r="15" spans="1:20" ht="16" thickBot="1" x14ac:dyDescent="0.25">
      <c r="A15" s="5"/>
      <c r="B15" s="5"/>
      <c r="C15" s="6"/>
      <c r="D15" s="4"/>
      <c r="E15" s="29"/>
      <c r="F15" s="14" t="str">
        <f t="shared" si="1"/>
        <v/>
      </c>
      <c r="G15" s="15" t="str">
        <f t="shared" si="2"/>
        <v/>
      </c>
      <c r="H15" s="7"/>
      <c r="I15" s="7"/>
      <c r="J15" s="4"/>
      <c r="K15" s="6"/>
      <c r="L15" s="6"/>
      <c r="M15" s="6"/>
      <c r="N15" s="7"/>
      <c r="O15" s="4"/>
      <c r="P15" s="7"/>
      <c r="Q15" s="4"/>
      <c r="R15" s="16" t="str">
        <f t="shared" si="3"/>
        <v/>
      </c>
      <c r="S15" s="7"/>
      <c r="T15" s="4"/>
    </row>
    <row r="16" spans="1:20" ht="16" thickBot="1" x14ac:dyDescent="0.25">
      <c r="A16" s="5"/>
      <c r="B16" s="5"/>
      <c r="C16" s="6"/>
      <c r="D16" s="4"/>
      <c r="E16" s="29"/>
      <c r="F16" s="14" t="str">
        <f t="shared" ref="F16:F31" si="4">IF(I16="Melted Out", 0, IF(I16="","",H16-E16-K16-M16))</f>
        <v/>
      </c>
      <c r="G16" s="15" t="str">
        <f t="shared" ref="G16:G31" si="5">IF(AND(F16&lt;&gt;"",F15&lt;&gt;""),IF(I16="New Installation",0,IF(I16="Melted Out","&gt;"&amp;TEXT((F15+K15+M15)-(F16+K16+M16),"0.00"),(F15+K15+M15)-(F16+K16+M16))),"")</f>
        <v/>
      </c>
      <c r="H16" s="7"/>
      <c r="I16" s="7"/>
      <c r="J16" s="4"/>
      <c r="K16" s="6"/>
      <c r="L16" s="6"/>
      <c r="M16" s="6"/>
      <c r="N16" s="7"/>
      <c r="O16" s="4"/>
      <c r="P16" s="7"/>
      <c r="Q16" s="4"/>
      <c r="R16" s="16" t="str">
        <f t="shared" si="3"/>
        <v/>
      </c>
      <c r="S16" s="7"/>
      <c r="T16" s="4"/>
    </row>
    <row r="17" spans="1:20" ht="16" thickBot="1" x14ac:dyDescent="0.25">
      <c r="A17" s="5"/>
      <c r="B17" s="5"/>
      <c r="C17" s="6"/>
      <c r="D17" s="4"/>
      <c r="E17" s="29"/>
      <c r="F17" s="14" t="str">
        <f t="shared" si="4"/>
        <v/>
      </c>
      <c r="G17" s="15" t="str">
        <f t="shared" si="5"/>
        <v/>
      </c>
      <c r="H17" s="7"/>
      <c r="I17" s="7"/>
      <c r="J17" s="4"/>
      <c r="K17" s="6"/>
      <c r="L17" s="6"/>
      <c r="M17" s="6"/>
      <c r="N17" s="7"/>
      <c r="O17" s="4"/>
      <c r="P17" s="7"/>
      <c r="Q17" s="4"/>
      <c r="R17" s="16" t="str">
        <f t="shared" si="3"/>
        <v/>
      </c>
      <c r="S17" s="7"/>
      <c r="T17" s="4"/>
    </row>
    <row r="18" spans="1:20" ht="16" thickBot="1" x14ac:dyDescent="0.25">
      <c r="A18" s="5"/>
      <c r="B18" s="5"/>
      <c r="C18" s="6"/>
      <c r="D18" s="4"/>
      <c r="E18" s="29"/>
      <c r="F18" s="14" t="str">
        <f t="shared" si="4"/>
        <v/>
      </c>
      <c r="G18" s="15" t="str">
        <f t="shared" si="5"/>
        <v/>
      </c>
      <c r="H18" s="7"/>
      <c r="I18" s="7"/>
      <c r="J18" s="4"/>
      <c r="K18" s="6"/>
      <c r="L18" s="6"/>
      <c r="M18" s="6"/>
      <c r="N18" s="7"/>
      <c r="O18" s="4"/>
      <c r="P18" s="7"/>
      <c r="Q18" s="4"/>
      <c r="R18" s="16" t="str">
        <f t="shared" si="3"/>
        <v/>
      </c>
      <c r="S18" s="7"/>
      <c r="T18" s="4"/>
    </row>
    <row r="19" spans="1:20" ht="16" thickBot="1" x14ac:dyDescent="0.25">
      <c r="A19" s="5"/>
      <c r="B19" s="5"/>
      <c r="C19" s="6"/>
      <c r="D19" s="4"/>
      <c r="E19" s="29"/>
      <c r="F19" s="14" t="str">
        <f t="shared" si="4"/>
        <v/>
      </c>
      <c r="G19" s="15" t="str">
        <f t="shared" si="5"/>
        <v/>
      </c>
      <c r="H19" s="7"/>
      <c r="I19" s="7"/>
      <c r="J19" s="4"/>
      <c r="K19" s="6"/>
      <c r="L19" s="6"/>
      <c r="M19" s="6"/>
      <c r="N19" s="7"/>
      <c r="O19" s="4"/>
      <c r="P19" s="7"/>
      <c r="Q19" s="4"/>
      <c r="R19" s="16" t="str">
        <f t="shared" si="3"/>
        <v/>
      </c>
      <c r="S19" s="7"/>
      <c r="T19" s="4"/>
    </row>
    <row r="20" spans="1:20" ht="16" thickBot="1" x14ac:dyDescent="0.25">
      <c r="A20" s="5"/>
      <c r="B20" s="5"/>
      <c r="C20" s="6"/>
      <c r="D20" s="4"/>
      <c r="E20" s="29"/>
      <c r="F20" s="14" t="str">
        <f t="shared" si="4"/>
        <v/>
      </c>
      <c r="G20" s="15" t="str">
        <f t="shared" si="5"/>
        <v/>
      </c>
      <c r="H20" s="7"/>
      <c r="I20" s="7"/>
      <c r="J20" s="4"/>
      <c r="K20" s="6"/>
      <c r="L20" s="6"/>
      <c r="M20" s="6"/>
      <c r="N20" s="7"/>
      <c r="O20" s="4"/>
      <c r="P20" s="7"/>
      <c r="Q20" s="4"/>
      <c r="R20" s="16" t="str">
        <f t="shared" si="3"/>
        <v/>
      </c>
      <c r="S20" s="7"/>
      <c r="T20" s="4"/>
    </row>
    <row r="21" spans="1:20" ht="16" thickBot="1" x14ac:dyDescent="0.25">
      <c r="A21" s="5"/>
      <c r="B21" s="5"/>
      <c r="C21" s="6"/>
      <c r="D21" s="4"/>
      <c r="E21" s="29"/>
      <c r="F21" s="14" t="str">
        <f t="shared" si="4"/>
        <v/>
      </c>
      <c r="G21" s="15" t="str">
        <f t="shared" si="5"/>
        <v/>
      </c>
      <c r="H21" s="7"/>
      <c r="I21" s="7"/>
      <c r="J21" s="4"/>
      <c r="K21" s="6"/>
      <c r="L21" s="6"/>
      <c r="M21" s="6"/>
      <c r="N21" s="7"/>
      <c r="O21" s="4"/>
      <c r="P21" s="7"/>
      <c r="Q21" s="4"/>
      <c r="R21" s="16" t="str">
        <f t="shared" si="3"/>
        <v/>
      </c>
      <c r="S21" s="7"/>
      <c r="T21" s="4"/>
    </row>
    <row r="22" spans="1:20" ht="16" thickBot="1" x14ac:dyDescent="0.25">
      <c r="A22" s="5"/>
      <c r="B22" s="5"/>
      <c r="C22" s="6"/>
      <c r="D22" s="4"/>
      <c r="E22" s="6"/>
      <c r="F22" s="14" t="str">
        <f t="shared" si="4"/>
        <v/>
      </c>
      <c r="G22" s="15" t="str">
        <f t="shared" si="5"/>
        <v/>
      </c>
      <c r="H22" s="7"/>
      <c r="I22" s="7"/>
      <c r="J22" s="4"/>
      <c r="K22" s="6"/>
      <c r="L22" s="6"/>
      <c r="M22" s="6"/>
      <c r="N22" s="7"/>
      <c r="O22" s="4"/>
      <c r="P22" s="7"/>
      <c r="Q22" s="4"/>
      <c r="R22" s="16" t="str">
        <f t="shared" si="3"/>
        <v/>
      </c>
      <c r="S22" s="7"/>
      <c r="T22" s="4"/>
    </row>
    <row r="23" spans="1:20" ht="16" thickBot="1" x14ac:dyDescent="0.25">
      <c r="A23" s="5"/>
      <c r="B23" s="5"/>
      <c r="C23" s="6"/>
      <c r="D23" s="4"/>
      <c r="E23" s="6"/>
      <c r="F23" s="14" t="str">
        <f t="shared" si="4"/>
        <v/>
      </c>
      <c r="G23" s="15" t="str">
        <f t="shared" si="5"/>
        <v/>
      </c>
      <c r="H23" s="7"/>
      <c r="I23" s="7"/>
      <c r="J23" s="4"/>
      <c r="K23" s="6"/>
      <c r="L23" s="6"/>
      <c r="M23" s="6"/>
      <c r="N23" s="7"/>
      <c r="O23" s="4"/>
      <c r="P23" s="7"/>
      <c r="Q23" s="4"/>
      <c r="R23" s="16" t="str">
        <f t="shared" si="3"/>
        <v/>
      </c>
      <c r="S23" s="7"/>
      <c r="T23" s="4"/>
    </row>
    <row r="24" spans="1:20" ht="16" thickBot="1" x14ac:dyDescent="0.25">
      <c r="A24" s="4"/>
      <c r="B24" s="4"/>
      <c r="C24" s="4"/>
      <c r="D24" s="4"/>
      <c r="E24" s="6"/>
      <c r="F24" s="14" t="str">
        <f t="shared" si="4"/>
        <v/>
      </c>
      <c r="G24" s="15" t="str">
        <f t="shared" si="5"/>
        <v/>
      </c>
      <c r="H24" s="7"/>
      <c r="I24" s="7"/>
      <c r="J24" s="4"/>
      <c r="K24" s="6"/>
      <c r="L24" s="6"/>
      <c r="M24" s="6"/>
      <c r="N24" s="7"/>
      <c r="O24" s="4"/>
      <c r="P24" s="7"/>
      <c r="Q24" s="4"/>
      <c r="R24" s="16" t="str">
        <f t="shared" si="3"/>
        <v/>
      </c>
      <c r="S24" s="7"/>
      <c r="T24" s="4"/>
    </row>
    <row r="25" spans="1:20" ht="16" thickBot="1" x14ac:dyDescent="0.25">
      <c r="A25" s="4"/>
      <c r="B25" s="4"/>
      <c r="C25" s="4"/>
      <c r="D25" s="4"/>
      <c r="E25" s="6"/>
      <c r="F25" s="14" t="str">
        <f t="shared" si="4"/>
        <v/>
      </c>
      <c r="G25" s="15" t="str">
        <f t="shared" si="5"/>
        <v/>
      </c>
      <c r="H25" s="7"/>
      <c r="I25" s="7"/>
      <c r="J25" s="4"/>
      <c r="K25" s="6"/>
      <c r="L25" s="6"/>
      <c r="M25" s="6"/>
      <c r="N25" s="7"/>
      <c r="O25" s="4"/>
      <c r="P25" s="7"/>
      <c r="Q25" s="4"/>
      <c r="R25" s="16" t="str">
        <f t="shared" si="3"/>
        <v/>
      </c>
      <c r="S25" s="7"/>
      <c r="T25" s="4"/>
    </row>
    <row r="26" spans="1:20" ht="16" thickBot="1" x14ac:dyDescent="0.25">
      <c r="A26" s="4"/>
      <c r="B26" s="4"/>
      <c r="C26" s="4"/>
      <c r="D26" s="4"/>
      <c r="E26" s="6"/>
      <c r="F26" s="14" t="str">
        <f t="shared" si="4"/>
        <v/>
      </c>
      <c r="G26" s="15" t="str">
        <f t="shared" si="5"/>
        <v/>
      </c>
      <c r="H26" s="7"/>
      <c r="I26" s="7"/>
      <c r="J26" s="4"/>
      <c r="K26" s="6"/>
      <c r="L26" s="6"/>
      <c r="M26" s="6"/>
      <c r="N26" s="7"/>
      <c r="O26" s="4"/>
      <c r="P26" s="7"/>
      <c r="Q26" s="4"/>
      <c r="R26" s="16" t="str">
        <f t="shared" si="3"/>
        <v/>
      </c>
      <c r="S26" s="7"/>
      <c r="T26" s="4"/>
    </row>
    <row r="27" spans="1:20" ht="16" thickBot="1" x14ac:dyDescent="0.25">
      <c r="A27" s="4"/>
      <c r="B27" s="4"/>
      <c r="C27" s="4"/>
      <c r="D27" s="4"/>
      <c r="E27" s="6"/>
      <c r="F27" s="14" t="str">
        <f t="shared" si="4"/>
        <v/>
      </c>
      <c r="G27" s="15" t="str">
        <f t="shared" si="5"/>
        <v/>
      </c>
      <c r="H27" s="7"/>
      <c r="I27" s="7"/>
      <c r="J27" s="4"/>
      <c r="K27" s="6"/>
      <c r="L27" s="6"/>
      <c r="M27" s="6"/>
      <c r="N27" s="7"/>
      <c r="O27" s="4"/>
      <c r="P27" s="7"/>
      <c r="Q27" s="4"/>
      <c r="R27" s="16" t="str">
        <f t="shared" si="3"/>
        <v/>
      </c>
      <c r="S27" s="7"/>
      <c r="T27" s="4"/>
    </row>
    <row r="28" spans="1:20" ht="16" thickBot="1" x14ac:dyDescent="0.25">
      <c r="A28" s="4"/>
      <c r="B28" s="4"/>
      <c r="C28" s="4"/>
      <c r="D28" s="4"/>
      <c r="E28" s="6"/>
      <c r="F28" s="14" t="str">
        <f t="shared" si="4"/>
        <v/>
      </c>
      <c r="G28" s="15" t="str">
        <f t="shared" si="5"/>
        <v/>
      </c>
      <c r="H28" s="7"/>
      <c r="I28" s="7"/>
      <c r="J28" s="4"/>
      <c r="K28" s="6"/>
      <c r="L28" s="6"/>
      <c r="M28" s="6"/>
      <c r="N28" s="7"/>
      <c r="O28" s="4"/>
      <c r="P28" s="7"/>
      <c r="Q28" s="4"/>
      <c r="R28" s="16" t="str">
        <f t="shared" si="3"/>
        <v/>
      </c>
      <c r="S28" s="7"/>
      <c r="T28" s="4"/>
    </row>
    <row r="29" spans="1:20" ht="16" thickBot="1" x14ac:dyDescent="0.25">
      <c r="A29" s="4"/>
      <c r="B29" s="4"/>
      <c r="C29" s="4"/>
      <c r="D29" s="4"/>
      <c r="E29" s="6"/>
      <c r="F29" s="14" t="str">
        <f t="shared" si="4"/>
        <v/>
      </c>
      <c r="G29" s="15" t="str">
        <f t="shared" si="5"/>
        <v/>
      </c>
      <c r="H29" s="7"/>
      <c r="I29" s="7"/>
      <c r="J29" s="4"/>
      <c r="K29" s="6"/>
      <c r="L29" s="6"/>
      <c r="M29" s="6"/>
      <c r="N29" s="7"/>
      <c r="O29" s="4"/>
      <c r="P29" s="7"/>
      <c r="Q29" s="4"/>
      <c r="R29" s="16" t="str">
        <f t="shared" si="3"/>
        <v/>
      </c>
      <c r="S29" s="7"/>
      <c r="T29" s="4"/>
    </row>
    <row r="30" spans="1:20" ht="16" thickBot="1" x14ac:dyDescent="0.25">
      <c r="A30" s="4"/>
      <c r="B30" s="4"/>
      <c r="C30" s="4"/>
      <c r="D30" s="4"/>
      <c r="E30" s="6"/>
      <c r="F30" s="14" t="str">
        <f t="shared" si="4"/>
        <v/>
      </c>
      <c r="G30" s="15" t="str">
        <f t="shared" si="5"/>
        <v/>
      </c>
      <c r="H30" s="7"/>
      <c r="I30" s="7"/>
      <c r="J30" s="4"/>
      <c r="K30" s="6"/>
      <c r="L30" s="6"/>
      <c r="M30" s="6"/>
      <c r="N30" s="7"/>
      <c r="O30" s="4"/>
      <c r="P30" s="7"/>
      <c r="Q30" s="4"/>
      <c r="R30" s="16" t="str">
        <f t="shared" si="3"/>
        <v/>
      </c>
      <c r="S30" s="7"/>
      <c r="T30" s="4"/>
    </row>
    <row r="31" spans="1:20" ht="16" thickBot="1" x14ac:dyDescent="0.25">
      <c r="A31" s="4"/>
      <c r="B31" s="4"/>
      <c r="C31" s="4"/>
      <c r="D31" s="4"/>
      <c r="E31" s="6"/>
      <c r="F31" s="14" t="str">
        <f t="shared" si="4"/>
        <v/>
      </c>
      <c r="G31" s="15" t="str">
        <f t="shared" si="5"/>
        <v/>
      </c>
      <c r="H31" s="7"/>
      <c r="I31" s="7"/>
      <c r="J31" s="4"/>
      <c r="K31" s="6"/>
      <c r="L31" s="6"/>
      <c r="M31" s="6"/>
      <c r="N31" s="7"/>
      <c r="O31" s="4"/>
      <c r="P31" s="7"/>
      <c r="Q31" s="4"/>
      <c r="R31" s="16" t="str">
        <f t="shared" si="3"/>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22:T31 H22:I31" name="区域3" securityDescriptor="O:WDG:WDD:(A;;CC;;;WD)"/>
    <protectedRange algorithmName="SHA-512" hashValue="K/SDhfe+/mjxv835odsVoEdtAHi7cAaH/jgwxLhbSWA8AwXq7rzFQ5bNmKChXjNkjDXl9kBDks9BeCwB940epA==" saltValue="Umv4IPsuPuqtBoPxakNlTw==" spinCount="100000" sqref="A24:E31 S22:T31 H22:Q31 D22:E23" name="区域1" securityDescriptor="O:WDG:WDD:(A;;CC;;;WD)"/>
    <protectedRange algorithmName="SHA-512" hashValue="l1fHgc1sn3GbDQtgPtObh5+t7OL3RqRoTbD8spI9RdpGb1tJka3sPqVR5prcrUOY6S1IScfOCNcLFg9dAyDrRQ==" saltValue="nrfajk7BgFTF1u/ElXNgLQ==" spinCount="100000" sqref="J22:Q31" name="区域2" securityDescriptor="O:WDG:WDD:(A;;CC;;;WD)"/>
    <protectedRange algorithmName="SHA-512" hashValue="Wz6AdmABacdLpzhjV/iEHOpAZxX5uFPUHfb7O8gHmSRJrtjrAEnR8v1VZNZM7oz8udZc1nX8h9RDIZmlvaZYtA==" saltValue="s5A0E9YuB7q7LjZBwuMWPQ==" spinCount="100000" sqref="H5:I21 S5:T10 S12:T21 S11" name="区域3_1" securityDescriptor="O:WDG:WDD:(A;;CC;;;WD)"/>
    <protectedRange algorithmName="SHA-512" hashValue="K/SDhfe+/mjxv835odsVoEdtAHi7cAaH/jgwxLhbSWA8AwXq7rzFQ5bNmKChXjNkjDXl9kBDks9BeCwB940epA==" saltValue="Umv4IPsuPuqtBoPxakNlTw==" spinCount="100000" sqref="S5:T7 S13:T21 A5:E10 D11:E21 A11:C23 S8:S12 H5:Q21" name="区域1_1" securityDescriptor="O:WDG:WDD:(A;;CC;;;WD)"/>
    <protectedRange algorithmName="SHA-512" hashValue="l1fHgc1sn3GbDQtgPtObh5+t7OL3RqRoTbD8spI9RdpGb1tJka3sPqVR5prcrUOY6S1IScfOCNcLFg9dAyDrRQ==" saltValue="nrfajk7BgFTF1u/ElXNgLQ==" spinCount="100000" sqref="J5:Q21" name="区域2_1" securityDescriptor="O:WDG:WDD:(A;;CC;;;WD)"/>
    <protectedRange algorithmName="SHA-512" hashValue="Wz6AdmABacdLpzhjV/iEHOpAZxX5uFPUHfb7O8gHmSRJrtjrAEnR8v1VZNZM7oz8udZc1nX8h9RDIZmlvaZYtA==" saltValue="s5A0E9YuB7q7LjZBwuMWPQ==" spinCount="100000" sqref="T11" name="区域3_1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D946-14DB-0447-935E-12F1671AB19B}">
  <dimension ref="A1:T31"/>
  <sheetViews>
    <sheetView topLeftCell="A3" workbookViewId="0">
      <selection activeCell="K10" sqref="K10"/>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1" t="s">
        <v>7</v>
      </c>
      <c r="J4" s="3" t="s">
        <v>9</v>
      </c>
      <c r="K4" s="3" t="s">
        <v>11</v>
      </c>
      <c r="L4" s="3" t="s">
        <v>27</v>
      </c>
      <c r="M4" s="3" t="s">
        <v>21</v>
      </c>
      <c r="N4" s="13" t="s">
        <v>28</v>
      </c>
      <c r="O4" s="9" t="s">
        <v>5</v>
      </c>
      <c r="P4" s="13" t="s">
        <v>29</v>
      </c>
      <c r="Q4" s="9" t="s">
        <v>5</v>
      </c>
      <c r="R4" s="44"/>
      <c r="S4" s="46"/>
      <c r="T4" s="41"/>
    </row>
    <row r="5" spans="1:20" ht="15.75" customHeight="1" thickBot="1" x14ac:dyDescent="0.25">
      <c r="A5" s="5">
        <v>61.484059989452298</v>
      </c>
      <c r="B5" s="5">
        <v>142.92366796173101</v>
      </c>
      <c r="C5" s="6">
        <v>584.36267099999895</v>
      </c>
      <c r="D5" s="4">
        <v>43999</v>
      </c>
      <c r="E5" s="29">
        <v>-95</v>
      </c>
      <c r="F5" s="14">
        <f>IF(I5="Melted Out", 0, IF(I5="","",H5-E5-K5-M5))</f>
        <v>1289</v>
      </c>
      <c r="G5" s="15">
        <f>IF(AND(F5&lt;&gt;"",F4&lt;&gt;""),IF(I5="New Installation",0,IF(I5="Melted Out","&gt;"&amp;TEXT((F4+K4+M4)-(F5+K5+M5),"0.00"),(F4+K4+M4)-(F5+K5+M5))),"")</f>
        <v>0</v>
      </c>
      <c r="H5" s="7">
        <v>1200</v>
      </c>
      <c r="I5" s="7" t="s">
        <v>14</v>
      </c>
      <c r="J5" s="6" t="s">
        <v>17</v>
      </c>
      <c r="K5" s="7">
        <v>6</v>
      </c>
      <c r="L5" s="7" t="s">
        <v>73</v>
      </c>
      <c r="M5" s="7">
        <v>0</v>
      </c>
      <c r="N5" s="7"/>
      <c r="O5" s="7"/>
      <c r="P5" s="7"/>
      <c r="Q5" s="7"/>
      <c r="R5" s="16">
        <f>IF(I5="New Installation",0,IF(I5="","",IF(OR(I5="Melted Out",F5=0),"&gt;"&amp;TEXT((F4-F5)*IF(ISNUMBER(P5),P5,0.9)+M4*N4-M5*N5,"0.00"),(F4-F5)*IF(ISNUMBER(P5),P5,0.9)+M4*N4-M5*N5)))</f>
        <v>0</v>
      </c>
      <c r="S5" s="7"/>
      <c r="T5" s="4" t="s">
        <v>74</v>
      </c>
    </row>
    <row r="6" spans="1:20" ht="61" thickBot="1" x14ac:dyDescent="0.25">
      <c r="A6" s="5">
        <v>61.484039034694398</v>
      </c>
      <c r="B6" s="5">
        <v>142.92358397506101</v>
      </c>
      <c r="C6" s="6">
        <v>585.18261700000005</v>
      </c>
      <c r="D6" s="4">
        <v>44037</v>
      </c>
      <c r="E6" s="29">
        <v>7</v>
      </c>
      <c r="F6" s="14">
        <f>IF(I6="Melted Out", 0, IF(I6="","",H6-E6-K6-M6))</f>
        <v>1187</v>
      </c>
      <c r="G6" s="15">
        <f>IF(AND(F6&lt;&gt;"",F5&lt;&gt;""),IF(I6="New Installation",0,IF(I6="Melted Out","&gt;"&amp;TEXT((F5+K5+M5)-(F6+K6+M6),"0.00"),(F5+K5+M5)-(F6+K6+M6))),"")</f>
        <v>102</v>
      </c>
      <c r="H6" s="7">
        <v>1200</v>
      </c>
      <c r="I6" s="7" t="s">
        <v>41</v>
      </c>
      <c r="J6" s="6" t="s">
        <v>17</v>
      </c>
      <c r="K6" s="7">
        <v>6</v>
      </c>
      <c r="L6" s="7" t="s">
        <v>73</v>
      </c>
      <c r="M6" s="7">
        <v>0</v>
      </c>
      <c r="N6" s="7"/>
      <c r="O6" s="7"/>
      <c r="P6" s="7"/>
      <c r="Q6" s="7"/>
      <c r="R6" s="16">
        <f>IF(I6="New Installation",0,IF(I6="","",IF(OR(I6="Melted Out",F6=0),"&gt;"&amp;TEXT((F5-F6)*IF(ISNUMBER(P6),P6,0.9)+M5*N5-M6*N6,"0.00"),(F5-F6)*IF(ISNUMBER(P6),P6,0.9)+M5*N5-M6*N6)))</f>
        <v>91.8</v>
      </c>
      <c r="S6" s="7"/>
      <c r="T6" s="4" t="s">
        <v>54</v>
      </c>
    </row>
    <row r="7" spans="1:20" ht="61" thickBot="1" x14ac:dyDescent="0.25">
      <c r="A7" s="5"/>
      <c r="B7" s="5"/>
      <c r="C7" s="6"/>
      <c r="D7" s="4">
        <v>44080</v>
      </c>
      <c r="E7" s="29">
        <v>69</v>
      </c>
      <c r="F7" s="14">
        <f>IF(I7="Melted Out", 0, IF(I7="","",H7-E7-K7-M7))</f>
        <v>1110.5</v>
      </c>
      <c r="G7" s="15">
        <f>IF(AND(F7&lt;&gt;"",F6&lt;&gt;""),IF(I7="New Installation",0,IF(I7="Melted Out","&gt;"&amp;TEXT((F6+K6+M6)-(F7+K7+M7),"0.00"),(F6+K6+M6)-(F7+K7+M7))),"")</f>
        <v>62</v>
      </c>
      <c r="H7" s="7">
        <v>1200</v>
      </c>
      <c r="I7" s="7" t="s">
        <v>41</v>
      </c>
      <c r="J7" s="8" t="s">
        <v>17</v>
      </c>
      <c r="K7" s="7">
        <v>20.5</v>
      </c>
      <c r="L7" s="7" t="s">
        <v>73</v>
      </c>
      <c r="M7" s="7">
        <v>0</v>
      </c>
      <c r="N7" s="7"/>
      <c r="O7" s="7"/>
      <c r="P7" s="7"/>
      <c r="Q7" s="7"/>
      <c r="R7" s="16">
        <f>IF(I7="New Installation",0,IF(I7="","",IF(OR(I7="Melted Out",F7=0),"&gt;"&amp;TEXT((F6-F7)*IF(ISNUMBER(P7),P7,0.9)+M6*N6-M7*N7,"0.00"),(F6-F7)*IF(ISNUMBER(P7),P7,0.9)+M6*N6-M7*N7)))</f>
        <v>68.850000000000009</v>
      </c>
      <c r="S7" s="7"/>
      <c r="T7" s="4" t="s">
        <v>68</v>
      </c>
    </row>
    <row r="8" spans="1:20" ht="61" thickBot="1" x14ac:dyDescent="0.25">
      <c r="A8" s="5">
        <v>61.483866999999996</v>
      </c>
      <c r="B8" s="5">
        <v>142.92337000000001</v>
      </c>
      <c r="C8" s="6">
        <v>585.114014</v>
      </c>
      <c r="D8" s="4">
        <v>44351</v>
      </c>
      <c r="E8" s="29">
        <v>106</v>
      </c>
      <c r="F8" s="14">
        <f t="shared" ref="F8:F23" si="0">IF(I8="Melted Out", 0, IF(I8="","",H8-E8-K8-M8))</f>
        <v>1073.5</v>
      </c>
      <c r="G8" s="15">
        <f t="shared" ref="G8:G23" si="1">IF(AND(F8&lt;&gt;"",F7&lt;&gt;""),IF(I8="New Installation",0,IF(I8="Melted Out","&gt;"&amp;TEXT((F7+K7+M7)-(F8+K8+M8),"0.00"),(F7+K7+M7)-(F8+K8+M8))),"")</f>
        <v>37</v>
      </c>
      <c r="H8" s="7">
        <v>1200</v>
      </c>
      <c r="I8" s="7" t="s">
        <v>41</v>
      </c>
      <c r="J8" s="8" t="s">
        <v>17</v>
      </c>
      <c r="K8" s="7">
        <v>20.5</v>
      </c>
      <c r="L8" s="7" t="s">
        <v>73</v>
      </c>
      <c r="M8" s="6">
        <v>0</v>
      </c>
      <c r="N8" s="7"/>
      <c r="O8" s="4"/>
      <c r="P8" s="7"/>
      <c r="Q8" s="7"/>
      <c r="R8" s="16">
        <f t="shared" ref="R8:R22" si="2">IF(I8="New Installation",0,IF(I8="","",IF(OR(I8="Melted Out",F8=0),"&gt;"&amp;TEXT((F7-F8)*IF(ISNUMBER(P8),P8,0.9)+M7*N7-M8*N8,"0.00"),(F7-F8)*IF(ISNUMBER(P8),P8,0.9)+M7*N7-M8*N8)))</f>
        <v>33.300000000000004</v>
      </c>
      <c r="S8" s="4"/>
      <c r="T8" s="4" t="s">
        <v>87</v>
      </c>
    </row>
    <row r="9" spans="1:20" ht="61" thickBot="1" x14ac:dyDescent="0.25">
      <c r="A9" s="5">
        <v>61.483814986422601</v>
      </c>
      <c r="B9" s="5">
        <v>142.92333603836499</v>
      </c>
      <c r="C9" s="6">
        <v>580.48205599999903</v>
      </c>
      <c r="D9" s="4">
        <v>44390</v>
      </c>
      <c r="E9" s="29">
        <v>163</v>
      </c>
      <c r="F9" s="14">
        <f t="shared" si="0"/>
        <v>1016.5</v>
      </c>
      <c r="G9" s="15">
        <f t="shared" si="1"/>
        <v>57</v>
      </c>
      <c r="H9" s="7">
        <v>1200</v>
      </c>
      <c r="I9" s="7" t="s">
        <v>41</v>
      </c>
      <c r="J9" s="4" t="s">
        <v>17</v>
      </c>
      <c r="K9" s="7">
        <v>20.5</v>
      </c>
      <c r="L9" s="6" t="s">
        <v>73</v>
      </c>
      <c r="M9" s="6">
        <v>0</v>
      </c>
      <c r="N9" s="7"/>
      <c r="O9" s="4"/>
      <c r="P9" s="7"/>
      <c r="Q9" s="7"/>
      <c r="R9" s="16">
        <f t="shared" si="2"/>
        <v>51.300000000000004</v>
      </c>
      <c r="S9" s="4"/>
      <c r="T9" s="4" t="s">
        <v>87</v>
      </c>
    </row>
    <row r="10" spans="1:20" ht="301" thickBot="1" x14ac:dyDescent="0.25">
      <c r="A10" s="5">
        <v>61.483806000000001</v>
      </c>
      <c r="B10" s="5">
        <v>142.92331999999999</v>
      </c>
      <c r="C10" s="6">
        <v>581.27301</v>
      </c>
      <c r="D10" s="4">
        <v>44451</v>
      </c>
      <c r="E10" s="29">
        <v>227.5</v>
      </c>
      <c r="F10" s="14">
        <f t="shared" si="0"/>
        <v>952</v>
      </c>
      <c r="G10" s="15">
        <f t="shared" si="1"/>
        <v>64.5</v>
      </c>
      <c r="H10" s="7">
        <v>1200</v>
      </c>
      <c r="I10" s="7" t="s">
        <v>41</v>
      </c>
      <c r="J10" s="4" t="s">
        <v>17</v>
      </c>
      <c r="K10" s="6">
        <v>20.5</v>
      </c>
      <c r="L10" s="6" t="s">
        <v>124</v>
      </c>
      <c r="M10" s="6">
        <v>0</v>
      </c>
      <c r="N10" s="7"/>
      <c r="O10" s="7"/>
      <c r="P10" s="7"/>
      <c r="Q10" s="7"/>
      <c r="R10" s="16">
        <f t="shared" si="2"/>
        <v>58.050000000000004</v>
      </c>
      <c r="S10" s="4" t="s">
        <v>127</v>
      </c>
      <c r="T10" s="4" t="s">
        <v>121</v>
      </c>
    </row>
    <row r="11" spans="1:20" ht="16" thickBot="1" x14ac:dyDescent="0.25">
      <c r="A11" s="5"/>
      <c r="B11" s="5"/>
      <c r="C11" s="6"/>
      <c r="D11" s="4"/>
      <c r="E11" s="29"/>
      <c r="F11" s="14" t="str">
        <f t="shared" si="0"/>
        <v/>
      </c>
      <c r="G11" s="15" t="str">
        <f t="shared" si="1"/>
        <v/>
      </c>
      <c r="H11" s="7"/>
      <c r="I11" s="7"/>
      <c r="J11" s="4"/>
      <c r="K11" s="6"/>
      <c r="L11" s="6"/>
      <c r="M11" s="6"/>
      <c r="N11" s="7"/>
      <c r="O11" s="4"/>
      <c r="P11" s="7"/>
      <c r="Q11" s="7"/>
      <c r="R11" s="16" t="str">
        <f t="shared" si="2"/>
        <v/>
      </c>
      <c r="S11" s="4"/>
      <c r="T11" s="4"/>
    </row>
    <row r="12" spans="1:20" ht="16" thickBot="1" x14ac:dyDescent="0.25">
      <c r="A12" s="5"/>
      <c r="B12" s="5"/>
      <c r="C12" s="6"/>
      <c r="D12" s="4"/>
      <c r="E12" s="29"/>
      <c r="F12" s="14" t="str">
        <f t="shared" si="0"/>
        <v/>
      </c>
      <c r="G12" s="15" t="str">
        <f t="shared" si="1"/>
        <v/>
      </c>
      <c r="H12" s="7"/>
      <c r="I12" s="7"/>
      <c r="J12" s="4"/>
      <c r="K12" s="6"/>
      <c r="L12" s="6"/>
      <c r="M12" s="6"/>
      <c r="N12" s="7"/>
      <c r="O12" s="4"/>
      <c r="P12" s="7"/>
      <c r="Q12" s="7"/>
      <c r="R12" s="16" t="str">
        <f t="shared" si="2"/>
        <v/>
      </c>
      <c r="S12" s="4"/>
      <c r="T12" s="4"/>
    </row>
    <row r="13" spans="1:20" ht="16" thickBot="1" x14ac:dyDescent="0.25">
      <c r="A13" s="5"/>
      <c r="B13" s="5"/>
      <c r="C13" s="6"/>
      <c r="D13" s="4"/>
      <c r="E13" s="29"/>
      <c r="F13" s="14" t="str">
        <f t="shared" si="0"/>
        <v/>
      </c>
      <c r="G13" s="15" t="str">
        <f t="shared" si="1"/>
        <v/>
      </c>
      <c r="H13" s="7"/>
      <c r="I13" s="7"/>
      <c r="J13" s="4"/>
      <c r="K13" s="6"/>
      <c r="L13" s="6"/>
      <c r="M13" s="6"/>
      <c r="N13" s="7"/>
      <c r="O13" s="4"/>
      <c r="P13" s="7"/>
      <c r="Q13" s="4"/>
      <c r="R13" s="16" t="str">
        <f t="shared" si="2"/>
        <v/>
      </c>
      <c r="S13" s="7"/>
      <c r="T13" s="4"/>
    </row>
    <row r="14" spans="1:20" ht="16" thickBot="1" x14ac:dyDescent="0.25">
      <c r="A14" s="5"/>
      <c r="B14" s="5"/>
      <c r="C14" s="6"/>
      <c r="D14" s="4"/>
      <c r="E14" s="29"/>
      <c r="F14" s="14" t="str">
        <f t="shared" si="0"/>
        <v/>
      </c>
      <c r="G14" s="15" t="str">
        <f t="shared" si="1"/>
        <v/>
      </c>
      <c r="H14" s="7"/>
      <c r="I14" s="7"/>
      <c r="J14" s="4"/>
      <c r="K14" s="6"/>
      <c r="L14" s="6"/>
      <c r="M14" s="6"/>
      <c r="N14" s="7"/>
      <c r="O14" s="4"/>
      <c r="P14" s="7"/>
      <c r="Q14" s="4"/>
      <c r="R14" s="16" t="str">
        <f t="shared" si="2"/>
        <v/>
      </c>
      <c r="S14" s="7"/>
      <c r="T14" s="4"/>
    </row>
    <row r="15" spans="1:20" ht="16" thickBot="1" x14ac:dyDescent="0.25">
      <c r="A15" s="5"/>
      <c r="B15" s="5"/>
      <c r="C15" s="6"/>
      <c r="D15" s="4"/>
      <c r="E15" s="29"/>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5"/>
      <c r="B16" s="5"/>
      <c r="C16" s="6"/>
      <c r="D16" s="4"/>
      <c r="E16" s="29"/>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5"/>
      <c r="B17" s="5"/>
      <c r="C17" s="6"/>
      <c r="D17" s="4"/>
      <c r="E17" s="29"/>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5"/>
      <c r="B18" s="5"/>
      <c r="C18" s="6"/>
      <c r="D18" s="4"/>
      <c r="E18" s="29"/>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5"/>
      <c r="B19" s="5"/>
      <c r="C19" s="6"/>
      <c r="D19" s="4"/>
      <c r="E19" s="29"/>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5"/>
      <c r="B20" s="5"/>
      <c r="C20" s="6"/>
      <c r="D20" s="4"/>
      <c r="E20" s="29"/>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5"/>
      <c r="B21" s="5"/>
      <c r="C21" s="6"/>
      <c r="D21" s="4"/>
      <c r="E21" s="29"/>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5"/>
      <c r="B22" s="5"/>
      <c r="C22" s="6"/>
      <c r="D22" s="4"/>
      <c r="E22" s="29"/>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5"/>
      <c r="B23" s="5"/>
      <c r="C23" s="6"/>
      <c r="D23" s="4"/>
      <c r="E23" s="29"/>
      <c r="F23" s="14" t="str">
        <f t="shared" si="0"/>
        <v/>
      </c>
      <c r="G23" s="15" t="str">
        <f t="shared" si="1"/>
        <v/>
      </c>
      <c r="H23" s="7"/>
      <c r="I23" s="7"/>
      <c r="J23" s="4"/>
      <c r="K23" s="6"/>
      <c r="L23" s="6"/>
      <c r="M23" s="6"/>
      <c r="N23" s="7"/>
      <c r="O23" s="4"/>
      <c r="P23" s="7"/>
      <c r="Q23" s="4"/>
      <c r="R23" s="16" t="str">
        <f t="shared" ref="R23:R31" si="3">IF(I23="New Installation",0,IF(I23="","",IF(OR(I23="Melted Out",F23=0),"&gt;"&amp;TEXT((F22-F23)*IF(ISNUMBER(P23),P23,0.9)+M22*N22-M23*N23,"0.00"),(F22-F23)*IF(ISNUMBER(P23),P23,0.9)+M22*N22-M23*N23)))</f>
        <v/>
      </c>
      <c r="S23" s="7"/>
      <c r="T23" s="4"/>
    </row>
    <row r="24" spans="1:20" ht="16" thickBot="1" x14ac:dyDescent="0.25">
      <c r="A24" s="4"/>
      <c r="B24" s="4"/>
      <c r="C24" s="4"/>
      <c r="D24" s="4"/>
      <c r="E24" s="6"/>
      <c r="F24" s="14" t="str">
        <f t="shared" ref="F24:F31" si="4">IF(I24="Melted Out", 0, IF(I24="","",H24-E24-K24-M24))</f>
        <v/>
      </c>
      <c r="G24" s="15" t="str">
        <f t="shared" ref="G24:G31" si="5">IF(AND(F24&lt;&gt;"",F23&lt;&gt;""),IF(I24="New Installation",0,IF(I24="Melted Out","&gt;"&amp;TEXT((F23+K23+M23)-(F24+K24+M24),"0.00"),(F23+K23+M23)-(F24+K24+M24))),"")</f>
        <v/>
      </c>
      <c r="H24" s="7"/>
      <c r="I24" s="7"/>
      <c r="J24" s="4"/>
      <c r="K24" s="6"/>
      <c r="L24" s="6"/>
      <c r="M24" s="6"/>
      <c r="N24" s="7"/>
      <c r="O24" s="4"/>
      <c r="P24" s="7"/>
      <c r="Q24" s="4"/>
      <c r="R24" s="16" t="str">
        <f t="shared" si="3"/>
        <v/>
      </c>
      <c r="S24" s="7"/>
      <c r="T24" s="4"/>
    </row>
    <row r="25" spans="1:20" ht="16" thickBot="1" x14ac:dyDescent="0.25">
      <c r="A25" s="4"/>
      <c r="B25" s="4"/>
      <c r="C25" s="4"/>
      <c r="D25" s="4"/>
      <c r="E25" s="6"/>
      <c r="F25" s="14" t="str">
        <f t="shared" si="4"/>
        <v/>
      </c>
      <c r="G25" s="15" t="str">
        <f t="shared" si="5"/>
        <v/>
      </c>
      <c r="H25" s="7"/>
      <c r="I25" s="7"/>
      <c r="J25" s="4"/>
      <c r="K25" s="6"/>
      <c r="L25" s="6"/>
      <c r="M25" s="6"/>
      <c r="N25" s="7"/>
      <c r="O25" s="4"/>
      <c r="P25" s="7"/>
      <c r="Q25" s="4"/>
      <c r="R25" s="16" t="str">
        <f t="shared" si="3"/>
        <v/>
      </c>
      <c r="S25" s="7"/>
      <c r="T25" s="4"/>
    </row>
    <row r="26" spans="1:20" ht="16" thickBot="1" x14ac:dyDescent="0.25">
      <c r="A26" s="4"/>
      <c r="B26" s="4"/>
      <c r="C26" s="4"/>
      <c r="D26" s="4"/>
      <c r="E26" s="6"/>
      <c r="F26" s="14" t="str">
        <f t="shared" si="4"/>
        <v/>
      </c>
      <c r="G26" s="15" t="str">
        <f t="shared" si="5"/>
        <v/>
      </c>
      <c r="H26" s="7"/>
      <c r="I26" s="7"/>
      <c r="J26" s="4"/>
      <c r="K26" s="6"/>
      <c r="L26" s="6"/>
      <c r="M26" s="6"/>
      <c r="N26" s="7"/>
      <c r="O26" s="4"/>
      <c r="P26" s="7"/>
      <c r="Q26" s="4"/>
      <c r="R26" s="16" t="str">
        <f t="shared" si="3"/>
        <v/>
      </c>
      <c r="S26" s="7"/>
      <c r="T26" s="4"/>
    </row>
    <row r="27" spans="1:20" ht="16" thickBot="1" x14ac:dyDescent="0.25">
      <c r="A27" s="4"/>
      <c r="B27" s="4"/>
      <c r="C27" s="4"/>
      <c r="D27" s="4"/>
      <c r="E27" s="6"/>
      <c r="F27" s="14" t="str">
        <f t="shared" si="4"/>
        <v/>
      </c>
      <c r="G27" s="15" t="str">
        <f t="shared" si="5"/>
        <v/>
      </c>
      <c r="H27" s="7"/>
      <c r="I27" s="7"/>
      <c r="J27" s="4"/>
      <c r="K27" s="6"/>
      <c r="L27" s="6"/>
      <c r="M27" s="6"/>
      <c r="N27" s="7"/>
      <c r="O27" s="4"/>
      <c r="P27" s="7"/>
      <c r="Q27" s="4"/>
      <c r="R27" s="16" t="str">
        <f t="shared" si="3"/>
        <v/>
      </c>
      <c r="S27" s="7"/>
      <c r="T27" s="4"/>
    </row>
    <row r="28" spans="1:20" ht="16" thickBot="1" x14ac:dyDescent="0.25">
      <c r="A28" s="4"/>
      <c r="B28" s="4"/>
      <c r="C28" s="4"/>
      <c r="D28" s="4"/>
      <c r="E28" s="6"/>
      <c r="F28" s="14" t="str">
        <f t="shared" si="4"/>
        <v/>
      </c>
      <c r="G28" s="15" t="str">
        <f t="shared" si="5"/>
        <v/>
      </c>
      <c r="H28" s="7"/>
      <c r="I28" s="7"/>
      <c r="J28" s="4"/>
      <c r="K28" s="6"/>
      <c r="L28" s="6"/>
      <c r="M28" s="6"/>
      <c r="N28" s="7"/>
      <c r="O28" s="4"/>
      <c r="P28" s="7"/>
      <c r="Q28" s="4"/>
      <c r="R28" s="16" t="str">
        <f t="shared" si="3"/>
        <v/>
      </c>
      <c r="S28" s="7"/>
      <c r="T28" s="4"/>
    </row>
    <row r="29" spans="1:20" ht="16" thickBot="1" x14ac:dyDescent="0.25">
      <c r="A29" s="4"/>
      <c r="B29" s="4"/>
      <c r="C29" s="4"/>
      <c r="D29" s="4"/>
      <c r="E29" s="6"/>
      <c r="F29" s="14" t="str">
        <f t="shared" si="4"/>
        <v/>
      </c>
      <c r="G29" s="15" t="str">
        <f t="shared" si="5"/>
        <v/>
      </c>
      <c r="H29" s="7"/>
      <c r="I29" s="7"/>
      <c r="J29" s="4"/>
      <c r="K29" s="6"/>
      <c r="L29" s="6"/>
      <c r="M29" s="6"/>
      <c r="N29" s="7"/>
      <c r="O29" s="4"/>
      <c r="P29" s="7"/>
      <c r="Q29" s="4"/>
      <c r="R29" s="16" t="str">
        <f t="shared" si="3"/>
        <v/>
      </c>
      <c r="S29" s="7"/>
      <c r="T29" s="4"/>
    </row>
    <row r="30" spans="1:20" ht="16" thickBot="1" x14ac:dyDescent="0.25">
      <c r="A30" s="4"/>
      <c r="B30" s="4"/>
      <c r="C30" s="4"/>
      <c r="D30" s="4"/>
      <c r="E30" s="6"/>
      <c r="F30" s="14" t="str">
        <f t="shared" si="4"/>
        <v/>
      </c>
      <c r="G30" s="15" t="str">
        <f t="shared" si="5"/>
        <v/>
      </c>
      <c r="H30" s="7"/>
      <c r="I30" s="7"/>
      <c r="J30" s="4"/>
      <c r="K30" s="6"/>
      <c r="L30" s="6"/>
      <c r="M30" s="6"/>
      <c r="N30" s="7"/>
      <c r="O30" s="4"/>
      <c r="P30" s="7"/>
      <c r="Q30" s="4"/>
      <c r="R30" s="16" t="str">
        <f t="shared" si="3"/>
        <v/>
      </c>
      <c r="S30" s="7"/>
      <c r="T30" s="4"/>
    </row>
    <row r="31" spans="1:20" ht="16" thickBot="1" x14ac:dyDescent="0.25">
      <c r="A31" s="4"/>
      <c r="B31" s="4"/>
      <c r="C31" s="4"/>
      <c r="D31" s="4"/>
      <c r="E31" s="6"/>
      <c r="F31" s="14" t="str">
        <f t="shared" si="4"/>
        <v/>
      </c>
      <c r="G31" s="15" t="str">
        <f t="shared" si="5"/>
        <v/>
      </c>
      <c r="H31" s="7"/>
      <c r="I31" s="7"/>
      <c r="J31" s="4"/>
      <c r="K31" s="6"/>
      <c r="L31" s="6"/>
      <c r="M31" s="6"/>
      <c r="N31" s="7"/>
      <c r="O31" s="4"/>
      <c r="P31" s="7"/>
      <c r="Q31" s="4"/>
      <c r="R31" s="16" t="str">
        <f t="shared" si="3"/>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5:T6 S7 H5:I31 S8:T9 S11:T31 S10" name="区域3" securityDescriptor="O:WDG:WDD:(A;;CC;;;WD)"/>
    <protectedRange algorithmName="SHA-512" hashValue="K/SDhfe+/mjxv835odsVoEdtAHi7cAaH/jgwxLhbSWA8AwXq7rzFQ5bNmKChXjNkjDXl9kBDks9BeCwB940epA==" saltValue="Umv4IPsuPuqtBoPxakNlTw==" spinCount="100000" sqref="S5:T6 S13:T31 S7:S12 A5:E31 H5:Q31" name="区域1" securityDescriptor="O:WDG:WDD:(A;;CC;;;WD)"/>
    <protectedRange algorithmName="SHA-512" hashValue="l1fHgc1sn3GbDQtgPtObh5+t7OL3RqRoTbD8spI9RdpGb1tJka3sPqVR5prcrUOY6S1IScfOCNcLFg9dAyDrRQ==" saltValue="nrfajk7BgFTF1u/ElXNgLQ==" spinCount="100000" sqref="J5:Q31" name="区域2" securityDescriptor="O:WDG:WDD:(A;;CC;;;WD)"/>
    <protectedRange algorithmName="SHA-512" hashValue="Wz6AdmABacdLpzhjV/iEHOpAZxX5uFPUHfb7O8gHmSRJrtjrAEnR8v1VZNZM7oz8udZc1nX8h9RDIZmlvaZYtA==" saltValue="s5A0E9YuB7q7LjZBwuMWPQ==" spinCount="100000" sqref="T7" name="区域3_1" securityDescriptor="O:WDG:WDD:(A;;CC;;;WD)"/>
    <protectedRange algorithmName="SHA-512" hashValue="Wz6AdmABacdLpzhjV/iEHOpAZxX5uFPUHfb7O8gHmSRJrtjrAEnR8v1VZNZM7oz8udZc1nX8h9RDIZmlvaZYtA==" saltValue="s5A0E9YuB7q7LjZBwuMWPQ==" spinCount="100000" sqref="T10" name="区域3_1_1_1" securityDescriptor="O:WDG:WDD:(A;;CC;;;WD)"/>
  </protectedRanges>
  <mergeCells count="9">
    <mergeCell ref="B1:T1"/>
    <mergeCell ref="T3:T4"/>
    <mergeCell ref="A3:C3"/>
    <mergeCell ref="R3:R4"/>
    <mergeCell ref="S3:S4"/>
    <mergeCell ref="N3:Q3"/>
    <mergeCell ref="D3:D4"/>
    <mergeCell ref="J3:M3"/>
    <mergeCell ref="E3:I3"/>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446C9-AEEB-FF47-9B9E-8716A47DCE5C}">
  <dimension ref="A1:T30"/>
  <sheetViews>
    <sheetView workbookViewId="0">
      <selection activeCell="A6" sqref="A6:XFD6"/>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1" t="s">
        <v>7</v>
      </c>
      <c r="J4" s="3" t="s">
        <v>9</v>
      </c>
      <c r="K4" s="3" t="s">
        <v>11</v>
      </c>
      <c r="L4" s="3" t="s">
        <v>27</v>
      </c>
      <c r="M4" s="3" t="s">
        <v>21</v>
      </c>
      <c r="N4" s="13" t="s">
        <v>28</v>
      </c>
      <c r="O4" s="9" t="s">
        <v>5</v>
      </c>
      <c r="P4" s="13" t="s">
        <v>29</v>
      </c>
      <c r="Q4" s="9" t="s">
        <v>5</v>
      </c>
      <c r="R4" s="44"/>
      <c r="S4" s="46"/>
      <c r="T4" s="41"/>
    </row>
    <row r="5" spans="1:20" ht="15.75" customHeight="1" thickBot="1" x14ac:dyDescent="0.25">
      <c r="A5" s="5">
        <v>61.484271967783499</v>
      </c>
      <c r="B5" s="5">
        <v>142.92392302304501</v>
      </c>
      <c r="C5" s="6">
        <v>583.84600799999896</v>
      </c>
      <c r="D5" s="4">
        <v>43999</v>
      </c>
      <c r="E5" s="29">
        <v>-124</v>
      </c>
      <c r="F5" s="14">
        <f>IF(I5="Melted Out", 0, IF(I5="","",H5-E5-K5-M5))</f>
        <v>1306</v>
      </c>
      <c r="G5" s="15">
        <f>IF(AND(F5&lt;&gt;"",F4&lt;&gt;""),IF(I5="New Installation",0,IF(I5="Melted Out","&gt;"&amp;TEXT((F4+K4+M4)-(F5+K5+M5),"0.00"),(F4+K4+M4)-(F5+K5+M5))),"")</f>
        <v>0</v>
      </c>
      <c r="H5" s="7">
        <v>1200</v>
      </c>
      <c r="I5" s="7" t="s">
        <v>14</v>
      </c>
      <c r="J5" s="6" t="s">
        <v>17</v>
      </c>
      <c r="K5" s="7">
        <v>18</v>
      </c>
      <c r="L5" s="7" t="s">
        <v>78</v>
      </c>
      <c r="M5" s="7">
        <v>0</v>
      </c>
      <c r="N5" s="7"/>
      <c r="O5" s="7"/>
      <c r="P5" s="7"/>
      <c r="Q5" s="7"/>
      <c r="R5" s="16">
        <f>IF(I5="New Installation",0,IF(I5="","",IF(OR(I5="Melted Out",F5=0),"&gt;"&amp;TEXT((F4-F5)*IF(ISNUMBER(P5),P5,0.9)+M4*N4-M5*N5,"0.00"),(F4-F5)*IF(ISNUMBER(P5),P5,0.9)+M4*N4-M5*N5)))</f>
        <v>0</v>
      </c>
      <c r="S5" s="7" t="s">
        <v>77</v>
      </c>
      <c r="T5" s="4" t="s">
        <v>76</v>
      </c>
    </row>
    <row r="6" spans="1:20" ht="196" thickBot="1" x14ac:dyDescent="0.25">
      <c r="A6" s="5"/>
      <c r="B6" s="5"/>
      <c r="C6" s="6"/>
      <c r="D6" s="4">
        <v>44080</v>
      </c>
      <c r="E6" s="29"/>
      <c r="F6" s="14" t="str">
        <f t="shared" ref="F6:F21" si="0">IF(I6="Melted Out", 0, IF(I6="","",H6-E6-K6-M6))</f>
        <v/>
      </c>
      <c r="G6" s="15" t="str">
        <f t="shared" ref="G6:G21" si="1">IF(AND(F6&lt;&gt;"",F5&lt;&gt;""),IF(I6="New Installation",0,IF(I6="Melted Out","&gt;"&amp;TEXT((F5+K5+M5)-(F6+K6+M6),"0.00"),(F5+K5+M5)-(F6+K6+M6))),"")</f>
        <v/>
      </c>
      <c r="H6" s="7"/>
      <c r="I6" s="7"/>
      <c r="J6" s="8"/>
      <c r="K6" s="7"/>
      <c r="L6" s="7"/>
      <c r="M6" s="7"/>
      <c r="N6" s="7"/>
      <c r="O6" s="7"/>
      <c r="P6" s="7"/>
      <c r="Q6" s="7"/>
      <c r="R6" s="16" t="str">
        <f t="shared" ref="R6:R9" si="2">IF(I6="New Installation",0,IF(I6="","",IF(OR(I6="Melted Out",F6=0),"&gt;"&amp;TEXT((F5-F6)*IF(ISNUMBER(P6),P6,0.9)+M5*N5-M6*N6,"0.00"),(F5-F6)*IF(ISNUMBER(P6),P6,0.9)+M5*N5-M6*N6)))</f>
        <v/>
      </c>
      <c r="S6" s="7" t="s">
        <v>75</v>
      </c>
      <c r="T6" s="4" t="s">
        <v>68</v>
      </c>
    </row>
    <row r="7" spans="1:20" ht="121" thickBot="1" x14ac:dyDescent="0.25">
      <c r="A7" s="5">
        <v>61.484051000000001</v>
      </c>
      <c r="B7" s="5">
        <v>142.92357000000001</v>
      </c>
      <c r="C7" s="6">
        <v>587.02612299999998</v>
      </c>
      <c r="D7" s="4">
        <v>44351</v>
      </c>
      <c r="E7" s="29">
        <v>12</v>
      </c>
      <c r="F7" s="14">
        <f t="shared" si="0"/>
        <v>1171</v>
      </c>
      <c r="G7" s="15" t="str">
        <f t="shared" si="1"/>
        <v/>
      </c>
      <c r="H7" s="7">
        <v>1200</v>
      </c>
      <c r="I7" s="7" t="s">
        <v>41</v>
      </c>
      <c r="J7" s="8" t="s">
        <v>17</v>
      </c>
      <c r="K7" s="7">
        <v>17</v>
      </c>
      <c r="L7" s="7"/>
      <c r="M7" s="7"/>
      <c r="N7" s="7"/>
      <c r="O7" s="7"/>
      <c r="P7" s="7"/>
      <c r="Q7" s="7"/>
      <c r="R7" s="16" t="e">
        <f t="shared" si="2"/>
        <v>#VALUE!</v>
      </c>
      <c r="S7" s="4" t="s">
        <v>109</v>
      </c>
      <c r="T7" s="4" t="s">
        <v>87</v>
      </c>
    </row>
    <row r="8" spans="1:20" ht="121" thickBot="1" x14ac:dyDescent="0.25">
      <c r="A8" s="5">
        <v>61.48400702</v>
      </c>
      <c r="B8" s="5">
        <v>142.92354800000001</v>
      </c>
      <c r="C8" s="6">
        <v>581.11645499999997</v>
      </c>
      <c r="D8" s="4">
        <v>44390</v>
      </c>
      <c r="E8" s="29">
        <v>32</v>
      </c>
      <c r="F8" s="14">
        <f t="shared" si="0"/>
        <v>1150</v>
      </c>
      <c r="G8" s="15">
        <f t="shared" si="1"/>
        <v>20</v>
      </c>
      <c r="H8" s="7">
        <v>1200</v>
      </c>
      <c r="I8" s="7" t="s">
        <v>41</v>
      </c>
      <c r="J8" s="8" t="s">
        <v>17</v>
      </c>
      <c r="K8" s="7">
        <v>18</v>
      </c>
      <c r="L8" s="7"/>
      <c r="M8" s="7"/>
      <c r="N8" s="7"/>
      <c r="O8" s="7"/>
      <c r="P8" s="7"/>
      <c r="Q8" s="7"/>
      <c r="R8" s="16">
        <f t="shared" si="2"/>
        <v>18.900000000000002</v>
      </c>
      <c r="S8" s="4" t="s">
        <v>109</v>
      </c>
      <c r="T8" s="4" t="s">
        <v>87</v>
      </c>
    </row>
    <row r="9" spans="1:20" ht="46" thickBot="1" x14ac:dyDescent="0.25">
      <c r="A9" s="5">
        <v>61.483980000000003</v>
      </c>
      <c r="B9" s="5">
        <v>142.92350999999999</v>
      </c>
      <c r="C9" s="6">
        <v>580.69415300000003</v>
      </c>
      <c r="D9" s="4">
        <v>44451</v>
      </c>
      <c r="E9" s="29">
        <v>187</v>
      </c>
      <c r="F9" s="14">
        <f t="shared" si="0"/>
        <v>1002</v>
      </c>
      <c r="G9" s="15">
        <f t="shared" si="1"/>
        <v>155</v>
      </c>
      <c r="H9" s="7">
        <v>1200</v>
      </c>
      <c r="I9" s="7" t="s">
        <v>41</v>
      </c>
      <c r="J9" s="8" t="s">
        <v>17</v>
      </c>
      <c r="K9" s="7">
        <v>11</v>
      </c>
      <c r="L9" s="7"/>
      <c r="M9" s="7"/>
      <c r="N9" s="7"/>
      <c r="O9" s="7"/>
      <c r="P9" s="7"/>
      <c r="Q9" s="7"/>
      <c r="R9" s="16">
        <f t="shared" si="2"/>
        <v>133.20000000000002</v>
      </c>
      <c r="S9" s="4" t="s">
        <v>123</v>
      </c>
      <c r="T9" s="4" t="s">
        <v>121</v>
      </c>
    </row>
    <row r="10" spans="1:20" ht="16" thickBot="1" x14ac:dyDescent="0.25">
      <c r="A10" s="5"/>
      <c r="B10" s="5"/>
      <c r="C10" s="6"/>
      <c r="D10" s="4"/>
      <c r="E10" s="29"/>
      <c r="F10" s="14" t="str">
        <f t="shared" si="0"/>
        <v/>
      </c>
      <c r="G10" s="15" t="str">
        <f t="shared" si="1"/>
        <v/>
      </c>
      <c r="H10" s="7"/>
      <c r="I10" s="7"/>
      <c r="J10" s="8"/>
      <c r="K10" s="7"/>
      <c r="L10" s="7"/>
      <c r="M10" s="7"/>
      <c r="N10" s="7"/>
      <c r="O10" s="7"/>
      <c r="P10" s="7"/>
      <c r="Q10" s="7"/>
      <c r="R10" s="16"/>
      <c r="S10" s="4"/>
      <c r="T10" s="4"/>
    </row>
    <row r="11" spans="1:20" ht="16" thickBot="1" x14ac:dyDescent="0.25">
      <c r="A11" s="5"/>
      <c r="B11" s="5"/>
      <c r="C11" s="6"/>
      <c r="D11" s="4"/>
      <c r="E11" s="29"/>
      <c r="F11" s="14" t="str">
        <f t="shared" si="0"/>
        <v/>
      </c>
      <c r="G11" s="15" t="str">
        <f t="shared" si="1"/>
        <v/>
      </c>
      <c r="H11" s="7"/>
      <c r="I11" s="7"/>
      <c r="J11" s="8"/>
      <c r="K11" s="7"/>
      <c r="L11" s="7"/>
      <c r="M11" s="7"/>
      <c r="N11" s="7"/>
      <c r="O11" s="7"/>
      <c r="P11" s="7"/>
      <c r="Q11" s="7"/>
      <c r="R11" s="16"/>
      <c r="S11" s="4"/>
      <c r="T11" s="4"/>
    </row>
    <row r="12" spans="1:20" ht="16" thickBot="1" x14ac:dyDescent="0.25">
      <c r="A12" s="5"/>
      <c r="B12" s="5"/>
      <c r="C12" s="6"/>
      <c r="D12" s="4"/>
      <c r="E12" s="29"/>
      <c r="F12" s="14" t="str">
        <f t="shared" si="0"/>
        <v/>
      </c>
      <c r="G12" s="15" t="str">
        <f t="shared" si="1"/>
        <v/>
      </c>
      <c r="H12" s="7"/>
      <c r="I12" s="7"/>
      <c r="J12" s="8"/>
      <c r="K12" s="7"/>
      <c r="L12" s="7"/>
      <c r="M12" s="7"/>
      <c r="N12" s="7"/>
      <c r="O12" s="7"/>
      <c r="P12" s="7"/>
      <c r="Q12" s="7"/>
      <c r="R12" s="16"/>
      <c r="S12" s="7"/>
      <c r="T12" s="4"/>
    </row>
    <row r="13" spans="1:20" ht="16" thickBot="1" x14ac:dyDescent="0.25">
      <c r="A13" s="5"/>
      <c r="B13" s="5"/>
      <c r="C13" s="6"/>
      <c r="D13" s="4"/>
      <c r="E13" s="29"/>
      <c r="F13" s="14" t="str">
        <f t="shared" si="0"/>
        <v/>
      </c>
      <c r="G13" s="15" t="str">
        <f t="shared" si="1"/>
        <v/>
      </c>
      <c r="H13" s="7"/>
      <c r="I13" s="7"/>
      <c r="J13" s="8"/>
      <c r="K13" s="7"/>
      <c r="L13" s="7"/>
      <c r="M13" s="7"/>
      <c r="N13" s="7"/>
      <c r="O13" s="7"/>
      <c r="P13" s="7"/>
      <c r="Q13" s="7"/>
      <c r="R13" s="16"/>
      <c r="S13" s="7"/>
      <c r="T13" s="4"/>
    </row>
    <row r="14" spans="1:20" ht="16" thickBot="1" x14ac:dyDescent="0.25">
      <c r="A14" s="5"/>
      <c r="B14" s="5"/>
      <c r="C14" s="6"/>
      <c r="D14" s="4"/>
      <c r="E14" s="29"/>
      <c r="F14" s="14" t="str">
        <f t="shared" si="0"/>
        <v/>
      </c>
      <c r="G14" s="15" t="str">
        <f t="shared" si="1"/>
        <v/>
      </c>
      <c r="H14" s="7"/>
      <c r="I14" s="7"/>
      <c r="J14" s="8"/>
      <c r="K14" s="7"/>
      <c r="L14" s="7"/>
      <c r="M14" s="7"/>
      <c r="N14" s="7"/>
      <c r="O14" s="7"/>
      <c r="P14" s="7"/>
      <c r="Q14" s="7"/>
      <c r="R14" s="16"/>
      <c r="S14" s="7"/>
      <c r="T14" s="4"/>
    </row>
    <row r="15" spans="1:20" ht="16" thickBot="1" x14ac:dyDescent="0.25">
      <c r="A15" s="5"/>
      <c r="B15" s="5"/>
      <c r="C15" s="6"/>
      <c r="D15" s="4"/>
      <c r="E15" s="29"/>
      <c r="F15" s="14" t="str">
        <f t="shared" si="0"/>
        <v/>
      </c>
      <c r="G15" s="15" t="str">
        <f t="shared" si="1"/>
        <v/>
      </c>
      <c r="H15" s="7"/>
      <c r="I15" s="7"/>
      <c r="J15" s="8"/>
      <c r="K15" s="7"/>
      <c r="L15" s="7"/>
      <c r="M15" s="7"/>
      <c r="N15" s="7"/>
      <c r="O15" s="7"/>
      <c r="P15" s="7"/>
      <c r="Q15" s="7"/>
      <c r="R15" s="16"/>
      <c r="S15" s="7"/>
      <c r="T15" s="4"/>
    </row>
    <row r="16" spans="1:20" ht="16" thickBot="1" x14ac:dyDescent="0.25">
      <c r="A16" s="5"/>
      <c r="B16" s="5"/>
      <c r="C16" s="6"/>
      <c r="D16" s="4"/>
      <c r="E16" s="29"/>
      <c r="F16" s="14" t="str">
        <f t="shared" si="0"/>
        <v/>
      </c>
      <c r="G16" s="15" t="str">
        <f t="shared" si="1"/>
        <v/>
      </c>
      <c r="H16" s="7"/>
      <c r="I16" s="7"/>
      <c r="J16" s="8"/>
      <c r="K16" s="7"/>
      <c r="L16" s="7"/>
      <c r="M16" s="7"/>
      <c r="N16" s="7"/>
      <c r="O16" s="7"/>
      <c r="P16" s="7"/>
      <c r="Q16" s="7"/>
      <c r="R16" s="16"/>
      <c r="S16" s="7"/>
      <c r="T16" s="4"/>
    </row>
    <row r="17" spans="1:20" ht="16" thickBot="1" x14ac:dyDescent="0.25">
      <c r="A17" s="5"/>
      <c r="B17" s="5"/>
      <c r="C17" s="6"/>
      <c r="D17" s="4"/>
      <c r="E17" s="29"/>
      <c r="F17" s="14" t="str">
        <f t="shared" si="0"/>
        <v/>
      </c>
      <c r="G17" s="15" t="str">
        <f t="shared" si="1"/>
        <v/>
      </c>
      <c r="H17" s="7"/>
      <c r="I17" s="7"/>
      <c r="J17" s="8"/>
      <c r="K17" s="7"/>
      <c r="L17" s="7"/>
      <c r="M17" s="7"/>
      <c r="N17" s="7"/>
      <c r="O17" s="7"/>
      <c r="P17" s="7"/>
      <c r="Q17" s="7"/>
      <c r="R17" s="16"/>
      <c r="S17" s="7"/>
      <c r="T17" s="4"/>
    </row>
    <row r="18" spans="1:20" ht="16" thickBot="1" x14ac:dyDescent="0.25">
      <c r="A18" s="5"/>
      <c r="B18" s="5"/>
      <c r="C18" s="6"/>
      <c r="D18" s="4"/>
      <c r="E18" s="29"/>
      <c r="F18" s="14" t="str">
        <f t="shared" si="0"/>
        <v/>
      </c>
      <c r="G18" s="15" t="str">
        <f t="shared" si="1"/>
        <v/>
      </c>
      <c r="H18" s="7"/>
      <c r="I18" s="7"/>
      <c r="J18" s="8"/>
      <c r="K18" s="7"/>
      <c r="L18" s="7"/>
      <c r="M18" s="7"/>
      <c r="N18" s="7"/>
      <c r="O18" s="7"/>
      <c r="P18" s="7"/>
      <c r="Q18" s="7"/>
      <c r="R18" s="16"/>
      <c r="S18" s="7"/>
      <c r="T18" s="4"/>
    </row>
    <row r="19" spans="1:20" ht="16" thickBot="1" x14ac:dyDescent="0.25">
      <c r="A19" s="5"/>
      <c r="B19" s="5"/>
      <c r="C19" s="6"/>
      <c r="D19" s="4"/>
      <c r="E19" s="29"/>
      <c r="F19" s="14" t="str">
        <f t="shared" si="0"/>
        <v/>
      </c>
      <c r="G19" s="15" t="str">
        <f t="shared" si="1"/>
        <v/>
      </c>
      <c r="H19" s="7"/>
      <c r="I19" s="7"/>
      <c r="J19" s="8"/>
      <c r="K19" s="7"/>
      <c r="L19" s="7"/>
      <c r="M19" s="7"/>
      <c r="N19" s="7"/>
      <c r="O19" s="7"/>
      <c r="P19" s="7"/>
      <c r="Q19" s="7"/>
      <c r="R19" s="16"/>
      <c r="S19" s="7"/>
      <c r="T19" s="4"/>
    </row>
    <row r="20" spans="1:20" ht="16" thickBot="1" x14ac:dyDescent="0.25">
      <c r="A20" s="5"/>
      <c r="B20" s="5"/>
      <c r="C20" s="6"/>
      <c r="D20" s="4"/>
      <c r="E20" s="29"/>
      <c r="F20" s="14" t="str">
        <f t="shared" si="0"/>
        <v/>
      </c>
      <c r="G20" s="15" t="str">
        <f t="shared" si="1"/>
        <v/>
      </c>
      <c r="H20" s="7"/>
      <c r="I20" s="7"/>
      <c r="J20" s="8"/>
      <c r="K20" s="7"/>
      <c r="L20" s="7"/>
      <c r="M20" s="7"/>
      <c r="N20" s="7"/>
      <c r="O20" s="7"/>
      <c r="P20" s="7"/>
      <c r="Q20" s="7"/>
      <c r="R20" s="16"/>
      <c r="S20" s="7"/>
      <c r="T20" s="4"/>
    </row>
    <row r="21" spans="1:20" ht="16" thickBot="1" x14ac:dyDescent="0.25">
      <c r="A21" s="5"/>
      <c r="B21" s="5"/>
      <c r="C21" s="6"/>
      <c r="D21" s="4"/>
      <c r="E21" s="29"/>
      <c r="F21" s="14" t="str">
        <f t="shared" si="0"/>
        <v/>
      </c>
      <c r="G21" s="15" t="str">
        <f t="shared" si="1"/>
        <v/>
      </c>
      <c r="H21" s="7"/>
      <c r="I21" s="7"/>
      <c r="J21" s="8"/>
      <c r="K21" s="7"/>
      <c r="L21" s="7"/>
      <c r="M21" s="7"/>
      <c r="N21" s="7"/>
      <c r="O21" s="7"/>
      <c r="P21" s="7"/>
      <c r="Q21" s="7"/>
      <c r="R21" s="16"/>
      <c r="S21" s="7"/>
      <c r="T21" s="4"/>
    </row>
    <row r="22" spans="1:20" ht="15" thickBot="1" x14ac:dyDescent="0.25">
      <c r="A22" s="5"/>
      <c r="B22" s="5"/>
      <c r="C22" s="6"/>
      <c r="D22" s="4"/>
      <c r="E22" s="29"/>
      <c r="F22" s="14"/>
      <c r="G22" s="15"/>
      <c r="H22" s="7"/>
      <c r="I22" s="7"/>
      <c r="J22" s="8"/>
      <c r="K22" s="7"/>
      <c r="L22" s="7"/>
      <c r="M22" s="7"/>
      <c r="N22" s="7"/>
      <c r="O22" s="7"/>
      <c r="P22" s="7"/>
      <c r="Q22" s="7"/>
      <c r="R22" s="16"/>
      <c r="S22" s="7"/>
      <c r="T22" s="4"/>
    </row>
    <row r="23" spans="1:20" ht="15" thickBot="1" x14ac:dyDescent="0.25">
      <c r="A23" s="5"/>
      <c r="B23" s="5"/>
      <c r="C23" s="6"/>
      <c r="D23" s="4"/>
      <c r="E23" s="29"/>
      <c r="F23" s="14"/>
      <c r="G23" s="15"/>
      <c r="H23" s="7"/>
      <c r="I23" s="7"/>
      <c r="J23" s="8"/>
      <c r="K23" s="7"/>
      <c r="L23" s="7"/>
      <c r="M23" s="7"/>
      <c r="N23" s="7"/>
      <c r="O23" s="7"/>
      <c r="P23" s="7"/>
      <c r="Q23" s="7"/>
      <c r="R23" s="16"/>
      <c r="S23" s="7"/>
      <c r="T23" s="4"/>
    </row>
    <row r="24" spans="1:20" ht="15" thickBot="1" x14ac:dyDescent="0.25">
      <c r="A24" s="5"/>
      <c r="B24" s="5"/>
      <c r="C24" s="6"/>
      <c r="D24" s="4"/>
      <c r="E24" s="29"/>
      <c r="F24" s="14"/>
      <c r="G24" s="15"/>
      <c r="H24" s="7"/>
      <c r="I24" s="7"/>
      <c r="J24" s="8"/>
      <c r="K24" s="7"/>
      <c r="L24" s="7"/>
      <c r="M24" s="7"/>
      <c r="N24" s="7"/>
      <c r="O24" s="7"/>
      <c r="P24" s="7"/>
      <c r="Q24" s="7"/>
      <c r="R24" s="16"/>
      <c r="S24" s="7"/>
      <c r="T24" s="4"/>
    </row>
    <row r="25" spans="1:20" ht="16" thickBot="1" x14ac:dyDescent="0.25">
      <c r="A25" s="4"/>
      <c r="B25" s="4"/>
      <c r="C25" s="4"/>
      <c r="D25" s="4"/>
      <c r="E25" s="6"/>
      <c r="F25" s="14" t="str">
        <f t="shared" ref="F25:F30" si="3">IF(I25="Melted Out", 0, IF(I25="","",H25-E25-K25-M25))</f>
        <v/>
      </c>
      <c r="G25" s="15" t="str">
        <f t="shared" ref="G25:G30" si="4">IF(AND(F25&lt;&gt;"",F24&lt;&gt;""),IF(I25="New Installation",0,IF(I25="Melted Out","&gt;"&amp;TEXT((F24+K24+M24)-(F25+K25+M25),"0.00"),(F24+K24+M24)-(F25+K25+M25))),"")</f>
        <v/>
      </c>
      <c r="H25" s="7"/>
      <c r="I25" s="7"/>
      <c r="J25" s="4"/>
      <c r="K25" s="6"/>
      <c r="L25" s="6"/>
      <c r="M25" s="6"/>
      <c r="N25" s="7"/>
      <c r="O25" s="4"/>
      <c r="P25" s="7"/>
      <c r="Q25" s="4"/>
      <c r="R25" s="16" t="str">
        <f t="shared" ref="R25:R30" si="5">IF(I25="New Installation",0,IF(I25="","",IF(OR(I25="Melted Out",F25=0),"&gt;"&amp;TEXT((F24-F25)*IF(ISNUMBER(P25),P25,0.9)+M24*N24-M25*N25,"0.00"),(F24-F25)*IF(ISNUMBER(P25),P25,0.9)+M24*N24-M25*N25)))</f>
        <v/>
      </c>
      <c r="S25" s="7"/>
      <c r="T25" s="4"/>
    </row>
    <row r="26" spans="1:20" ht="16" thickBot="1" x14ac:dyDescent="0.25">
      <c r="A26" s="4"/>
      <c r="B26" s="4"/>
      <c r="C26" s="4"/>
      <c r="D26" s="4"/>
      <c r="E26" s="6"/>
      <c r="F26" s="14" t="str">
        <f t="shared" si="3"/>
        <v/>
      </c>
      <c r="G26" s="15" t="str">
        <f t="shared" si="4"/>
        <v/>
      </c>
      <c r="H26" s="7"/>
      <c r="I26" s="7"/>
      <c r="J26" s="4"/>
      <c r="K26" s="6"/>
      <c r="L26" s="6"/>
      <c r="M26" s="6"/>
      <c r="N26" s="7"/>
      <c r="O26" s="4"/>
      <c r="P26" s="7"/>
      <c r="Q26" s="4"/>
      <c r="R26" s="16" t="str">
        <f t="shared" si="5"/>
        <v/>
      </c>
      <c r="S26" s="7"/>
      <c r="T26" s="4"/>
    </row>
    <row r="27" spans="1:20" ht="16" thickBot="1" x14ac:dyDescent="0.25">
      <c r="A27" s="4"/>
      <c r="B27" s="4"/>
      <c r="C27" s="4"/>
      <c r="D27" s="4"/>
      <c r="E27" s="6"/>
      <c r="F27" s="14" t="str">
        <f t="shared" si="3"/>
        <v/>
      </c>
      <c r="G27" s="15" t="str">
        <f t="shared" si="4"/>
        <v/>
      </c>
      <c r="H27" s="7"/>
      <c r="I27" s="7"/>
      <c r="J27" s="4"/>
      <c r="K27" s="6"/>
      <c r="L27" s="6"/>
      <c r="M27" s="6"/>
      <c r="N27" s="7"/>
      <c r="O27" s="4"/>
      <c r="P27" s="7"/>
      <c r="Q27" s="4"/>
      <c r="R27" s="16" t="str">
        <f t="shared" si="5"/>
        <v/>
      </c>
      <c r="S27" s="7"/>
      <c r="T27" s="4"/>
    </row>
    <row r="28" spans="1:20" ht="16" thickBot="1" x14ac:dyDescent="0.25">
      <c r="A28" s="4"/>
      <c r="B28" s="4"/>
      <c r="C28" s="4"/>
      <c r="D28" s="4"/>
      <c r="E28" s="6"/>
      <c r="F28" s="14" t="str">
        <f t="shared" si="3"/>
        <v/>
      </c>
      <c r="G28" s="15" t="str">
        <f t="shared" si="4"/>
        <v/>
      </c>
      <c r="H28" s="7"/>
      <c r="I28" s="7"/>
      <c r="J28" s="4"/>
      <c r="K28" s="6"/>
      <c r="L28" s="6"/>
      <c r="M28" s="6"/>
      <c r="N28" s="7"/>
      <c r="O28" s="4"/>
      <c r="P28" s="7"/>
      <c r="Q28" s="4"/>
      <c r="R28" s="16" t="str">
        <f t="shared" si="5"/>
        <v/>
      </c>
      <c r="S28" s="7"/>
      <c r="T28" s="4"/>
    </row>
    <row r="29" spans="1:20" ht="16" thickBot="1" x14ac:dyDescent="0.25">
      <c r="A29" s="4"/>
      <c r="B29" s="4"/>
      <c r="C29" s="4"/>
      <c r="D29" s="4"/>
      <c r="E29" s="6"/>
      <c r="F29" s="14" t="str">
        <f t="shared" si="3"/>
        <v/>
      </c>
      <c r="G29" s="15" t="str">
        <f t="shared" si="4"/>
        <v/>
      </c>
      <c r="H29" s="7"/>
      <c r="I29" s="7"/>
      <c r="J29" s="4"/>
      <c r="K29" s="6"/>
      <c r="L29" s="6"/>
      <c r="M29" s="6"/>
      <c r="N29" s="7"/>
      <c r="O29" s="4"/>
      <c r="P29" s="7"/>
      <c r="Q29" s="4"/>
      <c r="R29" s="16" t="str">
        <f t="shared" si="5"/>
        <v/>
      </c>
      <c r="S29" s="7"/>
      <c r="T29" s="4"/>
    </row>
    <row r="30" spans="1:20" ht="16" thickBot="1" x14ac:dyDescent="0.25">
      <c r="A30" s="4"/>
      <c r="B30" s="4"/>
      <c r="C30" s="4"/>
      <c r="D30" s="4"/>
      <c r="E30" s="6"/>
      <c r="F30" s="14" t="str">
        <f t="shared" si="3"/>
        <v/>
      </c>
      <c r="G30" s="15" t="str">
        <f t="shared" si="4"/>
        <v/>
      </c>
      <c r="H30" s="7"/>
      <c r="I30" s="7"/>
      <c r="J30" s="4"/>
      <c r="K30" s="6"/>
      <c r="L30" s="6"/>
      <c r="M30" s="6"/>
      <c r="N30" s="7"/>
      <c r="O30" s="4"/>
      <c r="P30" s="7"/>
      <c r="Q30" s="4"/>
      <c r="R30" s="16" t="str">
        <f t="shared" si="5"/>
        <v/>
      </c>
      <c r="S30" s="7"/>
      <c r="T30"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21:T30 H25:I30" name="区域3" securityDescriptor="O:WDG:WDD:(A;;CC;;;WD)"/>
    <protectedRange algorithmName="SHA-512" hashValue="K/SDhfe+/mjxv835odsVoEdtAHi7cAaH/jgwxLhbSWA8AwXq7rzFQ5bNmKChXjNkjDXl9kBDks9BeCwB940epA==" saltValue="Umv4IPsuPuqtBoPxakNlTw==" spinCount="100000" sqref="A25:E30 S21:T30 H25:Q30" name="区域1" securityDescriptor="O:WDG:WDD:(A;;CC;;;WD)"/>
    <protectedRange algorithmName="SHA-512" hashValue="l1fHgc1sn3GbDQtgPtObh5+t7OL3RqRoTbD8spI9RdpGb1tJka3sPqVR5prcrUOY6S1IScfOCNcLFg9dAyDrRQ==" saltValue="nrfajk7BgFTF1u/ElXNgLQ==" spinCount="100000" sqref="J25:Q30" name="区域2" securityDescriptor="O:WDG:WDD:(A;;CC;;;WD)"/>
    <protectedRange algorithmName="SHA-512" hashValue="Wz6AdmABacdLpzhjV/iEHOpAZxX5uFPUHfb7O8gHmSRJrtjrAEnR8v1VZNZM7oz8udZc1nX8h9RDIZmlvaZYtA==" saltValue="s5A0E9YuB7q7LjZBwuMWPQ==" spinCount="100000" sqref="S6 S5:T5 S7:T8 H5:I24 S10:T20 S9" name="区域3_1" securityDescriptor="O:WDG:WDD:(A;;CC;;;WD)"/>
    <protectedRange algorithmName="SHA-512" hashValue="K/SDhfe+/mjxv835odsVoEdtAHi7cAaH/jgwxLhbSWA8AwXq7rzFQ5bNmKChXjNkjDXl9kBDks9BeCwB940epA==" saltValue="Umv4IPsuPuqtBoPxakNlTw==" spinCount="100000" sqref="S12:T20 A5:E24 S5:T5 S6:S11 H5:Q24" name="区域1_1" securityDescriptor="O:WDG:WDD:(A;;CC;;;WD)"/>
    <protectedRange algorithmName="SHA-512" hashValue="l1fHgc1sn3GbDQtgPtObh5+t7OL3RqRoTbD8spI9RdpGb1tJka3sPqVR5prcrUOY6S1IScfOCNcLFg9dAyDrRQ==" saltValue="nrfajk7BgFTF1u/ElXNgLQ==" spinCount="100000" sqref="J5:Q24" name="区域2_1" securityDescriptor="O:WDG:WDD:(A;;CC;;;WD)"/>
    <protectedRange algorithmName="SHA-512" hashValue="Wz6AdmABacdLpzhjV/iEHOpAZxX5uFPUHfb7O8gHmSRJrtjrAEnR8v1VZNZM7oz8udZc1nX8h9RDIZmlvaZYtA==" saltValue="s5A0E9YuB7q7LjZBwuMWPQ==" spinCount="100000" sqref="T6" name="区域3_1_1" securityDescriptor="O:WDG:WDD:(A;;CC;;;WD)"/>
    <protectedRange algorithmName="SHA-512" hashValue="Wz6AdmABacdLpzhjV/iEHOpAZxX5uFPUHfb7O8gHmSRJrtjrAEnR8v1VZNZM7oz8udZc1nX8h9RDIZmlvaZYtA==" saltValue="s5A0E9YuB7q7LjZBwuMWPQ==" spinCount="100000" sqref="T9" name="区域3_1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1403F-D341-FD4D-B1B6-2405A01193C5}">
  <dimension ref="A1:T29"/>
  <sheetViews>
    <sheetView workbookViewId="0">
      <selection activeCell="A6" sqref="A5:XFD6"/>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5" t="s">
        <v>7</v>
      </c>
      <c r="J4" s="3" t="s">
        <v>9</v>
      </c>
      <c r="K4" s="3" t="s">
        <v>11</v>
      </c>
      <c r="L4" s="3" t="s">
        <v>27</v>
      </c>
      <c r="M4" s="3" t="s">
        <v>21</v>
      </c>
      <c r="N4" s="13" t="s">
        <v>28</v>
      </c>
      <c r="O4" s="9" t="s">
        <v>5</v>
      </c>
      <c r="P4" s="13" t="s">
        <v>29</v>
      </c>
      <c r="Q4" s="9" t="s">
        <v>5</v>
      </c>
      <c r="R4" s="44"/>
      <c r="S4" s="46"/>
      <c r="T4" s="41"/>
    </row>
    <row r="5" spans="1:20" ht="16" thickBot="1" x14ac:dyDescent="0.25">
      <c r="A5" s="5">
        <v>61.483945995569201</v>
      </c>
      <c r="B5" s="5">
        <v>142.923528989776</v>
      </c>
      <c r="C5" s="6">
        <v>583.88757299999895</v>
      </c>
      <c r="D5" s="4">
        <v>44390</v>
      </c>
      <c r="E5" s="29">
        <v>203</v>
      </c>
      <c r="F5" s="14">
        <f t="shared" ref="F5:F6" si="0">IF(I5="Melted Out", 0, IF(I5="","",H5-E5-K5-M5))</f>
        <v>-203</v>
      </c>
      <c r="G5" s="15" t="e">
        <f>IF(AND(F5&lt;&gt;"",#REF!&lt;&gt;""),IF(I5="New Installation",0,IF(I5="Melted Out","&gt;"&amp;TEXT((#REF!+#REF!+#REF!)-(F5+K5+M5),"0.00"),(#REF!+#REF!+#REF!)-(F5+K5+M5))),"")</f>
        <v>#REF!</v>
      </c>
      <c r="H5" s="7"/>
      <c r="I5" s="7" t="s">
        <v>41</v>
      </c>
      <c r="J5" s="8" t="s">
        <v>17</v>
      </c>
      <c r="K5" s="7"/>
      <c r="L5" s="7"/>
      <c r="M5" s="7"/>
      <c r="N5" s="7"/>
      <c r="O5" s="7"/>
      <c r="P5" s="7"/>
      <c r="Q5" s="7"/>
      <c r="R5" s="16"/>
      <c r="S5" s="7"/>
      <c r="T5" s="4" t="s">
        <v>87</v>
      </c>
    </row>
    <row r="6" spans="1:20" ht="16" thickBot="1" x14ac:dyDescent="0.25">
      <c r="A6" s="5">
        <v>61.483911999999997</v>
      </c>
      <c r="B6" s="5">
        <v>142.92346000000001</v>
      </c>
      <c r="C6" s="6">
        <v>577.91784700000005</v>
      </c>
      <c r="D6" s="4">
        <v>44451</v>
      </c>
      <c r="E6" s="29">
        <v>253</v>
      </c>
      <c r="F6" s="14">
        <f t="shared" si="0"/>
        <v>-253</v>
      </c>
      <c r="G6" s="15">
        <f t="shared" ref="G6" si="1">IF(AND(F6&lt;&gt;"",F5&lt;&gt;""),IF(I6="New Installation",0,IF(I6="Melted Out","&gt;"&amp;TEXT((F5+K5+M5)-(F6+K6+M6),"0.00"),(F5+K5+M5)-(F6+K6+M6))),"")</f>
        <v>50</v>
      </c>
      <c r="H6" s="7"/>
      <c r="I6" s="7" t="s">
        <v>41</v>
      </c>
      <c r="J6" s="4" t="s">
        <v>17</v>
      </c>
      <c r="K6" s="6"/>
      <c r="L6" s="6"/>
      <c r="M6" s="6">
        <v>0</v>
      </c>
      <c r="N6" s="7"/>
      <c r="O6" s="4"/>
      <c r="P6" s="7"/>
      <c r="Q6" s="7"/>
      <c r="R6" s="16"/>
      <c r="S6" s="4"/>
      <c r="T6" s="4" t="s">
        <v>114</v>
      </c>
    </row>
    <row r="7" spans="1:20" ht="15" thickBot="1" x14ac:dyDescent="0.25">
      <c r="A7" s="5"/>
      <c r="B7" s="5"/>
      <c r="C7" s="6"/>
      <c r="D7" s="4"/>
      <c r="E7" s="29"/>
      <c r="F7" s="14"/>
      <c r="G7" s="15"/>
      <c r="H7" s="7"/>
      <c r="I7" s="7"/>
      <c r="J7" s="4"/>
      <c r="K7" s="6"/>
      <c r="L7" s="6"/>
      <c r="M7" s="6"/>
      <c r="N7" s="7"/>
      <c r="O7" s="4"/>
      <c r="P7" s="7"/>
      <c r="Q7" s="7"/>
      <c r="R7" s="16"/>
      <c r="S7" s="4"/>
      <c r="T7" s="4"/>
    </row>
    <row r="8" spans="1:20" ht="15" thickBot="1" x14ac:dyDescent="0.25">
      <c r="A8" s="5"/>
      <c r="B8" s="5"/>
      <c r="C8" s="6"/>
      <c r="D8" s="4"/>
      <c r="E8" s="29"/>
      <c r="F8" s="14"/>
      <c r="G8" s="15"/>
      <c r="H8" s="7"/>
      <c r="I8" s="7"/>
      <c r="J8" s="4"/>
      <c r="K8" s="6"/>
      <c r="L8" s="6"/>
      <c r="M8" s="6"/>
      <c r="N8" s="7"/>
      <c r="O8" s="7"/>
      <c r="P8" s="7"/>
      <c r="Q8" s="7"/>
      <c r="R8" s="16"/>
      <c r="S8" s="4"/>
      <c r="T8" s="4"/>
    </row>
    <row r="9" spans="1:20" ht="15" thickBot="1" x14ac:dyDescent="0.25">
      <c r="A9" s="5"/>
      <c r="B9" s="5"/>
      <c r="C9" s="6"/>
      <c r="D9" s="4"/>
      <c r="E9" s="29"/>
      <c r="F9" s="14"/>
      <c r="G9" s="15"/>
      <c r="H9" s="7"/>
      <c r="I9" s="7"/>
      <c r="J9" s="4"/>
      <c r="K9" s="6"/>
      <c r="L9" s="6"/>
      <c r="M9" s="6"/>
      <c r="N9" s="7"/>
      <c r="O9" s="4"/>
      <c r="P9" s="7"/>
      <c r="Q9" s="7"/>
      <c r="R9" s="16"/>
      <c r="S9" s="4"/>
      <c r="T9" s="4"/>
    </row>
    <row r="10" spans="1:20" ht="15" thickBot="1" x14ac:dyDescent="0.25">
      <c r="A10" s="5"/>
      <c r="B10" s="5"/>
      <c r="C10" s="6"/>
      <c r="D10" s="4"/>
      <c r="E10" s="29"/>
      <c r="F10" s="14"/>
      <c r="G10" s="15"/>
      <c r="H10" s="7"/>
      <c r="I10" s="7"/>
      <c r="J10" s="4"/>
      <c r="K10" s="6"/>
      <c r="L10" s="6"/>
      <c r="M10" s="6"/>
      <c r="N10" s="7"/>
      <c r="O10" s="4"/>
      <c r="P10" s="7"/>
      <c r="Q10" s="7"/>
      <c r="R10" s="16"/>
      <c r="S10" s="4"/>
      <c r="T10" s="4"/>
    </row>
    <row r="11" spans="1:20" ht="16" thickBot="1" x14ac:dyDescent="0.25">
      <c r="A11" s="5"/>
      <c r="B11" s="5"/>
      <c r="C11" s="6"/>
      <c r="D11" s="4"/>
      <c r="E11" s="29"/>
      <c r="F11" s="14" t="str">
        <f t="shared" ref="F11:F29" si="2">IF(I11="Melted Out", 0, IF(I11="","",H11-E11-K11-M11))</f>
        <v/>
      </c>
      <c r="G11" s="15" t="str">
        <f t="shared" ref="G11:G29" si="3">IF(AND(F11&lt;&gt;"",F10&lt;&gt;""),IF(I11="New Installation",0,IF(I11="Melted Out","&gt;"&amp;TEXT((F10+K10+M10)-(F11+K11+M11),"0.00"),(F10+K10+M10)-(F11+K11+M11))),"")</f>
        <v/>
      </c>
      <c r="H11" s="7"/>
      <c r="I11" s="7"/>
      <c r="J11" s="4"/>
      <c r="K11" s="6"/>
      <c r="L11" s="6"/>
      <c r="M11" s="6"/>
      <c r="N11" s="7"/>
      <c r="O11" s="4"/>
      <c r="P11" s="7"/>
      <c r="Q11" s="4"/>
      <c r="R11" s="16" t="str">
        <f t="shared" ref="R11:R29" si="4">IF(I11="New Installation",0,IF(I11="","",IF(OR(I11="Melted Out",F11=0),"&gt;"&amp;TEXT((F10-F11)*IF(ISNUMBER(P11),P11,0.9)+M10*N10-M11*N11,"0.00"),(F10-F11)*IF(ISNUMBER(P11),P11,0.9)+M10*N10-M11*N11)))</f>
        <v/>
      </c>
      <c r="S11" s="7"/>
      <c r="T11" s="4"/>
    </row>
    <row r="12" spans="1:20" ht="16" thickBot="1" x14ac:dyDescent="0.25">
      <c r="A12" s="5"/>
      <c r="B12" s="5"/>
      <c r="C12" s="6"/>
      <c r="D12" s="4"/>
      <c r="E12" s="29"/>
      <c r="F12" s="14" t="str">
        <f t="shared" si="2"/>
        <v/>
      </c>
      <c r="G12" s="15" t="str">
        <f t="shared" si="3"/>
        <v/>
      </c>
      <c r="H12" s="7"/>
      <c r="I12" s="7"/>
      <c r="J12" s="4"/>
      <c r="K12" s="6"/>
      <c r="L12" s="6"/>
      <c r="M12" s="6"/>
      <c r="N12" s="7"/>
      <c r="O12" s="4"/>
      <c r="P12" s="7"/>
      <c r="Q12" s="4"/>
      <c r="R12" s="16" t="str">
        <f t="shared" si="4"/>
        <v/>
      </c>
      <c r="S12" s="7"/>
      <c r="T12" s="4"/>
    </row>
    <row r="13" spans="1:20" ht="16" thickBot="1" x14ac:dyDescent="0.25">
      <c r="A13" s="5"/>
      <c r="B13" s="5"/>
      <c r="C13" s="6"/>
      <c r="D13" s="4"/>
      <c r="E13" s="29"/>
      <c r="F13" s="14" t="str">
        <f t="shared" si="2"/>
        <v/>
      </c>
      <c r="G13" s="15" t="str">
        <f t="shared" si="3"/>
        <v/>
      </c>
      <c r="H13" s="7"/>
      <c r="I13" s="7"/>
      <c r="J13" s="4"/>
      <c r="K13" s="6"/>
      <c r="L13" s="6"/>
      <c r="M13" s="6"/>
      <c r="N13" s="7"/>
      <c r="O13" s="4"/>
      <c r="P13" s="7"/>
      <c r="Q13" s="4"/>
      <c r="R13" s="16" t="str">
        <f t="shared" si="4"/>
        <v/>
      </c>
      <c r="S13" s="7"/>
      <c r="T13" s="4"/>
    </row>
    <row r="14" spans="1:20" ht="16" thickBot="1" x14ac:dyDescent="0.25">
      <c r="A14" s="5"/>
      <c r="B14" s="5"/>
      <c r="C14" s="6"/>
      <c r="D14" s="4"/>
      <c r="E14" s="29"/>
      <c r="F14" s="14" t="str">
        <f t="shared" si="2"/>
        <v/>
      </c>
      <c r="G14" s="15" t="str">
        <f t="shared" si="3"/>
        <v/>
      </c>
      <c r="H14" s="7"/>
      <c r="I14" s="7"/>
      <c r="J14" s="4"/>
      <c r="K14" s="6"/>
      <c r="L14" s="6"/>
      <c r="M14" s="6"/>
      <c r="N14" s="7"/>
      <c r="O14" s="4"/>
      <c r="P14" s="7"/>
      <c r="Q14" s="4"/>
      <c r="R14" s="16" t="str">
        <f t="shared" si="4"/>
        <v/>
      </c>
      <c r="S14" s="7"/>
      <c r="T14" s="4"/>
    </row>
    <row r="15" spans="1:20" ht="16" thickBot="1" x14ac:dyDescent="0.25">
      <c r="A15" s="5"/>
      <c r="B15" s="5"/>
      <c r="C15" s="6"/>
      <c r="D15" s="4"/>
      <c r="E15" s="29"/>
      <c r="F15" s="14" t="str">
        <f t="shared" si="2"/>
        <v/>
      </c>
      <c r="G15" s="15" t="str">
        <f t="shared" si="3"/>
        <v/>
      </c>
      <c r="H15" s="7"/>
      <c r="I15" s="7"/>
      <c r="J15" s="4"/>
      <c r="K15" s="6"/>
      <c r="L15" s="6"/>
      <c r="M15" s="6"/>
      <c r="N15" s="7"/>
      <c r="O15" s="4"/>
      <c r="P15" s="7"/>
      <c r="Q15" s="4"/>
      <c r="R15" s="16" t="str">
        <f t="shared" si="4"/>
        <v/>
      </c>
      <c r="S15" s="7"/>
      <c r="T15" s="4"/>
    </row>
    <row r="16" spans="1:20" ht="16" thickBot="1" x14ac:dyDescent="0.25">
      <c r="A16" s="5"/>
      <c r="B16" s="5"/>
      <c r="C16" s="6"/>
      <c r="D16" s="4"/>
      <c r="E16" s="29"/>
      <c r="F16" s="14" t="str">
        <f t="shared" si="2"/>
        <v/>
      </c>
      <c r="G16" s="15" t="str">
        <f t="shared" si="3"/>
        <v/>
      </c>
      <c r="H16" s="7"/>
      <c r="I16" s="7"/>
      <c r="J16" s="4"/>
      <c r="K16" s="6"/>
      <c r="L16" s="6"/>
      <c r="M16" s="6"/>
      <c r="N16" s="7"/>
      <c r="O16" s="4"/>
      <c r="P16" s="7"/>
      <c r="Q16" s="4"/>
      <c r="R16" s="16" t="str">
        <f t="shared" si="4"/>
        <v/>
      </c>
      <c r="S16" s="7"/>
      <c r="T16" s="4"/>
    </row>
    <row r="17" spans="1:20" ht="16" thickBot="1" x14ac:dyDescent="0.25">
      <c r="A17" s="5"/>
      <c r="B17" s="5"/>
      <c r="C17" s="6"/>
      <c r="D17" s="4"/>
      <c r="E17" s="29"/>
      <c r="F17" s="14" t="str">
        <f t="shared" si="2"/>
        <v/>
      </c>
      <c r="G17" s="15" t="str">
        <f t="shared" si="3"/>
        <v/>
      </c>
      <c r="H17" s="7"/>
      <c r="I17" s="7"/>
      <c r="J17" s="4"/>
      <c r="K17" s="6"/>
      <c r="L17" s="6"/>
      <c r="M17" s="6"/>
      <c r="N17" s="7"/>
      <c r="O17" s="4"/>
      <c r="P17" s="7"/>
      <c r="Q17" s="4"/>
      <c r="R17" s="16" t="str">
        <f t="shared" si="4"/>
        <v/>
      </c>
      <c r="S17" s="7"/>
      <c r="T17" s="4"/>
    </row>
    <row r="18" spans="1:20" ht="16" thickBot="1" x14ac:dyDescent="0.25">
      <c r="A18" s="5"/>
      <c r="B18" s="5"/>
      <c r="C18" s="6"/>
      <c r="D18" s="4"/>
      <c r="E18" s="29"/>
      <c r="F18" s="14" t="str">
        <f t="shared" si="2"/>
        <v/>
      </c>
      <c r="G18" s="15" t="str">
        <f t="shared" si="3"/>
        <v/>
      </c>
      <c r="H18" s="7"/>
      <c r="I18" s="7"/>
      <c r="J18" s="4"/>
      <c r="K18" s="6"/>
      <c r="L18" s="6"/>
      <c r="M18" s="6"/>
      <c r="N18" s="7"/>
      <c r="O18" s="4"/>
      <c r="P18" s="7"/>
      <c r="Q18" s="4"/>
      <c r="R18" s="16" t="str">
        <f t="shared" si="4"/>
        <v/>
      </c>
      <c r="S18" s="7"/>
      <c r="T18" s="4"/>
    </row>
    <row r="19" spans="1:20" ht="16" thickBot="1" x14ac:dyDescent="0.25">
      <c r="A19" s="4"/>
      <c r="B19" s="4"/>
      <c r="C19" s="4"/>
      <c r="D19" s="4"/>
      <c r="E19" s="29"/>
      <c r="F19" s="14" t="str">
        <f t="shared" si="2"/>
        <v/>
      </c>
      <c r="G19" s="15" t="str">
        <f t="shared" si="3"/>
        <v/>
      </c>
      <c r="H19" s="7"/>
      <c r="I19" s="7"/>
      <c r="J19" s="4"/>
      <c r="K19" s="6"/>
      <c r="L19" s="6"/>
      <c r="M19" s="6"/>
      <c r="N19" s="7"/>
      <c r="O19" s="4"/>
      <c r="P19" s="7"/>
      <c r="Q19" s="4"/>
      <c r="R19" s="16" t="str">
        <f t="shared" si="4"/>
        <v/>
      </c>
      <c r="S19" s="7"/>
      <c r="T19" s="4"/>
    </row>
    <row r="20" spans="1:20" ht="16" thickBot="1" x14ac:dyDescent="0.25">
      <c r="A20" s="4"/>
      <c r="B20" s="4"/>
      <c r="C20" s="4"/>
      <c r="D20" s="4"/>
      <c r="E20" s="6"/>
      <c r="F20" s="14" t="str">
        <f t="shared" si="2"/>
        <v/>
      </c>
      <c r="G20" s="15" t="str">
        <f t="shared" si="3"/>
        <v/>
      </c>
      <c r="H20" s="7"/>
      <c r="I20" s="7"/>
      <c r="J20" s="4"/>
      <c r="K20" s="6"/>
      <c r="L20" s="6"/>
      <c r="M20" s="6"/>
      <c r="N20" s="7"/>
      <c r="O20" s="4"/>
      <c r="P20" s="7"/>
      <c r="Q20" s="4"/>
      <c r="R20" s="16" t="str">
        <f t="shared" si="4"/>
        <v/>
      </c>
      <c r="S20" s="7"/>
      <c r="T20" s="4"/>
    </row>
    <row r="21" spans="1:20" ht="16" thickBot="1" x14ac:dyDescent="0.25">
      <c r="A21" s="4"/>
      <c r="B21" s="4"/>
      <c r="C21" s="4"/>
      <c r="D21" s="4"/>
      <c r="E21" s="6"/>
      <c r="F21" s="14" t="str">
        <f t="shared" si="2"/>
        <v/>
      </c>
      <c r="G21" s="15" t="str">
        <f t="shared" si="3"/>
        <v/>
      </c>
      <c r="H21" s="7"/>
      <c r="I21" s="7"/>
      <c r="J21" s="4"/>
      <c r="K21" s="6"/>
      <c r="L21" s="6"/>
      <c r="M21" s="6"/>
      <c r="N21" s="7"/>
      <c r="O21" s="4"/>
      <c r="P21" s="7"/>
      <c r="Q21" s="4"/>
      <c r="R21" s="16" t="str">
        <f t="shared" si="4"/>
        <v/>
      </c>
      <c r="S21" s="7"/>
      <c r="T21" s="4"/>
    </row>
    <row r="22" spans="1:20" ht="16" thickBot="1" x14ac:dyDescent="0.25">
      <c r="A22" s="4"/>
      <c r="B22" s="4"/>
      <c r="C22" s="4"/>
      <c r="D22" s="4"/>
      <c r="E22" s="6"/>
      <c r="F22" s="14" t="str">
        <f t="shared" si="2"/>
        <v/>
      </c>
      <c r="G22" s="15" t="str">
        <f t="shared" si="3"/>
        <v/>
      </c>
      <c r="H22" s="7"/>
      <c r="I22" s="7"/>
      <c r="J22" s="4"/>
      <c r="K22" s="6"/>
      <c r="L22" s="6"/>
      <c r="M22" s="6"/>
      <c r="N22" s="7"/>
      <c r="O22" s="4"/>
      <c r="P22" s="7"/>
      <c r="Q22" s="4"/>
      <c r="R22" s="16" t="str">
        <f t="shared" si="4"/>
        <v/>
      </c>
      <c r="S22" s="7"/>
      <c r="T22" s="4"/>
    </row>
    <row r="23" spans="1:20" ht="16" thickBot="1" x14ac:dyDescent="0.25">
      <c r="A23" s="4"/>
      <c r="B23" s="4"/>
      <c r="C23" s="4"/>
      <c r="D23" s="4"/>
      <c r="E23" s="6"/>
      <c r="F23" s="14" t="str">
        <f t="shared" si="2"/>
        <v/>
      </c>
      <c r="G23" s="15" t="str">
        <f t="shared" si="3"/>
        <v/>
      </c>
      <c r="H23" s="7"/>
      <c r="I23" s="7"/>
      <c r="J23" s="4"/>
      <c r="K23" s="6"/>
      <c r="L23" s="6"/>
      <c r="M23" s="6"/>
      <c r="N23" s="7"/>
      <c r="O23" s="4"/>
      <c r="P23" s="7"/>
      <c r="Q23" s="4"/>
      <c r="R23" s="16" t="str">
        <f t="shared" si="4"/>
        <v/>
      </c>
      <c r="S23" s="7"/>
      <c r="T23" s="4"/>
    </row>
    <row r="24" spans="1:20" ht="16" thickBot="1" x14ac:dyDescent="0.25">
      <c r="A24" s="4"/>
      <c r="B24" s="4"/>
      <c r="C24" s="4"/>
      <c r="D24" s="4"/>
      <c r="E24" s="6"/>
      <c r="F24" s="14" t="str">
        <f t="shared" si="2"/>
        <v/>
      </c>
      <c r="G24" s="15" t="str">
        <f t="shared" si="3"/>
        <v/>
      </c>
      <c r="H24" s="7"/>
      <c r="I24" s="7"/>
      <c r="J24" s="4"/>
      <c r="K24" s="6"/>
      <c r="L24" s="6"/>
      <c r="M24" s="6"/>
      <c r="N24" s="7"/>
      <c r="O24" s="4"/>
      <c r="P24" s="7"/>
      <c r="Q24" s="4"/>
      <c r="R24" s="16" t="str">
        <f t="shared" si="4"/>
        <v/>
      </c>
      <c r="S24" s="7"/>
      <c r="T24" s="4"/>
    </row>
    <row r="25" spans="1:20" ht="16" thickBot="1" x14ac:dyDescent="0.25">
      <c r="A25" s="4"/>
      <c r="B25" s="4"/>
      <c r="C25" s="4"/>
      <c r="D25" s="4"/>
      <c r="E25" s="6"/>
      <c r="F25" s="14" t="str">
        <f t="shared" si="2"/>
        <v/>
      </c>
      <c r="G25" s="15" t="str">
        <f t="shared" si="3"/>
        <v/>
      </c>
      <c r="H25" s="7"/>
      <c r="I25" s="7"/>
      <c r="J25" s="4"/>
      <c r="K25" s="6"/>
      <c r="L25" s="6"/>
      <c r="M25" s="6"/>
      <c r="N25" s="7"/>
      <c r="O25" s="4"/>
      <c r="P25" s="7"/>
      <c r="Q25" s="4"/>
      <c r="R25" s="16" t="str">
        <f t="shared" si="4"/>
        <v/>
      </c>
      <c r="S25" s="7"/>
      <c r="T25" s="4"/>
    </row>
    <row r="26" spans="1:20" ht="16" thickBot="1" x14ac:dyDescent="0.25">
      <c r="A26" s="4"/>
      <c r="B26" s="4"/>
      <c r="C26" s="4"/>
      <c r="D26" s="4"/>
      <c r="E26" s="6"/>
      <c r="F26" s="14" t="str">
        <f t="shared" si="2"/>
        <v/>
      </c>
      <c r="G26" s="15" t="str">
        <f t="shared" si="3"/>
        <v/>
      </c>
      <c r="H26" s="7"/>
      <c r="I26" s="7"/>
      <c r="J26" s="4"/>
      <c r="K26" s="6"/>
      <c r="L26" s="6"/>
      <c r="M26" s="6"/>
      <c r="N26" s="7"/>
      <c r="O26" s="4"/>
      <c r="P26" s="7"/>
      <c r="Q26" s="4"/>
      <c r="R26" s="16" t="str">
        <f t="shared" si="4"/>
        <v/>
      </c>
      <c r="S26" s="7"/>
      <c r="T26" s="4"/>
    </row>
    <row r="27" spans="1:20" ht="16" thickBot="1" x14ac:dyDescent="0.25">
      <c r="A27" s="4"/>
      <c r="B27" s="4"/>
      <c r="C27" s="4"/>
      <c r="D27" s="4"/>
      <c r="E27" s="6"/>
      <c r="F27" s="14" t="str">
        <f t="shared" si="2"/>
        <v/>
      </c>
      <c r="G27" s="15" t="str">
        <f t="shared" si="3"/>
        <v/>
      </c>
      <c r="H27" s="7"/>
      <c r="I27" s="7"/>
      <c r="J27" s="4"/>
      <c r="K27" s="6"/>
      <c r="L27" s="6"/>
      <c r="M27" s="6"/>
      <c r="N27" s="7"/>
      <c r="O27" s="4"/>
      <c r="P27" s="7"/>
      <c r="Q27" s="4"/>
      <c r="R27" s="16" t="str">
        <f t="shared" si="4"/>
        <v/>
      </c>
      <c r="S27" s="7"/>
      <c r="T27" s="4"/>
    </row>
    <row r="28" spans="1:20" ht="16" thickBot="1" x14ac:dyDescent="0.25">
      <c r="A28" s="4"/>
      <c r="B28" s="4"/>
      <c r="C28" s="4"/>
      <c r="D28" s="4"/>
      <c r="E28" s="6"/>
      <c r="F28" s="14" t="str">
        <f t="shared" si="2"/>
        <v/>
      </c>
      <c r="G28" s="15" t="str">
        <f t="shared" si="3"/>
        <v/>
      </c>
      <c r="H28" s="7"/>
      <c r="I28" s="7"/>
      <c r="J28" s="4"/>
      <c r="K28" s="6"/>
      <c r="L28" s="6"/>
      <c r="M28" s="6"/>
      <c r="N28" s="7"/>
      <c r="O28" s="4"/>
      <c r="P28" s="7"/>
      <c r="Q28" s="4"/>
      <c r="R28" s="16" t="str">
        <f t="shared" si="4"/>
        <v/>
      </c>
      <c r="S28" s="7"/>
      <c r="T28" s="4"/>
    </row>
    <row r="29" spans="1:20" ht="16" thickBot="1" x14ac:dyDescent="0.25">
      <c r="A29" s="4"/>
      <c r="B29" s="4"/>
      <c r="C29" s="4"/>
      <c r="D29" s="4"/>
      <c r="E29" s="6"/>
      <c r="F29" s="14" t="str">
        <f t="shared" si="2"/>
        <v/>
      </c>
      <c r="G29" s="15" t="str">
        <f t="shared" si="3"/>
        <v/>
      </c>
      <c r="H29" s="7"/>
      <c r="I29" s="7"/>
      <c r="J29" s="4"/>
      <c r="K29" s="6"/>
      <c r="L29" s="6"/>
      <c r="M29" s="6"/>
      <c r="N29" s="7"/>
      <c r="O29" s="4"/>
      <c r="P29" s="7"/>
      <c r="Q29" s="4"/>
      <c r="R29" s="16" t="str">
        <f t="shared" si="4"/>
        <v/>
      </c>
      <c r="S29" s="7"/>
      <c r="T29"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20:T29 H20:I29" name="区域3" securityDescriptor="O:WDG:WDD:(A;;CC;;;WD)"/>
    <protectedRange algorithmName="SHA-512" hashValue="K/SDhfe+/mjxv835odsVoEdtAHi7cAaH/jgwxLhbSWA8AwXq7rzFQ5bNmKChXjNkjDXl9kBDks9BeCwB940epA==" saltValue="Umv4IPsuPuqtBoPxakNlTw==" spinCount="100000" sqref="A20:E29 S20:T29 H20:Q29" name="区域1" securityDescriptor="O:WDG:WDD:(A;;CC;;;WD)"/>
    <protectedRange algorithmName="SHA-512" hashValue="l1fHgc1sn3GbDQtgPtObh5+t7OL3RqRoTbD8spI9RdpGb1tJka3sPqVR5prcrUOY6S1IScfOCNcLFg9dAyDrRQ==" saltValue="nrfajk7BgFTF1u/ElXNgLQ==" spinCount="100000" sqref="J20:Q29" name="区域2" securityDescriptor="O:WDG:WDD:(A;;CC;;;WD)"/>
    <protectedRange algorithmName="SHA-512" hashValue="Wz6AdmABacdLpzhjV/iEHOpAZxX5uFPUHfb7O8gHmSRJrtjrAEnR8v1VZNZM7oz8udZc1nX8h9RDIZmlvaZYtA==" saltValue="s5A0E9YuB7q7LjZBwuMWPQ==" spinCount="100000" sqref="S5:T5 H5:I19 S7:T19 S6" name="区域3_1" securityDescriptor="O:WDG:WDD:(A;;CC;;;WD)"/>
    <protectedRange algorithmName="SHA-512" hashValue="K/SDhfe+/mjxv835odsVoEdtAHi7cAaH/jgwxLhbSWA8AwXq7rzFQ5bNmKChXjNkjDXl9kBDks9BeCwB940epA==" saltValue="Umv4IPsuPuqtBoPxakNlTw==" spinCount="100000" sqref="S6:S10 S5:T5 S11:T19 H5:Q19 A5:E19" name="区域1_1" securityDescriptor="O:WDG:WDD:(A;;CC;;;WD)"/>
    <protectedRange algorithmName="SHA-512" hashValue="l1fHgc1sn3GbDQtgPtObh5+t7OL3RqRoTbD8spI9RdpGb1tJka3sPqVR5prcrUOY6S1IScfOCNcLFg9dAyDrRQ==" saltValue="nrfajk7BgFTF1u/ElXNgLQ==" spinCount="100000" sqref="J5:Q19" name="区域2_1" securityDescriptor="O:WDG:WDD:(A;;CC;;;WD)"/>
    <protectedRange algorithmName="SHA-512" hashValue="Wz6AdmABacdLpzhjV/iEHOpAZxX5uFPUHfb7O8gHmSRJrtjrAEnR8v1VZNZM7oz8udZc1nX8h9RDIZmlvaZYtA==" saltValue="s5A0E9YuB7q7LjZBwuMWPQ==" spinCount="100000" sqref="T6" name="区域3_1_1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47876-E18A-2746-8741-C86CE04F2903}">
  <dimension ref="A1:T29"/>
  <sheetViews>
    <sheetView workbookViewId="0">
      <selection activeCell="A5" sqref="A5:XFD6"/>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5" t="s">
        <v>7</v>
      </c>
      <c r="J4" s="3" t="s">
        <v>9</v>
      </c>
      <c r="K4" s="3" t="s">
        <v>11</v>
      </c>
      <c r="L4" s="3" t="s">
        <v>27</v>
      </c>
      <c r="M4" s="3" t="s">
        <v>21</v>
      </c>
      <c r="N4" s="13" t="s">
        <v>28</v>
      </c>
      <c r="O4" s="9" t="s">
        <v>5</v>
      </c>
      <c r="P4" s="13" t="s">
        <v>29</v>
      </c>
      <c r="Q4" s="9" t="s">
        <v>5</v>
      </c>
      <c r="R4" s="44"/>
      <c r="S4" s="46"/>
      <c r="T4" s="41"/>
    </row>
    <row r="5" spans="1:20" ht="16" thickBot="1" x14ac:dyDescent="0.25">
      <c r="A5" s="5">
        <v>61.483101015910499</v>
      </c>
      <c r="B5" s="5">
        <v>142.919727964326</v>
      </c>
      <c r="C5" s="6">
        <v>571.36767599999905</v>
      </c>
      <c r="D5" s="4">
        <v>44390</v>
      </c>
      <c r="E5" s="29">
        <v>241</v>
      </c>
      <c r="F5" s="14"/>
      <c r="G5" s="15"/>
      <c r="H5" s="7"/>
      <c r="I5" s="7" t="s">
        <v>41</v>
      </c>
      <c r="J5" s="8" t="s">
        <v>17</v>
      </c>
      <c r="K5" s="7"/>
      <c r="L5" s="7"/>
      <c r="M5" s="7">
        <v>0</v>
      </c>
      <c r="N5" s="7"/>
      <c r="O5" s="7"/>
      <c r="P5" s="7"/>
      <c r="Q5" s="7"/>
      <c r="R5" s="16"/>
      <c r="S5" s="7"/>
      <c r="T5" s="4" t="s">
        <v>87</v>
      </c>
    </row>
    <row r="6" spans="1:20" ht="16" thickBot="1" x14ac:dyDescent="0.25">
      <c r="A6" s="5">
        <v>61.483058</v>
      </c>
      <c r="B6" s="5">
        <v>142.91968</v>
      </c>
      <c r="C6" s="6">
        <v>566.78204300000004</v>
      </c>
      <c r="D6" s="4">
        <v>44451</v>
      </c>
      <c r="E6" s="29">
        <v>296</v>
      </c>
      <c r="F6" s="14"/>
      <c r="G6" s="15"/>
      <c r="H6" s="7"/>
      <c r="I6" s="7" t="s">
        <v>41</v>
      </c>
      <c r="J6" s="4" t="s">
        <v>17</v>
      </c>
      <c r="K6" s="6"/>
      <c r="L6" s="6"/>
      <c r="M6" s="6">
        <v>0</v>
      </c>
      <c r="N6" s="7"/>
      <c r="O6" s="4"/>
      <c r="P6" s="7"/>
      <c r="Q6" s="7"/>
      <c r="R6" s="16"/>
      <c r="S6" s="4"/>
      <c r="T6" s="4" t="s">
        <v>114</v>
      </c>
    </row>
    <row r="7" spans="1:20" ht="15" thickBot="1" x14ac:dyDescent="0.25">
      <c r="A7" s="5"/>
      <c r="B7" s="5"/>
      <c r="C7" s="6"/>
      <c r="D7" s="4"/>
      <c r="E7" s="29"/>
      <c r="F7" s="14"/>
      <c r="G7" s="15"/>
      <c r="H7" s="7"/>
      <c r="I7" s="7"/>
      <c r="J7" s="4"/>
      <c r="K7" s="6"/>
      <c r="L7" s="6"/>
      <c r="M7" s="6"/>
      <c r="N7" s="7"/>
      <c r="O7" s="4"/>
      <c r="P7" s="7"/>
      <c r="Q7" s="7"/>
      <c r="R7" s="16"/>
      <c r="S7" s="4"/>
      <c r="T7" s="4"/>
    </row>
    <row r="8" spans="1:20" ht="15" thickBot="1" x14ac:dyDescent="0.25">
      <c r="A8" s="5"/>
      <c r="B8" s="5"/>
      <c r="C8" s="6"/>
      <c r="D8" s="4"/>
      <c r="E8" s="29"/>
      <c r="F8" s="14"/>
      <c r="G8" s="15"/>
      <c r="H8" s="7"/>
      <c r="I8" s="7"/>
      <c r="J8" s="4"/>
      <c r="K8" s="6"/>
      <c r="L8" s="6"/>
      <c r="M8" s="6"/>
      <c r="N8" s="7"/>
      <c r="O8" s="7"/>
      <c r="P8" s="7"/>
      <c r="Q8" s="7"/>
      <c r="R8" s="16"/>
      <c r="S8" s="4"/>
      <c r="T8" s="4"/>
    </row>
    <row r="9" spans="1:20" ht="15" thickBot="1" x14ac:dyDescent="0.25">
      <c r="A9" s="5"/>
      <c r="B9" s="5"/>
      <c r="C9" s="6"/>
      <c r="D9" s="4"/>
      <c r="E9" s="29"/>
      <c r="F9" s="14"/>
      <c r="G9" s="15"/>
      <c r="H9" s="7"/>
      <c r="I9" s="7"/>
      <c r="J9" s="4"/>
      <c r="K9" s="6"/>
      <c r="L9" s="6"/>
      <c r="M9" s="6"/>
      <c r="N9" s="7"/>
      <c r="O9" s="4"/>
      <c r="P9" s="7"/>
      <c r="Q9" s="7"/>
      <c r="R9" s="16"/>
      <c r="S9" s="4"/>
      <c r="T9" s="4"/>
    </row>
    <row r="10" spans="1:20" ht="15" thickBot="1" x14ac:dyDescent="0.25">
      <c r="A10" s="5"/>
      <c r="B10" s="5"/>
      <c r="C10" s="6"/>
      <c r="D10" s="4"/>
      <c r="E10" s="29"/>
      <c r="F10" s="14"/>
      <c r="G10" s="15"/>
      <c r="H10" s="7"/>
      <c r="I10" s="7"/>
      <c r="J10" s="4"/>
      <c r="K10" s="6"/>
      <c r="L10" s="6"/>
      <c r="M10" s="6"/>
      <c r="N10" s="7"/>
      <c r="O10" s="4"/>
      <c r="P10" s="7"/>
      <c r="Q10" s="7"/>
      <c r="R10" s="16"/>
      <c r="S10" s="4"/>
      <c r="T10" s="4"/>
    </row>
    <row r="11" spans="1:20" ht="16" thickBot="1" x14ac:dyDescent="0.25">
      <c r="A11" s="5"/>
      <c r="B11" s="5"/>
      <c r="C11" s="6"/>
      <c r="D11" s="4"/>
      <c r="E11" s="29"/>
      <c r="F11" s="14" t="str">
        <f t="shared" ref="F11:F29" si="0">IF(I11="Melted Out", 0, IF(I11="","",H11-E11-K11-M11))</f>
        <v/>
      </c>
      <c r="G11" s="15" t="str">
        <f t="shared" ref="G11:G29" si="1">IF(AND(F11&lt;&gt;"",F10&lt;&gt;""),IF(I11="New Installation",0,IF(I11="Melted Out","&gt;"&amp;TEXT((F10+K10+M10)-(F11+K11+M11),"0.00"),(F10+K10+M10)-(F11+K11+M11))),"")</f>
        <v/>
      </c>
      <c r="H11" s="7"/>
      <c r="I11" s="7"/>
      <c r="J11" s="4"/>
      <c r="K11" s="6"/>
      <c r="L11" s="6"/>
      <c r="M11" s="6"/>
      <c r="N11" s="7"/>
      <c r="O11" s="4"/>
      <c r="P11" s="7"/>
      <c r="Q11" s="4"/>
      <c r="R11" s="16" t="str">
        <f t="shared" ref="R11:R29" si="2">IF(I11="New Installation",0,IF(I11="","",IF(OR(I11="Melted Out",F11=0),"&gt;"&amp;TEXT((F10-F11)*IF(ISNUMBER(P11),P11,0.9)+M10*N10-M11*N11,"0.00"),(F10-F11)*IF(ISNUMBER(P11),P11,0.9)+M10*N10-M11*N11)))</f>
        <v/>
      </c>
      <c r="S11" s="7"/>
      <c r="T11" s="4"/>
    </row>
    <row r="12" spans="1:20" ht="16" thickBot="1" x14ac:dyDescent="0.25">
      <c r="A12" s="5"/>
      <c r="B12" s="5"/>
      <c r="C12" s="6"/>
      <c r="D12" s="4"/>
      <c r="E12" s="29"/>
      <c r="F12" s="14" t="str">
        <f t="shared" si="0"/>
        <v/>
      </c>
      <c r="G12" s="15" t="str">
        <f t="shared" si="1"/>
        <v/>
      </c>
      <c r="H12" s="7"/>
      <c r="I12" s="7"/>
      <c r="J12" s="4"/>
      <c r="K12" s="6"/>
      <c r="L12" s="6"/>
      <c r="M12" s="6"/>
      <c r="N12" s="7"/>
      <c r="O12" s="4"/>
      <c r="P12" s="7"/>
      <c r="Q12" s="4"/>
      <c r="R12" s="16" t="str">
        <f t="shared" si="2"/>
        <v/>
      </c>
      <c r="S12" s="7"/>
      <c r="T12" s="4"/>
    </row>
    <row r="13" spans="1:20" ht="16" thickBot="1" x14ac:dyDescent="0.25">
      <c r="A13" s="5"/>
      <c r="B13" s="5"/>
      <c r="C13" s="6"/>
      <c r="D13" s="4"/>
      <c r="E13" s="29"/>
      <c r="F13" s="14" t="str">
        <f t="shared" si="0"/>
        <v/>
      </c>
      <c r="G13" s="15" t="str">
        <f t="shared" si="1"/>
        <v/>
      </c>
      <c r="H13" s="7"/>
      <c r="I13" s="7"/>
      <c r="J13" s="4"/>
      <c r="K13" s="6"/>
      <c r="L13" s="6"/>
      <c r="M13" s="6"/>
      <c r="N13" s="7"/>
      <c r="O13" s="4"/>
      <c r="P13" s="7"/>
      <c r="Q13" s="4"/>
      <c r="R13" s="16" t="str">
        <f t="shared" si="2"/>
        <v/>
      </c>
      <c r="S13" s="7"/>
      <c r="T13" s="4"/>
    </row>
    <row r="14" spans="1:20" ht="16" thickBot="1" x14ac:dyDescent="0.25">
      <c r="A14" s="5"/>
      <c r="B14" s="5"/>
      <c r="C14" s="6"/>
      <c r="D14" s="4"/>
      <c r="E14" s="29"/>
      <c r="F14" s="14" t="str">
        <f t="shared" si="0"/>
        <v/>
      </c>
      <c r="G14" s="15" t="str">
        <f t="shared" si="1"/>
        <v/>
      </c>
      <c r="H14" s="7"/>
      <c r="I14" s="7"/>
      <c r="J14" s="4"/>
      <c r="K14" s="6"/>
      <c r="L14" s="6"/>
      <c r="M14" s="6"/>
      <c r="N14" s="7"/>
      <c r="O14" s="4"/>
      <c r="P14" s="7"/>
      <c r="Q14" s="4"/>
      <c r="R14" s="16" t="str">
        <f t="shared" si="2"/>
        <v/>
      </c>
      <c r="S14" s="7"/>
      <c r="T14" s="4"/>
    </row>
    <row r="15" spans="1:20" ht="16" thickBot="1" x14ac:dyDescent="0.25">
      <c r="A15" s="5"/>
      <c r="B15" s="5"/>
      <c r="C15" s="6"/>
      <c r="D15" s="4"/>
      <c r="E15" s="29"/>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5"/>
      <c r="B16" s="5"/>
      <c r="C16" s="6"/>
      <c r="D16" s="4"/>
      <c r="E16" s="29"/>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5"/>
      <c r="B17" s="5"/>
      <c r="C17" s="6"/>
      <c r="D17" s="4"/>
      <c r="E17" s="29"/>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5"/>
      <c r="B18" s="5"/>
      <c r="C18" s="6"/>
      <c r="D18" s="4"/>
      <c r="E18" s="29"/>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4"/>
      <c r="B19" s="4"/>
      <c r="C19" s="4"/>
      <c r="D19" s="4"/>
      <c r="E19" s="29"/>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4"/>
      <c r="B20" s="4"/>
      <c r="C20" s="4"/>
      <c r="D20" s="4"/>
      <c r="E20" s="6"/>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4"/>
      <c r="B21" s="4"/>
      <c r="C21" s="4"/>
      <c r="D21" s="4"/>
      <c r="E21" s="6"/>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4"/>
      <c r="B22" s="4"/>
      <c r="C22" s="4"/>
      <c r="D22" s="4"/>
      <c r="E22" s="6"/>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4"/>
      <c r="B23" s="4"/>
      <c r="C23" s="4"/>
      <c r="D23" s="4"/>
      <c r="E23" s="6"/>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4"/>
      <c r="B24" s="4"/>
      <c r="C24" s="4"/>
      <c r="D24" s="4"/>
      <c r="E24" s="6"/>
      <c r="F24" s="14" t="str">
        <f t="shared" si="0"/>
        <v/>
      </c>
      <c r="G24" s="15" t="str">
        <f t="shared" si="1"/>
        <v/>
      </c>
      <c r="H24" s="7"/>
      <c r="I24" s="7"/>
      <c r="J24" s="4"/>
      <c r="K24" s="6"/>
      <c r="L24" s="6"/>
      <c r="M24" s="6"/>
      <c r="N24" s="7"/>
      <c r="O24" s="4"/>
      <c r="P24" s="7"/>
      <c r="Q24" s="4"/>
      <c r="R24" s="16" t="str">
        <f t="shared" si="2"/>
        <v/>
      </c>
      <c r="S24" s="7"/>
      <c r="T24" s="4"/>
    </row>
    <row r="25" spans="1:20" ht="16" thickBot="1" x14ac:dyDescent="0.25">
      <c r="A25" s="4"/>
      <c r="B25" s="4"/>
      <c r="C25" s="4"/>
      <c r="D25" s="4"/>
      <c r="E25" s="6"/>
      <c r="F25" s="14" t="str">
        <f t="shared" si="0"/>
        <v/>
      </c>
      <c r="G25" s="15" t="str">
        <f t="shared" si="1"/>
        <v/>
      </c>
      <c r="H25" s="7"/>
      <c r="I25" s="7"/>
      <c r="J25" s="4"/>
      <c r="K25" s="6"/>
      <c r="L25" s="6"/>
      <c r="M25" s="6"/>
      <c r="N25" s="7"/>
      <c r="O25" s="4"/>
      <c r="P25" s="7"/>
      <c r="Q25" s="4"/>
      <c r="R25" s="16" t="str">
        <f t="shared" si="2"/>
        <v/>
      </c>
      <c r="S25" s="7"/>
      <c r="T25" s="4"/>
    </row>
    <row r="26" spans="1:20" ht="16" thickBot="1" x14ac:dyDescent="0.25">
      <c r="A26" s="4"/>
      <c r="B26" s="4"/>
      <c r="C26" s="4"/>
      <c r="D26" s="4"/>
      <c r="E26" s="6"/>
      <c r="F26" s="14" t="str">
        <f t="shared" si="0"/>
        <v/>
      </c>
      <c r="G26" s="15" t="str">
        <f t="shared" si="1"/>
        <v/>
      </c>
      <c r="H26" s="7"/>
      <c r="I26" s="7"/>
      <c r="J26" s="4"/>
      <c r="K26" s="6"/>
      <c r="L26" s="6"/>
      <c r="M26" s="6"/>
      <c r="N26" s="7"/>
      <c r="O26" s="4"/>
      <c r="P26" s="7"/>
      <c r="Q26" s="4"/>
      <c r="R26" s="16" t="str">
        <f t="shared" si="2"/>
        <v/>
      </c>
      <c r="S26" s="7"/>
      <c r="T26" s="4"/>
    </row>
    <row r="27" spans="1:20" ht="16" thickBot="1" x14ac:dyDescent="0.25">
      <c r="A27" s="4"/>
      <c r="B27" s="4"/>
      <c r="C27" s="4"/>
      <c r="D27" s="4"/>
      <c r="E27" s="6"/>
      <c r="F27" s="14" t="str">
        <f t="shared" si="0"/>
        <v/>
      </c>
      <c r="G27" s="15" t="str">
        <f t="shared" si="1"/>
        <v/>
      </c>
      <c r="H27" s="7"/>
      <c r="I27" s="7"/>
      <c r="J27" s="4"/>
      <c r="K27" s="6"/>
      <c r="L27" s="6"/>
      <c r="M27" s="6"/>
      <c r="N27" s="7"/>
      <c r="O27" s="4"/>
      <c r="P27" s="7"/>
      <c r="Q27" s="4"/>
      <c r="R27" s="16" t="str">
        <f t="shared" si="2"/>
        <v/>
      </c>
      <c r="S27" s="7"/>
      <c r="T27" s="4"/>
    </row>
    <row r="28" spans="1:20" ht="16" thickBot="1" x14ac:dyDescent="0.25">
      <c r="A28" s="4"/>
      <c r="B28" s="4"/>
      <c r="C28" s="4"/>
      <c r="D28" s="4"/>
      <c r="E28" s="6"/>
      <c r="F28" s="14" t="str">
        <f t="shared" si="0"/>
        <v/>
      </c>
      <c r="G28" s="15" t="str">
        <f t="shared" si="1"/>
        <v/>
      </c>
      <c r="H28" s="7"/>
      <c r="I28" s="7"/>
      <c r="J28" s="4"/>
      <c r="K28" s="6"/>
      <c r="L28" s="6"/>
      <c r="M28" s="6"/>
      <c r="N28" s="7"/>
      <c r="O28" s="4"/>
      <c r="P28" s="7"/>
      <c r="Q28" s="4"/>
      <c r="R28" s="16" t="str">
        <f t="shared" si="2"/>
        <v/>
      </c>
      <c r="S28" s="7"/>
      <c r="T28" s="4"/>
    </row>
    <row r="29" spans="1:20" ht="16" thickBot="1" x14ac:dyDescent="0.25">
      <c r="A29" s="4"/>
      <c r="B29" s="4"/>
      <c r="C29" s="4"/>
      <c r="D29" s="4"/>
      <c r="E29" s="6"/>
      <c r="F29" s="14" t="str">
        <f t="shared" si="0"/>
        <v/>
      </c>
      <c r="G29" s="15" t="str">
        <f t="shared" si="1"/>
        <v/>
      </c>
      <c r="H29" s="7"/>
      <c r="I29" s="7"/>
      <c r="J29" s="4"/>
      <c r="K29" s="6"/>
      <c r="L29" s="6"/>
      <c r="M29" s="6"/>
      <c r="N29" s="7"/>
      <c r="O29" s="4"/>
      <c r="P29" s="7"/>
      <c r="Q29" s="4"/>
      <c r="R29" s="16" t="str">
        <f t="shared" si="2"/>
        <v/>
      </c>
      <c r="S29" s="7"/>
      <c r="T29"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20:T29 H20:I29" name="区域3" securityDescriptor="O:WDG:WDD:(A;;CC;;;WD)"/>
    <protectedRange algorithmName="SHA-512" hashValue="K/SDhfe+/mjxv835odsVoEdtAHi7cAaH/jgwxLhbSWA8AwXq7rzFQ5bNmKChXjNkjDXl9kBDks9BeCwB940epA==" saltValue="Umv4IPsuPuqtBoPxakNlTw==" spinCount="100000" sqref="A20:E29 S20:T29 H20:Q29" name="区域1" securityDescriptor="O:WDG:WDD:(A;;CC;;;WD)"/>
    <protectedRange algorithmName="SHA-512" hashValue="l1fHgc1sn3GbDQtgPtObh5+t7OL3RqRoTbD8spI9RdpGb1tJka3sPqVR5prcrUOY6S1IScfOCNcLFg9dAyDrRQ==" saltValue="nrfajk7BgFTF1u/ElXNgLQ==" spinCount="100000" sqref="J20:Q29" name="区域2" securityDescriptor="O:WDG:WDD:(A;;CC;;;WD)"/>
    <protectedRange algorithmName="SHA-512" hashValue="Wz6AdmABacdLpzhjV/iEHOpAZxX5uFPUHfb7O8gHmSRJrtjrAEnR8v1VZNZM7oz8udZc1nX8h9RDIZmlvaZYtA==" saltValue="s5A0E9YuB7q7LjZBwuMWPQ==" spinCount="100000" sqref="S5:T5 H5:I19 S7:T19 S6" name="区域3_1" securityDescriptor="O:WDG:WDD:(A;;CC;;;WD)"/>
    <protectedRange algorithmName="SHA-512" hashValue="K/SDhfe+/mjxv835odsVoEdtAHi7cAaH/jgwxLhbSWA8AwXq7rzFQ5bNmKChXjNkjDXl9kBDks9BeCwB940epA==" saltValue="Umv4IPsuPuqtBoPxakNlTw==" spinCount="100000" sqref="S6:S10 S5:T5 S11:T19 H5:Q19 A5:E19" name="区域1_1" securityDescriptor="O:WDG:WDD:(A;;CC;;;WD)"/>
    <protectedRange algorithmName="SHA-512" hashValue="l1fHgc1sn3GbDQtgPtObh5+t7OL3RqRoTbD8spI9RdpGb1tJka3sPqVR5prcrUOY6S1IScfOCNcLFg9dAyDrRQ==" saltValue="nrfajk7BgFTF1u/ElXNgLQ==" spinCount="100000" sqref="J5:Q19" name="区域2_1" securityDescriptor="O:WDG:WDD:(A;;CC;;;WD)"/>
    <protectedRange algorithmName="SHA-512" hashValue="Wz6AdmABacdLpzhjV/iEHOpAZxX5uFPUHfb7O8gHmSRJrtjrAEnR8v1VZNZM7oz8udZc1nX8h9RDIZmlvaZYtA==" saltValue="s5A0E9YuB7q7LjZBwuMWPQ==" spinCount="100000" sqref="T6" name="区域3_1_1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F1ED9-103C-DA40-A8D5-87F1CF4BC9BA}">
  <dimension ref="A1:T31"/>
  <sheetViews>
    <sheetView workbookViewId="0">
      <selection activeCell="T10" sqref="T10"/>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1" t="s">
        <v>7</v>
      </c>
      <c r="J4" s="3" t="s">
        <v>9</v>
      </c>
      <c r="K4" s="3" t="s">
        <v>11</v>
      </c>
      <c r="L4" s="3" t="s">
        <v>27</v>
      </c>
      <c r="M4" s="3" t="s">
        <v>21</v>
      </c>
      <c r="N4" s="13" t="s">
        <v>28</v>
      </c>
      <c r="O4" s="9" t="s">
        <v>5</v>
      </c>
      <c r="P4" s="13" t="s">
        <v>29</v>
      </c>
      <c r="Q4" s="9" t="s">
        <v>5</v>
      </c>
      <c r="R4" s="44"/>
      <c r="S4" s="46"/>
      <c r="T4" s="41"/>
    </row>
    <row r="5" spans="1:20" ht="15.75" customHeight="1" thickBot="1" x14ac:dyDescent="0.25">
      <c r="A5" s="5"/>
      <c r="B5" s="5"/>
      <c r="C5" s="6"/>
      <c r="D5" s="4">
        <v>44006</v>
      </c>
      <c r="E5" s="29">
        <v>50</v>
      </c>
      <c r="F5" s="14">
        <f t="shared" ref="F5:F10" si="0">IF(I5="Melted Out", 0, IF(I5="","",H5-E5-K5-M5))</f>
        <v>677</v>
      </c>
      <c r="G5" s="15">
        <f>IF(AND(F5&lt;&gt;"",F4&lt;&gt;""),IF(I5="New Installation",0,IF(I5="Melted Out","&gt;"&amp;TEXT((F4+K4+M4)-(F5+K5+M5),"0.00"),(F4+K4+M4)-(F5+K5+M5))),"")</f>
        <v>0</v>
      </c>
      <c r="H5" s="7">
        <f>5*150</f>
        <v>750</v>
      </c>
      <c r="I5" s="7" t="s">
        <v>14</v>
      </c>
      <c r="J5" s="6" t="s">
        <v>17</v>
      </c>
      <c r="K5" s="7">
        <v>23</v>
      </c>
      <c r="L5" s="7" t="s">
        <v>80</v>
      </c>
      <c r="M5" s="7">
        <v>0</v>
      </c>
      <c r="N5" s="7"/>
      <c r="O5" s="7"/>
      <c r="P5" s="7"/>
      <c r="Q5" s="7"/>
      <c r="R5" s="16">
        <f>IF(I5="New Installation",0,IF(I5="","",IF(OR(I5="Melted Out",F5=0),"&gt;"&amp;TEXT((F4-F5)*IF(ISNUMBER(P5),P5,0.9)+M4*N4-M5*N5,"0.00"),(F4-F5)*IF(ISNUMBER(P5),P5,0.9)+M4*N4-M5*N5)))</f>
        <v>0</v>
      </c>
      <c r="S5" s="7"/>
      <c r="T5" s="4" t="s">
        <v>79</v>
      </c>
    </row>
    <row r="6" spans="1:20" ht="16" thickBot="1" x14ac:dyDescent="0.25">
      <c r="A6" s="5">
        <v>61.453192038461502</v>
      </c>
      <c r="B6" s="5">
        <v>142.92196098714999</v>
      </c>
      <c r="C6" s="6">
        <v>416.91308600000002</v>
      </c>
      <c r="D6" s="4">
        <v>44039</v>
      </c>
      <c r="E6" s="29">
        <v>132</v>
      </c>
      <c r="F6" s="14">
        <f t="shared" si="0"/>
        <v>595</v>
      </c>
      <c r="G6" s="15">
        <f>IF(AND(F6&lt;&gt;"",F5&lt;&gt;""),IF(I6="New Installation",0,IF(I6="Melted Out","&gt;"&amp;TEXT((F5+K5+M5)-(F6+K6+M6),"0.00"),(F5+K5+M5)-(F6+K6+M6))),"")</f>
        <v>82</v>
      </c>
      <c r="H6" s="7">
        <v>750</v>
      </c>
      <c r="I6" s="7" t="s">
        <v>41</v>
      </c>
      <c r="J6" s="8" t="s">
        <v>17</v>
      </c>
      <c r="K6" s="7">
        <v>23</v>
      </c>
      <c r="L6" s="7"/>
      <c r="M6" s="7">
        <v>0</v>
      </c>
      <c r="N6" s="7"/>
      <c r="O6" s="7"/>
      <c r="P6" s="7"/>
      <c r="Q6" s="7"/>
      <c r="R6" s="16">
        <f>IF(I6="New Installation",0,IF(I6="","",IF(OR(I6="Melted Out",F6=0),"&gt;"&amp;TEXT((F5-F6)*IF(ISNUMBER(P6),P6,0.9)+M5*N5-M6*N6,"0.00"),(F5-F6)*IF(ISNUMBER(P6),P6,0.9)+M5*N5-M6*N6)))</f>
        <v>73.8</v>
      </c>
      <c r="S6" s="7"/>
      <c r="T6" s="4" t="s">
        <v>54</v>
      </c>
    </row>
    <row r="7" spans="1:20" ht="16" thickBot="1" x14ac:dyDescent="0.25">
      <c r="A7" s="5"/>
      <c r="B7" s="5"/>
      <c r="C7" s="6"/>
      <c r="D7" s="4">
        <v>44076</v>
      </c>
      <c r="E7" s="29">
        <f>36+150</f>
        <v>186</v>
      </c>
      <c r="F7" s="14">
        <f t="shared" si="0"/>
        <v>541</v>
      </c>
      <c r="G7" s="15">
        <f>IF(AND(F7&lt;&gt;"",F6&lt;&gt;""),IF(I7="New Installation",0,IF(I7="Melted Out","&gt;"&amp;TEXT((F6+K6+M6)-(F7+K7+M7),"0.00"),(F6+K6+M6)-(F7+K7+M7))),"")</f>
        <v>54</v>
      </c>
      <c r="H7" s="7">
        <v>750</v>
      </c>
      <c r="I7" s="7" t="s">
        <v>41</v>
      </c>
      <c r="J7" s="8" t="s">
        <v>17</v>
      </c>
      <c r="K7" s="7">
        <v>23</v>
      </c>
      <c r="L7" s="7"/>
      <c r="M7" s="7">
        <v>0</v>
      </c>
      <c r="N7" s="7"/>
      <c r="O7" s="7"/>
      <c r="P7" s="7"/>
      <c r="Q7" s="7"/>
      <c r="R7" s="16">
        <f>IF(I7="New Installation",0,IF(I7="","",IF(OR(I7="Melted Out",F7=0),"&gt;"&amp;TEXT((F6-F7)*IF(ISNUMBER(P7),P7,0.9)+M6*N6-M7*N7,"0.00"),(F6-F7)*IF(ISNUMBER(P7),P7,0.9)+M6*N6-M7*N7)))</f>
        <v>48.6</v>
      </c>
      <c r="S7" s="7"/>
      <c r="T7" s="4" t="s">
        <v>62</v>
      </c>
    </row>
    <row r="8" spans="1:20" ht="16" thickBot="1" x14ac:dyDescent="0.25">
      <c r="A8" s="4"/>
      <c r="B8" s="4"/>
      <c r="C8" s="4"/>
      <c r="D8" s="4">
        <v>44356</v>
      </c>
      <c r="E8" s="29">
        <v>275</v>
      </c>
      <c r="F8" s="14">
        <f t="shared" si="0"/>
        <v>452</v>
      </c>
      <c r="G8" s="15">
        <f>IF(AND(F8&lt;&gt;"",F7&lt;&gt;""),IF(I8="New Installation",0,IF(I8="Melted Out","&gt;"&amp;TEXT((F7+K7+M7)-(F8+K8+M8),"0.00"),(F7+K7+M7)-(F8+K8+M8))),"")</f>
        <v>89</v>
      </c>
      <c r="H8" s="7">
        <v>750</v>
      </c>
      <c r="I8" s="7" t="s">
        <v>41</v>
      </c>
      <c r="J8" s="4" t="s">
        <v>17</v>
      </c>
      <c r="K8" s="6">
        <v>23</v>
      </c>
      <c r="L8" s="6"/>
      <c r="M8" s="6">
        <v>0</v>
      </c>
      <c r="N8" s="7"/>
      <c r="O8" s="4"/>
      <c r="P8" s="7"/>
      <c r="Q8" s="7"/>
      <c r="R8" s="16">
        <f>IF(I8="New Installation",0,IF(I8="","",IF(OR(I8="Melted Out",F8=0),"&gt;"&amp;TEXT((F7-F8)*IF(ISNUMBER(P8),P8,0.9)+M7*N7-M8*N8,"0.00"),(F7-F8)*IF(ISNUMBER(P8),P8,0.9)+M7*N7-M8*N8)))</f>
        <v>80.100000000000009</v>
      </c>
      <c r="S8" s="4"/>
      <c r="T8" s="4" t="s">
        <v>87</v>
      </c>
    </row>
    <row r="9" spans="1:20" ht="16" thickBot="1" x14ac:dyDescent="0.25">
      <c r="A9" s="4"/>
      <c r="B9" s="4"/>
      <c r="C9" s="4"/>
      <c r="D9" s="4">
        <v>44392</v>
      </c>
      <c r="E9" s="29">
        <v>368</v>
      </c>
      <c r="F9" s="14">
        <f t="shared" si="0"/>
        <v>359</v>
      </c>
      <c r="G9" s="15">
        <f t="shared" ref="G9:G19" si="1">IF(AND(F9&lt;&gt;"",F8&lt;&gt;""),IF(I9="New Installation",0,IF(I9="Melted Out","&gt;"&amp;TEXT((F8+K8+M8)-(F9+K9+M9),"0.00"),(F8+K8+M8)-(F9+K9+M9))),"")</f>
        <v>93</v>
      </c>
      <c r="H9" s="7">
        <v>750</v>
      </c>
      <c r="I9" s="7" t="s">
        <v>41</v>
      </c>
      <c r="J9" s="4" t="s">
        <v>17</v>
      </c>
      <c r="K9" s="6">
        <v>23</v>
      </c>
      <c r="L9" s="6"/>
      <c r="M9" s="6">
        <v>0</v>
      </c>
      <c r="N9" s="7"/>
      <c r="O9" s="4"/>
      <c r="P9" s="7"/>
      <c r="Q9" s="7"/>
      <c r="R9" s="16">
        <f t="shared" ref="R9:R20" si="2">IF(I9="New Installation",0,IF(I9="","",IF(OR(I9="Melted Out",F9=0),"&gt;"&amp;TEXT((F8-F9)*IF(ISNUMBER(P9),P9,0.9)+M8*N8-M9*N9,"0.00"),(F8-F9)*IF(ISNUMBER(P9),P9,0.9)+M8*N8-M9*N9)))</f>
        <v>83.7</v>
      </c>
      <c r="S9" s="4"/>
      <c r="T9" s="4" t="s">
        <v>100</v>
      </c>
    </row>
    <row r="10" spans="1:20" ht="61" thickBot="1" x14ac:dyDescent="0.25">
      <c r="A10" s="4"/>
      <c r="B10" s="4"/>
      <c r="C10" s="4"/>
      <c r="D10" s="4">
        <v>44447</v>
      </c>
      <c r="E10" s="29">
        <v>497.5</v>
      </c>
      <c r="F10" s="14">
        <f t="shared" si="0"/>
        <v>229.5</v>
      </c>
      <c r="G10" s="15">
        <f t="shared" si="1"/>
        <v>129.5</v>
      </c>
      <c r="H10" s="7">
        <v>750</v>
      </c>
      <c r="I10" s="7" t="s">
        <v>41</v>
      </c>
      <c r="J10" s="4" t="s">
        <v>17</v>
      </c>
      <c r="K10" s="6">
        <v>23</v>
      </c>
      <c r="L10" s="6"/>
      <c r="M10" s="6">
        <v>0</v>
      </c>
      <c r="N10" s="7"/>
      <c r="O10" s="7"/>
      <c r="P10" s="7"/>
      <c r="Q10" s="7"/>
      <c r="R10" s="16">
        <f t="shared" si="2"/>
        <v>116.55</v>
      </c>
      <c r="S10" s="4" t="s">
        <v>115</v>
      </c>
      <c r="T10" s="4" t="s">
        <v>114</v>
      </c>
    </row>
    <row r="11" spans="1:20" ht="16" thickBot="1" x14ac:dyDescent="0.25">
      <c r="A11" s="4"/>
      <c r="B11" s="4"/>
      <c r="C11" s="4"/>
      <c r="D11" s="4"/>
      <c r="E11" s="29"/>
      <c r="F11" s="14"/>
      <c r="G11" s="15" t="str">
        <f t="shared" si="1"/>
        <v/>
      </c>
      <c r="H11" s="7"/>
      <c r="I11" s="7"/>
      <c r="J11" s="4"/>
      <c r="K11" s="6"/>
      <c r="L11" s="6"/>
      <c r="M11" s="6"/>
      <c r="N11" s="7"/>
      <c r="O11" s="4"/>
      <c r="P11" s="7"/>
      <c r="Q11" s="7"/>
      <c r="R11" s="16" t="str">
        <f t="shared" si="2"/>
        <v/>
      </c>
      <c r="S11" s="4"/>
      <c r="T11" s="4"/>
    </row>
    <row r="12" spans="1:20" ht="16" thickBot="1" x14ac:dyDescent="0.25">
      <c r="A12" s="4"/>
      <c r="B12" s="4"/>
      <c r="C12" s="4"/>
      <c r="D12" s="4"/>
      <c r="E12" s="29"/>
      <c r="F12" s="14"/>
      <c r="G12" s="15" t="str">
        <f t="shared" si="1"/>
        <v/>
      </c>
      <c r="H12" s="7"/>
      <c r="I12" s="7"/>
      <c r="J12" s="4"/>
      <c r="K12" s="6"/>
      <c r="L12" s="6"/>
      <c r="M12" s="6"/>
      <c r="N12" s="7"/>
      <c r="O12" s="4"/>
      <c r="P12" s="7"/>
      <c r="Q12" s="7"/>
      <c r="R12" s="16" t="str">
        <f t="shared" si="2"/>
        <v/>
      </c>
      <c r="S12" s="4"/>
      <c r="T12" s="4"/>
    </row>
    <row r="13" spans="1:20" ht="16" thickBot="1" x14ac:dyDescent="0.25">
      <c r="A13" s="4"/>
      <c r="B13" s="4"/>
      <c r="C13" s="4"/>
      <c r="D13" s="4"/>
      <c r="E13" s="29"/>
      <c r="F13" s="14" t="str">
        <f t="shared" ref="F13:F31" si="3">IF(I13="Melted Out", 0, IF(I13="","",H13-E13-K13-M13))</f>
        <v/>
      </c>
      <c r="G13" s="15" t="str">
        <f t="shared" si="1"/>
        <v/>
      </c>
      <c r="H13" s="7"/>
      <c r="I13" s="7"/>
      <c r="J13" s="4"/>
      <c r="K13" s="6"/>
      <c r="L13" s="6"/>
      <c r="M13" s="6"/>
      <c r="N13" s="7"/>
      <c r="O13" s="4"/>
      <c r="P13" s="7"/>
      <c r="Q13" s="4"/>
      <c r="R13" s="16" t="str">
        <f t="shared" si="2"/>
        <v/>
      </c>
      <c r="S13" s="7"/>
      <c r="T13" s="4"/>
    </row>
    <row r="14" spans="1:20" ht="16" thickBot="1" x14ac:dyDescent="0.25">
      <c r="A14" s="4"/>
      <c r="B14" s="4"/>
      <c r="C14" s="4"/>
      <c r="D14" s="4"/>
      <c r="E14" s="29"/>
      <c r="F14" s="14" t="str">
        <f t="shared" si="3"/>
        <v/>
      </c>
      <c r="G14" s="15" t="str">
        <f t="shared" si="1"/>
        <v/>
      </c>
      <c r="H14" s="7"/>
      <c r="I14" s="7"/>
      <c r="J14" s="4"/>
      <c r="K14" s="6"/>
      <c r="L14" s="6"/>
      <c r="M14" s="6"/>
      <c r="N14" s="7"/>
      <c r="O14" s="4"/>
      <c r="P14" s="7"/>
      <c r="Q14" s="4"/>
      <c r="R14" s="16" t="str">
        <f t="shared" si="2"/>
        <v/>
      </c>
      <c r="S14" s="7"/>
      <c r="T14" s="4"/>
    </row>
    <row r="15" spans="1:20" ht="16" thickBot="1" x14ac:dyDescent="0.25">
      <c r="A15" s="4"/>
      <c r="B15" s="4"/>
      <c r="C15" s="4"/>
      <c r="D15" s="4"/>
      <c r="E15" s="29"/>
      <c r="F15" s="14" t="str">
        <f t="shared" si="3"/>
        <v/>
      </c>
      <c r="G15" s="15" t="str">
        <f t="shared" si="1"/>
        <v/>
      </c>
      <c r="H15" s="7"/>
      <c r="I15" s="7"/>
      <c r="J15" s="4"/>
      <c r="K15" s="6"/>
      <c r="L15" s="6"/>
      <c r="M15" s="6"/>
      <c r="N15" s="7"/>
      <c r="O15" s="4"/>
      <c r="P15" s="7"/>
      <c r="Q15" s="4"/>
      <c r="R15" s="16" t="str">
        <f t="shared" si="2"/>
        <v/>
      </c>
      <c r="S15" s="7"/>
      <c r="T15" s="4"/>
    </row>
    <row r="16" spans="1:20" ht="16" thickBot="1" x14ac:dyDescent="0.25">
      <c r="A16" s="4"/>
      <c r="B16" s="4"/>
      <c r="C16" s="4"/>
      <c r="D16" s="4"/>
      <c r="E16" s="29"/>
      <c r="F16" s="14" t="str">
        <f t="shared" si="3"/>
        <v/>
      </c>
      <c r="G16" s="15" t="str">
        <f t="shared" si="1"/>
        <v/>
      </c>
      <c r="H16" s="7"/>
      <c r="I16" s="7"/>
      <c r="J16" s="4"/>
      <c r="K16" s="6"/>
      <c r="L16" s="6"/>
      <c r="M16" s="6"/>
      <c r="N16" s="7"/>
      <c r="O16" s="4"/>
      <c r="P16" s="7"/>
      <c r="Q16" s="4"/>
      <c r="R16" s="16" t="str">
        <f t="shared" si="2"/>
        <v/>
      </c>
      <c r="S16" s="7"/>
      <c r="T16" s="4"/>
    </row>
    <row r="17" spans="1:20" ht="16" thickBot="1" x14ac:dyDescent="0.25">
      <c r="A17" s="4"/>
      <c r="B17" s="4"/>
      <c r="C17" s="4"/>
      <c r="D17" s="4"/>
      <c r="E17" s="29"/>
      <c r="F17" s="14" t="str">
        <f t="shared" si="3"/>
        <v/>
      </c>
      <c r="G17" s="15" t="str">
        <f t="shared" si="1"/>
        <v/>
      </c>
      <c r="H17" s="7"/>
      <c r="I17" s="7"/>
      <c r="J17" s="4"/>
      <c r="K17" s="6"/>
      <c r="L17" s="6"/>
      <c r="M17" s="6"/>
      <c r="N17" s="7"/>
      <c r="O17" s="4"/>
      <c r="P17" s="7"/>
      <c r="Q17" s="4"/>
      <c r="R17" s="16" t="str">
        <f t="shared" si="2"/>
        <v/>
      </c>
      <c r="S17" s="7"/>
      <c r="T17" s="4"/>
    </row>
    <row r="18" spans="1:20" ht="16" thickBot="1" x14ac:dyDescent="0.25">
      <c r="A18" s="4"/>
      <c r="B18" s="4"/>
      <c r="C18" s="4"/>
      <c r="D18" s="4"/>
      <c r="E18" s="29"/>
      <c r="F18" s="14" t="str">
        <f t="shared" si="3"/>
        <v/>
      </c>
      <c r="G18" s="15" t="str">
        <f t="shared" si="1"/>
        <v/>
      </c>
      <c r="H18" s="7"/>
      <c r="I18" s="7"/>
      <c r="J18" s="4"/>
      <c r="K18" s="6"/>
      <c r="L18" s="6"/>
      <c r="M18" s="6"/>
      <c r="N18" s="7"/>
      <c r="O18" s="4"/>
      <c r="P18" s="7"/>
      <c r="Q18" s="4"/>
      <c r="R18" s="16" t="str">
        <f t="shared" si="2"/>
        <v/>
      </c>
      <c r="S18" s="7"/>
      <c r="T18" s="4"/>
    </row>
    <row r="19" spans="1:20" ht="16" thickBot="1" x14ac:dyDescent="0.25">
      <c r="A19" s="4"/>
      <c r="B19" s="4"/>
      <c r="C19" s="4"/>
      <c r="D19" s="4"/>
      <c r="E19" s="29"/>
      <c r="F19" s="14" t="str">
        <f t="shared" si="3"/>
        <v/>
      </c>
      <c r="G19" s="15" t="str">
        <f t="shared" si="1"/>
        <v/>
      </c>
      <c r="H19" s="7"/>
      <c r="I19" s="7"/>
      <c r="J19" s="4"/>
      <c r="K19" s="6"/>
      <c r="L19" s="6"/>
      <c r="M19" s="6"/>
      <c r="N19" s="7"/>
      <c r="O19" s="4"/>
      <c r="P19" s="7"/>
      <c r="Q19" s="4"/>
      <c r="R19" s="16" t="str">
        <f t="shared" si="2"/>
        <v/>
      </c>
      <c r="S19" s="7"/>
      <c r="T19" s="4"/>
    </row>
    <row r="20" spans="1:20" ht="16" thickBot="1" x14ac:dyDescent="0.25">
      <c r="A20" s="4"/>
      <c r="B20" s="4"/>
      <c r="C20" s="4"/>
      <c r="D20" s="4"/>
      <c r="E20" s="29"/>
      <c r="F20" s="14" t="str">
        <f t="shared" si="3"/>
        <v/>
      </c>
      <c r="G20" s="15" t="str">
        <f t="shared" ref="G20:G31" si="4">IF(AND(F20&lt;&gt;"",F19&lt;&gt;""),IF(I20="New Installation",0,IF(I20="Melted Out","&gt;"&amp;TEXT((F19+K19+M19)-(F20+K20+M20),"0.00"),(F19+K19+M19)-(F20+K20+M20))),"")</f>
        <v/>
      </c>
      <c r="H20" s="7"/>
      <c r="I20" s="7"/>
      <c r="J20" s="4"/>
      <c r="K20" s="6"/>
      <c r="L20" s="6"/>
      <c r="M20" s="6"/>
      <c r="N20" s="7"/>
      <c r="O20" s="4"/>
      <c r="P20" s="7"/>
      <c r="Q20" s="4"/>
      <c r="R20" s="16" t="str">
        <f t="shared" si="2"/>
        <v/>
      </c>
      <c r="S20" s="7"/>
      <c r="T20" s="4"/>
    </row>
    <row r="21" spans="1:20" ht="16" thickBot="1" x14ac:dyDescent="0.25">
      <c r="A21" s="4"/>
      <c r="B21" s="4"/>
      <c r="C21" s="4"/>
      <c r="D21" s="4"/>
      <c r="E21" s="29"/>
      <c r="F21" s="14" t="str">
        <f t="shared" si="3"/>
        <v/>
      </c>
      <c r="G21" s="15" t="str">
        <f t="shared" si="4"/>
        <v/>
      </c>
      <c r="H21" s="7"/>
      <c r="I21" s="7"/>
      <c r="J21" s="4"/>
      <c r="K21" s="6"/>
      <c r="L21" s="6"/>
      <c r="M21" s="6"/>
      <c r="N21" s="7"/>
      <c r="O21" s="4"/>
      <c r="P21" s="7"/>
      <c r="Q21" s="4"/>
      <c r="R21" s="16" t="str">
        <f t="shared" ref="R21:R31" si="5">IF(I21="New Installation",0,IF(I21="","",IF(OR(I21="Melted Out",F21=0),"&gt;"&amp;TEXT((F20-F21)*IF(ISNUMBER(P21),P21,0.9)+M20*N20-M21*N21,"0.00"),(F20-F21)*IF(ISNUMBER(P21),P21,0.9)+M20*N20-M21*N21)))</f>
        <v/>
      </c>
      <c r="S21" s="7"/>
      <c r="T21" s="4"/>
    </row>
    <row r="22" spans="1:20" ht="16" thickBot="1" x14ac:dyDescent="0.25">
      <c r="A22" s="4"/>
      <c r="B22" s="4"/>
      <c r="C22" s="4"/>
      <c r="D22" s="4"/>
      <c r="E22" s="6"/>
      <c r="F22" s="14" t="str">
        <f t="shared" si="3"/>
        <v/>
      </c>
      <c r="G22" s="15" t="str">
        <f t="shared" si="4"/>
        <v/>
      </c>
      <c r="H22" s="7"/>
      <c r="I22" s="7"/>
      <c r="J22" s="4"/>
      <c r="K22" s="6"/>
      <c r="L22" s="6"/>
      <c r="M22" s="6"/>
      <c r="N22" s="7"/>
      <c r="O22" s="4"/>
      <c r="P22" s="7"/>
      <c r="Q22" s="4"/>
      <c r="R22" s="16" t="str">
        <f t="shared" si="5"/>
        <v/>
      </c>
      <c r="S22" s="7"/>
      <c r="T22" s="4"/>
    </row>
    <row r="23" spans="1:20" ht="16" thickBot="1" x14ac:dyDescent="0.25">
      <c r="A23" s="4"/>
      <c r="B23" s="4"/>
      <c r="C23" s="4"/>
      <c r="D23" s="4"/>
      <c r="E23" s="6"/>
      <c r="F23" s="14" t="str">
        <f t="shared" si="3"/>
        <v/>
      </c>
      <c r="G23" s="15" t="str">
        <f t="shared" si="4"/>
        <v/>
      </c>
      <c r="H23" s="7"/>
      <c r="I23" s="7"/>
      <c r="J23" s="4"/>
      <c r="K23" s="6"/>
      <c r="L23" s="6"/>
      <c r="M23" s="6"/>
      <c r="N23" s="7"/>
      <c r="O23" s="4"/>
      <c r="P23" s="7"/>
      <c r="Q23" s="4"/>
      <c r="R23" s="16" t="str">
        <f t="shared" si="5"/>
        <v/>
      </c>
      <c r="S23" s="7"/>
      <c r="T23" s="4"/>
    </row>
    <row r="24" spans="1:20" ht="16" thickBot="1" x14ac:dyDescent="0.25">
      <c r="A24" s="4"/>
      <c r="B24" s="4"/>
      <c r="C24" s="4"/>
      <c r="D24" s="4"/>
      <c r="E24" s="6"/>
      <c r="F24" s="14" t="str">
        <f t="shared" si="3"/>
        <v/>
      </c>
      <c r="G24" s="15" t="str">
        <f t="shared" si="4"/>
        <v/>
      </c>
      <c r="H24" s="7"/>
      <c r="I24" s="7"/>
      <c r="J24" s="4"/>
      <c r="K24" s="6"/>
      <c r="L24" s="6"/>
      <c r="M24" s="6"/>
      <c r="N24" s="7"/>
      <c r="O24" s="4"/>
      <c r="P24" s="7"/>
      <c r="Q24" s="4"/>
      <c r="R24" s="16" t="str">
        <f t="shared" si="5"/>
        <v/>
      </c>
      <c r="S24" s="7"/>
      <c r="T24" s="4"/>
    </row>
    <row r="25" spans="1:20" ht="16" thickBot="1" x14ac:dyDescent="0.25">
      <c r="A25" s="4"/>
      <c r="B25" s="4"/>
      <c r="C25" s="4"/>
      <c r="D25" s="4"/>
      <c r="E25" s="6"/>
      <c r="F25" s="14" t="str">
        <f t="shared" si="3"/>
        <v/>
      </c>
      <c r="G25" s="15" t="str">
        <f t="shared" si="4"/>
        <v/>
      </c>
      <c r="H25" s="7"/>
      <c r="I25" s="7"/>
      <c r="J25" s="4"/>
      <c r="K25" s="6"/>
      <c r="L25" s="6"/>
      <c r="M25" s="6"/>
      <c r="N25" s="7"/>
      <c r="O25" s="4"/>
      <c r="P25" s="7"/>
      <c r="Q25" s="4"/>
      <c r="R25" s="16" t="str">
        <f t="shared" si="5"/>
        <v/>
      </c>
      <c r="S25" s="7"/>
      <c r="T25" s="4"/>
    </row>
    <row r="26" spans="1:20" ht="16" thickBot="1" x14ac:dyDescent="0.25">
      <c r="A26" s="4"/>
      <c r="B26" s="4"/>
      <c r="C26" s="4"/>
      <c r="D26" s="4"/>
      <c r="E26" s="6"/>
      <c r="F26" s="14" t="str">
        <f t="shared" si="3"/>
        <v/>
      </c>
      <c r="G26" s="15" t="str">
        <f t="shared" si="4"/>
        <v/>
      </c>
      <c r="H26" s="7"/>
      <c r="I26" s="7"/>
      <c r="J26" s="4"/>
      <c r="K26" s="6"/>
      <c r="L26" s="6"/>
      <c r="M26" s="6"/>
      <c r="N26" s="7"/>
      <c r="O26" s="4"/>
      <c r="P26" s="7"/>
      <c r="Q26" s="4"/>
      <c r="R26" s="16" t="str">
        <f t="shared" si="5"/>
        <v/>
      </c>
      <c r="S26" s="7"/>
      <c r="T26" s="4"/>
    </row>
    <row r="27" spans="1:20" ht="16" thickBot="1" x14ac:dyDescent="0.25">
      <c r="A27" s="4"/>
      <c r="B27" s="4"/>
      <c r="C27" s="4"/>
      <c r="D27" s="4"/>
      <c r="E27" s="6"/>
      <c r="F27" s="14" t="str">
        <f t="shared" si="3"/>
        <v/>
      </c>
      <c r="G27" s="15" t="str">
        <f t="shared" si="4"/>
        <v/>
      </c>
      <c r="H27" s="7"/>
      <c r="I27" s="7"/>
      <c r="J27" s="4"/>
      <c r="K27" s="6"/>
      <c r="L27" s="6"/>
      <c r="M27" s="6"/>
      <c r="N27" s="7"/>
      <c r="O27" s="4"/>
      <c r="P27" s="7"/>
      <c r="Q27" s="4"/>
      <c r="R27" s="16" t="str">
        <f t="shared" si="5"/>
        <v/>
      </c>
      <c r="S27" s="7"/>
      <c r="T27" s="4"/>
    </row>
    <row r="28" spans="1:20" ht="16" thickBot="1" x14ac:dyDescent="0.25">
      <c r="A28" s="4"/>
      <c r="B28" s="4"/>
      <c r="C28" s="4"/>
      <c r="D28" s="4"/>
      <c r="E28" s="6"/>
      <c r="F28" s="14" t="str">
        <f t="shared" si="3"/>
        <v/>
      </c>
      <c r="G28" s="15" t="str">
        <f t="shared" si="4"/>
        <v/>
      </c>
      <c r="H28" s="7"/>
      <c r="I28" s="7"/>
      <c r="J28" s="4"/>
      <c r="K28" s="6"/>
      <c r="L28" s="6"/>
      <c r="M28" s="6"/>
      <c r="N28" s="7"/>
      <c r="O28" s="4"/>
      <c r="P28" s="7"/>
      <c r="Q28" s="4"/>
      <c r="R28" s="16" t="str">
        <f t="shared" si="5"/>
        <v/>
      </c>
      <c r="S28" s="7"/>
      <c r="T28" s="4"/>
    </row>
    <row r="29" spans="1:20" ht="16" thickBot="1" x14ac:dyDescent="0.25">
      <c r="A29" s="4"/>
      <c r="B29" s="4"/>
      <c r="C29" s="4"/>
      <c r="D29" s="4"/>
      <c r="E29" s="6"/>
      <c r="F29" s="14" t="str">
        <f t="shared" si="3"/>
        <v/>
      </c>
      <c r="G29" s="15" t="str">
        <f t="shared" si="4"/>
        <v/>
      </c>
      <c r="H29" s="7"/>
      <c r="I29" s="7"/>
      <c r="J29" s="4"/>
      <c r="K29" s="6"/>
      <c r="L29" s="6"/>
      <c r="M29" s="6"/>
      <c r="N29" s="7"/>
      <c r="O29" s="4"/>
      <c r="P29" s="7"/>
      <c r="Q29" s="4"/>
      <c r="R29" s="16" t="str">
        <f t="shared" si="5"/>
        <v/>
      </c>
      <c r="S29" s="7"/>
      <c r="T29" s="4"/>
    </row>
    <row r="30" spans="1:20" ht="16" thickBot="1" x14ac:dyDescent="0.25">
      <c r="A30" s="4"/>
      <c r="B30" s="4"/>
      <c r="C30" s="4"/>
      <c r="D30" s="4"/>
      <c r="E30" s="6"/>
      <c r="F30" s="14" t="str">
        <f t="shared" si="3"/>
        <v/>
      </c>
      <c r="G30" s="15" t="str">
        <f t="shared" si="4"/>
        <v/>
      </c>
      <c r="H30" s="7"/>
      <c r="I30" s="7"/>
      <c r="J30" s="4"/>
      <c r="K30" s="6"/>
      <c r="L30" s="6"/>
      <c r="M30" s="6"/>
      <c r="N30" s="7"/>
      <c r="O30" s="4"/>
      <c r="P30" s="7"/>
      <c r="Q30" s="4"/>
      <c r="R30" s="16" t="str">
        <f t="shared" si="5"/>
        <v/>
      </c>
      <c r="S30" s="7"/>
      <c r="T30" s="4"/>
    </row>
    <row r="31" spans="1:20" ht="16" thickBot="1" x14ac:dyDescent="0.25">
      <c r="A31" s="4"/>
      <c r="B31" s="4"/>
      <c r="C31" s="4"/>
      <c r="D31" s="4"/>
      <c r="E31" s="6"/>
      <c r="F31" s="14" t="str">
        <f t="shared" si="3"/>
        <v/>
      </c>
      <c r="G31" s="15" t="str">
        <f t="shared" si="4"/>
        <v/>
      </c>
      <c r="H31" s="7"/>
      <c r="I31" s="7"/>
      <c r="J31" s="4"/>
      <c r="K31" s="6"/>
      <c r="L31" s="6"/>
      <c r="M31" s="6"/>
      <c r="N31" s="7"/>
      <c r="O31" s="4"/>
      <c r="P31" s="7"/>
      <c r="Q31" s="4"/>
      <c r="R31" s="16" t="str">
        <f t="shared" si="5"/>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22:T31 H22:I31" name="区域3" securityDescriptor="O:WDG:WDD:(A;;CC;;;WD)"/>
    <protectedRange algorithmName="SHA-512" hashValue="K/SDhfe+/mjxv835odsVoEdtAHi7cAaH/jgwxLhbSWA8AwXq7rzFQ5bNmKChXjNkjDXl9kBDks9BeCwB940epA==" saltValue="Umv4IPsuPuqtBoPxakNlTw==" spinCount="100000" sqref="A22:E31 S22:T31 H22:Q31" name="区域1" securityDescriptor="O:WDG:WDD:(A;;CC;;;WD)"/>
    <protectedRange algorithmName="SHA-512" hashValue="l1fHgc1sn3GbDQtgPtObh5+t7OL3RqRoTbD8spI9RdpGb1tJka3sPqVR5prcrUOY6S1IScfOCNcLFg9dAyDrRQ==" saltValue="nrfajk7BgFTF1u/ElXNgLQ==" spinCount="100000" sqref="J22:Q31" name="区域2" securityDescriptor="O:WDG:WDD:(A;;CC;;;WD)"/>
    <protectedRange algorithmName="SHA-512" hashValue="Wz6AdmABacdLpzhjV/iEHOpAZxX5uFPUHfb7O8gHmSRJrtjrAEnR8v1VZNZM7oz8udZc1nX8h9RDIZmlvaZYtA==" saltValue="s5A0E9YuB7q7LjZBwuMWPQ==" spinCount="100000" sqref="S5:T21 H5:I21" name="区域3_1" securityDescriptor="O:WDG:WDD:(A;;CC;;;WD)"/>
    <protectedRange algorithmName="SHA-512" hashValue="K/SDhfe+/mjxv835odsVoEdtAHi7cAaH/jgwxLhbSWA8AwXq7rzFQ5bNmKChXjNkjDXl9kBDks9BeCwB940epA==" saltValue="Umv4IPsuPuqtBoPxakNlTw==" spinCount="100000" sqref="A5:E21 S8:S12 S5:T7 S13:T21 H5:Q21" name="区域1_1" securityDescriptor="O:WDG:WDD:(A;;CC;;;WD)"/>
    <protectedRange algorithmName="SHA-512" hashValue="l1fHgc1sn3GbDQtgPtObh5+t7OL3RqRoTbD8spI9RdpGb1tJka3sPqVR5prcrUOY6S1IScfOCNcLFg9dAyDrRQ==" saltValue="nrfajk7BgFTF1u/ElXNgLQ==" spinCount="100000" sqref="J5:Q21" name="区域2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32A21-AF67-EC4F-AD8C-8F9E7B01F417}">
  <dimension ref="A1:T30"/>
  <sheetViews>
    <sheetView tabSelected="1" topLeftCell="A5" workbookViewId="0">
      <selection activeCell="C7" sqref="C7:C8"/>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1" t="s">
        <v>7</v>
      </c>
      <c r="J4" s="3" t="s">
        <v>9</v>
      </c>
      <c r="K4" s="3" t="s">
        <v>11</v>
      </c>
      <c r="L4" s="3" t="s">
        <v>27</v>
      </c>
      <c r="M4" s="3" t="s">
        <v>21</v>
      </c>
      <c r="N4" s="13" t="s">
        <v>28</v>
      </c>
      <c r="O4" s="9" t="s">
        <v>5</v>
      </c>
      <c r="P4" s="13" t="s">
        <v>29</v>
      </c>
      <c r="Q4" s="9" t="s">
        <v>5</v>
      </c>
      <c r="R4" s="44"/>
      <c r="S4" s="46"/>
      <c r="T4" s="41"/>
    </row>
    <row r="5" spans="1:20" ht="181" thickBot="1" x14ac:dyDescent="0.25">
      <c r="A5" s="5">
        <v>61.453166976570998</v>
      </c>
      <c r="B5" s="5">
        <v>142.922007003799</v>
      </c>
      <c r="C5" s="6">
        <v>417.90991200000002</v>
      </c>
      <c r="D5" s="4">
        <v>44039</v>
      </c>
      <c r="E5" s="29">
        <v>185</v>
      </c>
      <c r="F5" s="14">
        <f t="shared" ref="F5:F9" si="0">IF(I5="Melted Out", 0, IF(I5="","",H5-E5-K5-M5))</f>
        <v>729.4</v>
      </c>
      <c r="G5" s="15">
        <v>0</v>
      </c>
      <c r="H5" s="7">
        <f>30*12*2.54</f>
        <v>914.4</v>
      </c>
      <c r="I5" s="7" t="s">
        <v>41</v>
      </c>
      <c r="J5" s="8" t="s">
        <v>17</v>
      </c>
      <c r="K5" s="7"/>
      <c r="L5" s="7"/>
      <c r="M5" s="7">
        <v>0</v>
      </c>
      <c r="N5" s="7"/>
      <c r="O5" s="7"/>
      <c r="P5" s="7"/>
      <c r="Q5" s="7"/>
      <c r="R5" s="16" t="e">
        <f>IF(I5="New Installation",0,IF(I5="","",IF(OR(I5="Melted Out",F5=0),"&gt;"&amp;TEXT((#REF!-F5)*IF(ISNUMBER(P5),P5,0.9)+#REF!*#REF!-M5*N5,"0.00"),(#REF!-F5)*IF(ISNUMBER(P5),P5,0.9)+#REF!*#REF!-M5*N5)))</f>
        <v>#REF!</v>
      </c>
      <c r="S5" s="7" t="s">
        <v>82</v>
      </c>
      <c r="T5" s="4" t="s">
        <v>54</v>
      </c>
    </row>
    <row r="6" spans="1:20" ht="151" thickBot="1" x14ac:dyDescent="0.25">
      <c r="A6" s="5"/>
      <c r="B6" s="5"/>
      <c r="C6" s="6">
        <v>417.90991200000002</v>
      </c>
      <c r="D6" s="4">
        <v>44076</v>
      </c>
      <c r="E6" s="29">
        <f>128+150</f>
        <v>278</v>
      </c>
      <c r="F6" s="14">
        <f t="shared" si="0"/>
        <v>636.4</v>
      </c>
      <c r="G6" s="15">
        <f>IF(AND(F6&lt;&gt;"",F5&lt;&gt;""),IF(I6="New Installation",0,IF(I6="Melted Out","&gt;"&amp;TEXT((F5+K5+M5)-(F6+K6+M6),"0.00"),(F5+K5+M5)-(F6+K6+M6))),"")</f>
        <v>93</v>
      </c>
      <c r="H6" s="7">
        <v>914.4</v>
      </c>
      <c r="I6" s="7" t="s">
        <v>41</v>
      </c>
      <c r="J6" s="8" t="s">
        <v>17</v>
      </c>
      <c r="K6" s="7"/>
      <c r="L6" s="7"/>
      <c r="M6" s="7">
        <v>0</v>
      </c>
      <c r="N6" s="7"/>
      <c r="O6" s="7"/>
      <c r="P6" s="7"/>
      <c r="Q6" s="7"/>
      <c r="R6" s="16">
        <f t="shared" ref="R6:R11" si="1">IF(I6="New Installation",0,IF(I6="","",IF(OR(I6="Melted Out",F6=0),"&gt;"&amp;TEXT((F5-F6)*IF(ISNUMBER(P6),P6,0.9)+M5*N5-M6*N6,"0.00"),(F5-F6)*IF(ISNUMBER(P6),P6,0.9)+M5*N5-M6*N6)))</f>
        <v>83.7</v>
      </c>
      <c r="S6" s="7" t="s">
        <v>81</v>
      </c>
      <c r="T6" s="4" t="s">
        <v>62</v>
      </c>
    </row>
    <row r="7" spans="1:20" ht="181" thickBot="1" x14ac:dyDescent="0.25">
      <c r="A7" s="4"/>
      <c r="B7" s="4"/>
      <c r="C7" s="6">
        <v>417.90991200000002</v>
      </c>
      <c r="D7" s="4">
        <v>44356</v>
      </c>
      <c r="E7" s="29">
        <v>71</v>
      </c>
      <c r="F7" s="14">
        <f t="shared" si="0"/>
        <v>538.6</v>
      </c>
      <c r="G7" s="15">
        <f>IF(AND(F7&lt;&gt;"",F6&lt;&gt;""),IF(I7="New Installation",0,IF(I7="Melted Out","&gt;"&amp;TEXT((F6+K6+M6)-(F7+K7+M7),"0.00"),(F6+K6+M6)-(F7+K7+M7))),"")</f>
        <v>97.799999999999955</v>
      </c>
      <c r="H7" s="7">
        <v>609.6</v>
      </c>
      <c r="I7" s="7" t="s">
        <v>41</v>
      </c>
      <c r="J7" s="4" t="s">
        <v>17</v>
      </c>
      <c r="K7" s="6"/>
      <c r="L7" s="6"/>
      <c r="M7" s="6"/>
      <c r="N7" s="7"/>
      <c r="O7" s="4"/>
      <c r="P7" s="7"/>
      <c r="Q7" s="7"/>
      <c r="R7" s="16">
        <f t="shared" si="1"/>
        <v>88.019999999999968</v>
      </c>
      <c r="S7" s="4" t="s">
        <v>98</v>
      </c>
      <c r="T7" s="4" t="s">
        <v>99</v>
      </c>
    </row>
    <row r="8" spans="1:20" ht="121" thickBot="1" x14ac:dyDescent="0.25">
      <c r="A8" s="4"/>
      <c r="B8" s="4"/>
      <c r="C8" s="6">
        <v>417.90991200000002</v>
      </c>
      <c r="D8" s="4">
        <v>44392</v>
      </c>
      <c r="E8" s="29">
        <v>149</v>
      </c>
      <c r="F8" s="14">
        <f t="shared" si="0"/>
        <v>460.6</v>
      </c>
      <c r="G8" s="15">
        <f t="shared" ref="G8:G10" si="2">IF(AND(F8&lt;&gt;"",F7&lt;&gt;""),IF(I8="New Installation",0,IF(I8="Melted Out","&gt;"&amp;TEXT((F7+K7+M7)-(F8+K8+M8),"0.00"),(F7+K7+M7)-(F8+K8+M8))),"")</f>
        <v>78</v>
      </c>
      <c r="H8" s="7">
        <v>609.6</v>
      </c>
      <c r="I8" s="7" t="s">
        <v>41</v>
      </c>
      <c r="J8" s="4" t="s">
        <v>17</v>
      </c>
      <c r="K8" s="6"/>
      <c r="L8" s="6"/>
      <c r="M8" s="6"/>
      <c r="N8" s="7"/>
      <c r="O8" s="4"/>
      <c r="P8" s="7"/>
      <c r="Q8" s="7"/>
      <c r="R8" s="16">
        <f t="shared" si="1"/>
        <v>70.2</v>
      </c>
      <c r="S8" s="4" t="s">
        <v>113</v>
      </c>
      <c r="T8" s="4" t="s">
        <v>100</v>
      </c>
    </row>
    <row r="9" spans="1:20" ht="16" thickBot="1" x14ac:dyDescent="0.25">
      <c r="A9" s="4"/>
      <c r="B9" s="4"/>
      <c r="C9" s="4"/>
      <c r="D9" s="4">
        <v>44447</v>
      </c>
      <c r="E9" s="29">
        <v>249</v>
      </c>
      <c r="F9" s="14">
        <f t="shared" si="0"/>
        <v>360.6</v>
      </c>
      <c r="G9" s="15">
        <f t="shared" si="2"/>
        <v>100</v>
      </c>
      <c r="H9" s="7">
        <v>609.6</v>
      </c>
      <c r="I9" s="7" t="s">
        <v>41</v>
      </c>
      <c r="J9" s="4" t="s">
        <v>17</v>
      </c>
      <c r="K9" s="6"/>
      <c r="L9" s="6"/>
      <c r="M9" s="6"/>
      <c r="N9" s="7"/>
      <c r="O9" s="7"/>
      <c r="P9" s="7"/>
      <c r="Q9" s="7"/>
      <c r="R9" s="16">
        <f t="shared" si="1"/>
        <v>90</v>
      </c>
      <c r="S9" s="4"/>
      <c r="T9" s="4" t="s">
        <v>114</v>
      </c>
    </row>
    <row r="10" spans="1:20" ht="16" thickBot="1" x14ac:dyDescent="0.25">
      <c r="A10" s="4"/>
      <c r="B10" s="4"/>
      <c r="C10" s="4"/>
      <c r="D10" s="4"/>
      <c r="E10" s="29"/>
      <c r="F10" s="14"/>
      <c r="G10" s="15" t="str">
        <f t="shared" si="2"/>
        <v/>
      </c>
      <c r="H10" s="7"/>
      <c r="I10" s="7"/>
      <c r="J10" s="4"/>
      <c r="K10" s="6"/>
      <c r="L10" s="6"/>
      <c r="M10" s="6"/>
      <c r="N10" s="7"/>
      <c r="O10" s="4"/>
      <c r="P10" s="7"/>
      <c r="Q10" s="7"/>
      <c r="R10" s="16" t="str">
        <f t="shared" si="1"/>
        <v/>
      </c>
      <c r="S10" s="4"/>
      <c r="T10" s="4"/>
    </row>
    <row r="11" spans="1:20" ht="16" thickBot="1" x14ac:dyDescent="0.25">
      <c r="A11" s="4"/>
      <c r="B11" s="4"/>
      <c r="C11" s="4"/>
      <c r="D11" s="4"/>
      <c r="E11" s="29"/>
      <c r="F11" s="14"/>
      <c r="G11" s="15"/>
      <c r="H11" s="7"/>
      <c r="I11" s="7"/>
      <c r="J11" s="4"/>
      <c r="K11" s="6"/>
      <c r="L11" s="6"/>
      <c r="M11" s="6"/>
      <c r="N11" s="7"/>
      <c r="O11" s="4"/>
      <c r="P11" s="7"/>
      <c r="Q11" s="7"/>
      <c r="R11" s="16" t="str">
        <f t="shared" si="1"/>
        <v/>
      </c>
      <c r="S11" s="4"/>
      <c r="T11" s="4"/>
    </row>
    <row r="12" spans="1:20" ht="16" thickBot="1" x14ac:dyDescent="0.25">
      <c r="A12" s="4"/>
      <c r="B12" s="4"/>
      <c r="C12" s="4"/>
      <c r="D12" s="4"/>
      <c r="E12" s="29"/>
      <c r="F12" s="14" t="str">
        <f t="shared" ref="F12:F30" si="3">IF(I12="Melted Out", 0, IF(I12="","",H12-E12-K12-M12))</f>
        <v/>
      </c>
      <c r="G12" s="15" t="str">
        <f t="shared" ref="G12:G30" si="4">IF(AND(F12&lt;&gt;"",F11&lt;&gt;""),IF(I12="New Installation",0,IF(I12="Melted Out","&gt;"&amp;TEXT((F11+K11+M11)-(F12+K12+M12),"0.00"),(F11+K11+M11)-(F12+K12+M12))),"")</f>
        <v/>
      </c>
      <c r="H12" s="7"/>
      <c r="I12" s="7"/>
      <c r="J12" s="4"/>
      <c r="K12" s="6"/>
      <c r="L12" s="6"/>
      <c r="M12" s="6"/>
      <c r="N12" s="7"/>
      <c r="O12" s="4"/>
      <c r="P12" s="7"/>
      <c r="Q12" s="4"/>
      <c r="R12" s="16" t="str">
        <f t="shared" ref="R12:R30" si="5">IF(I12="New Installation",0,IF(I12="","",IF(OR(I12="Melted Out",F12=0),"&gt;"&amp;TEXT((F11-F12)*IF(ISNUMBER(P12),P12,0.9)+M11*N11-M12*N12,"0.00"),(F11-F12)*IF(ISNUMBER(P12),P12,0.9)+M11*N11-M12*N12)))</f>
        <v/>
      </c>
      <c r="S12" s="7"/>
      <c r="T12" s="4"/>
    </row>
    <row r="13" spans="1:20" ht="16" thickBot="1" x14ac:dyDescent="0.25">
      <c r="A13" s="4"/>
      <c r="B13" s="4"/>
      <c r="C13" s="4"/>
      <c r="D13" s="4"/>
      <c r="E13" s="29"/>
      <c r="F13" s="14" t="str">
        <f t="shared" si="3"/>
        <v/>
      </c>
      <c r="G13" s="15" t="str">
        <f t="shared" si="4"/>
        <v/>
      </c>
      <c r="H13" s="7"/>
      <c r="I13" s="7"/>
      <c r="J13" s="4"/>
      <c r="K13" s="6"/>
      <c r="L13" s="6"/>
      <c r="M13" s="6"/>
      <c r="N13" s="7"/>
      <c r="O13" s="4"/>
      <c r="P13" s="7"/>
      <c r="Q13" s="4"/>
      <c r="R13" s="16" t="str">
        <f t="shared" si="5"/>
        <v/>
      </c>
      <c r="S13" s="7"/>
      <c r="T13" s="4"/>
    </row>
    <row r="14" spans="1:20" ht="16" thickBot="1" x14ac:dyDescent="0.25">
      <c r="A14" s="4"/>
      <c r="B14" s="4"/>
      <c r="C14" s="4"/>
      <c r="D14" s="4"/>
      <c r="E14" s="29"/>
      <c r="F14" s="14" t="str">
        <f t="shared" si="3"/>
        <v/>
      </c>
      <c r="G14" s="15" t="str">
        <f t="shared" si="4"/>
        <v/>
      </c>
      <c r="H14" s="7"/>
      <c r="I14" s="7"/>
      <c r="J14" s="4"/>
      <c r="K14" s="6"/>
      <c r="L14" s="6"/>
      <c r="M14" s="6"/>
      <c r="N14" s="7"/>
      <c r="O14" s="4"/>
      <c r="P14" s="7"/>
      <c r="Q14" s="4"/>
      <c r="R14" s="16" t="str">
        <f t="shared" si="5"/>
        <v/>
      </c>
      <c r="S14" s="7"/>
      <c r="T14" s="4"/>
    </row>
    <row r="15" spans="1:20" ht="16" thickBot="1" x14ac:dyDescent="0.25">
      <c r="A15" s="4"/>
      <c r="B15" s="4"/>
      <c r="C15" s="4"/>
      <c r="D15" s="4"/>
      <c r="E15" s="29"/>
      <c r="F15" s="14" t="str">
        <f t="shared" si="3"/>
        <v/>
      </c>
      <c r="G15" s="15" t="str">
        <f t="shared" si="4"/>
        <v/>
      </c>
      <c r="H15" s="7"/>
      <c r="I15" s="7"/>
      <c r="J15" s="4"/>
      <c r="K15" s="6"/>
      <c r="L15" s="6"/>
      <c r="M15" s="6"/>
      <c r="N15" s="7"/>
      <c r="O15" s="4"/>
      <c r="P15" s="7"/>
      <c r="Q15" s="4"/>
      <c r="R15" s="16" t="str">
        <f t="shared" si="5"/>
        <v/>
      </c>
      <c r="S15" s="7"/>
      <c r="T15" s="4"/>
    </row>
    <row r="16" spans="1:20" ht="16" thickBot="1" x14ac:dyDescent="0.25">
      <c r="A16" s="4"/>
      <c r="B16" s="4"/>
      <c r="C16" s="4"/>
      <c r="D16" s="4"/>
      <c r="E16" s="29"/>
      <c r="F16" s="14" t="str">
        <f t="shared" si="3"/>
        <v/>
      </c>
      <c r="G16" s="15" t="str">
        <f t="shared" si="4"/>
        <v/>
      </c>
      <c r="H16" s="7"/>
      <c r="I16" s="7"/>
      <c r="J16" s="4"/>
      <c r="K16" s="6"/>
      <c r="L16" s="6"/>
      <c r="M16" s="6"/>
      <c r="N16" s="7"/>
      <c r="O16" s="4"/>
      <c r="P16" s="7"/>
      <c r="Q16" s="4"/>
      <c r="R16" s="16" t="str">
        <f t="shared" si="5"/>
        <v/>
      </c>
      <c r="S16" s="7"/>
      <c r="T16" s="4"/>
    </row>
    <row r="17" spans="1:20" ht="16" thickBot="1" x14ac:dyDescent="0.25">
      <c r="A17" s="4"/>
      <c r="B17" s="4"/>
      <c r="C17" s="4"/>
      <c r="D17" s="4"/>
      <c r="E17" s="29"/>
      <c r="F17" s="14" t="str">
        <f t="shared" si="3"/>
        <v/>
      </c>
      <c r="G17" s="15" t="str">
        <f t="shared" si="4"/>
        <v/>
      </c>
      <c r="H17" s="7"/>
      <c r="I17" s="7"/>
      <c r="J17" s="4"/>
      <c r="K17" s="6"/>
      <c r="L17" s="6"/>
      <c r="M17" s="6"/>
      <c r="N17" s="7"/>
      <c r="O17" s="4"/>
      <c r="P17" s="7"/>
      <c r="Q17" s="4"/>
      <c r="R17" s="16" t="str">
        <f t="shared" si="5"/>
        <v/>
      </c>
      <c r="S17" s="7"/>
      <c r="T17" s="4"/>
    </row>
    <row r="18" spans="1:20" ht="16" thickBot="1" x14ac:dyDescent="0.25">
      <c r="A18" s="4"/>
      <c r="B18" s="4"/>
      <c r="C18" s="4"/>
      <c r="D18" s="4"/>
      <c r="E18" s="29"/>
      <c r="F18" s="14" t="str">
        <f t="shared" si="3"/>
        <v/>
      </c>
      <c r="G18" s="15" t="str">
        <f t="shared" si="4"/>
        <v/>
      </c>
      <c r="H18" s="7"/>
      <c r="I18" s="7"/>
      <c r="J18" s="4"/>
      <c r="K18" s="6"/>
      <c r="L18" s="6"/>
      <c r="M18" s="6"/>
      <c r="N18" s="7"/>
      <c r="O18" s="4"/>
      <c r="P18" s="7"/>
      <c r="Q18" s="4"/>
      <c r="R18" s="16" t="str">
        <f t="shared" si="5"/>
        <v/>
      </c>
      <c r="S18" s="7"/>
      <c r="T18" s="4"/>
    </row>
    <row r="19" spans="1:20" ht="16" thickBot="1" x14ac:dyDescent="0.25">
      <c r="A19" s="4"/>
      <c r="B19" s="4"/>
      <c r="C19" s="4"/>
      <c r="D19" s="4"/>
      <c r="E19" s="29"/>
      <c r="F19" s="14" t="str">
        <f t="shared" si="3"/>
        <v/>
      </c>
      <c r="G19" s="15" t="str">
        <f t="shared" si="4"/>
        <v/>
      </c>
      <c r="H19" s="7"/>
      <c r="I19" s="7"/>
      <c r="J19" s="4"/>
      <c r="K19" s="6"/>
      <c r="L19" s="6"/>
      <c r="M19" s="6"/>
      <c r="N19" s="7"/>
      <c r="O19" s="4"/>
      <c r="P19" s="7"/>
      <c r="Q19" s="4"/>
      <c r="R19" s="16" t="str">
        <f t="shared" si="5"/>
        <v/>
      </c>
      <c r="S19" s="7"/>
      <c r="T19" s="4"/>
    </row>
    <row r="20" spans="1:20" ht="16" thickBot="1" x14ac:dyDescent="0.25">
      <c r="A20" s="4"/>
      <c r="B20" s="4"/>
      <c r="C20" s="4"/>
      <c r="D20" s="4"/>
      <c r="E20" s="29"/>
      <c r="F20" s="14" t="str">
        <f t="shared" si="3"/>
        <v/>
      </c>
      <c r="G20" s="15" t="str">
        <f t="shared" si="4"/>
        <v/>
      </c>
      <c r="H20" s="7"/>
      <c r="I20" s="7"/>
      <c r="J20" s="4"/>
      <c r="K20" s="6"/>
      <c r="L20" s="6"/>
      <c r="M20" s="6"/>
      <c r="N20" s="7"/>
      <c r="O20" s="4"/>
      <c r="P20" s="7"/>
      <c r="Q20" s="4"/>
      <c r="R20" s="16" t="str">
        <f t="shared" si="5"/>
        <v/>
      </c>
      <c r="S20" s="7"/>
      <c r="T20" s="4"/>
    </row>
    <row r="21" spans="1:20" ht="16" thickBot="1" x14ac:dyDescent="0.25">
      <c r="A21" s="4"/>
      <c r="B21" s="4"/>
      <c r="C21" s="4"/>
      <c r="D21" s="4"/>
      <c r="E21" s="6"/>
      <c r="F21" s="14" t="str">
        <f t="shared" si="3"/>
        <v/>
      </c>
      <c r="G21" s="15" t="str">
        <f t="shared" si="4"/>
        <v/>
      </c>
      <c r="H21" s="7"/>
      <c r="I21" s="7"/>
      <c r="J21" s="4"/>
      <c r="K21" s="6"/>
      <c r="L21" s="6"/>
      <c r="M21" s="6"/>
      <c r="N21" s="7"/>
      <c r="O21" s="4"/>
      <c r="P21" s="7"/>
      <c r="Q21" s="4"/>
      <c r="R21" s="16" t="str">
        <f t="shared" si="5"/>
        <v/>
      </c>
      <c r="S21" s="7"/>
      <c r="T21" s="4"/>
    </row>
    <row r="22" spans="1:20" ht="16" thickBot="1" x14ac:dyDescent="0.25">
      <c r="A22" s="4"/>
      <c r="B22" s="4"/>
      <c r="C22" s="4"/>
      <c r="D22" s="4"/>
      <c r="E22" s="6"/>
      <c r="F22" s="14" t="str">
        <f t="shared" si="3"/>
        <v/>
      </c>
      <c r="G22" s="15" t="str">
        <f t="shared" si="4"/>
        <v/>
      </c>
      <c r="H22" s="7"/>
      <c r="I22" s="7"/>
      <c r="J22" s="4"/>
      <c r="K22" s="6"/>
      <c r="L22" s="6"/>
      <c r="M22" s="6"/>
      <c r="N22" s="7"/>
      <c r="O22" s="4"/>
      <c r="P22" s="7"/>
      <c r="Q22" s="4"/>
      <c r="R22" s="16" t="str">
        <f t="shared" si="5"/>
        <v/>
      </c>
      <c r="S22" s="7"/>
      <c r="T22" s="4"/>
    </row>
    <row r="23" spans="1:20" ht="16" thickBot="1" x14ac:dyDescent="0.25">
      <c r="A23" s="4"/>
      <c r="B23" s="4"/>
      <c r="C23" s="4"/>
      <c r="D23" s="4"/>
      <c r="E23" s="6"/>
      <c r="F23" s="14" t="str">
        <f t="shared" si="3"/>
        <v/>
      </c>
      <c r="G23" s="15" t="str">
        <f t="shared" si="4"/>
        <v/>
      </c>
      <c r="H23" s="7"/>
      <c r="I23" s="7"/>
      <c r="J23" s="4"/>
      <c r="K23" s="6"/>
      <c r="L23" s="6"/>
      <c r="M23" s="6"/>
      <c r="N23" s="7"/>
      <c r="O23" s="4"/>
      <c r="P23" s="7"/>
      <c r="Q23" s="4"/>
      <c r="R23" s="16" t="str">
        <f t="shared" si="5"/>
        <v/>
      </c>
      <c r="S23" s="7"/>
      <c r="T23" s="4"/>
    </row>
    <row r="24" spans="1:20" ht="16" thickBot="1" x14ac:dyDescent="0.25">
      <c r="A24" s="4"/>
      <c r="B24" s="4"/>
      <c r="C24" s="4"/>
      <c r="D24" s="4"/>
      <c r="E24" s="6"/>
      <c r="F24" s="14" t="str">
        <f t="shared" si="3"/>
        <v/>
      </c>
      <c r="G24" s="15" t="str">
        <f t="shared" si="4"/>
        <v/>
      </c>
      <c r="H24" s="7"/>
      <c r="I24" s="7"/>
      <c r="J24" s="4"/>
      <c r="K24" s="6"/>
      <c r="L24" s="6"/>
      <c r="M24" s="6"/>
      <c r="N24" s="7"/>
      <c r="O24" s="4"/>
      <c r="P24" s="7"/>
      <c r="Q24" s="4"/>
      <c r="R24" s="16" t="str">
        <f t="shared" si="5"/>
        <v/>
      </c>
      <c r="S24" s="7"/>
      <c r="T24" s="4"/>
    </row>
    <row r="25" spans="1:20" ht="16" thickBot="1" x14ac:dyDescent="0.25">
      <c r="A25" s="4"/>
      <c r="B25" s="4"/>
      <c r="C25" s="4"/>
      <c r="D25" s="4"/>
      <c r="E25" s="6"/>
      <c r="F25" s="14" t="str">
        <f t="shared" si="3"/>
        <v/>
      </c>
      <c r="G25" s="15" t="str">
        <f t="shared" si="4"/>
        <v/>
      </c>
      <c r="H25" s="7"/>
      <c r="I25" s="7"/>
      <c r="J25" s="4"/>
      <c r="K25" s="6"/>
      <c r="L25" s="6"/>
      <c r="M25" s="6"/>
      <c r="N25" s="7"/>
      <c r="O25" s="4"/>
      <c r="P25" s="7"/>
      <c r="Q25" s="4"/>
      <c r="R25" s="16" t="str">
        <f t="shared" si="5"/>
        <v/>
      </c>
      <c r="S25" s="7"/>
      <c r="T25" s="4"/>
    </row>
    <row r="26" spans="1:20" ht="16" thickBot="1" x14ac:dyDescent="0.25">
      <c r="A26" s="4"/>
      <c r="B26" s="4"/>
      <c r="C26" s="4"/>
      <c r="D26" s="4"/>
      <c r="E26" s="6"/>
      <c r="F26" s="14" t="str">
        <f t="shared" si="3"/>
        <v/>
      </c>
      <c r="G26" s="15" t="str">
        <f t="shared" si="4"/>
        <v/>
      </c>
      <c r="H26" s="7"/>
      <c r="I26" s="7"/>
      <c r="J26" s="4"/>
      <c r="K26" s="6"/>
      <c r="L26" s="6"/>
      <c r="M26" s="6"/>
      <c r="N26" s="7"/>
      <c r="O26" s="4"/>
      <c r="P26" s="7"/>
      <c r="Q26" s="4"/>
      <c r="R26" s="16" t="str">
        <f t="shared" si="5"/>
        <v/>
      </c>
      <c r="S26" s="7"/>
      <c r="T26" s="4"/>
    </row>
    <row r="27" spans="1:20" ht="16" thickBot="1" x14ac:dyDescent="0.25">
      <c r="A27" s="4"/>
      <c r="B27" s="4"/>
      <c r="C27" s="4"/>
      <c r="D27" s="4"/>
      <c r="E27" s="6"/>
      <c r="F27" s="14" t="str">
        <f t="shared" si="3"/>
        <v/>
      </c>
      <c r="G27" s="15" t="str">
        <f t="shared" si="4"/>
        <v/>
      </c>
      <c r="H27" s="7"/>
      <c r="I27" s="7"/>
      <c r="J27" s="4"/>
      <c r="K27" s="6"/>
      <c r="L27" s="6"/>
      <c r="M27" s="6"/>
      <c r="N27" s="7"/>
      <c r="O27" s="4"/>
      <c r="P27" s="7"/>
      <c r="Q27" s="4"/>
      <c r="R27" s="16" t="str">
        <f t="shared" si="5"/>
        <v/>
      </c>
      <c r="S27" s="7"/>
      <c r="T27" s="4"/>
    </row>
    <row r="28" spans="1:20" ht="16" thickBot="1" x14ac:dyDescent="0.25">
      <c r="A28" s="4"/>
      <c r="B28" s="4"/>
      <c r="C28" s="4"/>
      <c r="D28" s="4"/>
      <c r="E28" s="6"/>
      <c r="F28" s="14" t="str">
        <f t="shared" si="3"/>
        <v/>
      </c>
      <c r="G28" s="15" t="str">
        <f t="shared" si="4"/>
        <v/>
      </c>
      <c r="H28" s="7"/>
      <c r="I28" s="7"/>
      <c r="J28" s="4"/>
      <c r="K28" s="6"/>
      <c r="L28" s="6"/>
      <c r="M28" s="6"/>
      <c r="N28" s="7"/>
      <c r="O28" s="4"/>
      <c r="P28" s="7"/>
      <c r="Q28" s="4"/>
      <c r="R28" s="16" t="str">
        <f t="shared" si="5"/>
        <v/>
      </c>
      <c r="S28" s="7"/>
      <c r="T28" s="4"/>
    </row>
    <row r="29" spans="1:20" ht="16" thickBot="1" x14ac:dyDescent="0.25">
      <c r="A29" s="4"/>
      <c r="B29" s="4"/>
      <c r="C29" s="4"/>
      <c r="D29" s="4"/>
      <c r="E29" s="6"/>
      <c r="F29" s="14" t="str">
        <f t="shared" si="3"/>
        <v/>
      </c>
      <c r="G29" s="15" t="str">
        <f t="shared" si="4"/>
        <v/>
      </c>
      <c r="H29" s="7"/>
      <c r="I29" s="7"/>
      <c r="J29" s="4"/>
      <c r="K29" s="6"/>
      <c r="L29" s="6"/>
      <c r="M29" s="6"/>
      <c r="N29" s="7"/>
      <c r="O29" s="4"/>
      <c r="P29" s="7"/>
      <c r="Q29" s="4"/>
      <c r="R29" s="16" t="str">
        <f t="shared" si="5"/>
        <v/>
      </c>
      <c r="S29" s="7"/>
      <c r="T29" s="4"/>
    </row>
    <row r="30" spans="1:20" ht="16" thickBot="1" x14ac:dyDescent="0.25">
      <c r="A30" s="4"/>
      <c r="B30" s="4"/>
      <c r="C30" s="4"/>
      <c r="D30" s="4"/>
      <c r="E30" s="6"/>
      <c r="F30" s="14" t="str">
        <f t="shared" si="3"/>
        <v/>
      </c>
      <c r="G30" s="15" t="str">
        <f t="shared" si="4"/>
        <v/>
      </c>
      <c r="H30" s="7"/>
      <c r="I30" s="7"/>
      <c r="J30" s="4"/>
      <c r="K30" s="6"/>
      <c r="L30" s="6"/>
      <c r="M30" s="6"/>
      <c r="N30" s="7"/>
      <c r="O30" s="4"/>
      <c r="P30" s="7"/>
      <c r="Q30" s="4"/>
      <c r="R30" s="16" t="str">
        <f t="shared" si="5"/>
        <v/>
      </c>
      <c r="S30" s="7"/>
      <c r="T30"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21:T30 H21:I30" name="区域3" securityDescriptor="O:WDG:WDD:(A;;CC;;;WD)"/>
    <protectedRange algorithmName="SHA-512" hashValue="K/SDhfe+/mjxv835odsVoEdtAHi7cAaH/jgwxLhbSWA8AwXq7rzFQ5bNmKChXjNkjDXl9kBDks9BeCwB940epA==" saltValue="Umv4IPsuPuqtBoPxakNlTw==" spinCount="100000" sqref="A21:E30 S21:T30 H21:Q30" name="区域1" securityDescriptor="O:WDG:WDD:(A;;CC;;;WD)"/>
    <protectedRange algorithmName="SHA-512" hashValue="l1fHgc1sn3GbDQtgPtObh5+t7OL3RqRoTbD8spI9RdpGb1tJka3sPqVR5prcrUOY6S1IScfOCNcLFg9dAyDrRQ==" saltValue="nrfajk7BgFTF1u/ElXNgLQ==" spinCount="100000" sqref="J21:Q30" name="区域2" securityDescriptor="O:WDG:WDD:(A;;CC;;;WD)"/>
    <protectedRange algorithmName="SHA-512" hashValue="Wz6AdmABacdLpzhjV/iEHOpAZxX5uFPUHfb7O8gHmSRJrtjrAEnR8v1VZNZM7oz8udZc1nX8h9RDIZmlvaZYtA==" saltValue="s5A0E9YuB7q7LjZBwuMWPQ==" spinCount="100000" sqref="S5:T8 H5:I20 S10:T20 S9" name="区域3_1" securityDescriptor="O:WDG:WDD:(A;;CC;;;WD)"/>
    <protectedRange algorithmName="SHA-512" hashValue="K/SDhfe+/mjxv835odsVoEdtAHi7cAaH/jgwxLhbSWA8AwXq7rzFQ5bNmKChXjNkjDXl9kBDks9BeCwB940epA==" saltValue="Umv4IPsuPuqtBoPxakNlTw==" spinCount="100000" sqref="S7:S11 S5:T6 S12:T20 H5:Q20 A5:E20" name="区域1_1" securityDescriptor="O:WDG:WDD:(A;;CC;;;WD)"/>
    <protectedRange algorithmName="SHA-512" hashValue="l1fHgc1sn3GbDQtgPtObh5+t7OL3RqRoTbD8spI9RdpGb1tJka3sPqVR5prcrUOY6S1IScfOCNcLFg9dAyDrRQ==" saltValue="nrfajk7BgFTF1u/ElXNgLQ==" spinCount="100000" sqref="J5:Q20" name="区域2_1" securityDescriptor="O:WDG:WDD:(A;;CC;;;WD)"/>
    <protectedRange algorithmName="SHA-512" hashValue="Wz6AdmABacdLpzhjV/iEHOpAZxX5uFPUHfb7O8gHmSRJrtjrAEnR8v1VZNZM7oz8udZc1nX8h9RDIZmlvaZYtA==" saltValue="s5A0E9YuB7q7LjZBwuMWPQ==" spinCount="100000" sqref="T9" name="区域3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2D4A9-0DEE-DC43-A3F5-A72C5AE3CEF7}">
  <dimension ref="A1:T31"/>
  <sheetViews>
    <sheetView topLeftCell="G7" workbookViewId="0">
      <selection activeCell="T9" sqref="T9"/>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1" t="s">
        <v>7</v>
      </c>
      <c r="J4" s="3" t="s">
        <v>9</v>
      </c>
      <c r="K4" s="3" t="s">
        <v>11</v>
      </c>
      <c r="L4" s="3" t="s">
        <v>27</v>
      </c>
      <c r="M4" s="3" t="s">
        <v>21</v>
      </c>
      <c r="N4" s="13" t="s">
        <v>28</v>
      </c>
      <c r="O4" s="9" t="s">
        <v>5</v>
      </c>
      <c r="P4" s="13" t="s">
        <v>29</v>
      </c>
      <c r="Q4" s="9" t="s">
        <v>5</v>
      </c>
      <c r="R4" s="44"/>
      <c r="S4" s="46"/>
      <c r="T4" s="41"/>
    </row>
    <row r="5" spans="1:20" ht="15.75" customHeight="1" thickBot="1" x14ac:dyDescent="0.25">
      <c r="A5" s="5">
        <v>61.461113020777702</v>
      </c>
      <c r="B5" s="5">
        <v>142.91771303862299</v>
      </c>
      <c r="C5" s="6">
        <v>457.32617199999902</v>
      </c>
      <c r="D5" s="4">
        <v>44039</v>
      </c>
      <c r="E5" s="29">
        <v>-20</v>
      </c>
      <c r="F5" s="14">
        <f>IF(I5="Melted Out", 0, IF(I5="","",H5-E5-K5-M5))</f>
        <v>1207</v>
      </c>
      <c r="G5" s="15">
        <f>IF(AND(F5&lt;&gt;"",F4&lt;&gt;""),IF(I5="New Installation",0,IF(I5="Melted Out","&gt;"&amp;TEXT((F4+K4+M4)-(F5+K5+M5),"0.00"),(F4+K4+M4)-(F5+K5+M5))),"")</f>
        <v>0</v>
      </c>
      <c r="H5" s="7">
        <v>1200</v>
      </c>
      <c r="I5" s="7" t="s">
        <v>38</v>
      </c>
      <c r="J5" s="6" t="s">
        <v>17</v>
      </c>
      <c r="K5" s="7">
        <v>13</v>
      </c>
      <c r="L5" s="7" t="s">
        <v>59</v>
      </c>
      <c r="M5" s="7">
        <v>0</v>
      </c>
      <c r="N5" s="7"/>
      <c r="O5" s="7"/>
      <c r="P5" s="7"/>
      <c r="Q5" s="7"/>
      <c r="R5" s="16">
        <f>IF(I5="New Installation",0,IF(I5="","",IF(OR(I5="Melted Out",F5=0),"&gt;"&amp;TEXT((F4-F5)*IF(ISNUMBER(P5),P5,0.9)+M4*N4-M5*N5,"0.00"),(F4-F5)*IF(ISNUMBER(P5),P5,0.9)+M4*N4-M5*N5)))</f>
        <v>0</v>
      </c>
      <c r="S5" s="7"/>
      <c r="T5" s="4" t="s">
        <v>54</v>
      </c>
    </row>
    <row r="6" spans="1:20" ht="256" thickBot="1" x14ac:dyDescent="0.25">
      <c r="A6" s="5">
        <v>61.461130036041098</v>
      </c>
      <c r="B6" s="5">
        <v>142.91771898977399</v>
      </c>
      <c r="C6" s="6">
        <v>454.05560300000002</v>
      </c>
      <c r="D6" s="4">
        <v>44076</v>
      </c>
      <c r="E6" s="29">
        <v>59</v>
      </c>
      <c r="F6" s="14">
        <f>IF(I6="Melted Out", 0, IF(I6="","",H6-E6-K6-M6))</f>
        <v>1128</v>
      </c>
      <c r="G6" s="15">
        <f>IF(AND(F6&lt;&gt;"",F5&lt;&gt;""),IF(I6="New Installation",0,IF(I6="Melted Out","&gt;"&amp;TEXT((F5+K5+M5)-(F6+K6+M6),"0.00"),(F5+K5+M5)-(F6+K6+M6))),"")</f>
        <v>79</v>
      </c>
      <c r="H6" s="7">
        <v>1200</v>
      </c>
      <c r="I6" s="7" t="s">
        <v>41</v>
      </c>
      <c r="J6" s="8" t="s">
        <v>17</v>
      </c>
      <c r="K6" s="7">
        <v>13</v>
      </c>
      <c r="L6" s="7"/>
      <c r="M6" s="7"/>
      <c r="N6" s="7"/>
      <c r="O6" s="7"/>
      <c r="P6" s="7"/>
      <c r="Q6" s="7"/>
      <c r="R6" s="16">
        <f>IF(I6="New Installation",0,IF(I6="","",IF(OR(I6="Melted Out",F6=0),"&gt;"&amp;TEXT((F5-F6)*IF(ISNUMBER(P6),P6,0.9)+M5*N5-M6*N6,"0.00"),(F5-F6)*IF(ISNUMBER(P6),P6,0.9)+M5*N5-M6*N6)))</f>
        <v>71.100000000000009</v>
      </c>
      <c r="S6" s="7" t="s">
        <v>83</v>
      </c>
      <c r="T6" s="4" t="s">
        <v>54</v>
      </c>
    </row>
    <row r="7" spans="1:20" ht="91" thickBot="1" x14ac:dyDescent="0.25">
      <c r="A7" s="5">
        <v>61.461081</v>
      </c>
      <c r="B7" s="5">
        <v>142.91776999999999</v>
      </c>
      <c r="C7" s="6">
        <v>447.46051</v>
      </c>
      <c r="D7" s="4">
        <v>44356</v>
      </c>
      <c r="E7" s="29">
        <v>141</v>
      </c>
      <c r="F7" s="14">
        <f t="shared" ref="F7" si="0">IF(I7="Melted Out", 0, IF(I7="","",H7-E7-K7-M7))</f>
        <v>1049</v>
      </c>
      <c r="G7" s="15">
        <f t="shared" ref="G7" si="1">IF(AND(F7&lt;&gt;"",F6&lt;&gt;""),IF(I7="New Installation",0,IF(I7="Melted Out","&gt;"&amp;TEXT((F6+K6+M6)-(F7+K7+M7),"0.00"),(F6+K6+M6)-(F7+K7+M7))),"")</f>
        <v>82</v>
      </c>
      <c r="H7" s="7">
        <v>1200</v>
      </c>
      <c r="I7" s="7" t="s">
        <v>41</v>
      </c>
      <c r="J7" s="8" t="s">
        <v>17</v>
      </c>
      <c r="K7" s="7">
        <v>10</v>
      </c>
      <c r="L7" s="7"/>
      <c r="M7" s="7"/>
      <c r="N7" s="7"/>
      <c r="O7" s="7"/>
      <c r="P7" s="7"/>
      <c r="Q7" s="7"/>
      <c r="R7" s="16">
        <f>IF(I7="New Installation",0,IF(I7="","",IF(OR(I7="Melted Out",F7=0),"&gt;"&amp;TEXT((F6-F7)*IF(ISNUMBER(P7),P7,0.9)+M6*N6-M7*N7,"0.00"),(F6-F7)*IF(ISNUMBER(P7),P7,0.9)+M6*N6-M7*N7)))</f>
        <v>71.100000000000009</v>
      </c>
      <c r="S7" s="7" t="s">
        <v>108</v>
      </c>
      <c r="T7" s="4" t="s">
        <v>107</v>
      </c>
    </row>
    <row r="8" spans="1:20" ht="16" thickBot="1" x14ac:dyDescent="0.25">
      <c r="A8" s="5">
        <v>61.461035991087499</v>
      </c>
      <c r="B8" s="5">
        <v>142.9177618937</v>
      </c>
      <c r="C8" s="6">
        <v>429.168091</v>
      </c>
      <c r="D8" s="4">
        <v>44392</v>
      </c>
      <c r="E8" s="29">
        <v>225</v>
      </c>
      <c r="F8" s="14">
        <f t="shared" ref="F8:F9" si="2">IF(I8="Melted Out", 0, IF(I8="","",H8-E8-K8-M8))</f>
        <v>965</v>
      </c>
      <c r="G8" s="15">
        <f t="shared" ref="G8:G9" si="3">IF(AND(F8&lt;&gt;"",F7&lt;&gt;""),IF(I8="New Installation",0,IF(I8="Melted Out","&gt;"&amp;TEXT((F7+K7+M7)-(F8+K8+M8),"0.00"),(F7+K7+M7)-(F8+K8+M8))),"")</f>
        <v>84</v>
      </c>
      <c r="H8" s="7">
        <v>1200</v>
      </c>
      <c r="I8" s="7" t="s">
        <v>41</v>
      </c>
      <c r="J8" s="8" t="s">
        <v>17</v>
      </c>
      <c r="K8" s="7">
        <v>10</v>
      </c>
      <c r="L8" s="7"/>
      <c r="M8" s="7"/>
      <c r="N8" s="7"/>
      <c r="O8" s="7"/>
      <c r="P8" s="7"/>
      <c r="Q8" s="7"/>
      <c r="R8" s="16">
        <f>IF(I8="New Installation",0,IF(I8="","",IF(OR(I8="Melted Out",F8=0),"&gt;"&amp;TEXT((F7-F8)*IF(ISNUMBER(P8),P8,0.9)+M7*N7-M8*N8,"0.00"),(F7-F8)*IF(ISNUMBER(P8),P8,0.9)+M7*N7-M8*N8)))</f>
        <v>75.600000000000009</v>
      </c>
      <c r="S8" s="4"/>
      <c r="T8" s="4" t="s">
        <v>87</v>
      </c>
    </row>
    <row r="9" spans="1:20" ht="16" thickBot="1" x14ac:dyDescent="0.25">
      <c r="A9" s="5"/>
      <c r="B9" s="5"/>
      <c r="C9" s="6"/>
      <c r="D9" s="4">
        <v>44447</v>
      </c>
      <c r="E9" s="29">
        <v>342</v>
      </c>
      <c r="F9" s="14">
        <f t="shared" si="2"/>
        <v>848</v>
      </c>
      <c r="G9" s="15">
        <f t="shared" si="3"/>
        <v>117</v>
      </c>
      <c r="H9" s="7">
        <v>1200</v>
      </c>
      <c r="I9" s="7" t="s">
        <v>41</v>
      </c>
      <c r="J9" s="8" t="s">
        <v>17</v>
      </c>
      <c r="K9" s="7">
        <v>10</v>
      </c>
      <c r="L9" s="7"/>
      <c r="M9" s="7"/>
      <c r="N9" s="7"/>
      <c r="O9" s="7"/>
      <c r="P9" s="7"/>
      <c r="Q9" s="7"/>
      <c r="R9" s="16">
        <f>IF(I9="New Installation",0,IF(I9="","",IF(OR(I9="Melted Out",F9=0),"&gt;"&amp;TEXT((F8-F9)*IF(ISNUMBER(P9),P9,0.9)+M8*N8-M9*N9,"0.00"),(F8-F9)*IF(ISNUMBER(P9),P9,0.9)+M8*N8-M9*N9)))</f>
        <v>105.3</v>
      </c>
      <c r="S9" s="4"/>
      <c r="T9" s="4" t="s">
        <v>114</v>
      </c>
    </row>
    <row r="10" spans="1:20" ht="15" thickBot="1" x14ac:dyDescent="0.25">
      <c r="A10" s="5"/>
      <c r="B10" s="5"/>
      <c r="C10" s="6"/>
      <c r="D10" s="4"/>
      <c r="E10" s="29"/>
      <c r="F10" s="14"/>
      <c r="G10" s="15"/>
      <c r="H10" s="7"/>
      <c r="I10" s="7"/>
      <c r="J10" s="8"/>
      <c r="K10" s="7"/>
      <c r="L10" s="7"/>
      <c r="M10" s="7"/>
      <c r="N10" s="7"/>
      <c r="O10" s="7"/>
      <c r="P10" s="7"/>
      <c r="Q10" s="7"/>
      <c r="R10" s="16"/>
      <c r="S10" s="4"/>
      <c r="T10" s="4"/>
    </row>
    <row r="11" spans="1:20" ht="15" thickBot="1" x14ac:dyDescent="0.25">
      <c r="A11" s="5"/>
      <c r="B11" s="5"/>
      <c r="C11" s="6"/>
      <c r="D11" s="4"/>
      <c r="E11" s="29"/>
      <c r="F11" s="14"/>
      <c r="G11" s="15"/>
      <c r="H11" s="7"/>
      <c r="I11" s="7"/>
      <c r="J11" s="8"/>
      <c r="K11" s="7"/>
      <c r="L11" s="7"/>
      <c r="M11" s="7"/>
      <c r="N11" s="7"/>
      <c r="O11" s="7"/>
      <c r="P11" s="7"/>
      <c r="Q11" s="7"/>
      <c r="R11" s="16"/>
      <c r="S11" s="4"/>
      <c r="T11" s="4"/>
    </row>
    <row r="12" spans="1:20" ht="15" thickBot="1" x14ac:dyDescent="0.25">
      <c r="A12" s="5"/>
      <c r="B12" s="5"/>
      <c r="C12" s="6"/>
      <c r="D12" s="4"/>
      <c r="E12" s="29"/>
      <c r="F12" s="14"/>
      <c r="G12" s="15"/>
      <c r="H12" s="7"/>
      <c r="I12" s="7"/>
      <c r="J12" s="8"/>
      <c r="K12" s="7"/>
      <c r="L12" s="7"/>
      <c r="M12" s="7"/>
      <c r="N12" s="7"/>
      <c r="O12" s="7"/>
      <c r="P12" s="7"/>
      <c r="Q12" s="7"/>
      <c r="R12" s="16"/>
      <c r="S12" s="4"/>
      <c r="T12" s="4"/>
    </row>
    <row r="13" spans="1:20" ht="15" thickBot="1" x14ac:dyDescent="0.25">
      <c r="A13" s="5"/>
      <c r="B13" s="5"/>
      <c r="C13" s="6"/>
      <c r="D13" s="4"/>
      <c r="E13" s="29"/>
      <c r="F13" s="14"/>
      <c r="G13" s="15"/>
      <c r="H13" s="7"/>
      <c r="I13" s="7"/>
      <c r="J13" s="8"/>
      <c r="K13" s="7"/>
      <c r="L13" s="7"/>
      <c r="M13" s="7"/>
      <c r="N13" s="7"/>
      <c r="O13" s="7"/>
      <c r="P13" s="7"/>
      <c r="Q13" s="7"/>
      <c r="R13" s="16"/>
      <c r="S13" s="7"/>
      <c r="T13" s="4"/>
    </row>
    <row r="14" spans="1:20" ht="15" thickBot="1" x14ac:dyDescent="0.25">
      <c r="A14" s="5"/>
      <c r="B14" s="5"/>
      <c r="C14" s="6"/>
      <c r="D14" s="4"/>
      <c r="E14" s="29"/>
      <c r="F14" s="14"/>
      <c r="G14" s="15"/>
      <c r="H14" s="7"/>
      <c r="I14" s="7"/>
      <c r="J14" s="8"/>
      <c r="K14" s="7"/>
      <c r="L14" s="7"/>
      <c r="M14" s="7"/>
      <c r="N14" s="7"/>
      <c r="O14" s="7"/>
      <c r="P14" s="7"/>
      <c r="Q14" s="7"/>
      <c r="R14" s="16"/>
      <c r="S14" s="7"/>
      <c r="T14" s="4"/>
    </row>
    <row r="15" spans="1:20" ht="15" thickBot="1" x14ac:dyDescent="0.25">
      <c r="A15" s="5"/>
      <c r="B15" s="5"/>
      <c r="C15" s="6"/>
      <c r="D15" s="4"/>
      <c r="E15" s="29"/>
      <c r="F15" s="14"/>
      <c r="G15" s="15"/>
      <c r="H15" s="7"/>
      <c r="I15" s="7"/>
      <c r="J15" s="8"/>
      <c r="K15" s="7"/>
      <c r="L15" s="7"/>
      <c r="M15" s="7"/>
      <c r="N15" s="7"/>
      <c r="O15" s="7"/>
      <c r="P15" s="7"/>
      <c r="Q15" s="7"/>
      <c r="R15" s="16"/>
      <c r="S15" s="7"/>
      <c r="T15" s="4"/>
    </row>
    <row r="16" spans="1:20" ht="15" thickBot="1" x14ac:dyDescent="0.25">
      <c r="A16" s="5"/>
      <c r="B16" s="5"/>
      <c r="C16" s="6"/>
      <c r="D16" s="4"/>
      <c r="E16" s="29"/>
      <c r="F16" s="14"/>
      <c r="G16" s="15"/>
      <c r="H16" s="7"/>
      <c r="I16" s="7"/>
      <c r="J16" s="8"/>
      <c r="K16" s="7"/>
      <c r="L16" s="7"/>
      <c r="M16" s="7"/>
      <c r="N16" s="7"/>
      <c r="O16" s="7"/>
      <c r="P16" s="7"/>
      <c r="Q16" s="7"/>
      <c r="R16" s="16"/>
      <c r="S16" s="7"/>
      <c r="T16" s="4"/>
    </row>
    <row r="17" spans="1:20" ht="15" thickBot="1" x14ac:dyDescent="0.25">
      <c r="A17" s="5"/>
      <c r="B17" s="5"/>
      <c r="C17" s="6"/>
      <c r="D17" s="4"/>
      <c r="E17" s="29"/>
      <c r="F17" s="14"/>
      <c r="G17" s="15"/>
      <c r="H17" s="7"/>
      <c r="I17" s="7"/>
      <c r="J17" s="8"/>
      <c r="K17" s="7"/>
      <c r="L17" s="7"/>
      <c r="M17" s="7"/>
      <c r="N17" s="7"/>
      <c r="O17" s="7"/>
      <c r="P17" s="7"/>
      <c r="Q17" s="7"/>
      <c r="R17" s="16"/>
      <c r="S17" s="7"/>
      <c r="T17" s="4"/>
    </row>
    <row r="18" spans="1:20" ht="15" thickBot="1" x14ac:dyDescent="0.25">
      <c r="A18" s="5"/>
      <c r="B18" s="5"/>
      <c r="C18" s="6"/>
      <c r="D18" s="4"/>
      <c r="E18" s="29"/>
      <c r="F18" s="14"/>
      <c r="G18" s="15"/>
      <c r="H18" s="7"/>
      <c r="I18" s="7"/>
      <c r="J18" s="8"/>
      <c r="K18" s="7"/>
      <c r="L18" s="7"/>
      <c r="M18" s="7"/>
      <c r="N18" s="7"/>
      <c r="O18" s="7"/>
      <c r="P18" s="7"/>
      <c r="Q18" s="7"/>
      <c r="R18" s="16"/>
      <c r="S18" s="7"/>
      <c r="T18" s="4"/>
    </row>
    <row r="19" spans="1:20" ht="15" thickBot="1" x14ac:dyDescent="0.25">
      <c r="A19" s="5"/>
      <c r="B19" s="5"/>
      <c r="C19" s="6"/>
      <c r="D19" s="4"/>
      <c r="E19" s="29"/>
      <c r="F19" s="14"/>
      <c r="G19" s="15"/>
      <c r="H19" s="7"/>
      <c r="I19" s="7"/>
      <c r="J19" s="8"/>
      <c r="K19" s="7"/>
      <c r="L19" s="7"/>
      <c r="M19" s="7"/>
      <c r="N19" s="7"/>
      <c r="O19" s="7"/>
      <c r="P19" s="7"/>
      <c r="Q19" s="7"/>
      <c r="R19" s="16"/>
      <c r="S19" s="7"/>
      <c r="T19" s="4"/>
    </row>
    <row r="20" spans="1:20" ht="15" thickBot="1" x14ac:dyDescent="0.25">
      <c r="A20" s="5"/>
      <c r="B20" s="5"/>
      <c r="C20" s="6"/>
      <c r="D20" s="4"/>
      <c r="E20" s="29"/>
      <c r="F20" s="14"/>
      <c r="G20" s="15"/>
      <c r="H20" s="7"/>
      <c r="I20" s="7"/>
      <c r="J20" s="8"/>
      <c r="K20" s="7"/>
      <c r="L20" s="7"/>
      <c r="M20" s="7"/>
      <c r="N20" s="7"/>
      <c r="O20" s="7"/>
      <c r="P20" s="7"/>
      <c r="Q20" s="7"/>
      <c r="R20" s="16"/>
      <c r="S20" s="7"/>
      <c r="T20" s="4"/>
    </row>
    <row r="21" spans="1:20" ht="15" thickBot="1" x14ac:dyDescent="0.25">
      <c r="A21" s="5"/>
      <c r="B21" s="5"/>
      <c r="C21" s="6"/>
      <c r="D21" s="4"/>
      <c r="E21" s="29"/>
      <c r="F21" s="14"/>
      <c r="G21" s="15"/>
      <c r="H21" s="7"/>
      <c r="I21" s="7"/>
      <c r="J21" s="8"/>
      <c r="K21" s="7"/>
      <c r="L21" s="7"/>
      <c r="M21" s="7"/>
      <c r="N21" s="7"/>
      <c r="O21" s="7"/>
      <c r="P21" s="7"/>
      <c r="Q21" s="7"/>
      <c r="R21" s="16"/>
      <c r="S21" s="7"/>
      <c r="T21" s="4"/>
    </row>
    <row r="22" spans="1:20" ht="15" thickBot="1" x14ac:dyDescent="0.25">
      <c r="A22" s="5"/>
      <c r="B22" s="5"/>
      <c r="C22" s="6"/>
      <c r="D22" s="4"/>
      <c r="E22" s="29"/>
      <c r="F22" s="14"/>
      <c r="G22" s="15"/>
      <c r="H22" s="7"/>
      <c r="I22" s="7"/>
      <c r="J22" s="8"/>
      <c r="K22" s="7"/>
      <c r="L22" s="7"/>
      <c r="M22" s="7"/>
      <c r="N22" s="7"/>
      <c r="O22" s="7"/>
      <c r="P22" s="7"/>
      <c r="Q22" s="7"/>
      <c r="R22" s="16"/>
      <c r="S22" s="7"/>
      <c r="T22" s="4"/>
    </row>
    <row r="23" spans="1:20" ht="15" thickBot="1" x14ac:dyDescent="0.25">
      <c r="A23" s="5"/>
      <c r="B23" s="5"/>
      <c r="C23" s="6"/>
      <c r="D23" s="4"/>
      <c r="E23" s="29"/>
      <c r="F23" s="14"/>
      <c r="G23" s="15"/>
      <c r="H23" s="7"/>
      <c r="I23" s="7"/>
      <c r="J23" s="8"/>
      <c r="K23" s="7"/>
      <c r="L23" s="7"/>
      <c r="M23" s="7"/>
      <c r="N23" s="7"/>
      <c r="O23" s="7"/>
      <c r="P23" s="7"/>
      <c r="Q23" s="7"/>
      <c r="R23" s="16"/>
      <c r="S23" s="7"/>
      <c r="T23" s="4"/>
    </row>
    <row r="24" spans="1:20" ht="15" thickBot="1" x14ac:dyDescent="0.25">
      <c r="A24" s="5"/>
      <c r="B24" s="5"/>
      <c r="C24" s="6"/>
      <c r="D24" s="4"/>
      <c r="E24" s="29"/>
      <c r="F24" s="14"/>
      <c r="G24" s="15"/>
      <c r="H24" s="7"/>
      <c r="I24" s="7"/>
      <c r="J24" s="8"/>
      <c r="K24" s="7"/>
      <c r="L24" s="7"/>
      <c r="M24" s="7"/>
      <c r="N24" s="7"/>
      <c r="O24" s="7"/>
      <c r="P24" s="7"/>
      <c r="Q24" s="7"/>
      <c r="R24" s="16"/>
      <c r="S24" s="7"/>
      <c r="T24" s="4"/>
    </row>
    <row r="25" spans="1:20" ht="15" thickBot="1" x14ac:dyDescent="0.25">
      <c r="A25" s="5"/>
      <c r="B25" s="5"/>
      <c r="C25" s="6"/>
      <c r="D25" s="4"/>
      <c r="E25" s="29"/>
      <c r="F25" s="14"/>
      <c r="G25" s="15"/>
      <c r="H25" s="7"/>
      <c r="I25" s="7"/>
      <c r="J25" s="8"/>
      <c r="K25" s="7"/>
      <c r="L25" s="7"/>
      <c r="M25" s="7"/>
      <c r="N25" s="7"/>
      <c r="O25" s="7"/>
      <c r="P25" s="7"/>
      <c r="Q25" s="7"/>
      <c r="R25" s="16"/>
      <c r="S25" s="7"/>
      <c r="T25" s="4"/>
    </row>
    <row r="26" spans="1:20" ht="15" thickBot="1" x14ac:dyDescent="0.25">
      <c r="A26" s="5"/>
      <c r="B26" s="5"/>
      <c r="C26" s="6"/>
      <c r="D26" s="4"/>
      <c r="E26" s="29"/>
      <c r="F26" s="14"/>
      <c r="G26" s="15"/>
      <c r="H26" s="7"/>
      <c r="I26" s="7"/>
      <c r="J26" s="8"/>
      <c r="K26" s="7"/>
      <c r="L26" s="7"/>
      <c r="M26" s="7"/>
      <c r="N26" s="7"/>
      <c r="O26" s="7"/>
      <c r="P26" s="7"/>
      <c r="Q26" s="7"/>
      <c r="R26" s="16"/>
      <c r="S26" s="7"/>
      <c r="T26" s="4"/>
    </row>
    <row r="27" spans="1:20" ht="15" thickBot="1" x14ac:dyDescent="0.25">
      <c r="A27" s="5"/>
      <c r="B27" s="5"/>
      <c r="C27" s="6"/>
      <c r="D27" s="4"/>
      <c r="E27" s="29"/>
      <c r="F27" s="14"/>
      <c r="G27" s="15"/>
      <c r="H27" s="7"/>
      <c r="I27" s="7"/>
      <c r="J27" s="8"/>
      <c r="K27" s="7"/>
      <c r="L27" s="7"/>
      <c r="M27" s="7"/>
      <c r="N27" s="7"/>
      <c r="O27" s="7"/>
      <c r="P27" s="7"/>
      <c r="Q27" s="7"/>
      <c r="R27" s="16"/>
      <c r="S27" s="7"/>
      <c r="T27" s="4"/>
    </row>
    <row r="28" spans="1:20" ht="15" thickBot="1" x14ac:dyDescent="0.25">
      <c r="A28" s="5"/>
      <c r="B28" s="5"/>
      <c r="C28" s="6"/>
      <c r="D28" s="4"/>
      <c r="E28" s="29"/>
      <c r="F28" s="14"/>
      <c r="G28" s="15"/>
      <c r="H28" s="7"/>
      <c r="I28" s="7"/>
      <c r="J28" s="8"/>
      <c r="K28" s="7"/>
      <c r="L28" s="7"/>
      <c r="M28" s="7"/>
      <c r="N28" s="7"/>
      <c r="O28" s="7"/>
      <c r="P28" s="7"/>
      <c r="Q28" s="7"/>
      <c r="R28" s="16"/>
      <c r="S28" s="7"/>
      <c r="T28" s="4"/>
    </row>
    <row r="29" spans="1:20" ht="15" thickBot="1" x14ac:dyDescent="0.25">
      <c r="A29" s="5"/>
      <c r="B29" s="5"/>
      <c r="C29" s="6"/>
      <c r="D29" s="4"/>
      <c r="E29" s="29"/>
      <c r="F29" s="14"/>
      <c r="G29" s="15"/>
      <c r="H29" s="7"/>
      <c r="I29" s="7"/>
      <c r="J29" s="8"/>
      <c r="K29" s="7"/>
      <c r="L29" s="7"/>
      <c r="M29" s="7"/>
      <c r="N29" s="7"/>
      <c r="O29" s="7"/>
      <c r="P29" s="7"/>
      <c r="Q29" s="7"/>
      <c r="R29" s="16"/>
      <c r="S29" s="7"/>
      <c r="T29" s="4"/>
    </row>
    <row r="30" spans="1:20" ht="15" thickBot="1" x14ac:dyDescent="0.25">
      <c r="A30" s="5"/>
      <c r="B30" s="5"/>
      <c r="C30" s="6"/>
      <c r="D30" s="4"/>
      <c r="E30" s="29"/>
      <c r="F30" s="14"/>
      <c r="G30" s="15"/>
      <c r="H30" s="7"/>
      <c r="I30" s="7"/>
      <c r="J30" s="8"/>
      <c r="K30" s="7"/>
      <c r="L30" s="7"/>
      <c r="M30" s="7"/>
      <c r="N30" s="7"/>
      <c r="O30" s="7"/>
      <c r="P30" s="7"/>
      <c r="Q30" s="7"/>
      <c r="R30" s="16"/>
      <c r="S30" s="7"/>
      <c r="T30" s="4"/>
    </row>
    <row r="31" spans="1:20" ht="15" thickBot="1" x14ac:dyDescent="0.25">
      <c r="A31" s="5"/>
      <c r="B31" s="5"/>
      <c r="C31" s="6"/>
      <c r="D31" s="4"/>
      <c r="E31" s="29"/>
      <c r="F31" s="14"/>
      <c r="G31" s="15"/>
      <c r="H31" s="7"/>
      <c r="I31" s="7"/>
      <c r="J31" s="8"/>
      <c r="K31" s="7"/>
      <c r="L31" s="7"/>
      <c r="M31" s="7"/>
      <c r="N31" s="7"/>
      <c r="O31" s="7"/>
      <c r="P31" s="7"/>
      <c r="Q31" s="7"/>
      <c r="R31" s="16"/>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22:T31" name="区域3" securityDescriptor="O:WDG:WDD:(A;;CC;;;WD)"/>
    <protectedRange algorithmName="SHA-512" hashValue="K/SDhfe+/mjxv835odsVoEdtAHi7cAaH/jgwxLhbSWA8AwXq7rzFQ5bNmKChXjNkjDXl9kBDks9BeCwB940epA==" saltValue="Umv4IPsuPuqtBoPxakNlTw==" spinCount="100000" sqref="S22:T31" name="区域1" securityDescriptor="O:WDG:WDD:(A;;CC;;;WD)"/>
    <protectedRange algorithmName="SHA-512" hashValue="Wz6AdmABacdLpzhjV/iEHOpAZxX5uFPUHfb7O8gHmSRJrtjrAEnR8v1VZNZM7oz8udZc1nX8h9RDIZmlvaZYtA==" saltValue="s5A0E9YuB7q7LjZBwuMWPQ==" spinCount="100000" sqref="S5:T8 H5:I31 S10:T21 S9" name="区域3_1" securityDescriptor="O:WDG:WDD:(A;;CC;;;WD)"/>
    <protectedRange algorithmName="SHA-512" hashValue="K/SDhfe+/mjxv835odsVoEdtAHi7cAaH/jgwxLhbSWA8AwXq7rzFQ5bNmKChXjNkjDXl9kBDks9BeCwB940epA==" saltValue="Umv4IPsuPuqtBoPxakNlTw==" spinCount="100000" sqref="S8:S12 S5:T7 S13:T21 H5:Q31 A5:E31" name="区域1_1" securityDescriptor="O:WDG:WDD:(A;;CC;;;WD)"/>
    <protectedRange algorithmName="SHA-512" hashValue="l1fHgc1sn3GbDQtgPtObh5+t7OL3RqRoTbD8spI9RdpGb1tJka3sPqVR5prcrUOY6S1IScfOCNcLFg9dAyDrRQ==" saltValue="nrfajk7BgFTF1u/ElXNgLQ==" spinCount="100000" sqref="J5:Q31" name="区域2_1" securityDescriptor="O:WDG:WDD:(A;;CC;;;WD)"/>
    <protectedRange algorithmName="SHA-512" hashValue="Wz6AdmABacdLpzhjV/iEHOpAZxX5uFPUHfb7O8gHmSRJrtjrAEnR8v1VZNZM7oz8udZc1nX8h9RDIZmlvaZYtA==" saltValue="s5A0E9YuB7q7LjZBwuMWPQ==" spinCount="100000" sqref="T9" name="区域3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F36AD-46D2-4F6B-B753-776E48B013A1}">
  <dimension ref="A1:T30"/>
  <sheetViews>
    <sheetView workbookViewId="0">
      <selection activeCell="T15" sqref="T15"/>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17" t="s">
        <v>7</v>
      </c>
      <c r="J4" s="3" t="s">
        <v>9</v>
      </c>
      <c r="K4" s="3" t="s">
        <v>11</v>
      </c>
      <c r="L4" s="3" t="s">
        <v>27</v>
      </c>
      <c r="M4" s="3" t="s">
        <v>21</v>
      </c>
      <c r="N4" s="13" t="s">
        <v>28</v>
      </c>
      <c r="O4" s="9" t="s">
        <v>5</v>
      </c>
      <c r="P4" s="13" t="s">
        <v>29</v>
      </c>
      <c r="Q4" s="9" t="s">
        <v>5</v>
      </c>
      <c r="R4" s="44"/>
      <c r="S4" s="46"/>
      <c r="T4" s="41"/>
    </row>
    <row r="5" spans="1:20" ht="15.75" customHeight="1" thickBot="1" x14ac:dyDescent="0.25">
      <c r="A5" s="19">
        <v>61.501192000000003</v>
      </c>
      <c r="B5" s="20">
        <v>142.94522900000001</v>
      </c>
      <c r="C5" s="19"/>
      <c r="D5" s="4">
        <v>43343</v>
      </c>
      <c r="E5" s="20">
        <v>18</v>
      </c>
      <c r="F5" s="14">
        <f t="shared" ref="F5:F13" si="0">IF(I5="Melted Out", 0, IF(I5="","",H5-E5-K5-M5))</f>
        <v>1182</v>
      </c>
      <c r="G5" s="15">
        <f t="shared" ref="G5:G13" si="1">IF(AND(F5&lt;&gt;"",F4&lt;&gt;""),IF(I5="New Installation",0,IF(I5="Melted Out","&gt;"&amp;TEXT((F4+K4+M4)-(F5+K5+M5),"0.00"),(F4+K4+M4)-(F5+K5+M5))),"")</f>
        <v>0</v>
      </c>
      <c r="H5" s="7">
        <v>1200</v>
      </c>
      <c r="I5" s="7" t="s">
        <v>14</v>
      </c>
      <c r="J5" s="6" t="s">
        <v>33</v>
      </c>
      <c r="K5" s="7">
        <v>0</v>
      </c>
      <c r="L5" s="7"/>
      <c r="M5" s="7">
        <v>0</v>
      </c>
      <c r="N5" s="7"/>
      <c r="O5" s="7"/>
      <c r="P5" s="7"/>
      <c r="Q5" s="7"/>
      <c r="R5" s="16">
        <f t="shared" ref="R5:R12" si="2">IF(I5="New Installation",0,IF(I5="","",IF(OR(I5="Melted Out",F5=0),"&gt;"&amp;TEXT((F4-F5)*IF(ISNUMBER(P5),P5,0.9)+M4*N4-M5*N5,"0.00"),(F4-F5)*IF(ISNUMBER(P5),P5,0.9)+M4*N4-M5*N5)))</f>
        <v>0</v>
      </c>
      <c r="S5" s="7"/>
      <c r="T5" s="4" t="s">
        <v>24</v>
      </c>
    </row>
    <row r="6" spans="1:20" ht="16" thickBot="1" x14ac:dyDescent="0.25">
      <c r="A6" s="21">
        <v>61.500793999999999</v>
      </c>
      <c r="B6" s="22">
        <v>142.94433100000001</v>
      </c>
      <c r="C6" s="21">
        <v>688</v>
      </c>
      <c r="D6" s="4">
        <v>43627</v>
      </c>
      <c r="E6" s="22">
        <v>312</v>
      </c>
      <c r="F6" s="14">
        <f t="shared" si="0"/>
        <v>888</v>
      </c>
      <c r="G6" s="15">
        <f t="shared" si="1"/>
        <v>294</v>
      </c>
      <c r="H6" s="7">
        <v>1200</v>
      </c>
      <c r="I6" s="7" t="s">
        <v>13</v>
      </c>
      <c r="J6" s="8" t="s">
        <v>18</v>
      </c>
      <c r="K6" s="7">
        <v>0</v>
      </c>
      <c r="L6" s="7"/>
      <c r="M6" s="7">
        <v>0</v>
      </c>
      <c r="N6" s="7"/>
      <c r="O6" s="7"/>
      <c r="P6" s="7"/>
      <c r="Q6" s="7"/>
      <c r="R6" s="16">
        <f t="shared" si="2"/>
        <v>264.60000000000002</v>
      </c>
      <c r="S6" s="7"/>
      <c r="T6" s="4" t="s">
        <v>25</v>
      </c>
    </row>
    <row r="7" spans="1:20" ht="16" thickBot="1" x14ac:dyDescent="0.25">
      <c r="A7" s="21">
        <v>61.500566999999997</v>
      </c>
      <c r="B7" s="21">
        <v>142.944019</v>
      </c>
      <c r="C7" s="21">
        <v>677</v>
      </c>
      <c r="D7" s="4">
        <v>43713</v>
      </c>
      <c r="E7" s="22">
        <v>962</v>
      </c>
      <c r="F7" s="14">
        <f t="shared" si="0"/>
        <v>238</v>
      </c>
      <c r="G7" s="15">
        <f t="shared" si="1"/>
        <v>650</v>
      </c>
      <c r="H7" s="7">
        <v>1200</v>
      </c>
      <c r="I7" s="7" t="s">
        <v>13</v>
      </c>
      <c r="J7" s="8" t="s">
        <v>18</v>
      </c>
      <c r="K7" s="7">
        <v>0</v>
      </c>
      <c r="L7" s="7"/>
      <c r="M7" s="7">
        <v>0</v>
      </c>
      <c r="N7" s="7"/>
      <c r="O7" s="7"/>
      <c r="P7" s="7"/>
      <c r="Q7" s="7"/>
      <c r="R7" s="16">
        <f t="shared" si="2"/>
        <v>585</v>
      </c>
      <c r="S7" s="7"/>
      <c r="T7" s="4" t="s">
        <v>26</v>
      </c>
    </row>
    <row r="8" spans="1:20" ht="16" thickBot="1" x14ac:dyDescent="0.25">
      <c r="A8" s="5">
        <v>61.500173024833202</v>
      </c>
      <c r="B8" s="5">
        <v>142.943326039239</v>
      </c>
      <c r="C8" s="6">
        <v>660</v>
      </c>
      <c r="D8" s="4">
        <v>44002</v>
      </c>
      <c r="E8" s="29">
        <v>1200</v>
      </c>
      <c r="F8" s="14">
        <f t="shared" si="0"/>
        <v>0</v>
      </c>
      <c r="G8" s="15" t="str">
        <f t="shared" si="1"/>
        <v>&gt;238.00</v>
      </c>
      <c r="H8" s="7">
        <v>1200</v>
      </c>
      <c r="I8" s="7" t="s">
        <v>8</v>
      </c>
      <c r="J8" s="8" t="s">
        <v>18</v>
      </c>
      <c r="K8" s="7">
        <v>0</v>
      </c>
      <c r="L8" s="7"/>
      <c r="M8" s="7">
        <v>0</v>
      </c>
      <c r="N8" s="7"/>
      <c r="O8" s="7"/>
      <c r="P8" s="7"/>
      <c r="Q8" s="7"/>
      <c r="R8" s="16" t="str">
        <f t="shared" si="2"/>
        <v>&gt;214.20</v>
      </c>
      <c r="S8" s="7"/>
      <c r="T8" s="4" t="s">
        <v>43</v>
      </c>
    </row>
    <row r="9" spans="1:20" ht="16" thickBot="1" x14ac:dyDescent="0.25">
      <c r="A9" s="2">
        <v>61.500132037326601</v>
      </c>
      <c r="B9" s="5">
        <v>142.943234005942</v>
      </c>
      <c r="C9" s="6">
        <v>659.86767599999905</v>
      </c>
      <c r="D9" s="4">
        <v>44002</v>
      </c>
      <c r="E9" s="29">
        <v>-79</v>
      </c>
      <c r="F9" s="14">
        <f t="shared" si="0"/>
        <v>1279</v>
      </c>
      <c r="G9" s="15">
        <f t="shared" si="1"/>
        <v>0</v>
      </c>
      <c r="H9" s="7">
        <v>1200</v>
      </c>
      <c r="I9" s="7" t="s">
        <v>38</v>
      </c>
      <c r="J9" s="8" t="s">
        <v>18</v>
      </c>
      <c r="K9" s="7">
        <v>0</v>
      </c>
      <c r="L9" s="7"/>
      <c r="M9" s="7">
        <v>0</v>
      </c>
      <c r="N9" s="7"/>
      <c r="O9" s="7"/>
      <c r="P9" s="7"/>
      <c r="Q9" s="7"/>
      <c r="R9" s="16">
        <f t="shared" si="2"/>
        <v>0</v>
      </c>
      <c r="S9" s="7"/>
      <c r="T9" s="4" t="s">
        <v>43</v>
      </c>
    </row>
    <row r="10" spans="1:20" ht="31" thickBot="1" x14ac:dyDescent="0.25">
      <c r="A10" s="2">
        <v>61.500075962394398</v>
      </c>
      <c r="B10" s="5">
        <v>142.943119006231</v>
      </c>
      <c r="C10" s="6">
        <v>658.21740699999896</v>
      </c>
      <c r="D10" s="4">
        <v>44040</v>
      </c>
      <c r="E10" s="29">
        <f>76</f>
        <v>76</v>
      </c>
      <c r="F10" s="14">
        <f t="shared" si="0"/>
        <v>974</v>
      </c>
      <c r="G10" s="15">
        <f t="shared" si="1"/>
        <v>305</v>
      </c>
      <c r="H10" s="7">
        <v>1050</v>
      </c>
      <c r="I10" s="7" t="s">
        <v>41</v>
      </c>
      <c r="J10" s="8" t="s">
        <v>18</v>
      </c>
      <c r="K10" s="7">
        <v>0</v>
      </c>
      <c r="L10" s="7"/>
      <c r="M10" s="7">
        <v>0</v>
      </c>
      <c r="N10" s="7"/>
      <c r="O10" s="7"/>
      <c r="P10" s="7"/>
      <c r="Q10" s="7"/>
      <c r="R10" s="16">
        <f t="shared" si="2"/>
        <v>274.5</v>
      </c>
      <c r="S10" s="7" t="s">
        <v>64</v>
      </c>
      <c r="T10" s="4" t="s">
        <v>54</v>
      </c>
    </row>
    <row r="11" spans="1:20" ht="46" thickBot="1" x14ac:dyDescent="0.25">
      <c r="A11" s="5">
        <v>61.5000320412218</v>
      </c>
      <c r="B11" s="5">
        <v>142.94301096349901</v>
      </c>
      <c r="C11" s="6">
        <v>651.48626699999897</v>
      </c>
      <c r="D11" s="4">
        <v>44077</v>
      </c>
      <c r="E11" s="29">
        <v>29</v>
      </c>
      <c r="F11" s="14">
        <f t="shared" si="0"/>
        <v>721</v>
      </c>
      <c r="G11" s="15">
        <f t="shared" si="1"/>
        <v>253</v>
      </c>
      <c r="H11" s="7">
        <v>750</v>
      </c>
      <c r="I11" s="7" t="s">
        <v>41</v>
      </c>
      <c r="J11" s="8" t="s">
        <v>18</v>
      </c>
      <c r="K11" s="7">
        <v>0</v>
      </c>
      <c r="L11" s="7"/>
      <c r="M11" s="7">
        <v>0</v>
      </c>
      <c r="N11" s="7"/>
      <c r="O11" s="7"/>
      <c r="P11" s="7"/>
      <c r="Q11" s="7"/>
      <c r="R11" s="16">
        <f t="shared" si="2"/>
        <v>227.70000000000002</v>
      </c>
      <c r="S11" s="7" t="s">
        <v>65</v>
      </c>
      <c r="T11" s="4" t="s">
        <v>63</v>
      </c>
    </row>
    <row r="12" spans="1:20" ht="16" thickBot="1" x14ac:dyDescent="0.25">
      <c r="A12" s="5">
        <v>61.499704999999999</v>
      </c>
      <c r="B12" s="5">
        <v>142.94252</v>
      </c>
      <c r="C12" s="6">
        <v>660.12420699999996</v>
      </c>
      <c r="D12" s="4">
        <v>44357</v>
      </c>
      <c r="E12" s="29">
        <v>382</v>
      </c>
      <c r="F12" s="28">
        <f t="shared" si="0"/>
        <v>368</v>
      </c>
      <c r="G12" s="15">
        <f t="shared" si="1"/>
        <v>353</v>
      </c>
      <c r="H12" s="7">
        <v>750</v>
      </c>
      <c r="I12" s="7" t="s">
        <v>41</v>
      </c>
      <c r="J12" s="8" t="s">
        <v>18</v>
      </c>
      <c r="K12" s="7">
        <v>0</v>
      </c>
      <c r="L12" s="7"/>
      <c r="M12" s="7">
        <v>0</v>
      </c>
      <c r="N12" s="7"/>
      <c r="O12" s="7"/>
      <c r="P12" s="7"/>
      <c r="Q12" s="7"/>
      <c r="R12" s="16">
        <f t="shared" si="2"/>
        <v>317.7</v>
      </c>
      <c r="S12" s="7"/>
      <c r="T12" s="4" t="s">
        <v>90</v>
      </c>
    </row>
    <row r="13" spans="1:20" ht="16" thickBot="1" x14ac:dyDescent="0.25">
      <c r="A13" s="5"/>
      <c r="B13" s="5"/>
      <c r="C13" s="6"/>
      <c r="D13" s="4">
        <v>44393</v>
      </c>
      <c r="E13" s="29"/>
      <c r="F13" s="28">
        <f t="shared" si="0"/>
        <v>0</v>
      </c>
      <c r="G13" s="15" t="str">
        <f t="shared" si="1"/>
        <v>&gt;368.00</v>
      </c>
      <c r="H13" s="7"/>
      <c r="I13" s="7" t="s">
        <v>8</v>
      </c>
      <c r="J13" s="8"/>
      <c r="K13" s="7"/>
      <c r="L13" s="7"/>
      <c r="M13" s="7"/>
      <c r="N13" s="7"/>
      <c r="O13" s="7"/>
      <c r="P13" s="7"/>
      <c r="Q13" s="7"/>
      <c r="R13" s="16" t="str">
        <f t="shared" ref="R13:R15" si="3">IF(I13="New Installation",0,IF(I13="","",IF(OR(I13="Melted Out",F13=0),"&gt;"&amp;TEXT((F12-F13)*IF(ISNUMBER(P13),P13,0.9)+M12*N12-M13*N13,"0.00"),(F12-F13)*IF(ISNUMBER(P13),P13,0.9)+M12*N12-M13*N13)))</f>
        <v>&gt;331.20</v>
      </c>
      <c r="S13" s="7"/>
      <c r="T13" s="4" t="s">
        <v>87</v>
      </c>
    </row>
    <row r="14" spans="1:20" ht="16" thickBot="1" x14ac:dyDescent="0.25">
      <c r="A14" s="5">
        <v>61.499681007116997</v>
      </c>
      <c r="B14" s="5">
        <v>142.94245197437701</v>
      </c>
      <c r="C14" s="6">
        <v>649.09600799999896</v>
      </c>
      <c r="D14" s="4">
        <v>44393</v>
      </c>
      <c r="E14" s="29">
        <v>-108</v>
      </c>
      <c r="F14" s="14">
        <f t="shared" ref="F14:F15" si="4">IF(I14="Melted Out", 0, IF(I14="","",H14-E14-K14-M14))</f>
        <v>1308</v>
      </c>
      <c r="G14" s="15">
        <f t="shared" ref="G14:G15" si="5">IF(AND(F14&lt;&gt;"",F13&lt;&gt;""),IF(I14="New Installation",0,IF(I14="Melted Out","&gt;"&amp;TEXT((F13+K13+M13)-(F14+K14+M14),"0.00"),(F13+K13+M13)-(F14+K14+M14))),"")</f>
        <v>0</v>
      </c>
      <c r="H14" s="7">
        <v>1200</v>
      </c>
      <c r="I14" s="7" t="s">
        <v>38</v>
      </c>
      <c r="J14" s="8" t="s">
        <v>18</v>
      </c>
      <c r="K14" s="7"/>
      <c r="L14" s="7"/>
      <c r="M14" s="7"/>
      <c r="N14" s="7"/>
      <c r="O14" s="7"/>
      <c r="P14" s="7"/>
      <c r="Q14" s="7"/>
      <c r="R14" s="16">
        <f t="shared" si="3"/>
        <v>0</v>
      </c>
      <c r="S14" s="7"/>
      <c r="T14" s="4" t="s">
        <v>87</v>
      </c>
    </row>
    <row r="15" spans="1:20" ht="16" thickBot="1" x14ac:dyDescent="0.25">
      <c r="A15" s="5">
        <v>61.499611999999999</v>
      </c>
      <c r="B15" s="5">
        <v>142.94224</v>
      </c>
      <c r="C15" s="6">
        <v>648.83007799999996</v>
      </c>
      <c r="D15" s="4">
        <v>44448</v>
      </c>
      <c r="E15" s="29">
        <v>212.5</v>
      </c>
      <c r="F15" s="14">
        <f t="shared" si="4"/>
        <v>987.5</v>
      </c>
      <c r="G15" s="15">
        <f t="shared" si="5"/>
        <v>320.5</v>
      </c>
      <c r="H15" s="7">
        <v>1200</v>
      </c>
      <c r="I15" s="7" t="s">
        <v>41</v>
      </c>
      <c r="J15" s="8" t="s">
        <v>18</v>
      </c>
      <c r="K15" s="7">
        <v>0</v>
      </c>
      <c r="L15" s="7"/>
      <c r="M15" s="7">
        <v>0</v>
      </c>
      <c r="N15" s="7"/>
      <c r="O15" s="7"/>
      <c r="P15" s="7"/>
      <c r="Q15" s="7"/>
      <c r="R15" s="16">
        <f t="shared" si="3"/>
        <v>288.45</v>
      </c>
      <c r="S15" s="7"/>
      <c r="T15" s="4" t="s">
        <v>114</v>
      </c>
    </row>
    <row r="16" spans="1:20" ht="16" thickBot="1" x14ac:dyDescent="0.25">
      <c r="A16" s="4"/>
      <c r="B16" s="4"/>
      <c r="C16" s="4"/>
      <c r="D16" s="4"/>
      <c r="E16" s="6"/>
      <c r="F16" s="14" t="str">
        <f t="shared" ref="F16:F30" si="6">IF(I16="Melted Out", 0, IF(I16="","",H16-E16-K16-M16))</f>
        <v/>
      </c>
      <c r="G16" s="15" t="str">
        <f t="shared" ref="G16:G30" si="7">IF(AND(F16&lt;&gt;"",F15&lt;&gt;""),IF(I16="New Installation",0,IF(I16="Melted Out","&gt;"&amp;TEXT((F15+K15+M15)-(F16+K16+M16),"0.00"),(F15+K15+M15)-(F16+K16+M16))),"")</f>
        <v/>
      </c>
      <c r="H16" s="7"/>
      <c r="I16" s="7"/>
      <c r="J16" s="4"/>
      <c r="K16" s="6"/>
      <c r="L16" s="6"/>
      <c r="M16" s="6"/>
      <c r="N16" s="7"/>
      <c r="O16" s="4"/>
      <c r="P16" s="7"/>
      <c r="Q16" s="4"/>
      <c r="R16" s="16" t="str">
        <f t="shared" ref="R16:R30" si="8">IF(I16="New Installation",0,IF(I16="","",IF(OR(I16="Melted Out",F16=0),"&gt;"&amp;TEXT((F15-F16)*IF(ISNUMBER(P16),P16,0.9)+M15*N15-M16*N16,"0.00"),(F15-F16)*IF(ISNUMBER(P16),P16,0.9)+M15*N15-M16*N16)))</f>
        <v/>
      </c>
      <c r="S16" s="7"/>
      <c r="T16" s="4"/>
    </row>
    <row r="17" spans="1:20" ht="16" thickBot="1" x14ac:dyDescent="0.25">
      <c r="A17" s="4"/>
      <c r="B17" s="4"/>
      <c r="C17" s="4"/>
      <c r="D17" s="4"/>
      <c r="E17" s="6"/>
      <c r="F17" s="14" t="str">
        <f t="shared" si="6"/>
        <v/>
      </c>
      <c r="G17" s="15" t="str">
        <f t="shared" si="7"/>
        <v/>
      </c>
      <c r="H17" s="7"/>
      <c r="I17" s="7"/>
      <c r="J17" s="4"/>
      <c r="K17" s="6"/>
      <c r="L17" s="6"/>
      <c r="M17" s="6"/>
      <c r="N17" s="7"/>
      <c r="O17" s="4"/>
      <c r="P17" s="7"/>
      <c r="Q17" s="4"/>
      <c r="R17" s="16" t="str">
        <f t="shared" si="8"/>
        <v/>
      </c>
      <c r="S17" s="7"/>
      <c r="T17" s="4"/>
    </row>
    <row r="18" spans="1:20" ht="16" thickBot="1" x14ac:dyDescent="0.25">
      <c r="A18" s="4"/>
      <c r="B18" s="4"/>
      <c r="C18" s="4"/>
      <c r="D18" s="4"/>
      <c r="E18" s="6"/>
      <c r="F18" s="14" t="str">
        <f t="shared" si="6"/>
        <v/>
      </c>
      <c r="G18" s="15" t="str">
        <f t="shared" si="7"/>
        <v/>
      </c>
      <c r="H18" s="7"/>
      <c r="I18" s="7"/>
      <c r="J18" s="4"/>
      <c r="K18" s="6"/>
      <c r="L18" s="6"/>
      <c r="M18" s="6"/>
      <c r="N18" s="7"/>
      <c r="O18" s="4"/>
      <c r="P18" s="7"/>
      <c r="Q18" s="4"/>
      <c r="R18" s="16" t="str">
        <f t="shared" si="8"/>
        <v/>
      </c>
      <c r="S18" s="7"/>
      <c r="T18" s="4"/>
    </row>
    <row r="19" spans="1:20" ht="16" thickBot="1" x14ac:dyDescent="0.25">
      <c r="A19" s="4"/>
      <c r="B19" s="4"/>
      <c r="C19" s="4"/>
      <c r="D19" s="4"/>
      <c r="E19" s="6"/>
      <c r="F19" s="14" t="str">
        <f t="shared" si="6"/>
        <v/>
      </c>
      <c r="G19" s="15" t="str">
        <f t="shared" si="7"/>
        <v/>
      </c>
      <c r="H19" s="7"/>
      <c r="I19" s="7"/>
      <c r="J19" s="4"/>
      <c r="K19" s="6"/>
      <c r="L19" s="6"/>
      <c r="M19" s="6"/>
      <c r="N19" s="7"/>
      <c r="O19" s="4"/>
      <c r="P19" s="7"/>
      <c r="Q19" s="4"/>
      <c r="R19" s="16" t="str">
        <f t="shared" si="8"/>
        <v/>
      </c>
      <c r="S19" s="7"/>
      <c r="T19" s="4"/>
    </row>
    <row r="20" spans="1:20" ht="16" thickBot="1" x14ac:dyDescent="0.25">
      <c r="A20" s="4"/>
      <c r="B20" s="4"/>
      <c r="C20" s="4"/>
      <c r="D20" s="4"/>
      <c r="E20" s="6"/>
      <c r="F20" s="14" t="str">
        <f t="shared" si="6"/>
        <v/>
      </c>
      <c r="G20" s="15" t="str">
        <f t="shared" si="7"/>
        <v/>
      </c>
      <c r="H20" s="7"/>
      <c r="I20" s="7"/>
      <c r="J20" s="4"/>
      <c r="K20" s="6"/>
      <c r="L20" s="6"/>
      <c r="M20" s="6"/>
      <c r="N20" s="7"/>
      <c r="O20" s="4"/>
      <c r="P20" s="7"/>
      <c r="Q20" s="4"/>
      <c r="R20" s="16" t="str">
        <f t="shared" si="8"/>
        <v/>
      </c>
      <c r="S20" s="7"/>
      <c r="T20" s="4"/>
    </row>
    <row r="21" spans="1:20" ht="16" thickBot="1" x14ac:dyDescent="0.25">
      <c r="A21" s="4"/>
      <c r="B21" s="4"/>
      <c r="C21" s="4"/>
      <c r="D21" s="4"/>
      <c r="E21" s="6"/>
      <c r="F21" s="14" t="str">
        <f t="shared" si="6"/>
        <v/>
      </c>
      <c r="G21" s="15" t="str">
        <f t="shared" si="7"/>
        <v/>
      </c>
      <c r="H21" s="7"/>
      <c r="I21" s="7"/>
      <c r="J21" s="4"/>
      <c r="K21" s="6"/>
      <c r="L21" s="6"/>
      <c r="M21" s="6"/>
      <c r="N21" s="7"/>
      <c r="O21" s="4"/>
      <c r="P21" s="7"/>
      <c r="Q21" s="4"/>
      <c r="R21" s="16" t="str">
        <f t="shared" si="8"/>
        <v/>
      </c>
      <c r="S21" s="7"/>
      <c r="T21" s="4"/>
    </row>
    <row r="22" spans="1:20" ht="16" thickBot="1" x14ac:dyDescent="0.25">
      <c r="A22" s="4"/>
      <c r="B22" s="4"/>
      <c r="C22" s="4"/>
      <c r="D22" s="4"/>
      <c r="E22" s="6"/>
      <c r="F22" s="14" t="str">
        <f t="shared" si="6"/>
        <v/>
      </c>
      <c r="G22" s="15" t="str">
        <f t="shared" si="7"/>
        <v/>
      </c>
      <c r="H22" s="7"/>
      <c r="I22" s="7"/>
      <c r="J22" s="4"/>
      <c r="K22" s="6"/>
      <c r="L22" s="6"/>
      <c r="M22" s="6"/>
      <c r="N22" s="7"/>
      <c r="O22" s="4"/>
      <c r="P22" s="7"/>
      <c r="Q22" s="4"/>
      <c r="R22" s="16" t="str">
        <f t="shared" si="8"/>
        <v/>
      </c>
      <c r="S22" s="7"/>
      <c r="T22" s="4"/>
    </row>
    <row r="23" spans="1:20" ht="16" thickBot="1" x14ac:dyDescent="0.25">
      <c r="A23" s="4"/>
      <c r="B23" s="4"/>
      <c r="C23" s="4"/>
      <c r="D23" s="4"/>
      <c r="E23" s="6"/>
      <c r="F23" s="14" t="str">
        <f t="shared" si="6"/>
        <v/>
      </c>
      <c r="G23" s="15" t="str">
        <f t="shared" si="7"/>
        <v/>
      </c>
      <c r="H23" s="7"/>
      <c r="I23" s="7"/>
      <c r="J23" s="4"/>
      <c r="K23" s="6"/>
      <c r="L23" s="6"/>
      <c r="M23" s="6"/>
      <c r="N23" s="7"/>
      <c r="O23" s="4"/>
      <c r="P23" s="7"/>
      <c r="Q23" s="4"/>
      <c r="R23" s="16" t="str">
        <f t="shared" si="8"/>
        <v/>
      </c>
      <c r="S23" s="7"/>
      <c r="T23" s="4"/>
    </row>
    <row r="24" spans="1:20" ht="16" thickBot="1" x14ac:dyDescent="0.25">
      <c r="A24" s="4"/>
      <c r="B24" s="4"/>
      <c r="C24" s="4"/>
      <c r="D24" s="4"/>
      <c r="E24" s="6"/>
      <c r="F24" s="14" t="str">
        <f t="shared" si="6"/>
        <v/>
      </c>
      <c r="G24" s="15" t="str">
        <f t="shared" si="7"/>
        <v/>
      </c>
      <c r="H24" s="7"/>
      <c r="I24" s="7"/>
      <c r="J24" s="4"/>
      <c r="K24" s="6"/>
      <c r="L24" s="6"/>
      <c r="M24" s="6"/>
      <c r="N24" s="7"/>
      <c r="O24" s="4"/>
      <c r="P24" s="7"/>
      <c r="Q24" s="4"/>
      <c r="R24" s="16" t="str">
        <f t="shared" si="8"/>
        <v/>
      </c>
      <c r="S24" s="7"/>
      <c r="T24" s="4"/>
    </row>
    <row r="25" spans="1:20" ht="16" thickBot="1" x14ac:dyDescent="0.25">
      <c r="A25" s="4"/>
      <c r="B25" s="4"/>
      <c r="C25" s="4"/>
      <c r="D25" s="4"/>
      <c r="E25" s="6"/>
      <c r="F25" s="14" t="str">
        <f t="shared" si="6"/>
        <v/>
      </c>
      <c r="G25" s="15" t="str">
        <f t="shared" si="7"/>
        <v/>
      </c>
      <c r="H25" s="7"/>
      <c r="I25" s="7"/>
      <c r="J25" s="4"/>
      <c r="K25" s="6"/>
      <c r="L25" s="6"/>
      <c r="M25" s="6"/>
      <c r="N25" s="7"/>
      <c r="O25" s="4"/>
      <c r="P25" s="7"/>
      <c r="Q25" s="4"/>
      <c r="R25" s="16" t="str">
        <f t="shared" si="8"/>
        <v/>
      </c>
      <c r="S25" s="7"/>
      <c r="T25" s="4"/>
    </row>
    <row r="26" spans="1:20" ht="16" thickBot="1" x14ac:dyDescent="0.25">
      <c r="A26" s="4"/>
      <c r="B26" s="4"/>
      <c r="C26" s="4"/>
      <c r="D26" s="4"/>
      <c r="E26" s="6"/>
      <c r="F26" s="14" t="str">
        <f t="shared" si="6"/>
        <v/>
      </c>
      <c r="G26" s="15" t="str">
        <f t="shared" si="7"/>
        <v/>
      </c>
      <c r="H26" s="7"/>
      <c r="I26" s="7"/>
      <c r="J26" s="4"/>
      <c r="K26" s="6"/>
      <c r="L26" s="6"/>
      <c r="M26" s="6"/>
      <c r="N26" s="7"/>
      <c r="O26" s="4"/>
      <c r="P26" s="7"/>
      <c r="Q26" s="4"/>
      <c r="R26" s="16" t="str">
        <f t="shared" si="8"/>
        <v/>
      </c>
      <c r="S26" s="7"/>
      <c r="T26" s="4"/>
    </row>
    <row r="27" spans="1:20" ht="16" thickBot="1" x14ac:dyDescent="0.25">
      <c r="A27" s="4"/>
      <c r="B27" s="4"/>
      <c r="C27" s="4"/>
      <c r="D27" s="4"/>
      <c r="E27" s="6"/>
      <c r="F27" s="14" t="str">
        <f t="shared" si="6"/>
        <v/>
      </c>
      <c r="G27" s="15" t="str">
        <f t="shared" si="7"/>
        <v/>
      </c>
      <c r="H27" s="7"/>
      <c r="I27" s="7"/>
      <c r="J27" s="4"/>
      <c r="K27" s="6"/>
      <c r="L27" s="6"/>
      <c r="M27" s="6"/>
      <c r="N27" s="7"/>
      <c r="O27" s="4"/>
      <c r="P27" s="7"/>
      <c r="Q27" s="4"/>
      <c r="R27" s="16" t="str">
        <f t="shared" si="8"/>
        <v/>
      </c>
      <c r="S27" s="7"/>
      <c r="T27" s="4"/>
    </row>
    <row r="28" spans="1:20" ht="16" thickBot="1" x14ac:dyDescent="0.25">
      <c r="A28" s="4"/>
      <c r="B28" s="4"/>
      <c r="C28" s="4"/>
      <c r="D28" s="4"/>
      <c r="E28" s="6"/>
      <c r="F28" s="14" t="str">
        <f t="shared" si="6"/>
        <v/>
      </c>
      <c r="G28" s="15" t="str">
        <f t="shared" si="7"/>
        <v/>
      </c>
      <c r="H28" s="7"/>
      <c r="I28" s="7"/>
      <c r="J28" s="4"/>
      <c r="K28" s="6"/>
      <c r="L28" s="6"/>
      <c r="M28" s="6"/>
      <c r="N28" s="7"/>
      <c r="O28" s="4"/>
      <c r="P28" s="7"/>
      <c r="Q28" s="4"/>
      <c r="R28" s="16" t="str">
        <f t="shared" si="8"/>
        <v/>
      </c>
      <c r="S28" s="7"/>
      <c r="T28" s="4"/>
    </row>
    <row r="29" spans="1:20" ht="16" thickBot="1" x14ac:dyDescent="0.25">
      <c r="A29" s="4"/>
      <c r="B29" s="4"/>
      <c r="C29" s="4"/>
      <c r="D29" s="4"/>
      <c r="E29" s="6"/>
      <c r="F29" s="14" t="str">
        <f t="shared" si="6"/>
        <v/>
      </c>
      <c r="G29" s="15" t="str">
        <f t="shared" si="7"/>
        <v/>
      </c>
      <c r="H29" s="7"/>
      <c r="I29" s="7"/>
      <c r="J29" s="4"/>
      <c r="K29" s="6"/>
      <c r="L29" s="6"/>
      <c r="M29" s="6"/>
      <c r="N29" s="7"/>
      <c r="O29" s="4"/>
      <c r="P29" s="7"/>
      <c r="Q29" s="4"/>
      <c r="R29" s="16" t="str">
        <f t="shared" si="8"/>
        <v/>
      </c>
      <c r="S29" s="7"/>
      <c r="T29" s="4"/>
    </row>
    <row r="30" spans="1:20" ht="16" thickBot="1" x14ac:dyDescent="0.25">
      <c r="A30" s="4"/>
      <c r="B30" s="4"/>
      <c r="C30" s="4"/>
      <c r="D30" s="4"/>
      <c r="E30" s="6"/>
      <c r="F30" s="14" t="str">
        <f t="shared" si="6"/>
        <v/>
      </c>
      <c r="G30" s="15" t="str">
        <f t="shared" si="7"/>
        <v/>
      </c>
      <c r="H30" s="7"/>
      <c r="I30" s="7"/>
      <c r="J30" s="4"/>
      <c r="K30" s="6"/>
      <c r="L30" s="6"/>
      <c r="M30" s="6"/>
      <c r="N30" s="7"/>
      <c r="O30" s="4"/>
      <c r="P30" s="7"/>
      <c r="Q30" s="4"/>
      <c r="R30" s="16" t="str">
        <f t="shared" si="8"/>
        <v/>
      </c>
      <c r="S30" s="7"/>
      <c r="T30"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5:T7 H5:I7 S16:T30 H16:I30" name="区域3" securityDescriptor="O:WDG:WDD:(A;;CC;;;WD)"/>
    <protectedRange algorithmName="SHA-512" hashValue="K/SDhfe+/mjxv835odsVoEdtAHi7cAaH/jgwxLhbSWA8AwXq7rzFQ5bNmKChXjNkjDXl9kBDks9BeCwB940epA==" saltValue="Umv4IPsuPuqtBoPxakNlTw==" spinCount="100000" sqref="A5:E7 S5:T7 S16:T30 H5:Q7 A16:E30 H16:Q30" name="区域1" securityDescriptor="O:WDG:WDD:(A;;CC;;;WD)"/>
    <protectedRange algorithmName="SHA-512" hashValue="l1fHgc1sn3GbDQtgPtObh5+t7OL3RqRoTbD8spI9RdpGb1tJka3sPqVR5prcrUOY6S1IScfOCNcLFg9dAyDrRQ==" saltValue="nrfajk7BgFTF1u/ElXNgLQ==" spinCount="100000" sqref="J5:Q7 J16:Q30" name="区域2" securityDescriptor="O:WDG:WDD:(A;;CC;;;WD)"/>
    <protectedRange algorithmName="SHA-512" hashValue="Wz6AdmABacdLpzhjV/iEHOpAZxX5uFPUHfb7O8gHmSRJrtjrAEnR8v1VZNZM7oz8udZc1nX8h9RDIZmlvaZYtA==" saltValue="s5A0E9YuB7q7LjZBwuMWPQ==" spinCount="100000" sqref="H15:I15 H8:I12 S8:T14 S15" name="区域3_1" securityDescriptor="O:WDG:WDD:(A;;CC;;;WD)"/>
    <protectedRange algorithmName="SHA-512" hashValue="K/SDhfe+/mjxv835odsVoEdtAHi7cAaH/jgwxLhbSWA8AwXq7rzFQ5bNmKChXjNkjDXl9kBDks9BeCwB940epA==" saltValue="Umv4IPsuPuqtBoPxakNlTw==" spinCount="100000" sqref="A8 B8:E11 A15:E15 A11 D12:E12 A13:C14 H15:Q15 K13:Q14 H8:Q12 S8:T14 S15" name="区域1_1" securityDescriptor="O:WDG:WDD:(A;;CC;;;WD)"/>
    <protectedRange algorithmName="SHA-512" hashValue="l1fHgc1sn3GbDQtgPtObh5+t7OL3RqRoTbD8spI9RdpGb1tJka3sPqVR5prcrUOY6S1IScfOCNcLFg9dAyDrRQ==" saltValue="nrfajk7BgFTF1u/ElXNgLQ==" spinCount="100000" sqref="K13:Q14 J15:Q15 J8:Q12" name="区域2_1" securityDescriptor="O:WDG:WDD:(A;;CC;;;WD)"/>
    <protectedRange algorithmName="SHA-512" hashValue="K/SDhfe+/mjxv835odsVoEdtAHi7cAaH/jgwxLhbSWA8AwXq7rzFQ5bNmKChXjNkjDXl9kBDks9BeCwB940epA==" saltValue="Umv4IPsuPuqtBoPxakNlTw==" spinCount="100000" sqref="A12:C12" name="区域1_2" securityDescriptor="O:WDG:WDD:(A;;CC;;;WD)"/>
    <protectedRange algorithmName="SHA-512" hashValue="Wz6AdmABacdLpzhjV/iEHOpAZxX5uFPUHfb7O8gHmSRJrtjrAEnR8v1VZNZM7oz8udZc1nX8h9RDIZmlvaZYtA==" saltValue="s5A0E9YuB7q7LjZBwuMWPQ==" spinCount="100000" sqref="H13:I14" name="区域3_2" securityDescriptor="O:WDG:WDD:(A;;CC;;;WD)"/>
    <protectedRange algorithmName="SHA-512" hashValue="K/SDhfe+/mjxv835odsVoEdtAHi7cAaH/jgwxLhbSWA8AwXq7rzFQ5bNmKChXjNkjDXl9kBDks9BeCwB940epA==" saltValue="Umv4IPsuPuqtBoPxakNlTw==" spinCount="100000" sqref="H13:J14 D13:E14" name="区域1_3" securityDescriptor="O:WDG:WDD:(A;;CC;;;WD)"/>
    <protectedRange algorithmName="SHA-512" hashValue="l1fHgc1sn3GbDQtgPtObh5+t7OL3RqRoTbD8spI9RdpGb1tJka3sPqVR5prcrUOY6S1IScfOCNcLFg9dAyDrRQ==" saltValue="nrfajk7BgFTF1u/ElXNgLQ==" spinCount="100000" sqref="J13:J14" name="区域2_2" securityDescriptor="O:WDG:WDD:(A;;CC;;;WD)"/>
    <protectedRange algorithmName="SHA-512" hashValue="Wz6AdmABacdLpzhjV/iEHOpAZxX5uFPUHfb7O8gHmSRJrtjrAEnR8v1VZNZM7oz8udZc1nX8h9RDIZmlvaZYtA==" saltValue="s5A0E9YuB7q7LjZBwuMWPQ==" spinCount="100000" sqref="T15" name="区域3_1_1" securityDescriptor="O:WDG:WDD:(A;;CC;;;WD)"/>
  </protectedRanges>
  <mergeCells count="9">
    <mergeCell ref="B1:T1"/>
    <mergeCell ref="A3:C3"/>
    <mergeCell ref="D3:D4"/>
    <mergeCell ref="E3:I3"/>
    <mergeCell ref="J3:M3"/>
    <mergeCell ref="N3:Q3"/>
    <mergeCell ref="R3:R4"/>
    <mergeCell ref="S3:S4"/>
    <mergeCell ref="T3:T4"/>
  </mergeCells>
  <phoneticPr fontId="3"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CBB08-BF23-6F47-92CB-2C9DC1378C52}">
  <dimension ref="A1:T31"/>
  <sheetViews>
    <sheetView workbookViewId="0">
      <selection activeCell="J8" sqref="J8:J9"/>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1" t="s">
        <v>7</v>
      </c>
      <c r="J4" s="3" t="s">
        <v>9</v>
      </c>
      <c r="K4" s="3" t="s">
        <v>11</v>
      </c>
      <c r="L4" s="3" t="s">
        <v>27</v>
      </c>
      <c r="M4" s="3" t="s">
        <v>21</v>
      </c>
      <c r="N4" s="13" t="s">
        <v>28</v>
      </c>
      <c r="O4" s="9" t="s">
        <v>5</v>
      </c>
      <c r="P4" s="13" t="s">
        <v>29</v>
      </c>
      <c r="Q4" s="9" t="s">
        <v>5</v>
      </c>
      <c r="R4" s="44"/>
      <c r="S4" s="46"/>
      <c r="T4" s="41"/>
    </row>
    <row r="5" spans="1:20" ht="15.75" customHeight="1" thickBot="1" x14ac:dyDescent="0.25">
      <c r="A5" s="5">
        <v>61.483828984200898</v>
      </c>
      <c r="B5" s="5">
        <v>142.920719040557</v>
      </c>
      <c r="C5" s="6">
        <v>566.42425500000002</v>
      </c>
      <c r="D5" s="4">
        <v>44001</v>
      </c>
      <c r="E5" s="29">
        <v>97</v>
      </c>
      <c r="F5" s="14">
        <f>IF(I5="Melted Out", 0, IF(I5="","",H5-E5-K5-M5))</f>
        <v>803</v>
      </c>
      <c r="G5" s="15">
        <f>IF(AND(F5&lt;&gt;"",F4&lt;&gt;""),IF(I5="New Installation",0,IF(I5="Melted Out","&gt;"&amp;TEXT((F4+K4+M4)-(F5+K5+M5),"0.00"),(F4+K4+M4)-(F5+K5+M5))),"")</f>
        <v>0</v>
      </c>
      <c r="H5" s="7">
        <f>6*150</f>
        <v>900</v>
      </c>
      <c r="I5" s="7" t="s">
        <v>14</v>
      </c>
      <c r="J5" s="6" t="s">
        <v>18</v>
      </c>
      <c r="K5" s="7">
        <v>0</v>
      </c>
      <c r="L5" s="7"/>
      <c r="M5" s="7">
        <v>0</v>
      </c>
      <c r="N5" s="7"/>
      <c r="O5" s="7"/>
      <c r="P5" s="7"/>
      <c r="Q5" s="7"/>
      <c r="R5" s="16">
        <f>IF(I5="New Installation",0,IF(I5="","",IF(OR(I5="Melted Out",F5=0),"&gt;"&amp;TEXT((F4-F5)*IF(ISNUMBER(P5),P5,0.9)+M4*N4-M5*N5,"0.00"),(F4-F5)*IF(ISNUMBER(P5),P5,0.9)+M4*N4-M5*N5)))</f>
        <v>0</v>
      </c>
      <c r="S5" s="7"/>
      <c r="T5" s="4" t="s">
        <v>70</v>
      </c>
    </row>
    <row r="6" spans="1:20" ht="16" thickBot="1" x14ac:dyDescent="0.25">
      <c r="A6" s="5"/>
      <c r="B6" s="5"/>
      <c r="C6" s="6"/>
      <c r="D6" s="4">
        <v>44077</v>
      </c>
      <c r="E6" s="29">
        <v>900</v>
      </c>
      <c r="F6" s="14">
        <f>IF(I6="Melted Out", 0, IF(I6="","",H6-E6-K6-M6))</f>
        <v>0</v>
      </c>
      <c r="G6" s="15">
        <f>IF(AND(F6&lt;&gt;"",F5&lt;&gt;""),IF(I6="New Installation",0,IF(I6="Melted Out","&gt;"&amp;TEXT((F5+K5+M5)-(F6+K6+M6),"0.00"),(F5+K5+M5)-(F6+K6+M6))),"")</f>
        <v>803</v>
      </c>
      <c r="H6" s="7">
        <f>6*150</f>
        <v>900</v>
      </c>
      <c r="I6" s="7" t="s">
        <v>41</v>
      </c>
      <c r="J6" s="6" t="s">
        <v>18</v>
      </c>
      <c r="K6" s="7">
        <v>0</v>
      </c>
      <c r="L6" s="7"/>
      <c r="M6" s="7">
        <v>0</v>
      </c>
      <c r="N6" s="7"/>
      <c r="O6" s="7"/>
      <c r="P6" s="7"/>
      <c r="Q6" s="7"/>
      <c r="R6" s="16"/>
      <c r="S6" s="7"/>
      <c r="T6" s="4" t="s">
        <v>88</v>
      </c>
    </row>
    <row r="7" spans="1:20" ht="15" thickBot="1" x14ac:dyDescent="0.25">
      <c r="A7" s="5"/>
      <c r="B7" s="5"/>
      <c r="C7" s="6"/>
      <c r="D7" s="4"/>
      <c r="E7" s="29"/>
      <c r="F7" s="14"/>
      <c r="G7" s="15"/>
      <c r="H7" s="7"/>
      <c r="I7" s="7"/>
      <c r="J7" s="8"/>
      <c r="K7" s="7"/>
      <c r="L7" s="7"/>
      <c r="M7" s="7"/>
      <c r="N7" s="7"/>
      <c r="O7" s="7"/>
      <c r="P7" s="7"/>
      <c r="Q7" s="7"/>
      <c r="R7" s="16"/>
      <c r="S7" s="7"/>
      <c r="T7" s="4"/>
    </row>
    <row r="8" spans="1:20" ht="16" thickBot="1" x14ac:dyDescent="0.25">
      <c r="A8" s="4"/>
      <c r="B8" s="4"/>
      <c r="C8" s="4"/>
      <c r="D8" s="4">
        <v>44351</v>
      </c>
      <c r="E8" s="29">
        <v>470</v>
      </c>
      <c r="F8" s="14"/>
      <c r="G8" s="15"/>
      <c r="H8" s="7">
        <v>900</v>
      </c>
      <c r="I8" s="7" t="s">
        <v>41</v>
      </c>
      <c r="J8" s="4" t="s">
        <v>18</v>
      </c>
      <c r="K8" s="6">
        <v>0</v>
      </c>
      <c r="L8" s="6"/>
      <c r="M8" s="6">
        <v>0</v>
      </c>
      <c r="N8" s="7"/>
      <c r="O8" s="4"/>
      <c r="P8" s="7"/>
      <c r="Q8" s="7"/>
      <c r="R8" s="16"/>
      <c r="S8" s="4"/>
      <c r="T8" s="4" t="s">
        <v>87</v>
      </c>
    </row>
    <row r="9" spans="1:20" ht="16" thickBot="1" x14ac:dyDescent="0.25">
      <c r="A9" s="4"/>
      <c r="B9" s="4"/>
      <c r="C9" s="4"/>
      <c r="D9" s="4">
        <v>44390</v>
      </c>
      <c r="E9" s="29"/>
      <c r="F9" s="14"/>
      <c r="G9" s="15"/>
      <c r="H9" s="7"/>
      <c r="I9" s="7" t="s">
        <v>8</v>
      </c>
      <c r="J9" s="4" t="s">
        <v>18</v>
      </c>
      <c r="K9" s="6"/>
      <c r="L9" s="6"/>
      <c r="M9" s="6"/>
      <c r="N9" s="7"/>
      <c r="O9" s="4"/>
      <c r="P9" s="7"/>
      <c r="Q9" s="7"/>
      <c r="R9" s="16"/>
      <c r="S9" s="4"/>
      <c r="T9" s="4" t="s">
        <v>87</v>
      </c>
    </row>
    <row r="10" spans="1:20" ht="15" thickBot="1" x14ac:dyDescent="0.25">
      <c r="A10" s="4"/>
      <c r="B10" s="4"/>
      <c r="C10" s="4"/>
      <c r="D10" s="4"/>
      <c r="E10" s="29"/>
      <c r="F10" s="14"/>
      <c r="G10" s="15"/>
      <c r="H10" s="7"/>
      <c r="I10" s="7"/>
      <c r="J10" s="4"/>
      <c r="K10" s="6"/>
      <c r="L10" s="6"/>
      <c r="M10" s="6"/>
      <c r="N10" s="7"/>
      <c r="O10" s="7"/>
      <c r="P10" s="7"/>
      <c r="Q10" s="7"/>
      <c r="R10" s="16"/>
      <c r="S10" s="4"/>
      <c r="T10" s="4"/>
    </row>
    <row r="11" spans="1:20" ht="15" thickBot="1" x14ac:dyDescent="0.25">
      <c r="A11" s="4"/>
      <c r="B11" s="4"/>
      <c r="C11" s="4"/>
      <c r="D11" s="4"/>
      <c r="E11" s="29"/>
      <c r="F11" s="14"/>
      <c r="G11" s="15"/>
      <c r="H11" s="7"/>
      <c r="I11" s="7"/>
      <c r="J11" s="4"/>
      <c r="K11" s="6"/>
      <c r="L11" s="6"/>
      <c r="M11" s="6"/>
      <c r="N11" s="7"/>
      <c r="O11" s="4"/>
      <c r="P11" s="7"/>
      <c r="Q11" s="7"/>
      <c r="R11" s="16"/>
      <c r="S11" s="4"/>
      <c r="T11" s="4"/>
    </row>
    <row r="12" spans="1:20" ht="15" thickBot="1" x14ac:dyDescent="0.25">
      <c r="A12" s="4"/>
      <c r="B12" s="4"/>
      <c r="C12" s="4"/>
      <c r="D12" s="4"/>
      <c r="E12" s="29"/>
      <c r="F12" s="14"/>
      <c r="G12" s="15"/>
      <c r="H12" s="7"/>
      <c r="I12" s="7"/>
      <c r="J12" s="4"/>
      <c r="K12" s="6"/>
      <c r="L12" s="6"/>
      <c r="M12" s="6"/>
      <c r="N12" s="7"/>
      <c r="O12" s="4"/>
      <c r="P12" s="7"/>
      <c r="Q12" s="7"/>
      <c r="R12" s="16"/>
      <c r="S12" s="4"/>
      <c r="T12" s="4"/>
    </row>
    <row r="13" spans="1:20" ht="16" thickBot="1" x14ac:dyDescent="0.25">
      <c r="A13" s="4"/>
      <c r="B13" s="4"/>
      <c r="C13" s="4"/>
      <c r="D13" s="4"/>
      <c r="E13" s="29"/>
      <c r="F13" s="14" t="str">
        <f t="shared" ref="F13:F31" si="0">IF(I13="Melted Out", 0, IF(I13="","",H13-E13-K13-M13))</f>
        <v/>
      </c>
      <c r="G13" s="15" t="str">
        <f t="shared" ref="G13:G31" si="1">IF(AND(F13&lt;&gt;"",F12&lt;&gt;""),IF(I13="New Installation",0,IF(I13="Melted Out","&gt;"&amp;TEXT((F12+K12+M12)-(F13+K13+M13),"0.00"),(F12+K12+M12)-(F13+K13+M13))),"")</f>
        <v/>
      </c>
      <c r="H13" s="7"/>
      <c r="I13" s="7"/>
      <c r="J13" s="4"/>
      <c r="K13" s="6"/>
      <c r="L13" s="6"/>
      <c r="M13" s="6"/>
      <c r="N13" s="7"/>
      <c r="O13" s="4"/>
      <c r="P13" s="7"/>
      <c r="Q13" s="4"/>
      <c r="R13" s="16" t="str">
        <f t="shared" ref="R13:R31" si="2">IF(I13="New Installation",0,IF(I13="","",IF(OR(I13="Melted Out",F13=0),"&gt;"&amp;TEXT((F12-F13)*IF(ISNUMBER(P13),P13,0.9)+M12*N12-M13*N13,"0.00"),(F12-F13)*IF(ISNUMBER(P13),P13,0.9)+M12*N12-M13*N13)))</f>
        <v/>
      </c>
      <c r="S13" s="7"/>
      <c r="T13" s="4"/>
    </row>
    <row r="14" spans="1:20" ht="16" thickBot="1" x14ac:dyDescent="0.25">
      <c r="A14" s="4"/>
      <c r="B14" s="4"/>
      <c r="C14" s="4"/>
      <c r="D14" s="4"/>
      <c r="E14" s="29"/>
      <c r="F14" s="14" t="str">
        <f t="shared" si="0"/>
        <v/>
      </c>
      <c r="G14" s="15" t="str">
        <f t="shared" si="1"/>
        <v/>
      </c>
      <c r="H14" s="7"/>
      <c r="I14" s="7"/>
      <c r="J14" s="4"/>
      <c r="K14" s="6"/>
      <c r="L14" s="6"/>
      <c r="M14" s="6"/>
      <c r="N14" s="7"/>
      <c r="O14" s="4"/>
      <c r="P14" s="7"/>
      <c r="Q14" s="4"/>
      <c r="R14" s="16" t="str">
        <f t="shared" si="2"/>
        <v/>
      </c>
      <c r="S14" s="7"/>
      <c r="T14" s="4"/>
    </row>
    <row r="15" spans="1:20" ht="16" thickBot="1" x14ac:dyDescent="0.25">
      <c r="A15" s="4"/>
      <c r="B15" s="4"/>
      <c r="C15" s="4"/>
      <c r="D15" s="4"/>
      <c r="E15" s="29"/>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4"/>
      <c r="B16" s="4"/>
      <c r="C16" s="4"/>
      <c r="D16" s="4"/>
      <c r="E16" s="29"/>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4"/>
      <c r="B17" s="4"/>
      <c r="C17" s="4"/>
      <c r="D17" s="4"/>
      <c r="E17" s="29"/>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4"/>
      <c r="B18" s="4"/>
      <c r="C18" s="4"/>
      <c r="D18" s="4"/>
      <c r="E18" s="29"/>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4"/>
      <c r="B19" s="4"/>
      <c r="C19" s="4"/>
      <c r="D19" s="4"/>
      <c r="E19" s="29"/>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4"/>
      <c r="B20" s="4"/>
      <c r="C20" s="4"/>
      <c r="D20" s="4"/>
      <c r="E20" s="29"/>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4"/>
      <c r="B21" s="4"/>
      <c r="C21" s="4"/>
      <c r="D21" s="4"/>
      <c r="E21" s="29"/>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4"/>
      <c r="B22" s="4"/>
      <c r="C22" s="4"/>
      <c r="D22" s="4"/>
      <c r="E22" s="6"/>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4"/>
      <c r="B23" s="4"/>
      <c r="C23" s="4"/>
      <c r="D23" s="4"/>
      <c r="E23" s="6"/>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4"/>
      <c r="B24" s="4"/>
      <c r="C24" s="4"/>
      <c r="D24" s="4"/>
      <c r="E24" s="6"/>
      <c r="F24" s="14" t="str">
        <f t="shared" si="0"/>
        <v/>
      </c>
      <c r="G24" s="15" t="str">
        <f t="shared" si="1"/>
        <v/>
      </c>
      <c r="H24" s="7"/>
      <c r="I24" s="7"/>
      <c r="J24" s="4"/>
      <c r="K24" s="6"/>
      <c r="L24" s="6"/>
      <c r="M24" s="6"/>
      <c r="N24" s="7"/>
      <c r="O24" s="4"/>
      <c r="P24" s="7"/>
      <c r="Q24" s="4"/>
      <c r="R24" s="16" t="str">
        <f t="shared" si="2"/>
        <v/>
      </c>
      <c r="S24" s="7"/>
      <c r="T24" s="4"/>
    </row>
    <row r="25" spans="1:20" ht="16" thickBot="1" x14ac:dyDescent="0.25">
      <c r="A25" s="4"/>
      <c r="B25" s="4"/>
      <c r="C25" s="4"/>
      <c r="D25" s="4"/>
      <c r="E25" s="6"/>
      <c r="F25" s="14" t="str">
        <f t="shared" si="0"/>
        <v/>
      </c>
      <c r="G25" s="15" t="str">
        <f t="shared" si="1"/>
        <v/>
      </c>
      <c r="H25" s="7"/>
      <c r="I25" s="7"/>
      <c r="J25" s="4"/>
      <c r="K25" s="6"/>
      <c r="L25" s="6"/>
      <c r="M25" s="6"/>
      <c r="N25" s="7"/>
      <c r="O25" s="4"/>
      <c r="P25" s="7"/>
      <c r="Q25" s="4"/>
      <c r="R25" s="16" t="str">
        <f t="shared" si="2"/>
        <v/>
      </c>
      <c r="S25" s="7"/>
      <c r="T25" s="4"/>
    </row>
    <row r="26" spans="1:20" ht="16" thickBot="1" x14ac:dyDescent="0.25">
      <c r="A26" s="4"/>
      <c r="B26" s="4"/>
      <c r="C26" s="4"/>
      <c r="D26" s="4"/>
      <c r="E26" s="6"/>
      <c r="F26" s="14" t="str">
        <f t="shared" si="0"/>
        <v/>
      </c>
      <c r="G26" s="15" t="str">
        <f t="shared" si="1"/>
        <v/>
      </c>
      <c r="H26" s="7"/>
      <c r="I26" s="7"/>
      <c r="J26" s="4"/>
      <c r="K26" s="6"/>
      <c r="L26" s="6"/>
      <c r="M26" s="6"/>
      <c r="N26" s="7"/>
      <c r="O26" s="4"/>
      <c r="P26" s="7"/>
      <c r="Q26" s="4"/>
      <c r="R26" s="16" t="str">
        <f t="shared" si="2"/>
        <v/>
      </c>
      <c r="S26" s="7"/>
      <c r="T26" s="4"/>
    </row>
    <row r="27" spans="1:20" ht="16" thickBot="1" x14ac:dyDescent="0.25">
      <c r="A27" s="4"/>
      <c r="B27" s="4"/>
      <c r="C27" s="4"/>
      <c r="D27" s="4"/>
      <c r="E27" s="6"/>
      <c r="F27" s="14" t="str">
        <f t="shared" si="0"/>
        <v/>
      </c>
      <c r="G27" s="15" t="str">
        <f t="shared" si="1"/>
        <v/>
      </c>
      <c r="H27" s="7"/>
      <c r="I27" s="7"/>
      <c r="J27" s="4"/>
      <c r="K27" s="6"/>
      <c r="L27" s="6"/>
      <c r="M27" s="6"/>
      <c r="N27" s="7"/>
      <c r="O27" s="4"/>
      <c r="P27" s="7"/>
      <c r="Q27" s="4"/>
      <c r="R27" s="16" t="str">
        <f t="shared" si="2"/>
        <v/>
      </c>
      <c r="S27" s="7"/>
      <c r="T27" s="4"/>
    </row>
    <row r="28" spans="1:20" ht="16" thickBot="1" x14ac:dyDescent="0.25">
      <c r="A28" s="4"/>
      <c r="B28" s="4"/>
      <c r="C28" s="4"/>
      <c r="D28" s="4"/>
      <c r="E28" s="6"/>
      <c r="F28" s="14" t="str">
        <f t="shared" si="0"/>
        <v/>
      </c>
      <c r="G28" s="15" t="str">
        <f t="shared" si="1"/>
        <v/>
      </c>
      <c r="H28" s="7"/>
      <c r="I28" s="7"/>
      <c r="J28" s="4"/>
      <c r="K28" s="6"/>
      <c r="L28" s="6"/>
      <c r="M28" s="6"/>
      <c r="N28" s="7"/>
      <c r="O28" s="4"/>
      <c r="P28" s="7"/>
      <c r="Q28" s="4"/>
      <c r="R28" s="16" t="str">
        <f t="shared" si="2"/>
        <v/>
      </c>
      <c r="S28" s="7"/>
      <c r="T28" s="4"/>
    </row>
    <row r="29" spans="1:20" ht="16" thickBot="1" x14ac:dyDescent="0.25">
      <c r="A29" s="4"/>
      <c r="B29" s="4"/>
      <c r="C29" s="4"/>
      <c r="D29" s="4"/>
      <c r="E29" s="6"/>
      <c r="F29" s="14" t="str">
        <f t="shared" si="0"/>
        <v/>
      </c>
      <c r="G29" s="15" t="str">
        <f t="shared" si="1"/>
        <v/>
      </c>
      <c r="H29" s="7"/>
      <c r="I29" s="7"/>
      <c r="J29" s="4"/>
      <c r="K29" s="6"/>
      <c r="L29" s="6"/>
      <c r="M29" s="6"/>
      <c r="N29" s="7"/>
      <c r="O29" s="4"/>
      <c r="P29" s="7"/>
      <c r="Q29" s="4"/>
      <c r="R29" s="16" t="str">
        <f t="shared" si="2"/>
        <v/>
      </c>
      <c r="S29" s="7"/>
      <c r="T29" s="4"/>
    </row>
    <row r="30" spans="1:20" ht="16" thickBot="1" x14ac:dyDescent="0.25">
      <c r="A30" s="4"/>
      <c r="B30" s="4"/>
      <c r="C30" s="4"/>
      <c r="D30" s="4"/>
      <c r="E30" s="6"/>
      <c r="F30" s="14" t="str">
        <f t="shared" si="0"/>
        <v/>
      </c>
      <c r="G30" s="15" t="str">
        <f t="shared" si="1"/>
        <v/>
      </c>
      <c r="H30" s="7"/>
      <c r="I30" s="7"/>
      <c r="J30" s="4"/>
      <c r="K30" s="6"/>
      <c r="L30" s="6"/>
      <c r="M30" s="6"/>
      <c r="N30" s="7"/>
      <c r="O30" s="4"/>
      <c r="P30" s="7"/>
      <c r="Q30" s="4"/>
      <c r="R30" s="16" t="str">
        <f t="shared" si="2"/>
        <v/>
      </c>
      <c r="S30" s="7"/>
      <c r="T30" s="4"/>
    </row>
    <row r="31" spans="1:20" ht="16" thickBot="1" x14ac:dyDescent="0.25">
      <c r="A31" s="4"/>
      <c r="B31" s="4"/>
      <c r="C31" s="4"/>
      <c r="D31" s="4"/>
      <c r="E31" s="6"/>
      <c r="F31" s="14" t="str">
        <f t="shared" si="0"/>
        <v/>
      </c>
      <c r="G31" s="15" t="str">
        <f t="shared" si="1"/>
        <v/>
      </c>
      <c r="H31" s="7"/>
      <c r="I31" s="7"/>
      <c r="J31" s="4"/>
      <c r="K31" s="6"/>
      <c r="L31" s="6"/>
      <c r="M31" s="6"/>
      <c r="N31" s="7"/>
      <c r="O31" s="4"/>
      <c r="P31" s="7"/>
      <c r="Q31" s="4"/>
      <c r="R31" s="16" t="str">
        <f t="shared" si="2"/>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5:T31 H5:I31" name="区域3" securityDescriptor="O:WDG:WDD:(A;;CC;;;WD)"/>
    <protectedRange algorithmName="SHA-512" hashValue="K/SDhfe+/mjxv835odsVoEdtAHi7cAaH/jgwxLhbSWA8AwXq7rzFQ5bNmKChXjNkjDXl9kBDks9BeCwB940epA==" saltValue="Umv4IPsuPuqtBoPxakNlTw==" spinCount="100000" sqref="A5:E31 S8:S12 S5:T7 S13:T31 H5:Q31" name="区域1" securityDescriptor="O:WDG:WDD:(A;;CC;;;WD)"/>
    <protectedRange algorithmName="SHA-512" hashValue="l1fHgc1sn3GbDQtgPtObh5+t7OL3RqRoTbD8spI9RdpGb1tJka3sPqVR5prcrUOY6S1IScfOCNcLFg9dAyDrRQ==" saltValue="nrfajk7BgFTF1u/ElXNgLQ==" spinCount="100000" sqref="J5:Q31" name="区域2"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45D80-E035-CE4D-8EE9-6AD13EA2D583}">
  <dimension ref="A1:T31"/>
  <sheetViews>
    <sheetView topLeftCell="G3" workbookViewId="0">
      <selection activeCell="T7" sqref="T7"/>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2" t="s">
        <v>7</v>
      </c>
      <c r="J4" s="3" t="s">
        <v>9</v>
      </c>
      <c r="K4" s="3" t="s">
        <v>11</v>
      </c>
      <c r="L4" s="3" t="s">
        <v>27</v>
      </c>
      <c r="M4" s="3" t="s">
        <v>21</v>
      </c>
      <c r="N4" s="13" t="s">
        <v>28</v>
      </c>
      <c r="O4" s="9" t="s">
        <v>5</v>
      </c>
      <c r="P4" s="13" t="s">
        <v>29</v>
      </c>
      <c r="Q4" s="9" t="s">
        <v>5</v>
      </c>
      <c r="R4" s="44"/>
      <c r="S4" s="46"/>
      <c r="T4" s="41"/>
    </row>
    <row r="5" spans="1:20" ht="15.75" customHeight="1" thickBot="1" x14ac:dyDescent="0.25">
      <c r="A5" s="5">
        <v>61.480244999999996</v>
      </c>
      <c r="B5" s="5">
        <v>142.90571</v>
      </c>
      <c r="C5" s="6">
        <v>544</v>
      </c>
      <c r="D5" s="4">
        <v>44349</v>
      </c>
      <c r="E5" s="29">
        <v>14</v>
      </c>
      <c r="F5" s="14">
        <f>IF(I5="Melted Out", 0, IF(I5="","",H5-E5-K5-M5))</f>
        <v>579</v>
      </c>
      <c r="G5" s="15">
        <f>IF(AND(F5&lt;&gt;"",F4&lt;&gt;""),IF(I5="New Installation",0,IF(I5="Melted Out","&gt;"&amp;TEXT((F4+K4+M4)-(F5+K5+M5),"0.00"),(F4+K4+M4)-(F5+K5+M5))),"")</f>
        <v>0</v>
      </c>
      <c r="H5" s="7">
        <v>600</v>
      </c>
      <c r="I5" s="7" t="s">
        <v>38</v>
      </c>
      <c r="J5" s="6" t="s">
        <v>17</v>
      </c>
      <c r="K5" s="7">
        <v>7</v>
      </c>
      <c r="L5" s="7" t="s">
        <v>85</v>
      </c>
      <c r="M5" s="7">
        <v>0</v>
      </c>
      <c r="N5" s="7"/>
      <c r="O5" s="7"/>
      <c r="P5" s="7"/>
      <c r="Q5" s="7"/>
      <c r="R5" s="16">
        <f>IF(I5="New Installation",0,IF(I5="","",IF(OR(I5="Melted Out",F5=0),"&gt;"&amp;TEXT((F4-F5)*IF(ISNUMBER(P5),P5,0.9)+M4*N4-M5*N5,"0.00"),(F4-F5)*IF(ISNUMBER(P5),P5,0.9)+M4*N4-M5*N5)))</f>
        <v>0</v>
      </c>
      <c r="S5" s="7"/>
      <c r="T5" s="4" t="s">
        <v>84</v>
      </c>
    </row>
    <row r="6" spans="1:20" ht="16" thickBot="1" x14ac:dyDescent="0.25">
      <c r="A6" s="5">
        <v>61.4801729656755</v>
      </c>
      <c r="B6" s="5">
        <v>142.905754996463</v>
      </c>
      <c r="C6" s="6">
        <v>540.739868</v>
      </c>
      <c r="D6" s="4">
        <v>44390</v>
      </c>
      <c r="E6" s="29">
        <v>145</v>
      </c>
      <c r="F6" s="14">
        <f>IF(I6="Melted Out", 0, IF(I6="","",H6-E6-K6-M6))</f>
        <v>448</v>
      </c>
      <c r="G6" s="15">
        <f>IF(AND(F6&lt;&gt;"",F5&lt;&gt;""),IF(I6="New Installation",0,IF(I6="Melted Out","&gt;"&amp;TEXT((F5+K5+M5)-(F6+K6+M6),"0.00"),(F5+K5+M5)-(F6+K6+M6))),"")</f>
        <v>131</v>
      </c>
      <c r="H6" s="7">
        <v>600</v>
      </c>
      <c r="I6" s="7" t="s">
        <v>41</v>
      </c>
      <c r="J6" s="8" t="s">
        <v>17</v>
      </c>
      <c r="K6" s="7">
        <v>7</v>
      </c>
      <c r="L6" s="7"/>
      <c r="M6" s="7"/>
      <c r="N6" s="7"/>
      <c r="O6" s="7"/>
      <c r="P6" s="7"/>
      <c r="Q6" s="7"/>
      <c r="R6" s="16">
        <f>IF(I6="New Installation",0,IF(I6="","",IF(OR(I6="Melted Out",F6=0),"&gt;"&amp;TEXT((F5-F6)*IF(ISNUMBER(P6),P6,0.9)+M5*N5-M6*N6,"0.00"),(F5-F6)*IF(ISNUMBER(P6),P6,0.9)+M5*N5-M6*N6)))</f>
        <v>117.9</v>
      </c>
      <c r="S6" s="7"/>
      <c r="T6" s="4" t="s">
        <v>110</v>
      </c>
    </row>
    <row r="7" spans="1:20" ht="196" thickBot="1" x14ac:dyDescent="0.25">
      <c r="A7" s="5"/>
      <c r="B7" s="5"/>
      <c r="C7" s="6"/>
      <c r="D7" s="4">
        <v>44450</v>
      </c>
      <c r="E7" s="29">
        <v>236</v>
      </c>
      <c r="F7" s="14">
        <f>IF(I7="Melted Out", 0, IF(I7="","",H7-E7-K7-M7))</f>
        <v>357</v>
      </c>
      <c r="G7" s="15">
        <f>IF(AND(F7&lt;&gt;"",F6&lt;&gt;""),IF(I7="New Installation",0,IF(I7="Melted Out","&gt;"&amp;TEXT((F6+K6+M6)-(F7+K7+M7),"0.00"),(F6+K6+M6)-(F7+K7+M7))),"")</f>
        <v>91</v>
      </c>
      <c r="H7" s="7">
        <v>600</v>
      </c>
      <c r="I7" s="7" t="s">
        <v>41</v>
      </c>
      <c r="J7" s="8" t="s">
        <v>17</v>
      </c>
      <c r="K7" s="7">
        <v>7</v>
      </c>
      <c r="L7" s="7"/>
      <c r="M7" s="7">
        <v>0</v>
      </c>
      <c r="N7" s="7"/>
      <c r="O7" s="7"/>
      <c r="P7" s="7"/>
      <c r="Q7" s="7"/>
      <c r="R7" s="16">
        <f>IF(I7="New Installation",0,IF(I7="","",IF(OR(I7="Melted Out",F7=0),"&gt;"&amp;TEXT((F6-F7)*IF(ISNUMBER(P7),P7,0.9)+M6*N6-M7*N7,"0.00"),(F6-F7)*IF(ISNUMBER(P7),P7,0.9)+M6*N6-M7*N7)))</f>
        <v>81.900000000000006</v>
      </c>
      <c r="S7" s="7" t="s">
        <v>125</v>
      </c>
      <c r="T7" s="4" t="s">
        <v>121</v>
      </c>
    </row>
    <row r="8" spans="1:20" ht="15" thickBot="1" x14ac:dyDescent="0.25">
      <c r="A8" s="4"/>
      <c r="B8" s="4"/>
      <c r="C8" s="4"/>
      <c r="D8" s="4"/>
      <c r="E8" s="29"/>
      <c r="F8" s="14"/>
      <c r="G8" s="15"/>
      <c r="H8" s="7"/>
      <c r="I8" s="7"/>
      <c r="J8" s="4"/>
      <c r="K8" s="6"/>
      <c r="L8" s="6"/>
      <c r="M8" s="6"/>
      <c r="N8" s="7"/>
      <c r="O8" s="4"/>
      <c r="P8" s="7"/>
      <c r="Q8" s="7"/>
      <c r="R8" s="16"/>
      <c r="S8" s="4"/>
      <c r="T8" s="4"/>
    </row>
    <row r="9" spans="1:20" ht="15" thickBot="1" x14ac:dyDescent="0.25">
      <c r="A9" s="4"/>
      <c r="B9" s="4"/>
      <c r="C9" s="4"/>
      <c r="D9" s="4"/>
      <c r="E9" s="29"/>
      <c r="F9" s="14"/>
      <c r="G9" s="15"/>
      <c r="H9" s="7"/>
      <c r="I9" s="7"/>
      <c r="J9" s="4"/>
      <c r="K9" s="6"/>
      <c r="L9" s="6"/>
      <c r="M9" s="6"/>
      <c r="N9" s="7"/>
      <c r="O9" s="4"/>
      <c r="P9" s="7"/>
      <c r="Q9" s="7"/>
      <c r="R9" s="16"/>
      <c r="S9" s="4"/>
      <c r="T9" s="4"/>
    </row>
    <row r="10" spans="1:20" ht="15" thickBot="1" x14ac:dyDescent="0.25">
      <c r="A10" s="4"/>
      <c r="B10" s="4"/>
      <c r="C10" s="4"/>
      <c r="D10" s="4"/>
      <c r="E10" s="29"/>
      <c r="F10" s="14"/>
      <c r="G10" s="15"/>
      <c r="H10" s="7"/>
      <c r="I10" s="7"/>
      <c r="J10" s="4"/>
      <c r="K10" s="6"/>
      <c r="L10" s="6"/>
      <c r="M10" s="6"/>
      <c r="N10" s="7"/>
      <c r="O10" s="7"/>
      <c r="P10" s="7"/>
      <c r="Q10" s="7"/>
      <c r="R10" s="16"/>
      <c r="S10" s="4"/>
      <c r="T10" s="4"/>
    </row>
    <row r="11" spans="1:20" ht="15" thickBot="1" x14ac:dyDescent="0.25">
      <c r="A11" s="4"/>
      <c r="B11" s="4"/>
      <c r="C11" s="4"/>
      <c r="D11" s="4"/>
      <c r="E11" s="29"/>
      <c r="F11" s="14"/>
      <c r="G11" s="15"/>
      <c r="H11" s="7"/>
      <c r="I11" s="7"/>
      <c r="J11" s="4"/>
      <c r="K11" s="6"/>
      <c r="L11" s="6"/>
      <c r="M11" s="6"/>
      <c r="N11" s="7"/>
      <c r="O11" s="4"/>
      <c r="P11" s="7"/>
      <c r="Q11" s="7"/>
      <c r="R11" s="16"/>
      <c r="S11" s="4"/>
      <c r="T11" s="4"/>
    </row>
    <row r="12" spans="1:20" ht="15" thickBot="1" x14ac:dyDescent="0.25">
      <c r="A12" s="4"/>
      <c r="B12" s="4"/>
      <c r="C12" s="4"/>
      <c r="D12" s="4"/>
      <c r="E12" s="29"/>
      <c r="F12" s="14"/>
      <c r="G12" s="15"/>
      <c r="H12" s="7"/>
      <c r="I12" s="7"/>
      <c r="J12" s="4"/>
      <c r="K12" s="6"/>
      <c r="L12" s="6"/>
      <c r="M12" s="6"/>
      <c r="N12" s="7"/>
      <c r="O12" s="4"/>
      <c r="P12" s="7"/>
      <c r="Q12" s="7"/>
      <c r="R12" s="16"/>
      <c r="S12" s="4"/>
      <c r="T12" s="4"/>
    </row>
    <row r="13" spans="1:20" ht="16" thickBot="1" x14ac:dyDescent="0.25">
      <c r="A13" s="4"/>
      <c r="B13" s="4"/>
      <c r="C13" s="4"/>
      <c r="D13" s="4"/>
      <c r="E13" s="29"/>
      <c r="F13" s="14" t="str">
        <f t="shared" ref="F13:F31" si="0">IF(I13="Melted Out", 0, IF(I13="","",H13-E13-K13-M13))</f>
        <v/>
      </c>
      <c r="G13" s="15" t="str">
        <f t="shared" ref="G13:G31" si="1">IF(AND(F13&lt;&gt;"",F12&lt;&gt;""),IF(I13="New Installation",0,IF(I13="Melted Out","&gt;"&amp;TEXT((F12+K12+M12)-(F13+K13+M13),"0.00"),(F12+K12+M12)-(F13+K13+M13))),"")</f>
        <v/>
      </c>
      <c r="H13" s="7"/>
      <c r="I13" s="7"/>
      <c r="J13" s="4"/>
      <c r="K13" s="6"/>
      <c r="L13" s="6"/>
      <c r="M13" s="6"/>
      <c r="N13" s="7"/>
      <c r="O13" s="4"/>
      <c r="P13" s="7"/>
      <c r="Q13" s="4"/>
      <c r="R13" s="16" t="str">
        <f t="shared" ref="R13:R31" si="2">IF(I13="New Installation",0,IF(I13="","",IF(OR(I13="Melted Out",F13=0),"&gt;"&amp;TEXT((F12-F13)*IF(ISNUMBER(P13),P13,0.9)+M12*N12-M13*N13,"0.00"),(F12-F13)*IF(ISNUMBER(P13),P13,0.9)+M12*N12-M13*N13)))</f>
        <v/>
      </c>
      <c r="S13" s="7"/>
      <c r="T13" s="4"/>
    </row>
    <row r="14" spans="1:20" ht="16" thickBot="1" x14ac:dyDescent="0.25">
      <c r="A14" s="4"/>
      <c r="B14" s="4"/>
      <c r="C14" s="4"/>
      <c r="D14" s="4"/>
      <c r="E14" s="29"/>
      <c r="F14" s="14" t="str">
        <f t="shared" si="0"/>
        <v/>
      </c>
      <c r="G14" s="15" t="str">
        <f t="shared" si="1"/>
        <v/>
      </c>
      <c r="H14" s="7"/>
      <c r="I14" s="7"/>
      <c r="J14" s="4"/>
      <c r="K14" s="6"/>
      <c r="L14" s="6"/>
      <c r="M14" s="6"/>
      <c r="N14" s="7"/>
      <c r="O14" s="4"/>
      <c r="P14" s="7"/>
      <c r="Q14" s="4"/>
      <c r="R14" s="16" t="str">
        <f t="shared" si="2"/>
        <v/>
      </c>
      <c r="S14" s="7"/>
      <c r="T14" s="4"/>
    </row>
    <row r="15" spans="1:20" ht="16" thickBot="1" x14ac:dyDescent="0.25">
      <c r="A15" s="4"/>
      <c r="B15" s="4"/>
      <c r="C15" s="4"/>
      <c r="D15" s="4"/>
      <c r="E15" s="29"/>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4"/>
      <c r="B16" s="4"/>
      <c r="C16" s="4"/>
      <c r="D16" s="4"/>
      <c r="E16" s="29"/>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4"/>
      <c r="B17" s="4"/>
      <c r="C17" s="4"/>
      <c r="D17" s="4"/>
      <c r="E17" s="29"/>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4"/>
      <c r="B18" s="4"/>
      <c r="C18" s="4"/>
      <c r="D18" s="4"/>
      <c r="E18" s="29"/>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4"/>
      <c r="B19" s="4"/>
      <c r="C19" s="4"/>
      <c r="D19" s="4"/>
      <c r="E19" s="29"/>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4"/>
      <c r="B20" s="4"/>
      <c r="C20" s="4"/>
      <c r="D20" s="4"/>
      <c r="E20" s="29"/>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4"/>
      <c r="B21" s="4"/>
      <c r="C21" s="4"/>
      <c r="D21" s="4"/>
      <c r="E21" s="29"/>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4"/>
      <c r="B22" s="4"/>
      <c r="C22" s="4"/>
      <c r="D22" s="4"/>
      <c r="E22" s="6"/>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4"/>
      <c r="B23" s="4"/>
      <c r="C23" s="4"/>
      <c r="D23" s="4"/>
      <c r="E23" s="6"/>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4"/>
      <c r="B24" s="4"/>
      <c r="C24" s="4"/>
      <c r="D24" s="4"/>
      <c r="E24" s="6"/>
      <c r="F24" s="14" t="str">
        <f t="shared" si="0"/>
        <v/>
      </c>
      <c r="G24" s="15" t="str">
        <f t="shared" si="1"/>
        <v/>
      </c>
      <c r="H24" s="7"/>
      <c r="I24" s="7"/>
      <c r="J24" s="4"/>
      <c r="K24" s="6"/>
      <c r="L24" s="6"/>
      <c r="M24" s="6"/>
      <c r="N24" s="7"/>
      <c r="O24" s="4"/>
      <c r="P24" s="7"/>
      <c r="Q24" s="4"/>
      <c r="R24" s="16" t="str">
        <f t="shared" si="2"/>
        <v/>
      </c>
      <c r="S24" s="7"/>
      <c r="T24" s="4"/>
    </row>
    <row r="25" spans="1:20" ht="16" thickBot="1" x14ac:dyDescent="0.25">
      <c r="A25" s="4"/>
      <c r="B25" s="4"/>
      <c r="C25" s="4"/>
      <c r="D25" s="4"/>
      <c r="E25" s="6"/>
      <c r="F25" s="14" t="str">
        <f t="shared" si="0"/>
        <v/>
      </c>
      <c r="G25" s="15" t="str">
        <f t="shared" si="1"/>
        <v/>
      </c>
      <c r="H25" s="7"/>
      <c r="I25" s="7"/>
      <c r="J25" s="4"/>
      <c r="K25" s="6"/>
      <c r="L25" s="6"/>
      <c r="M25" s="6"/>
      <c r="N25" s="7"/>
      <c r="O25" s="4"/>
      <c r="P25" s="7"/>
      <c r="Q25" s="4"/>
      <c r="R25" s="16" t="str">
        <f t="shared" si="2"/>
        <v/>
      </c>
      <c r="S25" s="7"/>
      <c r="T25" s="4"/>
    </row>
    <row r="26" spans="1:20" ht="16" thickBot="1" x14ac:dyDescent="0.25">
      <c r="A26" s="4"/>
      <c r="B26" s="4"/>
      <c r="C26" s="4"/>
      <c r="D26" s="4"/>
      <c r="E26" s="6"/>
      <c r="F26" s="14" t="str">
        <f t="shared" si="0"/>
        <v/>
      </c>
      <c r="G26" s="15" t="str">
        <f t="shared" si="1"/>
        <v/>
      </c>
      <c r="H26" s="7"/>
      <c r="I26" s="7"/>
      <c r="J26" s="4"/>
      <c r="K26" s="6"/>
      <c r="L26" s="6"/>
      <c r="M26" s="6"/>
      <c r="N26" s="7"/>
      <c r="O26" s="4"/>
      <c r="P26" s="7"/>
      <c r="Q26" s="4"/>
      <c r="R26" s="16" t="str">
        <f t="shared" si="2"/>
        <v/>
      </c>
      <c r="S26" s="7"/>
      <c r="T26" s="4"/>
    </row>
    <row r="27" spans="1:20" ht="16" thickBot="1" x14ac:dyDescent="0.25">
      <c r="A27" s="4"/>
      <c r="B27" s="4"/>
      <c r="C27" s="4"/>
      <c r="D27" s="4"/>
      <c r="E27" s="6"/>
      <c r="F27" s="14" t="str">
        <f t="shared" si="0"/>
        <v/>
      </c>
      <c r="G27" s="15" t="str">
        <f t="shared" si="1"/>
        <v/>
      </c>
      <c r="H27" s="7"/>
      <c r="I27" s="7"/>
      <c r="J27" s="4"/>
      <c r="K27" s="6"/>
      <c r="L27" s="6"/>
      <c r="M27" s="6"/>
      <c r="N27" s="7"/>
      <c r="O27" s="4"/>
      <c r="P27" s="7"/>
      <c r="Q27" s="4"/>
      <c r="R27" s="16" t="str">
        <f t="shared" si="2"/>
        <v/>
      </c>
      <c r="S27" s="7"/>
      <c r="T27" s="4"/>
    </row>
    <row r="28" spans="1:20" ht="16" thickBot="1" x14ac:dyDescent="0.25">
      <c r="A28" s="4"/>
      <c r="B28" s="4"/>
      <c r="C28" s="4"/>
      <c r="D28" s="4"/>
      <c r="E28" s="6"/>
      <c r="F28" s="14" t="str">
        <f t="shared" si="0"/>
        <v/>
      </c>
      <c r="G28" s="15" t="str">
        <f t="shared" si="1"/>
        <v/>
      </c>
      <c r="H28" s="7"/>
      <c r="I28" s="7"/>
      <c r="J28" s="4"/>
      <c r="K28" s="6"/>
      <c r="L28" s="6"/>
      <c r="M28" s="6"/>
      <c r="N28" s="7"/>
      <c r="O28" s="4"/>
      <c r="P28" s="7"/>
      <c r="Q28" s="4"/>
      <c r="R28" s="16" t="str">
        <f t="shared" si="2"/>
        <v/>
      </c>
      <c r="S28" s="7"/>
      <c r="T28" s="4"/>
    </row>
    <row r="29" spans="1:20" ht="16" thickBot="1" x14ac:dyDescent="0.25">
      <c r="A29" s="4"/>
      <c r="B29" s="4"/>
      <c r="C29" s="4"/>
      <c r="D29" s="4"/>
      <c r="E29" s="6"/>
      <c r="F29" s="14" t="str">
        <f t="shared" si="0"/>
        <v/>
      </c>
      <c r="G29" s="15" t="str">
        <f t="shared" si="1"/>
        <v/>
      </c>
      <c r="H29" s="7"/>
      <c r="I29" s="7"/>
      <c r="J29" s="4"/>
      <c r="K29" s="6"/>
      <c r="L29" s="6"/>
      <c r="M29" s="6"/>
      <c r="N29" s="7"/>
      <c r="O29" s="4"/>
      <c r="P29" s="7"/>
      <c r="Q29" s="4"/>
      <c r="R29" s="16" t="str">
        <f t="shared" si="2"/>
        <v/>
      </c>
      <c r="S29" s="7"/>
      <c r="T29" s="4"/>
    </row>
    <row r="30" spans="1:20" ht="16" thickBot="1" x14ac:dyDescent="0.25">
      <c r="A30" s="4"/>
      <c r="B30" s="4"/>
      <c r="C30" s="4"/>
      <c r="D30" s="4"/>
      <c r="E30" s="6"/>
      <c r="F30" s="14" t="str">
        <f t="shared" si="0"/>
        <v/>
      </c>
      <c r="G30" s="15" t="str">
        <f t="shared" si="1"/>
        <v/>
      </c>
      <c r="H30" s="7"/>
      <c r="I30" s="7"/>
      <c r="J30" s="4"/>
      <c r="K30" s="6"/>
      <c r="L30" s="6"/>
      <c r="M30" s="6"/>
      <c r="N30" s="7"/>
      <c r="O30" s="4"/>
      <c r="P30" s="7"/>
      <c r="Q30" s="4"/>
      <c r="R30" s="16" t="str">
        <f t="shared" si="2"/>
        <v/>
      </c>
      <c r="S30" s="7"/>
      <c r="T30" s="4"/>
    </row>
    <row r="31" spans="1:20" ht="16" thickBot="1" x14ac:dyDescent="0.25">
      <c r="A31" s="4"/>
      <c r="B31" s="4"/>
      <c r="C31" s="4"/>
      <c r="D31" s="4"/>
      <c r="E31" s="6"/>
      <c r="F31" s="14" t="str">
        <f t="shared" si="0"/>
        <v/>
      </c>
      <c r="G31" s="15" t="str">
        <f t="shared" si="1"/>
        <v/>
      </c>
      <c r="H31" s="7"/>
      <c r="I31" s="7"/>
      <c r="J31" s="4"/>
      <c r="K31" s="6"/>
      <c r="L31" s="6"/>
      <c r="M31" s="6"/>
      <c r="N31" s="7"/>
      <c r="O31" s="4"/>
      <c r="P31" s="7"/>
      <c r="Q31" s="4"/>
      <c r="R31" s="16" t="str">
        <f t="shared" si="2"/>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22:T31 H22:I31" name="区域3" securityDescriptor="O:WDG:WDD:(A;;CC;;;WD)"/>
    <protectedRange algorithmName="SHA-512" hashValue="K/SDhfe+/mjxv835odsVoEdtAHi7cAaH/jgwxLhbSWA8AwXq7rzFQ5bNmKChXjNkjDXl9kBDks9BeCwB940epA==" saltValue="Umv4IPsuPuqtBoPxakNlTw==" spinCount="100000" sqref="A22:E31 S22:T31 H22:Q31" name="区域1" securityDescriptor="O:WDG:WDD:(A;;CC;;;WD)"/>
    <protectedRange algorithmName="SHA-512" hashValue="l1fHgc1sn3GbDQtgPtObh5+t7OL3RqRoTbD8spI9RdpGb1tJka3sPqVR5prcrUOY6S1IScfOCNcLFg9dAyDrRQ==" saltValue="nrfajk7BgFTF1u/ElXNgLQ==" spinCount="100000" sqref="J22:Q31" name="区域2" securityDescriptor="O:WDG:WDD:(A;;CC;;;WD)"/>
    <protectedRange algorithmName="SHA-512" hashValue="Wz6AdmABacdLpzhjV/iEHOpAZxX5uFPUHfb7O8gHmSRJrtjrAEnR8v1VZNZM7oz8udZc1nX8h9RDIZmlvaZYtA==" saltValue="s5A0E9YuB7q7LjZBwuMWPQ==" spinCount="100000" sqref="S5:T6 H5:I21 S8:T21 S7" name="区域3_1" securityDescriptor="O:WDG:WDD:(A;;CC;;;WD)"/>
    <protectedRange algorithmName="SHA-512" hashValue="K/SDhfe+/mjxv835odsVoEdtAHi7cAaH/jgwxLhbSWA8AwXq7rzFQ5bNmKChXjNkjDXl9kBDks9BeCwB940epA==" saltValue="Umv4IPsuPuqtBoPxakNlTw==" spinCount="100000" sqref="A5:E21 S5:T6 S13:T21 H5:Q21 S7:S12" name="区域1_1" securityDescriptor="O:WDG:WDD:(A;;CC;;;WD)"/>
    <protectedRange algorithmName="SHA-512" hashValue="l1fHgc1sn3GbDQtgPtObh5+t7OL3RqRoTbD8spI9RdpGb1tJka3sPqVR5prcrUOY6S1IScfOCNcLFg9dAyDrRQ==" saltValue="nrfajk7BgFTF1u/ElXNgLQ==" spinCount="100000" sqref="J5:Q21" name="区域2_1" securityDescriptor="O:WDG:WDD:(A;;CC;;;WD)"/>
    <protectedRange algorithmName="SHA-512" hashValue="Wz6AdmABacdLpzhjV/iEHOpAZxX5uFPUHfb7O8gHmSRJrtjrAEnR8v1VZNZM7oz8udZc1nX8h9RDIZmlvaZYtA==" saltValue="s5A0E9YuB7q7LjZBwuMWPQ==" spinCount="100000" sqref="T7" name="区域3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98932-84E9-664C-A033-05326BB9B77C}">
  <dimension ref="A1:T31"/>
  <sheetViews>
    <sheetView workbookViewId="0">
      <selection activeCell="R7" sqref="R7"/>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2" t="s">
        <v>7</v>
      </c>
      <c r="J4" s="3" t="s">
        <v>9</v>
      </c>
      <c r="K4" s="3" t="s">
        <v>11</v>
      </c>
      <c r="L4" s="3" t="s">
        <v>27</v>
      </c>
      <c r="M4" s="3" t="s">
        <v>21</v>
      </c>
      <c r="N4" s="13" t="s">
        <v>28</v>
      </c>
      <c r="O4" s="9" t="s">
        <v>5</v>
      </c>
      <c r="P4" s="13" t="s">
        <v>29</v>
      </c>
      <c r="Q4" s="9" t="s">
        <v>5</v>
      </c>
      <c r="R4" s="44"/>
      <c r="S4" s="46"/>
      <c r="T4" s="41"/>
    </row>
    <row r="5" spans="1:20" ht="15.75" customHeight="1" thickBot="1" x14ac:dyDescent="0.25">
      <c r="A5" s="5">
        <v>61.480260000000001</v>
      </c>
      <c r="B5" s="5">
        <v>142.90557999999999</v>
      </c>
      <c r="C5" s="6">
        <v>537.19982900000002</v>
      </c>
      <c r="D5" s="4">
        <v>44349</v>
      </c>
      <c r="E5" s="29">
        <v>36</v>
      </c>
      <c r="F5" s="14">
        <f>IF(I5="Melted Out", 0, IF(I5="","",H5-E5-K5-M5))</f>
        <v>551</v>
      </c>
      <c r="G5" s="15">
        <f>IF(AND(F5&lt;&gt;"",F4&lt;&gt;""),IF(I5="New Installation",0,IF(I5="Melted Out","&gt;"&amp;TEXT((F4+K4+M4)-(F5+K5+M5),"0.00"),(F4+K4+M4)-(F5+K5+M5))),"")</f>
        <v>0</v>
      </c>
      <c r="H5" s="7">
        <v>600</v>
      </c>
      <c r="I5" s="7" t="s">
        <v>38</v>
      </c>
      <c r="J5" s="6" t="s">
        <v>17</v>
      </c>
      <c r="K5" s="7">
        <v>13</v>
      </c>
      <c r="L5" s="7" t="s">
        <v>86</v>
      </c>
      <c r="M5" s="7">
        <v>0</v>
      </c>
      <c r="N5" s="7"/>
      <c r="O5" s="7"/>
      <c r="P5" s="7"/>
      <c r="Q5" s="7"/>
      <c r="R5" s="16">
        <f>IF(I5="New Installation",0,IF(I5="","",IF(OR(I5="Melted Out",F5=0),"&gt;"&amp;TEXT((F4-F5)*IF(ISNUMBER(P5),P5,0.9)+M4*N4-M5*N5,"0.00"),(F4-F5)*IF(ISNUMBER(P5),P5,0.9)+M4*N4-M5*N5)))</f>
        <v>0</v>
      </c>
      <c r="S5" s="7"/>
      <c r="T5" s="4" t="s">
        <v>84</v>
      </c>
    </row>
    <row r="6" spans="1:20" ht="16" thickBot="1" x14ac:dyDescent="0.25">
      <c r="A6" s="5">
        <v>61.4802080020308</v>
      </c>
      <c r="B6" s="5">
        <v>142.90563899092299</v>
      </c>
      <c r="C6" s="6">
        <v>542.86004600000001</v>
      </c>
      <c r="D6" s="4">
        <v>44390</v>
      </c>
      <c r="E6" s="29">
        <v>133</v>
      </c>
      <c r="F6" s="14">
        <f>IF(I6="Melted Out", 0, IF(I6="","",H6-E6-K6-M6))</f>
        <v>454</v>
      </c>
      <c r="G6" s="15">
        <f>IF(AND(F6&lt;&gt;"",F5&lt;&gt;""),IF(I6="New Installation",0,IF(I6="Melted Out","&gt;"&amp;TEXT((F5+K5+M5)-(F6+K6+M6),"0.00"),(F5+K5+M5)-(F6+K6+M6))),"")</f>
        <v>97</v>
      </c>
      <c r="H6" s="7">
        <v>600</v>
      </c>
      <c r="I6" s="7" t="s">
        <v>41</v>
      </c>
      <c r="J6" s="8" t="s">
        <v>17</v>
      </c>
      <c r="K6" s="7">
        <v>13</v>
      </c>
      <c r="L6" s="7"/>
      <c r="M6" s="7"/>
      <c r="N6" s="7"/>
      <c r="O6" s="7"/>
      <c r="P6" s="7"/>
      <c r="Q6" s="7"/>
      <c r="R6" s="16">
        <f>IF(I6="New Installation",0,IF(I6="","",IF(OR(I6="Melted Out",F6=0),"&gt;"&amp;TEXT((F5-F6)*IF(ISNUMBER(P6),P6,0.9)+M5*N5-M6*N6,"0.00"),(F5-F6)*IF(ISNUMBER(P6),P6,0.9)+M5*N5-M6*N6)))</f>
        <v>87.3</v>
      </c>
      <c r="S6" s="7"/>
      <c r="T6" s="4" t="s">
        <v>110</v>
      </c>
    </row>
    <row r="7" spans="1:20" ht="16" thickBot="1" x14ac:dyDescent="0.25">
      <c r="A7" s="5"/>
      <c r="B7" s="5"/>
      <c r="C7" s="6"/>
      <c r="D7" s="4">
        <v>44450</v>
      </c>
      <c r="E7" s="29">
        <v>235</v>
      </c>
      <c r="F7" s="14">
        <f>IF(I7="Melted Out", 0, IF(I7="","",H7-E7-K7-M7))</f>
        <v>352</v>
      </c>
      <c r="G7" s="15">
        <f>IF(AND(F7&lt;&gt;"",F6&lt;&gt;""),IF(I7="New Installation",0,IF(I7="Melted Out","&gt;"&amp;TEXT((F6+K6+M6)-(F7+K7+M7),"0.00"),(F6+K6+M6)-(F7+K7+M7))),"")</f>
        <v>102</v>
      </c>
      <c r="H7" s="7">
        <v>600</v>
      </c>
      <c r="I7" s="7" t="s">
        <v>41</v>
      </c>
      <c r="J7" s="8" t="s">
        <v>17</v>
      </c>
      <c r="K7" s="7">
        <v>13</v>
      </c>
      <c r="L7" s="7"/>
      <c r="M7" s="7">
        <v>0</v>
      </c>
      <c r="N7" s="7"/>
      <c r="O7" s="7"/>
      <c r="P7" s="7"/>
      <c r="Q7" s="7"/>
      <c r="R7" s="16">
        <f>IF(I7="New Installation",0,IF(I7="","",IF(OR(I7="Melted Out",F7=0),"&gt;"&amp;TEXT((F6-F7)*IF(ISNUMBER(P7),P7,0.9)+M6*N6-M7*N7,"0.00"),(F6-F7)*IF(ISNUMBER(P7),P7,0.9)+M6*N6-M7*N7)))</f>
        <v>91.8</v>
      </c>
      <c r="S7" s="7"/>
      <c r="T7" s="4" t="s">
        <v>121</v>
      </c>
    </row>
    <row r="8" spans="1:20" ht="15" thickBot="1" x14ac:dyDescent="0.25">
      <c r="A8" s="4"/>
      <c r="B8" s="4"/>
      <c r="C8" s="4"/>
      <c r="D8" s="4"/>
      <c r="E8" s="29"/>
      <c r="F8" s="14"/>
      <c r="G8" s="15"/>
      <c r="H8" s="7"/>
      <c r="I8" s="7"/>
      <c r="J8" s="4"/>
      <c r="K8" s="6"/>
      <c r="L8" s="6"/>
      <c r="M8" s="6"/>
      <c r="N8" s="7"/>
      <c r="O8" s="4"/>
      <c r="P8" s="7"/>
      <c r="Q8" s="7"/>
      <c r="R8" s="16"/>
      <c r="S8" s="4"/>
      <c r="T8" s="4"/>
    </row>
    <row r="9" spans="1:20" ht="15" thickBot="1" x14ac:dyDescent="0.25">
      <c r="A9" s="4"/>
      <c r="B9" s="4"/>
      <c r="C9" s="4"/>
      <c r="D9" s="4"/>
      <c r="E9" s="29"/>
      <c r="F9" s="14"/>
      <c r="G9" s="15"/>
      <c r="H9" s="7"/>
      <c r="I9" s="7"/>
      <c r="J9" s="4"/>
      <c r="K9" s="6"/>
      <c r="L9" s="6"/>
      <c r="M9" s="6"/>
      <c r="N9" s="7"/>
      <c r="O9" s="4"/>
      <c r="P9" s="7"/>
      <c r="Q9" s="7"/>
      <c r="R9" s="16"/>
      <c r="S9" s="4"/>
      <c r="T9" s="4"/>
    </row>
    <row r="10" spans="1:20" ht="15" thickBot="1" x14ac:dyDescent="0.25">
      <c r="A10" s="4"/>
      <c r="B10" s="4"/>
      <c r="C10" s="4"/>
      <c r="D10" s="4"/>
      <c r="E10" s="29"/>
      <c r="F10" s="14"/>
      <c r="G10" s="15"/>
      <c r="H10" s="7"/>
      <c r="I10" s="7"/>
      <c r="J10" s="4"/>
      <c r="K10" s="6"/>
      <c r="L10" s="6"/>
      <c r="M10" s="6"/>
      <c r="N10" s="7"/>
      <c r="O10" s="7"/>
      <c r="P10" s="7"/>
      <c r="Q10" s="7"/>
      <c r="R10" s="16"/>
      <c r="S10" s="4"/>
      <c r="T10" s="4"/>
    </row>
    <row r="11" spans="1:20" ht="15" thickBot="1" x14ac:dyDescent="0.25">
      <c r="A11" s="4"/>
      <c r="B11" s="4"/>
      <c r="C11" s="4"/>
      <c r="D11" s="4"/>
      <c r="E11" s="29"/>
      <c r="F11" s="14"/>
      <c r="G11" s="15"/>
      <c r="H11" s="7"/>
      <c r="I11" s="7"/>
      <c r="J11" s="4"/>
      <c r="K11" s="6"/>
      <c r="L11" s="6"/>
      <c r="M11" s="6"/>
      <c r="N11" s="7"/>
      <c r="O11" s="4"/>
      <c r="P11" s="7"/>
      <c r="Q11" s="7"/>
      <c r="R11" s="16"/>
      <c r="S11" s="4"/>
      <c r="T11" s="4"/>
    </row>
    <row r="12" spans="1:20" ht="15" thickBot="1" x14ac:dyDescent="0.25">
      <c r="A12" s="4"/>
      <c r="B12" s="4"/>
      <c r="C12" s="4"/>
      <c r="D12" s="4"/>
      <c r="E12" s="29"/>
      <c r="F12" s="14"/>
      <c r="G12" s="15"/>
      <c r="H12" s="7"/>
      <c r="I12" s="7"/>
      <c r="J12" s="4"/>
      <c r="K12" s="6"/>
      <c r="L12" s="6"/>
      <c r="M12" s="6"/>
      <c r="N12" s="7"/>
      <c r="O12" s="4"/>
      <c r="P12" s="7"/>
      <c r="Q12" s="7"/>
      <c r="R12" s="16"/>
      <c r="S12" s="4"/>
      <c r="T12" s="4"/>
    </row>
    <row r="13" spans="1:20" ht="16" thickBot="1" x14ac:dyDescent="0.25">
      <c r="A13" s="4"/>
      <c r="B13" s="4"/>
      <c r="C13" s="4"/>
      <c r="D13" s="4"/>
      <c r="E13" s="29"/>
      <c r="F13" s="14" t="str">
        <f t="shared" ref="F13:F31" si="0">IF(I13="Melted Out", 0, IF(I13="","",H13-E13-K13-M13))</f>
        <v/>
      </c>
      <c r="G13" s="15" t="str">
        <f t="shared" ref="G13:G31" si="1">IF(AND(F13&lt;&gt;"",F12&lt;&gt;""),IF(I13="New Installation",0,IF(I13="Melted Out","&gt;"&amp;TEXT((F12+K12+M12)-(F13+K13+M13),"0.00"),(F12+K12+M12)-(F13+K13+M13))),"")</f>
        <v/>
      </c>
      <c r="H13" s="7"/>
      <c r="I13" s="7"/>
      <c r="J13" s="4"/>
      <c r="K13" s="6"/>
      <c r="L13" s="6"/>
      <c r="M13" s="6"/>
      <c r="N13" s="7"/>
      <c r="O13" s="4"/>
      <c r="P13" s="7"/>
      <c r="Q13" s="4"/>
      <c r="R13" s="16" t="str">
        <f t="shared" ref="R13:R31" si="2">IF(I13="New Installation",0,IF(I13="","",IF(OR(I13="Melted Out",F13=0),"&gt;"&amp;TEXT((F12-F13)*IF(ISNUMBER(P13),P13,0.9)+M12*N12-M13*N13,"0.00"),(F12-F13)*IF(ISNUMBER(P13),P13,0.9)+M12*N12-M13*N13)))</f>
        <v/>
      </c>
      <c r="S13" s="7"/>
      <c r="T13" s="4"/>
    </row>
    <row r="14" spans="1:20" ht="16" thickBot="1" x14ac:dyDescent="0.25">
      <c r="A14" s="4"/>
      <c r="B14" s="4"/>
      <c r="C14" s="4"/>
      <c r="D14" s="4"/>
      <c r="E14" s="29"/>
      <c r="F14" s="14" t="str">
        <f t="shared" si="0"/>
        <v/>
      </c>
      <c r="G14" s="15" t="str">
        <f t="shared" si="1"/>
        <v/>
      </c>
      <c r="H14" s="7"/>
      <c r="I14" s="7"/>
      <c r="J14" s="4"/>
      <c r="K14" s="6"/>
      <c r="L14" s="6"/>
      <c r="M14" s="6"/>
      <c r="N14" s="7"/>
      <c r="O14" s="4"/>
      <c r="P14" s="7"/>
      <c r="Q14" s="4"/>
      <c r="R14" s="16" t="str">
        <f t="shared" si="2"/>
        <v/>
      </c>
      <c r="S14" s="7"/>
      <c r="T14" s="4"/>
    </row>
    <row r="15" spans="1:20" ht="16" thickBot="1" x14ac:dyDescent="0.25">
      <c r="A15" s="4"/>
      <c r="B15" s="4"/>
      <c r="C15" s="4"/>
      <c r="D15" s="4"/>
      <c r="E15" s="29"/>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4"/>
      <c r="B16" s="4"/>
      <c r="C16" s="4"/>
      <c r="D16" s="4"/>
      <c r="E16" s="29"/>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4"/>
      <c r="B17" s="4"/>
      <c r="C17" s="4"/>
      <c r="D17" s="4"/>
      <c r="E17" s="29"/>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4"/>
      <c r="B18" s="4"/>
      <c r="C18" s="4"/>
      <c r="D18" s="4"/>
      <c r="E18" s="29"/>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4"/>
      <c r="B19" s="4"/>
      <c r="C19" s="4"/>
      <c r="D19" s="4"/>
      <c r="E19" s="29"/>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4"/>
      <c r="B20" s="4"/>
      <c r="C20" s="4"/>
      <c r="D20" s="4"/>
      <c r="E20" s="29"/>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4"/>
      <c r="B21" s="4"/>
      <c r="C21" s="4"/>
      <c r="D21" s="4"/>
      <c r="E21" s="29"/>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4"/>
      <c r="B22" s="4"/>
      <c r="C22" s="4"/>
      <c r="D22" s="4"/>
      <c r="E22" s="6"/>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4"/>
      <c r="B23" s="4"/>
      <c r="C23" s="4"/>
      <c r="D23" s="4"/>
      <c r="E23" s="6"/>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4"/>
      <c r="B24" s="4"/>
      <c r="C24" s="4"/>
      <c r="D24" s="4"/>
      <c r="E24" s="6"/>
      <c r="F24" s="14" t="str">
        <f t="shared" si="0"/>
        <v/>
      </c>
      <c r="G24" s="15" t="str">
        <f t="shared" si="1"/>
        <v/>
      </c>
      <c r="H24" s="7"/>
      <c r="I24" s="7"/>
      <c r="J24" s="4"/>
      <c r="K24" s="6"/>
      <c r="L24" s="6"/>
      <c r="M24" s="6"/>
      <c r="N24" s="7"/>
      <c r="O24" s="4"/>
      <c r="P24" s="7"/>
      <c r="Q24" s="4"/>
      <c r="R24" s="16" t="str">
        <f t="shared" si="2"/>
        <v/>
      </c>
      <c r="S24" s="7"/>
      <c r="T24" s="4"/>
    </row>
    <row r="25" spans="1:20" ht="16" thickBot="1" x14ac:dyDescent="0.25">
      <c r="A25" s="4"/>
      <c r="B25" s="4"/>
      <c r="C25" s="4"/>
      <c r="D25" s="4"/>
      <c r="E25" s="6"/>
      <c r="F25" s="14" t="str">
        <f t="shared" si="0"/>
        <v/>
      </c>
      <c r="G25" s="15" t="str">
        <f t="shared" si="1"/>
        <v/>
      </c>
      <c r="H25" s="7"/>
      <c r="I25" s="7"/>
      <c r="J25" s="4"/>
      <c r="K25" s="6"/>
      <c r="L25" s="6"/>
      <c r="M25" s="6"/>
      <c r="N25" s="7"/>
      <c r="O25" s="4"/>
      <c r="P25" s="7"/>
      <c r="Q25" s="4"/>
      <c r="R25" s="16" t="str">
        <f t="shared" si="2"/>
        <v/>
      </c>
      <c r="S25" s="7"/>
      <c r="T25" s="4"/>
    </row>
    <row r="26" spans="1:20" ht="16" thickBot="1" x14ac:dyDescent="0.25">
      <c r="A26" s="4"/>
      <c r="B26" s="4"/>
      <c r="C26" s="4"/>
      <c r="D26" s="4"/>
      <c r="E26" s="6"/>
      <c r="F26" s="14" t="str">
        <f t="shared" si="0"/>
        <v/>
      </c>
      <c r="G26" s="15" t="str">
        <f t="shared" si="1"/>
        <v/>
      </c>
      <c r="H26" s="7"/>
      <c r="I26" s="7"/>
      <c r="J26" s="4"/>
      <c r="K26" s="6"/>
      <c r="L26" s="6"/>
      <c r="M26" s="6"/>
      <c r="N26" s="7"/>
      <c r="O26" s="4"/>
      <c r="P26" s="7"/>
      <c r="Q26" s="4"/>
      <c r="R26" s="16" t="str">
        <f t="shared" si="2"/>
        <v/>
      </c>
      <c r="S26" s="7"/>
      <c r="T26" s="4"/>
    </row>
    <row r="27" spans="1:20" ht="16" thickBot="1" x14ac:dyDescent="0.25">
      <c r="A27" s="4"/>
      <c r="B27" s="4"/>
      <c r="C27" s="4"/>
      <c r="D27" s="4"/>
      <c r="E27" s="6"/>
      <c r="F27" s="14" t="str">
        <f t="shared" si="0"/>
        <v/>
      </c>
      <c r="G27" s="15" t="str">
        <f t="shared" si="1"/>
        <v/>
      </c>
      <c r="H27" s="7"/>
      <c r="I27" s="7"/>
      <c r="J27" s="4"/>
      <c r="K27" s="6"/>
      <c r="L27" s="6"/>
      <c r="M27" s="6"/>
      <c r="N27" s="7"/>
      <c r="O27" s="4"/>
      <c r="P27" s="7"/>
      <c r="Q27" s="4"/>
      <c r="R27" s="16" t="str">
        <f t="shared" si="2"/>
        <v/>
      </c>
      <c r="S27" s="7"/>
      <c r="T27" s="4"/>
    </row>
    <row r="28" spans="1:20" ht="16" thickBot="1" x14ac:dyDescent="0.25">
      <c r="A28" s="4"/>
      <c r="B28" s="4"/>
      <c r="C28" s="4"/>
      <c r="D28" s="4"/>
      <c r="E28" s="6"/>
      <c r="F28" s="14" t="str">
        <f t="shared" si="0"/>
        <v/>
      </c>
      <c r="G28" s="15" t="str">
        <f t="shared" si="1"/>
        <v/>
      </c>
      <c r="H28" s="7"/>
      <c r="I28" s="7"/>
      <c r="J28" s="4"/>
      <c r="K28" s="6"/>
      <c r="L28" s="6"/>
      <c r="M28" s="6"/>
      <c r="N28" s="7"/>
      <c r="O28" s="4"/>
      <c r="P28" s="7"/>
      <c r="Q28" s="4"/>
      <c r="R28" s="16" t="str">
        <f t="shared" si="2"/>
        <v/>
      </c>
      <c r="S28" s="7"/>
      <c r="T28" s="4"/>
    </row>
    <row r="29" spans="1:20" ht="16" thickBot="1" x14ac:dyDescent="0.25">
      <c r="A29" s="4"/>
      <c r="B29" s="4"/>
      <c r="C29" s="4"/>
      <c r="D29" s="4"/>
      <c r="E29" s="6"/>
      <c r="F29" s="14" t="str">
        <f t="shared" si="0"/>
        <v/>
      </c>
      <c r="G29" s="15" t="str">
        <f t="shared" si="1"/>
        <v/>
      </c>
      <c r="H29" s="7"/>
      <c r="I29" s="7"/>
      <c r="J29" s="4"/>
      <c r="K29" s="6"/>
      <c r="L29" s="6"/>
      <c r="M29" s="6"/>
      <c r="N29" s="7"/>
      <c r="O29" s="4"/>
      <c r="P29" s="7"/>
      <c r="Q29" s="4"/>
      <c r="R29" s="16" t="str">
        <f t="shared" si="2"/>
        <v/>
      </c>
      <c r="S29" s="7"/>
      <c r="T29" s="4"/>
    </row>
    <row r="30" spans="1:20" ht="16" thickBot="1" x14ac:dyDescent="0.25">
      <c r="A30" s="4"/>
      <c r="B30" s="4"/>
      <c r="C30" s="4"/>
      <c r="D30" s="4"/>
      <c r="E30" s="6"/>
      <c r="F30" s="14" t="str">
        <f t="shared" si="0"/>
        <v/>
      </c>
      <c r="G30" s="15" t="str">
        <f t="shared" si="1"/>
        <v/>
      </c>
      <c r="H30" s="7"/>
      <c r="I30" s="7"/>
      <c r="J30" s="4"/>
      <c r="K30" s="6"/>
      <c r="L30" s="6"/>
      <c r="M30" s="6"/>
      <c r="N30" s="7"/>
      <c r="O30" s="4"/>
      <c r="P30" s="7"/>
      <c r="Q30" s="4"/>
      <c r="R30" s="16" t="str">
        <f t="shared" si="2"/>
        <v/>
      </c>
      <c r="S30" s="7"/>
      <c r="T30" s="4"/>
    </row>
    <row r="31" spans="1:20" ht="16" thickBot="1" x14ac:dyDescent="0.25">
      <c r="A31" s="4"/>
      <c r="B31" s="4"/>
      <c r="C31" s="4"/>
      <c r="D31" s="4"/>
      <c r="E31" s="6"/>
      <c r="F31" s="14" t="str">
        <f t="shared" si="0"/>
        <v/>
      </c>
      <c r="G31" s="15" t="str">
        <f t="shared" si="1"/>
        <v/>
      </c>
      <c r="H31" s="7"/>
      <c r="I31" s="7"/>
      <c r="J31" s="4"/>
      <c r="K31" s="6"/>
      <c r="L31" s="6"/>
      <c r="M31" s="6"/>
      <c r="N31" s="7"/>
      <c r="O31" s="4"/>
      <c r="P31" s="7"/>
      <c r="Q31" s="4"/>
      <c r="R31" s="16" t="str">
        <f t="shared" si="2"/>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22:T31 H22:I31" name="区域3" securityDescriptor="O:WDG:WDD:(A;;CC;;;WD)"/>
    <protectedRange algorithmName="SHA-512" hashValue="K/SDhfe+/mjxv835odsVoEdtAHi7cAaH/jgwxLhbSWA8AwXq7rzFQ5bNmKChXjNkjDXl9kBDks9BeCwB940epA==" saltValue="Umv4IPsuPuqtBoPxakNlTw==" spinCount="100000" sqref="A22:E31 S22:T31 H22:Q31" name="区域1" securityDescriptor="O:WDG:WDD:(A;;CC;;;WD)"/>
    <protectedRange algorithmName="SHA-512" hashValue="l1fHgc1sn3GbDQtgPtObh5+t7OL3RqRoTbD8spI9RdpGb1tJka3sPqVR5prcrUOY6S1IScfOCNcLFg9dAyDrRQ==" saltValue="nrfajk7BgFTF1u/ElXNgLQ==" spinCount="100000" sqref="J22:Q31" name="区域2" securityDescriptor="O:WDG:WDD:(A;;CC;;;WD)"/>
    <protectedRange algorithmName="SHA-512" hashValue="Wz6AdmABacdLpzhjV/iEHOpAZxX5uFPUHfb7O8gHmSRJrtjrAEnR8v1VZNZM7oz8udZc1nX8h9RDIZmlvaZYtA==" saltValue="s5A0E9YuB7q7LjZBwuMWPQ==" spinCount="100000" sqref="S5:T6 H5:I21 S8:T21 S7" name="区域3_1" securityDescriptor="O:WDG:WDD:(A;;CC;;;WD)"/>
    <protectedRange algorithmName="SHA-512" hashValue="K/SDhfe+/mjxv835odsVoEdtAHi7cAaH/jgwxLhbSWA8AwXq7rzFQ5bNmKChXjNkjDXl9kBDks9BeCwB940epA==" saltValue="Umv4IPsuPuqtBoPxakNlTw==" spinCount="100000" sqref="A5:E21 S5:T6 S13:T21 H5:Q21 S7:S12" name="区域1_1" securityDescriptor="O:WDG:WDD:(A;;CC;;;WD)"/>
    <protectedRange algorithmName="SHA-512" hashValue="l1fHgc1sn3GbDQtgPtObh5+t7OL3RqRoTbD8spI9RdpGb1tJka3sPqVR5prcrUOY6S1IScfOCNcLFg9dAyDrRQ==" saltValue="nrfajk7BgFTF1u/ElXNgLQ==" spinCount="100000" sqref="J5:Q21" name="区域2_1" securityDescriptor="O:WDG:WDD:(A;;CC;;;WD)"/>
    <protectedRange algorithmName="SHA-512" hashValue="Wz6AdmABacdLpzhjV/iEHOpAZxX5uFPUHfb7O8gHmSRJrtjrAEnR8v1VZNZM7oz8udZc1nX8h9RDIZmlvaZYtA==" saltValue="s5A0E9YuB7q7LjZBwuMWPQ==" spinCount="100000" sqref="T7" name="区域3_1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FA780-25B5-D44B-8728-7F31EFD7CA98}">
  <dimension ref="A1:T31"/>
  <sheetViews>
    <sheetView workbookViewId="0">
      <selection activeCell="T7" sqref="T7"/>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2" t="s">
        <v>7</v>
      </c>
      <c r="J4" s="3" t="s">
        <v>9</v>
      </c>
      <c r="K4" s="3" t="s">
        <v>11</v>
      </c>
      <c r="L4" s="3" t="s">
        <v>27</v>
      </c>
      <c r="M4" s="3" t="s">
        <v>21</v>
      </c>
      <c r="N4" s="13" t="s">
        <v>28</v>
      </c>
      <c r="O4" s="9" t="s">
        <v>5</v>
      </c>
      <c r="P4" s="13" t="s">
        <v>29</v>
      </c>
      <c r="Q4" s="9" t="s">
        <v>5</v>
      </c>
      <c r="R4" s="44"/>
      <c r="S4" s="46"/>
      <c r="T4" s="41"/>
    </row>
    <row r="5" spans="1:20" ht="15.75" customHeight="1" thickBot="1" x14ac:dyDescent="0.25">
      <c r="A5" s="5">
        <v>61.480294999999998</v>
      </c>
      <c r="B5" s="5">
        <v>142.90568999999999</v>
      </c>
      <c r="C5" s="6">
        <v>540.07989499999996</v>
      </c>
      <c r="D5" s="4">
        <v>44349</v>
      </c>
      <c r="E5" s="29">
        <v>28</v>
      </c>
      <c r="F5" s="14">
        <f>IF(I5="Melted Out", 0, IF(I5="","",H5-E5-K5-M5))</f>
        <v>554</v>
      </c>
      <c r="G5" s="15">
        <f>IF(AND(F5&lt;&gt;"",F4&lt;&gt;""),IF(I5="New Installation",0,IF(I5="Melted Out","&gt;"&amp;TEXT((F4+K4+M4)-(F5+K5+M5),"0.00"),(F4+K4+M4)-(F5+K5+M5))),"")</f>
        <v>0</v>
      </c>
      <c r="H5" s="7">
        <v>600</v>
      </c>
      <c r="I5" s="7" t="s">
        <v>38</v>
      </c>
      <c r="J5" s="6" t="s">
        <v>17</v>
      </c>
      <c r="K5" s="7">
        <v>18</v>
      </c>
      <c r="L5" s="7" t="s">
        <v>86</v>
      </c>
      <c r="M5" s="7">
        <v>0</v>
      </c>
      <c r="N5" s="7"/>
      <c r="O5" s="7"/>
      <c r="P5" s="7"/>
      <c r="Q5" s="7"/>
      <c r="R5" s="16">
        <f>IF(I5="New Installation",0,IF(I5="","",IF(OR(I5="Melted Out",F5=0),"&gt;"&amp;TEXT((F4-F5)*IF(ISNUMBER(P5),P5,0.9)+M4*N4-M5*N5,"0.00"),(F4-F5)*IF(ISNUMBER(P5),P5,0.9)+M4*N4-M5*N5)))</f>
        <v>0</v>
      </c>
      <c r="S5" s="7"/>
      <c r="T5" s="4" t="s">
        <v>84</v>
      </c>
    </row>
    <row r="6" spans="1:20" ht="16" thickBot="1" x14ac:dyDescent="0.25">
      <c r="A6" s="5">
        <v>61.4802449662238</v>
      </c>
      <c r="B6" s="5">
        <v>142.90572398342101</v>
      </c>
      <c r="C6" s="6">
        <v>541.29766800000004</v>
      </c>
      <c r="D6" s="4">
        <v>44390</v>
      </c>
      <c r="E6" s="29">
        <v>120</v>
      </c>
      <c r="F6" s="14">
        <f>IF(I6="Melted Out", 0, IF(I6="","",H6-E6-K6-M6))</f>
        <v>462</v>
      </c>
      <c r="G6" s="15">
        <f>IF(AND(F6&lt;&gt;"",F5&lt;&gt;""),IF(I6="New Installation",0,IF(I6="Melted Out","&gt;"&amp;TEXT((F5+K5+M5)-(F6+K6+M6),"0.00"),(F5+K5+M5)-(F6+K6+M6))),"")</f>
        <v>92</v>
      </c>
      <c r="H6" s="7">
        <v>600</v>
      </c>
      <c r="I6" s="7" t="s">
        <v>41</v>
      </c>
      <c r="J6" s="8" t="s">
        <v>17</v>
      </c>
      <c r="K6" s="7">
        <v>18</v>
      </c>
      <c r="L6" s="7"/>
      <c r="M6" s="7"/>
      <c r="N6" s="7"/>
      <c r="O6" s="7"/>
      <c r="P6" s="7"/>
      <c r="Q6" s="7"/>
      <c r="R6" s="16">
        <f>IF(I6="New Installation",0,IF(I6="","",IF(OR(I6="Melted Out",F6=0),"&gt;"&amp;TEXT((F5-F6)*IF(ISNUMBER(P6),P6,0.9)+M5*N5-M6*N6,"0.00"),(F5-F6)*IF(ISNUMBER(P6),P6,0.9)+M5*N5-M6*N6)))</f>
        <v>82.8</v>
      </c>
      <c r="S6" s="7"/>
      <c r="T6" s="4" t="s">
        <v>110</v>
      </c>
    </row>
    <row r="7" spans="1:20" ht="16" thickBot="1" x14ac:dyDescent="0.25">
      <c r="A7" s="5"/>
      <c r="B7" s="5"/>
      <c r="C7" s="6"/>
      <c r="D7" s="4">
        <v>44450</v>
      </c>
      <c r="E7" s="29">
        <v>225.7</v>
      </c>
      <c r="F7" s="14">
        <f>IF(I7="Melted Out", 0, IF(I7="","",H7-E7-K7-M7))</f>
        <v>356.3</v>
      </c>
      <c r="G7" s="15">
        <f>IF(AND(F7&lt;&gt;"",F6&lt;&gt;""),IF(I7="New Installation",0,IF(I7="Melted Out","&gt;"&amp;TEXT((F6+K6+M6)-(F7+K7+M7),"0.00"),(F6+K6+M6)-(F7+K7+M7))),"")</f>
        <v>105.69999999999999</v>
      </c>
      <c r="H7" s="7">
        <v>600</v>
      </c>
      <c r="I7" s="7" t="s">
        <v>41</v>
      </c>
      <c r="J7" s="8" t="s">
        <v>17</v>
      </c>
      <c r="K7" s="7">
        <v>18</v>
      </c>
      <c r="L7" s="7"/>
      <c r="M7" s="7">
        <v>0</v>
      </c>
      <c r="N7" s="7"/>
      <c r="O7" s="7"/>
      <c r="P7" s="7"/>
      <c r="Q7" s="7"/>
      <c r="R7" s="16">
        <f>IF(I7="New Installation",0,IF(I7="","",IF(OR(I7="Melted Out",F7=0),"&gt;"&amp;TEXT((F6-F7)*IF(ISNUMBER(P7),P7,0.9)+M6*N6-M7*N7,"0.00"),(F6-F7)*IF(ISNUMBER(P7),P7,0.9)+M6*N6-M7*N7)))</f>
        <v>95.13</v>
      </c>
      <c r="S7" s="7"/>
      <c r="T7" s="4" t="s">
        <v>121</v>
      </c>
    </row>
    <row r="8" spans="1:20" ht="15" thickBot="1" x14ac:dyDescent="0.25">
      <c r="A8" s="4"/>
      <c r="B8" s="4"/>
      <c r="C8" s="4"/>
      <c r="D8" s="4"/>
      <c r="E8" s="29"/>
      <c r="F8" s="14"/>
      <c r="G8" s="15"/>
      <c r="H8" s="7"/>
      <c r="I8" s="7"/>
      <c r="J8" s="4"/>
      <c r="K8" s="6"/>
      <c r="L8" s="6"/>
      <c r="M8" s="6"/>
      <c r="N8" s="7"/>
      <c r="O8" s="4"/>
      <c r="P8" s="7"/>
      <c r="Q8" s="7"/>
      <c r="R8" s="16"/>
      <c r="S8" s="4"/>
      <c r="T8" s="4"/>
    </row>
    <row r="9" spans="1:20" ht="15" thickBot="1" x14ac:dyDescent="0.25">
      <c r="A9" s="4"/>
      <c r="B9" s="4"/>
      <c r="C9" s="4"/>
      <c r="D9" s="4"/>
      <c r="E9" s="29"/>
      <c r="F9" s="14"/>
      <c r="G9" s="15"/>
      <c r="H9" s="7"/>
      <c r="I9" s="7"/>
      <c r="J9" s="4"/>
      <c r="K9" s="6"/>
      <c r="L9" s="6"/>
      <c r="M9" s="6"/>
      <c r="N9" s="7"/>
      <c r="O9" s="4"/>
      <c r="P9" s="7"/>
      <c r="Q9" s="7"/>
      <c r="R9" s="16"/>
      <c r="S9" s="4"/>
      <c r="T9" s="4"/>
    </row>
    <row r="10" spans="1:20" ht="15" thickBot="1" x14ac:dyDescent="0.25">
      <c r="A10" s="4"/>
      <c r="B10" s="4"/>
      <c r="C10" s="4"/>
      <c r="D10" s="4"/>
      <c r="E10" s="29"/>
      <c r="F10" s="14"/>
      <c r="G10" s="15"/>
      <c r="H10" s="7"/>
      <c r="I10" s="7"/>
      <c r="J10" s="4"/>
      <c r="K10" s="6"/>
      <c r="L10" s="6"/>
      <c r="M10" s="6"/>
      <c r="N10" s="7"/>
      <c r="O10" s="7"/>
      <c r="P10" s="7"/>
      <c r="Q10" s="7"/>
      <c r="R10" s="16"/>
      <c r="S10" s="4"/>
      <c r="T10" s="4"/>
    </row>
    <row r="11" spans="1:20" ht="15" thickBot="1" x14ac:dyDescent="0.25">
      <c r="A11" s="4"/>
      <c r="B11" s="4"/>
      <c r="C11" s="4"/>
      <c r="D11" s="4"/>
      <c r="E11" s="29"/>
      <c r="F11" s="14"/>
      <c r="G11" s="15"/>
      <c r="H11" s="7"/>
      <c r="I11" s="7"/>
      <c r="J11" s="4"/>
      <c r="K11" s="6"/>
      <c r="L11" s="6"/>
      <c r="M11" s="6"/>
      <c r="N11" s="7"/>
      <c r="O11" s="4"/>
      <c r="P11" s="7"/>
      <c r="Q11" s="7"/>
      <c r="R11" s="16"/>
      <c r="S11" s="4"/>
      <c r="T11" s="4"/>
    </row>
    <row r="12" spans="1:20" ht="15" thickBot="1" x14ac:dyDescent="0.25">
      <c r="A12" s="4"/>
      <c r="B12" s="4"/>
      <c r="C12" s="4"/>
      <c r="D12" s="4"/>
      <c r="E12" s="29"/>
      <c r="F12" s="14"/>
      <c r="G12" s="15"/>
      <c r="H12" s="7"/>
      <c r="I12" s="7"/>
      <c r="J12" s="4"/>
      <c r="K12" s="6"/>
      <c r="L12" s="6"/>
      <c r="M12" s="6"/>
      <c r="N12" s="7"/>
      <c r="O12" s="4"/>
      <c r="P12" s="7"/>
      <c r="Q12" s="7"/>
      <c r="R12" s="16"/>
      <c r="S12" s="4"/>
      <c r="T12" s="4"/>
    </row>
    <row r="13" spans="1:20" ht="16" thickBot="1" x14ac:dyDescent="0.25">
      <c r="A13" s="4"/>
      <c r="B13" s="4"/>
      <c r="C13" s="4"/>
      <c r="D13" s="4"/>
      <c r="E13" s="29"/>
      <c r="F13" s="14" t="str">
        <f t="shared" ref="F13:F31" si="0">IF(I13="Melted Out", 0, IF(I13="","",H13-E13-K13-M13))</f>
        <v/>
      </c>
      <c r="G13" s="15" t="str">
        <f t="shared" ref="G13:G31" si="1">IF(AND(F13&lt;&gt;"",F12&lt;&gt;""),IF(I13="New Installation",0,IF(I13="Melted Out","&gt;"&amp;TEXT((F12+K12+M12)-(F13+K13+M13),"0.00"),(F12+K12+M12)-(F13+K13+M13))),"")</f>
        <v/>
      </c>
      <c r="H13" s="7"/>
      <c r="I13" s="7"/>
      <c r="J13" s="4"/>
      <c r="K13" s="6"/>
      <c r="L13" s="6"/>
      <c r="M13" s="6"/>
      <c r="N13" s="7"/>
      <c r="O13" s="4"/>
      <c r="P13" s="7"/>
      <c r="Q13" s="4"/>
      <c r="R13" s="16" t="str">
        <f t="shared" ref="R13:R31" si="2">IF(I13="New Installation",0,IF(I13="","",IF(OR(I13="Melted Out",F13=0),"&gt;"&amp;TEXT((F12-F13)*IF(ISNUMBER(P13),P13,0.9)+M12*N12-M13*N13,"0.00"),(F12-F13)*IF(ISNUMBER(P13),P13,0.9)+M12*N12-M13*N13)))</f>
        <v/>
      </c>
      <c r="S13" s="7"/>
      <c r="T13" s="4"/>
    </row>
    <row r="14" spans="1:20" ht="16" thickBot="1" x14ac:dyDescent="0.25">
      <c r="A14" s="4"/>
      <c r="B14" s="4"/>
      <c r="C14" s="4"/>
      <c r="D14" s="4"/>
      <c r="E14" s="29"/>
      <c r="F14" s="14" t="str">
        <f t="shared" si="0"/>
        <v/>
      </c>
      <c r="G14" s="15" t="str">
        <f t="shared" si="1"/>
        <v/>
      </c>
      <c r="H14" s="7"/>
      <c r="I14" s="7"/>
      <c r="J14" s="4"/>
      <c r="K14" s="6"/>
      <c r="L14" s="6"/>
      <c r="M14" s="6"/>
      <c r="N14" s="7"/>
      <c r="O14" s="4"/>
      <c r="P14" s="7"/>
      <c r="Q14" s="4"/>
      <c r="R14" s="16" t="str">
        <f t="shared" si="2"/>
        <v/>
      </c>
      <c r="S14" s="7"/>
      <c r="T14" s="4"/>
    </row>
    <row r="15" spans="1:20" ht="16" thickBot="1" x14ac:dyDescent="0.25">
      <c r="A15" s="4"/>
      <c r="B15" s="4"/>
      <c r="C15" s="4"/>
      <c r="D15" s="4"/>
      <c r="E15" s="29"/>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4"/>
      <c r="B16" s="4"/>
      <c r="C16" s="4"/>
      <c r="D16" s="4"/>
      <c r="E16" s="29"/>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4"/>
      <c r="B17" s="4"/>
      <c r="C17" s="4"/>
      <c r="D17" s="4"/>
      <c r="E17" s="29"/>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4"/>
      <c r="B18" s="4"/>
      <c r="C18" s="4"/>
      <c r="D18" s="4"/>
      <c r="E18" s="29"/>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4"/>
      <c r="B19" s="4"/>
      <c r="C19" s="4"/>
      <c r="D19" s="4"/>
      <c r="E19" s="29"/>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4"/>
      <c r="B20" s="4"/>
      <c r="C20" s="4"/>
      <c r="D20" s="4"/>
      <c r="E20" s="29"/>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4"/>
      <c r="B21" s="4"/>
      <c r="C21" s="4"/>
      <c r="D21" s="4"/>
      <c r="E21" s="29"/>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4"/>
      <c r="B22" s="4"/>
      <c r="C22" s="4"/>
      <c r="D22" s="4"/>
      <c r="E22" s="6"/>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4"/>
      <c r="B23" s="4"/>
      <c r="C23" s="4"/>
      <c r="D23" s="4"/>
      <c r="E23" s="6"/>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4"/>
      <c r="B24" s="4"/>
      <c r="C24" s="4"/>
      <c r="D24" s="4"/>
      <c r="E24" s="6"/>
      <c r="F24" s="14" t="str">
        <f t="shared" si="0"/>
        <v/>
      </c>
      <c r="G24" s="15" t="str">
        <f t="shared" si="1"/>
        <v/>
      </c>
      <c r="H24" s="7"/>
      <c r="I24" s="7"/>
      <c r="J24" s="4"/>
      <c r="K24" s="6"/>
      <c r="L24" s="6"/>
      <c r="M24" s="6"/>
      <c r="N24" s="7"/>
      <c r="O24" s="4"/>
      <c r="P24" s="7"/>
      <c r="Q24" s="4"/>
      <c r="R24" s="16" t="str">
        <f t="shared" si="2"/>
        <v/>
      </c>
      <c r="S24" s="7"/>
      <c r="T24" s="4"/>
    </row>
    <row r="25" spans="1:20" ht="16" thickBot="1" x14ac:dyDescent="0.25">
      <c r="A25" s="4"/>
      <c r="B25" s="4"/>
      <c r="C25" s="4"/>
      <c r="D25" s="4"/>
      <c r="E25" s="6"/>
      <c r="F25" s="14" t="str">
        <f t="shared" si="0"/>
        <v/>
      </c>
      <c r="G25" s="15" t="str">
        <f t="shared" si="1"/>
        <v/>
      </c>
      <c r="H25" s="7"/>
      <c r="I25" s="7"/>
      <c r="J25" s="4"/>
      <c r="K25" s="6"/>
      <c r="L25" s="6"/>
      <c r="M25" s="6"/>
      <c r="N25" s="7"/>
      <c r="O25" s="4"/>
      <c r="P25" s="7"/>
      <c r="Q25" s="4"/>
      <c r="R25" s="16" t="str">
        <f t="shared" si="2"/>
        <v/>
      </c>
      <c r="S25" s="7"/>
      <c r="T25" s="4"/>
    </row>
    <row r="26" spans="1:20" ht="16" thickBot="1" x14ac:dyDescent="0.25">
      <c r="A26" s="4"/>
      <c r="B26" s="4"/>
      <c r="C26" s="4"/>
      <c r="D26" s="4"/>
      <c r="E26" s="6"/>
      <c r="F26" s="14" t="str">
        <f t="shared" si="0"/>
        <v/>
      </c>
      <c r="G26" s="15" t="str">
        <f t="shared" si="1"/>
        <v/>
      </c>
      <c r="H26" s="7"/>
      <c r="I26" s="7"/>
      <c r="J26" s="4"/>
      <c r="K26" s="6"/>
      <c r="L26" s="6"/>
      <c r="M26" s="6"/>
      <c r="N26" s="7"/>
      <c r="O26" s="4"/>
      <c r="P26" s="7"/>
      <c r="Q26" s="4"/>
      <c r="R26" s="16" t="str">
        <f t="shared" si="2"/>
        <v/>
      </c>
      <c r="S26" s="7"/>
      <c r="T26" s="4"/>
    </row>
    <row r="27" spans="1:20" ht="16" thickBot="1" x14ac:dyDescent="0.25">
      <c r="A27" s="4"/>
      <c r="B27" s="4"/>
      <c r="C27" s="4"/>
      <c r="D27" s="4"/>
      <c r="E27" s="6"/>
      <c r="F27" s="14" t="str">
        <f t="shared" si="0"/>
        <v/>
      </c>
      <c r="G27" s="15" t="str">
        <f t="shared" si="1"/>
        <v/>
      </c>
      <c r="H27" s="7"/>
      <c r="I27" s="7"/>
      <c r="J27" s="4"/>
      <c r="K27" s="6"/>
      <c r="L27" s="6"/>
      <c r="M27" s="6"/>
      <c r="N27" s="7"/>
      <c r="O27" s="4"/>
      <c r="P27" s="7"/>
      <c r="Q27" s="4"/>
      <c r="R27" s="16" t="str">
        <f t="shared" si="2"/>
        <v/>
      </c>
      <c r="S27" s="7"/>
      <c r="T27" s="4"/>
    </row>
    <row r="28" spans="1:20" ht="16" thickBot="1" x14ac:dyDescent="0.25">
      <c r="A28" s="4"/>
      <c r="B28" s="4"/>
      <c r="C28" s="4"/>
      <c r="D28" s="4"/>
      <c r="E28" s="6"/>
      <c r="F28" s="14" t="str">
        <f t="shared" si="0"/>
        <v/>
      </c>
      <c r="G28" s="15" t="str">
        <f t="shared" si="1"/>
        <v/>
      </c>
      <c r="H28" s="7"/>
      <c r="I28" s="7"/>
      <c r="J28" s="4"/>
      <c r="K28" s="6"/>
      <c r="L28" s="6"/>
      <c r="M28" s="6"/>
      <c r="N28" s="7"/>
      <c r="O28" s="4"/>
      <c r="P28" s="7"/>
      <c r="Q28" s="4"/>
      <c r="R28" s="16" t="str">
        <f t="shared" si="2"/>
        <v/>
      </c>
      <c r="S28" s="7"/>
      <c r="T28" s="4"/>
    </row>
    <row r="29" spans="1:20" ht="16" thickBot="1" x14ac:dyDescent="0.25">
      <c r="A29" s="4"/>
      <c r="B29" s="4"/>
      <c r="C29" s="4"/>
      <c r="D29" s="4"/>
      <c r="E29" s="6"/>
      <c r="F29" s="14" t="str">
        <f t="shared" si="0"/>
        <v/>
      </c>
      <c r="G29" s="15" t="str">
        <f t="shared" si="1"/>
        <v/>
      </c>
      <c r="H29" s="7"/>
      <c r="I29" s="7"/>
      <c r="J29" s="4"/>
      <c r="K29" s="6"/>
      <c r="L29" s="6"/>
      <c r="M29" s="6"/>
      <c r="N29" s="7"/>
      <c r="O29" s="4"/>
      <c r="P29" s="7"/>
      <c r="Q29" s="4"/>
      <c r="R29" s="16" t="str">
        <f t="shared" si="2"/>
        <v/>
      </c>
      <c r="S29" s="7"/>
      <c r="T29" s="4"/>
    </row>
    <row r="30" spans="1:20" ht="16" thickBot="1" x14ac:dyDescent="0.25">
      <c r="A30" s="4"/>
      <c r="B30" s="4"/>
      <c r="C30" s="4"/>
      <c r="D30" s="4"/>
      <c r="E30" s="6"/>
      <c r="F30" s="14" t="str">
        <f t="shared" si="0"/>
        <v/>
      </c>
      <c r="G30" s="15" t="str">
        <f t="shared" si="1"/>
        <v/>
      </c>
      <c r="H30" s="7"/>
      <c r="I30" s="7"/>
      <c r="J30" s="4"/>
      <c r="K30" s="6"/>
      <c r="L30" s="6"/>
      <c r="M30" s="6"/>
      <c r="N30" s="7"/>
      <c r="O30" s="4"/>
      <c r="P30" s="7"/>
      <c r="Q30" s="4"/>
      <c r="R30" s="16" t="str">
        <f t="shared" si="2"/>
        <v/>
      </c>
      <c r="S30" s="7"/>
      <c r="T30" s="4"/>
    </row>
    <row r="31" spans="1:20" ht="16" thickBot="1" x14ac:dyDescent="0.25">
      <c r="A31" s="4"/>
      <c r="B31" s="4"/>
      <c r="C31" s="4"/>
      <c r="D31" s="4"/>
      <c r="E31" s="6"/>
      <c r="F31" s="14" t="str">
        <f t="shared" si="0"/>
        <v/>
      </c>
      <c r="G31" s="15" t="str">
        <f t="shared" si="1"/>
        <v/>
      </c>
      <c r="H31" s="7"/>
      <c r="I31" s="7"/>
      <c r="J31" s="4"/>
      <c r="K31" s="6"/>
      <c r="L31" s="6"/>
      <c r="M31" s="6"/>
      <c r="N31" s="7"/>
      <c r="O31" s="4"/>
      <c r="P31" s="7"/>
      <c r="Q31" s="4"/>
      <c r="R31" s="16" t="str">
        <f t="shared" si="2"/>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22:T31 H22:I31" name="区域3" securityDescriptor="O:WDG:WDD:(A;;CC;;;WD)"/>
    <protectedRange algorithmName="SHA-512" hashValue="K/SDhfe+/mjxv835odsVoEdtAHi7cAaH/jgwxLhbSWA8AwXq7rzFQ5bNmKChXjNkjDXl9kBDks9BeCwB940epA==" saltValue="Umv4IPsuPuqtBoPxakNlTw==" spinCount="100000" sqref="A22:E31 S22:T31 H22:Q31" name="区域1" securityDescriptor="O:WDG:WDD:(A;;CC;;;WD)"/>
    <protectedRange algorithmName="SHA-512" hashValue="l1fHgc1sn3GbDQtgPtObh5+t7OL3RqRoTbD8spI9RdpGb1tJka3sPqVR5prcrUOY6S1IScfOCNcLFg9dAyDrRQ==" saltValue="nrfajk7BgFTF1u/ElXNgLQ==" spinCount="100000" sqref="J22:Q31" name="区域2" securityDescriptor="O:WDG:WDD:(A;;CC;;;WD)"/>
    <protectedRange algorithmName="SHA-512" hashValue="Wz6AdmABacdLpzhjV/iEHOpAZxX5uFPUHfb7O8gHmSRJrtjrAEnR8v1VZNZM7oz8udZc1nX8h9RDIZmlvaZYtA==" saltValue="s5A0E9YuB7q7LjZBwuMWPQ==" spinCount="100000" sqref="S5:T6 H5:I21 S8:T21 S7" name="区域3_1" securityDescriptor="O:WDG:WDD:(A;;CC;;;WD)"/>
    <protectedRange algorithmName="SHA-512" hashValue="K/SDhfe+/mjxv835odsVoEdtAHi7cAaH/jgwxLhbSWA8AwXq7rzFQ5bNmKChXjNkjDXl9kBDks9BeCwB940epA==" saltValue="Umv4IPsuPuqtBoPxakNlTw==" spinCount="100000" sqref="A5:E21 S5:T6 S13:T21 H5:Q21 S7:S12" name="区域1_1" securityDescriptor="O:WDG:WDD:(A;;CC;;;WD)"/>
    <protectedRange algorithmName="SHA-512" hashValue="l1fHgc1sn3GbDQtgPtObh5+t7OL3RqRoTbD8spI9RdpGb1tJka3sPqVR5prcrUOY6S1IScfOCNcLFg9dAyDrRQ==" saltValue="nrfajk7BgFTF1u/ElXNgLQ==" spinCount="100000" sqref="J5:Q21" name="区域2_1" securityDescriptor="O:WDG:WDD:(A;;CC;;;WD)"/>
    <protectedRange algorithmName="SHA-512" hashValue="Wz6AdmABacdLpzhjV/iEHOpAZxX5uFPUHfb7O8gHmSRJrtjrAEnR8v1VZNZM7oz8udZc1nX8h9RDIZmlvaZYtA==" saltValue="s5A0E9YuB7q7LjZBwuMWPQ==" spinCount="100000" sqref="T7" name="区域3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8C615-FF89-424F-A1C2-D0FE75082D7B}">
  <dimension ref="A1:T31"/>
  <sheetViews>
    <sheetView topLeftCell="A4" workbookViewId="0">
      <selection activeCell="R6" sqref="R6:R8"/>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4" t="s">
        <v>7</v>
      </c>
      <c r="J4" s="3" t="s">
        <v>9</v>
      </c>
      <c r="K4" s="3" t="s">
        <v>11</v>
      </c>
      <c r="L4" s="3" t="s">
        <v>27</v>
      </c>
      <c r="M4" s="3" t="s">
        <v>21</v>
      </c>
      <c r="N4" s="13" t="s">
        <v>28</v>
      </c>
      <c r="O4" s="9" t="s">
        <v>5</v>
      </c>
      <c r="P4" s="13" t="s">
        <v>29</v>
      </c>
      <c r="Q4" s="9" t="s">
        <v>5</v>
      </c>
      <c r="R4" s="44"/>
      <c r="S4" s="46"/>
      <c r="T4" s="41"/>
    </row>
    <row r="5" spans="1:20" ht="15.75" customHeight="1" thickBot="1" x14ac:dyDescent="0.25">
      <c r="A5" s="5">
        <v>61.483362999999997</v>
      </c>
      <c r="B5" s="5">
        <v>142.91524000000001</v>
      </c>
      <c r="C5" s="6">
        <v>559.087219</v>
      </c>
      <c r="D5" s="4">
        <v>44349</v>
      </c>
      <c r="E5" s="29">
        <v>83</v>
      </c>
      <c r="F5" s="14">
        <f>IF(I5="Melted Out", 0, IF(I5="","",H5-E5-K5-M5))</f>
        <v>504</v>
      </c>
      <c r="G5" s="15">
        <f>IF(AND(F5&lt;&gt;"",F4&lt;&gt;""),IF(I5="New Installation",0,IF(I5="Melted Out","&gt;"&amp;TEXT((F4+K4+M4)-(F5+K5+M5),"0.00"),(F4+K4+M4)-(F5+K5+M5))),"")</f>
        <v>0</v>
      </c>
      <c r="H5" s="7">
        <v>600</v>
      </c>
      <c r="I5" s="7" t="s">
        <v>38</v>
      </c>
      <c r="J5" s="6" t="s">
        <v>17</v>
      </c>
      <c r="K5" s="7">
        <v>13</v>
      </c>
      <c r="L5" s="7" t="s">
        <v>105</v>
      </c>
      <c r="M5" s="7">
        <v>0</v>
      </c>
      <c r="N5" s="7"/>
      <c r="O5" s="7"/>
      <c r="P5" s="7"/>
      <c r="Q5" s="7"/>
      <c r="R5" s="16">
        <f>IF(I5="New Installation",0,IF(I5="","",IF(OR(I5="Melted Out",F5=0),"&gt;"&amp;TEXT((F4-F5)*IF(ISNUMBER(P5),P5,0.9)+M4*N4-M5*N5,"0.00"),(F4-F5)*IF(ISNUMBER(P5),P5,0.9)+M4*N4-M5*N5)))</f>
        <v>0</v>
      </c>
      <c r="S5" s="7"/>
      <c r="T5" s="4" t="s">
        <v>106</v>
      </c>
    </row>
    <row r="6" spans="1:20" ht="16" thickBot="1" x14ac:dyDescent="0.25">
      <c r="A6" s="5">
        <v>61.483349036425302</v>
      </c>
      <c r="B6" s="5">
        <v>142.91521900333399</v>
      </c>
      <c r="C6" s="6">
        <v>559.37719700000002</v>
      </c>
      <c r="D6" s="4">
        <v>44390</v>
      </c>
      <c r="E6" s="29">
        <v>179</v>
      </c>
      <c r="F6" s="14">
        <f>IF(I6="Melted Out", 0, IF(I6="","",H6-E6-K6-M6))</f>
        <v>408</v>
      </c>
      <c r="G6" s="15">
        <f>IF(AND(F6&lt;&gt;"",F5&lt;&gt;""),IF(I6="New Installation",0,IF(I6="Melted Out","&gt;"&amp;TEXT((F5+K5+M5)-(F6+K6+M6),"0.00"),(F5+K5+M5)-(F6+K6+M6))),"")</f>
        <v>96</v>
      </c>
      <c r="H6" s="7">
        <v>600</v>
      </c>
      <c r="I6" s="7" t="s">
        <v>41</v>
      </c>
      <c r="J6" s="8" t="s">
        <v>17</v>
      </c>
      <c r="K6" s="7">
        <v>13</v>
      </c>
      <c r="L6" s="7"/>
      <c r="M6" s="7"/>
      <c r="N6" s="7"/>
      <c r="O6" s="7"/>
      <c r="P6" s="7"/>
      <c r="Q6" s="7"/>
      <c r="R6" s="16">
        <f>IF(I6="New Installation",0,IF(I6="","",IF(OR(I6="Melted Out",F6=0),"&gt;"&amp;TEXT((F5-F6)*IF(ISNUMBER(P6),P6,0.9)+M5*N5-M6*N6,"0.00"),(F5-F6)*IF(ISNUMBER(P6),P6,0.9)+M5*N5-M6*N6)))</f>
        <v>86.4</v>
      </c>
      <c r="S6" s="7"/>
      <c r="T6" s="4" t="s">
        <v>100</v>
      </c>
    </row>
    <row r="7" spans="1:20" ht="16" thickBot="1" x14ac:dyDescent="0.25">
      <c r="A7" s="5"/>
      <c r="B7" s="5"/>
      <c r="C7" s="6"/>
      <c r="D7" s="4">
        <v>44394</v>
      </c>
      <c r="E7" s="29">
        <v>196</v>
      </c>
      <c r="F7" s="14">
        <f>IF(I7="Melted Out", 0, IF(I7="","",H7-E7-K7-M7))</f>
        <v>391</v>
      </c>
      <c r="G7" s="15">
        <f>IF(AND(F7&lt;&gt;"",F6&lt;&gt;""),IF(I7="New Installation",0,IF(I7="Melted Out","&gt;"&amp;TEXT((F6+K6+M6)-(F7+K7+M7),"0.00"),(F6+K6+M6)-(F7+K7+M7))),"")</f>
        <v>17</v>
      </c>
      <c r="H7" s="7">
        <v>600</v>
      </c>
      <c r="I7" s="7" t="s">
        <v>41</v>
      </c>
      <c r="J7" s="8" t="s">
        <v>17</v>
      </c>
      <c r="K7" s="7">
        <v>13</v>
      </c>
      <c r="L7" s="7"/>
      <c r="M7" s="7"/>
      <c r="N7" s="7"/>
      <c r="O7" s="7"/>
      <c r="P7" s="7"/>
      <c r="Q7" s="7"/>
      <c r="R7" s="16">
        <f>IF(I7="New Installation",0,IF(I7="","",IF(OR(I7="Melted Out",F7=0),"&gt;"&amp;TEXT((F6-F7)*IF(ISNUMBER(P7),P7,0.9)+M6*N6-M7*N7,"0.00"),(F6-F7)*IF(ISNUMBER(P7),P7,0.9)+M6*N6-M7*N7)))</f>
        <v>15.3</v>
      </c>
      <c r="S7" s="7"/>
      <c r="T7" s="4" t="s">
        <v>110</v>
      </c>
    </row>
    <row r="8" spans="1:20" ht="16" thickBot="1" x14ac:dyDescent="0.25">
      <c r="A8" s="5">
        <v>61.483302000000002</v>
      </c>
      <c r="B8" s="5">
        <v>142.91516999999999</v>
      </c>
      <c r="C8" s="6">
        <v>553.18225099999995</v>
      </c>
      <c r="D8" s="4">
        <v>44450</v>
      </c>
      <c r="E8" s="29">
        <v>312</v>
      </c>
      <c r="F8" s="14">
        <f>IF(I8="Melted Out", 0, IF(I8="","",H8-E8-K8-M8))</f>
        <v>275</v>
      </c>
      <c r="G8" s="15">
        <f>IF(AND(F8&lt;&gt;"",F7&lt;&gt;""),IF(I8="New Installation",0,IF(I8="Melted Out","&gt;"&amp;TEXT((F7+K7+M7)-(F8+K8+M8),"0.00"),(F7+K7+M7)-(F8+K8+M8))),"")</f>
        <v>116</v>
      </c>
      <c r="H8" s="7">
        <v>600</v>
      </c>
      <c r="I8" s="7" t="s">
        <v>41</v>
      </c>
      <c r="J8" s="4" t="s">
        <v>17</v>
      </c>
      <c r="K8" s="6">
        <v>13</v>
      </c>
      <c r="L8" s="6"/>
      <c r="M8" s="6"/>
      <c r="N8" s="7"/>
      <c r="O8" s="4"/>
      <c r="P8" s="7"/>
      <c r="Q8" s="7"/>
      <c r="R8" s="16">
        <f>IF(I8="New Installation",0,IF(I8="","",IF(OR(I8="Melted Out",F8=0),"&gt;"&amp;TEXT((F7-F8)*IF(ISNUMBER(P8),P8,0.9)+M7*N7-M8*N8,"0.00"),(F7-F8)*IF(ISNUMBER(P8),P8,0.9)+M7*N7-M8*N8)))</f>
        <v>104.4</v>
      </c>
      <c r="S8" s="4"/>
      <c r="T8" s="4" t="s">
        <v>126</v>
      </c>
    </row>
    <row r="9" spans="1:20" ht="15" thickBot="1" x14ac:dyDescent="0.25">
      <c r="A9" s="5"/>
      <c r="B9" s="5"/>
      <c r="C9" s="6"/>
      <c r="D9" s="4"/>
      <c r="E9" s="29"/>
      <c r="F9" s="14"/>
      <c r="G9" s="15"/>
      <c r="H9" s="7"/>
      <c r="I9" s="7"/>
      <c r="J9" s="4"/>
      <c r="K9" s="6"/>
      <c r="L9" s="6"/>
      <c r="M9" s="6"/>
      <c r="N9" s="7"/>
      <c r="O9" s="4"/>
      <c r="P9" s="7"/>
      <c r="Q9" s="7"/>
      <c r="R9" s="16"/>
      <c r="S9" s="4"/>
      <c r="T9" s="4"/>
    </row>
    <row r="10" spans="1:20" ht="15" thickBot="1" x14ac:dyDescent="0.25">
      <c r="A10" s="5"/>
      <c r="B10" s="5"/>
      <c r="C10" s="6"/>
      <c r="D10" s="4"/>
      <c r="E10" s="29"/>
      <c r="F10" s="14"/>
      <c r="G10" s="15"/>
      <c r="H10" s="7"/>
      <c r="I10" s="7"/>
      <c r="J10" s="4"/>
      <c r="K10" s="6"/>
      <c r="L10" s="6"/>
      <c r="M10" s="6"/>
      <c r="N10" s="7"/>
      <c r="O10" s="7"/>
      <c r="P10" s="7"/>
      <c r="Q10" s="7"/>
      <c r="R10" s="16"/>
      <c r="S10" s="4"/>
      <c r="T10" s="4"/>
    </row>
    <row r="11" spans="1:20" ht="15" thickBot="1" x14ac:dyDescent="0.25">
      <c r="A11" s="5"/>
      <c r="B11" s="5"/>
      <c r="C11" s="6"/>
      <c r="D11" s="4"/>
      <c r="E11" s="29"/>
      <c r="F11" s="14"/>
      <c r="G11" s="15"/>
      <c r="H11" s="7"/>
      <c r="I11" s="7"/>
      <c r="J11" s="4"/>
      <c r="K11" s="6"/>
      <c r="L11" s="6"/>
      <c r="M11" s="6"/>
      <c r="N11" s="7"/>
      <c r="O11" s="4"/>
      <c r="P11" s="7"/>
      <c r="Q11" s="7"/>
      <c r="R11" s="16"/>
      <c r="S11" s="4"/>
      <c r="T11" s="4"/>
    </row>
    <row r="12" spans="1:20" ht="15" thickBot="1" x14ac:dyDescent="0.25">
      <c r="A12" s="5"/>
      <c r="B12" s="5"/>
      <c r="C12" s="6"/>
      <c r="D12" s="4"/>
      <c r="E12" s="29"/>
      <c r="F12" s="14"/>
      <c r="G12" s="15"/>
      <c r="H12" s="7"/>
      <c r="I12" s="7"/>
      <c r="J12" s="4"/>
      <c r="K12" s="6"/>
      <c r="L12" s="6"/>
      <c r="M12" s="6"/>
      <c r="N12" s="7"/>
      <c r="O12" s="4"/>
      <c r="P12" s="7"/>
      <c r="Q12" s="7"/>
      <c r="R12" s="16"/>
      <c r="S12" s="4"/>
      <c r="T12" s="4"/>
    </row>
    <row r="13" spans="1:20" ht="16" thickBot="1" x14ac:dyDescent="0.25">
      <c r="A13" s="5"/>
      <c r="B13" s="5"/>
      <c r="C13" s="6"/>
      <c r="D13" s="4"/>
      <c r="E13" s="29"/>
      <c r="F13" s="14" t="str">
        <f t="shared" ref="F13:F31" si="0">IF(I13="Melted Out", 0, IF(I13="","",H13-E13-K13-M13))</f>
        <v/>
      </c>
      <c r="G13" s="15" t="str">
        <f t="shared" ref="G13:G31" si="1">IF(AND(F13&lt;&gt;"",F12&lt;&gt;""),IF(I13="New Installation",0,IF(I13="Melted Out","&gt;"&amp;TEXT((F12+K12+M12)-(F13+K13+M13),"0.00"),(F12+K12+M12)-(F13+K13+M13))),"")</f>
        <v/>
      </c>
      <c r="H13" s="7"/>
      <c r="I13" s="7"/>
      <c r="J13" s="4"/>
      <c r="K13" s="6"/>
      <c r="L13" s="6"/>
      <c r="M13" s="6"/>
      <c r="N13" s="7"/>
      <c r="O13" s="4"/>
      <c r="P13" s="7"/>
      <c r="Q13" s="4"/>
      <c r="R13" s="16" t="str">
        <f t="shared" ref="R13:R31" si="2">IF(I13="New Installation",0,IF(I13="","",IF(OR(I13="Melted Out",F13=0),"&gt;"&amp;TEXT((F12-F13)*IF(ISNUMBER(P13),P13,0.9)+M12*N12-M13*N13,"0.00"),(F12-F13)*IF(ISNUMBER(P13),P13,0.9)+M12*N12-M13*N13)))</f>
        <v/>
      </c>
      <c r="S13" s="7"/>
      <c r="T13" s="4"/>
    </row>
    <row r="14" spans="1:20" ht="16" thickBot="1" x14ac:dyDescent="0.25">
      <c r="A14" s="5"/>
      <c r="B14" s="5"/>
      <c r="C14" s="6"/>
      <c r="D14" s="4"/>
      <c r="E14" s="29"/>
      <c r="F14" s="14" t="str">
        <f t="shared" si="0"/>
        <v/>
      </c>
      <c r="G14" s="15" t="str">
        <f t="shared" si="1"/>
        <v/>
      </c>
      <c r="H14" s="7"/>
      <c r="I14" s="7"/>
      <c r="J14" s="4"/>
      <c r="K14" s="6"/>
      <c r="L14" s="6"/>
      <c r="M14" s="6"/>
      <c r="N14" s="7"/>
      <c r="O14" s="4"/>
      <c r="P14" s="7"/>
      <c r="Q14" s="4"/>
      <c r="R14" s="16" t="str">
        <f t="shared" si="2"/>
        <v/>
      </c>
      <c r="S14" s="7"/>
      <c r="T14" s="4"/>
    </row>
    <row r="15" spans="1:20" ht="16" thickBot="1" x14ac:dyDescent="0.25">
      <c r="A15" s="5"/>
      <c r="B15" s="5"/>
      <c r="C15" s="6"/>
      <c r="D15" s="4"/>
      <c r="E15" s="29"/>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5"/>
      <c r="B16" s="5"/>
      <c r="C16" s="6"/>
      <c r="D16" s="4"/>
      <c r="E16" s="29"/>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5"/>
      <c r="B17" s="5"/>
      <c r="C17" s="6"/>
      <c r="D17" s="4"/>
      <c r="E17" s="29"/>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5"/>
      <c r="B18" s="5"/>
      <c r="C18" s="6"/>
      <c r="D18" s="4"/>
      <c r="E18" s="29"/>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4"/>
      <c r="B19" s="4"/>
      <c r="C19" s="4"/>
      <c r="D19" s="4"/>
      <c r="E19" s="29"/>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4"/>
      <c r="B20" s="4"/>
      <c r="C20" s="4"/>
      <c r="D20" s="4"/>
      <c r="E20" s="29"/>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4"/>
      <c r="B21" s="4"/>
      <c r="C21" s="4"/>
      <c r="D21" s="4"/>
      <c r="E21" s="29"/>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4"/>
      <c r="B22" s="4"/>
      <c r="C22" s="4"/>
      <c r="D22" s="4"/>
      <c r="E22" s="6"/>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4"/>
      <c r="B23" s="4"/>
      <c r="C23" s="4"/>
      <c r="D23" s="4"/>
      <c r="E23" s="6"/>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4"/>
      <c r="B24" s="4"/>
      <c r="C24" s="4"/>
      <c r="D24" s="4"/>
      <c r="E24" s="6"/>
      <c r="F24" s="14" t="str">
        <f t="shared" si="0"/>
        <v/>
      </c>
      <c r="G24" s="15" t="str">
        <f t="shared" si="1"/>
        <v/>
      </c>
      <c r="H24" s="7"/>
      <c r="I24" s="7"/>
      <c r="J24" s="4"/>
      <c r="K24" s="6"/>
      <c r="L24" s="6"/>
      <c r="M24" s="6"/>
      <c r="N24" s="7"/>
      <c r="O24" s="4"/>
      <c r="P24" s="7"/>
      <c r="Q24" s="4"/>
      <c r="R24" s="16" t="str">
        <f t="shared" si="2"/>
        <v/>
      </c>
      <c r="S24" s="7"/>
      <c r="T24" s="4"/>
    </row>
    <row r="25" spans="1:20" ht="16" thickBot="1" x14ac:dyDescent="0.25">
      <c r="A25" s="4"/>
      <c r="B25" s="4"/>
      <c r="C25" s="4"/>
      <c r="D25" s="4"/>
      <c r="E25" s="6"/>
      <c r="F25" s="14" t="str">
        <f t="shared" si="0"/>
        <v/>
      </c>
      <c r="G25" s="15" t="str">
        <f t="shared" si="1"/>
        <v/>
      </c>
      <c r="H25" s="7"/>
      <c r="I25" s="7"/>
      <c r="J25" s="4"/>
      <c r="K25" s="6"/>
      <c r="L25" s="6"/>
      <c r="M25" s="6"/>
      <c r="N25" s="7"/>
      <c r="O25" s="4"/>
      <c r="P25" s="7"/>
      <c r="Q25" s="4"/>
      <c r="R25" s="16" t="str">
        <f t="shared" si="2"/>
        <v/>
      </c>
      <c r="S25" s="7"/>
      <c r="T25" s="4"/>
    </row>
    <row r="26" spans="1:20" ht="16" thickBot="1" x14ac:dyDescent="0.25">
      <c r="A26" s="4"/>
      <c r="B26" s="4"/>
      <c r="C26" s="4"/>
      <c r="D26" s="4"/>
      <c r="E26" s="6"/>
      <c r="F26" s="14" t="str">
        <f t="shared" si="0"/>
        <v/>
      </c>
      <c r="G26" s="15" t="str">
        <f t="shared" si="1"/>
        <v/>
      </c>
      <c r="H26" s="7"/>
      <c r="I26" s="7"/>
      <c r="J26" s="4"/>
      <c r="K26" s="6"/>
      <c r="L26" s="6"/>
      <c r="M26" s="6"/>
      <c r="N26" s="7"/>
      <c r="O26" s="4"/>
      <c r="P26" s="7"/>
      <c r="Q26" s="4"/>
      <c r="R26" s="16" t="str">
        <f t="shared" si="2"/>
        <v/>
      </c>
      <c r="S26" s="7"/>
      <c r="T26" s="4"/>
    </row>
    <row r="27" spans="1:20" ht="16" thickBot="1" x14ac:dyDescent="0.25">
      <c r="A27" s="4"/>
      <c r="B27" s="4"/>
      <c r="C27" s="4"/>
      <c r="D27" s="4"/>
      <c r="E27" s="6"/>
      <c r="F27" s="14" t="str">
        <f t="shared" si="0"/>
        <v/>
      </c>
      <c r="G27" s="15" t="str">
        <f t="shared" si="1"/>
        <v/>
      </c>
      <c r="H27" s="7"/>
      <c r="I27" s="7"/>
      <c r="J27" s="4"/>
      <c r="K27" s="6"/>
      <c r="L27" s="6"/>
      <c r="M27" s="6"/>
      <c r="N27" s="7"/>
      <c r="O27" s="4"/>
      <c r="P27" s="7"/>
      <c r="Q27" s="4"/>
      <c r="R27" s="16" t="str">
        <f t="shared" si="2"/>
        <v/>
      </c>
      <c r="S27" s="7"/>
      <c r="T27" s="4"/>
    </row>
    <row r="28" spans="1:20" ht="16" thickBot="1" x14ac:dyDescent="0.25">
      <c r="A28" s="4"/>
      <c r="B28" s="4"/>
      <c r="C28" s="4"/>
      <c r="D28" s="4"/>
      <c r="E28" s="6"/>
      <c r="F28" s="14" t="str">
        <f t="shared" si="0"/>
        <v/>
      </c>
      <c r="G28" s="15" t="str">
        <f t="shared" si="1"/>
        <v/>
      </c>
      <c r="H28" s="7"/>
      <c r="I28" s="7"/>
      <c r="J28" s="4"/>
      <c r="K28" s="6"/>
      <c r="L28" s="6"/>
      <c r="M28" s="6"/>
      <c r="N28" s="7"/>
      <c r="O28" s="4"/>
      <c r="P28" s="7"/>
      <c r="Q28" s="4"/>
      <c r="R28" s="16" t="str">
        <f t="shared" si="2"/>
        <v/>
      </c>
      <c r="S28" s="7"/>
      <c r="T28" s="4"/>
    </row>
    <row r="29" spans="1:20" ht="16" thickBot="1" x14ac:dyDescent="0.25">
      <c r="A29" s="4"/>
      <c r="B29" s="4"/>
      <c r="C29" s="4"/>
      <c r="D29" s="4"/>
      <c r="E29" s="6"/>
      <c r="F29" s="14" t="str">
        <f t="shared" si="0"/>
        <v/>
      </c>
      <c r="G29" s="15" t="str">
        <f t="shared" si="1"/>
        <v/>
      </c>
      <c r="H29" s="7"/>
      <c r="I29" s="7"/>
      <c r="J29" s="4"/>
      <c r="K29" s="6"/>
      <c r="L29" s="6"/>
      <c r="M29" s="6"/>
      <c r="N29" s="7"/>
      <c r="O29" s="4"/>
      <c r="P29" s="7"/>
      <c r="Q29" s="4"/>
      <c r="R29" s="16" t="str">
        <f t="shared" si="2"/>
        <v/>
      </c>
      <c r="S29" s="7"/>
      <c r="T29" s="4"/>
    </row>
    <row r="30" spans="1:20" ht="16" thickBot="1" x14ac:dyDescent="0.25">
      <c r="A30" s="4"/>
      <c r="B30" s="4"/>
      <c r="C30" s="4"/>
      <c r="D30" s="4"/>
      <c r="E30" s="6"/>
      <c r="F30" s="14" t="str">
        <f t="shared" si="0"/>
        <v/>
      </c>
      <c r="G30" s="15" t="str">
        <f t="shared" si="1"/>
        <v/>
      </c>
      <c r="H30" s="7"/>
      <c r="I30" s="7"/>
      <c r="J30" s="4"/>
      <c r="K30" s="6"/>
      <c r="L30" s="6"/>
      <c r="M30" s="6"/>
      <c r="N30" s="7"/>
      <c r="O30" s="4"/>
      <c r="P30" s="7"/>
      <c r="Q30" s="4"/>
      <c r="R30" s="16" t="str">
        <f t="shared" si="2"/>
        <v/>
      </c>
      <c r="S30" s="7"/>
      <c r="T30" s="4"/>
    </row>
    <row r="31" spans="1:20" ht="16" thickBot="1" x14ac:dyDescent="0.25">
      <c r="A31" s="4"/>
      <c r="B31" s="4"/>
      <c r="C31" s="4"/>
      <c r="D31" s="4"/>
      <c r="E31" s="6"/>
      <c r="F31" s="14" t="str">
        <f t="shared" si="0"/>
        <v/>
      </c>
      <c r="G31" s="15" t="str">
        <f t="shared" si="1"/>
        <v/>
      </c>
      <c r="H31" s="7"/>
      <c r="I31" s="7"/>
      <c r="J31" s="4"/>
      <c r="K31" s="6"/>
      <c r="L31" s="6"/>
      <c r="M31" s="6"/>
      <c r="N31" s="7"/>
      <c r="O31" s="4"/>
      <c r="P31" s="7"/>
      <c r="Q31" s="4"/>
      <c r="R31" s="16" t="str">
        <f t="shared" si="2"/>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22:T31 H22:I31" name="区域3" securityDescriptor="O:WDG:WDD:(A;;CC;;;WD)"/>
    <protectedRange algorithmName="SHA-512" hashValue="K/SDhfe+/mjxv835odsVoEdtAHi7cAaH/jgwxLhbSWA8AwXq7rzFQ5bNmKChXjNkjDXl9kBDks9BeCwB940epA==" saltValue="Umv4IPsuPuqtBoPxakNlTw==" spinCount="100000" sqref="A22:E31 S22:T31 H22:Q31" name="区域1" securityDescriptor="O:WDG:WDD:(A;;CC;;;WD)"/>
    <protectedRange algorithmName="SHA-512" hashValue="l1fHgc1sn3GbDQtgPtObh5+t7OL3RqRoTbD8spI9RdpGb1tJka3sPqVR5prcrUOY6S1IScfOCNcLFg9dAyDrRQ==" saltValue="nrfajk7BgFTF1u/ElXNgLQ==" spinCount="100000" sqref="J22:Q31" name="区域2" securityDescriptor="O:WDG:WDD:(A;;CC;;;WD)"/>
    <protectedRange algorithmName="SHA-512" hashValue="Wz6AdmABacdLpzhjV/iEHOpAZxX5uFPUHfb7O8gHmSRJrtjrAEnR8v1VZNZM7oz8udZc1nX8h9RDIZmlvaZYtA==" saltValue="s5A0E9YuB7q7LjZBwuMWPQ==" spinCount="100000" sqref="S5:T7 H5:I21 S9:T21 S8" name="区域3_1" securityDescriptor="O:WDG:WDD:(A;;CC;;;WD)"/>
    <protectedRange algorithmName="SHA-512" hashValue="K/SDhfe+/mjxv835odsVoEdtAHi7cAaH/jgwxLhbSWA8AwXq7rzFQ5bNmKChXjNkjDXl9kBDks9BeCwB940epA==" saltValue="Umv4IPsuPuqtBoPxakNlTw==" spinCount="100000" sqref="S8:S12 S5:T7 S13:T21 H5:Q21 A5:E21" name="区域1_1" securityDescriptor="O:WDG:WDD:(A;;CC;;;WD)"/>
    <protectedRange algorithmName="SHA-512" hashValue="l1fHgc1sn3GbDQtgPtObh5+t7OL3RqRoTbD8spI9RdpGb1tJka3sPqVR5prcrUOY6S1IScfOCNcLFg9dAyDrRQ==" saltValue="nrfajk7BgFTF1u/ElXNgLQ==" spinCount="100000" sqref="J5:Q21" name="区域2_1" securityDescriptor="O:WDG:WDD:(A;;CC;;;WD)"/>
    <protectedRange algorithmName="SHA-512" hashValue="Wz6AdmABacdLpzhjV/iEHOpAZxX5uFPUHfb7O8gHmSRJrtjrAEnR8v1VZNZM7oz8udZc1nX8h9RDIZmlvaZYtA==" saltValue="s5A0E9YuB7q7LjZBwuMWPQ==" spinCount="100000" sqref="T8" name="区域3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66DBE-91D1-B04C-9B8F-03F52B579A99}">
  <dimension ref="A1:T30"/>
  <sheetViews>
    <sheetView workbookViewId="0">
      <selection activeCell="A8" sqref="A8:XFD8"/>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3" t="s">
        <v>7</v>
      </c>
      <c r="J4" s="3" t="s">
        <v>9</v>
      </c>
      <c r="K4" s="3" t="s">
        <v>11</v>
      </c>
      <c r="L4" s="3" t="s">
        <v>27</v>
      </c>
      <c r="M4" s="3" t="s">
        <v>21</v>
      </c>
      <c r="N4" s="13" t="s">
        <v>28</v>
      </c>
      <c r="O4" s="9" t="s">
        <v>5</v>
      </c>
      <c r="P4" s="13" t="s">
        <v>29</v>
      </c>
      <c r="Q4" s="9" t="s">
        <v>5</v>
      </c>
      <c r="R4" s="44"/>
      <c r="S4" s="46"/>
      <c r="T4" s="41"/>
    </row>
    <row r="5" spans="1:20" ht="15.75" customHeight="1" thickBot="1" x14ac:dyDescent="0.25">
      <c r="A5" s="5">
        <v>61.483559999999997</v>
      </c>
      <c r="B5" s="5">
        <v>142.91624999999999</v>
      </c>
      <c r="C5" s="6">
        <v>546.44329800000003</v>
      </c>
      <c r="D5" s="4">
        <v>44352</v>
      </c>
      <c r="E5" s="29">
        <v>8</v>
      </c>
      <c r="F5" s="14">
        <f>IF(I5="Melted Out", 0, IF(I5="","",H5-E5-K5-M5))</f>
        <v>573</v>
      </c>
      <c r="G5" s="15">
        <f>IF(AND(F5&lt;&gt;"",F4&lt;&gt;""),IF(I5="New Installation",0,IF(I5="Melted Out","&gt;"&amp;TEXT((F4+K4+M4)-(F5+K5+M5),"0.00"),(F4+K4+M4)-(F5+K5+M5))),"")</f>
        <v>0</v>
      </c>
      <c r="H5" s="7">
        <v>600</v>
      </c>
      <c r="I5" s="7" t="s">
        <v>38</v>
      </c>
      <c r="J5" s="6" t="s">
        <v>17</v>
      </c>
      <c r="K5" s="7">
        <v>19</v>
      </c>
      <c r="L5" s="7" t="s">
        <v>89</v>
      </c>
      <c r="M5" s="7">
        <v>0</v>
      </c>
      <c r="N5" s="7"/>
      <c r="O5" s="7"/>
      <c r="P5" s="7"/>
      <c r="Q5" s="7"/>
      <c r="R5" s="16">
        <f>IF(I5="New Installation",0,IF(I5="","",IF(OR(I5="Melted Out",F5=0),"&gt;"&amp;TEXT((F4-F5)*IF(ISNUMBER(P5),P5,0.9)+M4*N4-M5*N5,"0.00"),(F4-F5)*IF(ISNUMBER(P5),P5,0.9)+M4*N4-M5*N5)))</f>
        <v>0</v>
      </c>
      <c r="S5" s="7"/>
      <c r="T5" s="4" t="s">
        <v>90</v>
      </c>
    </row>
    <row r="6" spans="1:20" ht="16" thickBot="1" x14ac:dyDescent="0.25">
      <c r="A6" s="5">
        <v>61.483498988672999</v>
      </c>
      <c r="B6" s="5">
        <v>142.91617101989601</v>
      </c>
      <c r="C6" s="6">
        <v>550.171875</v>
      </c>
      <c r="D6" s="4">
        <v>44390</v>
      </c>
      <c r="E6" s="29">
        <v>79</v>
      </c>
      <c r="F6" s="14">
        <f>IF(I6="Melted Out", 0, IF(I6="","",H6-E6-K6-M6))</f>
        <v>502</v>
      </c>
      <c r="G6" s="15">
        <f>IF(AND(F6&lt;&gt;"",F5&lt;&gt;""),IF(I6="New Installation",0,IF(I6="Melted Out","&gt;"&amp;TEXT((F5+K5+M5)-(F6+K6+M6),"0.00"),(F5+K5+M5)-(F6+K6+M6))),"")</f>
        <v>71</v>
      </c>
      <c r="H6" s="7">
        <v>600</v>
      </c>
      <c r="I6" s="7" t="s">
        <v>41</v>
      </c>
      <c r="J6" s="8" t="s">
        <v>17</v>
      </c>
      <c r="K6" s="7">
        <v>19</v>
      </c>
      <c r="L6" s="7"/>
      <c r="M6" s="7"/>
      <c r="N6" s="7"/>
      <c r="O6" s="7"/>
      <c r="P6" s="7"/>
      <c r="Q6" s="7"/>
      <c r="R6" s="16">
        <f>IF(I6="New Installation",0,IF(I6="","",IF(OR(I6="Melted Out",F6=0),"&gt;"&amp;TEXT((F5-F6)*IF(ISNUMBER(P6),P6,0.9)+M5*N5-M6*N6,"0.00"),(F5-F6)*IF(ISNUMBER(P6),P6,0.9)+M5*N5-M6*N6)))</f>
        <v>63.9</v>
      </c>
      <c r="S6" s="7"/>
      <c r="T6" s="4" t="s">
        <v>100</v>
      </c>
    </row>
    <row r="7" spans="1:20" ht="16" thickBot="1" x14ac:dyDescent="0.25">
      <c r="A7" s="5"/>
      <c r="B7" s="5"/>
      <c r="C7" s="6"/>
      <c r="D7" s="4">
        <v>44394</v>
      </c>
      <c r="E7" s="29">
        <v>86</v>
      </c>
      <c r="F7" s="14">
        <f>IF(I7="Melted Out", 0, IF(I7="","",H7-E7-K7-M7))</f>
        <v>495</v>
      </c>
      <c r="G7" s="15">
        <f>IF(AND(F7&lt;&gt;"",F6&lt;&gt;""),IF(I7="New Installation",0,IF(I7="Melted Out","&gt;"&amp;TEXT((F6+K6+M6)-(F7+K7+M7),"0.00"),(F6+K6+M6)-(F7+K7+M7))),"")</f>
        <v>7</v>
      </c>
      <c r="H7" s="7">
        <v>600</v>
      </c>
      <c r="I7" s="7" t="s">
        <v>41</v>
      </c>
      <c r="J7" s="8" t="s">
        <v>17</v>
      </c>
      <c r="K7" s="7">
        <v>19</v>
      </c>
      <c r="L7" s="7"/>
      <c r="M7" s="7">
        <v>0</v>
      </c>
      <c r="N7" s="7"/>
      <c r="O7" s="7"/>
      <c r="P7" s="7"/>
      <c r="Q7" s="7"/>
      <c r="R7" s="16">
        <f>IF(I7="New Installation",0,IF(I7="","",IF(OR(I7="Melted Out",F7=0),"&gt;"&amp;TEXT((F6-F7)*IF(ISNUMBER(P7),P7,0.9)+M6*N6-M7*N7,"0.00"),(F6-F7)*IF(ISNUMBER(P7),P7,0.9)+M6*N6-M7*N7)))</f>
        <v>6.3</v>
      </c>
      <c r="S7" s="7"/>
      <c r="T7" s="4" t="s">
        <v>110</v>
      </c>
    </row>
    <row r="8" spans="1:20" ht="15" thickBot="1" x14ac:dyDescent="0.25">
      <c r="A8" s="4"/>
      <c r="B8" s="4"/>
      <c r="C8" s="4"/>
      <c r="D8" s="4"/>
      <c r="E8" s="29"/>
      <c r="F8" s="14"/>
      <c r="G8" s="15"/>
      <c r="H8" s="7"/>
      <c r="I8" s="7"/>
      <c r="J8" s="4"/>
      <c r="K8" s="6"/>
      <c r="L8" s="6"/>
      <c r="M8" s="6"/>
      <c r="N8" s="7"/>
      <c r="O8" s="4"/>
      <c r="P8" s="7"/>
      <c r="Q8" s="7"/>
      <c r="R8" s="16"/>
      <c r="S8" s="4"/>
      <c r="T8" s="4"/>
    </row>
    <row r="9" spans="1:20" ht="15" thickBot="1" x14ac:dyDescent="0.25">
      <c r="A9" s="4"/>
      <c r="B9" s="4"/>
      <c r="C9" s="4"/>
      <c r="D9" s="4"/>
      <c r="E9" s="29"/>
      <c r="F9" s="14"/>
      <c r="G9" s="15"/>
      <c r="H9" s="7"/>
      <c r="I9" s="7"/>
      <c r="J9" s="4"/>
      <c r="K9" s="6"/>
      <c r="L9" s="6"/>
      <c r="M9" s="6"/>
      <c r="N9" s="7"/>
      <c r="O9" s="7"/>
      <c r="P9" s="7"/>
      <c r="Q9" s="7"/>
      <c r="R9" s="16"/>
      <c r="S9" s="4"/>
      <c r="T9" s="4"/>
    </row>
    <row r="10" spans="1:20" ht="15" thickBot="1" x14ac:dyDescent="0.25">
      <c r="A10" s="4"/>
      <c r="B10" s="4"/>
      <c r="C10" s="4"/>
      <c r="D10" s="4"/>
      <c r="E10" s="29"/>
      <c r="F10" s="14"/>
      <c r="G10" s="15"/>
      <c r="H10" s="7"/>
      <c r="I10" s="7"/>
      <c r="J10" s="4"/>
      <c r="K10" s="6"/>
      <c r="L10" s="6"/>
      <c r="M10" s="6"/>
      <c r="N10" s="7"/>
      <c r="O10" s="4"/>
      <c r="P10" s="7"/>
      <c r="Q10" s="7"/>
      <c r="R10" s="16"/>
      <c r="S10" s="4"/>
      <c r="T10" s="4"/>
    </row>
    <row r="11" spans="1:20" ht="15" thickBot="1" x14ac:dyDescent="0.25">
      <c r="A11" s="4"/>
      <c r="B11" s="4"/>
      <c r="C11" s="4"/>
      <c r="D11" s="4"/>
      <c r="E11" s="29"/>
      <c r="F11" s="14"/>
      <c r="G11" s="15"/>
      <c r="H11" s="7"/>
      <c r="I11" s="7"/>
      <c r="J11" s="4"/>
      <c r="K11" s="6"/>
      <c r="L11" s="6"/>
      <c r="M11" s="6"/>
      <c r="N11" s="7"/>
      <c r="O11" s="4"/>
      <c r="P11" s="7"/>
      <c r="Q11" s="7"/>
      <c r="R11" s="16"/>
      <c r="S11" s="4"/>
      <c r="T11" s="4"/>
    </row>
    <row r="12" spans="1:20" ht="16" thickBot="1" x14ac:dyDescent="0.25">
      <c r="A12" s="4"/>
      <c r="B12" s="4"/>
      <c r="C12" s="4"/>
      <c r="D12" s="4"/>
      <c r="E12" s="29"/>
      <c r="F12" s="14" t="str">
        <f t="shared" ref="F12:F30" si="0">IF(I12="Melted Out", 0, IF(I12="","",H12-E12-K12-M12))</f>
        <v/>
      </c>
      <c r="G12" s="15" t="str">
        <f t="shared" ref="G12:G30" si="1">IF(AND(F12&lt;&gt;"",F11&lt;&gt;""),IF(I12="New Installation",0,IF(I12="Melted Out","&gt;"&amp;TEXT((F11+K11+M11)-(F12+K12+M12),"0.00"),(F11+K11+M11)-(F12+K12+M12))),"")</f>
        <v/>
      </c>
      <c r="H12" s="7"/>
      <c r="I12" s="7"/>
      <c r="J12" s="4"/>
      <c r="K12" s="6"/>
      <c r="L12" s="6"/>
      <c r="M12" s="6"/>
      <c r="N12" s="7"/>
      <c r="O12" s="4"/>
      <c r="P12" s="7"/>
      <c r="Q12" s="4"/>
      <c r="R12" s="16" t="str">
        <f t="shared" ref="R12:R30" si="2">IF(I12="New Installation",0,IF(I12="","",IF(OR(I12="Melted Out",F12=0),"&gt;"&amp;TEXT((F11-F12)*IF(ISNUMBER(P12),P12,0.9)+M11*N11-M12*N12,"0.00"),(F11-F12)*IF(ISNUMBER(P12),P12,0.9)+M11*N11-M12*N12)))</f>
        <v/>
      </c>
      <c r="S12" s="7"/>
      <c r="T12" s="4"/>
    </row>
    <row r="13" spans="1:20" ht="16" thickBot="1" x14ac:dyDescent="0.25">
      <c r="A13" s="4"/>
      <c r="B13" s="4"/>
      <c r="C13" s="4"/>
      <c r="D13" s="4"/>
      <c r="E13" s="29"/>
      <c r="F13" s="14" t="str">
        <f t="shared" si="0"/>
        <v/>
      </c>
      <c r="G13" s="15" t="str">
        <f t="shared" si="1"/>
        <v/>
      </c>
      <c r="H13" s="7"/>
      <c r="I13" s="7"/>
      <c r="J13" s="4"/>
      <c r="K13" s="6"/>
      <c r="L13" s="6"/>
      <c r="M13" s="6"/>
      <c r="N13" s="7"/>
      <c r="O13" s="4"/>
      <c r="P13" s="7"/>
      <c r="Q13" s="4"/>
      <c r="R13" s="16" t="str">
        <f t="shared" si="2"/>
        <v/>
      </c>
      <c r="S13" s="7"/>
      <c r="T13" s="4"/>
    </row>
    <row r="14" spans="1:20" ht="16" thickBot="1" x14ac:dyDescent="0.25">
      <c r="A14" s="4"/>
      <c r="B14" s="4"/>
      <c r="C14" s="4"/>
      <c r="D14" s="4"/>
      <c r="E14" s="29"/>
      <c r="F14" s="14" t="str">
        <f t="shared" si="0"/>
        <v/>
      </c>
      <c r="G14" s="15" t="str">
        <f t="shared" si="1"/>
        <v/>
      </c>
      <c r="H14" s="7"/>
      <c r="I14" s="7"/>
      <c r="J14" s="4"/>
      <c r="K14" s="6"/>
      <c r="L14" s="6"/>
      <c r="M14" s="6"/>
      <c r="N14" s="7"/>
      <c r="O14" s="4"/>
      <c r="P14" s="7"/>
      <c r="Q14" s="4"/>
      <c r="R14" s="16" t="str">
        <f t="shared" si="2"/>
        <v/>
      </c>
      <c r="S14" s="7"/>
      <c r="T14" s="4"/>
    </row>
    <row r="15" spans="1:20" ht="16" thickBot="1" x14ac:dyDescent="0.25">
      <c r="A15" s="4"/>
      <c r="B15" s="4"/>
      <c r="C15" s="4"/>
      <c r="D15" s="4"/>
      <c r="E15" s="29"/>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4"/>
      <c r="B16" s="4"/>
      <c r="C16" s="4"/>
      <c r="D16" s="4"/>
      <c r="E16" s="29"/>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4"/>
      <c r="B17" s="4"/>
      <c r="C17" s="4"/>
      <c r="D17" s="4"/>
      <c r="E17" s="29"/>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4"/>
      <c r="B18" s="4"/>
      <c r="C18" s="4"/>
      <c r="D18" s="4"/>
      <c r="E18" s="29"/>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4"/>
      <c r="B19" s="4"/>
      <c r="C19" s="4"/>
      <c r="D19" s="4"/>
      <c r="E19" s="29"/>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4"/>
      <c r="B20" s="4"/>
      <c r="C20" s="4"/>
      <c r="D20" s="4"/>
      <c r="E20" s="29"/>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4"/>
      <c r="B21" s="4"/>
      <c r="C21" s="4"/>
      <c r="D21" s="4"/>
      <c r="E21" s="6"/>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4"/>
      <c r="B22" s="4"/>
      <c r="C22" s="4"/>
      <c r="D22" s="4"/>
      <c r="E22" s="6"/>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4"/>
      <c r="B23" s="4"/>
      <c r="C23" s="4"/>
      <c r="D23" s="4"/>
      <c r="E23" s="6"/>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4"/>
      <c r="B24" s="4"/>
      <c r="C24" s="4"/>
      <c r="D24" s="4"/>
      <c r="E24" s="6"/>
      <c r="F24" s="14" t="str">
        <f t="shared" si="0"/>
        <v/>
      </c>
      <c r="G24" s="15" t="str">
        <f t="shared" si="1"/>
        <v/>
      </c>
      <c r="H24" s="7"/>
      <c r="I24" s="7"/>
      <c r="J24" s="4"/>
      <c r="K24" s="6"/>
      <c r="L24" s="6"/>
      <c r="M24" s="6"/>
      <c r="N24" s="7"/>
      <c r="O24" s="4"/>
      <c r="P24" s="7"/>
      <c r="Q24" s="4"/>
      <c r="R24" s="16" t="str">
        <f t="shared" si="2"/>
        <v/>
      </c>
      <c r="S24" s="7"/>
      <c r="T24" s="4"/>
    </row>
    <row r="25" spans="1:20" ht="16" thickBot="1" x14ac:dyDescent="0.25">
      <c r="A25" s="4"/>
      <c r="B25" s="4"/>
      <c r="C25" s="4"/>
      <c r="D25" s="4"/>
      <c r="E25" s="6"/>
      <c r="F25" s="14" t="str">
        <f t="shared" si="0"/>
        <v/>
      </c>
      <c r="G25" s="15" t="str">
        <f t="shared" si="1"/>
        <v/>
      </c>
      <c r="H25" s="7"/>
      <c r="I25" s="7"/>
      <c r="J25" s="4"/>
      <c r="K25" s="6"/>
      <c r="L25" s="6"/>
      <c r="M25" s="6"/>
      <c r="N25" s="7"/>
      <c r="O25" s="4"/>
      <c r="P25" s="7"/>
      <c r="Q25" s="4"/>
      <c r="R25" s="16" t="str">
        <f t="shared" si="2"/>
        <v/>
      </c>
      <c r="S25" s="7"/>
      <c r="T25" s="4"/>
    </row>
    <row r="26" spans="1:20" ht="16" thickBot="1" x14ac:dyDescent="0.25">
      <c r="A26" s="4"/>
      <c r="B26" s="4"/>
      <c r="C26" s="4"/>
      <c r="D26" s="4"/>
      <c r="E26" s="6"/>
      <c r="F26" s="14" t="str">
        <f t="shared" si="0"/>
        <v/>
      </c>
      <c r="G26" s="15" t="str">
        <f t="shared" si="1"/>
        <v/>
      </c>
      <c r="H26" s="7"/>
      <c r="I26" s="7"/>
      <c r="J26" s="4"/>
      <c r="K26" s="6"/>
      <c r="L26" s="6"/>
      <c r="M26" s="6"/>
      <c r="N26" s="7"/>
      <c r="O26" s="4"/>
      <c r="P26" s="7"/>
      <c r="Q26" s="4"/>
      <c r="R26" s="16" t="str">
        <f t="shared" si="2"/>
        <v/>
      </c>
      <c r="S26" s="7"/>
      <c r="T26" s="4"/>
    </row>
    <row r="27" spans="1:20" ht="16" thickBot="1" x14ac:dyDescent="0.25">
      <c r="A27" s="4"/>
      <c r="B27" s="4"/>
      <c r="C27" s="4"/>
      <c r="D27" s="4"/>
      <c r="E27" s="6"/>
      <c r="F27" s="14" t="str">
        <f t="shared" si="0"/>
        <v/>
      </c>
      <c r="G27" s="15" t="str">
        <f t="shared" si="1"/>
        <v/>
      </c>
      <c r="H27" s="7"/>
      <c r="I27" s="7"/>
      <c r="J27" s="4"/>
      <c r="K27" s="6"/>
      <c r="L27" s="6"/>
      <c r="M27" s="6"/>
      <c r="N27" s="7"/>
      <c r="O27" s="4"/>
      <c r="P27" s="7"/>
      <c r="Q27" s="4"/>
      <c r="R27" s="16" t="str">
        <f t="shared" si="2"/>
        <v/>
      </c>
      <c r="S27" s="7"/>
      <c r="T27" s="4"/>
    </row>
    <row r="28" spans="1:20" ht="16" thickBot="1" x14ac:dyDescent="0.25">
      <c r="A28" s="4"/>
      <c r="B28" s="4"/>
      <c r="C28" s="4"/>
      <c r="D28" s="4"/>
      <c r="E28" s="6"/>
      <c r="F28" s="14" t="str">
        <f t="shared" si="0"/>
        <v/>
      </c>
      <c r="G28" s="15" t="str">
        <f t="shared" si="1"/>
        <v/>
      </c>
      <c r="H28" s="7"/>
      <c r="I28" s="7"/>
      <c r="J28" s="4"/>
      <c r="K28" s="6"/>
      <c r="L28" s="6"/>
      <c r="M28" s="6"/>
      <c r="N28" s="7"/>
      <c r="O28" s="4"/>
      <c r="P28" s="7"/>
      <c r="Q28" s="4"/>
      <c r="R28" s="16" t="str">
        <f t="shared" si="2"/>
        <v/>
      </c>
      <c r="S28" s="7"/>
      <c r="T28" s="4"/>
    </row>
    <row r="29" spans="1:20" ht="16" thickBot="1" x14ac:dyDescent="0.25">
      <c r="A29" s="4"/>
      <c r="B29" s="4"/>
      <c r="C29" s="4"/>
      <c r="D29" s="4"/>
      <c r="E29" s="6"/>
      <c r="F29" s="14" t="str">
        <f t="shared" si="0"/>
        <v/>
      </c>
      <c r="G29" s="15" t="str">
        <f t="shared" si="1"/>
        <v/>
      </c>
      <c r="H29" s="7"/>
      <c r="I29" s="7"/>
      <c r="J29" s="4"/>
      <c r="K29" s="6"/>
      <c r="L29" s="6"/>
      <c r="M29" s="6"/>
      <c r="N29" s="7"/>
      <c r="O29" s="4"/>
      <c r="P29" s="7"/>
      <c r="Q29" s="4"/>
      <c r="R29" s="16" t="str">
        <f t="shared" si="2"/>
        <v/>
      </c>
      <c r="S29" s="7"/>
      <c r="T29" s="4"/>
    </row>
    <row r="30" spans="1:20" ht="16" thickBot="1" x14ac:dyDescent="0.25">
      <c r="A30" s="4"/>
      <c r="B30" s="4"/>
      <c r="C30" s="4"/>
      <c r="D30" s="4"/>
      <c r="E30" s="6"/>
      <c r="F30" s="14" t="str">
        <f t="shared" si="0"/>
        <v/>
      </c>
      <c r="G30" s="15" t="str">
        <f t="shared" si="1"/>
        <v/>
      </c>
      <c r="H30" s="7"/>
      <c r="I30" s="7"/>
      <c r="J30" s="4"/>
      <c r="K30" s="6"/>
      <c r="L30" s="6"/>
      <c r="M30" s="6"/>
      <c r="N30" s="7"/>
      <c r="O30" s="4"/>
      <c r="P30" s="7"/>
      <c r="Q30" s="4"/>
      <c r="R30" s="16" t="str">
        <f t="shared" si="2"/>
        <v/>
      </c>
      <c r="S30" s="7"/>
      <c r="T30"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21:T30 H21:I30" name="区域3" securityDescriptor="O:WDG:WDD:(A;;CC;;;WD)"/>
    <protectedRange algorithmName="SHA-512" hashValue="K/SDhfe+/mjxv835odsVoEdtAHi7cAaH/jgwxLhbSWA8AwXq7rzFQ5bNmKChXjNkjDXl9kBDks9BeCwB940epA==" saltValue="Umv4IPsuPuqtBoPxakNlTw==" spinCount="100000" sqref="A21:E30 S21:T30 H21:Q30" name="区域1" securityDescriptor="O:WDG:WDD:(A;;CC;;;WD)"/>
    <protectedRange algorithmName="SHA-512" hashValue="l1fHgc1sn3GbDQtgPtObh5+t7OL3RqRoTbD8spI9RdpGb1tJka3sPqVR5prcrUOY6S1IScfOCNcLFg9dAyDrRQ==" saltValue="nrfajk7BgFTF1u/ElXNgLQ==" spinCount="100000" sqref="J21:Q30" name="区域2" securityDescriptor="O:WDG:WDD:(A;;CC;;;WD)"/>
    <protectedRange algorithmName="SHA-512" hashValue="Wz6AdmABacdLpzhjV/iEHOpAZxX5uFPUHfb7O8gHmSRJrtjrAEnR8v1VZNZM7oz8udZc1nX8h9RDIZmlvaZYtA==" saltValue="s5A0E9YuB7q7LjZBwuMWPQ==" spinCount="100000" sqref="S5:T7 H8:I20 S8:T20 H5:I7" name="区域3_1" securityDescriptor="O:WDG:WDD:(A;;CC;;;WD)"/>
    <protectedRange algorithmName="SHA-512" hashValue="K/SDhfe+/mjxv835odsVoEdtAHi7cAaH/jgwxLhbSWA8AwXq7rzFQ5bNmKChXjNkjDXl9kBDks9BeCwB940epA==" saltValue="Umv4IPsuPuqtBoPxakNlTw==" spinCount="100000" sqref="A8:E20 S8:S11 S5:T7 S12:T20 H8:Q20 H5:Q7 A5:E7" name="区域1_1" securityDescriptor="O:WDG:WDD:(A;;CC;;;WD)"/>
    <protectedRange algorithmName="SHA-512" hashValue="l1fHgc1sn3GbDQtgPtObh5+t7OL3RqRoTbD8spI9RdpGb1tJka3sPqVR5prcrUOY6S1IScfOCNcLFg9dAyDrRQ==" saltValue="nrfajk7BgFTF1u/ElXNgLQ==" spinCount="100000" sqref="J5:Q20" name="区域2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AC799-51C3-F647-B1DA-C7BDA393A51B}">
  <dimension ref="A1:T31"/>
  <sheetViews>
    <sheetView workbookViewId="0">
      <selection activeCell="R6" sqref="R6:R7"/>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3" t="s">
        <v>7</v>
      </c>
      <c r="J4" s="3" t="s">
        <v>9</v>
      </c>
      <c r="K4" s="3" t="s">
        <v>11</v>
      </c>
      <c r="L4" s="3" t="s">
        <v>27</v>
      </c>
      <c r="M4" s="3" t="s">
        <v>21</v>
      </c>
      <c r="N4" s="13" t="s">
        <v>28</v>
      </c>
      <c r="O4" s="9" t="s">
        <v>5</v>
      </c>
      <c r="P4" s="13" t="s">
        <v>29</v>
      </c>
      <c r="Q4" s="9" t="s">
        <v>5</v>
      </c>
      <c r="R4" s="44"/>
      <c r="S4" s="46"/>
      <c r="T4" s="41"/>
    </row>
    <row r="5" spans="1:20" ht="15.75" customHeight="1" thickBot="1" x14ac:dyDescent="0.25">
      <c r="A5" s="5">
        <v>61.483063000000001</v>
      </c>
      <c r="B5" s="5">
        <v>142.91539</v>
      </c>
      <c r="C5" s="6">
        <v>550.89410399999997</v>
      </c>
      <c r="D5" s="4">
        <v>44349</v>
      </c>
      <c r="E5" s="29">
        <v>59</v>
      </c>
      <c r="F5" s="14">
        <f>IF(I5="Melted Out", 0, IF(I5="","",H5-E5-K5-M5))</f>
        <v>532</v>
      </c>
      <c r="G5" s="15">
        <f>IF(AND(F5&lt;&gt;"",F4&lt;&gt;""),IF(I5="New Installation",0,IF(I5="Melted Out","&gt;"&amp;TEXT((F4+K4+M4)-(F5+K5+M5),"0.00"),(F4+K4+M4)-(F5+K5+M5))),"")</f>
        <v>0</v>
      </c>
      <c r="H5" s="7">
        <v>600</v>
      </c>
      <c r="I5" s="7" t="s">
        <v>38</v>
      </c>
      <c r="J5" s="6" t="s">
        <v>17</v>
      </c>
      <c r="K5" s="7">
        <v>9</v>
      </c>
      <c r="L5" s="7" t="s">
        <v>91</v>
      </c>
      <c r="M5" s="7">
        <v>0</v>
      </c>
      <c r="N5" s="7"/>
      <c r="O5" s="7"/>
      <c r="P5" s="7"/>
      <c r="Q5" s="7"/>
      <c r="R5" s="16">
        <f>IF(I5="New Installation",0,IF(I5="","",IF(OR(I5="Melted Out",F5=0),"&gt;"&amp;TEXT((F4-F5)*IF(ISNUMBER(P5),P5,0.9)+M4*N4-M5*N5,"0.00"),(F4-F5)*IF(ISNUMBER(P5),P5,0.9)+M4*N4-M5*N5)))</f>
        <v>0</v>
      </c>
      <c r="S5" s="7"/>
      <c r="T5" s="4" t="s">
        <v>90</v>
      </c>
    </row>
    <row r="6" spans="1:20" ht="16" thickBot="1" x14ac:dyDescent="0.25">
      <c r="A6" s="5">
        <v>61.483022980391901</v>
      </c>
      <c r="B6" s="5">
        <v>142.915383959189</v>
      </c>
      <c r="C6" s="6">
        <v>550.26281700000004</v>
      </c>
      <c r="D6" s="4">
        <v>44390</v>
      </c>
      <c r="E6" s="29">
        <v>164</v>
      </c>
      <c r="F6" s="14">
        <f>IF(I6="Melted Out", 0, IF(I6="","",H6-E6-K6-M6))</f>
        <v>427</v>
      </c>
      <c r="G6" s="15">
        <f>IF(AND(F6&lt;&gt;"",F5&lt;&gt;""),IF(I6="New Installation",0,IF(I6="Melted Out","&gt;"&amp;TEXT((F5+K5+M5)-(F6+K6+M6),"0.00"),(F5+K5+M5)-(F6+K6+M6))),"")</f>
        <v>105</v>
      </c>
      <c r="H6" s="7">
        <v>600</v>
      </c>
      <c r="I6" s="7" t="s">
        <v>41</v>
      </c>
      <c r="J6" s="8" t="s">
        <v>17</v>
      </c>
      <c r="K6" s="7">
        <v>9</v>
      </c>
      <c r="L6" s="7"/>
      <c r="M6" s="7"/>
      <c r="N6" s="7"/>
      <c r="O6" s="7"/>
      <c r="P6" s="7"/>
      <c r="Q6" s="7"/>
      <c r="R6" s="16">
        <f>IF(I6="New Installation",0,IF(I6="","",IF(OR(I6="Melted Out",F6=0),"&gt;"&amp;TEXT((F5-F6)*IF(ISNUMBER(P6),P6,0.9)+M5*N5-M6*N6,"0.00"),(F5-F6)*IF(ISNUMBER(P6),P6,0.9)+M5*N5-M6*N6)))</f>
        <v>94.5</v>
      </c>
      <c r="S6" s="7"/>
      <c r="T6" s="4" t="s">
        <v>100</v>
      </c>
    </row>
    <row r="7" spans="1:20" ht="16" thickBot="1" x14ac:dyDescent="0.25">
      <c r="A7" s="5">
        <v>61.483012000000002</v>
      </c>
      <c r="B7" s="5">
        <v>142.91533000000001</v>
      </c>
      <c r="C7" s="6">
        <v>545.315247</v>
      </c>
      <c r="D7" s="4">
        <v>44450</v>
      </c>
      <c r="E7" s="29">
        <v>312</v>
      </c>
      <c r="F7" s="14">
        <f>IF(I7="Melted Out", 0, IF(I7="","",H7-E7-K7-M7))</f>
        <v>279</v>
      </c>
      <c r="G7" s="15">
        <f>IF(AND(F7&lt;&gt;"",F6&lt;&gt;""),IF(I7="New Installation",0,IF(I7="Melted Out","&gt;"&amp;TEXT((F6+K6+M6)-(F7+K7+M7),"0.00"),(F6+K6+M6)-(F7+K7+M7))),"")</f>
        <v>148</v>
      </c>
      <c r="H7" s="7">
        <v>600</v>
      </c>
      <c r="I7" s="7" t="s">
        <v>41</v>
      </c>
      <c r="J7" s="8" t="s">
        <v>17</v>
      </c>
      <c r="K7" s="7">
        <v>9</v>
      </c>
      <c r="L7" s="7"/>
      <c r="M7" s="7">
        <v>0</v>
      </c>
      <c r="N7" s="7"/>
      <c r="O7" s="7"/>
      <c r="P7" s="7"/>
      <c r="Q7" s="7"/>
      <c r="R7" s="16">
        <f>IF(I7="New Installation",0,IF(I7="","",IF(OR(I7="Melted Out",F7=0),"&gt;"&amp;TEXT((F6-F7)*IF(ISNUMBER(P7),P7,0.9)+M6*N6-M7*N7,"0.00"),(F6-F7)*IF(ISNUMBER(P7),P7,0.9)+M6*N6-M7*N7)))</f>
        <v>133.20000000000002</v>
      </c>
      <c r="S7" s="7"/>
      <c r="T7" s="4" t="s">
        <v>126</v>
      </c>
    </row>
    <row r="8" spans="1:20" ht="15" thickBot="1" x14ac:dyDescent="0.25">
      <c r="A8" s="4"/>
      <c r="B8" s="4"/>
      <c r="C8" s="4"/>
      <c r="D8" s="4"/>
      <c r="E8" s="29"/>
      <c r="F8" s="14"/>
      <c r="G8" s="15"/>
      <c r="H8" s="7"/>
      <c r="I8" s="7"/>
      <c r="J8" s="4"/>
      <c r="K8" s="6"/>
      <c r="L8" s="6"/>
      <c r="M8" s="6"/>
      <c r="N8" s="7"/>
      <c r="O8" s="4"/>
      <c r="P8" s="7"/>
      <c r="Q8" s="7"/>
      <c r="R8" s="16"/>
      <c r="S8" s="4"/>
      <c r="T8" s="4"/>
    </row>
    <row r="9" spans="1:20" ht="15" thickBot="1" x14ac:dyDescent="0.25">
      <c r="A9" s="4"/>
      <c r="B9" s="4"/>
      <c r="C9" s="4"/>
      <c r="D9" s="4"/>
      <c r="E9" s="29"/>
      <c r="F9" s="14"/>
      <c r="G9" s="15"/>
      <c r="H9" s="7"/>
      <c r="I9" s="7"/>
      <c r="J9" s="4"/>
      <c r="K9" s="6"/>
      <c r="L9" s="6"/>
      <c r="M9" s="6"/>
      <c r="N9" s="7"/>
      <c r="O9" s="4"/>
      <c r="P9" s="7"/>
      <c r="Q9" s="7"/>
      <c r="R9" s="16"/>
      <c r="S9" s="4"/>
      <c r="T9" s="4"/>
    </row>
    <row r="10" spans="1:20" ht="15" thickBot="1" x14ac:dyDescent="0.25">
      <c r="A10" s="4"/>
      <c r="B10" s="4"/>
      <c r="C10" s="4"/>
      <c r="D10" s="4"/>
      <c r="E10" s="29"/>
      <c r="F10" s="14"/>
      <c r="G10" s="15"/>
      <c r="H10" s="7"/>
      <c r="I10" s="7"/>
      <c r="J10" s="4"/>
      <c r="K10" s="6"/>
      <c r="L10" s="6"/>
      <c r="M10" s="6"/>
      <c r="N10" s="7"/>
      <c r="O10" s="7"/>
      <c r="P10" s="7"/>
      <c r="Q10" s="7"/>
      <c r="R10" s="16"/>
      <c r="S10" s="4"/>
      <c r="T10" s="4"/>
    </row>
    <row r="11" spans="1:20" ht="15" thickBot="1" x14ac:dyDescent="0.25">
      <c r="A11" s="4"/>
      <c r="B11" s="4"/>
      <c r="C11" s="4"/>
      <c r="D11" s="4"/>
      <c r="E11" s="29"/>
      <c r="F11" s="14"/>
      <c r="G11" s="15"/>
      <c r="H11" s="7"/>
      <c r="I11" s="7"/>
      <c r="J11" s="4"/>
      <c r="K11" s="6"/>
      <c r="L11" s="6"/>
      <c r="M11" s="6"/>
      <c r="N11" s="7"/>
      <c r="O11" s="4"/>
      <c r="P11" s="7"/>
      <c r="Q11" s="7"/>
      <c r="R11" s="16"/>
      <c r="S11" s="4"/>
      <c r="T11" s="4"/>
    </row>
    <row r="12" spans="1:20" ht="15" thickBot="1" x14ac:dyDescent="0.25">
      <c r="A12" s="4"/>
      <c r="B12" s="4"/>
      <c r="C12" s="4"/>
      <c r="D12" s="4"/>
      <c r="E12" s="29"/>
      <c r="F12" s="14"/>
      <c r="G12" s="15"/>
      <c r="H12" s="7"/>
      <c r="I12" s="7"/>
      <c r="J12" s="4"/>
      <c r="K12" s="6"/>
      <c r="L12" s="6"/>
      <c r="M12" s="6"/>
      <c r="N12" s="7"/>
      <c r="O12" s="4"/>
      <c r="P12" s="7"/>
      <c r="Q12" s="7"/>
      <c r="R12" s="16"/>
      <c r="S12" s="4"/>
      <c r="T12" s="4"/>
    </row>
    <row r="13" spans="1:20" ht="16" thickBot="1" x14ac:dyDescent="0.25">
      <c r="A13" s="4"/>
      <c r="B13" s="4"/>
      <c r="C13" s="4"/>
      <c r="D13" s="4"/>
      <c r="E13" s="29"/>
      <c r="F13" s="14" t="str">
        <f t="shared" ref="F13:F31" si="0">IF(I13="Melted Out", 0, IF(I13="","",H13-E13-K13-M13))</f>
        <v/>
      </c>
      <c r="G13" s="15" t="str">
        <f t="shared" ref="G13:G31" si="1">IF(AND(F13&lt;&gt;"",F12&lt;&gt;""),IF(I13="New Installation",0,IF(I13="Melted Out","&gt;"&amp;TEXT((F12+K12+M12)-(F13+K13+M13),"0.00"),(F12+K12+M12)-(F13+K13+M13))),"")</f>
        <v/>
      </c>
      <c r="H13" s="7"/>
      <c r="I13" s="7"/>
      <c r="J13" s="4"/>
      <c r="K13" s="6"/>
      <c r="L13" s="6"/>
      <c r="M13" s="6"/>
      <c r="N13" s="7"/>
      <c r="O13" s="4"/>
      <c r="P13" s="7"/>
      <c r="Q13" s="4"/>
      <c r="R13" s="16" t="str">
        <f t="shared" ref="R13:R31" si="2">IF(I13="New Installation",0,IF(I13="","",IF(OR(I13="Melted Out",F13=0),"&gt;"&amp;TEXT((F12-F13)*IF(ISNUMBER(P13),P13,0.9)+M12*N12-M13*N13,"0.00"),(F12-F13)*IF(ISNUMBER(P13),P13,0.9)+M12*N12-M13*N13)))</f>
        <v/>
      </c>
      <c r="S13" s="7"/>
      <c r="T13" s="4"/>
    </row>
    <row r="14" spans="1:20" ht="16" thickBot="1" x14ac:dyDescent="0.25">
      <c r="A14" s="4"/>
      <c r="B14" s="4"/>
      <c r="C14" s="4"/>
      <c r="D14" s="4"/>
      <c r="E14" s="29"/>
      <c r="F14" s="14" t="str">
        <f t="shared" si="0"/>
        <v/>
      </c>
      <c r="G14" s="15" t="str">
        <f t="shared" si="1"/>
        <v/>
      </c>
      <c r="H14" s="7"/>
      <c r="I14" s="7"/>
      <c r="J14" s="4"/>
      <c r="K14" s="6"/>
      <c r="L14" s="6"/>
      <c r="M14" s="6"/>
      <c r="N14" s="7"/>
      <c r="O14" s="4"/>
      <c r="P14" s="7"/>
      <c r="Q14" s="4"/>
      <c r="R14" s="16" t="str">
        <f t="shared" si="2"/>
        <v/>
      </c>
      <c r="S14" s="7"/>
      <c r="T14" s="4"/>
    </row>
    <row r="15" spans="1:20" ht="16" thickBot="1" x14ac:dyDescent="0.25">
      <c r="A15" s="4"/>
      <c r="B15" s="4"/>
      <c r="C15" s="4"/>
      <c r="D15" s="4"/>
      <c r="E15" s="29"/>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4"/>
      <c r="B16" s="4"/>
      <c r="C16" s="4"/>
      <c r="D16" s="4"/>
      <c r="E16" s="29"/>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4"/>
      <c r="B17" s="4"/>
      <c r="C17" s="4"/>
      <c r="D17" s="4"/>
      <c r="E17" s="29"/>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4"/>
      <c r="B18" s="4"/>
      <c r="C18" s="4"/>
      <c r="D18" s="4"/>
      <c r="E18" s="29"/>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4"/>
      <c r="B19" s="4"/>
      <c r="C19" s="4"/>
      <c r="D19" s="4"/>
      <c r="E19" s="29"/>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4"/>
      <c r="B20" s="4"/>
      <c r="C20" s="4"/>
      <c r="D20" s="4"/>
      <c r="E20" s="29"/>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4"/>
      <c r="B21" s="4"/>
      <c r="C21" s="4"/>
      <c r="D21" s="4"/>
      <c r="E21" s="29"/>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4"/>
      <c r="B22" s="4"/>
      <c r="C22" s="4"/>
      <c r="D22" s="4"/>
      <c r="E22" s="6"/>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4"/>
      <c r="B23" s="4"/>
      <c r="C23" s="4"/>
      <c r="D23" s="4"/>
      <c r="E23" s="6"/>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4"/>
      <c r="B24" s="4"/>
      <c r="C24" s="4"/>
      <c r="D24" s="4"/>
      <c r="E24" s="6"/>
      <c r="F24" s="14" t="str">
        <f t="shared" si="0"/>
        <v/>
      </c>
      <c r="G24" s="15" t="str">
        <f t="shared" si="1"/>
        <v/>
      </c>
      <c r="H24" s="7"/>
      <c r="I24" s="7"/>
      <c r="J24" s="4"/>
      <c r="K24" s="6"/>
      <c r="L24" s="6"/>
      <c r="M24" s="6"/>
      <c r="N24" s="7"/>
      <c r="O24" s="4"/>
      <c r="P24" s="7"/>
      <c r="Q24" s="4"/>
      <c r="R24" s="16" t="str">
        <f t="shared" si="2"/>
        <v/>
      </c>
      <c r="S24" s="7"/>
      <c r="T24" s="4"/>
    </row>
    <row r="25" spans="1:20" ht="16" thickBot="1" x14ac:dyDescent="0.25">
      <c r="A25" s="4"/>
      <c r="B25" s="4"/>
      <c r="C25" s="4"/>
      <c r="D25" s="4"/>
      <c r="E25" s="6"/>
      <c r="F25" s="14" t="str">
        <f t="shared" si="0"/>
        <v/>
      </c>
      <c r="G25" s="15" t="str">
        <f t="shared" si="1"/>
        <v/>
      </c>
      <c r="H25" s="7"/>
      <c r="I25" s="7"/>
      <c r="J25" s="4"/>
      <c r="K25" s="6"/>
      <c r="L25" s="6"/>
      <c r="M25" s="6"/>
      <c r="N25" s="7"/>
      <c r="O25" s="4"/>
      <c r="P25" s="7"/>
      <c r="Q25" s="4"/>
      <c r="R25" s="16" t="str">
        <f t="shared" si="2"/>
        <v/>
      </c>
      <c r="S25" s="7"/>
      <c r="T25" s="4"/>
    </row>
    <row r="26" spans="1:20" ht="16" thickBot="1" x14ac:dyDescent="0.25">
      <c r="A26" s="4"/>
      <c r="B26" s="4"/>
      <c r="C26" s="4"/>
      <c r="D26" s="4"/>
      <c r="E26" s="6"/>
      <c r="F26" s="14" t="str">
        <f t="shared" si="0"/>
        <v/>
      </c>
      <c r="G26" s="15" t="str">
        <f t="shared" si="1"/>
        <v/>
      </c>
      <c r="H26" s="7"/>
      <c r="I26" s="7"/>
      <c r="J26" s="4"/>
      <c r="K26" s="6"/>
      <c r="L26" s="6"/>
      <c r="M26" s="6"/>
      <c r="N26" s="7"/>
      <c r="O26" s="4"/>
      <c r="P26" s="7"/>
      <c r="Q26" s="4"/>
      <c r="R26" s="16" t="str">
        <f t="shared" si="2"/>
        <v/>
      </c>
      <c r="S26" s="7"/>
      <c r="T26" s="4"/>
    </row>
    <row r="27" spans="1:20" ht="16" thickBot="1" x14ac:dyDescent="0.25">
      <c r="A27" s="4"/>
      <c r="B27" s="4"/>
      <c r="C27" s="4"/>
      <c r="D27" s="4"/>
      <c r="E27" s="6"/>
      <c r="F27" s="14" t="str">
        <f t="shared" si="0"/>
        <v/>
      </c>
      <c r="G27" s="15" t="str">
        <f t="shared" si="1"/>
        <v/>
      </c>
      <c r="H27" s="7"/>
      <c r="I27" s="7"/>
      <c r="J27" s="4"/>
      <c r="K27" s="6"/>
      <c r="L27" s="6"/>
      <c r="M27" s="6"/>
      <c r="N27" s="7"/>
      <c r="O27" s="4"/>
      <c r="P27" s="7"/>
      <c r="Q27" s="4"/>
      <c r="R27" s="16" t="str">
        <f t="shared" si="2"/>
        <v/>
      </c>
      <c r="S27" s="7"/>
      <c r="T27" s="4"/>
    </row>
    <row r="28" spans="1:20" ht="16" thickBot="1" x14ac:dyDescent="0.25">
      <c r="A28" s="4"/>
      <c r="B28" s="4"/>
      <c r="C28" s="4"/>
      <c r="D28" s="4"/>
      <c r="E28" s="6"/>
      <c r="F28" s="14" t="str">
        <f t="shared" si="0"/>
        <v/>
      </c>
      <c r="G28" s="15" t="str">
        <f t="shared" si="1"/>
        <v/>
      </c>
      <c r="H28" s="7"/>
      <c r="I28" s="7"/>
      <c r="J28" s="4"/>
      <c r="K28" s="6"/>
      <c r="L28" s="6"/>
      <c r="M28" s="6"/>
      <c r="N28" s="7"/>
      <c r="O28" s="4"/>
      <c r="P28" s="7"/>
      <c r="Q28" s="4"/>
      <c r="R28" s="16" t="str">
        <f t="shared" si="2"/>
        <v/>
      </c>
      <c r="S28" s="7"/>
      <c r="T28" s="4"/>
    </row>
    <row r="29" spans="1:20" ht="16" thickBot="1" x14ac:dyDescent="0.25">
      <c r="A29" s="4"/>
      <c r="B29" s="4"/>
      <c r="C29" s="4"/>
      <c r="D29" s="4"/>
      <c r="E29" s="6"/>
      <c r="F29" s="14" t="str">
        <f t="shared" si="0"/>
        <v/>
      </c>
      <c r="G29" s="15" t="str">
        <f t="shared" si="1"/>
        <v/>
      </c>
      <c r="H29" s="7"/>
      <c r="I29" s="7"/>
      <c r="J29" s="4"/>
      <c r="K29" s="6"/>
      <c r="L29" s="6"/>
      <c r="M29" s="6"/>
      <c r="N29" s="7"/>
      <c r="O29" s="4"/>
      <c r="P29" s="7"/>
      <c r="Q29" s="4"/>
      <c r="R29" s="16" t="str">
        <f t="shared" si="2"/>
        <v/>
      </c>
      <c r="S29" s="7"/>
      <c r="T29" s="4"/>
    </row>
    <row r="30" spans="1:20" ht="16" thickBot="1" x14ac:dyDescent="0.25">
      <c r="A30" s="4"/>
      <c r="B30" s="4"/>
      <c r="C30" s="4"/>
      <c r="D30" s="4"/>
      <c r="E30" s="6"/>
      <c r="F30" s="14" t="str">
        <f t="shared" si="0"/>
        <v/>
      </c>
      <c r="G30" s="15" t="str">
        <f t="shared" si="1"/>
        <v/>
      </c>
      <c r="H30" s="7"/>
      <c r="I30" s="7"/>
      <c r="J30" s="4"/>
      <c r="K30" s="6"/>
      <c r="L30" s="6"/>
      <c r="M30" s="6"/>
      <c r="N30" s="7"/>
      <c r="O30" s="4"/>
      <c r="P30" s="7"/>
      <c r="Q30" s="4"/>
      <c r="R30" s="16" t="str">
        <f t="shared" si="2"/>
        <v/>
      </c>
      <c r="S30" s="7"/>
      <c r="T30" s="4"/>
    </row>
    <row r="31" spans="1:20" ht="16" thickBot="1" x14ac:dyDescent="0.25">
      <c r="A31" s="4"/>
      <c r="B31" s="4"/>
      <c r="C31" s="4"/>
      <c r="D31" s="4"/>
      <c r="E31" s="6"/>
      <c r="F31" s="14" t="str">
        <f t="shared" si="0"/>
        <v/>
      </c>
      <c r="G31" s="15" t="str">
        <f t="shared" si="1"/>
        <v/>
      </c>
      <c r="H31" s="7"/>
      <c r="I31" s="7"/>
      <c r="J31" s="4"/>
      <c r="K31" s="6"/>
      <c r="L31" s="6"/>
      <c r="M31" s="6"/>
      <c r="N31" s="7"/>
      <c r="O31" s="4"/>
      <c r="P31" s="7"/>
      <c r="Q31" s="4"/>
      <c r="R31" s="16" t="str">
        <f t="shared" si="2"/>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22:T31 H22:I31" name="区域3" securityDescriptor="O:WDG:WDD:(A;;CC;;;WD)"/>
    <protectedRange algorithmName="SHA-512" hashValue="K/SDhfe+/mjxv835odsVoEdtAHi7cAaH/jgwxLhbSWA8AwXq7rzFQ5bNmKChXjNkjDXl9kBDks9BeCwB940epA==" saltValue="Umv4IPsuPuqtBoPxakNlTw==" spinCount="100000" sqref="A22:E31 S22:T31 H22:Q31" name="区域1" securityDescriptor="O:WDG:WDD:(A;;CC;;;WD)"/>
    <protectedRange algorithmName="SHA-512" hashValue="l1fHgc1sn3GbDQtgPtObh5+t7OL3RqRoTbD8spI9RdpGb1tJka3sPqVR5prcrUOY6S1IScfOCNcLFg9dAyDrRQ==" saltValue="nrfajk7BgFTF1u/ElXNgLQ==" spinCount="100000" sqref="J22:Q31" name="区域2" securityDescriptor="O:WDG:WDD:(A;;CC;;;WD)"/>
    <protectedRange algorithmName="SHA-512" hashValue="Wz6AdmABacdLpzhjV/iEHOpAZxX5uFPUHfb7O8gHmSRJrtjrAEnR8v1VZNZM7oz8udZc1nX8h9RDIZmlvaZYtA==" saltValue="s5A0E9YuB7q7LjZBwuMWPQ==" spinCount="100000" sqref="S5:T6 H5:I21 S8:T21 S7" name="区域3_1" securityDescriptor="O:WDG:WDD:(A;;CC;;;WD)"/>
    <protectedRange algorithmName="SHA-512" hashValue="K/SDhfe+/mjxv835odsVoEdtAHi7cAaH/jgwxLhbSWA8AwXq7rzFQ5bNmKChXjNkjDXl9kBDks9BeCwB940epA==" saltValue="Umv4IPsuPuqtBoPxakNlTw==" spinCount="100000" sqref="A5:E21 S5:T6 S13:T21 H5:Q21 S7:S12" name="区域1_1" securityDescriptor="O:WDG:WDD:(A;;CC;;;WD)"/>
    <protectedRange algorithmName="SHA-512" hashValue="l1fHgc1sn3GbDQtgPtObh5+t7OL3RqRoTbD8spI9RdpGb1tJka3sPqVR5prcrUOY6S1IScfOCNcLFg9dAyDrRQ==" saltValue="nrfajk7BgFTF1u/ElXNgLQ==" spinCount="100000" sqref="J5:Q21" name="区域2_1" securityDescriptor="O:WDG:WDD:(A;;CC;;;WD)"/>
    <protectedRange algorithmName="SHA-512" hashValue="Wz6AdmABacdLpzhjV/iEHOpAZxX5uFPUHfb7O8gHmSRJrtjrAEnR8v1VZNZM7oz8udZc1nX8h9RDIZmlvaZYtA==" saltValue="s5A0E9YuB7q7LjZBwuMWPQ==" spinCount="100000" sqref="T7" name="区域3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8387B-80FD-7342-97D6-B0F50B4E06BA}">
  <dimension ref="A1:T31"/>
  <sheetViews>
    <sheetView workbookViewId="0">
      <selection activeCell="A11" sqref="A11:XFD11"/>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3" t="s">
        <v>7</v>
      </c>
      <c r="J4" s="3" t="s">
        <v>9</v>
      </c>
      <c r="K4" s="3" t="s">
        <v>11</v>
      </c>
      <c r="L4" s="3" t="s">
        <v>27</v>
      </c>
      <c r="M4" s="3" t="s">
        <v>21</v>
      </c>
      <c r="N4" s="13" t="s">
        <v>28</v>
      </c>
      <c r="O4" s="9" t="s">
        <v>5</v>
      </c>
      <c r="P4" s="13" t="s">
        <v>29</v>
      </c>
      <c r="Q4" s="9" t="s">
        <v>5</v>
      </c>
      <c r="R4" s="44"/>
      <c r="S4" s="46"/>
      <c r="T4" s="41"/>
    </row>
    <row r="5" spans="1:20" ht="15.75" customHeight="1" thickBot="1" x14ac:dyDescent="0.25">
      <c r="A5" s="5"/>
      <c r="B5" s="5"/>
      <c r="C5" s="6"/>
      <c r="D5" s="4">
        <v>44351</v>
      </c>
      <c r="E5" s="29">
        <v>26</v>
      </c>
      <c r="F5" s="14">
        <f>IF(I5="Melted Out", 0, IF(I5="","",H5-E5-K5-M5))</f>
        <v>1174</v>
      </c>
      <c r="G5" s="15">
        <f>IF(AND(F5&lt;&gt;"",F4&lt;&gt;""),IF(I5="New Installation",0,IF(I5="Melted Out","&gt;"&amp;TEXT((F4+K4+M4)-(F5+K5+M5),"0.00"),(F4+K4+M4)-(F5+K5+M5))),"")</f>
        <v>0</v>
      </c>
      <c r="H5" s="7">
        <v>1200</v>
      </c>
      <c r="I5" s="7" t="s">
        <v>38</v>
      </c>
      <c r="J5" s="6" t="s">
        <v>18</v>
      </c>
      <c r="K5" s="7">
        <v>0</v>
      </c>
      <c r="L5" s="7"/>
      <c r="M5" s="7">
        <v>0</v>
      </c>
      <c r="N5" s="7"/>
      <c r="O5" s="7"/>
      <c r="P5" s="7"/>
      <c r="Q5" s="7"/>
      <c r="R5" s="16">
        <f>IF(I5="New Installation",0,IF(I5="","",IF(OR(I5="Melted Out",F5=0),"&gt;"&amp;TEXT((F4-F5)*IF(ISNUMBER(P5),P5,0.9)+M4*N4-M5*N5,"0.00"),(F4-F5)*IF(ISNUMBER(P5),P5,0.9)+M4*N4-M5*N5)))</f>
        <v>0</v>
      </c>
      <c r="S5" s="7" t="s">
        <v>96</v>
      </c>
      <c r="T5" s="4" t="s">
        <v>92</v>
      </c>
    </row>
    <row r="6" spans="1:20" ht="76" thickBot="1" x14ac:dyDescent="0.25">
      <c r="A6" s="5">
        <v>61.483342</v>
      </c>
      <c r="B6" s="5">
        <v>142.91560999999999</v>
      </c>
      <c r="C6" s="6">
        <v>544.31121800000005</v>
      </c>
      <c r="D6" s="4">
        <v>44352</v>
      </c>
      <c r="E6" s="29">
        <v>40</v>
      </c>
      <c r="F6" s="14">
        <f>IF(I6="Melted Out", 0, IF(I6="","",H6-E6-K6-M6))</f>
        <v>1160</v>
      </c>
      <c r="G6" s="15">
        <f>IF(AND(F6&lt;&gt;"",F5&lt;&gt;""),IF(I6="New Installation",0,IF(I6="Melted Out","&gt;"&amp;TEXT((F5+K5+M5)-(F6+K6+M6),"0.00"),(F5+K5+M5)-(F6+K6+M6))),"")</f>
        <v>14</v>
      </c>
      <c r="H6" s="7">
        <v>1200</v>
      </c>
      <c r="I6" s="7" t="s">
        <v>41</v>
      </c>
      <c r="J6" s="8" t="s">
        <v>18</v>
      </c>
      <c r="K6" s="7">
        <v>0</v>
      </c>
      <c r="L6" s="7"/>
      <c r="M6" s="7">
        <v>0</v>
      </c>
      <c r="N6" s="7"/>
      <c r="O6" s="7"/>
      <c r="P6" s="7"/>
      <c r="Q6" s="7"/>
      <c r="R6" s="16">
        <f>IF(I6="New Installation",0,IF(I6="","",IF(OR(I6="Melted Out",F6=0),"&gt;"&amp;TEXT((F5-F6)*IF(ISNUMBER(P6),P6,0.9)+M5*N5-M6*N6,"0.00"),(F5-F6)*IF(ISNUMBER(P6),P6,0.9)+M5*N5-M6*N6)))</f>
        <v>12.6</v>
      </c>
      <c r="S6" s="7" t="s">
        <v>101</v>
      </c>
      <c r="T6" s="4" t="s">
        <v>92</v>
      </c>
    </row>
    <row r="7" spans="1:20" ht="91" thickBot="1" x14ac:dyDescent="0.25">
      <c r="A7" s="5">
        <v>61.483286004513502</v>
      </c>
      <c r="B7" s="5">
        <v>142.915598032996</v>
      </c>
      <c r="C7" s="6">
        <v>549.308716</v>
      </c>
      <c r="D7" s="4">
        <v>44390</v>
      </c>
      <c r="E7" s="29">
        <v>495</v>
      </c>
      <c r="F7" s="14">
        <f t="shared" ref="F7:F8" si="0">IF(I7="Melted Out", 0, IF(I7="","",H7-E7-K7-M7))</f>
        <v>0</v>
      </c>
      <c r="G7" s="15" t="str">
        <f t="shared" ref="G7:G8" si="1">IF(AND(F7&lt;&gt;"",F6&lt;&gt;""),IF(I7="New Installation",0,IF(I7="Melted Out","&gt;"&amp;TEXT((F6+K6+M6)-(F7+K7+M7),"0.00"),(F6+K6+M6)-(F7+K7+M7))),"")</f>
        <v>&gt;1160.00</v>
      </c>
      <c r="H7" s="7">
        <v>1200</v>
      </c>
      <c r="I7" s="7" t="s">
        <v>8</v>
      </c>
      <c r="J7" s="8"/>
      <c r="K7" s="7"/>
      <c r="L7" s="7"/>
      <c r="M7" s="7"/>
      <c r="N7" s="7"/>
      <c r="O7" s="7"/>
      <c r="P7" s="7"/>
      <c r="Q7" s="7"/>
      <c r="R7" s="16" t="str">
        <f t="shared" ref="R7:R10" si="2">IF(I7="New Installation",0,IF(I7="","",IF(OR(I7="Melted Out",F7=0),"&gt;"&amp;TEXT((F6-F7)*IF(ISNUMBER(P7),P7,0.9)+M6*N6-M7*N7,"0.00"),(F6-F7)*IF(ISNUMBER(P7),P7,0.9)+M6*N6-M7*N7)))</f>
        <v>&gt;1044.00</v>
      </c>
      <c r="S7" s="7" t="s">
        <v>111</v>
      </c>
      <c r="T7" s="4" t="s">
        <v>110</v>
      </c>
    </row>
    <row r="8" spans="1:20" ht="16" thickBot="1" x14ac:dyDescent="0.25">
      <c r="A8" s="5"/>
      <c r="B8" s="5"/>
      <c r="C8" s="6"/>
      <c r="D8" s="4">
        <v>44391</v>
      </c>
      <c r="E8" s="29">
        <v>14</v>
      </c>
      <c r="F8" s="14">
        <f t="shared" si="0"/>
        <v>1186</v>
      </c>
      <c r="G8" s="15">
        <f t="shared" si="1"/>
        <v>0</v>
      </c>
      <c r="H8" s="7">
        <v>1200</v>
      </c>
      <c r="I8" s="7" t="s">
        <v>38</v>
      </c>
      <c r="J8" s="4" t="s">
        <v>18</v>
      </c>
      <c r="K8" s="6">
        <v>0</v>
      </c>
      <c r="L8" s="6"/>
      <c r="M8" s="6">
        <v>0</v>
      </c>
      <c r="N8" s="7"/>
      <c r="O8" s="4"/>
      <c r="P8" s="7"/>
      <c r="Q8" s="7"/>
      <c r="R8" s="16">
        <f t="shared" si="2"/>
        <v>0</v>
      </c>
      <c r="S8" s="4"/>
      <c r="T8" s="4" t="s">
        <v>92</v>
      </c>
    </row>
    <row r="9" spans="1:20" ht="16" thickBot="1" x14ac:dyDescent="0.25">
      <c r="A9" s="5"/>
      <c r="B9" s="5"/>
      <c r="C9" s="6"/>
      <c r="D9" s="4">
        <v>44394</v>
      </c>
      <c r="E9" s="29">
        <v>53</v>
      </c>
      <c r="F9" s="14">
        <f t="shared" ref="F9:F10" si="3">IF(I9="Melted Out", 0, IF(I9="","",H9-E9-K9-M9))</f>
        <v>1147</v>
      </c>
      <c r="G9" s="15">
        <f t="shared" ref="G9:G10" si="4">IF(AND(F9&lt;&gt;"",F8&lt;&gt;""),IF(I9="New Installation",0,IF(I9="Melted Out","&gt;"&amp;TEXT((F8+K8+M8)-(F9+K9+M9),"0.00"),(F8+K8+M8)-(F9+K9+M9))),"")</f>
        <v>39</v>
      </c>
      <c r="H9" s="7">
        <v>1200</v>
      </c>
      <c r="I9" s="7" t="s">
        <v>41</v>
      </c>
      <c r="J9" s="4" t="s">
        <v>18</v>
      </c>
      <c r="K9" s="6">
        <v>0</v>
      </c>
      <c r="L9" s="6"/>
      <c r="M9" s="6">
        <v>0</v>
      </c>
      <c r="N9" s="7"/>
      <c r="O9" s="4"/>
      <c r="P9" s="7"/>
      <c r="Q9" s="7"/>
      <c r="R9" s="16">
        <f t="shared" si="2"/>
        <v>35.1</v>
      </c>
      <c r="S9" s="4"/>
      <c r="T9" s="4" t="s">
        <v>110</v>
      </c>
    </row>
    <row r="10" spans="1:20" ht="16" thickBot="1" x14ac:dyDescent="0.25">
      <c r="A10" s="5">
        <v>61.483272999999997</v>
      </c>
      <c r="B10" s="5">
        <v>142.91541000000001</v>
      </c>
      <c r="C10" s="6">
        <v>532.96093800000006</v>
      </c>
      <c r="D10" s="4">
        <v>44450</v>
      </c>
      <c r="E10" s="29">
        <v>485</v>
      </c>
      <c r="F10" s="14">
        <f t="shared" si="3"/>
        <v>715</v>
      </c>
      <c r="G10" s="15">
        <f t="shared" si="4"/>
        <v>432</v>
      </c>
      <c r="H10" s="7">
        <v>1200</v>
      </c>
      <c r="I10" s="7" t="s">
        <v>41</v>
      </c>
      <c r="J10" s="4" t="s">
        <v>18</v>
      </c>
      <c r="K10" s="6">
        <v>0</v>
      </c>
      <c r="L10" s="6"/>
      <c r="M10" s="6">
        <v>0</v>
      </c>
      <c r="N10" s="7"/>
      <c r="O10" s="7"/>
      <c r="P10" s="7"/>
      <c r="Q10" s="7"/>
      <c r="R10" s="16">
        <f t="shared" si="2"/>
        <v>388.8</v>
      </c>
      <c r="S10" s="4"/>
      <c r="T10" s="4" t="s">
        <v>126</v>
      </c>
    </row>
    <row r="11" spans="1:20" ht="15" thickBot="1" x14ac:dyDescent="0.25">
      <c r="A11" s="5"/>
      <c r="B11" s="5"/>
      <c r="C11" s="6"/>
      <c r="D11" s="4"/>
      <c r="E11" s="29"/>
      <c r="F11" s="14"/>
      <c r="G11" s="15"/>
      <c r="H11" s="7"/>
      <c r="I11" s="7"/>
      <c r="J11" s="4"/>
      <c r="K11" s="6"/>
      <c r="L11" s="6"/>
      <c r="M11" s="6"/>
      <c r="N11" s="7"/>
      <c r="O11" s="4"/>
      <c r="P11" s="7"/>
      <c r="Q11" s="7"/>
      <c r="R11" s="16"/>
      <c r="S11" s="4"/>
      <c r="T11" s="4"/>
    </row>
    <row r="12" spans="1:20" ht="15" thickBot="1" x14ac:dyDescent="0.25">
      <c r="A12" s="5"/>
      <c r="B12" s="5"/>
      <c r="C12" s="6"/>
      <c r="D12" s="4"/>
      <c r="E12" s="29"/>
      <c r="F12" s="14"/>
      <c r="G12" s="15"/>
      <c r="H12" s="7"/>
      <c r="I12" s="7"/>
      <c r="J12" s="4"/>
      <c r="K12" s="6"/>
      <c r="L12" s="6"/>
      <c r="M12" s="6"/>
      <c r="N12" s="7"/>
      <c r="O12" s="4"/>
      <c r="P12" s="7"/>
      <c r="Q12" s="7"/>
      <c r="R12" s="16"/>
      <c r="S12" s="4"/>
      <c r="T12" s="4"/>
    </row>
    <row r="13" spans="1:20" ht="16" thickBot="1" x14ac:dyDescent="0.25">
      <c r="A13" s="5"/>
      <c r="B13" s="5"/>
      <c r="C13" s="6"/>
      <c r="D13" s="4"/>
      <c r="E13" s="29"/>
      <c r="F13" s="14" t="str">
        <f t="shared" ref="F13:F31" si="5">IF(I13="Melted Out", 0, IF(I13="","",H13-E13-K13-M13))</f>
        <v/>
      </c>
      <c r="G13" s="15" t="str">
        <f t="shared" ref="G13:G31" si="6">IF(AND(F13&lt;&gt;"",F12&lt;&gt;""),IF(I13="New Installation",0,IF(I13="Melted Out","&gt;"&amp;TEXT((F12+K12+M12)-(F13+K13+M13),"0.00"),(F12+K12+M12)-(F13+K13+M13))),"")</f>
        <v/>
      </c>
      <c r="H13" s="7"/>
      <c r="I13" s="7"/>
      <c r="J13" s="4"/>
      <c r="K13" s="6"/>
      <c r="L13" s="6"/>
      <c r="M13" s="6"/>
      <c r="N13" s="7"/>
      <c r="O13" s="4"/>
      <c r="P13" s="7"/>
      <c r="Q13" s="4"/>
      <c r="R13" s="16" t="str">
        <f t="shared" ref="R13:R31" si="7">IF(I13="New Installation",0,IF(I13="","",IF(OR(I13="Melted Out",F13=0),"&gt;"&amp;TEXT((F12-F13)*IF(ISNUMBER(P13),P13,0.9)+M12*N12-M13*N13,"0.00"),(F12-F13)*IF(ISNUMBER(P13),P13,0.9)+M12*N12-M13*N13)))</f>
        <v/>
      </c>
      <c r="S13" s="7"/>
      <c r="T13" s="4"/>
    </row>
    <row r="14" spans="1:20" ht="16" thickBot="1" x14ac:dyDescent="0.25">
      <c r="A14" s="5"/>
      <c r="B14" s="5"/>
      <c r="C14" s="6"/>
      <c r="D14" s="4"/>
      <c r="E14" s="29"/>
      <c r="F14" s="14" t="str">
        <f t="shared" si="5"/>
        <v/>
      </c>
      <c r="G14" s="15" t="str">
        <f t="shared" si="6"/>
        <v/>
      </c>
      <c r="H14" s="7"/>
      <c r="I14" s="7"/>
      <c r="J14" s="4"/>
      <c r="K14" s="6"/>
      <c r="L14" s="6"/>
      <c r="M14" s="6"/>
      <c r="N14" s="7"/>
      <c r="O14" s="4"/>
      <c r="P14" s="7"/>
      <c r="Q14" s="4"/>
      <c r="R14" s="16" t="str">
        <f t="shared" si="7"/>
        <v/>
      </c>
      <c r="S14" s="7"/>
      <c r="T14" s="4"/>
    </row>
    <row r="15" spans="1:20" ht="16" thickBot="1" x14ac:dyDescent="0.25">
      <c r="A15" s="5"/>
      <c r="B15" s="5"/>
      <c r="C15" s="6"/>
      <c r="D15" s="4"/>
      <c r="E15" s="29"/>
      <c r="F15" s="14" t="str">
        <f t="shared" si="5"/>
        <v/>
      </c>
      <c r="G15" s="15" t="str">
        <f t="shared" si="6"/>
        <v/>
      </c>
      <c r="H15" s="7"/>
      <c r="I15" s="7"/>
      <c r="J15" s="4"/>
      <c r="K15" s="6"/>
      <c r="L15" s="6"/>
      <c r="M15" s="6"/>
      <c r="N15" s="7"/>
      <c r="O15" s="4"/>
      <c r="P15" s="7"/>
      <c r="Q15" s="4"/>
      <c r="R15" s="16" t="str">
        <f t="shared" si="7"/>
        <v/>
      </c>
      <c r="S15" s="7"/>
      <c r="T15" s="4"/>
    </row>
    <row r="16" spans="1:20" ht="16" thickBot="1" x14ac:dyDescent="0.25">
      <c r="A16" s="5"/>
      <c r="B16" s="5"/>
      <c r="C16" s="6"/>
      <c r="D16" s="4"/>
      <c r="E16" s="29"/>
      <c r="F16" s="14" t="str">
        <f t="shared" si="5"/>
        <v/>
      </c>
      <c r="G16" s="15" t="str">
        <f t="shared" si="6"/>
        <v/>
      </c>
      <c r="H16" s="7"/>
      <c r="I16" s="7"/>
      <c r="J16" s="4"/>
      <c r="K16" s="6"/>
      <c r="L16" s="6"/>
      <c r="M16" s="6"/>
      <c r="N16" s="7"/>
      <c r="O16" s="4"/>
      <c r="P16" s="7"/>
      <c r="Q16" s="4"/>
      <c r="R16" s="16" t="str">
        <f t="shared" si="7"/>
        <v/>
      </c>
      <c r="S16" s="7"/>
      <c r="T16" s="4"/>
    </row>
    <row r="17" spans="1:20" ht="16" thickBot="1" x14ac:dyDescent="0.25">
      <c r="A17" s="5"/>
      <c r="B17" s="5"/>
      <c r="C17" s="6"/>
      <c r="D17" s="4"/>
      <c r="E17" s="29"/>
      <c r="F17" s="14" t="str">
        <f t="shared" si="5"/>
        <v/>
      </c>
      <c r="G17" s="15" t="str">
        <f t="shared" si="6"/>
        <v/>
      </c>
      <c r="H17" s="7"/>
      <c r="I17" s="7"/>
      <c r="J17" s="4"/>
      <c r="K17" s="6"/>
      <c r="L17" s="6"/>
      <c r="M17" s="6"/>
      <c r="N17" s="7"/>
      <c r="O17" s="4"/>
      <c r="P17" s="7"/>
      <c r="Q17" s="4"/>
      <c r="R17" s="16" t="str">
        <f t="shared" si="7"/>
        <v/>
      </c>
      <c r="S17" s="7"/>
      <c r="T17" s="4"/>
    </row>
    <row r="18" spans="1:20" ht="16" thickBot="1" x14ac:dyDescent="0.25">
      <c r="A18" s="5"/>
      <c r="B18" s="5"/>
      <c r="C18" s="6"/>
      <c r="D18" s="4"/>
      <c r="E18" s="29"/>
      <c r="F18" s="14" t="str">
        <f t="shared" si="5"/>
        <v/>
      </c>
      <c r="G18" s="15" t="str">
        <f t="shared" si="6"/>
        <v/>
      </c>
      <c r="H18" s="7"/>
      <c r="I18" s="7"/>
      <c r="J18" s="4"/>
      <c r="K18" s="6"/>
      <c r="L18" s="6"/>
      <c r="M18" s="6"/>
      <c r="N18" s="7"/>
      <c r="O18" s="4"/>
      <c r="P18" s="7"/>
      <c r="Q18" s="4"/>
      <c r="R18" s="16" t="str">
        <f t="shared" si="7"/>
        <v/>
      </c>
      <c r="S18" s="7"/>
      <c r="T18" s="4"/>
    </row>
    <row r="19" spans="1:20" ht="16" thickBot="1" x14ac:dyDescent="0.25">
      <c r="A19" s="5"/>
      <c r="B19" s="5"/>
      <c r="C19" s="6"/>
      <c r="D19" s="4"/>
      <c r="E19" s="29"/>
      <c r="F19" s="14" t="str">
        <f t="shared" si="5"/>
        <v/>
      </c>
      <c r="G19" s="15" t="str">
        <f t="shared" si="6"/>
        <v/>
      </c>
      <c r="H19" s="7"/>
      <c r="I19" s="7"/>
      <c r="J19" s="4"/>
      <c r="K19" s="6"/>
      <c r="L19" s="6"/>
      <c r="M19" s="6"/>
      <c r="N19" s="7"/>
      <c r="O19" s="4"/>
      <c r="P19" s="7"/>
      <c r="Q19" s="4"/>
      <c r="R19" s="16" t="str">
        <f t="shared" si="7"/>
        <v/>
      </c>
      <c r="S19" s="7"/>
      <c r="T19" s="4"/>
    </row>
    <row r="20" spans="1:20" ht="16" thickBot="1" x14ac:dyDescent="0.25">
      <c r="A20" s="5"/>
      <c r="B20" s="5"/>
      <c r="C20" s="6"/>
      <c r="D20" s="4"/>
      <c r="E20" s="29"/>
      <c r="F20" s="14" t="str">
        <f t="shared" si="5"/>
        <v/>
      </c>
      <c r="G20" s="15" t="str">
        <f t="shared" si="6"/>
        <v/>
      </c>
      <c r="H20" s="7"/>
      <c r="I20" s="7"/>
      <c r="J20" s="4"/>
      <c r="K20" s="6"/>
      <c r="L20" s="6"/>
      <c r="M20" s="6"/>
      <c r="N20" s="7"/>
      <c r="O20" s="4"/>
      <c r="P20" s="7"/>
      <c r="Q20" s="4"/>
      <c r="R20" s="16" t="str">
        <f t="shared" si="7"/>
        <v/>
      </c>
      <c r="S20" s="7"/>
      <c r="T20" s="4"/>
    </row>
    <row r="21" spans="1:20" ht="16" thickBot="1" x14ac:dyDescent="0.25">
      <c r="A21" s="4"/>
      <c r="B21" s="4"/>
      <c r="C21" s="4"/>
      <c r="D21" s="4"/>
      <c r="E21" s="29"/>
      <c r="F21" s="14" t="str">
        <f t="shared" si="5"/>
        <v/>
      </c>
      <c r="G21" s="15" t="str">
        <f t="shared" si="6"/>
        <v/>
      </c>
      <c r="H21" s="7"/>
      <c r="I21" s="7"/>
      <c r="J21" s="4"/>
      <c r="K21" s="6"/>
      <c r="L21" s="6"/>
      <c r="M21" s="6"/>
      <c r="N21" s="7"/>
      <c r="O21" s="4"/>
      <c r="P21" s="7"/>
      <c r="Q21" s="4"/>
      <c r="R21" s="16" t="str">
        <f t="shared" si="7"/>
        <v/>
      </c>
      <c r="S21" s="7"/>
      <c r="T21" s="4"/>
    </row>
    <row r="22" spans="1:20" ht="16" thickBot="1" x14ac:dyDescent="0.25">
      <c r="A22" s="4"/>
      <c r="B22" s="4"/>
      <c r="C22" s="4"/>
      <c r="D22" s="4"/>
      <c r="E22" s="6"/>
      <c r="F22" s="14" t="str">
        <f t="shared" si="5"/>
        <v/>
      </c>
      <c r="G22" s="15" t="str">
        <f t="shared" si="6"/>
        <v/>
      </c>
      <c r="H22" s="7"/>
      <c r="I22" s="7"/>
      <c r="J22" s="4"/>
      <c r="K22" s="6"/>
      <c r="L22" s="6"/>
      <c r="M22" s="6"/>
      <c r="N22" s="7"/>
      <c r="O22" s="4"/>
      <c r="P22" s="7"/>
      <c r="Q22" s="4"/>
      <c r="R22" s="16" t="str">
        <f t="shared" si="7"/>
        <v/>
      </c>
      <c r="S22" s="7"/>
      <c r="T22" s="4"/>
    </row>
    <row r="23" spans="1:20" ht="16" thickBot="1" x14ac:dyDescent="0.25">
      <c r="A23" s="4"/>
      <c r="B23" s="4"/>
      <c r="C23" s="4"/>
      <c r="D23" s="4"/>
      <c r="E23" s="6"/>
      <c r="F23" s="14" t="str">
        <f t="shared" si="5"/>
        <v/>
      </c>
      <c r="G23" s="15" t="str">
        <f t="shared" si="6"/>
        <v/>
      </c>
      <c r="H23" s="7"/>
      <c r="I23" s="7"/>
      <c r="J23" s="4"/>
      <c r="K23" s="6"/>
      <c r="L23" s="6"/>
      <c r="M23" s="6"/>
      <c r="N23" s="7"/>
      <c r="O23" s="4"/>
      <c r="P23" s="7"/>
      <c r="Q23" s="4"/>
      <c r="R23" s="16" t="str">
        <f t="shared" si="7"/>
        <v/>
      </c>
      <c r="S23" s="7"/>
      <c r="T23" s="4"/>
    </row>
    <row r="24" spans="1:20" ht="16" thickBot="1" x14ac:dyDescent="0.25">
      <c r="A24" s="4"/>
      <c r="B24" s="4"/>
      <c r="C24" s="4"/>
      <c r="D24" s="4"/>
      <c r="E24" s="6"/>
      <c r="F24" s="14" t="str">
        <f t="shared" si="5"/>
        <v/>
      </c>
      <c r="G24" s="15" t="str">
        <f t="shared" si="6"/>
        <v/>
      </c>
      <c r="H24" s="7"/>
      <c r="I24" s="7"/>
      <c r="J24" s="4"/>
      <c r="K24" s="6"/>
      <c r="L24" s="6"/>
      <c r="M24" s="6"/>
      <c r="N24" s="7"/>
      <c r="O24" s="4"/>
      <c r="P24" s="7"/>
      <c r="Q24" s="4"/>
      <c r="R24" s="16" t="str">
        <f t="shared" si="7"/>
        <v/>
      </c>
      <c r="S24" s="7"/>
      <c r="T24" s="4"/>
    </row>
    <row r="25" spans="1:20" ht="16" thickBot="1" x14ac:dyDescent="0.25">
      <c r="A25" s="4"/>
      <c r="B25" s="4"/>
      <c r="C25" s="4"/>
      <c r="D25" s="4"/>
      <c r="E25" s="6"/>
      <c r="F25" s="14" t="str">
        <f t="shared" si="5"/>
        <v/>
      </c>
      <c r="G25" s="15" t="str">
        <f t="shared" si="6"/>
        <v/>
      </c>
      <c r="H25" s="7"/>
      <c r="I25" s="7"/>
      <c r="J25" s="4"/>
      <c r="K25" s="6"/>
      <c r="L25" s="6"/>
      <c r="M25" s="6"/>
      <c r="N25" s="7"/>
      <c r="O25" s="4"/>
      <c r="P25" s="7"/>
      <c r="Q25" s="4"/>
      <c r="R25" s="16" t="str">
        <f t="shared" si="7"/>
        <v/>
      </c>
      <c r="S25" s="7"/>
      <c r="T25" s="4"/>
    </row>
    <row r="26" spans="1:20" ht="16" thickBot="1" x14ac:dyDescent="0.25">
      <c r="A26" s="4"/>
      <c r="B26" s="4"/>
      <c r="C26" s="4"/>
      <c r="D26" s="4"/>
      <c r="E26" s="6"/>
      <c r="F26" s="14" t="str">
        <f t="shared" si="5"/>
        <v/>
      </c>
      <c r="G26" s="15" t="str">
        <f t="shared" si="6"/>
        <v/>
      </c>
      <c r="H26" s="7"/>
      <c r="I26" s="7"/>
      <c r="J26" s="4"/>
      <c r="K26" s="6"/>
      <c r="L26" s="6"/>
      <c r="M26" s="6"/>
      <c r="N26" s="7"/>
      <c r="O26" s="4"/>
      <c r="P26" s="7"/>
      <c r="Q26" s="4"/>
      <c r="R26" s="16" t="str">
        <f t="shared" si="7"/>
        <v/>
      </c>
      <c r="S26" s="7"/>
      <c r="T26" s="4"/>
    </row>
    <row r="27" spans="1:20" ht="16" thickBot="1" x14ac:dyDescent="0.25">
      <c r="A27" s="4"/>
      <c r="B27" s="4"/>
      <c r="C27" s="4"/>
      <c r="D27" s="4"/>
      <c r="E27" s="6"/>
      <c r="F27" s="14" t="str">
        <f t="shared" si="5"/>
        <v/>
      </c>
      <c r="G27" s="15" t="str">
        <f t="shared" si="6"/>
        <v/>
      </c>
      <c r="H27" s="7"/>
      <c r="I27" s="7"/>
      <c r="J27" s="4"/>
      <c r="K27" s="6"/>
      <c r="L27" s="6"/>
      <c r="M27" s="6"/>
      <c r="N27" s="7"/>
      <c r="O27" s="4"/>
      <c r="P27" s="7"/>
      <c r="Q27" s="4"/>
      <c r="R27" s="16" t="str">
        <f t="shared" si="7"/>
        <v/>
      </c>
      <c r="S27" s="7"/>
      <c r="T27" s="4"/>
    </row>
    <row r="28" spans="1:20" ht="16" thickBot="1" x14ac:dyDescent="0.25">
      <c r="A28" s="4"/>
      <c r="B28" s="4"/>
      <c r="C28" s="4"/>
      <c r="D28" s="4"/>
      <c r="E28" s="6"/>
      <c r="F28" s="14" t="str">
        <f t="shared" si="5"/>
        <v/>
      </c>
      <c r="G28" s="15" t="str">
        <f t="shared" si="6"/>
        <v/>
      </c>
      <c r="H28" s="7"/>
      <c r="I28" s="7"/>
      <c r="J28" s="4"/>
      <c r="K28" s="6"/>
      <c r="L28" s="6"/>
      <c r="M28" s="6"/>
      <c r="N28" s="7"/>
      <c r="O28" s="4"/>
      <c r="P28" s="7"/>
      <c r="Q28" s="4"/>
      <c r="R28" s="16" t="str">
        <f t="shared" si="7"/>
        <v/>
      </c>
      <c r="S28" s="7"/>
      <c r="T28" s="4"/>
    </row>
    <row r="29" spans="1:20" ht="16" thickBot="1" x14ac:dyDescent="0.25">
      <c r="A29" s="4"/>
      <c r="B29" s="4"/>
      <c r="C29" s="4"/>
      <c r="D29" s="4"/>
      <c r="E29" s="6"/>
      <c r="F29" s="14" t="str">
        <f t="shared" si="5"/>
        <v/>
      </c>
      <c r="G29" s="15" t="str">
        <f t="shared" si="6"/>
        <v/>
      </c>
      <c r="H29" s="7"/>
      <c r="I29" s="7"/>
      <c r="J29" s="4"/>
      <c r="K29" s="6"/>
      <c r="L29" s="6"/>
      <c r="M29" s="6"/>
      <c r="N29" s="7"/>
      <c r="O29" s="4"/>
      <c r="P29" s="7"/>
      <c r="Q29" s="4"/>
      <c r="R29" s="16" t="str">
        <f t="shared" si="7"/>
        <v/>
      </c>
      <c r="S29" s="7"/>
      <c r="T29" s="4"/>
    </row>
    <row r="30" spans="1:20" ht="16" thickBot="1" x14ac:dyDescent="0.25">
      <c r="A30" s="4"/>
      <c r="B30" s="4"/>
      <c r="C30" s="4"/>
      <c r="D30" s="4"/>
      <c r="E30" s="6"/>
      <c r="F30" s="14" t="str">
        <f t="shared" si="5"/>
        <v/>
      </c>
      <c r="G30" s="15" t="str">
        <f t="shared" si="6"/>
        <v/>
      </c>
      <c r="H30" s="7"/>
      <c r="I30" s="7"/>
      <c r="J30" s="4"/>
      <c r="K30" s="6"/>
      <c r="L30" s="6"/>
      <c r="M30" s="6"/>
      <c r="N30" s="7"/>
      <c r="O30" s="4"/>
      <c r="P30" s="7"/>
      <c r="Q30" s="4"/>
      <c r="R30" s="16" t="str">
        <f t="shared" si="7"/>
        <v/>
      </c>
      <c r="S30" s="7"/>
      <c r="T30" s="4"/>
    </row>
    <row r="31" spans="1:20" ht="16" thickBot="1" x14ac:dyDescent="0.25">
      <c r="A31" s="4"/>
      <c r="B31" s="4"/>
      <c r="C31" s="4"/>
      <c r="D31" s="4"/>
      <c r="E31" s="6"/>
      <c r="F31" s="14" t="str">
        <f t="shared" si="5"/>
        <v/>
      </c>
      <c r="G31" s="15" t="str">
        <f t="shared" si="6"/>
        <v/>
      </c>
      <c r="H31" s="7"/>
      <c r="I31" s="7"/>
      <c r="J31" s="4"/>
      <c r="K31" s="6"/>
      <c r="L31" s="6"/>
      <c r="M31" s="6"/>
      <c r="N31" s="7"/>
      <c r="O31" s="4"/>
      <c r="P31" s="7"/>
      <c r="Q31" s="4"/>
      <c r="R31" s="16" t="str">
        <f t="shared" si="7"/>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22:T31 H22:I31" name="区域3" securityDescriptor="O:WDG:WDD:(A;;CC;;;WD)"/>
    <protectedRange algorithmName="SHA-512" hashValue="K/SDhfe+/mjxv835odsVoEdtAHi7cAaH/jgwxLhbSWA8AwXq7rzFQ5bNmKChXjNkjDXl9kBDks9BeCwB940epA==" saltValue="Umv4IPsuPuqtBoPxakNlTw==" spinCount="100000" sqref="A22:E31 S22:T31 H22:Q31" name="区域1" securityDescriptor="O:WDG:WDD:(A;;CC;;;WD)"/>
    <protectedRange algorithmName="SHA-512" hashValue="l1fHgc1sn3GbDQtgPtObh5+t7OL3RqRoTbD8spI9RdpGb1tJka3sPqVR5prcrUOY6S1IScfOCNcLFg9dAyDrRQ==" saltValue="nrfajk7BgFTF1u/ElXNgLQ==" spinCount="100000" sqref="J22:Q31" name="区域2" securityDescriptor="O:WDG:WDD:(A;;CC;;;WD)"/>
    <protectedRange algorithmName="SHA-512" hashValue="Wz6AdmABacdLpzhjV/iEHOpAZxX5uFPUHfb7O8gHmSRJrtjrAEnR8v1VZNZM7oz8udZc1nX8h9RDIZmlvaZYtA==" saltValue="s5A0E9YuB7q7LjZBwuMWPQ==" spinCount="100000" sqref="H5:I21 S5:T9 S11:T21 S10" name="区域3_1" securityDescriptor="O:WDG:WDD:(A;;CC;;;WD)"/>
    <protectedRange algorithmName="SHA-512" hashValue="K/SDhfe+/mjxv835odsVoEdtAHi7cAaH/jgwxLhbSWA8AwXq7rzFQ5bNmKChXjNkjDXl9kBDks9BeCwB940epA==" saltValue="Umv4IPsuPuqtBoPxakNlTw==" spinCount="100000" sqref="S8:S12 S5:T7 S13:T21 H5:Q21 T9 A5:E21" name="区域1_1" securityDescriptor="O:WDG:WDD:(A;;CC;;;WD)"/>
    <protectedRange algorithmName="SHA-512" hashValue="l1fHgc1sn3GbDQtgPtObh5+t7OL3RqRoTbD8spI9RdpGb1tJka3sPqVR5prcrUOY6S1IScfOCNcLFg9dAyDrRQ==" saltValue="nrfajk7BgFTF1u/ElXNgLQ==" spinCount="100000" sqref="J5:Q21" name="区域2_1" securityDescriptor="O:WDG:WDD:(A;;CC;;;WD)"/>
    <protectedRange algorithmName="SHA-512" hashValue="Wz6AdmABacdLpzhjV/iEHOpAZxX5uFPUHfb7O8gHmSRJrtjrAEnR8v1VZNZM7oz8udZc1nX8h9RDIZmlvaZYtA==" saltValue="s5A0E9YuB7q7LjZBwuMWPQ==" spinCount="100000" sqref="T10" name="区域3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D3E06-F78E-9041-884C-7379435A42CC}">
  <dimension ref="A1:T31"/>
  <sheetViews>
    <sheetView workbookViewId="0">
      <selection activeCell="A10" sqref="A10:XFD10"/>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3" t="s">
        <v>7</v>
      </c>
      <c r="J4" s="3" t="s">
        <v>9</v>
      </c>
      <c r="K4" s="3" t="s">
        <v>11</v>
      </c>
      <c r="L4" s="3" t="s">
        <v>27</v>
      </c>
      <c r="M4" s="3" t="s">
        <v>21</v>
      </c>
      <c r="N4" s="13" t="s">
        <v>28</v>
      </c>
      <c r="O4" s="9" t="s">
        <v>5</v>
      </c>
      <c r="P4" s="13" t="s">
        <v>29</v>
      </c>
      <c r="Q4" s="9" t="s">
        <v>5</v>
      </c>
      <c r="R4" s="44"/>
      <c r="S4" s="46"/>
      <c r="T4" s="41"/>
    </row>
    <row r="5" spans="1:20" ht="15.75" customHeight="1" thickBot="1" x14ac:dyDescent="0.25">
      <c r="A5" s="5">
        <v>61.483598000000001</v>
      </c>
      <c r="B5" s="5">
        <v>142.91533999999999</v>
      </c>
      <c r="C5" s="6">
        <v>548.25366199999996</v>
      </c>
      <c r="D5" s="4">
        <v>44351</v>
      </c>
      <c r="E5" s="29">
        <v>33.5</v>
      </c>
      <c r="F5" s="14">
        <f>IF(I5="Melted Out", 0, IF(I5="","",H5-E5-K5-M5))</f>
        <v>1166.5</v>
      </c>
      <c r="G5" s="15">
        <f>IF(AND(F5&lt;&gt;"",F4&lt;&gt;""),IF(I5="New Installation",0,IF(I5="Melted Out","&gt;"&amp;TEXT((F4+K4+M4)-(F5+K5+M5),"0.00"),(F4+K4+M4)-(F5+K5+M5))),"")</f>
        <v>0</v>
      </c>
      <c r="H5" s="7">
        <v>1200</v>
      </c>
      <c r="I5" s="7" t="s">
        <v>38</v>
      </c>
      <c r="J5" s="6" t="s">
        <v>18</v>
      </c>
      <c r="K5" s="7">
        <v>0</v>
      </c>
      <c r="L5" s="7"/>
      <c r="M5" s="7">
        <v>0</v>
      </c>
      <c r="N5" s="7"/>
      <c r="O5" s="7"/>
      <c r="P5" s="7"/>
      <c r="Q5" s="7"/>
      <c r="R5" s="16">
        <f>IF(I5="New Installation",0,IF(I5="","",IF(OR(I5="Melted Out",F5=0),"&gt;"&amp;TEXT((F4-F5)*IF(ISNUMBER(P5),P5,0.9)+M4*N4-M5*N5,"0.00"),(F4-F5)*IF(ISNUMBER(P5),P5,0.9)+M4*N4-M5*N5)))</f>
        <v>0</v>
      </c>
      <c r="S5" s="7" t="s">
        <v>93</v>
      </c>
      <c r="T5" s="4" t="s">
        <v>92</v>
      </c>
    </row>
    <row r="6" spans="1:20" ht="16" thickBot="1" x14ac:dyDescent="0.25">
      <c r="A6" s="5"/>
      <c r="B6" s="5"/>
      <c r="C6" s="6"/>
      <c r="D6" s="4">
        <v>44352</v>
      </c>
      <c r="E6" s="29">
        <v>36</v>
      </c>
      <c r="F6" s="14">
        <f>IF(I6="Melted Out", 0, IF(I6="","",H6-E6-K6-M6))</f>
        <v>1164</v>
      </c>
      <c r="G6" s="15">
        <f>IF(AND(F6&lt;&gt;"",F5&lt;&gt;""),IF(I6="New Installation",0,IF(I6="Melted Out","&gt;"&amp;TEXT((F5+K5+M5)-(F6+K6+M6),"0.00"),(F5+K5+M5)-(F6+K6+M6))),"")</f>
        <v>2.5</v>
      </c>
      <c r="H6" s="7">
        <v>1200</v>
      </c>
      <c r="I6" s="7" t="s">
        <v>41</v>
      </c>
      <c r="J6" s="8" t="s">
        <v>18</v>
      </c>
      <c r="K6" s="7">
        <v>0</v>
      </c>
      <c r="L6" s="7"/>
      <c r="M6" s="7">
        <v>0</v>
      </c>
      <c r="N6" s="7"/>
      <c r="O6" s="7"/>
      <c r="P6" s="7"/>
      <c r="Q6" s="7"/>
      <c r="R6" s="16">
        <f>IF(I6="New Installation",0,IF(I6="","",IF(OR(I6="Melted Out",F6=0),"&gt;"&amp;TEXT((F5-F6)*IF(ISNUMBER(P6),P6,0.9)+M5*N5-M6*N6,"0.00"),(F5-F6)*IF(ISNUMBER(P6),P6,0.9)+M5*N5-M6*N6)))</f>
        <v>2.25</v>
      </c>
      <c r="S6" s="7"/>
      <c r="T6" s="4" t="s">
        <v>92</v>
      </c>
    </row>
    <row r="7" spans="1:20" ht="16" thickBot="1" x14ac:dyDescent="0.25">
      <c r="A7" s="5">
        <v>61.4836470130831</v>
      </c>
      <c r="B7" s="5">
        <v>142.91532000526701</v>
      </c>
      <c r="C7" s="6">
        <v>555.15002400000003</v>
      </c>
      <c r="D7" s="4">
        <v>44390</v>
      </c>
      <c r="E7" s="29">
        <v>240</v>
      </c>
      <c r="F7" s="14">
        <f>IF(I7="Melted Out", 0, IF(I7="","",H7-E7-K7-M7))</f>
        <v>960</v>
      </c>
      <c r="G7" s="15">
        <f>IF(AND(F7&lt;&gt;"",F6&lt;&gt;""),IF(I7="New Installation",0,IF(I7="Melted Out","&gt;"&amp;TEXT((F6+K6+M6)-(F7+K7+M7),"0.00"),(F6+K6+M6)-(F7+K7+M7))),"")</f>
        <v>204</v>
      </c>
      <c r="H7" s="7">
        <v>1200</v>
      </c>
      <c r="I7" s="7" t="s">
        <v>41</v>
      </c>
      <c r="J7" s="8" t="s">
        <v>18</v>
      </c>
      <c r="K7" s="7">
        <v>0</v>
      </c>
      <c r="L7" s="7"/>
      <c r="M7" s="7">
        <v>0</v>
      </c>
      <c r="N7" s="7"/>
      <c r="O7" s="7"/>
      <c r="P7" s="7"/>
      <c r="Q7" s="7"/>
      <c r="R7" s="16">
        <f>IF(I7="New Installation",0,IF(I7="","",IF(OR(I7="Melted Out",F7=0),"&gt;"&amp;TEXT((F6-F7)*IF(ISNUMBER(P7),P7,0.9)+M6*N6-M7*N7,"0.00"),(F6-F7)*IF(ISNUMBER(P7),P7,0.9)+M6*N6-M7*N7)))</f>
        <v>183.6</v>
      </c>
      <c r="S7" s="7"/>
      <c r="T7" s="4" t="s">
        <v>110</v>
      </c>
    </row>
    <row r="8" spans="1:20" ht="16" thickBot="1" x14ac:dyDescent="0.25">
      <c r="A8" s="5"/>
      <c r="B8" s="5"/>
      <c r="C8" s="6"/>
      <c r="D8" s="4">
        <v>44394</v>
      </c>
      <c r="E8" s="29">
        <v>260</v>
      </c>
      <c r="F8" s="14">
        <f t="shared" ref="F8:F21" si="0">IF(I8="Melted Out", 0, IF(I8="","",H8-E8-K8-M8))</f>
        <v>940</v>
      </c>
      <c r="G8" s="15">
        <f t="shared" ref="G8:G21" si="1">IF(AND(F8&lt;&gt;"",F7&lt;&gt;""),IF(I8="New Installation",0,IF(I8="Melted Out","&gt;"&amp;TEXT((F7+K7+M7)-(F8+K8+M8),"0.00"),(F7+K7+M7)-(F8+K8+M8))),"")</f>
        <v>20</v>
      </c>
      <c r="H8" s="7">
        <v>1200</v>
      </c>
      <c r="I8" s="7" t="s">
        <v>41</v>
      </c>
      <c r="J8" s="4" t="s">
        <v>18</v>
      </c>
      <c r="K8" s="6">
        <v>0</v>
      </c>
      <c r="L8" s="6"/>
      <c r="M8" s="6">
        <v>0</v>
      </c>
      <c r="N8" s="7"/>
      <c r="O8" s="4"/>
      <c r="P8" s="7"/>
      <c r="Q8" s="7"/>
      <c r="R8" s="16">
        <f t="shared" ref="R8:R21" si="2">IF(I8="New Installation",0,IF(I8="","",IF(OR(I8="Melted Out",F8=0),"&gt;"&amp;TEXT((F7-F8)*IF(ISNUMBER(P8),P8,0.9)+M7*N7-M8*N8,"0.00"),(F7-F8)*IF(ISNUMBER(P8),P8,0.9)+M7*N7-M8*N8)))</f>
        <v>18</v>
      </c>
      <c r="S8" s="4"/>
      <c r="T8" s="4" t="s">
        <v>110</v>
      </c>
    </row>
    <row r="9" spans="1:20" ht="16" thickBot="1" x14ac:dyDescent="0.25">
      <c r="A9" s="5">
        <v>61.483580000000003</v>
      </c>
      <c r="B9" s="5">
        <v>142.91528</v>
      </c>
      <c r="C9" s="6">
        <v>544.71283000000005</v>
      </c>
      <c r="D9" s="4">
        <v>44450</v>
      </c>
      <c r="E9" s="29">
        <v>535</v>
      </c>
      <c r="F9" s="14">
        <f t="shared" si="0"/>
        <v>665</v>
      </c>
      <c r="G9" s="15">
        <f t="shared" si="1"/>
        <v>275</v>
      </c>
      <c r="H9" s="7">
        <v>1200</v>
      </c>
      <c r="I9" s="7" t="s">
        <v>41</v>
      </c>
      <c r="J9" s="4" t="s">
        <v>18</v>
      </c>
      <c r="K9" s="6">
        <v>0</v>
      </c>
      <c r="L9" s="6"/>
      <c r="M9" s="6">
        <v>0</v>
      </c>
      <c r="N9" s="7"/>
      <c r="O9" s="4"/>
      <c r="P9" s="7"/>
      <c r="Q9" s="7"/>
      <c r="R9" s="16">
        <f t="shared" si="2"/>
        <v>247.5</v>
      </c>
      <c r="S9" s="4"/>
      <c r="T9" s="4" t="s">
        <v>126</v>
      </c>
    </row>
    <row r="10" spans="1:20" ht="16" thickBot="1" x14ac:dyDescent="0.25">
      <c r="A10" s="5"/>
      <c r="B10" s="5"/>
      <c r="C10" s="6"/>
      <c r="D10" s="4"/>
      <c r="E10" s="29"/>
      <c r="F10" s="14" t="str">
        <f t="shared" si="0"/>
        <v/>
      </c>
      <c r="G10" s="15" t="str">
        <f t="shared" si="1"/>
        <v/>
      </c>
      <c r="H10" s="7"/>
      <c r="I10" s="7"/>
      <c r="J10" s="4"/>
      <c r="K10" s="6"/>
      <c r="L10" s="6"/>
      <c r="M10" s="6"/>
      <c r="N10" s="7"/>
      <c r="O10" s="7"/>
      <c r="P10" s="7"/>
      <c r="Q10" s="7"/>
      <c r="R10" s="16" t="str">
        <f t="shared" si="2"/>
        <v/>
      </c>
      <c r="S10" s="4"/>
      <c r="T10" s="4"/>
    </row>
    <row r="11" spans="1:20" ht="16" thickBot="1" x14ac:dyDescent="0.25">
      <c r="A11" s="5"/>
      <c r="B11" s="5"/>
      <c r="C11" s="6"/>
      <c r="D11" s="4"/>
      <c r="E11" s="29"/>
      <c r="F11" s="14" t="str">
        <f t="shared" si="0"/>
        <v/>
      </c>
      <c r="G11" s="15" t="str">
        <f t="shared" si="1"/>
        <v/>
      </c>
      <c r="H11" s="7"/>
      <c r="I11" s="7"/>
      <c r="J11" s="4"/>
      <c r="K11" s="6"/>
      <c r="L11" s="6"/>
      <c r="M11" s="6"/>
      <c r="N11" s="7"/>
      <c r="O11" s="4"/>
      <c r="P11" s="7"/>
      <c r="Q11" s="7"/>
      <c r="R11" s="16" t="str">
        <f t="shared" si="2"/>
        <v/>
      </c>
      <c r="S11" s="4"/>
      <c r="T11" s="4"/>
    </row>
    <row r="12" spans="1:20" ht="16" thickBot="1" x14ac:dyDescent="0.25">
      <c r="A12" s="5"/>
      <c r="B12" s="5"/>
      <c r="C12" s="6"/>
      <c r="D12" s="4"/>
      <c r="E12" s="29"/>
      <c r="F12" s="14" t="str">
        <f t="shared" si="0"/>
        <v/>
      </c>
      <c r="G12" s="15" t="str">
        <f t="shared" si="1"/>
        <v/>
      </c>
      <c r="H12" s="7"/>
      <c r="I12" s="7"/>
      <c r="J12" s="4"/>
      <c r="K12" s="6"/>
      <c r="L12" s="6"/>
      <c r="M12" s="6"/>
      <c r="N12" s="7"/>
      <c r="O12" s="4"/>
      <c r="P12" s="7"/>
      <c r="Q12" s="7"/>
      <c r="R12" s="16" t="str">
        <f t="shared" si="2"/>
        <v/>
      </c>
      <c r="S12" s="4"/>
      <c r="T12" s="4"/>
    </row>
    <row r="13" spans="1:20" ht="16" thickBot="1" x14ac:dyDescent="0.25">
      <c r="A13" s="5"/>
      <c r="B13" s="5"/>
      <c r="C13" s="6"/>
      <c r="D13" s="4"/>
      <c r="E13" s="29"/>
      <c r="F13" s="14" t="str">
        <f t="shared" si="0"/>
        <v/>
      </c>
      <c r="G13" s="15" t="str">
        <f t="shared" si="1"/>
        <v/>
      </c>
      <c r="H13" s="7"/>
      <c r="I13" s="7"/>
      <c r="J13" s="4"/>
      <c r="K13" s="6"/>
      <c r="L13" s="6"/>
      <c r="M13" s="6"/>
      <c r="N13" s="7"/>
      <c r="O13" s="4"/>
      <c r="P13" s="7"/>
      <c r="Q13" s="4"/>
      <c r="R13" s="16" t="str">
        <f t="shared" si="2"/>
        <v/>
      </c>
      <c r="S13" s="7"/>
      <c r="T13" s="4"/>
    </row>
    <row r="14" spans="1:20" ht="16" thickBot="1" x14ac:dyDescent="0.25">
      <c r="A14" s="5"/>
      <c r="B14" s="5"/>
      <c r="C14" s="6"/>
      <c r="D14" s="4"/>
      <c r="E14" s="29"/>
      <c r="F14" s="14" t="str">
        <f t="shared" si="0"/>
        <v/>
      </c>
      <c r="G14" s="15" t="str">
        <f t="shared" si="1"/>
        <v/>
      </c>
      <c r="H14" s="7"/>
      <c r="I14" s="7"/>
      <c r="J14" s="4"/>
      <c r="K14" s="6"/>
      <c r="L14" s="6"/>
      <c r="M14" s="6"/>
      <c r="N14" s="7"/>
      <c r="O14" s="4"/>
      <c r="P14" s="7"/>
      <c r="Q14" s="4"/>
      <c r="R14" s="16" t="str">
        <f t="shared" si="2"/>
        <v/>
      </c>
      <c r="S14" s="7"/>
      <c r="T14" s="4"/>
    </row>
    <row r="15" spans="1:20" ht="16" thickBot="1" x14ac:dyDescent="0.25">
      <c r="A15" s="5"/>
      <c r="B15" s="5"/>
      <c r="C15" s="6"/>
      <c r="D15" s="4"/>
      <c r="E15" s="29"/>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5"/>
      <c r="B16" s="5"/>
      <c r="C16" s="6"/>
      <c r="D16" s="4"/>
      <c r="E16" s="29"/>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5"/>
      <c r="B17" s="5"/>
      <c r="C17" s="6"/>
      <c r="D17" s="4"/>
      <c r="E17" s="29"/>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5"/>
      <c r="B18" s="5"/>
      <c r="C18" s="6"/>
      <c r="D18" s="4"/>
      <c r="E18" s="29"/>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5"/>
      <c r="B19" s="5"/>
      <c r="C19" s="6"/>
      <c r="D19" s="4"/>
      <c r="E19" s="29"/>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5"/>
      <c r="B20" s="5"/>
      <c r="C20" s="6"/>
      <c r="D20" s="4"/>
      <c r="E20" s="29"/>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5"/>
      <c r="B21" s="5"/>
      <c r="C21" s="6"/>
      <c r="D21" s="4"/>
      <c r="E21" s="29"/>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5"/>
      <c r="B22" s="5"/>
      <c r="C22" s="6"/>
      <c r="D22" s="4"/>
      <c r="E22" s="6"/>
      <c r="F22" s="14" t="str">
        <f t="shared" ref="F22:F31" si="3">IF(I22="Melted Out", 0, IF(I22="","",H22-E22-K22-M22))</f>
        <v/>
      </c>
      <c r="G22" s="15" t="str">
        <f t="shared" ref="G22:G31" si="4">IF(AND(F22&lt;&gt;"",F21&lt;&gt;""),IF(I22="New Installation",0,IF(I22="Melted Out","&gt;"&amp;TEXT((F21+K21+M21)-(F22+K22+M22),"0.00"),(F21+K21+M21)-(F22+K22+M22))),"")</f>
        <v/>
      </c>
      <c r="H22" s="7"/>
      <c r="I22" s="7"/>
      <c r="J22" s="4"/>
      <c r="K22" s="6"/>
      <c r="L22" s="6"/>
      <c r="M22" s="6"/>
      <c r="N22" s="7"/>
      <c r="O22" s="4"/>
      <c r="P22" s="7"/>
      <c r="Q22" s="4"/>
      <c r="R22" s="16" t="str">
        <f t="shared" ref="R22:R31" si="5">IF(I22="New Installation",0,IF(I22="","",IF(OR(I22="Melted Out",F22=0),"&gt;"&amp;TEXT((F21-F22)*IF(ISNUMBER(P22),P22,0.9)+M21*N21-M22*N22,"0.00"),(F21-F22)*IF(ISNUMBER(P22),P22,0.9)+M21*N21-M22*N22)))</f>
        <v/>
      </c>
      <c r="S22" s="7"/>
      <c r="T22" s="4"/>
    </row>
    <row r="23" spans="1:20" ht="16" thickBot="1" x14ac:dyDescent="0.25">
      <c r="A23" s="4"/>
      <c r="B23" s="4"/>
      <c r="C23" s="4"/>
      <c r="D23" s="4"/>
      <c r="E23" s="6"/>
      <c r="F23" s="14" t="str">
        <f t="shared" si="3"/>
        <v/>
      </c>
      <c r="G23" s="15" t="str">
        <f t="shared" si="4"/>
        <v/>
      </c>
      <c r="H23" s="7"/>
      <c r="I23" s="7"/>
      <c r="J23" s="4"/>
      <c r="K23" s="6"/>
      <c r="L23" s="6"/>
      <c r="M23" s="6"/>
      <c r="N23" s="7"/>
      <c r="O23" s="4"/>
      <c r="P23" s="7"/>
      <c r="Q23" s="4"/>
      <c r="R23" s="16" t="str">
        <f t="shared" si="5"/>
        <v/>
      </c>
      <c r="S23" s="7"/>
      <c r="T23" s="4"/>
    </row>
    <row r="24" spans="1:20" ht="16" thickBot="1" x14ac:dyDescent="0.25">
      <c r="A24" s="4"/>
      <c r="B24" s="4"/>
      <c r="C24" s="4"/>
      <c r="D24" s="4"/>
      <c r="E24" s="6"/>
      <c r="F24" s="14" t="str">
        <f t="shared" si="3"/>
        <v/>
      </c>
      <c r="G24" s="15" t="str">
        <f t="shared" si="4"/>
        <v/>
      </c>
      <c r="H24" s="7"/>
      <c r="I24" s="7"/>
      <c r="J24" s="4"/>
      <c r="K24" s="6"/>
      <c r="L24" s="6"/>
      <c r="M24" s="6"/>
      <c r="N24" s="7"/>
      <c r="O24" s="4"/>
      <c r="P24" s="7"/>
      <c r="Q24" s="4"/>
      <c r="R24" s="16" t="str">
        <f t="shared" si="5"/>
        <v/>
      </c>
      <c r="S24" s="7"/>
      <c r="T24" s="4"/>
    </row>
    <row r="25" spans="1:20" ht="16" thickBot="1" x14ac:dyDescent="0.25">
      <c r="A25" s="4"/>
      <c r="B25" s="4"/>
      <c r="C25" s="4"/>
      <c r="D25" s="4"/>
      <c r="E25" s="6"/>
      <c r="F25" s="14" t="str">
        <f t="shared" si="3"/>
        <v/>
      </c>
      <c r="G25" s="15" t="str">
        <f t="shared" si="4"/>
        <v/>
      </c>
      <c r="H25" s="7"/>
      <c r="I25" s="7"/>
      <c r="J25" s="4"/>
      <c r="K25" s="6"/>
      <c r="L25" s="6"/>
      <c r="M25" s="6"/>
      <c r="N25" s="7"/>
      <c r="O25" s="4"/>
      <c r="P25" s="7"/>
      <c r="Q25" s="4"/>
      <c r="R25" s="16" t="str">
        <f t="shared" si="5"/>
        <v/>
      </c>
      <c r="S25" s="7"/>
      <c r="T25" s="4"/>
    </row>
    <row r="26" spans="1:20" ht="16" thickBot="1" x14ac:dyDescent="0.25">
      <c r="A26" s="4"/>
      <c r="B26" s="4"/>
      <c r="C26" s="4"/>
      <c r="D26" s="4"/>
      <c r="E26" s="6"/>
      <c r="F26" s="14" t="str">
        <f t="shared" si="3"/>
        <v/>
      </c>
      <c r="G26" s="15" t="str">
        <f t="shared" si="4"/>
        <v/>
      </c>
      <c r="H26" s="7"/>
      <c r="I26" s="7"/>
      <c r="J26" s="4"/>
      <c r="K26" s="6"/>
      <c r="L26" s="6"/>
      <c r="M26" s="6"/>
      <c r="N26" s="7"/>
      <c r="O26" s="4"/>
      <c r="P26" s="7"/>
      <c r="Q26" s="4"/>
      <c r="R26" s="16" t="str">
        <f t="shared" si="5"/>
        <v/>
      </c>
      <c r="S26" s="7"/>
      <c r="T26" s="4"/>
    </row>
    <row r="27" spans="1:20" ht="16" thickBot="1" x14ac:dyDescent="0.25">
      <c r="A27" s="4"/>
      <c r="B27" s="4"/>
      <c r="C27" s="4"/>
      <c r="D27" s="4"/>
      <c r="E27" s="6"/>
      <c r="F27" s="14" t="str">
        <f t="shared" si="3"/>
        <v/>
      </c>
      <c r="G27" s="15" t="str">
        <f t="shared" si="4"/>
        <v/>
      </c>
      <c r="H27" s="7"/>
      <c r="I27" s="7"/>
      <c r="J27" s="4"/>
      <c r="K27" s="6"/>
      <c r="L27" s="6"/>
      <c r="M27" s="6"/>
      <c r="N27" s="7"/>
      <c r="O27" s="4"/>
      <c r="P27" s="7"/>
      <c r="Q27" s="4"/>
      <c r="R27" s="16" t="str">
        <f t="shared" si="5"/>
        <v/>
      </c>
      <c r="S27" s="7"/>
      <c r="T27" s="4"/>
    </row>
    <row r="28" spans="1:20" ht="16" thickBot="1" x14ac:dyDescent="0.25">
      <c r="A28" s="4"/>
      <c r="B28" s="4"/>
      <c r="C28" s="4"/>
      <c r="D28" s="4"/>
      <c r="E28" s="6"/>
      <c r="F28" s="14" t="str">
        <f t="shared" si="3"/>
        <v/>
      </c>
      <c r="G28" s="15" t="str">
        <f t="shared" si="4"/>
        <v/>
      </c>
      <c r="H28" s="7"/>
      <c r="I28" s="7"/>
      <c r="J28" s="4"/>
      <c r="K28" s="6"/>
      <c r="L28" s="6"/>
      <c r="M28" s="6"/>
      <c r="N28" s="7"/>
      <c r="O28" s="4"/>
      <c r="P28" s="7"/>
      <c r="Q28" s="4"/>
      <c r="R28" s="16" t="str">
        <f t="shared" si="5"/>
        <v/>
      </c>
      <c r="S28" s="7"/>
      <c r="T28" s="4"/>
    </row>
    <row r="29" spans="1:20" ht="16" thickBot="1" x14ac:dyDescent="0.25">
      <c r="A29" s="4"/>
      <c r="B29" s="4"/>
      <c r="C29" s="4"/>
      <c r="D29" s="4"/>
      <c r="E29" s="6"/>
      <c r="F29" s="14" t="str">
        <f t="shared" si="3"/>
        <v/>
      </c>
      <c r="G29" s="15" t="str">
        <f t="shared" si="4"/>
        <v/>
      </c>
      <c r="H29" s="7"/>
      <c r="I29" s="7"/>
      <c r="J29" s="4"/>
      <c r="K29" s="6"/>
      <c r="L29" s="6"/>
      <c r="M29" s="6"/>
      <c r="N29" s="7"/>
      <c r="O29" s="4"/>
      <c r="P29" s="7"/>
      <c r="Q29" s="4"/>
      <c r="R29" s="16" t="str">
        <f t="shared" si="5"/>
        <v/>
      </c>
      <c r="S29" s="7"/>
      <c r="T29" s="4"/>
    </row>
    <row r="30" spans="1:20" ht="16" thickBot="1" x14ac:dyDescent="0.25">
      <c r="A30" s="4"/>
      <c r="B30" s="4"/>
      <c r="C30" s="4"/>
      <c r="D30" s="4"/>
      <c r="E30" s="6"/>
      <c r="F30" s="14" t="str">
        <f t="shared" si="3"/>
        <v/>
      </c>
      <c r="G30" s="15" t="str">
        <f t="shared" si="4"/>
        <v/>
      </c>
      <c r="H30" s="7"/>
      <c r="I30" s="7"/>
      <c r="J30" s="4"/>
      <c r="K30" s="6"/>
      <c r="L30" s="6"/>
      <c r="M30" s="6"/>
      <c r="N30" s="7"/>
      <c r="O30" s="4"/>
      <c r="P30" s="7"/>
      <c r="Q30" s="4"/>
      <c r="R30" s="16" t="str">
        <f t="shared" si="5"/>
        <v/>
      </c>
      <c r="S30" s="7"/>
      <c r="T30" s="4"/>
    </row>
    <row r="31" spans="1:20" ht="16" thickBot="1" x14ac:dyDescent="0.25">
      <c r="A31" s="4"/>
      <c r="B31" s="4"/>
      <c r="C31" s="4"/>
      <c r="D31" s="4"/>
      <c r="E31" s="6"/>
      <c r="F31" s="14" t="str">
        <f t="shared" si="3"/>
        <v/>
      </c>
      <c r="G31" s="15" t="str">
        <f t="shared" si="4"/>
        <v/>
      </c>
      <c r="H31" s="7"/>
      <c r="I31" s="7"/>
      <c r="J31" s="4"/>
      <c r="K31" s="6"/>
      <c r="L31" s="6"/>
      <c r="M31" s="6"/>
      <c r="N31" s="7"/>
      <c r="O31" s="4"/>
      <c r="P31" s="7"/>
      <c r="Q31" s="4"/>
      <c r="R31" s="16" t="str">
        <f t="shared" si="5"/>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22:T31 H22:I31" name="区域3" securityDescriptor="O:WDG:WDD:(A;;CC;;;WD)"/>
    <protectedRange algorithmName="SHA-512" hashValue="K/SDhfe+/mjxv835odsVoEdtAHi7cAaH/jgwxLhbSWA8AwXq7rzFQ5bNmKChXjNkjDXl9kBDks9BeCwB940epA==" saltValue="Umv4IPsuPuqtBoPxakNlTw==" spinCount="100000" sqref="A23:E31 S22:T31 H22:Q31 D22:E22" name="区域1" securityDescriptor="O:WDG:WDD:(A;;CC;;;WD)"/>
    <protectedRange algorithmName="SHA-512" hashValue="l1fHgc1sn3GbDQtgPtObh5+t7OL3RqRoTbD8spI9RdpGb1tJka3sPqVR5prcrUOY6S1IScfOCNcLFg9dAyDrRQ==" saltValue="nrfajk7BgFTF1u/ElXNgLQ==" spinCount="100000" sqref="J22:Q31" name="区域2" securityDescriptor="O:WDG:WDD:(A;;CC;;;WD)"/>
    <protectedRange algorithmName="SHA-512" hashValue="Wz6AdmABacdLpzhjV/iEHOpAZxX5uFPUHfb7O8gHmSRJrtjrAEnR8v1VZNZM7oz8udZc1nX8h9RDIZmlvaZYtA==" saltValue="s5A0E9YuB7q7LjZBwuMWPQ==" spinCount="100000" sqref="H5:I21 S5:T8 S10:T21 S9" name="区域3_1" securityDescriptor="O:WDG:WDD:(A;;CC;;;WD)"/>
    <protectedRange algorithmName="SHA-512" hashValue="K/SDhfe+/mjxv835odsVoEdtAHi7cAaH/jgwxLhbSWA8AwXq7rzFQ5bNmKChXjNkjDXl9kBDks9BeCwB940epA==" saltValue="Umv4IPsuPuqtBoPxakNlTw==" spinCount="100000" sqref="S8:S12 S5:T7 S13:T21 H5:Q21 A5:E7 T8 D8:E21 A8:C22" name="区域1_1" securityDescriptor="O:WDG:WDD:(A;;CC;;;WD)"/>
    <protectedRange algorithmName="SHA-512" hashValue="l1fHgc1sn3GbDQtgPtObh5+t7OL3RqRoTbD8spI9RdpGb1tJka3sPqVR5prcrUOY6S1IScfOCNcLFg9dAyDrRQ==" saltValue="nrfajk7BgFTF1u/ElXNgLQ==" spinCount="100000" sqref="J5:Q21" name="区域2_1" securityDescriptor="O:WDG:WDD:(A;;CC;;;WD)"/>
    <protectedRange algorithmName="SHA-512" hashValue="Wz6AdmABacdLpzhjV/iEHOpAZxX5uFPUHfb7O8gHmSRJrtjrAEnR8v1VZNZM7oz8udZc1nX8h9RDIZmlvaZYtA==" saltValue="s5A0E9YuB7q7LjZBwuMWPQ==" spinCount="100000" sqref="T9" name="区域3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F74DD-01C2-BE46-A026-111235B1549A}">
  <dimension ref="A1:T30"/>
  <sheetViews>
    <sheetView workbookViewId="0">
      <selection activeCell="G9" sqref="G9"/>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3" t="s">
        <v>7</v>
      </c>
      <c r="J4" s="3" t="s">
        <v>9</v>
      </c>
      <c r="K4" s="3" t="s">
        <v>11</v>
      </c>
      <c r="L4" s="3" t="s">
        <v>27</v>
      </c>
      <c r="M4" s="3" t="s">
        <v>21</v>
      </c>
      <c r="N4" s="13" t="s">
        <v>28</v>
      </c>
      <c r="O4" s="9" t="s">
        <v>5</v>
      </c>
      <c r="P4" s="13" t="s">
        <v>29</v>
      </c>
      <c r="Q4" s="9" t="s">
        <v>5</v>
      </c>
      <c r="R4" s="44"/>
      <c r="S4" s="46"/>
      <c r="T4" s="41"/>
    </row>
    <row r="5" spans="1:20" ht="15.75" customHeight="1" thickBot="1" x14ac:dyDescent="0.25">
      <c r="A5" s="5"/>
      <c r="B5" s="5"/>
      <c r="C5" s="6"/>
      <c r="D5" s="4">
        <v>44351</v>
      </c>
      <c r="E5" s="29">
        <v>37</v>
      </c>
      <c r="F5" s="14">
        <f>IF(I5="Melted Out", 0, IF(I5="","",H5-E5-K5-M5))</f>
        <v>1163</v>
      </c>
      <c r="G5" s="15">
        <f>IF(AND(F5&lt;&gt;"",F4&lt;&gt;""),IF(I5="New Installation",0,IF(I5="Melted Out","&gt;"&amp;TEXT((F4+K4+M4)-(F5+K5+M5),"0.00"),(F4+K4+M4)-(F5+K5+M5))),"")</f>
        <v>0</v>
      </c>
      <c r="H5" s="7">
        <v>1200</v>
      </c>
      <c r="I5" s="7" t="s">
        <v>38</v>
      </c>
      <c r="J5" s="6" t="s">
        <v>18</v>
      </c>
      <c r="K5" s="7">
        <v>0</v>
      </c>
      <c r="L5" s="7"/>
      <c r="M5" s="7">
        <v>0</v>
      </c>
      <c r="N5" s="7"/>
      <c r="O5" s="7"/>
      <c r="P5" s="7"/>
      <c r="Q5" s="7"/>
      <c r="R5" s="16">
        <f>IF(I5="New Installation",0,IF(I5="","",IF(OR(I5="Melted Out",F5=0),"&gt;"&amp;TEXT((F4-F5)*IF(ISNUMBER(P5),P5,0.9)+M4*N4-M5*N5,"0.00"),(F4-F5)*IF(ISNUMBER(P5),P5,0.9)+M4*N4-M5*N5)))</f>
        <v>0</v>
      </c>
      <c r="S5" s="7" t="s">
        <v>94</v>
      </c>
      <c r="T5" s="4" t="s">
        <v>92</v>
      </c>
    </row>
    <row r="6" spans="1:20" ht="76" thickBot="1" x14ac:dyDescent="0.25">
      <c r="A6" s="5">
        <v>61.483288999999999</v>
      </c>
      <c r="B6" s="5">
        <v>142.91685000000001</v>
      </c>
      <c r="C6" s="6">
        <v>547.75750700000003</v>
      </c>
      <c r="D6" s="4">
        <v>44352</v>
      </c>
      <c r="E6" s="29">
        <v>41</v>
      </c>
      <c r="F6" s="14">
        <f>IF(I6="Melted Out", 0, IF(I6="","",H6-E6-K6-M6))</f>
        <v>1159</v>
      </c>
      <c r="G6" s="15">
        <f>IF(AND(F6&lt;&gt;"",F5&lt;&gt;""),IF(I6="New Installation",0,IF(I6="Melted Out","&gt;"&amp;TEXT((F5+K5+M5)-(F6+K6+M6),"0.00"),(F5+K5+M5)-(F6+K6+M6))),"")</f>
        <v>4</v>
      </c>
      <c r="H6" s="7">
        <v>1200</v>
      </c>
      <c r="I6" s="7" t="s">
        <v>41</v>
      </c>
      <c r="J6" s="8" t="s">
        <v>18</v>
      </c>
      <c r="K6" s="7">
        <v>0</v>
      </c>
      <c r="L6" s="7"/>
      <c r="M6" s="7">
        <v>0</v>
      </c>
      <c r="N6" s="7"/>
      <c r="O6" s="7"/>
      <c r="P6" s="7"/>
      <c r="Q6" s="7"/>
      <c r="R6" s="16">
        <f>IF(I6="New Installation",0,IF(I6="","",IF(OR(I6="Melted Out",F6=0),"&gt;"&amp;TEXT((F5-F6)*IF(ISNUMBER(P6),P6,0.9)+M5*N5-M6*N6,"0.00"),(F5-F6)*IF(ISNUMBER(P6),P6,0.9)+M5*N5-M6*N6)))</f>
        <v>3.6</v>
      </c>
      <c r="S6" s="7" t="s">
        <v>95</v>
      </c>
      <c r="T6" s="4" t="s">
        <v>92</v>
      </c>
    </row>
    <row r="7" spans="1:20" ht="16" thickBot="1" x14ac:dyDescent="0.25">
      <c r="A7" s="5">
        <v>61.483273012563501</v>
      </c>
      <c r="B7" s="5">
        <v>142.91685498319501</v>
      </c>
      <c r="C7" s="6">
        <v>551.64489700000001</v>
      </c>
      <c r="D7" s="4">
        <v>44390</v>
      </c>
      <c r="E7" s="29">
        <v>372</v>
      </c>
      <c r="F7" s="14">
        <f>IF(I7="Melted Out", 0, IF(I7="","",H7-E7-K7-M7))</f>
        <v>828</v>
      </c>
      <c r="G7" s="15">
        <f>IF(AND(F7&lt;&gt;"",F6&lt;&gt;""),IF(I7="New Installation",0,IF(I7="Melted Out","&gt;"&amp;TEXT((F6+K6+M6)-(F7+K7+M7),"0.00"),(F6+K6+M6)-(F7+K7+M7))),"")</f>
        <v>331</v>
      </c>
      <c r="H7" s="7">
        <v>1200</v>
      </c>
      <c r="I7" s="7" t="s">
        <v>41</v>
      </c>
      <c r="J7" s="8" t="s">
        <v>18</v>
      </c>
      <c r="K7" s="7">
        <v>0</v>
      </c>
      <c r="L7" s="7"/>
      <c r="M7" s="7">
        <v>0</v>
      </c>
      <c r="N7" s="7"/>
      <c r="O7" s="7"/>
      <c r="P7" s="7"/>
      <c r="Q7" s="7"/>
      <c r="R7" s="16">
        <f>IF(I7="New Installation",0,IF(I7="","",IF(OR(I7="Melted Out",F7=0),"&gt;"&amp;TEXT((F6-F7)*IF(ISNUMBER(P7),P7,0.9)+M6*N6-M7*N7,"0.00"),(F6-F7)*IF(ISNUMBER(P7),P7,0.9)+M6*N6-M7*N7)))</f>
        <v>297.90000000000003</v>
      </c>
      <c r="S7" s="7"/>
      <c r="T7" s="4" t="s">
        <v>110</v>
      </c>
    </row>
    <row r="8" spans="1:20" ht="16" thickBot="1" x14ac:dyDescent="0.25">
      <c r="A8" s="4"/>
      <c r="B8" s="4"/>
      <c r="C8" s="4"/>
      <c r="D8" s="4">
        <v>44394</v>
      </c>
      <c r="E8" s="29">
        <v>419</v>
      </c>
      <c r="F8" s="14">
        <f t="shared" ref="F8:F26" si="0">IF(I8="Melted Out", 0, IF(I8="","",H8-E8-K8-M8))</f>
        <v>781</v>
      </c>
      <c r="G8" s="15">
        <f t="shared" ref="G8:G26" si="1">IF(AND(F8&lt;&gt;"",F7&lt;&gt;""),IF(I8="New Installation",0,IF(I8="Melted Out","&gt;"&amp;TEXT((F7+K7+M7)-(F8+K8+M8),"0.00"),(F7+K7+M7)-(F8+K8+M8))),"")</f>
        <v>47</v>
      </c>
      <c r="H8" s="7">
        <v>1200</v>
      </c>
      <c r="I8" s="7" t="s">
        <v>41</v>
      </c>
      <c r="J8" s="4" t="s">
        <v>18</v>
      </c>
      <c r="K8" s="6">
        <v>0</v>
      </c>
      <c r="L8" s="6"/>
      <c r="M8" s="6">
        <v>0</v>
      </c>
      <c r="N8" s="7"/>
      <c r="O8" s="4"/>
      <c r="P8" s="7"/>
      <c r="Q8" s="7"/>
      <c r="R8" s="16">
        <f t="shared" ref="R8:R23" si="2">IF(I8="New Installation",0,IF(I8="","",IF(OR(I8="Melted Out",F8=0),"&gt;"&amp;TEXT((F7-F8)*IF(ISNUMBER(P8),P8,0.9)+M7*N7-M8*N8,"0.00"),(F7-F8)*IF(ISNUMBER(P8),P8,0.9)+M7*N7-M8*N8)))</f>
        <v>42.300000000000004</v>
      </c>
      <c r="S8" s="4"/>
      <c r="T8" s="4" t="s">
        <v>110</v>
      </c>
    </row>
    <row r="9" spans="1:20" ht="16" thickBot="1" x14ac:dyDescent="0.25">
      <c r="A9" s="4"/>
      <c r="B9" s="4"/>
      <c r="C9" s="4"/>
      <c r="D9" s="4"/>
      <c r="E9" s="29"/>
      <c r="F9" s="14" t="str">
        <f t="shared" si="0"/>
        <v/>
      </c>
      <c r="G9" s="15"/>
      <c r="H9" s="7"/>
      <c r="I9" s="7"/>
      <c r="J9" s="4"/>
      <c r="K9" s="6"/>
      <c r="L9" s="6"/>
      <c r="M9" s="6"/>
      <c r="N9" s="7"/>
      <c r="O9" s="7"/>
      <c r="P9" s="7"/>
      <c r="Q9" s="7"/>
      <c r="R9" s="16" t="str">
        <f>IF(I9="New Installation",0,IF(I9="","",IF(OR(I9="Melted Out",F9=0),"&gt;"&amp;TEXT((#REF!-F9)*IF(ISNUMBER(P9),P9,0.9)+#REF!*#REF!-M9*N9,"0.00"),(#REF!-F9)*IF(ISNUMBER(P9),P9,0.9)+#REF!*#REF!-M9*N9)))</f>
        <v/>
      </c>
      <c r="S9" s="4"/>
      <c r="T9" s="4"/>
    </row>
    <row r="10" spans="1:20" ht="16" thickBot="1" x14ac:dyDescent="0.25">
      <c r="A10" s="4"/>
      <c r="B10" s="4"/>
      <c r="C10" s="4"/>
      <c r="D10" s="4"/>
      <c r="E10" s="29"/>
      <c r="F10" s="14" t="str">
        <f t="shared" si="0"/>
        <v/>
      </c>
      <c r="G10" s="15" t="str">
        <f t="shared" si="1"/>
        <v/>
      </c>
      <c r="H10" s="7"/>
      <c r="I10" s="7"/>
      <c r="J10" s="4"/>
      <c r="K10" s="6"/>
      <c r="L10" s="6"/>
      <c r="M10" s="6"/>
      <c r="N10" s="7"/>
      <c r="O10" s="4"/>
      <c r="P10" s="7"/>
      <c r="Q10" s="7"/>
      <c r="R10" s="16" t="str">
        <f t="shared" si="2"/>
        <v/>
      </c>
      <c r="S10" s="4"/>
      <c r="T10" s="4"/>
    </row>
    <row r="11" spans="1:20" ht="16" thickBot="1" x14ac:dyDescent="0.25">
      <c r="A11" s="4"/>
      <c r="B11" s="4"/>
      <c r="C11" s="4"/>
      <c r="D11" s="4"/>
      <c r="E11" s="29"/>
      <c r="F11" s="14" t="str">
        <f t="shared" si="0"/>
        <v/>
      </c>
      <c r="G11" s="15" t="str">
        <f t="shared" si="1"/>
        <v/>
      </c>
      <c r="H11" s="7"/>
      <c r="I11" s="7"/>
      <c r="J11" s="4"/>
      <c r="K11" s="6"/>
      <c r="L11" s="6"/>
      <c r="M11" s="6"/>
      <c r="N11" s="7"/>
      <c r="O11" s="4"/>
      <c r="P11" s="7"/>
      <c r="Q11" s="7"/>
      <c r="R11" s="16" t="str">
        <f t="shared" si="2"/>
        <v/>
      </c>
      <c r="S11" s="4"/>
      <c r="T11" s="4"/>
    </row>
    <row r="12" spans="1:20" ht="16" thickBot="1" x14ac:dyDescent="0.25">
      <c r="A12" s="4"/>
      <c r="B12" s="4"/>
      <c r="C12" s="4"/>
      <c r="D12" s="4"/>
      <c r="E12" s="29"/>
      <c r="F12" s="14" t="str">
        <f t="shared" si="0"/>
        <v/>
      </c>
      <c r="G12" s="15" t="str">
        <f t="shared" si="1"/>
        <v/>
      </c>
      <c r="H12" s="7"/>
      <c r="I12" s="7"/>
      <c r="J12" s="4"/>
      <c r="K12" s="6"/>
      <c r="L12" s="6"/>
      <c r="M12" s="6"/>
      <c r="N12" s="7"/>
      <c r="O12" s="4"/>
      <c r="P12" s="7"/>
      <c r="Q12" s="4"/>
      <c r="R12" s="16" t="str">
        <f t="shared" si="2"/>
        <v/>
      </c>
      <c r="S12" s="7"/>
      <c r="T12" s="4"/>
    </row>
    <row r="13" spans="1:20" ht="16" thickBot="1" x14ac:dyDescent="0.25">
      <c r="A13" s="4"/>
      <c r="B13" s="4"/>
      <c r="C13" s="4"/>
      <c r="D13" s="4"/>
      <c r="E13" s="29"/>
      <c r="F13" s="14" t="str">
        <f t="shared" si="0"/>
        <v/>
      </c>
      <c r="G13" s="15" t="str">
        <f t="shared" si="1"/>
        <v/>
      </c>
      <c r="H13" s="7"/>
      <c r="I13" s="7"/>
      <c r="J13" s="4"/>
      <c r="K13" s="6"/>
      <c r="L13" s="6"/>
      <c r="M13" s="6"/>
      <c r="N13" s="7"/>
      <c r="O13" s="4"/>
      <c r="P13" s="7"/>
      <c r="Q13" s="4"/>
      <c r="R13" s="16" t="str">
        <f t="shared" si="2"/>
        <v/>
      </c>
      <c r="S13" s="7"/>
      <c r="T13" s="4"/>
    </row>
    <row r="14" spans="1:20" ht="16" thickBot="1" x14ac:dyDescent="0.25">
      <c r="A14" s="4"/>
      <c r="B14" s="4"/>
      <c r="C14" s="4"/>
      <c r="D14" s="4"/>
      <c r="E14" s="29"/>
      <c r="F14" s="14" t="str">
        <f t="shared" si="0"/>
        <v/>
      </c>
      <c r="G14" s="15" t="str">
        <f t="shared" si="1"/>
        <v/>
      </c>
      <c r="H14" s="7"/>
      <c r="I14" s="7"/>
      <c r="J14" s="4"/>
      <c r="K14" s="6"/>
      <c r="L14" s="6"/>
      <c r="M14" s="6"/>
      <c r="N14" s="7"/>
      <c r="O14" s="4"/>
      <c r="P14" s="7"/>
      <c r="Q14" s="4"/>
      <c r="R14" s="16" t="str">
        <f t="shared" si="2"/>
        <v/>
      </c>
      <c r="S14" s="7"/>
      <c r="T14" s="4"/>
    </row>
    <row r="15" spans="1:20" ht="16" thickBot="1" x14ac:dyDescent="0.25">
      <c r="A15" s="4"/>
      <c r="B15" s="4"/>
      <c r="C15" s="4"/>
      <c r="D15" s="4"/>
      <c r="E15" s="29"/>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4"/>
      <c r="B16" s="4"/>
      <c r="C16" s="4"/>
      <c r="D16" s="4"/>
      <c r="E16" s="29"/>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4"/>
      <c r="B17" s="4"/>
      <c r="C17" s="4"/>
      <c r="D17" s="4"/>
      <c r="E17" s="29"/>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4"/>
      <c r="B18" s="4"/>
      <c r="C18" s="4"/>
      <c r="D18" s="4"/>
      <c r="E18" s="29"/>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4"/>
      <c r="B19" s="4"/>
      <c r="C19" s="4"/>
      <c r="D19" s="4"/>
      <c r="E19" s="29"/>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4"/>
      <c r="B20" s="4"/>
      <c r="C20" s="4"/>
      <c r="D20" s="4"/>
      <c r="E20" s="29"/>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4"/>
      <c r="B21" s="4"/>
      <c r="C21" s="4"/>
      <c r="D21" s="4"/>
      <c r="E21" s="6"/>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4"/>
      <c r="B22" s="4"/>
      <c r="C22" s="4"/>
      <c r="D22" s="4"/>
      <c r="E22" s="6"/>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4"/>
      <c r="B23" s="4"/>
      <c r="C23" s="4"/>
      <c r="D23" s="4"/>
      <c r="E23" s="6"/>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4"/>
      <c r="B24" s="4"/>
      <c r="C24" s="4"/>
      <c r="D24" s="4"/>
      <c r="E24" s="6"/>
      <c r="F24" s="14" t="str">
        <f t="shared" si="0"/>
        <v/>
      </c>
      <c r="G24" s="15" t="str">
        <f t="shared" si="1"/>
        <v/>
      </c>
      <c r="H24" s="7"/>
      <c r="I24" s="7"/>
      <c r="J24" s="4"/>
      <c r="K24" s="6"/>
      <c r="L24" s="6"/>
      <c r="M24" s="6"/>
      <c r="N24" s="7"/>
      <c r="O24" s="4"/>
      <c r="P24" s="7"/>
      <c r="Q24" s="4"/>
      <c r="R24" s="16" t="str">
        <f t="shared" ref="R24:R30" si="3">IF(I24="New Installation",0,IF(I24="","",IF(OR(I24="Melted Out",F24=0),"&gt;"&amp;TEXT((F23-F24)*IF(ISNUMBER(P24),P24,0.9)+M23*N23-M24*N24,"0.00"),(F23-F24)*IF(ISNUMBER(P24),P24,0.9)+M23*N23-M24*N24)))</f>
        <v/>
      </c>
      <c r="S24" s="7"/>
      <c r="T24" s="4"/>
    </row>
    <row r="25" spans="1:20" ht="16" thickBot="1" x14ac:dyDescent="0.25">
      <c r="A25" s="4"/>
      <c r="B25" s="4"/>
      <c r="C25" s="4"/>
      <c r="D25" s="4"/>
      <c r="E25" s="6"/>
      <c r="F25" s="14" t="str">
        <f t="shared" si="0"/>
        <v/>
      </c>
      <c r="G25" s="15" t="str">
        <f t="shared" si="1"/>
        <v/>
      </c>
      <c r="H25" s="7"/>
      <c r="I25" s="7"/>
      <c r="J25" s="4"/>
      <c r="K25" s="6"/>
      <c r="L25" s="6"/>
      <c r="M25" s="6"/>
      <c r="N25" s="7"/>
      <c r="O25" s="4"/>
      <c r="P25" s="7"/>
      <c r="Q25" s="4"/>
      <c r="R25" s="16" t="str">
        <f t="shared" si="3"/>
        <v/>
      </c>
      <c r="S25" s="7"/>
      <c r="T25" s="4"/>
    </row>
    <row r="26" spans="1:20" ht="16" thickBot="1" x14ac:dyDescent="0.25">
      <c r="A26" s="4"/>
      <c r="B26" s="4"/>
      <c r="C26" s="4"/>
      <c r="D26" s="4"/>
      <c r="E26" s="6"/>
      <c r="F26" s="14" t="str">
        <f t="shared" si="0"/>
        <v/>
      </c>
      <c r="G26" s="15" t="str">
        <f t="shared" si="1"/>
        <v/>
      </c>
      <c r="H26" s="7"/>
      <c r="I26" s="7"/>
      <c r="J26" s="4"/>
      <c r="K26" s="6"/>
      <c r="L26" s="6"/>
      <c r="M26" s="6"/>
      <c r="N26" s="7"/>
      <c r="O26" s="4"/>
      <c r="P26" s="7"/>
      <c r="Q26" s="4"/>
      <c r="R26" s="16" t="str">
        <f t="shared" si="3"/>
        <v/>
      </c>
      <c r="S26" s="7"/>
      <c r="T26" s="4"/>
    </row>
    <row r="27" spans="1:20" ht="16" thickBot="1" x14ac:dyDescent="0.25">
      <c r="A27" s="4"/>
      <c r="B27" s="4"/>
      <c r="C27" s="4"/>
      <c r="D27" s="4"/>
      <c r="E27" s="6"/>
      <c r="F27" s="14" t="str">
        <f t="shared" ref="F27:F30" si="4">IF(I27="Melted Out", 0, IF(I27="","",H27-E27-K27-M27))</f>
        <v/>
      </c>
      <c r="G27" s="15" t="str">
        <f t="shared" ref="G27:G30" si="5">IF(AND(F27&lt;&gt;"",F26&lt;&gt;""),IF(I27="New Installation",0,IF(I27="Melted Out","&gt;"&amp;TEXT((F26+K26+M26)-(F27+K27+M27),"0.00"),(F26+K26+M26)-(F27+K27+M27))),"")</f>
        <v/>
      </c>
      <c r="H27" s="7"/>
      <c r="I27" s="7"/>
      <c r="J27" s="4"/>
      <c r="K27" s="6"/>
      <c r="L27" s="6"/>
      <c r="M27" s="6"/>
      <c r="N27" s="7"/>
      <c r="O27" s="4"/>
      <c r="P27" s="7"/>
      <c r="Q27" s="4"/>
      <c r="R27" s="16" t="str">
        <f t="shared" si="3"/>
        <v/>
      </c>
      <c r="S27" s="7"/>
      <c r="T27" s="4"/>
    </row>
    <row r="28" spans="1:20" ht="16" thickBot="1" x14ac:dyDescent="0.25">
      <c r="A28" s="4"/>
      <c r="B28" s="4"/>
      <c r="C28" s="4"/>
      <c r="D28" s="4"/>
      <c r="E28" s="6"/>
      <c r="F28" s="14" t="str">
        <f t="shared" si="4"/>
        <v/>
      </c>
      <c r="G28" s="15" t="str">
        <f t="shared" si="5"/>
        <v/>
      </c>
      <c r="H28" s="7"/>
      <c r="I28" s="7"/>
      <c r="J28" s="4"/>
      <c r="K28" s="6"/>
      <c r="L28" s="6"/>
      <c r="M28" s="6"/>
      <c r="N28" s="7"/>
      <c r="O28" s="4"/>
      <c r="P28" s="7"/>
      <c r="Q28" s="4"/>
      <c r="R28" s="16" t="str">
        <f t="shared" si="3"/>
        <v/>
      </c>
      <c r="S28" s="7"/>
      <c r="T28" s="4"/>
    </row>
    <row r="29" spans="1:20" ht="16" thickBot="1" x14ac:dyDescent="0.25">
      <c r="A29" s="4"/>
      <c r="B29" s="4"/>
      <c r="C29" s="4"/>
      <c r="D29" s="4"/>
      <c r="E29" s="6"/>
      <c r="F29" s="14" t="str">
        <f t="shared" si="4"/>
        <v/>
      </c>
      <c r="G29" s="15" t="str">
        <f t="shared" si="5"/>
        <v/>
      </c>
      <c r="H29" s="7"/>
      <c r="I29" s="7"/>
      <c r="J29" s="4"/>
      <c r="K29" s="6"/>
      <c r="L29" s="6"/>
      <c r="M29" s="6"/>
      <c r="N29" s="7"/>
      <c r="O29" s="4"/>
      <c r="P29" s="7"/>
      <c r="Q29" s="4"/>
      <c r="R29" s="16" t="str">
        <f t="shared" si="3"/>
        <v/>
      </c>
      <c r="S29" s="7"/>
      <c r="T29" s="4"/>
    </row>
    <row r="30" spans="1:20" ht="16" thickBot="1" x14ac:dyDescent="0.25">
      <c r="A30" s="4"/>
      <c r="B30" s="4"/>
      <c r="C30" s="4"/>
      <c r="D30" s="4"/>
      <c r="E30" s="6"/>
      <c r="F30" s="14" t="str">
        <f t="shared" si="4"/>
        <v/>
      </c>
      <c r="G30" s="15" t="str">
        <f t="shared" si="5"/>
        <v/>
      </c>
      <c r="H30" s="7"/>
      <c r="I30" s="7"/>
      <c r="J30" s="4"/>
      <c r="K30" s="6"/>
      <c r="L30" s="6"/>
      <c r="M30" s="6"/>
      <c r="N30" s="7"/>
      <c r="O30" s="4"/>
      <c r="P30" s="7"/>
      <c r="Q30" s="4"/>
      <c r="R30" s="16" t="str">
        <f t="shared" si="3"/>
        <v/>
      </c>
      <c r="S30" s="7"/>
      <c r="T30"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21:T30 H21:I30" name="区域3" securityDescriptor="O:WDG:WDD:(A;;CC;;;WD)"/>
    <protectedRange algorithmName="SHA-512" hashValue="K/SDhfe+/mjxv835odsVoEdtAHi7cAaH/jgwxLhbSWA8AwXq7rzFQ5bNmKChXjNkjDXl9kBDks9BeCwB940epA==" saltValue="Umv4IPsuPuqtBoPxakNlTw==" spinCount="100000" sqref="A21:E30 S21:T30 H21:Q30" name="区域1" securityDescriptor="O:WDG:WDD:(A;;CC;;;WD)"/>
    <protectedRange algorithmName="SHA-512" hashValue="l1fHgc1sn3GbDQtgPtObh5+t7OL3RqRoTbD8spI9RdpGb1tJka3sPqVR5prcrUOY6S1IScfOCNcLFg9dAyDrRQ==" saltValue="nrfajk7BgFTF1u/ElXNgLQ==" spinCount="100000" sqref="J21:Q30" name="区域2" securityDescriptor="O:WDG:WDD:(A;;CC;;;WD)"/>
    <protectedRange algorithmName="SHA-512" hashValue="Wz6AdmABacdLpzhjV/iEHOpAZxX5uFPUHfb7O8gHmSRJrtjrAEnR8v1VZNZM7oz8udZc1nX8h9RDIZmlvaZYtA==" saltValue="s5A0E9YuB7q7LjZBwuMWPQ==" spinCount="100000" sqref="H9:I20 S5:T8 S9:T20 H5:I8" name="区域3_1" securityDescriptor="O:WDG:WDD:(A;;CC;;;WD)"/>
    <protectedRange algorithmName="SHA-512" hashValue="K/SDhfe+/mjxv835odsVoEdtAHi7cAaH/jgwxLhbSWA8AwXq7rzFQ5bNmKChXjNkjDXl9kBDks9BeCwB940epA==" saltValue="Umv4IPsuPuqtBoPxakNlTw==" spinCount="100000" sqref="S9:S11 S12:T20 A5:E20 H5:Q20 S5:T8" name="区域1_1" securityDescriptor="O:WDG:WDD:(A;;CC;;;WD)"/>
    <protectedRange algorithmName="SHA-512" hashValue="l1fHgc1sn3GbDQtgPtObh5+t7OL3RqRoTbD8spI9RdpGb1tJka3sPqVR5prcrUOY6S1IScfOCNcLFg9dAyDrRQ==" saltValue="nrfajk7BgFTF1u/ElXNgLQ==" spinCount="100000" sqref="J5:Q20" name="区域2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44A1E-9BD5-4074-AE54-8DBA66F094CA}">
  <dimension ref="A1:T31"/>
  <sheetViews>
    <sheetView workbookViewId="0">
      <selection activeCell="A13" sqref="A13:C13"/>
    </sheetView>
  </sheetViews>
  <sheetFormatPr baseColWidth="10" defaultColWidth="9" defaultRowHeight="14" x14ac:dyDescent="0.2"/>
  <cols>
    <col min="1" max="1" width="1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17" t="s">
        <v>7</v>
      </c>
      <c r="J4" s="3" t="s">
        <v>9</v>
      </c>
      <c r="K4" s="3" t="s">
        <v>11</v>
      </c>
      <c r="L4" s="3" t="s">
        <v>27</v>
      </c>
      <c r="M4" s="3" t="s">
        <v>21</v>
      </c>
      <c r="N4" s="13" t="s">
        <v>28</v>
      </c>
      <c r="O4" s="9" t="s">
        <v>5</v>
      </c>
      <c r="P4" s="13" t="s">
        <v>29</v>
      </c>
      <c r="Q4" s="9" t="s">
        <v>5</v>
      </c>
      <c r="R4" s="44"/>
      <c r="S4" s="46"/>
      <c r="T4" s="41"/>
    </row>
    <row r="5" spans="1:20" ht="15.75" customHeight="1" thickBot="1" x14ac:dyDescent="0.25">
      <c r="A5" s="23">
        <v>61.510711999999998</v>
      </c>
      <c r="B5" s="23">
        <v>142.976675</v>
      </c>
      <c r="C5" s="6"/>
      <c r="D5" s="4">
        <v>43347</v>
      </c>
      <c r="E5" s="20">
        <v>66</v>
      </c>
      <c r="F5" s="14">
        <f t="shared" ref="F5:F31" si="0">IF(I5="Melted Out", 0, IF(I5="","",H5-E5-K5-M5))</f>
        <v>1134</v>
      </c>
      <c r="G5" s="15">
        <f t="shared" ref="G5:G31" si="1">IF(AND(F5&lt;&gt;"",F4&lt;&gt;""),IF(I5="New Installation",0,IF(I5="Melted Out","&gt;"&amp;TEXT((F4+K4+M4)-(F5+K5+M5),"0.00"),(F4+K4+M4)-(F5+K5+M5))),"")</f>
        <v>0</v>
      </c>
      <c r="H5" s="7">
        <v>1200</v>
      </c>
      <c r="I5" s="7" t="s">
        <v>14</v>
      </c>
      <c r="J5" s="8" t="s">
        <v>18</v>
      </c>
      <c r="K5" s="7">
        <v>0</v>
      </c>
      <c r="L5" s="7"/>
      <c r="M5" s="7">
        <v>0</v>
      </c>
      <c r="N5" s="7"/>
      <c r="O5" s="7"/>
      <c r="P5" s="7"/>
      <c r="Q5" s="7"/>
      <c r="R5" s="16">
        <f t="shared" ref="R5:R31" si="2">IF(I5="New Installation",0,IF(I5="","",IF(OR(I5="Melted Out",F5=0),"&gt;"&amp;TEXT((F4-F5)*IF(ISNUMBER(P5),P5,0.9)+M4*N4-M5*N5,"0.00"),(F4-F5)*IF(ISNUMBER(P5),P5,0.9)+M4*N4-M5*N5)))</f>
        <v>0</v>
      </c>
      <c r="S5" s="7"/>
      <c r="T5" s="4" t="s">
        <v>24</v>
      </c>
    </row>
    <row r="6" spans="1:20" ht="16" thickBot="1" x14ac:dyDescent="0.25">
      <c r="A6" s="24">
        <v>61.510475</v>
      </c>
      <c r="B6" s="24">
        <v>142.97562199999999</v>
      </c>
      <c r="C6" s="22">
        <v>755</v>
      </c>
      <c r="D6" s="25">
        <v>43624</v>
      </c>
      <c r="E6" s="22">
        <v>325</v>
      </c>
      <c r="F6" s="14">
        <f>IF(I6="Melted Out", 0, IF(I6="","",H6-E6-K6-M6))</f>
        <v>875</v>
      </c>
      <c r="G6" s="15">
        <f t="shared" si="1"/>
        <v>259</v>
      </c>
      <c r="H6" s="7">
        <v>1200</v>
      </c>
      <c r="I6" s="7" t="s">
        <v>13</v>
      </c>
      <c r="J6" s="8" t="s">
        <v>18</v>
      </c>
      <c r="K6" s="7">
        <v>0</v>
      </c>
      <c r="L6" s="7"/>
      <c r="M6" s="7">
        <v>0</v>
      </c>
      <c r="N6" s="7"/>
      <c r="O6" s="7"/>
      <c r="P6" s="7"/>
      <c r="Q6" s="7"/>
      <c r="R6" s="16">
        <f t="shared" si="2"/>
        <v>233.1</v>
      </c>
      <c r="S6" s="7"/>
      <c r="T6" s="4" t="s">
        <v>25</v>
      </c>
    </row>
    <row r="7" spans="1:20" ht="16" thickBot="1" x14ac:dyDescent="0.25">
      <c r="A7" s="24">
        <v>61.510381000000002</v>
      </c>
      <c r="B7" s="24">
        <v>142.975244</v>
      </c>
      <c r="C7" s="22">
        <v>730</v>
      </c>
      <c r="D7" s="25">
        <v>43711</v>
      </c>
      <c r="E7" s="22">
        <v>865.5</v>
      </c>
      <c r="F7" s="14">
        <f t="shared" si="0"/>
        <v>334.5</v>
      </c>
      <c r="G7" s="15">
        <f t="shared" si="1"/>
        <v>540.5</v>
      </c>
      <c r="H7" s="7">
        <v>1200</v>
      </c>
      <c r="I7" s="7" t="s">
        <v>13</v>
      </c>
      <c r="J7" s="8" t="s">
        <v>18</v>
      </c>
      <c r="K7" s="7">
        <v>0</v>
      </c>
      <c r="L7" s="7"/>
      <c r="M7" s="7">
        <v>0</v>
      </c>
      <c r="N7" s="7"/>
      <c r="O7" s="7"/>
      <c r="P7" s="7"/>
      <c r="Q7" s="7"/>
      <c r="R7" s="16">
        <f>IF(I7="New Installation",0,IF(I7="","",IF(OR(I7="Melted Out",F7=0),"&gt;"&amp;TEXT((F6-F7)*IF(ISNUMBER(P7),P7,0.9)+M6*N6-M7*N7,"0.00"),(F6-F7)*IF(ISNUMBER(P7),P7,0.9)+M6*N6-M7*N7)))</f>
        <v>486.45</v>
      </c>
      <c r="S7" s="7"/>
      <c r="T7" s="4" t="s">
        <v>34</v>
      </c>
    </row>
    <row r="8" spans="1:20" ht="16" thickBot="1" x14ac:dyDescent="0.25">
      <c r="A8" s="24">
        <v>61.510195014998303</v>
      </c>
      <c r="B8" s="24">
        <v>142.97437797300501</v>
      </c>
      <c r="C8" s="22">
        <v>715</v>
      </c>
      <c r="D8" s="25">
        <v>43993</v>
      </c>
      <c r="E8" s="22"/>
      <c r="F8" s="14">
        <f t="shared" ref="F8:F10" si="3">IF(I8="Melted Out", 0, IF(I8="","",H8-E8-K8-M8))</f>
        <v>0</v>
      </c>
      <c r="G8" s="15" t="str">
        <f t="shared" ref="G8:G10" si="4">IF(AND(F8&lt;&gt;"",F7&lt;&gt;""),IF(I8="New Installation",0,IF(I8="Melted Out","&gt;"&amp;TEXT((F7+K7+M7)-(F8+K8+M8),"0.00"),(F7+K7+M7)-(F8+K8+M8))),"")</f>
        <v>&gt;334.50</v>
      </c>
      <c r="H8" s="7"/>
      <c r="I8" s="7" t="s">
        <v>8</v>
      </c>
      <c r="J8" s="8"/>
      <c r="K8" s="7"/>
      <c r="L8" s="7"/>
      <c r="M8" s="7"/>
      <c r="N8" s="7"/>
      <c r="O8" s="7"/>
      <c r="P8" s="7"/>
      <c r="Q8" s="7"/>
      <c r="R8" s="16" t="str">
        <f t="shared" ref="R8:R14" si="5">IF(I8="New Installation",0,IF(I8="","",IF(OR(I8="Melted Out",F8=0),"&gt;"&amp;TEXT((F7-F8)*IF(ISNUMBER(P8),P8,0.9)+M7*N7-M8*N8,"0.00"),(F7-F8)*IF(ISNUMBER(P8),P8,0.9)+M7*N7-M8*N8)))</f>
        <v>&gt;301.05</v>
      </c>
      <c r="S8" s="7"/>
      <c r="T8" s="4" t="s">
        <v>39</v>
      </c>
    </row>
    <row r="9" spans="1:20" ht="106" thickBot="1" x14ac:dyDescent="0.25">
      <c r="A9" s="24">
        <v>61.510387969999996</v>
      </c>
      <c r="B9" s="24">
        <v>-142.97422399999999</v>
      </c>
      <c r="C9" s="22">
        <v>716</v>
      </c>
      <c r="D9" s="25">
        <v>43994</v>
      </c>
      <c r="E9" s="22">
        <v>57.5</v>
      </c>
      <c r="F9" s="14">
        <f t="shared" si="3"/>
        <v>1142.5</v>
      </c>
      <c r="G9" s="15">
        <f t="shared" si="4"/>
        <v>0</v>
      </c>
      <c r="H9" s="7">
        <v>1200</v>
      </c>
      <c r="I9" s="7" t="s">
        <v>38</v>
      </c>
      <c r="J9" s="8" t="s">
        <v>18</v>
      </c>
      <c r="K9" s="7">
        <v>0</v>
      </c>
      <c r="L9" s="7"/>
      <c r="M9" s="7">
        <v>0</v>
      </c>
      <c r="N9" s="7"/>
      <c r="O9" s="7"/>
      <c r="P9" s="7"/>
      <c r="Q9" s="7"/>
      <c r="R9" s="16">
        <f t="shared" si="5"/>
        <v>0</v>
      </c>
      <c r="S9" s="7" t="s">
        <v>40</v>
      </c>
      <c r="T9" s="4" t="s">
        <v>39</v>
      </c>
    </row>
    <row r="10" spans="1:20" ht="46" thickBot="1" x14ac:dyDescent="0.25">
      <c r="A10" s="24">
        <v>61.5103579591959</v>
      </c>
      <c r="B10" s="24">
        <v>142.9739489872</v>
      </c>
      <c r="C10" s="22">
        <v>715.278503</v>
      </c>
      <c r="D10" s="25">
        <v>44041</v>
      </c>
      <c r="E10" s="22">
        <v>32</v>
      </c>
      <c r="F10" s="14">
        <f t="shared" si="3"/>
        <v>868</v>
      </c>
      <c r="G10" s="15">
        <f t="shared" si="4"/>
        <v>274.5</v>
      </c>
      <c r="H10" s="7">
        <v>900</v>
      </c>
      <c r="I10" s="7" t="s">
        <v>41</v>
      </c>
      <c r="J10" s="8" t="s">
        <v>18</v>
      </c>
      <c r="K10" s="7">
        <v>0</v>
      </c>
      <c r="L10" s="7"/>
      <c r="M10" s="7">
        <v>0</v>
      </c>
      <c r="N10" s="7"/>
      <c r="O10" s="7"/>
      <c r="P10" s="7"/>
      <c r="Q10" s="7"/>
      <c r="R10" s="16">
        <f t="shared" si="5"/>
        <v>247.05</v>
      </c>
      <c r="S10" s="7" t="s">
        <v>57</v>
      </c>
      <c r="T10" s="4" t="s">
        <v>58</v>
      </c>
    </row>
    <row r="11" spans="1:20" ht="16" thickBot="1" x14ac:dyDescent="0.25">
      <c r="A11" s="24"/>
      <c r="B11" s="24"/>
      <c r="C11" s="22"/>
      <c r="D11" s="25">
        <v>44075</v>
      </c>
      <c r="E11" s="22">
        <v>217</v>
      </c>
      <c r="F11" s="14">
        <f t="shared" ref="F11:F13" si="6">IF(I11="Melted Out", 0, IF(I11="","",H11-E11-K11-M11))</f>
        <v>683</v>
      </c>
      <c r="G11" s="15">
        <f t="shared" ref="G11:G13" si="7">IF(AND(F11&lt;&gt;"",F10&lt;&gt;""),IF(I11="New Installation",0,IF(I11="Melted Out","&gt;"&amp;TEXT((F10+K10+M10)-(F11+K11+M11),"0.00"),(F10+K10+M10)-(F11+K11+M11))),"")</f>
        <v>185</v>
      </c>
      <c r="H11" s="7">
        <v>900</v>
      </c>
      <c r="I11" s="7" t="s">
        <v>41</v>
      </c>
      <c r="J11" s="8" t="s">
        <v>18</v>
      </c>
      <c r="K11" s="7">
        <v>0</v>
      </c>
      <c r="L11" s="7"/>
      <c r="M11" s="7">
        <v>0</v>
      </c>
      <c r="N11" s="7"/>
      <c r="O11" s="7"/>
      <c r="P11" s="7"/>
      <c r="Q11" s="7"/>
      <c r="R11" s="16">
        <f t="shared" si="5"/>
        <v>166.5</v>
      </c>
      <c r="S11" s="7"/>
      <c r="T11" s="4" t="s">
        <v>62</v>
      </c>
    </row>
    <row r="12" spans="1:20" ht="16" thickBot="1" x14ac:dyDescent="0.25">
      <c r="A12" s="24">
        <v>61.510176000000001</v>
      </c>
      <c r="B12" s="24">
        <v>142.97314</v>
      </c>
      <c r="C12" s="22">
        <v>714.45269800000005</v>
      </c>
      <c r="D12" s="25">
        <v>44355</v>
      </c>
      <c r="E12" s="22">
        <v>434</v>
      </c>
      <c r="F12" s="14">
        <f t="shared" si="6"/>
        <v>466</v>
      </c>
      <c r="G12" s="15">
        <f t="shared" si="7"/>
        <v>217</v>
      </c>
      <c r="H12" s="7">
        <v>900</v>
      </c>
      <c r="I12" s="7" t="s">
        <v>41</v>
      </c>
      <c r="J12" s="8" t="s">
        <v>18</v>
      </c>
      <c r="K12" s="7">
        <v>0</v>
      </c>
      <c r="L12" s="7"/>
      <c r="M12" s="7">
        <v>0</v>
      </c>
      <c r="N12" s="7"/>
      <c r="O12" s="7"/>
      <c r="P12" s="7"/>
      <c r="Q12" s="7"/>
      <c r="R12" s="16">
        <f t="shared" si="5"/>
        <v>195.3</v>
      </c>
      <c r="S12" s="7"/>
      <c r="T12" s="4" t="s">
        <v>104</v>
      </c>
    </row>
    <row r="13" spans="1:20" ht="16" thickBot="1" x14ac:dyDescent="0.25">
      <c r="A13" s="24">
        <v>61.510125026106799</v>
      </c>
      <c r="B13" s="24">
        <v>142.97292103059499</v>
      </c>
      <c r="C13" s="22">
        <v>719.08184800000004</v>
      </c>
      <c r="D13" s="25">
        <v>44393</v>
      </c>
      <c r="E13" s="22">
        <v>72</v>
      </c>
      <c r="F13" s="14">
        <f t="shared" si="6"/>
        <v>228</v>
      </c>
      <c r="G13" s="15">
        <f t="shared" si="7"/>
        <v>238</v>
      </c>
      <c r="H13" s="7">
        <v>300</v>
      </c>
      <c r="I13" s="7" t="s">
        <v>41</v>
      </c>
      <c r="J13" s="8" t="s">
        <v>18</v>
      </c>
      <c r="K13" s="7">
        <v>0</v>
      </c>
      <c r="L13" s="7"/>
      <c r="M13" s="7">
        <v>0</v>
      </c>
      <c r="N13" s="7"/>
      <c r="O13" s="7"/>
      <c r="P13" s="7"/>
      <c r="Q13" s="7"/>
      <c r="R13" s="16">
        <f t="shared" si="5"/>
        <v>214.20000000000002</v>
      </c>
      <c r="S13" s="7"/>
      <c r="T13" s="4" t="s">
        <v>110</v>
      </c>
    </row>
    <row r="14" spans="1:20" ht="16" thickBot="1" x14ac:dyDescent="0.25">
      <c r="A14" s="24"/>
      <c r="B14" s="24"/>
      <c r="C14" s="22"/>
      <c r="D14" s="25">
        <v>44448</v>
      </c>
      <c r="E14" s="22"/>
      <c r="F14" s="14">
        <f t="shared" ref="F14" si="8">IF(I14="Melted Out", 0, IF(I14="","",H14-E14-K14-M14))</f>
        <v>0</v>
      </c>
      <c r="G14" s="15" t="str">
        <f t="shared" ref="G14" si="9">IF(AND(F14&lt;&gt;"",F13&lt;&gt;""),IF(I14="New Installation",0,IF(I14="Melted Out","&gt;"&amp;TEXT((F13+K13+M13)-(F14+K14+M14),"0.00"),(F13+K13+M13)-(F14+K14+M14))),"")</f>
        <v>&gt;228.00</v>
      </c>
      <c r="H14" s="7">
        <v>300</v>
      </c>
      <c r="I14" s="7" t="s">
        <v>8</v>
      </c>
      <c r="J14" s="8" t="s">
        <v>18</v>
      </c>
      <c r="K14" s="7">
        <v>0</v>
      </c>
      <c r="L14" s="7"/>
      <c r="M14" s="7">
        <v>0</v>
      </c>
      <c r="N14" s="7"/>
      <c r="O14" s="7"/>
      <c r="P14" s="7"/>
      <c r="Q14" s="7"/>
      <c r="R14" s="16" t="str">
        <f t="shared" si="5"/>
        <v>&gt;205.20</v>
      </c>
      <c r="S14" s="7"/>
      <c r="T14" s="4" t="s">
        <v>120</v>
      </c>
    </row>
    <row r="15" spans="1:20" ht="15" thickBot="1" x14ac:dyDescent="0.25">
      <c r="A15" s="24"/>
      <c r="B15" s="24"/>
      <c r="C15" s="22"/>
      <c r="D15" s="25"/>
      <c r="E15" s="22"/>
      <c r="F15" s="14"/>
      <c r="G15" s="15"/>
      <c r="H15" s="7"/>
      <c r="I15" s="7"/>
      <c r="J15" s="8"/>
      <c r="K15" s="7"/>
      <c r="L15" s="7"/>
      <c r="M15" s="7"/>
      <c r="N15" s="7"/>
      <c r="O15" s="7"/>
      <c r="P15" s="7"/>
      <c r="Q15" s="7"/>
      <c r="R15" s="16"/>
      <c r="S15" s="7"/>
      <c r="T15" s="4"/>
    </row>
    <row r="16" spans="1:20" ht="15" thickBot="1" x14ac:dyDescent="0.25">
      <c r="A16" s="24"/>
      <c r="B16" s="24"/>
      <c r="C16" s="22"/>
      <c r="D16" s="25"/>
      <c r="E16" s="22"/>
      <c r="F16" s="14"/>
      <c r="G16" s="15"/>
      <c r="H16" s="7"/>
      <c r="I16" s="7"/>
      <c r="J16" s="8"/>
      <c r="K16" s="7"/>
      <c r="L16" s="7"/>
      <c r="M16" s="7"/>
      <c r="N16" s="7"/>
      <c r="O16" s="7"/>
      <c r="P16" s="7"/>
      <c r="Q16" s="7"/>
      <c r="R16" s="16"/>
      <c r="S16" s="7"/>
      <c r="T16" s="4"/>
    </row>
    <row r="17" spans="1:20" ht="15" thickBot="1" x14ac:dyDescent="0.25">
      <c r="A17" s="24"/>
      <c r="B17" s="24"/>
      <c r="C17" s="22"/>
      <c r="D17" s="25"/>
      <c r="E17" s="22"/>
      <c r="F17" s="14"/>
      <c r="G17" s="15"/>
      <c r="H17" s="7"/>
      <c r="I17" s="7"/>
      <c r="J17" s="8"/>
      <c r="K17" s="7"/>
      <c r="L17" s="7"/>
      <c r="M17" s="7"/>
      <c r="N17" s="7"/>
      <c r="O17" s="7"/>
      <c r="P17" s="7"/>
      <c r="Q17" s="7"/>
      <c r="R17" s="16"/>
      <c r="S17" s="7"/>
      <c r="T17" s="4"/>
    </row>
    <row r="18" spans="1:20" ht="15" thickBot="1" x14ac:dyDescent="0.25">
      <c r="A18" s="24"/>
      <c r="B18" s="24"/>
      <c r="C18" s="22"/>
      <c r="D18" s="25"/>
      <c r="E18" s="22"/>
      <c r="F18" s="14"/>
      <c r="G18" s="15"/>
      <c r="H18" s="7"/>
      <c r="I18" s="7"/>
      <c r="J18" s="8"/>
      <c r="K18" s="7"/>
      <c r="L18" s="7"/>
      <c r="M18" s="7"/>
      <c r="N18" s="7"/>
      <c r="O18" s="7"/>
      <c r="P18" s="7"/>
      <c r="Q18" s="7"/>
      <c r="R18" s="16"/>
      <c r="S18" s="7"/>
      <c r="T18" s="4"/>
    </row>
    <row r="19" spans="1:20" ht="15" thickBot="1" x14ac:dyDescent="0.25">
      <c r="A19" s="24"/>
      <c r="B19" s="24"/>
      <c r="C19" s="22"/>
      <c r="D19" s="25"/>
      <c r="E19" s="22"/>
      <c r="F19" s="14"/>
      <c r="G19" s="15"/>
      <c r="H19" s="7"/>
      <c r="I19" s="7"/>
      <c r="J19" s="8"/>
      <c r="K19" s="7"/>
      <c r="L19" s="7"/>
      <c r="M19" s="7"/>
      <c r="N19" s="7"/>
      <c r="O19" s="7"/>
      <c r="P19" s="7"/>
      <c r="Q19" s="7"/>
      <c r="R19" s="16"/>
      <c r="S19" s="7"/>
      <c r="T19" s="4"/>
    </row>
    <row r="20" spans="1:20" ht="15" thickBot="1" x14ac:dyDescent="0.25">
      <c r="A20" s="24"/>
      <c r="B20" s="24"/>
      <c r="C20" s="22"/>
      <c r="D20" s="25"/>
      <c r="E20" s="22"/>
      <c r="F20" s="14"/>
      <c r="G20" s="15"/>
      <c r="H20" s="7"/>
      <c r="I20" s="7"/>
      <c r="J20" s="8"/>
      <c r="K20" s="7"/>
      <c r="L20" s="7"/>
      <c r="M20" s="7"/>
      <c r="N20" s="7"/>
      <c r="O20" s="7"/>
      <c r="P20" s="7"/>
      <c r="Q20" s="7"/>
      <c r="R20" s="16"/>
      <c r="S20" s="7"/>
      <c r="T20" s="4"/>
    </row>
    <row r="21" spans="1:20" ht="16" thickBot="1" x14ac:dyDescent="0.25">
      <c r="A21" s="4"/>
      <c r="B21" s="4"/>
      <c r="C21" s="4"/>
      <c r="D21" s="4"/>
      <c r="E21" s="6"/>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4"/>
      <c r="B22" s="4"/>
      <c r="C22" s="4"/>
      <c r="D22" s="4"/>
      <c r="E22" s="6"/>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4"/>
      <c r="B23" s="4"/>
      <c r="C23" s="4"/>
      <c r="D23" s="4"/>
      <c r="E23" s="6"/>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4"/>
      <c r="B24" s="4"/>
      <c r="C24" s="4"/>
      <c r="D24" s="4"/>
      <c r="E24" s="6"/>
      <c r="F24" s="14" t="str">
        <f t="shared" si="0"/>
        <v/>
      </c>
      <c r="G24" s="15" t="str">
        <f t="shared" si="1"/>
        <v/>
      </c>
      <c r="H24" s="7"/>
      <c r="I24" s="7"/>
      <c r="J24" s="4"/>
      <c r="K24" s="6"/>
      <c r="L24" s="6"/>
      <c r="M24" s="6"/>
      <c r="N24" s="7"/>
      <c r="O24" s="4"/>
      <c r="P24" s="7"/>
      <c r="Q24" s="4"/>
      <c r="R24" s="16" t="str">
        <f t="shared" si="2"/>
        <v/>
      </c>
      <c r="S24" s="7"/>
      <c r="T24" s="4"/>
    </row>
    <row r="25" spans="1:20" ht="16" thickBot="1" x14ac:dyDescent="0.25">
      <c r="A25" s="4"/>
      <c r="B25" s="4"/>
      <c r="C25" s="4"/>
      <c r="D25" s="4"/>
      <c r="E25" s="6"/>
      <c r="F25" s="14" t="str">
        <f t="shared" si="0"/>
        <v/>
      </c>
      <c r="G25" s="15" t="str">
        <f t="shared" si="1"/>
        <v/>
      </c>
      <c r="H25" s="7"/>
      <c r="I25" s="7"/>
      <c r="J25" s="4"/>
      <c r="K25" s="6"/>
      <c r="L25" s="6"/>
      <c r="M25" s="6"/>
      <c r="N25" s="7"/>
      <c r="O25" s="4"/>
      <c r="P25" s="7"/>
      <c r="Q25" s="4"/>
      <c r="R25" s="16" t="str">
        <f t="shared" si="2"/>
        <v/>
      </c>
      <c r="S25" s="7"/>
      <c r="T25" s="4"/>
    </row>
    <row r="26" spans="1:20" ht="16" thickBot="1" x14ac:dyDescent="0.25">
      <c r="A26" s="4"/>
      <c r="B26" s="4"/>
      <c r="C26" s="4"/>
      <c r="D26" s="4"/>
      <c r="E26" s="6"/>
      <c r="F26" s="14" t="str">
        <f t="shared" si="0"/>
        <v/>
      </c>
      <c r="G26" s="15" t="str">
        <f t="shared" si="1"/>
        <v/>
      </c>
      <c r="H26" s="7"/>
      <c r="I26" s="7"/>
      <c r="J26" s="4"/>
      <c r="K26" s="6"/>
      <c r="L26" s="6"/>
      <c r="M26" s="6"/>
      <c r="N26" s="7"/>
      <c r="O26" s="4"/>
      <c r="P26" s="7"/>
      <c r="Q26" s="4"/>
      <c r="R26" s="16" t="str">
        <f t="shared" si="2"/>
        <v/>
      </c>
      <c r="S26" s="7"/>
      <c r="T26" s="4"/>
    </row>
    <row r="27" spans="1:20" ht="16" thickBot="1" x14ac:dyDescent="0.25">
      <c r="A27" s="4"/>
      <c r="B27" s="4"/>
      <c r="C27" s="4"/>
      <c r="D27" s="4"/>
      <c r="E27" s="6"/>
      <c r="F27" s="14" t="str">
        <f t="shared" si="0"/>
        <v/>
      </c>
      <c r="G27" s="15" t="str">
        <f t="shared" si="1"/>
        <v/>
      </c>
      <c r="H27" s="7"/>
      <c r="I27" s="7"/>
      <c r="J27" s="4"/>
      <c r="K27" s="6"/>
      <c r="L27" s="6"/>
      <c r="M27" s="6"/>
      <c r="N27" s="7"/>
      <c r="O27" s="4"/>
      <c r="P27" s="7"/>
      <c r="Q27" s="4"/>
      <c r="R27" s="16" t="str">
        <f t="shared" si="2"/>
        <v/>
      </c>
      <c r="S27" s="7"/>
      <c r="T27" s="4"/>
    </row>
    <row r="28" spans="1:20" ht="16" thickBot="1" x14ac:dyDescent="0.25">
      <c r="A28" s="4"/>
      <c r="B28" s="4"/>
      <c r="C28" s="4"/>
      <c r="D28" s="4"/>
      <c r="E28" s="6"/>
      <c r="F28" s="14" t="str">
        <f t="shared" si="0"/>
        <v/>
      </c>
      <c r="G28" s="15" t="str">
        <f t="shared" si="1"/>
        <v/>
      </c>
      <c r="H28" s="7"/>
      <c r="I28" s="7"/>
      <c r="J28" s="4"/>
      <c r="K28" s="6"/>
      <c r="L28" s="6"/>
      <c r="M28" s="6"/>
      <c r="N28" s="7"/>
      <c r="O28" s="4"/>
      <c r="P28" s="7"/>
      <c r="Q28" s="4"/>
      <c r="R28" s="16" t="str">
        <f t="shared" si="2"/>
        <v/>
      </c>
      <c r="S28" s="7"/>
      <c r="T28" s="4"/>
    </row>
    <row r="29" spans="1:20" ht="16" thickBot="1" x14ac:dyDescent="0.25">
      <c r="A29" s="4"/>
      <c r="B29" s="4"/>
      <c r="C29" s="4"/>
      <c r="D29" s="4"/>
      <c r="E29" s="6"/>
      <c r="F29" s="14" t="str">
        <f t="shared" si="0"/>
        <v/>
      </c>
      <c r="G29" s="15" t="str">
        <f t="shared" si="1"/>
        <v/>
      </c>
      <c r="H29" s="7"/>
      <c r="I29" s="7"/>
      <c r="J29" s="4"/>
      <c r="K29" s="6"/>
      <c r="L29" s="6"/>
      <c r="M29" s="6"/>
      <c r="N29" s="7"/>
      <c r="O29" s="4"/>
      <c r="P29" s="7"/>
      <c r="Q29" s="4"/>
      <c r="R29" s="16" t="str">
        <f t="shared" si="2"/>
        <v/>
      </c>
      <c r="S29" s="7"/>
      <c r="T29" s="4"/>
    </row>
    <row r="30" spans="1:20" ht="16" thickBot="1" x14ac:dyDescent="0.25">
      <c r="A30" s="4"/>
      <c r="B30" s="4"/>
      <c r="C30" s="4"/>
      <c r="D30" s="4"/>
      <c r="E30" s="6"/>
      <c r="F30" s="14" t="str">
        <f t="shared" si="0"/>
        <v/>
      </c>
      <c r="G30" s="15" t="str">
        <f t="shared" si="1"/>
        <v/>
      </c>
      <c r="H30" s="7"/>
      <c r="I30" s="7"/>
      <c r="J30" s="4"/>
      <c r="K30" s="6"/>
      <c r="L30" s="6"/>
      <c r="M30" s="6"/>
      <c r="N30" s="7"/>
      <c r="O30" s="4"/>
      <c r="P30" s="7"/>
      <c r="Q30" s="4"/>
      <c r="R30" s="16" t="str">
        <f t="shared" si="2"/>
        <v/>
      </c>
      <c r="S30" s="7"/>
      <c r="T30" s="4"/>
    </row>
    <row r="31" spans="1:20" ht="16" thickBot="1" x14ac:dyDescent="0.25">
      <c r="A31" s="4"/>
      <c r="B31" s="4"/>
      <c r="C31" s="4"/>
      <c r="D31" s="4"/>
      <c r="E31" s="6"/>
      <c r="F31" s="14" t="str">
        <f t="shared" si="0"/>
        <v/>
      </c>
      <c r="G31" s="15" t="str">
        <f t="shared" si="1"/>
        <v/>
      </c>
      <c r="H31" s="7"/>
      <c r="I31" s="7"/>
      <c r="J31" s="4"/>
      <c r="K31" s="6"/>
      <c r="L31" s="6"/>
      <c r="M31" s="6"/>
      <c r="N31" s="7"/>
      <c r="O31" s="4"/>
      <c r="P31" s="7"/>
      <c r="Q31" s="4"/>
      <c r="R31" s="16" t="str">
        <f t="shared" si="2"/>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5:T11 H5:I31 S13:T13 S12 S15:T31 S14" name="区域3" securityDescriptor="O:WDG:WDD:(A;;CC;;;WD)"/>
    <protectedRange algorithmName="SHA-512" hashValue="K/SDhfe+/mjxv835odsVoEdtAHi7cAaH/jgwxLhbSWA8AwXq7rzFQ5bNmKChXjNkjDXl9kBDks9BeCwB940epA==" saltValue="Umv4IPsuPuqtBoPxakNlTw==" spinCount="100000" sqref="A5:E31 S5:T11 H5:Q31 S13:T13 S12 S15:T31 S14" name="区域1" securityDescriptor="O:WDG:WDD:(A;;CC;;;WD)"/>
    <protectedRange algorithmName="SHA-512" hashValue="l1fHgc1sn3GbDQtgPtObh5+t7OL3RqRoTbD8spI9RdpGb1tJka3sPqVR5prcrUOY6S1IScfOCNcLFg9dAyDrRQ==" saltValue="nrfajk7BgFTF1u/ElXNgLQ==" spinCount="100000" sqref="J5:Q31" name="区域2" securityDescriptor="O:WDG:WDD:(A;;CC;;;WD)"/>
    <protectedRange algorithmName="SHA-512" hashValue="Wz6AdmABacdLpzhjV/iEHOpAZxX5uFPUHfb7O8gHmSRJrtjrAEnR8v1VZNZM7oz8udZc1nX8h9RDIZmlvaZYtA==" saltValue="s5A0E9YuB7q7LjZBwuMWPQ==" spinCount="100000" sqref="T12" name="区域3_1" securityDescriptor="O:WDG:WDD:(A;;CC;;;WD)"/>
    <protectedRange algorithmName="SHA-512" hashValue="K/SDhfe+/mjxv835odsVoEdtAHi7cAaH/jgwxLhbSWA8AwXq7rzFQ5bNmKChXjNkjDXl9kBDks9BeCwB940epA==" saltValue="Umv4IPsuPuqtBoPxakNlTw==" spinCount="100000" sqref="T12" name="区域1_1" securityDescriptor="O:WDG:WDD:(A;;CC;;;WD)"/>
    <protectedRange algorithmName="SHA-512" hashValue="Wz6AdmABacdLpzhjV/iEHOpAZxX5uFPUHfb7O8gHmSRJrtjrAEnR8v1VZNZM7oz8udZc1nX8h9RDIZmlvaZYtA==" saltValue="s5A0E9YuB7q7LjZBwuMWPQ==" spinCount="100000" sqref="T14" name="区域3_1_1" securityDescriptor="O:WDG:WDD:(A;;CC;;;WD)"/>
  </protectedRanges>
  <mergeCells count="9">
    <mergeCell ref="B1:T1"/>
    <mergeCell ref="A3:C3"/>
    <mergeCell ref="D3:D4"/>
    <mergeCell ref="E3:I3"/>
    <mergeCell ref="J3:M3"/>
    <mergeCell ref="N3:Q3"/>
    <mergeCell ref="R3:R4"/>
    <mergeCell ref="S3:S4"/>
    <mergeCell ref="T3:T4"/>
  </mergeCells>
  <phoneticPr fontId="3" type="noConversion"/>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4A9F6-6940-2D4D-8FF6-81A6861D9A5B}">
  <dimension ref="A1:T30"/>
  <sheetViews>
    <sheetView workbookViewId="0">
      <selection activeCell="F9" sqref="F9"/>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72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3" t="s">
        <v>7</v>
      </c>
      <c r="J4" s="3" t="s">
        <v>9</v>
      </c>
      <c r="K4" s="3" t="s">
        <v>11</v>
      </c>
      <c r="L4" s="3" t="s">
        <v>27</v>
      </c>
      <c r="M4" s="3" t="s">
        <v>21</v>
      </c>
      <c r="N4" s="13" t="s">
        <v>28</v>
      </c>
      <c r="O4" s="9" t="s">
        <v>5</v>
      </c>
      <c r="P4" s="13" t="s">
        <v>29</v>
      </c>
      <c r="Q4" s="9" t="s">
        <v>5</v>
      </c>
      <c r="R4" s="44"/>
      <c r="S4" s="46"/>
      <c r="T4" s="41"/>
    </row>
    <row r="5" spans="1:20" ht="15.75" customHeight="1" thickBot="1" x14ac:dyDescent="0.25">
      <c r="A5" s="5"/>
      <c r="B5" s="5"/>
      <c r="C5" s="6"/>
      <c r="D5" s="4">
        <v>44351</v>
      </c>
      <c r="E5" s="29">
        <v>28</v>
      </c>
      <c r="F5" s="14">
        <f>IF(I5="Melted Out", 0, IF(I5="","",H5-E5-K5-M5))</f>
        <v>1172</v>
      </c>
      <c r="G5" s="15">
        <f>IF(AND(F5&lt;&gt;"",F4&lt;&gt;""),IF(I5="New Installation",0,IF(I5="Melted Out","&gt;"&amp;TEXT((F4+K4+M4)-(F5+K5+M5),"0.00"),(F4+K4+M4)-(F5+K5+M5))),"")</f>
        <v>0</v>
      </c>
      <c r="H5" s="7">
        <v>1200</v>
      </c>
      <c r="I5" s="7" t="s">
        <v>38</v>
      </c>
      <c r="J5" s="6" t="s">
        <v>18</v>
      </c>
      <c r="K5" s="7">
        <v>0</v>
      </c>
      <c r="L5" s="7"/>
      <c r="M5" s="7">
        <v>0</v>
      </c>
      <c r="N5" s="7"/>
      <c r="O5" s="7"/>
      <c r="P5" s="7"/>
      <c r="Q5" s="7"/>
      <c r="R5" s="16">
        <f>IF(I5="New Installation",0,IF(I5="","",IF(OR(I5="Melted Out",F5=0),"&gt;"&amp;TEXT((F4-F5)*IF(ISNUMBER(P5),P5,0.9)+M4*N4-M5*N5,"0.00"),(F4-F5)*IF(ISNUMBER(P5),P5,0.9)+M4*N4-M5*N5)))</f>
        <v>0</v>
      </c>
      <c r="S5" s="7" t="s">
        <v>97</v>
      </c>
      <c r="T5" s="4" t="s">
        <v>92</v>
      </c>
    </row>
    <row r="6" spans="1:20" ht="16" thickBot="1" x14ac:dyDescent="0.25">
      <c r="A6" s="5">
        <v>61.483544999999999</v>
      </c>
      <c r="B6" s="5">
        <v>142.91650999999999</v>
      </c>
      <c r="C6" s="6">
        <v>549.88085899999999</v>
      </c>
      <c r="D6" s="4">
        <v>44352</v>
      </c>
      <c r="E6" s="29">
        <v>33</v>
      </c>
      <c r="F6" s="14">
        <f>IF(I6="Melted Out", 0, IF(I6="","",H6-E6-K6-M6))</f>
        <v>1167</v>
      </c>
      <c r="G6" s="15">
        <f>IF(AND(F6&lt;&gt;"",F5&lt;&gt;""),IF(I6="New Installation",0,IF(I6="Melted Out","&gt;"&amp;TEXT((F5+K5+M5)-(F6+K6+M6),"0.00"),(F5+K5+M5)-(F6+K6+M6))),"")</f>
        <v>5</v>
      </c>
      <c r="H6" s="7">
        <v>1200</v>
      </c>
      <c r="I6" s="7" t="s">
        <v>41</v>
      </c>
      <c r="J6" s="8" t="s">
        <v>18</v>
      </c>
      <c r="K6" s="7">
        <v>0</v>
      </c>
      <c r="L6" s="7"/>
      <c r="M6" s="7">
        <v>0</v>
      </c>
      <c r="N6" s="7"/>
      <c r="O6" s="7"/>
      <c r="P6" s="7"/>
      <c r="Q6" s="7"/>
      <c r="R6" s="16">
        <f>IF(I6="New Installation",0,IF(I6="","",IF(OR(I6="Melted Out",F6=0),"&gt;"&amp;TEXT((F5-F6)*IF(ISNUMBER(P6),P6,0.9)+M5*N5-M6*N6,"0.00"),(F5-F6)*IF(ISNUMBER(P6),P6,0.9)+M5*N5-M6*N6)))</f>
        <v>4.5</v>
      </c>
      <c r="S6" s="7"/>
      <c r="T6" s="4" t="s">
        <v>92</v>
      </c>
    </row>
    <row r="7" spans="1:20" ht="16" thickBot="1" x14ac:dyDescent="0.25">
      <c r="A7" s="5">
        <v>61.483526984229599</v>
      </c>
      <c r="B7" s="5">
        <v>142.91644603013901</v>
      </c>
      <c r="C7" s="6">
        <v>546.28405799999905</v>
      </c>
      <c r="D7" s="4">
        <v>44390</v>
      </c>
      <c r="E7" s="29">
        <v>300</v>
      </c>
      <c r="F7" s="14">
        <f>IF(I7="Melted Out", 0, IF(I7="","",H7-E7-K7-M7))</f>
        <v>900</v>
      </c>
      <c r="G7" s="15">
        <f>IF(AND(F7&lt;&gt;"",F6&lt;&gt;""),IF(I7="New Installation",0,IF(I7="Melted Out","&gt;"&amp;TEXT((F6+K6+M6)-(F7+K7+M7),"0.00"),(F6+K6+M6)-(F7+K7+M7))),"")</f>
        <v>267</v>
      </c>
      <c r="H7" s="7">
        <v>1200</v>
      </c>
      <c r="I7" s="7" t="s">
        <v>41</v>
      </c>
      <c r="J7" s="8" t="s">
        <v>18</v>
      </c>
      <c r="K7" s="7">
        <v>0</v>
      </c>
      <c r="L7" s="7"/>
      <c r="M7" s="7">
        <v>0</v>
      </c>
      <c r="N7" s="7"/>
      <c r="O7" s="7"/>
      <c r="P7" s="7"/>
      <c r="Q7" s="7"/>
      <c r="R7" s="16">
        <f t="shared" ref="R7:R27" si="0">IF(I7="New Installation",0,IF(I7="","",IF(OR(I7="Melted Out",F7=0),"&gt;"&amp;TEXT((F6-F7)*IF(ISNUMBER(P7),P7,0.9)+M6*N6-M7*N7,"0.00"),(F6-F7)*IF(ISNUMBER(P7),P7,0.9)+M6*N6-M7*N7)))</f>
        <v>240.3</v>
      </c>
      <c r="S7" s="7"/>
      <c r="T7" s="4" t="s">
        <v>110</v>
      </c>
    </row>
    <row r="8" spans="1:20" ht="16" thickBot="1" x14ac:dyDescent="0.25">
      <c r="A8" s="4"/>
      <c r="B8" s="4"/>
      <c r="C8" s="4"/>
      <c r="D8" s="4">
        <v>44394</v>
      </c>
      <c r="E8" s="29">
        <v>335</v>
      </c>
      <c r="F8" s="14">
        <f t="shared" ref="F8:F19" si="1">IF(I8="Melted Out", 0, IF(I8="","",H8-E8-K8-M8))</f>
        <v>865</v>
      </c>
      <c r="G8" s="15">
        <f t="shared" ref="G8:G19" si="2">IF(AND(F8&lt;&gt;"",F7&lt;&gt;""),IF(I8="New Installation",0,IF(I8="Melted Out","&gt;"&amp;TEXT((F7+K7+M7)-(F8+K8+M8),"0.00"),(F7+K7+M7)-(F8+K8+M8))),"")</f>
        <v>35</v>
      </c>
      <c r="H8" s="7">
        <v>1200</v>
      </c>
      <c r="I8" s="7" t="s">
        <v>41</v>
      </c>
      <c r="J8" s="4" t="s">
        <v>18</v>
      </c>
      <c r="K8" s="6">
        <v>0</v>
      </c>
      <c r="L8" s="6"/>
      <c r="M8" s="6">
        <v>0</v>
      </c>
      <c r="N8" s="7"/>
      <c r="O8" s="4"/>
      <c r="P8" s="7"/>
      <c r="Q8" s="7"/>
      <c r="R8" s="16">
        <f t="shared" si="0"/>
        <v>31.5</v>
      </c>
      <c r="S8" s="4"/>
      <c r="T8" s="4" t="s">
        <v>110</v>
      </c>
    </row>
    <row r="9" spans="1:20" ht="16" thickBot="1" x14ac:dyDescent="0.25">
      <c r="A9" s="4"/>
      <c r="B9" s="4"/>
      <c r="C9" s="4"/>
      <c r="D9" s="4"/>
      <c r="E9" s="29"/>
      <c r="F9" s="14" t="str">
        <f t="shared" si="1"/>
        <v/>
      </c>
      <c r="G9" s="15"/>
      <c r="H9" s="7"/>
      <c r="I9" s="7"/>
      <c r="J9" s="4"/>
      <c r="K9" s="6"/>
      <c r="L9" s="6"/>
      <c r="M9" s="6"/>
      <c r="N9" s="7"/>
      <c r="O9" s="7"/>
      <c r="P9" s="7"/>
      <c r="Q9" s="7"/>
      <c r="R9" s="16" t="str">
        <f>IF(I9="New Installation",0,IF(I9="","",IF(OR(I9="Melted Out",F9=0),"&gt;"&amp;TEXT((#REF!-F9)*IF(ISNUMBER(P9),P9,0.9)+#REF!*#REF!-M9*N9,"0.00"),(#REF!-F9)*IF(ISNUMBER(P9),P9,0.9)+#REF!*#REF!-M9*N9)))</f>
        <v/>
      </c>
      <c r="S9" s="4"/>
      <c r="T9" s="4"/>
    </row>
    <row r="10" spans="1:20" ht="16" thickBot="1" x14ac:dyDescent="0.25">
      <c r="A10" s="4"/>
      <c r="B10" s="4"/>
      <c r="C10" s="4"/>
      <c r="D10" s="4"/>
      <c r="E10" s="29"/>
      <c r="F10" s="14" t="str">
        <f t="shared" si="1"/>
        <v/>
      </c>
      <c r="G10" s="15" t="str">
        <f t="shared" si="2"/>
        <v/>
      </c>
      <c r="H10" s="7"/>
      <c r="I10" s="7"/>
      <c r="J10" s="4"/>
      <c r="K10" s="6"/>
      <c r="L10" s="6"/>
      <c r="M10" s="6"/>
      <c r="N10" s="7"/>
      <c r="O10" s="4"/>
      <c r="P10" s="7"/>
      <c r="Q10" s="7"/>
      <c r="R10" s="16" t="str">
        <f t="shared" si="0"/>
        <v/>
      </c>
      <c r="S10" s="4"/>
      <c r="T10" s="4"/>
    </row>
    <row r="11" spans="1:20" ht="16" thickBot="1" x14ac:dyDescent="0.25">
      <c r="A11" s="4"/>
      <c r="B11" s="4"/>
      <c r="C11" s="4"/>
      <c r="D11" s="4"/>
      <c r="E11" s="29"/>
      <c r="F11" s="14" t="str">
        <f t="shared" si="1"/>
        <v/>
      </c>
      <c r="G11" s="15" t="str">
        <f t="shared" si="2"/>
        <v/>
      </c>
      <c r="H11" s="7"/>
      <c r="I11" s="7"/>
      <c r="J11" s="4"/>
      <c r="K11" s="6"/>
      <c r="L11" s="6"/>
      <c r="M11" s="6"/>
      <c r="N11" s="7"/>
      <c r="O11" s="4"/>
      <c r="P11" s="7"/>
      <c r="Q11" s="7"/>
      <c r="R11" s="16" t="str">
        <f t="shared" si="0"/>
        <v/>
      </c>
      <c r="S11" s="4"/>
      <c r="T11" s="4"/>
    </row>
    <row r="12" spans="1:20" ht="16" thickBot="1" x14ac:dyDescent="0.25">
      <c r="A12" s="4"/>
      <c r="B12" s="4"/>
      <c r="C12" s="4"/>
      <c r="D12" s="4"/>
      <c r="E12" s="29"/>
      <c r="F12" s="14" t="str">
        <f t="shared" si="1"/>
        <v/>
      </c>
      <c r="G12" s="15" t="str">
        <f t="shared" si="2"/>
        <v/>
      </c>
      <c r="H12" s="7"/>
      <c r="I12" s="7"/>
      <c r="J12" s="4"/>
      <c r="K12" s="6"/>
      <c r="L12" s="6"/>
      <c r="M12" s="6"/>
      <c r="N12" s="7"/>
      <c r="O12" s="4"/>
      <c r="P12" s="7"/>
      <c r="Q12" s="4"/>
      <c r="R12" s="16" t="str">
        <f t="shared" si="0"/>
        <v/>
      </c>
      <c r="S12" s="7"/>
      <c r="T12" s="4"/>
    </row>
    <row r="13" spans="1:20" ht="16" thickBot="1" x14ac:dyDescent="0.25">
      <c r="A13" s="4"/>
      <c r="B13" s="4"/>
      <c r="C13" s="4"/>
      <c r="D13" s="4"/>
      <c r="E13" s="29"/>
      <c r="F13" s="14" t="str">
        <f t="shared" si="1"/>
        <v/>
      </c>
      <c r="G13" s="15" t="str">
        <f t="shared" si="2"/>
        <v/>
      </c>
      <c r="H13" s="7"/>
      <c r="I13" s="7"/>
      <c r="J13" s="4"/>
      <c r="K13" s="6"/>
      <c r="L13" s="6"/>
      <c r="M13" s="6"/>
      <c r="N13" s="7"/>
      <c r="O13" s="4"/>
      <c r="P13" s="7"/>
      <c r="Q13" s="4"/>
      <c r="R13" s="16" t="str">
        <f t="shared" si="0"/>
        <v/>
      </c>
      <c r="S13" s="7"/>
      <c r="T13" s="4"/>
    </row>
    <row r="14" spans="1:20" ht="16" thickBot="1" x14ac:dyDescent="0.25">
      <c r="A14" s="4"/>
      <c r="B14" s="4"/>
      <c r="C14" s="4"/>
      <c r="D14" s="4"/>
      <c r="E14" s="29"/>
      <c r="F14" s="14" t="str">
        <f t="shared" si="1"/>
        <v/>
      </c>
      <c r="G14" s="15" t="str">
        <f t="shared" si="2"/>
        <v/>
      </c>
      <c r="H14" s="7"/>
      <c r="I14" s="7"/>
      <c r="J14" s="4"/>
      <c r="K14" s="6"/>
      <c r="L14" s="6"/>
      <c r="M14" s="6"/>
      <c r="N14" s="7"/>
      <c r="O14" s="4"/>
      <c r="P14" s="7"/>
      <c r="Q14" s="4"/>
      <c r="R14" s="16" t="str">
        <f t="shared" si="0"/>
        <v/>
      </c>
      <c r="S14" s="7"/>
      <c r="T14" s="4"/>
    </row>
    <row r="15" spans="1:20" ht="16" thickBot="1" x14ac:dyDescent="0.25">
      <c r="A15" s="4"/>
      <c r="B15" s="4"/>
      <c r="C15" s="4"/>
      <c r="D15" s="4"/>
      <c r="E15" s="29"/>
      <c r="F15" s="14" t="str">
        <f t="shared" si="1"/>
        <v/>
      </c>
      <c r="G15" s="15" t="str">
        <f t="shared" si="2"/>
        <v/>
      </c>
      <c r="H15" s="7"/>
      <c r="I15" s="7"/>
      <c r="J15" s="4"/>
      <c r="K15" s="6"/>
      <c r="L15" s="6"/>
      <c r="M15" s="6"/>
      <c r="N15" s="7"/>
      <c r="O15" s="4"/>
      <c r="P15" s="7"/>
      <c r="Q15" s="4"/>
      <c r="R15" s="16" t="str">
        <f t="shared" si="0"/>
        <v/>
      </c>
      <c r="S15" s="7"/>
      <c r="T15" s="4"/>
    </row>
    <row r="16" spans="1:20" ht="16" thickBot="1" x14ac:dyDescent="0.25">
      <c r="A16" s="4"/>
      <c r="B16" s="4"/>
      <c r="C16" s="4"/>
      <c r="D16" s="4"/>
      <c r="E16" s="29"/>
      <c r="F16" s="14" t="str">
        <f t="shared" si="1"/>
        <v/>
      </c>
      <c r="G16" s="15" t="str">
        <f t="shared" si="2"/>
        <v/>
      </c>
      <c r="H16" s="7"/>
      <c r="I16" s="7"/>
      <c r="J16" s="4"/>
      <c r="K16" s="6"/>
      <c r="L16" s="6"/>
      <c r="M16" s="6"/>
      <c r="N16" s="7"/>
      <c r="O16" s="4"/>
      <c r="P16" s="7"/>
      <c r="Q16" s="4"/>
      <c r="R16" s="16" t="str">
        <f t="shared" si="0"/>
        <v/>
      </c>
      <c r="S16" s="7"/>
      <c r="T16" s="4"/>
    </row>
    <row r="17" spans="1:20" ht="16" thickBot="1" x14ac:dyDescent="0.25">
      <c r="A17" s="4"/>
      <c r="B17" s="4"/>
      <c r="C17" s="4"/>
      <c r="D17" s="4"/>
      <c r="E17" s="29"/>
      <c r="F17" s="14" t="str">
        <f t="shared" si="1"/>
        <v/>
      </c>
      <c r="G17" s="15" t="str">
        <f t="shared" si="2"/>
        <v/>
      </c>
      <c r="H17" s="7"/>
      <c r="I17" s="7"/>
      <c r="J17" s="4"/>
      <c r="K17" s="6"/>
      <c r="L17" s="6"/>
      <c r="M17" s="6"/>
      <c r="N17" s="7"/>
      <c r="O17" s="4"/>
      <c r="P17" s="7"/>
      <c r="Q17" s="4"/>
      <c r="R17" s="16" t="str">
        <f t="shared" si="0"/>
        <v/>
      </c>
      <c r="S17" s="7"/>
      <c r="T17" s="4"/>
    </row>
    <row r="18" spans="1:20" ht="16" thickBot="1" x14ac:dyDescent="0.25">
      <c r="A18" s="4"/>
      <c r="B18" s="4"/>
      <c r="C18" s="4"/>
      <c r="D18" s="4"/>
      <c r="E18" s="29"/>
      <c r="F18" s="14" t="str">
        <f t="shared" si="1"/>
        <v/>
      </c>
      <c r="G18" s="15" t="str">
        <f t="shared" si="2"/>
        <v/>
      </c>
      <c r="H18" s="7"/>
      <c r="I18" s="7"/>
      <c r="J18" s="4"/>
      <c r="K18" s="6"/>
      <c r="L18" s="6"/>
      <c r="M18" s="6"/>
      <c r="N18" s="7"/>
      <c r="O18" s="4"/>
      <c r="P18" s="7"/>
      <c r="Q18" s="4"/>
      <c r="R18" s="16" t="str">
        <f t="shared" si="0"/>
        <v/>
      </c>
      <c r="S18" s="7"/>
      <c r="T18" s="4"/>
    </row>
    <row r="19" spans="1:20" ht="16" thickBot="1" x14ac:dyDescent="0.25">
      <c r="A19" s="4"/>
      <c r="B19" s="4"/>
      <c r="C19" s="4"/>
      <c r="D19" s="4"/>
      <c r="E19" s="29"/>
      <c r="F19" s="14" t="str">
        <f t="shared" si="1"/>
        <v/>
      </c>
      <c r="G19" s="15" t="str">
        <f t="shared" si="2"/>
        <v/>
      </c>
      <c r="H19" s="7"/>
      <c r="I19" s="7"/>
      <c r="J19" s="4"/>
      <c r="K19" s="6"/>
      <c r="L19" s="6"/>
      <c r="M19" s="6"/>
      <c r="N19" s="7"/>
      <c r="O19" s="4"/>
      <c r="P19" s="7"/>
      <c r="Q19" s="4"/>
      <c r="R19" s="16" t="str">
        <f t="shared" si="0"/>
        <v/>
      </c>
      <c r="S19" s="7"/>
      <c r="T19" s="4"/>
    </row>
    <row r="20" spans="1:20" ht="16" thickBot="1" x14ac:dyDescent="0.25">
      <c r="A20" s="4"/>
      <c r="B20" s="4"/>
      <c r="C20" s="4"/>
      <c r="D20" s="4"/>
      <c r="E20" s="29"/>
      <c r="F20" s="14" t="str">
        <f t="shared" ref="F20:F30" si="3">IF(I20="Melted Out", 0, IF(I20="","",H20-E20-K20-M20))</f>
        <v/>
      </c>
      <c r="G20" s="15" t="str">
        <f t="shared" ref="G20:G30" si="4">IF(AND(F20&lt;&gt;"",F19&lt;&gt;""),IF(I20="New Installation",0,IF(I20="Melted Out","&gt;"&amp;TEXT((F19+K19+M19)-(F20+K20+M20),"0.00"),(F19+K19+M19)-(F20+K20+M20))),"")</f>
        <v/>
      </c>
      <c r="H20" s="7"/>
      <c r="I20" s="7"/>
      <c r="J20" s="4"/>
      <c r="K20" s="6"/>
      <c r="L20" s="6"/>
      <c r="M20" s="6"/>
      <c r="N20" s="7"/>
      <c r="O20" s="4"/>
      <c r="P20" s="7"/>
      <c r="Q20" s="4"/>
      <c r="R20" s="16" t="str">
        <f t="shared" si="0"/>
        <v/>
      </c>
      <c r="S20" s="7"/>
      <c r="T20" s="4"/>
    </row>
    <row r="21" spans="1:20" ht="16" thickBot="1" x14ac:dyDescent="0.25">
      <c r="A21" s="4"/>
      <c r="B21" s="4"/>
      <c r="C21" s="4"/>
      <c r="D21" s="4"/>
      <c r="E21" s="6"/>
      <c r="F21" s="14" t="str">
        <f t="shared" si="3"/>
        <v/>
      </c>
      <c r="G21" s="15" t="str">
        <f t="shared" si="4"/>
        <v/>
      </c>
      <c r="H21" s="7"/>
      <c r="I21" s="7"/>
      <c r="J21" s="4"/>
      <c r="K21" s="6"/>
      <c r="L21" s="6"/>
      <c r="M21" s="6"/>
      <c r="N21" s="7"/>
      <c r="O21" s="4"/>
      <c r="P21" s="7"/>
      <c r="Q21" s="4"/>
      <c r="R21" s="16" t="str">
        <f t="shared" si="0"/>
        <v/>
      </c>
      <c r="S21" s="7"/>
      <c r="T21" s="4"/>
    </row>
    <row r="22" spans="1:20" ht="16" thickBot="1" x14ac:dyDescent="0.25">
      <c r="A22" s="4"/>
      <c r="B22" s="4"/>
      <c r="C22" s="4"/>
      <c r="D22" s="4"/>
      <c r="E22" s="6"/>
      <c r="F22" s="14" t="str">
        <f t="shared" si="3"/>
        <v/>
      </c>
      <c r="G22" s="15" t="str">
        <f t="shared" si="4"/>
        <v/>
      </c>
      <c r="H22" s="7"/>
      <c r="I22" s="7"/>
      <c r="J22" s="4"/>
      <c r="K22" s="6"/>
      <c r="L22" s="6"/>
      <c r="M22" s="6"/>
      <c r="N22" s="7"/>
      <c r="O22" s="4"/>
      <c r="P22" s="7"/>
      <c r="Q22" s="4"/>
      <c r="R22" s="16" t="str">
        <f t="shared" si="0"/>
        <v/>
      </c>
      <c r="S22" s="7"/>
      <c r="T22" s="4"/>
    </row>
    <row r="23" spans="1:20" ht="16" thickBot="1" x14ac:dyDescent="0.25">
      <c r="A23" s="4"/>
      <c r="B23" s="4"/>
      <c r="C23" s="4"/>
      <c r="D23" s="4"/>
      <c r="E23" s="6"/>
      <c r="F23" s="14" t="str">
        <f t="shared" si="3"/>
        <v/>
      </c>
      <c r="G23" s="15" t="str">
        <f t="shared" si="4"/>
        <v/>
      </c>
      <c r="H23" s="7"/>
      <c r="I23" s="7"/>
      <c r="J23" s="4"/>
      <c r="K23" s="6"/>
      <c r="L23" s="6"/>
      <c r="M23" s="6"/>
      <c r="N23" s="7"/>
      <c r="O23" s="4"/>
      <c r="P23" s="7"/>
      <c r="Q23" s="4"/>
      <c r="R23" s="16" t="str">
        <f t="shared" si="0"/>
        <v/>
      </c>
      <c r="S23" s="7"/>
      <c r="T23" s="4"/>
    </row>
    <row r="24" spans="1:20" ht="16" thickBot="1" x14ac:dyDescent="0.25">
      <c r="A24" s="4"/>
      <c r="B24" s="4"/>
      <c r="C24" s="4"/>
      <c r="D24" s="4"/>
      <c r="E24" s="6"/>
      <c r="F24" s="14" t="str">
        <f t="shared" si="3"/>
        <v/>
      </c>
      <c r="G24" s="15" t="str">
        <f t="shared" si="4"/>
        <v/>
      </c>
      <c r="H24" s="7"/>
      <c r="I24" s="7"/>
      <c r="J24" s="4"/>
      <c r="K24" s="6"/>
      <c r="L24" s="6"/>
      <c r="M24" s="6"/>
      <c r="N24" s="7"/>
      <c r="O24" s="4"/>
      <c r="P24" s="7"/>
      <c r="Q24" s="4"/>
      <c r="R24" s="16" t="str">
        <f t="shared" si="0"/>
        <v/>
      </c>
      <c r="S24" s="7"/>
      <c r="T24" s="4"/>
    </row>
    <row r="25" spans="1:20" ht="16" thickBot="1" x14ac:dyDescent="0.25">
      <c r="A25" s="4"/>
      <c r="B25" s="4"/>
      <c r="C25" s="4"/>
      <c r="D25" s="4"/>
      <c r="E25" s="6"/>
      <c r="F25" s="14" t="str">
        <f t="shared" si="3"/>
        <v/>
      </c>
      <c r="G25" s="15" t="str">
        <f t="shared" si="4"/>
        <v/>
      </c>
      <c r="H25" s="7"/>
      <c r="I25" s="7"/>
      <c r="J25" s="4"/>
      <c r="K25" s="6"/>
      <c r="L25" s="6"/>
      <c r="M25" s="6"/>
      <c r="N25" s="7"/>
      <c r="O25" s="4"/>
      <c r="P25" s="7"/>
      <c r="Q25" s="4"/>
      <c r="R25" s="16" t="str">
        <f t="shared" si="0"/>
        <v/>
      </c>
      <c r="S25" s="7"/>
      <c r="T25" s="4"/>
    </row>
    <row r="26" spans="1:20" ht="16" thickBot="1" x14ac:dyDescent="0.25">
      <c r="A26" s="4"/>
      <c r="B26" s="4"/>
      <c r="C26" s="4"/>
      <c r="D26" s="4"/>
      <c r="E26" s="6"/>
      <c r="F26" s="14" t="str">
        <f t="shared" si="3"/>
        <v/>
      </c>
      <c r="G26" s="15" t="str">
        <f t="shared" si="4"/>
        <v/>
      </c>
      <c r="H26" s="7"/>
      <c r="I26" s="7"/>
      <c r="J26" s="4"/>
      <c r="K26" s="6"/>
      <c r="L26" s="6"/>
      <c r="M26" s="6"/>
      <c r="N26" s="7"/>
      <c r="O26" s="4"/>
      <c r="P26" s="7"/>
      <c r="Q26" s="4"/>
      <c r="R26" s="16" t="str">
        <f t="shared" si="0"/>
        <v/>
      </c>
      <c r="S26" s="7"/>
      <c r="T26" s="4"/>
    </row>
    <row r="27" spans="1:20" ht="16" thickBot="1" x14ac:dyDescent="0.25">
      <c r="A27" s="4"/>
      <c r="B27" s="4"/>
      <c r="C27" s="4"/>
      <c r="D27" s="4"/>
      <c r="E27" s="6"/>
      <c r="F27" s="14" t="str">
        <f t="shared" si="3"/>
        <v/>
      </c>
      <c r="G27" s="15" t="str">
        <f t="shared" si="4"/>
        <v/>
      </c>
      <c r="H27" s="7"/>
      <c r="I27" s="7"/>
      <c r="J27" s="4"/>
      <c r="K27" s="6"/>
      <c r="L27" s="6"/>
      <c r="M27" s="6"/>
      <c r="N27" s="7"/>
      <c r="O27" s="4"/>
      <c r="P27" s="7"/>
      <c r="Q27" s="4"/>
      <c r="R27" s="16" t="str">
        <f t="shared" si="0"/>
        <v/>
      </c>
      <c r="S27" s="7"/>
      <c r="T27" s="4"/>
    </row>
    <row r="28" spans="1:20" ht="16" thickBot="1" x14ac:dyDescent="0.25">
      <c r="A28" s="4"/>
      <c r="B28" s="4"/>
      <c r="C28" s="4"/>
      <c r="D28" s="4"/>
      <c r="E28" s="6"/>
      <c r="F28" s="14" t="str">
        <f t="shared" si="3"/>
        <v/>
      </c>
      <c r="G28" s="15" t="str">
        <f t="shared" si="4"/>
        <v/>
      </c>
      <c r="H28" s="7"/>
      <c r="I28" s="7"/>
      <c r="J28" s="4"/>
      <c r="K28" s="6"/>
      <c r="L28" s="6"/>
      <c r="M28" s="6"/>
      <c r="N28" s="7"/>
      <c r="O28" s="4"/>
      <c r="P28" s="7"/>
      <c r="Q28" s="4"/>
      <c r="R28" s="16" t="str">
        <f t="shared" ref="R28:R30" si="5">IF(I28="New Installation",0,IF(I28="","",IF(OR(I28="Melted Out",F28=0),"&gt;"&amp;TEXT((F27-F28)*IF(ISNUMBER(P28),P28,0.9)+M27*N27-M28*N28,"0.00"),(F27-F28)*IF(ISNUMBER(P28),P28,0.9)+M27*N27-M28*N28)))</f>
        <v/>
      </c>
      <c r="S28" s="7"/>
      <c r="T28" s="4"/>
    </row>
    <row r="29" spans="1:20" ht="16" thickBot="1" x14ac:dyDescent="0.25">
      <c r="A29" s="4"/>
      <c r="B29" s="4"/>
      <c r="C29" s="4"/>
      <c r="D29" s="4"/>
      <c r="E29" s="6"/>
      <c r="F29" s="14" t="str">
        <f t="shared" si="3"/>
        <v/>
      </c>
      <c r="G29" s="15" t="str">
        <f t="shared" si="4"/>
        <v/>
      </c>
      <c r="H29" s="7"/>
      <c r="I29" s="7"/>
      <c r="J29" s="4"/>
      <c r="K29" s="6"/>
      <c r="L29" s="6"/>
      <c r="M29" s="6"/>
      <c r="N29" s="7"/>
      <c r="O29" s="4"/>
      <c r="P29" s="7"/>
      <c r="Q29" s="4"/>
      <c r="R29" s="16" t="str">
        <f t="shared" si="5"/>
        <v/>
      </c>
      <c r="S29" s="7"/>
      <c r="T29" s="4"/>
    </row>
    <row r="30" spans="1:20" ht="16" thickBot="1" x14ac:dyDescent="0.25">
      <c r="A30" s="4"/>
      <c r="B30" s="4"/>
      <c r="C30" s="4"/>
      <c r="D30" s="4"/>
      <c r="E30" s="6"/>
      <c r="F30" s="14" t="str">
        <f t="shared" si="3"/>
        <v/>
      </c>
      <c r="G30" s="15" t="str">
        <f t="shared" si="4"/>
        <v/>
      </c>
      <c r="H30" s="7"/>
      <c r="I30" s="7"/>
      <c r="J30" s="4"/>
      <c r="K30" s="6"/>
      <c r="L30" s="6"/>
      <c r="M30" s="6"/>
      <c r="N30" s="7"/>
      <c r="O30" s="4"/>
      <c r="P30" s="7"/>
      <c r="Q30" s="4"/>
      <c r="R30" s="16" t="str">
        <f t="shared" si="5"/>
        <v/>
      </c>
      <c r="S30" s="7"/>
      <c r="T30"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21:T30 H21:I30" name="区域3" securityDescriptor="O:WDG:WDD:(A;;CC;;;WD)"/>
    <protectedRange algorithmName="SHA-512" hashValue="K/SDhfe+/mjxv835odsVoEdtAHi7cAaH/jgwxLhbSWA8AwXq7rzFQ5bNmKChXjNkjDXl9kBDks9BeCwB940epA==" saltValue="Umv4IPsuPuqtBoPxakNlTw==" spinCount="100000" sqref="A21:E30 S21:T30 H21:Q30" name="区域1" securityDescriptor="O:WDG:WDD:(A;;CC;;;WD)"/>
    <protectedRange algorithmName="SHA-512" hashValue="l1fHgc1sn3GbDQtgPtObh5+t7OL3RqRoTbD8spI9RdpGb1tJka3sPqVR5prcrUOY6S1IScfOCNcLFg9dAyDrRQ==" saltValue="nrfajk7BgFTF1u/ElXNgLQ==" spinCount="100000" sqref="J21:Q30" name="区域2" securityDescriptor="O:WDG:WDD:(A;;CC;;;WD)"/>
    <protectedRange algorithmName="SHA-512" hashValue="Wz6AdmABacdLpzhjV/iEHOpAZxX5uFPUHfb7O8gHmSRJrtjrAEnR8v1VZNZM7oz8udZc1nX8h9RDIZmlvaZYtA==" saltValue="s5A0E9YuB7q7LjZBwuMWPQ==" spinCount="100000" sqref="H9:I20 S5:T8 S9:T20 H5:I8" name="区域3_1" securityDescriptor="O:WDG:WDD:(A;;CC;;;WD)"/>
    <protectedRange algorithmName="SHA-512" hashValue="K/SDhfe+/mjxv835odsVoEdtAHi7cAaH/jgwxLhbSWA8AwXq7rzFQ5bNmKChXjNkjDXl9kBDks9BeCwB940epA==" saltValue="Umv4IPsuPuqtBoPxakNlTw==" spinCount="100000" sqref="S9:S11 S12:T20 A5:E20 H5:Q20 S5:T8" name="区域1_1" securityDescriptor="O:WDG:WDD:(A;;CC;;;WD)"/>
    <protectedRange algorithmName="SHA-512" hashValue="l1fHgc1sn3GbDQtgPtObh5+t7OL3RqRoTbD8spI9RdpGb1tJka3sPqVR5prcrUOY6S1IScfOCNcLFg9dAyDrRQ==" saltValue="nrfajk7BgFTF1u/ElXNgLQ==" spinCount="100000" sqref="J5:Q20" name="区域2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1ECA7-F066-8542-90FE-0DA6FE5B56E6}">
  <dimension ref="A1:T31"/>
  <sheetViews>
    <sheetView topLeftCell="H1" workbookViewId="0">
      <selection activeCell="T6" sqref="T6"/>
    </sheetView>
  </sheetViews>
  <sheetFormatPr baseColWidth="10" defaultColWidth="9" defaultRowHeight="14" x14ac:dyDescent="0.2"/>
  <cols>
    <col min="1" max="1" width="1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5" t="s">
        <v>7</v>
      </c>
      <c r="J4" s="3" t="s">
        <v>9</v>
      </c>
      <c r="K4" s="3" t="s">
        <v>11</v>
      </c>
      <c r="L4" s="3" t="s">
        <v>27</v>
      </c>
      <c r="M4" s="3" t="s">
        <v>21</v>
      </c>
      <c r="N4" s="13" t="s">
        <v>28</v>
      </c>
      <c r="O4" s="9" t="s">
        <v>5</v>
      </c>
      <c r="P4" s="13" t="s">
        <v>29</v>
      </c>
      <c r="Q4" s="9" t="s">
        <v>5</v>
      </c>
      <c r="R4" s="44"/>
      <c r="S4" s="46"/>
      <c r="T4" s="41"/>
    </row>
    <row r="5" spans="1:20" ht="15.75" customHeight="1" thickBot="1" x14ac:dyDescent="0.25">
      <c r="A5" s="24">
        <v>61.510125026106799</v>
      </c>
      <c r="B5" s="24">
        <v>142.97292103059499</v>
      </c>
      <c r="C5" s="22">
        <v>719.08184800000004</v>
      </c>
      <c r="D5" s="25">
        <v>44393</v>
      </c>
      <c r="E5" s="20">
        <v>-140</v>
      </c>
      <c r="F5" s="14">
        <f t="shared" ref="F5:F31" si="0">IF(I5="Melted Out", 0, IF(I5="","",H5-E5-K5-M5))</f>
        <v>1340</v>
      </c>
      <c r="G5" s="15">
        <f t="shared" ref="G5:G31" si="1">IF(AND(F5&lt;&gt;"",F4&lt;&gt;""),IF(I5="New Installation",0,IF(I5="Melted Out","&gt;"&amp;TEXT((F4+K4+M4)-(F5+K5+M5),"0.00"),(F4+K4+M4)-(F5+K5+M5))),"")</f>
        <v>0</v>
      </c>
      <c r="H5" s="7">
        <v>1200</v>
      </c>
      <c r="I5" s="7" t="s">
        <v>14</v>
      </c>
      <c r="J5" s="8" t="s">
        <v>18</v>
      </c>
      <c r="K5" s="7">
        <v>0</v>
      </c>
      <c r="L5" s="7"/>
      <c r="M5" s="7">
        <v>0</v>
      </c>
      <c r="N5" s="7"/>
      <c r="O5" s="7"/>
      <c r="P5" s="7"/>
      <c r="Q5" s="7"/>
      <c r="R5" s="16">
        <f t="shared" ref="R5:R31" si="2">IF(I5="New Installation",0,IF(I5="","",IF(OR(I5="Melted Out",F5=0),"&gt;"&amp;TEXT((F4-F5)*IF(ISNUMBER(P5),P5,0.9)+M4*N4-M5*N5,"0.00"),(F4-F5)*IF(ISNUMBER(P5),P5,0.9)+M4*N4-M5*N5)))</f>
        <v>0</v>
      </c>
      <c r="S5" s="7"/>
      <c r="T5" s="4" t="s">
        <v>87</v>
      </c>
    </row>
    <row r="6" spans="1:20" ht="16" thickBot="1" x14ac:dyDescent="0.25">
      <c r="A6" s="24"/>
      <c r="B6" s="24"/>
      <c r="C6" s="22"/>
      <c r="D6" s="25">
        <v>44448</v>
      </c>
      <c r="E6" s="22">
        <v>191</v>
      </c>
      <c r="F6" s="14">
        <f t="shared" ref="F6" si="3">IF(I6="Melted Out", 0, IF(I6="","",H6-E6-K6-M6))</f>
        <v>1009</v>
      </c>
      <c r="G6" s="15">
        <f t="shared" ref="G6" si="4">IF(AND(F6&lt;&gt;"",F5&lt;&gt;""),IF(I6="New Installation",0,IF(I6="Melted Out","&gt;"&amp;TEXT((F5+K5+M5)-(F6+K6+M6),"0.00"),(F5+K5+M5)-(F6+K6+M6))),"")</f>
        <v>331</v>
      </c>
      <c r="H6" s="7">
        <v>1200</v>
      </c>
      <c r="I6" s="7" t="s">
        <v>41</v>
      </c>
      <c r="J6" s="8" t="s">
        <v>18</v>
      </c>
      <c r="K6" s="7">
        <v>0</v>
      </c>
      <c r="L6" s="7"/>
      <c r="M6" s="7">
        <v>0</v>
      </c>
      <c r="N6" s="7"/>
      <c r="O6" s="7"/>
      <c r="P6" s="7"/>
      <c r="Q6" s="7"/>
      <c r="R6" s="16">
        <f t="shared" si="2"/>
        <v>297.90000000000003</v>
      </c>
      <c r="S6" s="7"/>
      <c r="T6" s="4" t="s">
        <v>120</v>
      </c>
    </row>
    <row r="7" spans="1:20" ht="15" thickBot="1" x14ac:dyDescent="0.25">
      <c r="A7" s="24"/>
      <c r="B7" s="24"/>
      <c r="C7" s="22"/>
      <c r="D7" s="25"/>
      <c r="E7" s="22"/>
      <c r="F7" s="14"/>
      <c r="G7" s="15"/>
      <c r="H7" s="7"/>
      <c r="I7" s="7"/>
      <c r="J7" s="8"/>
      <c r="K7" s="7"/>
      <c r="L7" s="7"/>
      <c r="M7" s="7"/>
      <c r="N7" s="7"/>
      <c r="O7" s="7"/>
      <c r="P7" s="7"/>
      <c r="Q7" s="7"/>
      <c r="R7" s="16"/>
      <c r="S7" s="7"/>
      <c r="T7" s="4"/>
    </row>
    <row r="8" spans="1:20" ht="15" thickBot="1" x14ac:dyDescent="0.25">
      <c r="A8" s="24"/>
      <c r="B8" s="24"/>
      <c r="C8" s="22"/>
      <c r="D8" s="25"/>
      <c r="E8" s="22"/>
      <c r="F8" s="14"/>
      <c r="G8" s="15"/>
      <c r="H8" s="7"/>
      <c r="I8" s="7"/>
      <c r="J8" s="8"/>
      <c r="K8" s="7"/>
      <c r="L8" s="7"/>
      <c r="M8" s="7"/>
      <c r="N8" s="7"/>
      <c r="O8" s="7"/>
      <c r="P8" s="7"/>
      <c r="Q8" s="7"/>
      <c r="R8" s="16"/>
      <c r="S8" s="7"/>
      <c r="T8" s="4"/>
    </row>
    <row r="9" spans="1:20" ht="15" thickBot="1" x14ac:dyDescent="0.25">
      <c r="A9" s="24"/>
      <c r="B9" s="24"/>
      <c r="C9" s="22"/>
      <c r="D9" s="25"/>
      <c r="E9" s="22"/>
      <c r="F9" s="14"/>
      <c r="G9" s="15"/>
      <c r="H9" s="7"/>
      <c r="I9" s="7"/>
      <c r="J9" s="8"/>
      <c r="K9" s="7"/>
      <c r="L9" s="7"/>
      <c r="M9" s="7"/>
      <c r="N9" s="7"/>
      <c r="O9" s="7"/>
      <c r="P9" s="7"/>
      <c r="Q9" s="7"/>
      <c r="R9" s="16"/>
      <c r="S9" s="7"/>
      <c r="T9" s="4"/>
    </row>
    <row r="10" spans="1:20" ht="15" thickBot="1" x14ac:dyDescent="0.25">
      <c r="A10" s="24"/>
      <c r="B10" s="24"/>
      <c r="C10" s="22"/>
      <c r="D10" s="25"/>
      <c r="E10" s="22"/>
      <c r="F10" s="14"/>
      <c r="G10" s="15"/>
      <c r="H10" s="7"/>
      <c r="I10" s="7"/>
      <c r="J10" s="8"/>
      <c r="K10" s="7"/>
      <c r="L10" s="7"/>
      <c r="M10" s="7"/>
      <c r="N10" s="7"/>
      <c r="O10" s="7"/>
      <c r="P10" s="7"/>
      <c r="Q10" s="7"/>
      <c r="R10" s="16"/>
      <c r="S10" s="7"/>
      <c r="T10" s="4"/>
    </row>
    <row r="11" spans="1:20" ht="15" thickBot="1" x14ac:dyDescent="0.25">
      <c r="A11" s="24"/>
      <c r="B11" s="24"/>
      <c r="C11" s="22"/>
      <c r="D11" s="25"/>
      <c r="E11" s="22"/>
      <c r="F11" s="14"/>
      <c r="G11" s="15"/>
      <c r="H11" s="7"/>
      <c r="I11" s="7"/>
      <c r="J11" s="8"/>
      <c r="K11" s="7"/>
      <c r="L11" s="7"/>
      <c r="M11" s="7"/>
      <c r="N11" s="7"/>
      <c r="O11" s="7"/>
      <c r="P11" s="7"/>
      <c r="Q11" s="7"/>
      <c r="R11" s="16"/>
      <c r="S11" s="7"/>
      <c r="T11" s="4"/>
    </row>
    <row r="12" spans="1:20" ht="15" thickBot="1" x14ac:dyDescent="0.25">
      <c r="A12" s="24"/>
      <c r="B12" s="24"/>
      <c r="C12" s="22"/>
      <c r="D12" s="25"/>
      <c r="E12" s="22"/>
      <c r="F12" s="14"/>
      <c r="G12" s="15"/>
      <c r="H12" s="7"/>
      <c r="I12" s="7"/>
      <c r="J12" s="8"/>
      <c r="K12" s="7"/>
      <c r="L12" s="7"/>
      <c r="M12" s="7"/>
      <c r="N12" s="7"/>
      <c r="O12" s="7"/>
      <c r="P12" s="7"/>
      <c r="Q12" s="7"/>
      <c r="R12" s="16"/>
      <c r="S12" s="7"/>
      <c r="T12" s="4"/>
    </row>
    <row r="13" spans="1:20" ht="15" thickBot="1" x14ac:dyDescent="0.25">
      <c r="A13" s="24"/>
      <c r="B13" s="24"/>
      <c r="C13" s="22"/>
      <c r="D13" s="25"/>
      <c r="E13" s="22"/>
      <c r="F13" s="14"/>
      <c r="G13" s="15"/>
      <c r="H13" s="7"/>
      <c r="I13" s="7"/>
      <c r="J13" s="8"/>
      <c r="K13" s="7"/>
      <c r="L13" s="7"/>
      <c r="M13" s="7"/>
      <c r="N13" s="7"/>
      <c r="O13" s="7"/>
      <c r="P13" s="7"/>
      <c r="Q13" s="7"/>
      <c r="R13" s="16"/>
      <c r="S13" s="7"/>
      <c r="T13" s="4"/>
    </row>
    <row r="14" spans="1:20" ht="15" thickBot="1" x14ac:dyDescent="0.25">
      <c r="A14" s="24"/>
      <c r="B14" s="24"/>
      <c r="C14" s="22"/>
      <c r="D14" s="25"/>
      <c r="E14" s="22"/>
      <c r="F14" s="14"/>
      <c r="G14" s="15"/>
      <c r="H14" s="7"/>
      <c r="I14" s="7"/>
      <c r="J14" s="8"/>
      <c r="K14" s="7"/>
      <c r="L14" s="7"/>
      <c r="M14" s="7"/>
      <c r="N14" s="7"/>
      <c r="O14" s="7"/>
      <c r="P14" s="7"/>
      <c r="Q14" s="7"/>
      <c r="R14" s="16"/>
      <c r="S14" s="7"/>
      <c r="T14" s="4"/>
    </row>
    <row r="15" spans="1:20" ht="15" thickBot="1" x14ac:dyDescent="0.25">
      <c r="A15" s="24"/>
      <c r="B15" s="24"/>
      <c r="C15" s="22"/>
      <c r="D15" s="25"/>
      <c r="E15" s="22"/>
      <c r="F15" s="14"/>
      <c r="G15" s="15"/>
      <c r="H15" s="7"/>
      <c r="I15" s="7"/>
      <c r="J15" s="8"/>
      <c r="K15" s="7"/>
      <c r="L15" s="7"/>
      <c r="M15" s="7"/>
      <c r="N15" s="7"/>
      <c r="O15" s="7"/>
      <c r="P15" s="7"/>
      <c r="Q15" s="7"/>
      <c r="R15" s="16"/>
      <c r="S15" s="7"/>
      <c r="T15" s="4"/>
    </row>
    <row r="16" spans="1:20" ht="15" thickBot="1" x14ac:dyDescent="0.25">
      <c r="A16" s="24"/>
      <c r="B16" s="24"/>
      <c r="C16" s="22"/>
      <c r="D16" s="25"/>
      <c r="E16" s="22"/>
      <c r="F16" s="14"/>
      <c r="G16" s="15"/>
      <c r="H16" s="7"/>
      <c r="I16" s="7"/>
      <c r="J16" s="8"/>
      <c r="K16" s="7"/>
      <c r="L16" s="7"/>
      <c r="M16" s="7"/>
      <c r="N16" s="7"/>
      <c r="O16" s="7"/>
      <c r="P16" s="7"/>
      <c r="Q16" s="7"/>
      <c r="R16" s="16"/>
      <c r="S16" s="7"/>
      <c r="T16" s="4"/>
    </row>
    <row r="17" spans="1:20" ht="15" thickBot="1" x14ac:dyDescent="0.25">
      <c r="A17" s="24"/>
      <c r="B17" s="24"/>
      <c r="C17" s="22"/>
      <c r="D17" s="25"/>
      <c r="E17" s="22"/>
      <c r="F17" s="14"/>
      <c r="G17" s="15"/>
      <c r="H17" s="7"/>
      <c r="I17" s="7"/>
      <c r="J17" s="8"/>
      <c r="K17" s="7"/>
      <c r="L17" s="7"/>
      <c r="M17" s="7"/>
      <c r="N17" s="7"/>
      <c r="O17" s="7"/>
      <c r="P17" s="7"/>
      <c r="Q17" s="7"/>
      <c r="R17" s="16"/>
      <c r="S17" s="7"/>
      <c r="T17" s="4"/>
    </row>
    <row r="18" spans="1:20" ht="15" thickBot="1" x14ac:dyDescent="0.25">
      <c r="A18" s="24"/>
      <c r="B18" s="24"/>
      <c r="C18" s="22"/>
      <c r="D18" s="25"/>
      <c r="E18" s="22"/>
      <c r="F18" s="14"/>
      <c r="G18" s="15"/>
      <c r="H18" s="7"/>
      <c r="I18" s="7"/>
      <c r="J18" s="8"/>
      <c r="K18" s="7"/>
      <c r="L18" s="7"/>
      <c r="M18" s="7"/>
      <c r="N18" s="7"/>
      <c r="O18" s="7"/>
      <c r="P18" s="7"/>
      <c r="Q18" s="7"/>
      <c r="R18" s="16"/>
      <c r="S18" s="7"/>
      <c r="T18" s="4"/>
    </row>
    <row r="19" spans="1:20" ht="15" thickBot="1" x14ac:dyDescent="0.25">
      <c r="A19" s="24"/>
      <c r="B19" s="24"/>
      <c r="C19" s="22"/>
      <c r="D19" s="25"/>
      <c r="E19" s="22"/>
      <c r="F19" s="14"/>
      <c r="G19" s="15"/>
      <c r="H19" s="7"/>
      <c r="I19" s="7"/>
      <c r="J19" s="8"/>
      <c r="K19" s="7"/>
      <c r="L19" s="7"/>
      <c r="M19" s="7"/>
      <c r="N19" s="7"/>
      <c r="O19" s="7"/>
      <c r="P19" s="7"/>
      <c r="Q19" s="7"/>
      <c r="R19" s="16"/>
      <c r="S19" s="7"/>
      <c r="T19" s="4"/>
    </row>
    <row r="20" spans="1:20" ht="15" thickBot="1" x14ac:dyDescent="0.25">
      <c r="A20" s="24"/>
      <c r="B20" s="24"/>
      <c r="C20" s="22"/>
      <c r="D20" s="25"/>
      <c r="E20" s="22"/>
      <c r="F20" s="14"/>
      <c r="G20" s="15"/>
      <c r="H20" s="7"/>
      <c r="I20" s="7"/>
      <c r="J20" s="8"/>
      <c r="K20" s="7"/>
      <c r="L20" s="7"/>
      <c r="M20" s="7"/>
      <c r="N20" s="7"/>
      <c r="O20" s="7"/>
      <c r="P20" s="7"/>
      <c r="Q20" s="7"/>
      <c r="R20" s="16"/>
      <c r="S20" s="7"/>
      <c r="T20" s="4"/>
    </row>
    <row r="21" spans="1:20" ht="16" thickBot="1" x14ac:dyDescent="0.25">
      <c r="A21" s="4"/>
      <c r="B21" s="4"/>
      <c r="C21" s="4"/>
      <c r="D21" s="4"/>
      <c r="E21" s="6"/>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4"/>
      <c r="B22" s="4"/>
      <c r="C22" s="4"/>
      <c r="D22" s="4"/>
      <c r="E22" s="6"/>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4"/>
      <c r="B23" s="4"/>
      <c r="C23" s="4"/>
      <c r="D23" s="4"/>
      <c r="E23" s="6"/>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4"/>
      <c r="B24" s="4"/>
      <c r="C24" s="4"/>
      <c r="D24" s="4"/>
      <c r="E24" s="6"/>
      <c r="F24" s="14" t="str">
        <f t="shared" si="0"/>
        <v/>
      </c>
      <c r="G24" s="15" t="str">
        <f t="shared" si="1"/>
        <v/>
      </c>
      <c r="H24" s="7"/>
      <c r="I24" s="7"/>
      <c r="J24" s="4"/>
      <c r="K24" s="6"/>
      <c r="L24" s="6"/>
      <c r="M24" s="6"/>
      <c r="N24" s="7"/>
      <c r="O24" s="4"/>
      <c r="P24" s="7"/>
      <c r="Q24" s="4"/>
      <c r="R24" s="16" t="str">
        <f t="shared" si="2"/>
        <v/>
      </c>
      <c r="S24" s="7"/>
      <c r="T24" s="4"/>
    </row>
    <row r="25" spans="1:20" ht="16" thickBot="1" x14ac:dyDescent="0.25">
      <c r="A25" s="4"/>
      <c r="B25" s="4"/>
      <c r="C25" s="4"/>
      <c r="D25" s="4"/>
      <c r="E25" s="6"/>
      <c r="F25" s="14" t="str">
        <f t="shared" si="0"/>
        <v/>
      </c>
      <c r="G25" s="15" t="str">
        <f t="shared" si="1"/>
        <v/>
      </c>
      <c r="H25" s="7"/>
      <c r="I25" s="7"/>
      <c r="J25" s="4"/>
      <c r="K25" s="6"/>
      <c r="L25" s="6"/>
      <c r="M25" s="6"/>
      <c r="N25" s="7"/>
      <c r="O25" s="4"/>
      <c r="P25" s="7"/>
      <c r="Q25" s="4"/>
      <c r="R25" s="16" t="str">
        <f t="shared" si="2"/>
        <v/>
      </c>
      <c r="S25" s="7"/>
      <c r="T25" s="4"/>
    </row>
    <row r="26" spans="1:20" ht="16" thickBot="1" x14ac:dyDescent="0.25">
      <c r="A26" s="4"/>
      <c r="B26" s="4"/>
      <c r="C26" s="4"/>
      <c r="D26" s="4"/>
      <c r="E26" s="6"/>
      <c r="F26" s="14" t="str">
        <f t="shared" si="0"/>
        <v/>
      </c>
      <c r="G26" s="15" t="str">
        <f t="shared" si="1"/>
        <v/>
      </c>
      <c r="H26" s="7"/>
      <c r="I26" s="7"/>
      <c r="J26" s="4"/>
      <c r="K26" s="6"/>
      <c r="L26" s="6"/>
      <c r="M26" s="6"/>
      <c r="N26" s="7"/>
      <c r="O26" s="4"/>
      <c r="P26" s="7"/>
      <c r="Q26" s="4"/>
      <c r="R26" s="16" t="str">
        <f t="shared" si="2"/>
        <v/>
      </c>
      <c r="S26" s="7"/>
      <c r="T26" s="4"/>
    </row>
    <row r="27" spans="1:20" ht="16" thickBot="1" x14ac:dyDescent="0.25">
      <c r="A27" s="4"/>
      <c r="B27" s="4"/>
      <c r="C27" s="4"/>
      <c r="D27" s="4"/>
      <c r="E27" s="6"/>
      <c r="F27" s="14" t="str">
        <f t="shared" si="0"/>
        <v/>
      </c>
      <c r="G27" s="15" t="str">
        <f t="shared" si="1"/>
        <v/>
      </c>
      <c r="H27" s="7"/>
      <c r="I27" s="7"/>
      <c r="J27" s="4"/>
      <c r="K27" s="6"/>
      <c r="L27" s="6"/>
      <c r="M27" s="6"/>
      <c r="N27" s="7"/>
      <c r="O27" s="4"/>
      <c r="P27" s="7"/>
      <c r="Q27" s="4"/>
      <c r="R27" s="16" t="str">
        <f t="shared" si="2"/>
        <v/>
      </c>
      <c r="S27" s="7"/>
      <c r="T27" s="4"/>
    </row>
    <row r="28" spans="1:20" ht="16" thickBot="1" x14ac:dyDescent="0.25">
      <c r="A28" s="4"/>
      <c r="B28" s="4"/>
      <c r="C28" s="4"/>
      <c r="D28" s="4"/>
      <c r="E28" s="6"/>
      <c r="F28" s="14" t="str">
        <f t="shared" si="0"/>
        <v/>
      </c>
      <c r="G28" s="15" t="str">
        <f t="shared" si="1"/>
        <v/>
      </c>
      <c r="H28" s="7"/>
      <c r="I28" s="7"/>
      <c r="J28" s="4"/>
      <c r="K28" s="6"/>
      <c r="L28" s="6"/>
      <c r="M28" s="6"/>
      <c r="N28" s="7"/>
      <c r="O28" s="4"/>
      <c r="P28" s="7"/>
      <c r="Q28" s="4"/>
      <c r="R28" s="16" t="str">
        <f t="shared" si="2"/>
        <v/>
      </c>
      <c r="S28" s="7"/>
      <c r="T28" s="4"/>
    </row>
    <row r="29" spans="1:20" ht="16" thickBot="1" x14ac:dyDescent="0.25">
      <c r="A29" s="4"/>
      <c r="B29" s="4"/>
      <c r="C29" s="4"/>
      <c r="D29" s="4"/>
      <c r="E29" s="6"/>
      <c r="F29" s="14" t="str">
        <f t="shared" si="0"/>
        <v/>
      </c>
      <c r="G29" s="15" t="str">
        <f t="shared" si="1"/>
        <v/>
      </c>
      <c r="H29" s="7"/>
      <c r="I29" s="7"/>
      <c r="J29" s="4"/>
      <c r="K29" s="6"/>
      <c r="L29" s="6"/>
      <c r="M29" s="6"/>
      <c r="N29" s="7"/>
      <c r="O29" s="4"/>
      <c r="P29" s="7"/>
      <c r="Q29" s="4"/>
      <c r="R29" s="16" t="str">
        <f t="shared" si="2"/>
        <v/>
      </c>
      <c r="S29" s="7"/>
      <c r="T29" s="4"/>
    </row>
    <row r="30" spans="1:20" ht="16" thickBot="1" x14ac:dyDescent="0.25">
      <c r="A30" s="4"/>
      <c r="B30" s="4"/>
      <c r="C30" s="4"/>
      <c r="D30" s="4"/>
      <c r="E30" s="6"/>
      <c r="F30" s="14" t="str">
        <f t="shared" si="0"/>
        <v/>
      </c>
      <c r="G30" s="15" t="str">
        <f t="shared" si="1"/>
        <v/>
      </c>
      <c r="H30" s="7"/>
      <c r="I30" s="7"/>
      <c r="J30" s="4"/>
      <c r="K30" s="6"/>
      <c r="L30" s="6"/>
      <c r="M30" s="6"/>
      <c r="N30" s="7"/>
      <c r="O30" s="4"/>
      <c r="P30" s="7"/>
      <c r="Q30" s="4"/>
      <c r="R30" s="16" t="str">
        <f t="shared" si="2"/>
        <v/>
      </c>
      <c r="S30" s="7"/>
      <c r="T30" s="4"/>
    </row>
    <row r="31" spans="1:20" ht="16" thickBot="1" x14ac:dyDescent="0.25">
      <c r="A31" s="4"/>
      <c r="B31" s="4"/>
      <c r="C31" s="4"/>
      <c r="D31" s="4"/>
      <c r="E31" s="6"/>
      <c r="F31" s="14" t="str">
        <f t="shared" si="0"/>
        <v/>
      </c>
      <c r="G31" s="15" t="str">
        <f t="shared" si="1"/>
        <v/>
      </c>
      <c r="H31" s="7"/>
      <c r="I31" s="7"/>
      <c r="J31" s="4"/>
      <c r="K31" s="6"/>
      <c r="L31" s="6"/>
      <c r="M31" s="6"/>
      <c r="N31" s="7"/>
      <c r="O31" s="4"/>
      <c r="P31" s="7"/>
      <c r="Q31" s="4"/>
      <c r="R31" s="16" t="str">
        <f t="shared" si="2"/>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5:T5 H5:I31 S13:T31 S12 S7:T11 S6" name="区域3" securityDescriptor="O:WDG:WDD:(A;;CC;;;WD)"/>
    <protectedRange algorithmName="SHA-512" hashValue="K/SDhfe+/mjxv835odsVoEdtAHi7cAaH/jgwxLhbSWA8AwXq7rzFQ5bNmKChXjNkjDXl9kBDks9BeCwB940epA==" saltValue="Umv4IPsuPuqtBoPxakNlTw==" spinCount="100000" sqref="A6:E31 S5:T5 H5:Q31 S13:T31 S12 E5 S7:T11 S6" name="区域1" securityDescriptor="O:WDG:WDD:(A;;CC;;;WD)"/>
    <protectedRange algorithmName="SHA-512" hashValue="l1fHgc1sn3GbDQtgPtObh5+t7OL3RqRoTbD8spI9RdpGb1tJka3sPqVR5prcrUOY6S1IScfOCNcLFg9dAyDrRQ==" saltValue="nrfajk7BgFTF1u/ElXNgLQ==" spinCount="100000" sqref="J5:Q31" name="区域2" securityDescriptor="O:WDG:WDD:(A;;CC;;;WD)"/>
    <protectedRange algorithmName="SHA-512" hashValue="Wz6AdmABacdLpzhjV/iEHOpAZxX5uFPUHfb7O8gHmSRJrtjrAEnR8v1VZNZM7oz8udZc1nX8h9RDIZmlvaZYtA==" saltValue="s5A0E9YuB7q7LjZBwuMWPQ==" spinCount="100000" sqref="T12" name="区域3_1" securityDescriptor="O:WDG:WDD:(A;;CC;;;WD)"/>
    <protectedRange algorithmName="SHA-512" hashValue="K/SDhfe+/mjxv835odsVoEdtAHi7cAaH/jgwxLhbSWA8AwXq7rzFQ5bNmKChXjNkjDXl9kBDks9BeCwB940epA==" saltValue="Umv4IPsuPuqtBoPxakNlTw==" spinCount="100000" sqref="T12" name="区域1_1" securityDescriptor="O:WDG:WDD:(A;;CC;;;WD)"/>
    <protectedRange algorithmName="SHA-512" hashValue="K/SDhfe+/mjxv835odsVoEdtAHi7cAaH/jgwxLhbSWA8AwXq7rzFQ5bNmKChXjNkjDXl9kBDks9BeCwB940epA==" saltValue="Umv4IPsuPuqtBoPxakNlTw==" spinCount="100000" sqref="A5:D5" name="区域1_2" securityDescriptor="O:WDG:WDD:(A;;CC;;;WD)"/>
    <protectedRange algorithmName="SHA-512" hashValue="Wz6AdmABacdLpzhjV/iEHOpAZxX5uFPUHfb7O8gHmSRJrtjrAEnR8v1VZNZM7oz8udZc1nX8h9RDIZmlvaZYtA==" saltValue="s5A0E9YuB7q7LjZBwuMWPQ==" spinCount="100000" sqref="T6" name="区域3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2B494-400B-47C3-99C8-1570E4D6648A}">
  <dimension ref="A1:T156"/>
  <sheetViews>
    <sheetView workbookViewId="0">
      <selection activeCell="A13" sqref="A13:C13"/>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17" t="s">
        <v>7</v>
      </c>
      <c r="J4" s="3" t="s">
        <v>9</v>
      </c>
      <c r="K4" s="3" t="s">
        <v>11</v>
      </c>
      <c r="L4" s="3" t="s">
        <v>27</v>
      </c>
      <c r="M4" s="3" t="s">
        <v>21</v>
      </c>
      <c r="N4" s="13" t="s">
        <v>28</v>
      </c>
      <c r="O4" s="9" t="s">
        <v>5</v>
      </c>
      <c r="P4" s="13" t="s">
        <v>29</v>
      </c>
      <c r="Q4" s="9" t="s">
        <v>5</v>
      </c>
      <c r="R4" s="44"/>
      <c r="S4" s="46"/>
      <c r="T4" s="41"/>
    </row>
    <row r="5" spans="1:20" ht="15.75" customHeight="1" thickBot="1" x14ac:dyDescent="0.25">
      <c r="A5" s="20">
        <v>61.510328000000001</v>
      </c>
      <c r="B5" s="20">
        <v>142.977721</v>
      </c>
      <c r="C5" s="20">
        <v>727</v>
      </c>
      <c r="D5" s="26">
        <v>43347</v>
      </c>
      <c r="E5" s="20">
        <v>74.5</v>
      </c>
      <c r="F5" s="14">
        <f t="shared" ref="F5:F7" si="0">IF(I5="Melted Out", 0, IF(I5="","",H5-E5-K5-M5))</f>
        <v>1124</v>
      </c>
      <c r="G5" s="15">
        <f t="shared" ref="G5:G7" si="1">IF(AND(F5&lt;&gt;"",F4&lt;&gt;""),IF(I5="New Installation",0,IF(I5="Melted Out","&gt;"&amp;TEXT((F4+K4+M4)-(F5+K5+M5),"0.00"),(F4+K4+M4)-(F5+K5+M5))),"")</f>
        <v>0</v>
      </c>
      <c r="H5" s="7">
        <v>1200</v>
      </c>
      <c r="I5" s="7" t="s">
        <v>14</v>
      </c>
      <c r="J5" s="6" t="s">
        <v>17</v>
      </c>
      <c r="K5" s="7">
        <v>1.5</v>
      </c>
      <c r="L5" s="7"/>
      <c r="M5" s="7">
        <v>0</v>
      </c>
      <c r="N5" s="7"/>
      <c r="O5" s="7"/>
      <c r="P5" s="7"/>
      <c r="Q5" s="7"/>
      <c r="R5" s="16">
        <f t="shared" ref="R5:R14" si="2">IF(I5="New Installation",0,IF(I5="","",IF(OR(I5="Melted Out",F5=0),"&gt;"&amp;TEXT((F4-F5)*IF(ISNUMBER(P5),P5,0.9)+M4*N4-M5*N5,"0.00"),(F4-F5)*IF(ISNUMBER(P5),P5,0.9)+M4*N4-M5*N5)))</f>
        <v>0</v>
      </c>
      <c r="S5" s="7"/>
      <c r="T5" s="4" t="s">
        <v>24</v>
      </c>
    </row>
    <row r="6" spans="1:20" ht="16" thickBot="1" x14ac:dyDescent="0.25">
      <c r="A6" s="22">
        <v>61.510106</v>
      </c>
      <c r="B6" s="22">
        <v>142.976664</v>
      </c>
      <c r="C6" s="22">
        <v>756</v>
      </c>
      <c r="D6" s="27">
        <v>43624</v>
      </c>
      <c r="E6" s="22">
        <v>352</v>
      </c>
      <c r="F6" s="14">
        <f t="shared" si="0"/>
        <v>846</v>
      </c>
      <c r="G6" s="15">
        <f t="shared" si="1"/>
        <v>277.5</v>
      </c>
      <c r="H6" s="7">
        <v>1200</v>
      </c>
      <c r="I6" s="7" t="s">
        <v>13</v>
      </c>
      <c r="J6" s="6" t="s">
        <v>17</v>
      </c>
      <c r="K6" s="7">
        <v>2</v>
      </c>
      <c r="L6" s="7"/>
      <c r="M6" s="7">
        <v>0</v>
      </c>
      <c r="N6" s="7"/>
      <c r="O6" s="7"/>
      <c r="P6" s="7"/>
      <c r="Q6" s="7"/>
      <c r="R6" s="16">
        <f t="shared" si="2"/>
        <v>250.20000000000002</v>
      </c>
      <c r="S6" s="7"/>
      <c r="T6" s="4" t="s">
        <v>25</v>
      </c>
    </row>
    <row r="7" spans="1:20" ht="16" thickBot="1" x14ac:dyDescent="0.25">
      <c r="A7" s="22">
        <v>61.509985999999998</v>
      </c>
      <c r="B7" s="22">
        <v>142.97633099999999</v>
      </c>
      <c r="C7" s="22">
        <v>730</v>
      </c>
      <c r="D7" s="27">
        <v>43711</v>
      </c>
      <c r="E7" s="22">
        <v>920.5</v>
      </c>
      <c r="F7" s="14">
        <f t="shared" si="0"/>
        <v>278</v>
      </c>
      <c r="G7" s="15">
        <f t="shared" si="1"/>
        <v>568.5</v>
      </c>
      <c r="H7" s="7">
        <v>1200</v>
      </c>
      <c r="I7" s="7" t="s">
        <v>41</v>
      </c>
      <c r="J7" s="6" t="s">
        <v>17</v>
      </c>
      <c r="K7" s="7">
        <v>1.5</v>
      </c>
      <c r="L7" s="7"/>
      <c r="M7" s="7">
        <v>0</v>
      </c>
      <c r="N7" s="7"/>
      <c r="O7" s="7"/>
      <c r="P7" s="7"/>
      <c r="Q7" s="7"/>
      <c r="R7" s="16">
        <f t="shared" si="2"/>
        <v>511.2</v>
      </c>
      <c r="S7" s="7"/>
      <c r="T7" s="4" t="s">
        <v>34</v>
      </c>
    </row>
    <row r="8" spans="1:20" ht="16" thickBot="1" x14ac:dyDescent="0.25">
      <c r="A8" s="22">
        <v>61.509797964245003</v>
      </c>
      <c r="B8" s="22">
        <v>142.975428979843</v>
      </c>
      <c r="C8" s="22">
        <v>715</v>
      </c>
      <c r="D8" s="27">
        <v>43993</v>
      </c>
      <c r="E8" s="22">
        <v>1200</v>
      </c>
      <c r="F8" s="14">
        <f t="shared" ref="F8:F10" si="3">IF(I8="Melted Out", 0, IF(I8="","",H8-E8-K8-M8))</f>
        <v>0</v>
      </c>
      <c r="G8" s="15" t="str">
        <f t="shared" ref="G8:G10" si="4">IF(AND(F8&lt;&gt;"",F7&lt;&gt;""),IF(I8="New Installation",0,IF(I8="Melted Out","&gt;"&amp;TEXT((F7+K7+M7)-(F8+K8+M8),"0.00"),(F7+K7+M7)-(F8+K8+M8))),"")</f>
        <v>&gt;278.00</v>
      </c>
      <c r="H8" s="7">
        <v>1200</v>
      </c>
      <c r="I8" s="7" t="s">
        <v>8</v>
      </c>
      <c r="J8" s="6" t="s">
        <v>17</v>
      </c>
      <c r="K8" s="7">
        <v>1.5</v>
      </c>
      <c r="L8" s="7"/>
      <c r="M8" s="7">
        <v>0</v>
      </c>
      <c r="N8" s="7"/>
      <c r="O8" s="7"/>
      <c r="P8" s="7"/>
      <c r="Q8" s="7"/>
      <c r="R8" s="16" t="str">
        <f t="shared" si="2"/>
        <v>&gt;250.20</v>
      </c>
      <c r="S8" s="7"/>
      <c r="T8" s="4" t="s">
        <v>39</v>
      </c>
    </row>
    <row r="9" spans="1:20" ht="106" thickBot="1" x14ac:dyDescent="0.25">
      <c r="A9" s="22">
        <v>61.510712010785902</v>
      </c>
      <c r="B9" s="22">
        <v>-142.97436598688299</v>
      </c>
      <c r="C9" s="22">
        <v>712</v>
      </c>
      <c r="D9" s="27">
        <v>43994</v>
      </c>
      <c r="E9" s="22">
        <v>-107</v>
      </c>
      <c r="F9" s="14">
        <f t="shared" si="3"/>
        <v>1303</v>
      </c>
      <c r="G9" s="15">
        <f t="shared" si="4"/>
        <v>0</v>
      </c>
      <c r="H9" s="7">
        <v>1200</v>
      </c>
      <c r="I9" s="7" t="s">
        <v>38</v>
      </c>
      <c r="J9" s="6" t="s">
        <v>17</v>
      </c>
      <c r="K9" s="7">
        <v>4</v>
      </c>
      <c r="L9" s="7" t="s">
        <v>56</v>
      </c>
      <c r="M9" s="7">
        <v>0</v>
      </c>
      <c r="N9" s="7"/>
      <c r="O9" s="7"/>
      <c r="P9" s="7"/>
      <c r="Q9" s="7"/>
      <c r="R9" s="16">
        <f t="shared" si="2"/>
        <v>0</v>
      </c>
      <c r="S9" s="7" t="s">
        <v>42</v>
      </c>
      <c r="T9" s="4" t="s">
        <v>39</v>
      </c>
    </row>
    <row r="10" spans="1:20" ht="16" thickBot="1" x14ac:dyDescent="0.25">
      <c r="A10" s="22">
        <v>61.510680997744203</v>
      </c>
      <c r="B10" s="22">
        <v>142.97415602020899</v>
      </c>
      <c r="C10" s="22">
        <v>718.69824200000005</v>
      </c>
      <c r="D10" s="27">
        <v>44041</v>
      </c>
      <c r="E10" s="22">
        <v>136</v>
      </c>
      <c r="F10" s="14">
        <f t="shared" si="3"/>
        <v>1060</v>
      </c>
      <c r="G10" s="15">
        <f t="shared" si="4"/>
        <v>243</v>
      </c>
      <c r="H10" s="7">
        <v>1200</v>
      </c>
      <c r="I10" s="7" t="s">
        <v>41</v>
      </c>
      <c r="J10" s="6" t="s">
        <v>17</v>
      </c>
      <c r="K10" s="7">
        <v>4</v>
      </c>
      <c r="L10" s="7"/>
      <c r="M10" s="7">
        <v>0</v>
      </c>
      <c r="N10" s="7"/>
      <c r="O10" s="7"/>
      <c r="P10" s="7"/>
      <c r="Q10" s="7"/>
      <c r="R10" s="16">
        <f t="shared" si="2"/>
        <v>218.70000000000002</v>
      </c>
      <c r="S10" s="7"/>
      <c r="T10" s="4" t="s">
        <v>54</v>
      </c>
    </row>
    <row r="11" spans="1:20" ht="16" thickBot="1" x14ac:dyDescent="0.25">
      <c r="A11" s="22"/>
      <c r="B11" s="22"/>
      <c r="C11" s="22"/>
      <c r="D11" s="27">
        <v>44075</v>
      </c>
      <c r="E11" s="22">
        <v>297</v>
      </c>
      <c r="F11" s="14">
        <f t="shared" ref="F11:F14" si="5">IF(I11="Melted Out", 0, IF(I11="","",H11-E11-K11-M11))</f>
        <v>899</v>
      </c>
      <c r="G11" s="15">
        <f t="shared" ref="G11:G14" si="6">IF(AND(F11&lt;&gt;"",F10&lt;&gt;""),IF(I11="New Installation",0,IF(I11="Melted Out","&gt;"&amp;TEXT((F10+K10+M10)-(F11+K11+M11),"0.00"),(F10+K10+M10)-(F11+K11+M11))),"")</f>
        <v>161</v>
      </c>
      <c r="H11" s="7">
        <v>1200</v>
      </c>
      <c r="I11" s="7" t="s">
        <v>41</v>
      </c>
      <c r="J11" s="6" t="s">
        <v>17</v>
      </c>
      <c r="K11" s="7">
        <v>4</v>
      </c>
      <c r="L11" s="7"/>
      <c r="M11" s="7">
        <v>0</v>
      </c>
      <c r="N11" s="7"/>
      <c r="O11" s="7"/>
      <c r="P11" s="7"/>
      <c r="Q11" s="7"/>
      <c r="R11" s="16">
        <f t="shared" si="2"/>
        <v>144.9</v>
      </c>
      <c r="S11" s="7"/>
      <c r="T11" s="4" t="s">
        <v>62</v>
      </c>
    </row>
    <row r="12" spans="1:20" ht="16" thickBot="1" x14ac:dyDescent="0.25">
      <c r="A12" s="22">
        <v>61.510496000000003</v>
      </c>
      <c r="B12" s="22">
        <v>142.97333</v>
      </c>
      <c r="C12" s="22">
        <v>714.81549099999995</v>
      </c>
      <c r="D12" s="27">
        <v>44355</v>
      </c>
      <c r="E12" s="22">
        <v>554</v>
      </c>
      <c r="F12" s="14">
        <f t="shared" si="5"/>
        <v>642</v>
      </c>
      <c r="G12" s="15">
        <f t="shared" si="6"/>
        <v>257</v>
      </c>
      <c r="H12" s="7">
        <v>1200</v>
      </c>
      <c r="I12" s="7" t="s">
        <v>41</v>
      </c>
      <c r="J12" s="6" t="s">
        <v>17</v>
      </c>
      <c r="K12" s="7">
        <v>4</v>
      </c>
      <c r="L12" s="7"/>
      <c r="M12" s="7">
        <v>0</v>
      </c>
      <c r="N12" s="7"/>
      <c r="O12" s="7"/>
      <c r="P12" s="7"/>
      <c r="Q12" s="7"/>
      <c r="R12" s="16">
        <f t="shared" si="2"/>
        <v>231.3</v>
      </c>
      <c r="S12" s="7"/>
      <c r="T12" s="4" t="s">
        <v>104</v>
      </c>
    </row>
    <row r="13" spans="1:20" ht="16" thickBot="1" x14ac:dyDescent="0.25">
      <c r="A13" s="22">
        <v>61.510418979451003</v>
      </c>
      <c r="B13" s="22">
        <v>142.973121022805</v>
      </c>
      <c r="C13" s="22">
        <v>714.87353499999904</v>
      </c>
      <c r="D13" s="27">
        <v>44393</v>
      </c>
      <c r="E13" s="22">
        <v>59</v>
      </c>
      <c r="F13" s="14">
        <f t="shared" si="5"/>
        <v>387</v>
      </c>
      <c r="G13" s="15">
        <f t="shared" si="6"/>
        <v>255</v>
      </c>
      <c r="H13" s="7">
        <v>450</v>
      </c>
      <c r="I13" s="7" t="s">
        <v>41</v>
      </c>
      <c r="J13" s="6" t="s">
        <v>17</v>
      </c>
      <c r="K13" s="7">
        <v>4</v>
      </c>
      <c r="L13" s="7"/>
      <c r="M13" s="7">
        <v>0</v>
      </c>
      <c r="N13" s="7"/>
      <c r="O13" s="7"/>
      <c r="P13" s="7"/>
      <c r="Q13" s="7"/>
      <c r="R13" s="16">
        <f t="shared" si="2"/>
        <v>229.5</v>
      </c>
      <c r="S13" s="7"/>
      <c r="T13" s="4" t="s">
        <v>110</v>
      </c>
    </row>
    <row r="14" spans="1:20" ht="16" thickBot="1" x14ac:dyDescent="0.25">
      <c r="A14" s="22"/>
      <c r="B14" s="22"/>
      <c r="C14" s="22"/>
      <c r="D14" s="27">
        <v>44448</v>
      </c>
      <c r="E14" s="22">
        <v>351</v>
      </c>
      <c r="F14" s="14">
        <f t="shared" si="5"/>
        <v>95</v>
      </c>
      <c r="G14" s="15">
        <f t="shared" si="6"/>
        <v>292</v>
      </c>
      <c r="H14" s="7">
        <v>450</v>
      </c>
      <c r="I14" s="7" t="s">
        <v>41</v>
      </c>
      <c r="J14" s="6" t="s">
        <v>17</v>
      </c>
      <c r="K14" s="7">
        <v>4</v>
      </c>
      <c r="L14" s="7"/>
      <c r="M14" s="7">
        <v>0</v>
      </c>
      <c r="N14" s="7"/>
      <c r="O14" s="7"/>
      <c r="P14" s="7"/>
      <c r="Q14" s="7"/>
      <c r="R14" s="16">
        <f t="shared" si="2"/>
        <v>262.8</v>
      </c>
      <c r="S14" s="7"/>
      <c r="T14" s="4" t="s">
        <v>120</v>
      </c>
    </row>
    <row r="15" spans="1:20" ht="15" thickBot="1" x14ac:dyDescent="0.25">
      <c r="A15" s="22"/>
      <c r="B15" s="22"/>
      <c r="C15" s="22"/>
      <c r="D15" s="27"/>
      <c r="E15" s="22"/>
      <c r="F15" s="14"/>
      <c r="G15" s="15"/>
      <c r="H15" s="7"/>
      <c r="I15" s="7"/>
      <c r="J15" s="6"/>
      <c r="K15" s="7"/>
      <c r="L15" s="7"/>
      <c r="M15" s="7"/>
      <c r="N15" s="7"/>
      <c r="O15" s="7"/>
      <c r="P15" s="7"/>
      <c r="Q15" s="7"/>
      <c r="R15" s="16"/>
      <c r="S15" s="7"/>
      <c r="T15" s="4"/>
    </row>
    <row r="16" spans="1:20" ht="15" thickBot="1" x14ac:dyDescent="0.25">
      <c r="A16" s="22"/>
      <c r="B16" s="22"/>
      <c r="C16" s="22"/>
      <c r="D16" s="27"/>
      <c r="E16" s="22"/>
      <c r="F16" s="14"/>
      <c r="G16" s="15"/>
      <c r="H16" s="7"/>
      <c r="I16" s="7"/>
      <c r="J16" s="6"/>
      <c r="K16" s="7"/>
      <c r="L16" s="7"/>
      <c r="M16" s="7"/>
      <c r="N16" s="7"/>
      <c r="O16" s="7"/>
      <c r="P16" s="7"/>
      <c r="Q16" s="7"/>
      <c r="R16" s="16"/>
      <c r="S16" s="7"/>
      <c r="T16" s="4"/>
    </row>
    <row r="17" spans="1:20" ht="15" thickBot="1" x14ac:dyDescent="0.25">
      <c r="A17" s="22"/>
      <c r="B17" s="22"/>
      <c r="C17" s="22"/>
      <c r="D17" s="27"/>
      <c r="E17" s="22"/>
      <c r="F17" s="14"/>
      <c r="G17" s="15"/>
      <c r="H17" s="7"/>
      <c r="I17" s="7"/>
      <c r="J17" s="6"/>
      <c r="K17" s="7"/>
      <c r="L17" s="7"/>
      <c r="M17" s="7"/>
      <c r="N17" s="7"/>
      <c r="O17" s="7"/>
      <c r="P17" s="7"/>
      <c r="Q17" s="7"/>
      <c r="R17" s="16"/>
      <c r="S17" s="7"/>
      <c r="T17" s="4"/>
    </row>
    <row r="18" spans="1:20" ht="15" thickBot="1" x14ac:dyDescent="0.25">
      <c r="A18" s="22"/>
      <c r="B18" s="22"/>
      <c r="C18" s="22"/>
      <c r="D18" s="27"/>
      <c r="E18" s="22"/>
      <c r="F18" s="14"/>
      <c r="G18" s="15"/>
      <c r="H18" s="7"/>
      <c r="I18" s="7"/>
      <c r="J18" s="6"/>
      <c r="K18" s="7"/>
      <c r="L18" s="7"/>
      <c r="M18" s="7"/>
      <c r="N18" s="7"/>
      <c r="O18" s="7"/>
      <c r="P18" s="7"/>
      <c r="Q18" s="7"/>
      <c r="R18" s="16"/>
      <c r="S18" s="7"/>
      <c r="T18" s="4"/>
    </row>
    <row r="19" spans="1:20" ht="15" thickBot="1" x14ac:dyDescent="0.25">
      <c r="A19" s="22"/>
      <c r="B19" s="22"/>
      <c r="C19" s="22"/>
      <c r="D19" s="27"/>
      <c r="E19" s="22"/>
      <c r="F19" s="14"/>
      <c r="G19" s="15"/>
      <c r="H19" s="7"/>
      <c r="I19" s="7"/>
      <c r="J19" s="6"/>
      <c r="K19" s="7"/>
      <c r="L19" s="7"/>
      <c r="M19" s="7"/>
      <c r="N19" s="7"/>
      <c r="O19" s="7"/>
      <c r="P19" s="7"/>
      <c r="Q19" s="7"/>
      <c r="R19" s="16"/>
      <c r="S19" s="7"/>
      <c r="T19" s="4"/>
    </row>
    <row r="20" spans="1:20" ht="15" thickBot="1" x14ac:dyDescent="0.25">
      <c r="A20" s="22"/>
      <c r="B20" s="22"/>
      <c r="C20" s="22"/>
      <c r="D20" s="27"/>
      <c r="E20" s="22"/>
      <c r="F20" s="14"/>
      <c r="G20" s="15"/>
      <c r="H20" s="7"/>
      <c r="I20" s="7"/>
      <c r="J20" s="6"/>
      <c r="K20" s="7"/>
      <c r="L20" s="7"/>
      <c r="M20" s="7"/>
      <c r="N20" s="7"/>
      <c r="O20" s="7"/>
      <c r="P20" s="7"/>
      <c r="Q20" s="7"/>
      <c r="R20" s="16"/>
      <c r="S20" s="7"/>
      <c r="T20" s="4"/>
    </row>
    <row r="21" spans="1:20" ht="15" thickBot="1" x14ac:dyDescent="0.25">
      <c r="A21" s="22"/>
      <c r="B21" s="22"/>
      <c r="C21" s="22"/>
      <c r="D21" s="27"/>
      <c r="E21" s="22"/>
      <c r="F21" s="14"/>
      <c r="G21" s="15"/>
      <c r="H21" s="7"/>
      <c r="I21" s="7"/>
      <c r="J21" s="6"/>
      <c r="K21" s="7"/>
      <c r="L21" s="7"/>
      <c r="M21" s="7"/>
      <c r="N21" s="7"/>
      <c r="O21" s="7"/>
      <c r="P21" s="7"/>
      <c r="Q21" s="7"/>
      <c r="R21" s="16"/>
      <c r="S21" s="7"/>
      <c r="T21" s="4"/>
    </row>
    <row r="22" spans="1:20" ht="15" thickBot="1" x14ac:dyDescent="0.25">
      <c r="A22" s="22"/>
      <c r="B22" s="22"/>
      <c r="C22" s="22"/>
      <c r="D22" s="27"/>
      <c r="E22" s="22"/>
      <c r="F22" s="14"/>
      <c r="G22" s="15"/>
      <c r="H22" s="7"/>
      <c r="I22" s="7"/>
      <c r="J22" s="6"/>
      <c r="K22" s="7"/>
      <c r="L22" s="7"/>
      <c r="M22" s="7"/>
      <c r="N22" s="7"/>
      <c r="O22" s="7"/>
      <c r="P22" s="7"/>
      <c r="Q22" s="7"/>
      <c r="R22" s="16"/>
      <c r="S22" s="7"/>
      <c r="T22" s="4"/>
    </row>
    <row r="23" spans="1:20" ht="15" thickBot="1" x14ac:dyDescent="0.25">
      <c r="A23" s="22"/>
      <c r="B23" s="22"/>
      <c r="C23" s="22"/>
      <c r="D23" s="27"/>
      <c r="E23" s="22"/>
      <c r="F23" s="14"/>
      <c r="G23" s="15"/>
      <c r="H23" s="7"/>
      <c r="I23" s="7"/>
      <c r="J23" s="6"/>
      <c r="K23" s="7"/>
      <c r="L23" s="7"/>
      <c r="M23" s="7"/>
      <c r="N23" s="7"/>
      <c r="O23" s="7"/>
      <c r="P23" s="7"/>
      <c r="Q23" s="7"/>
      <c r="R23" s="16"/>
      <c r="S23" s="7"/>
      <c r="T23" s="4"/>
    </row>
    <row r="24" spans="1:20" ht="15" thickBot="1" x14ac:dyDescent="0.25">
      <c r="A24" s="22"/>
      <c r="B24" s="22"/>
      <c r="C24" s="22"/>
      <c r="D24" s="27"/>
      <c r="E24" s="22"/>
      <c r="F24" s="14"/>
      <c r="G24" s="15"/>
      <c r="H24" s="7"/>
      <c r="I24" s="7"/>
      <c r="J24" s="6"/>
      <c r="K24" s="7"/>
      <c r="L24" s="7"/>
      <c r="M24" s="7"/>
      <c r="N24" s="7"/>
      <c r="O24" s="7"/>
      <c r="P24" s="7"/>
      <c r="Q24" s="7"/>
      <c r="R24" s="16"/>
      <c r="S24" s="7"/>
      <c r="T24" s="4"/>
    </row>
    <row r="25" spans="1:20" ht="15" thickBot="1" x14ac:dyDescent="0.25">
      <c r="A25" s="22"/>
      <c r="B25" s="22"/>
      <c r="C25" s="22"/>
      <c r="D25" s="27"/>
      <c r="E25" s="22"/>
      <c r="F25" s="14"/>
      <c r="G25" s="15"/>
      <c r="H25" s="7"/>
      <c r="I25" s="7"/>
      <c r="J25" s="6"/>
      <c r="K25" s="7"/>
      <c r="L25" s="7"/>
      <c r="M25" s="7"/>
      <c r="N25" s="7"/>
      <c r="O25" s="7"/>
      <c r="P25" s="7"/>
      <c r="Q25" s="7"/>
      <c r="R25" s="16"/>
      <c r="S25" s="7"/>
      <c r="T25" s="4"/>
    </row>
    <row r="26" spans="1:20" ht="15" thickBot="1" x14ac:dyDescent="0.25">
      <c r="A26" s="22"/>
      <c r="B26" s="22"/>
      <c r="C26" s="22"/>
      <c r="D26" s="27"/>
      <c r="E26" s="22"/>
      <c r="F26" s="14"/>
      <c r="G26" s="15"/>
      <c r="H26" s="7"/>
      <c r="I26" s="7"/>
      <c r="J26" s="6"/>
      <c r="K26" s="7"/>
      <c r="L26" s="7"/>
      <c r="M26" s="7"/>
      <c r="N26" s="7"/>
      <c r="O26" s="7"/>
      <c r="P26" s="7"/>
      <c r="Q26" s="7"/>
      <c r="R26" s="16"/>
      <c r="S26" s="7"/>
      <c r="T26" s="4"/>
    </row>
    <row r="27" spans="1:20" ht="15" thickBot="1" x14ac:dyDescent="0.25">
      <c r="A27" s="22"/>
      <c r="B27" s="22"/>
      <c r="C27" s="22"/>
      <c r="D27" s="27"/>
      <c r="E27" s="22"/>
      <c r="F27" s="14"/>
      <c r="G27" s="15"/>
      <c r="H27" s="7"/>
      <c r="I27" s="7"/>
      <c r="J27" s="6"/>
      <c r="K27" s="7"/>
      <c r="L27" s="7"/>
      <c r="M27" s="7"/>
      <c r="N27" s="7"/>
      <c r="O27" s="7"/>
      <c r="P27" s="7"/>
      <c r="Q27" s="7"/>
      <c r="R27" s="16"/>
      <c r="S27" s="7"/>
      <c r="T27" s="4"/>
    </row>
    <row r="28" spans="1:20" ht="15" thickBot="1" x14ac:dyDescent="0.25">
      <c r="A28" s="22"/>
      <c r="B28" s="22"/>
      <c r="C28" s="22"/>
      <c r="D28" s="27"/>
      <c r="E28" s="22"/>
      <c r="F28" s="14"/>
      <c r="G28" s="15"/>
      <c r="H28" s="7"/>
      <c r="I28" s="7"/>
      <c r="J28" s="6"/>
      <c r="K28" s="7"/>
      <c r="L28" s="7"/>
      <c r="M28" s="7"/>
      <c r="N28" s="7"/>
      <c r="O28" s="7"/>
      <c r="P28" s="7"/>
      <c r="Q28" s="7"/>
      <c r="R28" s="16"/>
      <c r="S28" s="7"/>
      <c r="T28" s="4"/>
    </row>
    <row r="29" spans="1:20" ht="15" thickBot="1" x14ac:dyDescent="0.25">
      <c r="A29" s="22"/>
      <c r="B29" s="22"/>
      <c r="C29" s="22"/>
      <c r="D29" s="27"/>
      <c r="E29" s="22"/>
      <c r="F29" s="14"/>
      <c r="G29" s="15"/>
      <c r="H29" s="7"/>
      <c r="I29" s="7"/>
      <c r="J29" s="6"/>
      <c r="K29" s="7"/>
      <c r="L29" s="7"/>
      <c r="M29" s="7"/>
      <c r="N29" s="7"/>
      <c r="O29" s="7"/>
      <c r="P29" s="7"/>
      <c r="Q29" s="7"/>
      <c r="R29" s="16"/>
      <c r="S29" s="7"/>
      <c r="T29" s="4"/>
    </row>
    <row r="30" spans="1:20" ht="15" thickBot="1" x14ac:dyDescent="0.25">
      <c r="A30" s="22"/>
      <c r="B30" s="22"/>
      <c r="C30" s="22"/>
      <c r="D30" s="27"/>
      <c r="E30" s="22"/>
      <c r="F30" s="14"/>
      <c r="G30" s="15"/>
      <c r="H30" s="7"/>
      <c r="I30" s="7"/>
      <c r="J30" s="6"/>
      <c r="K30" s="7"/>
      <c r="L30" s="7"/>
      <c r="M30" s="7"/>
      <c r="N30" s="7"/>
      <c r="O30" s="7"/>
      <c r="P30" s="7"/>
      <c r="Q30" s="7"/>
      <c r="R30" s="16"/>
      <c r="S30" s="7"/>
      <c r="T30" s="4"/>
    </row>
    <row r="31" spans="1:20" ht="15" thickBot="1" x14ac:dyDescent="0.25">
      <c r="A31" s="22"/>
      <c r="B31" s="22"/>
      <c r="C31" s="22"/>
      <c r="D31" s="27"/>
      <c r="E31" s="22"/>
      <c r="F31" s="14"/>
      <c r="G31" s="15"/>
      <c r="H31" s="7"/>
      <c r="I31" s="7"/>
      <c r="J31" s="6"/>
      <c r="K31" s="7"/>
      <c r="L31" s="7"/>
      <c r="M31" s="7"/>
      <c r="N31" s="7"/>
      <c r="O31" s="7"/>
      <c r="P31" s="7"/>
      <c r="Q31" s="7"/>
      <c r="R31" s="16"/>
      <c r="S31" s="7"/>
      <c r="T31" s="4"/>
    </row>
    <row r="32" spans="1:20" ht="15" thickBot="1" x14ac:dyDescent="0.25">
      <c r="A32" s="22"/>
      <c r="B32" s="22"/>
      <c r="C32" s="22"/>
      <c r="D32" s="27"/>
      <c r="E32" s="22"/>
      <c r="F32" s="14"/>
      <c r="G32" s="15"/>
      <c r="H32" s="7"/>
      <c r="I32" s="7"/>
      <c r="J32" s="6"/>
      <c r="K32" s="7"/>
      <c r="L32" s="7"/>
      <c r="M32" s="7"/>
      <c r="N32" s="7"/>
      <c r="O32" s="7"/>
      <c r="P32" s="7"/>
      <c r="Q32" s="7"/>
      <c r="R32" s="16"/>
      <c r="S32" s="7"/>
      <c r="T32" s="4"/>
    </row>
    <row r="33" spans="1:20" ht="15" thickBot="1" x14ac:dyDescent="0.25">
      <c r="A33" s="22"/>
      <c r="B33" s="22"/>
      <c r="C33" s="22"/>
      <c r="D33" s="27"/>
      <c r="E33" s="22"/>
      <c r="F33" s="14"/>
      <c r="G33" s="15"/>
      <c r="H33" s="7"/>
      <c r="I33" s="7"/>
      <c r="J33" s="6"/>
      <c r="K33" s="7"/>
      <c r="L33" s="7"/>
      <c r="M33" s="7"/>
      <c r="N33" s="7"/>
      <c r="O33" s="7"/>
      <c r="P33" s="7"/>
      <c r="Q33" s="7"/>
      <c r="R33" s="16"/>
      <c r="S33" s="7"/>
      <c r="T33" s="4"/>
    </row>
    <row r="34" spans="1:20" ht="15" thickBot="1" x14ac:dyDescent="0.25">
      <c r="A34" s="22"/>
      <c r="B34" s="22"/>
      <c r="C34" s="22"/>
      <c r="D34" s="27"/>
      <c r="E34" s="22"/>
      <c r="F34" s="14"/>
      <c r="G34" s="15"/>
      <c r="H34" s="7"/>
      <c r="I34" s="7"/>
      <c r="J34" s="6"/>
      <c r="K34" s="7"/>
      <c r="L34" s="7"/>
      <c r="M34" s="7"/>
      <c r="N34" s="7"/>
      <c r="O34" s="7"/>
      <c r="P34" s="7"/>
      <c r="Q34" s="7"/>
      <c r="R34" s="16"/>
      <c r="S34" s="7"/>
      <c r="T34" s="4"/>
    </row>
    <row r="35" spans="1:20" ht="15" thickBot="1" x14ac:dyDescent="0.25">
      <c r="A35" s="22"/>
      <c r="B35" s="22"/>
      <c r="C35" s="22"/>
      <c r="D35" s="27"/>
      <c r="E35" s="22"/>
      <c r="F35" s="14"/>
      <c r="G35" s="15"/>
      <c r="H35" s="7"/>
      <c r="I35" s="7"/>
      <c r="J35" s="6"/>
      <c r="K35" s="7"/>
      <c r="L35" s="7"/>
      <c r="M35" s="7"/>
      <c r="N35" s="7"/>
      <c r="O35" s="7"/>
      <c r="P35" s="7"/>
      <c r="Q35" s="7"/>
      <c r="R35" s="16"/>
      <c r="S35" s="7"/>
      <c r="T35" s="4"/>
    </row>
    <row r="36" spans="1:20" ht="15" thickBot="1" x14ac:dyDescent="0.25">
      <c r="A36" s="22"/>
      <c r="B36" s="22"/>
      <c r="C36" s="22"/>
      <c r="D36" s="27"/>
      <c r="E36" s="22"/>
      <c r="F36" s="14"/>
      <c r="G36" s="15"/>
      <c r="H36" s="7"/>
      <c r="I36" s="7"/>
      <c r="J36" s="6"/>
      <c r="K36" s="7"/>
      <c r="L36" s="7"/>
      <c r="M36" s="7"/>
      <c r="N36" s="7"/>
      <c r="O36" s="7"/>
      <c r="P36" s="7"/>
      <c r="Q36" s="7"/>
      <c r="R36" s="16"/>
      <c r="S36" s="7"/>
      <c r="T36" s="4"/>
    </row>
    <row r="37" spans="1:20" ht="15" thickBot="1" x14ac:dyDescent="0.25">
      <c r="A37" s="22"/>
      <c r="B37" s="22"/>
      <c r="C37" s="22"/>
      <c r="D37" s="27"/>
      <c r="E37" s="22"/>
      <c r="F37" s="14"/>
      <c r="G37" s="15"/>
      <c r="H37" s="7"/>
      <c r="I37" s="7"/>
      <c r="J37" s="6"/>
      <c r="K37" s="7"/>
      <c r="L37" s="7"/>
      <c r="M37" s="7"/>
      <c r="N37" s="7"/>
      <c r="O37" s="7"/>
      <c r="P37" s="7"/>
      <c r="Q37" s="7"/>
      <c r="R37" s="16"/>
      <c r="S37" s="7"/>
      <c r="T37" s="4"/>
    </row>
    <row r="38" spans="1:20" ht="15" thickBot="1" x14ac:dyDescent="0.25">
      <c r="A38" s="22"/>
      <c r="B38" s="22"/>
      <c r="C38" s="22"/>
      <c r="D38" s="27"/>
      <c r="E38" s="22"/>
      <c r="F38" s="14"/>
      <c r="G38" s="15"/>
      <c r="H38" s="7"/>
      <c r="I38" s="7"/>
      <c r="J38" s="6"/>
      <c r="K38" s="7"/>
      <c r="L38" s="7"/>
      <c r="M38" s="7"/>
      <c r="N38" s="7"/>
      <c r="O38" s="7"/>
      <c r="P38" s="7"/>
      <c r="Q38" s="7"/>
      <c r="R38" s="16"/>
      <c r="S38" s="7"/>
      <c r="T38" s="4"/>
    </row>
    <row r="39" spans="1:20" ht="15" thickBot="1" x14ac:dyDescent="0.25">
      <c r="A39" s="22"/>
      <c r="B39" s="22"/>
      <c r="C39" s="22"/>
      <c r="D39" s="27"/>
      <c r="E39" s="22"/>
      <c r="F39" s="14"/>
      <c r="G39" s="15"/>
      <c r="H39" s="7"/>
      <c r="I39" s="7"/>
      <c r="J39" s="6"/>
      <c r="K39" s="7"/>
      <c r="L39" s="7"/>
      <c r="M39" s="7"/>
      <c r="N39" s="7"/>
      <c r="O39" s="7"/>
      <c r="P39" s="7"/>
      <c r="Q39" s="7"/>
      <c r="R39" s="16"/>
      <c r="S39" s="7"/>
      <c r="T39" s="4"/>
    </row>
    <row r="40" spans="1:20" ht="15" thickBot="1" x14ac:dyDescent="0.25">
      <c r="A40" s="22"/>
      <c r="B40" s="22"/>
      <c r="C40" s="22"/>
      <c r="D40" s="27"/>
      <c r="E40" s="22"/>
      <c r="F40" s="14"/>
      <c r="G40" s="15"/>
      <c r="H40" s="7"/>
      <c r="I40" s="7"/>
      <c r="J40" s="6"/>
      <c r="K40" s="7"/>
      <c r="L40" s="7"/>
      <c r="M40" s="7"/>
      <c r="N40" s="7"/>
      <c r="O40" s="7"/>
      <c r="P40" s="7"/>
      <c r="Q40" s="7"/>
      <c r="R40" s="16"/>
      <c r="S40" s="7"/>
      <c r="T40" s="4"/>
    </row>
    <row r="41" spans="1:20" ht="15" thickBot="1" x14ac:dyDescent="0.25">
      <c r="A41" s="22"/>
      <c r="B41" s="22"/>
      <c r="C41" s="22"/>
      <c r="D41" s="27"/>
      <c r="E41" s="22"/>
      <c r="F41" s="14"/>
      <c r="G41" s="15"/>
      <c r="H41" s="7"/>
      <c r="I41" s="7"/>
      <c r="J41" s="6"/>
      <c r="K41" s="7"/>
      <c r="L41" s="7"/>
      <c r="M41" s="7"/>
      <c r="N41" s="7"/>
      <c r="O41" s="7"/>
      <c r="P41" s="7"/>
      <c r="Q41" s="7"/>
      <c r="R41" s="16"/>
      <c r="S41" s="7"/>
      <c r="T41" s="4"/>
    </row>
    <row r="42" spans="1:20" ht="15" thickBot="1" x14ac:dyDescent="0.25">
      <c r="A42" s="22"/>
      <c r="B42" s="22"/>
      <c r="C42" s="22"/>
      <c r="D42" s="27"/>
      <c r="E42" s="22"/>
      <c r="F42" s="14"/>
      <c r="G42" s="15"/>
      <c r="H42" s="7"/>
      <c r="I42" s="7"/>
      <c r="J42" s="6"/>
      <c r="K42" s="7"/>
      <c r="L42" s="7"/>
      <c r="M42" s="7"/>
      <c r="N42" s="7"/>
      <c r="O42" s="7"/>
      <c r="P42" s="7"/>
      <c r="Q42" s="7"/>
      <c r="R42" s="16"/>
      <c r="S42" s="7"/>
      <c r="T42" s="4"/>
    </row>
    <row r="43" spans="1:20" ht="15" thickBot="1" x14ac:dyDescent="0.25">
      <c r="A43" s="22"/>
      <c r="B43" s="22"/>
      <c r="C43" s="22"/>
      <c r="D43" s="27"/>
      <c r="E43" s="22"/>
      <c r="F43" s="14"/>
      <c r="G43" s="15"/>
      <c r="H43" s="7"/>
      <c r="I43" s="7"/>
      <c r="J43" s="6"/>
      <c r="K43" s="7"/>
      <c r="L43" s="7"/>
      <c r="M43" s="7"/>
      <c r="N43" s="7"/>
      <c r="O43" s="7"/>
      <c r="P43" s="7"/>
      <c r="Q43" s="7"/>
      <c r="R43" s="16"/>
      <c r="S43" s="7"/>
      <c r="T43" s="4"/>
    </row>
    <row r="44" spans="1:20" ht="15" thickBot="1" x14ac:dyDescent="0.25">
      <c r="A44" s="22"/>
      <c r="B44" s="22"/>
      <c r="C44" s="22"/>
      <c r="D44" s="27"/>
      <c r="E44" s="22"/>
      <c r="F44" s="14"/>
      <c r="G44" s="15"/>
      <c r="H44" s="7"/>
      <c r="I44" s="7"/>
      <c r="J44" s="6"/>
      <c r="K44" s="7"/>
      <c r="L44" s="7"/>
      <c r="M44" s="7"/>
      <c r="N44" s="7"/>
      <c r="O44" s="7"/>
      <c r="P44" s="7"/>
      <c r="Q44" s="7"/>
      <c r="R44" s="16"/>
      <c r="S44" s="7"/>
      <c r="T44" s="4"/>
    </row>
    <row r="45" spans="1:20" ht="15" thickBot="1" x14ac:dyDescent="0.25">
      <c r="A45" s="22"/>
      <c r="B45" s="22"/>
      <c r="C45" s="22"/>
      <c r="D45" s="27"/>
      <c r="E45" s="22"/>
      <c r="F45" s="14"/>
      <c r="G45" s="15"/>
      <c r="H45" s="7"/>
      <c r="I45" s="7"/>
      <c r="J45" s="6"/>
      <c r="K45" s="7"/>
      <c r="L45" s="7"/>
      <c r="M45" s="7"/>
      <c r="N45" s="7"/>
      <c r="O45" s="7"/>
      <c r="P45" s="7"/>
      <c r="Q45" s="7"/>
      <c r="R45" s="16"/>
      <c r="S45" s="7"/>
      <c r="T45" s="4"/>
    </row>
    <row r="46" spans="1:20" ht="15" thickBot="1" x14ac:dyDescent="0.25">
      <c r="A46" s="22"/>
      <c r="B46" s="22"/>
      <c r="C46" s="22"/>
      <c r="D46" s="27"/>
      <c r="E46" s="22"/>
      <c r="F46" s="14"/>
      <c r="G46" s="15"/>
      <c r="H46" s="7"/>
      <c r="I46" s="7"/>
      <c r="J46" s="6"/>
      <c r="K46" s="7"/>
      <c r="L46" s="7"/>
      <c r="M46" s="7"/>
      <c r="N46" s="7"/>
      <c r="O46" s="7"/>
      <c r="P46" s="7"/>
      <c r="Q46" s="7"/>
      <c r="R46" s="16"/>
      <c r="S46" s="7"/>
      <c r="T46" s="4"/>
    </row>
    <row r="47" spans="1:20" ht="15" thickBot="1" x14ac:dyDescent="0.25">
      <c r="A47" s="22"/>
      <c r="B47" s="22"/>
      <c r="C47" s="22"/>
      <c r="D47" s="27"/>
      <c r="E47" s="22"/>
      <c r="F47" s="14"/>
      <c r="G47" s="15"/>
      <c r="H47" s="7"/>
      <c r="I47" s="7"/>
      <c r="J47" s="6"/>
      <c r="K47" s="7"/>
      <c r="L47" s="7"/>
      <c r="M47" s="7"/>
      <c r="N47" s="7"/>
      <c r="O47" s="7"/>
      <c r="P47" s="7"/>
      <c r="Q47" s="7"/>
      <c r="R47" s="16"/>
      <c r="S47" s="7"/>
      <c r="T47" s="4"/>
    </row>
    <row r="48" spans="1:20" ht="15" thickBot="1" x14ac:dyDescent="0.25">
      <c r="A48" s="22"/>
      <c r="B48" s="22"/>
      <c r="C48" s="22"/>
      <c r="D48" s="27"/>
      <c r="E48" s="22"/>
      <c r="F48" s="14"/>
      <c r="G48" s="15"/>
      <c r="H48" s="7"/>
      <c r="I48" s="7"/>
      <c r="J48" s="6"/>
      <c r="K48" s="7"/>
      <c r="L48" s="7"/>
      <c r="M48" s="7"/>
      <c r="N48" s="7"/>
      <c r="O48" s="7"/>
      <c r="P48" s="7"/>
      <c r="Q48" s="7"/>
      <c r="R48" s="16"/>
      <c r="S48" s="7"/>
      <c r="T48" s="4"/>
    </row>
    <row r="49" spans="1:20" ht="15" thickBot="1" x14ac:dyDescent="0.25">
      <c r="A49" s="22"/>
      <c r="B49" s="22"/>
      <c r="C49" s="22"/>
      <c r="D49" s="27"/>
      <c r="E49" s="22"/>
      <c r="F49" s="14"/>
      <c r="G49" s="15"/>
      <c r="H49" s="7"/>
      <c r="I49" s="7"/>
      <c r="J49" s="6"/>
      <c r="K49" s="7"/>
      <c r="L49" s="7"/>
      <c r="M49" s="7"/>
      <c r="N49" s="7"/>
      <c r="O49" s="7"/>
      <c r="P49" s="7"/>
      <c r="Q49" s="7"/>
      <c r="R49" s="16"/>
      <c r="S49" s="7"/>
      <c r="T49" s="4"/>
    </row>
    <row r="50" spans="1:20" ht="15" thickBot="1" x14ac:dyDescent="0.25">
      <c r="A50" s="22"/>
      <c r="B50" s="22"/>
      <c r="C50" s="22"/>
      <c r="D50" s="27"/>
      <c r="E50" s="22"/>
      <c r="F50" s="14"/>
      <c r="G50" s="15"/>
      <c r="H50" s="7"/>
      <c r="I50" s="7"/>
      <c r="J50" s="6"/>
      <c r="K50" s="7"/>
      <c r="L50" s="7"/>
      <c r="M50" s="7"/>
      <c r="N50" s="7"/>
      <c r="O50" s="7"/>
      <c r="P50" s="7"/>
      <c r="Q50" s="7"/>
      <c r="R50" s="16"/>
      <c r="S50" s="7"/>
      <c r="T50" s="4"/>
    </row>
    <row r="51" spans="1:20" ht="15" thickBot="1" x14ac:dyDescent="0.25">
      <c r="A51" s="22"/>
      <c r="B51" s="22"/>
      <c r="C51" s="22"/>
      <c r="D51" s="27"/>
      <c r="E51" s="22"/>
      <c r="F51" s="14"/>
      <c r="G51" s="15"/>
      <c r="H51" s="7"/>
      <c r="I51" s="7"/>
      <c r="J51" s="6"/>
      <c r="K51" s="7"/>
      <c r="L51" s="7"/>
      <c r="M51" s="7"/>
      <c r="N51" s="7"/>
      <c r="O51" s="7"/>
      <c r="P51" s="7"/>
      <c r="Q51" s="7"/>
      <c r="R51" s="16"/>
      <c r="S51" s="7"/>
      <c r="T51" s="4"/>
    </row>
    <row r="52" spans="1:20" ht="15" thickBot="1" x14ac:dyDescent="0.25">
      <c r="A52" s="22"/>
      <c r="B52" s="22"/>
      <c r="C52" s="22"/>
      <c r="D52" s="27"/>
      <c r="E52" s="22"/>
      <c r="F52" s="14"/>
      <c r="G52" s="15"/>
      <c r="H52" s="7"/>
      <c r="I52" s="7"/>
      <c r="J52" s="6"/>
      <c r="K52" s="7"/>
      <c r="L52" s="7"/>
      <c r="M52" s="7"/>
      <c r="N52" s="7"/>
      <c r="O52" s="7"/>
      <c r="P52" s="7"/>
      <c r="Q52" s="7"/>
      <c r="R52" s="16"/>
      <c r="S52" s="7"/>
      <c r="T52" s="4"/>
    </row>
    <row r="53" spans="1:20" ht="15" thickBot="1" x14ac:dyDescent="0.25">
      <c r="A53" s="22"/>
      <c r="B53" s="22"/>
      <c r="C53" s="22"/>
      <c r="D53" s="27"/>
      <c r="E53" s="22"/>
      <c r="F53" s="14"/>
      <c r="G53" s="15"/>
      <c r="H53" s="7"/>
      <c r="I53" s="7"/>
      <c r="J53" s="6"/>
      <c r="K53" s="7"/>
      <c r="L53" s="7"/>
      <c r="M53" s="7"/>
      <c r="N53" s="7"/>
      <c r="O53" s="7"/>
      <c r="P53" s="7"/>
      <c r="Q53" s="7"/>
      <c r="R53" s="16"/>
      <c r="S53" s="7"/>
      <c r="T53" s="4"/>
    </row>
    <row r="54" spans="1:20" ht="15" thickBot="1" x14ac:dyDescent="0.25">
      <c r="A54" s="22"/>
      <c r="B54" s="22"/>
      <c r="C54" s="22"/>
      <c r="D54" s="27"/>
      <c r="E54" s="22"/>
      <c r="F54" s="14"/>
      <c r="G54" s="15"/>
      <c r="H54" s="7"/>
      <c r="I54" s="7"/>
      <c r="J54" s="6"/>
      <c r="K54" s="7"/>
      <c r="L54" s="7"/>
      <c r="M54" s="7"/>
      <c r="N54" s="7"/>
      <c r="O54" s="7"/>
      <c r="P54" s="7"/>
      <c r="Q54" s="7"/>
      <c r="R54" s="16"/>
      <c r="S54" s="7"/>
      <c r="T54" s="4"/>
    </row>
    <row r="55" spans="1:20" ht="15" thickBot="1" x14ac:dyDescent="0.25">
      <c r="A55" s="22"/>
      <c r="B55" s="22"/>
      <c r="C55" s="22"/>
      <c r="D55" s="27"/>
      <c r="E55" s="22"/>
      <c r="F55" s="14"/>
      <c r="G55" s="15"/>
      <c r="H55" s="7"/>
      <c r="I55" s="7"/>
      <c r="J55" s="6"/>
      <c r="K55" s="7"/>
      <c r="L55" s="7"/>
      <c r="M55" s="7"/>
      <c r="N55" s="7"/>
      <c r="O55" s="7"/>
      <c r="P55" s="7"/>
      <c r="Q55" s="7"/>
      <c r="R55" s="16"/>
      <c r="S55" s="7"/>
      <c r="T55" s="4"/>
    </row>
    <row r="56" spans="1:20" ht="15" thickBot="1" x14ac:dyDescent="0.25">
      <c r="A56" s="22"/>
      <c r="B56" s="22"/>
      <c r="C56" s="22"/>
      <c r="D56" s="27"/>
      <c r="E56" s="22"/>
      <c r="F56" s="14"/>
      <c r="G56" s="15"/>
      <c r="H56" s="7"/>
      <c r="I56" s="7"/>
      <c r="J56" s="6"/>
      <c r="K56" s="7"/>
      <c r="L56" s="7"/>
      <c r="M56" s="7"/>
      <c r="N56" s="7"/>
      <c r="O56" s="7"/>
      <c r="P56" s="7"/>
      <c r="Q56" s="7"/>
      <c r="R56" s="16"/>
      <c r="S56" s="7"/>
      <c r="T56" s="4"/>
    </row>
    <row r="57" spans="1:20" ht="15" thickBot="1" x14ac:dyDescent="0.25">
      <c r="A57" s="22"/>
      <c r="B57" s="22"/>
      <c r="C57" s="22"/>
      <c r="D57" s="27"/>
      <c r="E57" s="22"/>
      <c r="F57" s="14"/>
      <c r="G57" s="15"/>
      <c r="H57" s="7"/>
      <c r="I57" s="7"/>
      <c r="J57" s="6"/>
      <c r="K57" s="7"/>
      <c r="L57" s="7"/>
      <c r="M57" s="7"/>
      <c r="N57" s="7"/>
      <c r="O57" s="7"/>
      <c r="P57" s="7"/>
      <c r="Q57" s="7"/>
      <c r="R57" s="16"/>
      <c r="S57" s="7"/>
      <c r="T57" s="4"/>
    </row>
    <row r="58" spans="1:20" ht="15" thickBot="1" x14ac:dyDescent="0.25">
      <c r="A58" s="22"/>
      <c r="B58" s="22"/>
      <c r="C58" s="22"/>
      <c r="D58" s="27"/>
      <c r="E58" s="22"/>
      <c r="F58" s="14"/>
      <c r="G58" s="15"/>
      <c r="H58" s="7"/>
      <c r="I58" s="7"/>
      <c r="J58" s="6"/>
      <c r="K58" s="7"/>
      <c r="L58" s="7"/>
      <c r="M58" s="7"/>
      <c r="N58" s="7"/>
      <c r="O58" s="7"/>
      <c r="P58" s="7"/>
      <c r="Q58" s="7"/>
      <c r="R58" s="16"/>
      <c r="S58" s="7"/>
      <c r="T58" s="4"/>
    </row>
    <row r="59" spans="1:20" ht="15" thickBot="1" x14ac:dyDescent="0.25">
      <c r="A59" s="22"/>
      <c r="B59" s="22"/>
      <c r="C59" s="22"/>
      <c r="D59" s="27"/>
      <c r="E59" s="22"/>
      <c r="F59" s="14"/>
      <c r="G59" s="15"/>
      <c r="H59" s="7"/>
      <c r="I59" s="7"/>
      <c r="J59" s="6"/>
      <c r="K59" s="7"/>
      <c r="L59" s="7"/>
      <c r="M59" s="7"/>
      <c r="N59" s="7"/>
      <c r="O59" s="7"/>
      <c r="P59" s="7"/>
      <c r="Q59" s="7"/>
      <c r="R59" s="16"/>
      <c r="S59" s="7"/>
      <c r="T59" s="4"/>
    </row>
    <row r="60" spans="1:20" ht="15" thickBot="1" x14ac:dyDescent="0.25">
      <c r="A60" s="22"/>
      <c r="B60" s="22"/>
      <c r="C60" s="22"/>
      <c r="D60" s="27"/>
      <c r="E60" s="22"/>
      <c r="F60" s="14"/>
      <c r="G60" s="15"/>
      <c r="H60" s="7"/>
      <c r="I60" s="7"/>
      <c r="J60" s="6"/>
      <c r="K60" s="7"/>
      <c r="L60" s="7"/>
      <c r="M60" s="7"/>
      <c r="N60" s="7"/>
      <c r="O60" s="7"/>
      <c r="P60" s="7"/>
      <c r="Q60" s="7"/>
      <c r="R60" s="16"/>
      <c r="S60" s="7"/>
      <c r="T60" s="4"/>
    </row>
    <row r="61" spans="1:20" ht="15" thickBot="1" x14ac:dyDescent="0.25">
      <c r="A61" s="22"/>
      <c r="B61" s="22"/>
      <c r="C61" s="22"/>
      <c r="D61" s="27"/>
      <c r="E61" s="22"/>
      <c r="F61" s="14"/>
      <c r="G61" s="15"/>
      <c r="H61" s="7"/>
      <c r="I61" s="7"/>
      <c r="J61" s="6"/>
      <c r="K61" s="7"/>
      <c r="L61" s="7"/>
      <c r="M61" s="7"/>
      <c r="N61" s="7"/>
      <c r="O61" s="7"/>
      <c r="P61" s="7"/>
      <c r="Q61" s="7"/>
      <c r="R61" s="16"/>
      <c r="S61" s="7"/>
      <c r="T61" s="4"/>
    </row>
    <row r="62" spans="1:20" ht="15" thickBot="1" x14ac:dyDescent="0.25">
      <c r="A62" s="22"/>
      <c r="B62" s="22"/>
      <c r="C62" s="22"/>
      <c r="D62" s="27"/>
      <c r="E62" s="22"/>
      <c r="F62" s="14"/>
      <c r="G62" s="15"/>
      <c r="H62" s="7"/>
      <c r="I62" s="7"/>
      <c r="J62" s="6"/>
      <c r="K62" s="7"/>
      <c r="L62" s="7"/>
      <c r="M62" s="7"/>
      <c r="N62" s="7"/>
      <c r="O62" s="7"/>
      <c r="P62" s="7"/>
      <c r="Q62" s="7"/>
      <c r="R62" s="16"/>
      <c r="S62" s="7"/>
      <c r="T62" s="4"/>
    </row>
    <row r="63" spans="1:20" ht="15" thickBot="1" x14ac:dyDescent="0.25">
      <c r="A63" s="22"/>
      <c r="B63" s="22"/>
      <c r="C63" s="22"/>
      <c r="D63" s="27"/>
      <c r="E63" s="22"/>
      <c r="F63" s="14"/>
      <c r="G63" s="15"/>
      <c r="H63" s="7"/>
      <c r="I63" s="7"/>
      <c r="J63" s="6"/>
      <c r="K63" s="7"/>
      <c r="L63" s="7"/>
      <c r="M63" s="7"/>
      <c r="N63" s="7"/>
      <c r="O63" s="7"/>
      <c r="P63" s="7"/>
      <c r="Q63" s="7"/>
      <c r="R63" s="16"/>
      <c r="S63" s="7"/>
      <c r="T63" s="4"/>
    </row>
    <row r="64" spans="1:20" ht="15" thickBot="1" x14ac:dyDescent="0.25">
      <c r="A64" s="22"/>
      <c r="B64" s="22"/>
      <c r="C64" s="22"/>
      <c r="D64" s="27"/>
      <c r="E64" s="22"/>
      <c r="F64" s="14"/>
      <c r="G64" s="15"/>
      <c r="H64" s="7"/>
      <c r="I64" s="7"/>
      <c r="J64" s="6"/>
      <c r="K64" s="7"/>
      <c r="L64" s="7"/>
      <c r="M64" s="7"/>
      <c r="N64" s="7"/>
      <c r="O64" s="7"/>
      <c r="P64" s="7"/>
      <c r="Q64" s="7"/>
      <c r="R64" s="16"/>
      <c r="S64" s="7"/>
      <c r="T64" s="4"/>
    </row>
    <row r="65" spans="1:20" ht="15" thickBot="1" x14ac:dyDescent="0.25">
      <c r="A65" s="22"/>
      <c r="B65" s="22"/>
      <c r="C65" s="22"/>
      <c r="D65" s="27"/>
      <c r="E65" s="22"/>
      <c r="F65" s="14"/>
      <c r="G65" s="15"/>
      <c r="H65" s="7"/>
      <c r="I65" s="7"/>
      <c r="J65" s="6"/>
      <c r="K65" s="7"/>
      <c r="L65" s="7"/>
      <c r="M65" s="7"/>
      <c r="N65" s="7"/>
      <c r="O65" s="7"/>
      <c r="P65" s="7"/>
      <c r="Q65" s="7"/>
      <c r="R65" s="16"/>
      <c r="S65" s="7"/>
      <c r="T65" s="4"/>
    </row>
    <row r="66" spans="1:20" ht="15" thickBot="1" x14ac:dyDescent="0.25">
      <c r="A66" s="22"/>
      <c r="B66" s="22"/>
      <c r="C66" s="22"/>
      <c r="D66" s="27"/>
      <c r="E66" s="22"/>
      <c r="F66" s="14"/>
      <c r="G66" s="15"/>
      <c r="H66" s="7"/>
      <c r="I66" s="7"/>
      <c r="J66" s="6"/>
      <c r="K66" s="7"/>
      <c r="L66" s="7"/>
      <c r="M66" s="7"/>
      <c r="N66" s="7"/>
      <c r="O66" s="7"/>
      <c r="P66" s="7"/>
      <c r="Q66" s="7"/>
      <c r="R66" s="16"/>
      <c r="S66" s="7"/>
      <c r="T66" s="4"/>
    </row>
    <row r="67" spans="1:20" ht="15" thickBot="1" x14ac:dyDescent="0.25">
      <c r="A67" s="22"/>
      <c r="B67" s="22"/>
      <c r="C67" s="22"/>
      <c r="D67" s="27"/>
      <c r="E67" s="22"/>
      <c r="F67" s="14"/>
      <c r="G67" s="15"/>
      <c r="H67" s="7"/>
      <c r="I67" s="7"/>
      <c r="J67" s="6"/>
      <c r="K67" s="7"/>
      <c r="L67" s="7"/>
      <c r="M67" s="7"/>
      <c r="N67" s="7"/>
      <c r="O67" s="7"/>
      <c r="P67" s="7"/>
      <c r="Q67" s="7"/>
      <c r="R67" s="16"/>
      <c r="S67" s="7"/>
      <c r="T67" s="4"/>
    </row>
    <row r="68" spans="1:20" ht="15" thickBot="1" x14ac:dyDescent="0.25">
      <c r="A68" s="22"/>
      <c r="B68" s="22"/>
      <c r="C68" s="22"/>
      <c r="D68" s="27"/>
      <c r="E68" s="22"/>
      <c r="F68" s="14"/>
      <c r="G68" s="15"/>
      <c r="H68" s="7"/>
      <c r="I68" s="7"/>
      <c r="J68" s="6"/>
      <c r="K68" s="7"/>
      <c r="L68" s="7"/>
      <c r="M68" s="7"/>
      <c r="N68" s="7"/>
      <c r="O68" s="7"/>
      <c r="P68" s="7"/>
      <c r="Q68" s="7"/>
      <c r="R68" s="16"/>
      <c r="S68" s="7"/>
      <c r="T68" s="4"/>
    </row>
    <row r="69" spans="1:20" ht="15" thickBot="1" x14ac:dyDescent="0.25">
      <c r="A69" s="22"/>
      <c r="B69" s="22"/>
      <c r="C69" s="22"/>
      <c r="D69" s="27"/>
      <c r="E69" s="22"/>
      <c r="F69" s="14"/>
      <c r="G69" s="15"/>
      <c r="H69" s="7"/>
      <c r="I69" s="7"/>
      <c r="J69" s="6"/>
      <c r="K69" s="7"/>
      <c r="L69" s="7"/>
      <c r="M69" s="7"/>
      <c r="N69" s="7"/>
      <c r="O69" s="7"/>
      <c r="P69" s="7"/>
      <c r="Q69" s="7"/>
      <c r="R69" s="16"/>
      <c r="S69" s="7"/>
      <c r="T69" s="4"/>
    </row>
    <row r="70" spans="1:20" ht="15" thickBot="1" x14ac:dyDescent="0.25">
      <c r="A70" s="22"/>
      <c r="B70" s="22"/>
      <c r="C70" s="22"/>
      <c r="D70" s="27"/>
      <c r="E70" s="22"/>
      <c r="F70" s="14"/>
      <c r="G70" s="15"/>
      <c r="H70" s="7"/>
      <c r="I70" s="7"/>
      <c r="J70" s="6"/>
      <c r="K70" s="7"/>
      <c r="L70" s="7"/>
      <c r="M70" s="7"/>
      <c r="N70" s="7"/>
      <c r="O70" s="7"/>
      <c r="P70" s="7"/>
      <c r="Q70" s="7"/>
      <c r="R70" s="16"/>
      <c r="S70" s="7"/>
      <c r="T70" s="4"/>
    </row>
    <row r="71" spans="1:20" ht="15" thickBot="1" x14ac:dyDescent="0.25">
      <c r="A71" s="22"/>
      <c r="B71" s="22"/>
      <c r="C71" s="22"/>
      <c r="D71" s="27"/>
      <c r="E71" s="22"/>
      <c r="F71" s="14"/>
      <c r="G71" s="15"/>
      <c r="H71" s="7"/>
      <c r="I71" s="7"/>
      <c r="J71" s="6"/>
      <c r="K71" s="7"/>
      <c r="L71" s="7"/>
      <c r="M71" s="7"/>
      <c r="N71" s="7"/>
      <c r="O71" s="7"/>
      <c r="P71" s="7"/>
      <c r="Q71" s="7"/>
      <c r="R71" s="16"/>
      <c r="S71" s="7"/>
      <c r="T71" s="4"/>
    </row>
    <row r="72" spans="1:20" ht="15" thickBot="1" x14ac:dyDescent="0.25">
      <c r="A72" s="22"/>
      <c r="B72" s="22"/>
      <c r="C72" s="22"/>
      <c r="D72" s="27"/>
      <c r="E72" s="22"/>
      <c r="F72" s="14"/>
      <c r="G72" s="15"/>
      <c r="H72" s="7"/>
      <c r="I72" s="7"/>
      <c r="J72" s="6"/>
      <c r="K72" s="7"/>
      <c r="L72" s="7"/>
      <c r="M72" s="7"/>
      <c r="N72" s="7"/>
      <c r="O72" s="7"/>
      <c r="P72" s="7"/>
      <c r="Q72" s="7"/>
      <c r="R72" s="16"/>
      <c r="S72" s="7"/>
      <c r="T72" s="4"/>
    </row>
    <row r="73" spans="1:20" ht="15" thickBot="1" x14ac:dyDescent="0.25">
      <c r="A73" s="22"/>
      <c r="B73" s="22"/>
      <c r="C73" s="22"/>
      <c r="D73" s="27"/>
      <c r="E73" s="22"/>
      <c r="F73" s="14"/>
      <c r="G73" s="15"/>
      <c r="H73" s="7"/>
      <c r="I73" s="7"/>
      <c r="J73" s="6"/>
      <c r="K73" s="7"/>
      <c r="L73" s="7"/>
      <c r="M73" s="7"/>
      <c r="N73" s="7"/>
      <c r="O73" s="7"/>
      <c r="P73" s="7"/>
      <c r="Q73" s="7"/>
      <c r="R73" s="16"/>
      <c r="S73" s="7"/>
      <c r="T73" s="4"/>
    </row>
    <row r="74" spans="1:20" ht="15" thickBot="1" x14ac:dyDescent="0.25">
      <c r="A74" s="22"/>
      <c r="B74" s="22"/>
      <c r="C74" s="22"/>
      <c r="D74" s="27"/>
      <c r="E74" s="22"/>
      <c r="F74" s="14"/>
      <c r="G74" s="15"/>
      <c r="H74" s="7"/>
      <c r="I74" s="7"/>
      <c r="J74" s="6"/>
      <c r="K74" s="7"/>
      <c r="L74" s="7"/>
      <c r="M74" s="7"/>
      <c r="N74" s="7"/>
      <c r="O74" s="7"/>
      <c r="P74" s="7"/>
      <c r="Q74" s="7"/>
      <c r="R74" s="16"/>
      <c r="S74" s="7"/>
      <c r="T74" s="4"/>
    </row>
    <row r="75" spans="1:20" ht="15" thickBot="1" x14ac:dyDescent="0.25">
      <c r="A75" s="22"/>
      <c r="B75" s="22"/>
      <c r="C75" s="22"/>
      <c r="D75" s="27"/>
      <c r="E75" s="22"/>
      <c r="F75" s="14"/>
      <c r="G75" s="15"/>
      <c r="H75" s="7"/>
      <c r="I75" s="7"/>
      <c r="J75" s="6"/>
      <c r="K75" s="7"/>
      <c r="L75" s="7"/>
      <c r="M75" s="7"/>
      <c r="N75" s="7"/>
      <c r="O75" s="7"/>
      <c r="P75" s="7"/>
      <c r="Q75" s="7"/>
      <c r="R75" s="16"/>
      <c r="S75" s="7"/>
      <c r="T75" s="4"/>
    </row>
    <row r="76" spans="1:20" ht="15" thickBot="1" x14ac:dyDescent="0.25">
      <c r="A76" s="22"/>
      <c r="B76" s="22"/>
      <c r="C76" s="22"/>
      <c r="D76" s="27"/>
      <c r="E76" s="22"/>
      <c r="F76" s="14"/>
      <c r="G76" s="15"/>
      <c r="H76" s="7"/>
      <c r="I76" s="7"/>
      <c r="J76" s="6"/>
      <c r="K76" s="7"/>
      <c r="L76" s="7"/>
      <c r="M76" s="7"/>
      <c r="N76" s="7"/>
      <c r="O76" s="7"/>
      <c r="P76" s="7"/>
      <c r="Q76" s="7"/>
      <c r="R76" s="16"/>
      <c r="S76" s="7"/>
      <c r="T76" s="4"/>
    </row>
    <row r="77" spans="1:20" ht="15" thickBot="1" x14ac:dyDescent="0.25">
      <c r="A77" s="22"/>
      <c r="B77" s="22"/>
      <c r="C77" s="22"/>
      <c r="D77" s="27"/>
      <c r="E77" s="22"/>
      <c r="F77" s="14"/>
      <c r="G77" s="15"/>
      <c r="H77" s="7"/>
      <c r="I77" s="7"/>
      <c r="J77" s="6"/>
      <c r="K77" s="7"/>
      <c r="L77" s="7"/>
      <c r="M77" s="7"/>
      <c r="N77" s="7"/>
      <c r="O77" s="7"/>
      <c r="P77" s="7"/>
      <c r="Q77" s="7"/>
      <c r="R77" s="16"/>
      <c r="S77" s="7"/>
      <c r="T77" s="4"/>
    </row>
    <row r="78" spans="1:20" ht="15" thickBot="1" x14ac:dyDescent="0.25">
      <c r="A78" s="22"/>
      <c r="B78" s="22"/>
      <c r="C78" s="22"/>
      <c r="D78" s="27"/>
      <c r="E78" s="22"/>
      <c r="F78" s="14"/>
      <c r="G78" s="15"/>
      <c r="H78" s="7"/>
      <c r="I78" s="7"/>
      <c r="J78" s="6"/>
      <c r="K78" s="7"/>
      <c r="L78" s="7"/>
      <c r="M78" s="7"/>
      <c r="N78" s="7"/>
      <c r="O78" s="7"/>
      <c r="P78" s="7"/>
      <c r="Q78" s="7"/>
      <c r="R78" s="16"/>
      <c r="S78" s="7"/>
      <c r="T78" s="4"/>
    </row>
    <row r="79" spans="1:20" ht="15" thickBot="1" x14ac:dyDescent="0.25">
      <c r="A79" s="22"/>
      <c r="B79" s="22"/>
      <c r="C79" s="22"/>
      <c r="D79" s="27"/>
      <c r="E79" s="22"/>
      <c r="F79" s="14"/>
      <c r="G79" s="15"/>
      <c r="H79" s="7"/>
      <c r="I79" s="7"/>
      <c r="J79" s="6"/>
      <c r="K79" s="7"/>
      <c r="L79" s="7"/>
      <c r="M79" s="7"/>
      <c r="N79" s="7"/>
      <c r="O79" s="7"/>
      <c r="P79" s="7"/>
      <c r="Q79" s="7"/>
      <c r="R79" s="16"/>
      <c r="S79" s="7"/>
      <c r="T79" s="4"/>
    </row>
    <row r="80" spans="1:20" ht="15" thickBot="1" x14ac:dyDescent="0.25">
      <c r="A80" s="22"/>
      <c r="B80" s="22"/>
      <c r="C80" s="22"/>
      <c r="D80" s="27"/>
      <c r="E80" s="22"/>
      <c r="F80" s="14"/>
      <c r="G80" s="15"/>
      <c r="H80" s="7"/>
      <c r="I80" s="7"/>
      <c r="J80" s="6"/>
      <c r="K80" s="7"/>
      <c r="L80" s="7"/>
      <c r="M80" s="7"/>
      <c r="N80" s="7"/>
      <c r="O80" s="7"/>
      <c r="P80" s="7"/>
      <c r="Q80" s="7"/>
      <c r="R80" s="16"/>
      <c r="S80" s="7"/>
      <c r="T80" s="4"/>
    </row>
    <row r="81" spans="1:20" ht="15" thickBot="1" x14ac:dyDescent="0.25">
      <c r="A81" s="22"/>
      <c r="B81" s="22"/>
      <c r="C81" s="22"/>
      <c r="D81" s="27"/>
      <c r="E81" s="22"/>
      <c r="F81" s="14"/>
      <c r="G81" s="15"/>
      <c r="H81" s="7"/>
      <c r="I81" s="7"/>
      <c r="J81" s="6"/>
      <c r="K81" s="7"/>
      <c r="L81" s="7"/>
      <c r="M81" s="7"/>
      <c r="N81" s="7"/>
      <c r="O81" s="7"/>
      <c r="P81" s="7"/>
      <c r="Q81" s="7"/>
      <c r="R81" s="16"/>
      <c r="S81" s="7"/>
      <c r="T81" s="4"/>
    </row>
    <row r="82" spans="1:20" ht="15" thickBot="1" x14ac:dyDescent="0.25">
      <c r="A82" s="22"/>
      <c r="B82" s="22"/>
      <c r="C82" s="22"/>
      <c r="D82" s="27"/>
      <c r="E82" s="22"/>
      <c r="F82" s="14"/>
      <c r="G82" s="15"/>
      <c r="H82" s="7"/>
      <c r="I82" s="7"/>
      <c r="J82" s="6"/>
      <c r="K82" s="7"/>
      <c r="L82" s="7"/>
      <c r="M82" s="7"/>
      <c r="N82" s="7"/>
      <c r="O82" s="7"/>
      <c r="P82" s="7"/>
      <c r="Q82" s="7"/>
      <c r="R82" s="16"/>
      <c r="S82" s="7"/>
      <c r="T82" s="4"/>
    </row>
    <row r="83" spans="1:20" ht="15" thickBot="1" x14ac:dyDescent="0.25">
      <c r="A83" s="22"/>
      <c r="B83" s="22"/>
      <c r="C83" s="22"/>
      <c r="D83" s="27"/>
      <c r="E83" s="22"/>
      <c r="F83" s="14"/>
      <c r="G83" s="15"/>
      <c r="H83" s="7"/>
      <c r="I83" s="7"/>
      <c r="J83" s="6"/>
      <c r="K83" s="7"/>
      <c r="L83" s="7"/>
      <c r="M83" s="7"/>
      <c r="N83" s="7"/>
      <c r="O83" s="7"/>
      <c r="P83" s="7"/>
      <c r="Q83" s="7"/>
      <c r="R83" s="16"/>
      <c r="S83" s="7"/>
      <c r="T83" s="4"/>
    </row>
    <row r="84" spans="1:20" ht="15" thickBot="1" x14ac:dyDescent="0.25">
      <c r="A84" s="22"/>
      <c r="B84" s="22"/>
      <c r="C84" s="22"/>
      <c r="D84" s="27"/>
      <c r="E84" s="22"/>
      <c r="F84" s="14"/>
      <c r="G84" s="15"/>
      <c r="H84" s="7"/>
      <c r="I84" s="7"/>
      <c r="J84" s="6"/>
      <c r="K84" s="7"/>
      <c r="L84" s="7"/>
      <c r="M84" s="7"/>
      <c r="N84" s="7"/>
      <c r="O84" s="7"/>
      <c r="P84" s="7"/>
      <c r="Q84" s="7"/>
      <c r="R84" s="16"/>
      <c r="S84" s="7"/>
      <c r="T84" s="4"/>
    </row>
    <row r="85" spans="1:20" ht="15" thickBot="1" x14ac:dyDescent="0.25">
      <c r="A85" s="22"/>
      <c r="B85" s="22"/>
      <c r="C85" s="22"/>
      <c r="D85" s="27"/>
      <c r="E85" s="22"/>
      <c r="F85" s="14"/>
      <c r="G85" s="15"/>
      <c r="H85" s="7"/>
      <c r="I85" s="7"/>
      <c r="J85" s="6"/>
      <c r="K85" s="7"/>
      <c r="L85" s="7"/>
      <c r="M85" s="7"/>
      <c r="N85" s="7"/>
      <c r="O85" s="7"/>
      <c r="P85" s="7"/>
      <c r="Q85" s="7"/>
      <c r="R85" s="16"/>
      <c r="S85" s="7"/>
      <c r="T85" s="4"/>
    </row>
    <row r="86" spans="1:20" ht="15" thickBot="1" x14ac:dyDescent="0.25">
      <c r="A86" s="22"/>
      <c r="B86" s="22"/>
      <c r="C86" s="22"/>
      <c r="D86" s="27"/>
      <c r="E86" s="22"/>
      <c r="F86" s="14"/>
      <c r="G86" s="15"/>
      <c r="H86" s="7"/>
      <c r="I86" s="7"/>
      <c r="J86" s="6"/>
      <c r="K86" s="7"/>
      <c r="L86" s="7"/>
      <c r="M86" s="7"/>
      <c r="N86" s="7"/>
      <c r="O86" s="7"/>
      <c r="P86" s="7"/>
      <c r="Q86" s="7"/>
      <c r="R86" s="16"/>
      <c r="S86" s="7"/>
      <c r="T86" s="4"/>
    </row>
    <row r="87" spans="1:20" ht="15" thickBot="1" x14ac:dyDescent="0.25">
      <c r="A87" s="22"/>
      <c r="B87" s="22"/>
      <c r="C87" s="22"/>
      <c r="D87" s="27"/>
      <c r="E87" s="22"/>
      <c r="F87" s="14"/>
      <c r="G87" s="15"/>
      <c r="H87" s="7"/>
      <c r="I87" s="7"/>
      <c r="J87" s="6"/>
      <c r="K87" s="7"/>
      <c r="L87" s="7"/>
      <c r="M87" s="7"/>
      <c r="N87" s="7"/>
      <c r="O87" s="7"/>
      <c r="P87" s="7"/>
      <c r="Q87" s="7"/>
      <c r="R87" s="16"/>
      <c r="S87" s="7"/>
      <c r="T87" s="4"/>
    </row>
    <row r="88" spans="1:20" ht="15" thickBot="1" x14ac:dyDescent="0.25">
      <c r="A88" s="22"/>
      <c r="B88" s="22"/>
      <c r="C88" s="22"/>
      <c r="D88" s="27"/>
      <c r="E88" s="22"/>
      <c r="F88" s="14"/>
      <c r="G88" s="15"/>
      <c r="H88" s="7"/>
      <c r="I88" s="7"/>
      <c r="J88" s="6"/>
      <c r="K88" s="7"/>
      <c r="L88" s="7"/>
      <c r="M88" s="7"/>
      <c r="N88" s="7"/>
      <c r="O88" s="7"/>
      <c r="P88" s="7"/>
      <c r="Q88" s="7"/>
      <c r="R88" s="16"/>
      <c r="S88" s="7"/>
      <c r="T88" s="4"/>
    </row>
    <row r="89" spans="1:20" ht="15" thickBot="1" x14ac:dyDescent="0.25">
      <c r="A89" s="22"/>
      <c r="B89" s="22"/>
      <c r="C89" s="22"/>
      <c r="D89" s="27"/>
      <c r="E89" s="22"/>
      <c r="F89" s="14"/>
      <c r="G89" s="15"/>
      <c r="H89" s="7"/>
      <c r="I89" s="7"/>
      <c r="J89" s="6"/>
      <c r="K89" s="7"/>
      <c r="L89" s="7"/>
      <c r="M89" s="7"/>
      <c r="N89" s="7"/>
      <c r="O89" s="7"/>
      <c r="P89" s="7"/>
      <c r="Q89" s="7"/>
      <c r="R89" s="16"/>
      <c r="S89" s="7"/>
      <c r="T89" s="4"/>
    </row>
    <row r="90" spans="1:20" ht="15" thickBot="1" x14ac:dyDescent="0.25">
      <c r="A90" s="22"/>
      <c r="B90" s="22"/>
      <c r="C90" s="22"/>
      <c r="D90" s="27"/>
      <c r="E90" s="22"/>
      <c r="F90" s="14"/>
      <c r="G90" s="15"/>
      <c r="H90" s="7"/>
      <c r="I90" s="7"/>
      <c r="J90" s="6"/>
      <c r="K90" s="7"/>
      <c r="L90" s="7"/>
      <c r="M90" s="7"/>
      <c r="N90" s="7"/>
      <c r="O90" s="7"/>
      <c r="P90" s="7"/>
      <c r="Q90" s="7"/>
      <c r="R90" s="16"/>
      <c r="S90" s="7"/>
      <c r="T90" s="4"/>
    </row>
    <row r="91" spans="1:20" ht="15" thickBot="1" x14ac:dyDescent="0.25">
      <c r="A91" s="22"/>
      <c r="B91" s="22"/>
      <c r="C91" s="22"/>
      <c r="D91" s="27"/>
      <c r="E91" s="22"/>
      <c r="F91" s="14"/>
      <c r="G91" s="15"/>
      <c r="H91" s="7"/>
      <c r="I91" s="7"/>
      <c r="J91" s="6"/>
      <c r="K91" s="7"/>
      <c r="L91" s="7"/>
      <c r="M91" s="7"/>
      <c r="N91" s="7"/>
      <c r="O91" s="7"/>
      <c r="P91" s="7"/>
      <c r="Q91" s="7"/>
      <c r="R91" s="16"/>
      <c r="S91" s="7"/>
      <c r="T91" s="4"/>
    </row>
    <row r="92" spans="1:20" ht="15" thickBot="1" x14ac:dyDescent="0.25">
      <c r="A92" s="22"/>
      <c r="B92" s="22"/>
      <c r="C92" s="22"/>
      <c r="D92" s="27"/>
      <c r="E92" s="22"/>
      <c r="F92" s="14"/>
      <c r="G92" s="15"/>
      <c r="H92" s="7"/>
      <c r="I92" s="7"/>
      <c r="J92" s="6"/>
      <c r="K92" s="7"/>
      <c r="L92" s="7"/>
      <c r="M92" s="7"/>
      <c r="N92" s="7"/>
      <c r="O92" s="7"/>
      <c r="P92" s="7"/>
      <c r="Q92" s="7"/>
      <c r="R92" s="16"/>
      <c r="S92" s="7"/>
      <c r="T92" s="4"/>
    </row>
    <row r="93" spans="1:20" ht="15" thickBot="1" x14ac:dyDescent="0.25">
      <c r="A93" s="22"/>
      <c r="B93" s="22"/>
      <c r="C93" s="22"/>
      <c r="D93" s="27"/>
      <c r="E93" s="22"/>
      <c r="F93" s="14"/>
      <c r="G93" s="15"/>
      <c r="H93" s="7"/>
      <c r="I93" s="7"/>
      <c r="J93" s="6"/>
      <c r="K93" s="7"/>
      <c r="L93" s="7"/>
      <c r="M93" s="7"/>
      <c r="N93" s="7"/>
      <c r="O93" s="7"/>
      <c r="P93" s="7"/>
      <c r="Q93" s="7"/>
      <c r="R93" s="16"/>
      <c r="S93" s="7"/>
      <c r="T93" s="4"/>
    </row>
    <row r="94" spans="1:20" ht="15" thickBot="1" x14ac:dyDescent="0.25">
      <c r="A94" s="22"/>
      <c r="B94" s="22"/>
      <c r="C94" s="22"/>
      <c r="D94" s="27"/>
      <c r="E94" s="22"/>
      <c r="F94" s="14"/>
      <c r="G94" s="15"/>
      <c r="H94" s="7"/>
      <c r="I94" s="7"/>
      <c r="J94" s="6"/>
      <c r="K94" s="7"/>
      <c r="L94" s="7"/>
      <c r="M94" s="7"/>
      <c r="N94" s="7"/>
      <c r="O94" s="7"/>
      <c r="P94" s="7"/>
      <c r="Q94" s="7"/>
      <c r="R94" s="16"/>
      <c r="S94" s="7"/>
      <c r="T94" s="4"/>
    </row>
    <row r="95" spans="1:20" ht="15" thickBot="1" x14ac:dyDescent="0.25">
      <c r="A95" s="22"/>
      <c r="B95" s="22"/>
      <c r="C95" s="22"/>
      <c r="D95" s="27"/>
      <c r="E95" s="22"/>
      <c r="F95" s="14"/>
      <c r="G95" s="15"/>
      <c r="H95" s="7"/>
      <c r="I95" s="7"/>
      <c r="J95" s="6"/>
      <c r="K95" s="7"/>
      <c r="L95" s="7"/>
      <c r="M95" s="7"/>
      <c r="N95" s="7"/>
      <c r="O95" s="7"/>
      <c r="P95" s="7"/>
      <c r="Q95" s="7"/>
      <c r="R95" s="16"/>
      <c r="S95" s="7"/>
      <c r="T95" s="4"/>
    </row>
    <row r="96" spans="1:20" ht="15" thickBot="1" x14ac:dyDescent="0.25">
      <c r="A96" s="22"/>
      <c r="B96" s="22"/>
      <c r="C96" s="22"/>
      <c r="D96" s="27"/>
      <c r="E96" s="22"/>
      <c r="F96" s="14"/>
      <c r="G96" s="15"/>
      <c r="H96" s="7"/>
      <c r="I96" s="7"/>
      <c r="J96" s="6"/>
      <c r="K96" s="7"/>
      <c r="L96" s="7"/>
      <c r="M96" s="7"/>
      <c r="N96" s="7"/>
      <c r="O96" s="7"/>
      <c r="P96" s="7"/>
      <c r="Q96" s="7"/>
      <c r="R96" s="16"/>
      <c r="S96" s="7"/>
      <c r="T96" s="4"/>
    </row>
    <row r="97" spans="1:20" ht="15" thickBot="1" x14ac:dyDescent="0.25">
      <c r="A97" s="22"/>
      <c r="B97" s="22"/>
      <c r="C97" s="22"/>
      <c r="D97" s="27"/>
      <c r="E97" s="22"/>
      <c r="F97" s="14"/>
      <c r="G97" s="15"/>
      <c r="H97" s="7"/>
      <c r="I97" s="7"/>
      <c r="J97" s="6"/>
      <c r="K97" s="7"/>
      <c r="L97" s="7"/>
      <c r="M97" s="7"/>
      <c r="N97" s="7"/>
      <c r="O97" s="7"/>
      <c r="P97" s="7"/>
      <c r="Q97" s="7"/>
      <c r="R97" s="16"/>
      <c r="S97" s="7"/>
      <c r="T97" s="4"/>
    </row>
    <row r="98" spans="1:20" ht="15" thickBot="1" x14ac:dyDescent="0.25">
      <c r="A98" s="22"/>
      <c r="B98" s="22"/>
      <c r="C98" s="22"/>
      <c r="D98" s="27"/>
      <c r="E98" s="22"/>
      <c r="F98" s="14"/>
      <c r="G98" s="15"/>
      <c r="H98" s="7"/>
      <c r="I98" s="7"/>
      <c r="J98" s="6"/>
      <c r="K98" s="7"/>
      <c r="L98" s="7"/>
      <c r="M98" s="7"/>
      <c r="N98" s="7"/>
      <c r="O98" s="7"/>
      <c r="P98" s="7"/>
      <c r="Q98" s="7"/>
      <c r="R98" s="16"/>
      <c r="S98" s="7"/>
      <c r="T98" s="4"/>
    </row>
    <row r="99" spans="1:20" ht="15" thickBot="1" x14ac:dyDescent="0.25">
      <c r="A99" s="22"/>
      <c r="B99" s="22"/>
      <c r="C99" s="22"/>
      <c r="D99" s="27"/>
      <c r="E99" s="22"/>
      <c r="F99" s="14"/>
      <c r="G99" s="15"/>
      <c r="H99" s="7"/>
      <c r="I99" s="7"/>
      <c r="J99" s="6"/>
      <c r="K99" s="7"/>
      <c r="L99" s="7"/>
      <c r="M99" s="7"/>
      <c r="N99" s="7"/>
      <c r="O99" s="7"/>
      <c r="P99" s="7"/>
      <c r="Q99" s="7"/>
      <c r="R99" s="16"/>
      <c r="S99" s="7"/>
      <c r="T99" s="4"/>
    </row>
    <row r="100" spans="1:20" ht="15" thickBot="1" x14ac:dyDescent="0.25">
      <c r="A100" s="22"/>
      <c r="B100" s="22"/>
      <c r="C100" s="22"/>
      <c r="D100" s="27"/>
      <c r="E100" s="22"/>
      <c r="F100" s="14"/>
      <c r="G100" s="15"/>
      <c r="H100" s="7"/>
      <c r="I100" s="7"/>
      <c r="J100" s="6"/>
      <c r="K100" s="7"/>
      <c r="L100" s="7"/>
      <c r="M100" s="7"/>
      <c r="N100" s="7"/>
      <c r="O100" s="7"/>
      <c r="P100" s="7"/>
      <c r="Q100" s="7"/>
      <c r="R100" s="16"/>
      <c r="S100" s="7"/>
      <c r="T100" s="4"/>
    </row>
    <row r="101" spans="1:20" ht="15" thickBot="1" x14ac:dyDescent="0.25">
      <c r="A101" s="22"/>
      <c r="B101" s="22"/>
      <c r="C101" s="22"/>
      <c r="D101" s="27"/>
      <c r="E101" s="22"/>
      <c r="F101" s="14"/>
      <c r="G101" s="15"/>
      <c r="H101" s="7"/>
      <c r="I101" s="7"/>
      <c r="J101" s="6"/>
      <c r="K101" s="7"/>
      <c r="L101" s="7"/>
      <c r="M101" s="7"/>
      <c r="N101" s="7"/>
      <c r="O101" s="7"/>
      <c r="P101" s="7"/>
      <c r="Q101" s="7"/>
      <c r="R101" s="16"/>
      <c r="S101" s="7"/>
      <c r="T101" s="4"/>
    </row>
    <row r="102" spans="1:20" ht="15" thickBot="1" x14ac:dyDescent="0.25">
      <c r="A102" s="22"/>
      <c r="B102" s="22"/>
      <c r="C102" s="22"/>
      <c r="D102" s="27"/>
      <c r="E102" s="22"/>
      <c r="F102" s="14"/>
      <c r="G102" s="15"/>
      <c r="H102" s="7"/>
      <c r="I102" s="7"/>
      <c r="J102" s="6"/>
      <c r="K102" s="7"/>
      <c r="L102" s="7"/>
      <c r="M102" s="7"/>
      <c r="N102" s="7"/>
      <c r="O102" s="7"/>
      <c r="P102" s="7"/>
      <c r="Q102" s="7"/>
      <c r="R102" s="16"/>
      <c r="S102" s="7"/>
      <c r="T102" s="4"/>
    </row>
    <row r="103" spans="1:20" ht="15" thickBot="1" x14ac:dyDescent="0.25">
      <c r="A103" s="22"/>
      <c r="B103" s="22"/>
      <c r="C103" s="22"/>
      <c r="D103" s="27"/>
      <c r="E103" s="22"/>
      <c r="F103" s="14"/>
      <c r="G103" s="15"/>
      <c r="H103" s="7"/>
      <c r="I103" s="7"/>
      <c r="J103" s="6"/>
      <c r="K103" s="7"/>
      <c r="L103" s="7"/>
      <c r="M103" s="7"/>
      <c r="N103" s="7"/>
      <c r="O103" s="7"/>
      <c r="P103" s="7"/>
      <c r="Q103" s="7"/>
      <c r="R103" s="16"/>
      <c r="S103" s="7"/>
      <c r="T103" s="4"/>
    </row>
    <row r="104" spans="1:20" ht="15" thickBot="1" x14ac:dyDescent="0.25">
      <c r="A104" s="22"/>
      <c r="B104" s="22"/>
      <c r="C104" s="22"/>
      <c r="D104" s="27"/>
      <c r="E104" s="22"/>
      <c r="F104" s="14"/>
      <c r="G104" s="15"/>
      <c r="H104" s="7"/>
      <c r="I104" s="7"/>
      <c r="J104" s="6"/>
      <c r="K104" s="7"/>
      <c r="L104" s="7"/>
      <c r="M104" s="7"/>
      <c r="N104" s="7"/>
      <c r="O104" s="7"/>
      <c r="P104" s="7"/>
      <c r="Q104" s="7"/>
      <c r="R104" s="16"/>
      <c r="S104" s="7"/>
      <c r="T104" s="4"/>
    </row>
    <row r="105" spans="1:20" ht="15" thickBot="1" x14ac:dyDescent="0.25">
      <c r="A105" s="22"/>
      <c r="B105" s="22"/>
      <c r="C105" s="22"/>
      <c r="D105" s="27"/>
      <c r="E105" s="22"/>
      <c r="F105" s="14"/>
      <c r="G105" s="15"/>
      <c r="H105" s="7"/>
      <c r="I105" s="7"/>
      <c r="J105" s="6"/>
      <c r="K105" s="7"/>
      <c r="L105" s="7"/>
      <c r="M105" s="7"/>
      <c r="N105" s="7"/>
      <c r="O105" s="7"/>
      <c r="P105" s="7"/>
      <c r="Q105" s="7"/>
      <c r="R105" s="16"/>
      <c r="S105" s="7"/>
      <c r="T105" s="4"/>
    </row>
    <row r="106" spans="1:20" ht="15" thickBot="1" x14ac:dyDescent="0.25">
      <c r="A106" s="22"/>
      <c r="B106" s="22"/>
      <c r="C106" s="22"/>
      <c r="D106" s="27"/>
      <c r="E106" s="22"/>
      <c r="F106" s="14"/>
      <c r="G106" s="15"/>
      <c r="H106" s="7"/>
      <c r="I106" s="7"/>
      <c r="J106" s="6"/>
      <c r="K106" s="7"/>
      <c r="L106" s="7"/>
      <c r="M106" s="7"/>
      <c r="N106" s="7"/>
      <c r="O106" s="7"/>
      <c r="P106" s="7"/>
      <c r="Q106" s="7"/>
      <c r="R106" s="16"/>
      <c r="S106" s="7"/>
      <c r="T106" s="4"/>
    </row>
    <row r="107" spans="1:20" ht="15" thickBot="1" x14ac:dyDescent="0.25">
      <c r="A107" s="22"/>
      <c r="B107" s="22"/>
      <c r="C107" s="22"/>
      <c r="D107" s="27"/>
      <c r="E107" s="22"/>
      <c r="F107" s="14"/>
      <c r="G107" s="15"/>
      <c r="H107" s="7"/>
      <c r="I107" s="7"/>
      <c r="J107" s="6"/>
      <c r="K107" s="7"/>
      <c r="L107" s="7"/>
      <c r="M107" s="7"/>
      <c r="N107" s="7"/>
      <c r="O107" s="7"/>
      <c r="P107" s="7"/>
      <c r="Q107" s="7"/>
      <c r="R107" s="16"/>
      <c r="S107" s="7"/>
      <c r="T107" s="4"/>
    </row>
    <row r="108" spans="1:20" ht="15" thickBot="1" x14ac:dyDescent="0.25">
      <c r="A108" s="22"/>
      <c r="B108" s="22"/>
      <c r="C108" s="22"/>
      <c r="D108" s="27"/>
      <c r="E108" s="22"/>
      <c r="F108" s="14"/>
      <c r="G108" s="15"/>
      <c r="H108" s="7"/>
      <c r="I108" s="7"/>
      <c r="J108" s="6"/>
      <c r="K108" s="7"/>
      <c r="L108" s="7"/>
      <c r="M108" s="7"/>
      <c r="N108" s="7"/>
      <c r="O108" s="7"/>
      <c r="P108" s="7"/>
      <c r="Q108" s="7"/>
      <c r="R108" s="16"/>
      <c r="S108" s="7"/>
      <c r="T108" s="4"/>
    </row>
    <row r="109" spans="1:20" ht="15" thickBot="1" x14ac:dyDescent="0.25">
      <c r="A109" s="22"/>
      <c r="B109" s="22"/>
      <c r="C109" s="22"/>
      <c r="D109" s="27"/>
      <c r="E109" s="22"/>
      <c r="F109" s="14"/>
      <c r="G109" s="15"/>
      <c r="H109" s="7"/>
      <c r="I109" s="7"/>
      <c r="J109" s="6"/>
      <c r="K109" s="7"/>
      <c r="L109" s="7"/>
      <c r="M109" s="7"/>
      <c r="N109" s="7"/>
      <c r="O109" s="7"/>
      <c r="P109" s="7"/>
      <c r="Q109" s="7"/>
      <c r="R109" s="16"/>
      <c r="S109" s="7"/>
      <c r="T109" s="4"/>
    </row>
    <row r="110" spans="1:20" ht="15" thickBot="1" x14ac:dyDescent="0.25">
      <c r="A110" s="22"/>
      <c r="B110" s="22"/>
      <c r="C110" s="22"/>
      <c r="D110" s="27"/>
      <c r="E110" s="22"/>
      <c r="F110" s="14"/>
      <c r="G110" s="15"/>
      <c r="H110" s="7"/>
      <c r="I110" s="7"/>
      <c r="J110" s="6"/>
      <c r="K110" s="7"/>
      <c r="L110" s="7"/>
      <c r="M110" s="7"/>
      <c r="N110" s="7"/>
      <c r="O110" s="7"/>
      <c r="P110" s="7"/>
      <c r="Q110" s="7"/>
      <c r="R110" s="16"/>
      <c r="S110" s="7"/>
      <c r="T110" s="4"/>
    </row>
    <row r="111" spans="1:20" ht="15" thickBot="1" x14ac:dyDescent="0.25">
      <c r="A111" s="22"/>
      <c r="B111" s="22"/>
      <c r="C111" s="22"/>
      <c r="D111" s="27"/>
      <c r="E111" s="22"/>
      <c r="F111" s="14"/>
      <c r="G111" s="15"/>
      <c r="H111" s="7"/>
      <c r="I111" s="7"/>
      <c r="J111" s="6"/>
      <c r="K111" s="7"/>
      <c r="L111" s="7"/>
      <c r="M111" s="7"/>
      <c r="N111" s="7"/>
      <c r="O111" s="7"/>
      <c r="P111" s="7"/>
      <c r="Q111" s="7"/>
      <c r="R111" s="16"/>
      <c r="S111" s="7"/>
      <c r="T111" s="4"/>
    </row>
    <row r="112" spans="1:20" ht="15" thickBot="1" x14ac:dyDescent="0.25">
      <c r="A112" s="22"/>
      <c r="B112" s="22"/>
      <c r="C112" s="22"/>
      <c r="D112" s="27"/>
      <c r="E112" s="22"/>
      <c r="F112" s="14"/>
      <c r="G112" s="15"/>
      <c r="H112" s="7"/>
      <c r="I112" s="7"/>
      <c r="J112" s="6"/>
      <c r="K112" s="7"/>
      <c r="L112" s="7"/>
      <c r="M112" s="7"/>
      <c r="N112" s="7"/>
      <c r="O112" s="7"/>
      <c r="P112" s="7"/>
      <c r="Q112" s="7"/>
      <c r="R112" s="16"/>
      <c r="S112" s="7"/>
      <c r="T112" s="4"/>
    </row>
    <row r="113" spans="1:20" ht="15" thickBot="1" x14ac:dyDescent="0.25">
      <c r="A113" s="22"/>
      <c r="B113" s="22"/>
      <c r="C113" s="22"/>
      <c r="D113" s="27"/>
      <c r="E113" s="22"/>
      <c r="F113" s="14"/>
      <c r="G113" s="15"/>
      <c r="H113" s="7"/>
      <c r="I113" s="7"/>
      <c r="J113" s="6"/>
      <c r="K113" s="7"/>
      <c r="L113" s="7"/>
      <c r="M113" s="7"/>
      <c r="N113" s="7"/>
      <c r="O113" s="7"/>
      <c r="P113" s="7"/>
      <c r="Q113" s="7"/>
      <c r="R113" s="16"/>
      <c r="S113" s="7"/>
      <c r="T113" s="4"/>
    </row>
    <row r="114" spans="1:20" ht="15" thickBot="1" x14ac:dyDescent="0.25">
      <c r="A114" s="22"/>
      <c r="B114" s="22"/>
      <c r="C114" s="22"/>
      <c r="D114" s="27"/>
      <c r="E114" s="22"/>
      <c r="F114" s="14"/>
      <c r="G114" s="15"/>
      <c r="H114" s="7"/>
      <c r="I114" s="7"/>
      <c r="J114" s="6"/>
      <c r="K114" s="7"/>
      <c r="L114" s="7"/>
      <c r="M114" s="7"/>
      <c r="N114" s="7"/>
      <c r="O114" s="7"/>
      <c r="P114" s="7"/>
      <c r="Q114" s="7"/>
      <c r="R114" s="16"/>
      <c r="S114" s="7"/>
      <c r="T114" s="4"/>
    </row>
    <row r="115" spans="1:20" ht="15" thickBot="1" x14ac:dyDescent="0.25">
      <c r="A115" s="22"/>
      <c r="B115" s="22"/>
      <c r="C115" s="22"/>
      <c r="D115" s="27"/>
      <c r="E115" s="22"/>
      <c r="F115" s="14"/>
      <c r="G115" s="15"/>
      <c r="H115" s="7"/>
      <c r="I115" s="7"/>
      <c r="J115" s="6"/>
      <c r="K115" s="7"/>
      <c r="L115" s="7"/>
      <c r="M115" s="7"/>
      <c r="N115" s="7"/>
      <c r="O115" s="7"/>
      <c r="P115" s="7"/>
      <c r="Q115" s="7"/>
      <c r="R115" s="16"/>
      <c r="S115" s="7"/>
      <c r="T115" s="4"/>
    </row>
    <row r="116" spans="1:20" ht="15" thickBot="1" x14ac:dyDescent="0.25">
      <c r="A116" s="22"/>
      <c r="B116" s="22"/>
      <c r="C116" s="22"/>
      <c r="D116" s="27"/>
      <c r="E116" s="22"/>
      <c r="F116" s="14"/>
      <c r="G116" s="15"/>
      <c r="H116" s="7"/>
      <c r="I116" s="7"/>
      <c r="J116" s="6"/>
      <c r="K116" s="7"/>
      <c r="L116" s="7"/>
      <c r="M116" s="7"/>
      <c r="N116" s="7"/>
      <c r="O116" s="7"/>
      <c r="P116" s="7"/>
      <c r="Q116" s="7"/>
      <c r="R116" s="16"/>
      <c r="S116" s="7"/>
      <c r="T116" s="4"/>
    </row>
    <row r="117" spans="1:20" ht="15" thickBot="1" x14ac:dyDescent="0.25">
      <c r="A117" s="22"/>
      <c r="B117" s="22"/>
      <c r="C117" s="22"/>
      <c r="D117" s="27"/>
      <c r="E117" s="22"/>
      <c r="F117" s="14"/>
      <c r="G117" s="15"/>
      <c r="H117" s="7"/>
      <c r="I117" s="7"/>
      <c r="J117" s="6"/>
      <c r="K117" s="7"/>
      <c r="L117" s="7"/>
      <c r="M117" s="7"/>
      <c r="N117" s="7"/>
      <c r="O117" s="7"/>
      <c r="P117" s="7"/>
      <c r="Q117" s="7"/>
      <c r="R117" s="16"/>
      <c r="S117" s="7"/>
      <c r="T117" s="4"/>
    </row>
    <row r="118" spans="1:20" ht="15" thickBot="1" x14ac:dyDescent="0.25">
      <c r="A118" s="22"/>
      <c r="B118" s="22"/>
      <c r="C118" s="22"/>
      <c r="D118" s="27"/>
      <c r="E118" s="22"/>
      <c r="F118" s="14"/>
      <c r="G118" s="15"/>
      <c r="H118" s="7"/>
      <c r="I118" s="7"/>
      <c r="J118" s="6"/>
      <c r="K118" s="7"/>
      <c r="L118" s="7"/>
      <c r="M118" s="7"/>
      <c r="N118" s="7"/>
      <c r="O118" s="7"/>
      <c r="P118" s="7"/>
      <c r="Q118" s="7"/>
      <c r="R118" s="16"/>
      <c r="S118" s="7"/>
      <c r="T118" s="4"/>
    </row>
    <row r="119" spans="1:20" ht="15" thickBot="1" x14ac:dyDescent="0.25">
      <c r="A119" s="22"/>
      <c r="B119" s="22"/>
      <c r="C119" s="22"/>
      <c r="D119" s="27"/>
      <c r="E119" s="22"/>
      <c r="F119" s="14"/>
      <c r="G119" s="15"/>
      <c r="H119" s="7"/>
      <c r="I119" s="7"/>
      <c r="J119" s="6"/>
      <c r="K119" s="7"/>
      <c r="L119" s="7"/>
      <c r="M119" s="7"/>
      <c r="N119" s="7"/>
      <c r="O119" s="7"/>
      <c r="P119" s="7"/>
      <c r="Q119" s="7"/>
      <c r="R119" s="16"/>
      <c r="S119" s="7"/>
      <c r="T119" s="4"/>
    </row>
    <row r="120" spans="1:20" ht="15" thickBot="1" x14ac:dyDescent="0.25">
      <c r="A120" s="22"/>
      <c r="B120" s="22"/>
      <c r="C120" s="22"/>
      <c r="D120" s="27"/>
      <c r="E120" s="22"/>
      <c r="F120" s="14"/>
      <c r="G120" s="15"/>
      <c r="H120" s="7"/>
      <c r="I120" s="7"/>
      <c r="J120" s="6"/>
      <c r="K120" s="7"/>
      <c r="L120" s="7"/>
      <c r="M120" s="7"/>
      <c r="N120" s="7"/>
      <c r="O120" s="7"/>
      <c r="P120" s="7"/>
      <c r="Q120" s="7"/>
      <c r="R120" s="16"/>
      <c r="S120" s="7"/>
      <c r="T120" s="4"/>
    </row>
    <row r="121" spans="1:20" ht="15" thickBot="1" x14ac:dyDescent="0.25">
      <c r="A121" s="22"/>
      <c r="B121" s="22"/>
      <c r="C121" s="22"/>
      <c r="D121" s="27"/>
      <c r="E121" s="22"/>
      <c r="F121" s="14"/>
      <c r="G121" s="15"/>
      <c r="H121" s="7"/>
      <c r="I121" s="7"/>
      <c r="J121" s="6"/>
      <c r="K121" s="7"/>
      <c r="L121" s="7"/>
      <c r="M121" s="7"/>
      <c r="N121" s="7"/>
      <c r="O121" s="7"/>
      <c r="P121" s="7"/>
      <c r="Q121" s="7"/>
      <c r="R121" s="16"/>
      <c r="S121" s="7"/>
      <c r="T121" s="4"/>
    </row>
    <row r="122" spans="1:20" ht="15" thickBot="1" x14ac:dyDescent="0.25">
      <c r="A122" s="22"/>
      <c r="B122" s="22"/>
      <c r="C122" s="22"/>
      <c r="D122" s="27"/>
      <c r="E122" s="22"/>
      <c r="F122" s="14"/>
      <c r="G122" s="15"/>
      <c r="H122" s="7"/>
      <c r="I122" s="7"/>
      <c r="J122" s="6"/>
      <c r="K122" s="7"/>
      <c r="L122" s="7"/>
      <c r="M122" s="7"/>
      <c r="N122" s="7"/>
      <c r="O122" s="7"/>
      <c r="P122" s="7"/>
      <c r="Q122" s="7"/>
      <c r="R122" s="16"/>
      <c r="S122" s="7"/>
      <c r="T122" s="4"/>
    </row>
    <row r="123" spans="1:20" ht="15" thickBot="1" x14ac:dyDescent="0.25">
      <c r="A123" s="22"/>
      <c r="B123" s="22"/>
      <c r="C123" s="22"/>
      <c r="D123" s="27"/>
      <c r="E123" s="22"/>
      <c r="F123" s="14"/>
      <c r="G123" s="15"/>
      <c r="H123" s="7"/>
      <c r="I123" s="7"/>
      <c r="J123" s="6"/>
      <c r="K123" s="7"/>
      <c r="L123" s="7"/>
      <c r="M123" s="7"/>
      <c r="N123" s="7"/>
      <c r="O123" s="7"/>
      <c r="P123" s="7"/>
      <c r="Q123" s="7"/>
      <c r="R123" s="16"/>
      <c r="S123" s="7"/>
      <c r="T123" s="4"/>
    </row>
    <row r="124" spans="1:20" ht="15" thickBot="1" x14ac:dyDescent="0.25">
      <c r="A124" s="22"/>
      <c r="B124" s="22"/>
      <c r="C124" s="22"/>
      <c r="D124" s="27"/>
      <c r="E124" s="22"/>
      <c r="F124" s="14"/>
      <c r="G124" s="15"/>
      <c r="H124" s="7"/>
      <c r="I124" s="7"/>
      <c r="J124" s="6"/>
      <c r="K124" s="7"/>
      <c r="L124" s="7"/>
      <c r="M124" s="7"/>
      <c r="N124" s="7"/>
      <c r="O124" s="7"/>
      <c r="P124" s="7"/>
      <c r="Q124" s="7"/>
      <c r="R124" s="16"/>
      <c r="S124" s="7"/>
      <c r="T124" s="4"/>
    </row>
    <row r="125" spans="1:20" ht="15" thickBot="1" x14ac:dyDescent="0.25">
      <c r="A125" s="22"/>
      <c r="B125" s="22"/>
      <c r="C125" s="22"/>
      <c r="D125" s="27"/>
      <c r="E125" s="22"/>
      <c r="F125" s="14"/>
      <c r="G125" s="15"/>
      <c r="H125" s="7"/>
      <c r="I125" s="7"/>
      <c r="J125" s="6"/>
      <c r="K125" s="7"/>
      <c r="L125" s="7"/>
      <c r="M125" s="7"/>
      <c r="N125" s="7"/>
      <c r="O125" s="7"/>
      <c r="P125" s="7"/>
      <c r="Q125" s="7"/>
      <c r="R125" s="16"/>
      <c r="S125" s="7"/>
      <c r="T125" s="4"/>
    </row>
    <row r="126" spans="1:20" ht="15" thickBot="1" x14ac:dyDescent="0.25">
      <c r="A126" s="22"/>
      <c r="B126" s="22"/>
      <c r="C126" s="22"/>
      <c r="D126" s="27"/>
      <c r="E126" s="22"/>
      <c r="F126" s="14"/>
      <c r="G126" s="15"/>
      <c r="H126" s="7"/>
      <c r="I126" s="7"/>
      <c r="J126" s="6"/>
      <c r="K126" s="7"/>
      <c r="L126" s="7"/>
      <c r="M126" s="7"/>
      <c r="N126" s="7"/>
      <c r="O126" s="7"/>
      <c r="P126" s="7"/>
      <c r="Q126" s="7"/>
      <c r="R126" s="16"/>
      <c r="S126" s="7"/>
      <c r="T126" s="4"/>
    </row>
    <row r="127" spans="1:20" ht="15" thickBot="1" x14ac:dyDescent="0.25">
      <c r="A127" s="22"/>
      <c r="B127" s="22"/>
      <c r="C127" s="22"/>
      <c r="D127" s="27"/>
      <c r="E127" s="22"/>
      <c r="F127" s="14"/>
      <c r="G127" s="15"/>
      <c r="H127" s="7"/>
      <c r="I127" s="7"/>
      <c r="J127" s="6"/>
      <c r="K127" s="7"/>
      <c r="L127" s="7"/>
      <c r="M127" s="7"/>
      <c r="N127" s="7"/>
      <c r="O127" s="7"/>
      <c r="P127" s="7"/>
      <c r="Q127" s="7"/>
      <c r="R127" s="16"/>
      <c r="S127" s="7"/>
      <c r="T127" s="4"/>
    </row>
    <row r="128" spans="1:20" ht="15" thickBot="1" x14ac:dyDescent="0.25">
      <c r="A128" s="22"/>
      <c r="B128" s="22"/>
      <c r="C128" s="22"/>
      <c r="D128" s="27"/>
      <c r="E128" s="22"/>
      <c r="F128" s="14"/>
      <c r="G128" s="15"/>
      <c r="H128" s="7"/>
      <c r="I128" s="7"/>
      <c r="J128" s="6"/>
      <c r="K128" s="7"/>
      <c r="L128" s="7"/>
      <c r="M128" s="7"/>
      <c r="N128" s="7"/>
      <c r="O128" s="7"/>
      <c r="P128" s="7"/>
      <c r="Q128" s="7"/>
      <c r="R128" s="16"/>
      <c r="S128" s="7"/>
      <c r="T128" s="4"/>
    </row>
    <row r="129" spans="1:20" ht="15" thickBot="1" x14ac:dyDescent="0.25">
      <c r="A129" s="22"/>
      <c r="B129" s="22"/>
      <c r="C129" s="22"/>
      <c r="D129" s="27"/>
      <c r="E129" s="22"/>
      <c r="F129" s="14"/>
      <c r="G129" s="15"/>
      <c r="H129" s="7"/>
      <c r="I129" s="7"/>
      <c r="J129" s="6"/>
      <c r="K129" s="7"/>
      <c r="L129" s="7"/>
      <c r="M129" s="7"/>
      <c r="N129" s="7"/>
      <c r="O129" s="7"/>
      <c r="P129" s="7"/>
      <c r="Q129" s="7"/>
      <c r="R129" s="16"/>
      <c r="S129" s="7"/>
      <c r="T129" s="4"/>
    </row>
    <row r="130" spans="1:20" ht="15" thickBot="1" x14ac:dyDescent="0.25">
      <c r="A130" s="22"/>
      <c r="B130" s="22"/>
      <c r="C130" s="22"/>
      <c r="D130" s="27"/>
      <c r="E130" s="22"/>
      <c r="F130" s="14"/>
      <c r="G130" s="15"/>
      <c r="H130" s="7"/>
      <c r="I130" s="7"/>
      <c r="J130" s="6"/>
      <c r="K130" s="7"/>
      <c r="L130" s="7"/>
      <c r="M130" s="7"/>
      <c r="N130" s="7"/>
      <c r="O130" s="7"/>
      <c r="P130" s="7"/>
      <c r="Q130" s="7"/>
      <c r="R130" s="16"/>
      <c r="S130" s="7"/>
      <c r="T130" s="4"/>
    </row>
    <row r="131" spans="1:20" ht="15" thickBot="1" x14ac:dyDescent="0.25">
      <c r="A131" s="22"/>
      <c r="B131" s="22"/>
      <c r="C131" s="22"/>
      <c r="D131" s="27"/>
      <c r="E131" s="22"/>
      <c r="F131" s="14"/>
      <c r="G131" s="15"/>
      <c r="H131" s="7"/>
      <c r="I131" s="7"/>
      <c r="J131" s="6"/>
      <c r="K131" s="7"/>
      <c r="L131" s="7"/>
      <c r="M131" s="7"/>
      <c r="N131" s="7"/>
      <c r="O131" s="7"/>
      <c r="P131" s="7"/>
      <c r="Q131" s="7"/>
      <c r="R131" s="16"/>
      <c r="S131" s="7"/>
      <c r="T131" s="4"/>
    </row>
    <row r="132" spans="1:20" ht="15" thickBot="1" x14ac:dyDescent="0.25">
      <c r="A132" s="22"/>
      <c r="B132" s="22"/>
      <c r="C132" s="22"/>
      <c r="D132" s="27"/>
      <c r="E132" s="22"/>
      <c r="F132" s="14"/>
      <c r="G132" s="15"/>
      <c r="H132" s="7"/>
      <c r="I132" s="7"/>
      <c r="J132" s="6"/>
      <c r="K132" s="7"/>
      <c r="L132" s="7"/>
      <c r="M132" s="7"/>
      <c r="N132" s="7"/>
      <c r="O132" s="7"/>
      <c r="P132" s="7"/>
      <c r="Q132" s="7"/>
      <c r="R132" s="16"/>
      <c r="S132" s="7"/>
      <c r="T132" s="4"/>
    </row>
    <row r="133" spans="1:20" ht="15" thickBot="1" x14ac:dyDescent="0.25">
      <c r="A133" s="22"/>
      <c r="B133" s="22"/>
      <c r="C133" s="22"/>
      <c r="D133" s="27"/>
      <c r="E133" s="22"/>
      <c r="F133" s="14"/>
      <c r="G133" s="15"/>
      <c r="H133" s="7"/>
      <c r="I133" s="7"/>
      <c r="J133" s="6"/>
      <c r="K133" s="7"/>
      <c r="L133" s="7"/>
      <c r="M133" s="7"/>
      <c r="N133" s="7"/>
      <c r="O133" s="7"/>
      <c r="P133" s="7"/>
      <c r="Q133" s="7"/>
      <c r="R133" s="16"/>
      <c r="S133" s="7"/>
      <c r="T133" s="4"/>
    </row>
    <row r="134" spans="1:20" ht="15" thickBot="1" x14ac:dyDescent="0.25">
      <c r="A134" s="22"/>
      <c r="B134" s="22"/>
      <c r="C134" s="22"/>
      <c r="D134" s="27"/>
      <c r="E134" s="22"/>
      <c r="F134" s="14"/>
      <c r="G134" s="15"/>
      <c r="H134" s="7"/>
      <c r="I134" s="7"/>
      <c r="J134" s="6"/>
      <c r="K134" s="7"/>
      <c r="L134" s="7"/>
      <c r="M134" s="7"/>
      <c r="N134" s="7"/>
      <c r="O134" s="7"/>
      <c r="P134" s="7"/>
      <c r="Q134" s="7"/>
      <c r="R134" s="16"/>
      <c r="S134" s="7"/>
      <c r="T134" s="4"/>
    </row>
    <row r="135" spans="1:20" ht="15" thickBot="1" x14ac:dyDescent="0.25">
      <c r="A135" s="22"/>
      <c r="B135" s="22"/>
      <c r="C135" s="22"/>
      <c r="D135" s="27"/>
      <c r="E135" s="22"/>
      <c r="F135" s="14"/>
      <c r="G135" s="15"/>
      <c r="H135" s="7"/>
      <c r="I135" s="7"/>
      <c r="J135" s="6"/>
      <c r="K135" s="7"/>
      <c r="L135" s="7"/>
      <c r="M135" s="7"/>
      <c r="N135" s="7"/>
      <c r="O135" s="7"/>
      <c r="P135" s="7"/>
      <c r="Q135" s="7"/>
      <c r="R135" s="16"/>
      <c r="S135" s="7"/>
      <c r="T135" s="4"/>
    </row>
    <row r="136" spans="1:20" ht="15" thickBot="1" x14ac:dyDescent="0.25">
      <c r="A136" s="22"/>
      <c r="B136" s="22"/>
      <c r="C136" s="22"/>
      <c r="D136" s="27"/>
      <c r="E136" s="22"/>
      <c r="F136" s="14"/>
      <c r="G136" s="15"/>
      <c r="H136" s="7"/>
      <c r="I136" s="7"/>
      <c r="J136" s="6"/>
      <c r="K136" s="7"/>
      <c r="L136" s="7"/>
      <c r="M136" s="7"/>
      <c r="N136" s="7"/>
      <c r="O136" s="7"/>
      <c r="P136" s="7"/>
      <c r="Q136" s="7"/>
      <c r="R136" s="16"/>
      <c r="S136" s="7"/>
      <c r="T136" s="4"/>
    </row>
    <row r="137" spans="1:20" ht="15" thickBot="1" x14ac:dyDescent="0.25">
      <c r="A137" s="22"/>
      <c r="B137" s="22"/>
      <c r="C137" s="22"/>
      <c r="D137" s="27"/>
      <c r="E137" s="22"/>
      <c r="F137" s="14"/>
      <c r="G137" s="15"/>
      <c r="H137" s="7"/>
      <c r="I137" s="7"/>
      <c r="J137" s="6"/>
      <c r="K137" s="7"/>
      <c r="L137" s="7"/>
      <c r="M137" s="7"/>
      <c r="N137" s="7"/>
      <c r="O137" s="7"/>
      <c r="P137" s="7"/>
      <c r="Q137" s="7"/>
      <c r="R137" s="16"/>
      <c r="S137" s="7"/>
      <c r="T137" s="4"/>
    </row>
    <row r="138" spans="1:20" ht="15" thickBot="1" x14ac:dyDescent="0.25">
      <c r="A138" s="22"/>
      <c r="B138" s="22"/>
      <c r="C138" s="22"/>
      <c r="D138" s="27"/>
      <c r="E138" s="22"/>
      <c r="F138" s="14"/>
      <c r="G138" s="15"/>
      <c r="H138" s="7"/>
      <c r="I138" s="7"/>
      <c r="J138" s="6"/>
      <c r="K138" s="7"/>
      <c r="L138" s="7"/>
      <c r="M138" s="7"/>
      <c r="N138" s="7"/>
      <c r="O138" s="7"/>
      <c r="P138" s="7"/>
      <c r="Q138" s="7"/>
      <c r="R138" s="16"/>
      <c r="S138" s="7"/>
      <c r="T138" s="4"/>
    </row>
    <row r="139" spans="1:20" ht="15" thickBot="1" x14ac:dyDescent="0.25">
      <c r="A139" s="22"/>
      <c r="B139" s="22"/>
      <c r="C139" s="22"/>
      <c r="D139" s="27"/>
      <c r="E139" s="22"/>
      <c r="F139" s="14"/>
      <c r="G139" s="15"/>
      <c r="H139" s="7"/>
      <c r="I139" s="7"/>
      <c r="J139" s="6"/>
      <c r="K139" s="7"/>
      <c r="L139" s="7"/>
      <c r="M139" s="7"/>
      <c r="N139" s="7"/>
      <c r="O139" s="7"/>
      <c r="P139" s="7"/>
      <c r="Q139" s="7"/>
      <c r="R139" s="16"/>
      <c r="S139" s="7"/>
      <c r="T139" s="4"/>
    </row>
    <row r="140" spans="1:20" ht="15" thickBot="1" x14ac:dyDescent="0.25">
      <c r="A140" s="22"/>
      <c r="B140" s="22"/>
      <c r="C140" s="22"/>
      <c r="D140" s="27"/>
      <c r="E140" s="22"/>
      <c r="F140" s="14"/>
      <c r="G140" s="15"/>
      <c r="H140" s="7"/>
      <c r="I140" s="7"/>
      <c r="J140" s="6"/>
      <c r="K140" s="7"/>
      <c r="L140" s="7"/>
      <c r="M140" s="7"/>
      <c r="N140" s="7"/>
      <c r="O140" s="7"/>
      <c r="P140" s="7"/>
      <c r="Q140" s="7"/>
      <c r="R140" s="16"/>
      <c r="S140" s="7"/>
      <c r="T140" s="4"/>
    </row>
    <row r="141" spans="1:20" ht="15" thickBot="1" x14ac:dyDescent="0.25">
      <c r="A141" s="22"/>
      <c r="B141" s="22"/>
      <c r="C141" s="22"/>
      <c r="D141" s="27"/>
      <c r="E141" s="22"/>
      <c r="F141" s="14"/>
      <c r="G141" s="15"/>
      <c r="H141" s="7"/>
      <c r="I141" s="7"/>
      <c r="J141" s="6"/>
      <c r="K141" s="7"/>
      <c r="L141" s="7"/>
      <c r="M141" s="7"/>
      <c r="N141" s="7"/>
      <c r="O141" s="7"/>
      <c r="P141" s="7"/>
      <c r="Q141" s="7"/>
      <c r="R141" s="16"/>
      <c r="S141" s="7"/>
      <c r="T141" s="4"/>
    </row>
    <row r="142" spans="1:20" ht="15" thickBot="1" x14ac:dyDescent="0.25">
      <c r="A142" s="22"/>
      <c r="B142" s="22"/>
      <c r="C142" s="22"/>
      <c r="D142" s="27"/>
      <c r="E142" s="22"/>
      <c r="F142" s="14"/>
      <c r="G142" s="15"/>
      <c r="H142" s="7"/>
      <c r="I142" s="7"/>
      <c r="J142" s="6"/>
      <c r="K142" s="7"/>
      <c r="L142" s="7"/>
      <c r="M142" s="7"/>
      <c r="N142" s="7"/>
      <c r="O142" s="7"/>
      <c r="P142" s="7"/>
      <c r="Q142" s="7"/>
      <c r="R142" s="16"/>
      <c r="S142" s="7"/>
      <c r="T142" s="4"/>
    </row>
    <row r="143" spans="1:20" ht="15" thickBot="1" x14ac:dyDescent="0.25">
      <c r="A143" s="22"/>
      <c r="B143" s="22"/>
      <c r="C143" s="22"/>
      <c r="D143" s="27"/>
      <c r="E143" s="22"/>
      <c r="F143" s="14"/>
      <c r="G143" s="15"/>
      <c r="H143" s="7"/>
      <c r="I143" s="7"/>
      <c r="J143" s="6"/>
      <c r="K143" s="7"/>
      <c r="L143" s="7"/>
      <c r="M143" s="7"/>
      <c r="N143" s="7"/>
      <c r="O143" s="7"/>
      <c r="P143" s="7"/>
      <c r="Q143" s="7"/>
      <c r="R143" s="16"/>
      <c r="S143" s="7"/>
      <c r="T143" s="4"/>
    </row>
    <row r="144" spans="1:20" ht="15" thickBot="1" x14ac:dyDescent="0.25">
      <c r="A144" s="22"/>
      <c r="B144" s="22"/>
      <c r="C144" s="22"/>
      <c r="D144" s="27"/>
      <c r="E144" s="22"/>
      <c r="F144" s="14"/>
      <c r="G144" s="15"/>
      <c r="H144" s="7"/>
      <c r="I144" s="7"/>
      <c r="J144" s="6"/>
      <c r="K144" s="7"/>
      <c r="L144" s="7"/>
      <c r="M144" s="7"/>
      <c r="N144" s="7"/>
      <c r="O144" s="7"/>
      <c r="P144" s="7"/>
      <c r="Q144" s="7"/>
      <c r="R144" s="16"/>
      <c r="S144" s="7"/>
      <c r="T144" s="4"/>
    </row>
    <row r="145" spans="1:20" ht="15" thickBot="1" x14ac:dyDescent="0.25">
      <c r="A145" s="22"/>
      <c r="B145" s="22"/>
      <c r="C145" s="22"/>
      <c r="D145" s="27"/>
      <c r="E145" s="22"/>
      <c r="F145" s="14"/>
      <c r="G145" s="15"/>
      <c r="H145" s="7"/>
      <c r="I145" s="7"/>
      <c r="J145" s="6"/>
      <c r="K145" s="7"/>
      <c r="L145" s="7"/>
      <c r="M145" s="7"/>
      <c r="N145" s="7"/>
      <c r="O145" s="7"/>
      <c r="P145" s="7"/>
      <c r="Q145" s="7"/>
      <c r="R145" s="16"/>
      <c r="S145" s="7"/>
      <c r="T145" s="4"/>
    </row>
    <row r="146" spans="1:20" ht="15" thickBot="1" x14ac:dyDescent="0.25">
      <c r="A146" s="22"/>
      <c r="B146" s="22"/>
      <c r="C146" s="22"/>
      <c r="D146" s="27"/>
      <c r="E146" s="22"/>
      <c r="F146" s="14"/>
      <c r="G146" s="15"/>
      <c r="H146" s="7"/>
      <c r="I146" s="7"/>
      <c r="J146" s="6"/>
      <c r="K146" s="7"/>
      <c r="L146" s="7"/>
      <c r="M146" s="7"/>
      <c r="N146" s="7"/>
      <c r="O146" s="7"/>
      <c r="P146" s="7"/>
      <c r="Q146" s="7"/>
      <c r="R146" s="16"/>
      <c r="S146" s="7"/>
      <c r="T146" s="4"/>
    </row>
    <row r="147" spans="1:20" ht="15" thickBot="1" x14ac:dyDescent="0.25">
      <c r="A147" s="22"/>
      <c r="B147" s="22"/>
      <c r="C147" s="22"/>
      <c r="D147" s="27"/>
      <c r="E147" s="22"/>
      <c r="F147" s="14"/>
      <c r="G147" s="15"/>
      <c r="H147" s="7"/>
      <c r="I147" s="7"/>
      <c r="J147" s="6"/>
      <c r="K147" s="7"/>
      <c r="L147" s="7"/>
      <c r="M147" s="7"/>
      <c r="N147" s="7"/>
      <c r="O147" s="7"/>
      <c r="P147" s="7"/>
      <c r="Q147" s="7"/>
      <c r="R147" s="16"/>
      <c r="S147" s="7"/>
      <c r="T147" s="4"/>
    </row>
    <row r="148" spans="1:20" ht="15" thickBot="1" x14ac:dyDescent="0.25">
      <c r="A148" s="22"/>
      <c r="B148" s="22"/>
      <c r="C148" s="22"/>
      <c r="D148" s="27"/>
      <c r="E148" s="22"/>
      <c r="F148" s="14"/>
      <c r="G148" s="15"/>
      <c r="H148" s="7"/>
      <c r="I148" s="7"/>
      <c r="J148" s="6"/>
      <c r="K148" s="7"/>
      <c r="L148" s="7"/>
      <c r="M148" s="7"/>
      <c r="N148" s="7"/>
      <c r="O148" s="7"/>
      <c r="P148" s="7"/>
      <c r="Q148" s="7"/>
      <c r="R148" s="16"/>
      <c r="S148" s="7"/>
      <c r="T148" s="4"/>
    </row>
    <row r="149" spans="1:20" ht="15" thickBot="1" x14ac:dyDescent="0.25">
      <c r="A149" s="22"/>
      <c r="B149" s="22"/>
      <c r="C149" s="22"/>
      <c r="D149" s="27"/>
      <c r="E149" s="22"/>
      <c r="F149" s="14"/>
      <c r="G149" s="15"/>
      <c r="H149" s="7"/>
      <c r="I149" s="7"/>
      <c r="J149" s="6"/>
      <c r="K149" s="7"/>
      <c r="L149" s="7"/>
      <c r="M149" s="7"/>
      <c r="N149" s="7"/>
      <c r="O149" s="7"/>
      <c r="P149" s="7"/>
      <c r="Q149" s="7"/>
      <c r="R149" s="16"/>
      <c r="S149" s="7"/>
      <c r="T149" s="4"/>
    </row>
    <row r="150" spans="1:20" ht="15" thickBot="1" x14ac:dyDescent="0.25">
      <c r="A150" s="22"/>
      <c r="B150" s="22"/>
      <c r="C150" s="22"/>
      <c r="D150" s="27"/>
      <c r="E150" s="22"/>
      <c r="F150" s="14"/>
      <c r="G150" s="15"/>
      <c r="H150" s="7"/>
      <c r="I150" s="7"/>
      <c r="J150" s="6"/>
      <c r="K150" s="7"/>
      <c r="L150" s="7"/>
      <c r="M150" s="7"/>
      <c r="N150" s="7"/>
      <c r="O150" s="7"/>
      <c r="P150" s="7"/>
      <c r="Q150" s="7"/>
      <c r="R150" s="16"/>
      <c r="S150" s="7"/>
      <c r="T150" s="4"/>
    </row>
    <row r="151" spans="1:20" ht="15" thickBot="1" x14ac:dyDescent="0.25">
      <c r="A151" s="22"/>
      <c r="B151" s="22"/>
      <c r="C151" s="22"/>
      <c r="D151" s="27"/>
      <c r="E151" s="22"/>
      <c r="F151" s="14"/>
      <c r="G151" s="15"/>
      <c r="H151" s="7"/>
      <c r="I151" s="7"/>
      <c r="J151" s="6"/>
      <c r="K151" s="7"/>
      <c r="L151" s="7"/>
      <c r="M151" s="7"/>
      <c r="N151" s="7"/>
      <c r="O151" s="7"/>
      <c r="P151" s="7"/>
      <c r="Q151" s="7"/>
      <c r="R151" s="16"/>
      <c r="S151" s="7"/>
      <c r="T151" s="4"/>
    </row>
    <row r="152" spans="1:20" ht="15" thickBot="1" x14ac:dyDescent="0.25">
      <c r="A152" s="22"/>
      <c r="B152" s="22"/>
      <c r="C152" s="22"/>
      <c r="D152" s="27"/>
      <c r="E152" s="22"/>
      <c r="F152" s="14"/>
      <c r="G152" s="15"/>
      <c r="H152" s="7"/>
      <c r="I152" s="7"/>
      <c r="J152" s="6"/>
      <c r="K152" s="7"/>
      <c r="L152" s="7"/>
      <c r="M152" s="7"/>
      <c r="N152" s="7"/>
      <c r="O152" s="7"/>
      <c r="P152" s="7"/>
      <c r="Q152" s="7"/>
      <c r="R152" s="16"/>
      <c r="S152" s="7"/>
      <c r="T152" s="4"/>
    </row>
    <row r="153" spans="1:20" ht="15" thickBot="1" x14ac:dyDescent="0.25">
      <c r="A153" s="22"/>
      <c r="B153" s="22"/>
      <c r="C153" s="22"/>
      <c r="D153" s="27"/>
      <c r="E153" s="22"/>
      <c r="F153" s="14"/>
      <c r="G153" s="15"/>
      <c r="H153" s="7"/>
      <c r="I153" s="7"/>
      <c r="J153" s="6"/>
      <c r="K153" s="7"/>
      <c r="L153" s="7"/>
      <c r="M153" s="7"/>
      <c r="N153" s="7"/>
      <c r="O153" s="7"/>
      <c r="P153" s="7"/>
      <c r="Q153" s="7"/>
      <c r="R153" s="16"/>
      <c r="S153" s="7"/>
      <c r="T153" s="4"/>
    </row>
    <row r="154" spans="1:20" ht="15" thickBot="1" x14ac:dyDescent="0.25">
      <c r="A154" s="22"/>
      <c r="B154" s="22"/>
      <c r="C154" s="22"/>
      <c r="D154" s="27"/>
      <c r="E154" s="22"/>
      <c r="F154" s="14"/>
      <c r="G154" s="15"/>
      <c r="H154" s="7"/>
      <c r="I154" s="7"/>
      <c r="J154" s="6"/>
      <c r="K154" s="7"/>
      <c r="L154" s="7"/>
      <c r="M154" s="7"/>
      <c r="N154" s="7"/>
      <c r="O154" s="7"/>
      <c r="P154" s="7"/>
      <c r="Q154" s="7"/>
      <c r="R154" s="16"/>
      <c r="S154" s="7"/>
      <c r="T154" s="4"/>
    </row>
    <row r="155" spans="1:20" ht="15" thickBot="1" x14ac:dyDescent="0.25">
      <c r="A155" s="22"/>
      <c r="B155" s="22"/>
      <c r="C155" s="22"/>
      <c r="D155" s="27"/>
      <c r="E155" s="22"/>
      <c r="F155" s="14"/>
      <c r="G155" s="15"/>
      <c r="H155" s="7"/>
      <c r="I155" s="7"/>
      <c r="J155" s="6"/>
      <c r="K155" s="7"/>
      <c r="L155" s="7"/>
      <c r="M155" s="7"/>
      <c r="N155" s="7"/>
      <c r="O155" s="7"/>
      <c r="P155" s="7"/>
      <c r="Q155" s="7"/>
      <c r="R155" s="16"/>
      <c r="S155" s="7"/>
      <c r="T155" s="4"/>
    </row>
    <row r="156" spans="1:20" ht="15" thickBot="1" x14ac:dyDescent="0.25">
      <c r="A156" s="22"/>
      <c r="B156" s="22"/>
      <c r="C156" s="22"/>
      <c r="D156" s="27"/>
      <c r="E156" s="22"/>
      <c r="F156" s="14"/>
      <c r="G156" s="15"/>
      <c r="H156" s="7"/>
      <c r="I156" s="7"/>
      <c r="J156" s="6"/>
      <c r="K156" s="7"/>
      <c r="L156" s="7"/>
      <c r="M156" s="7"/>
      <c r="N156" s="7"/>
      <c r="O156" s="7"/>
      <c r="P156" s="7"/>
      <c r="Q156" s="7"/>
      <c r="R156" s="16"/>
      <c r="S156" s="7"/>
      <c r="T156"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5:T13 H5:I156 S15:T156 S14" name="区域3" securityDescriptor="O:WDG:WDD:(A;;CC;;;WD)"/>
    <protectedRange algorithmName="SHA-512" hashValue="K/SDhfe+/mjxv835odsVoEdtAHi7cAaH/jgwxLhbSWA8AwXq7rzFQ5bNmKChXjNkjDXl9kBDks9BeCwB940epA==" saltValue="Umv4IPsuPuqtBoPxakNlTw==" spinCount="100000" sqref="A5:E156 H5:Q156 S5:T13 S15:T156 S14" name="区域1" securityDescriptor="O:WDG:WDD:(A;;CC;;;WD)"/>
    <protectedRange algorithmName="SHA-512" hashValue="l1fHgc1sn3GbDQtgPtObh5+t7OL3RqRoTbD8spI9RdpGb1tJka3sPqVR5prcrUOY6S1IScfOCNcLFg9dAyDrRQ==" saltValue="nrfajk7BgFTF1u/ElXNgLQ==" spinCount="100000" sqref="J5:Q156" name="区域2" securityDescriptor="O:WDG:WDD:(A;;CC;;;WD)"/>
    <protectedRange algorithmName="SHA-512" hashValue="Wz6AdmABacdLpzhjV/iEHOpAZxX5uFPUHfb7O8gHmSRJrtjrAEnR8v1VZNZM7oz8udZc1nX8h9RDIZmlvaZYtA==" saltValue="s5A0E9YuB7q7LjZBwuMWPQ==" spinCount="100000" sqref="T14" name="区域3_1_1" securityDescriptor="O:WDG:WDD:(A;;CC;;;WD)"/>
  </protectedRanges>
  <mergeCells count="9">
    <mergeCell ref="B1:T1"/>
    <mergeCell ref="A3:C3"/>
    <mergeCell ref="D3:D4"/>
    <mergeCell ref="E3:I3"/>
    <mergeCell ref="J3:M3"/>
    <mergeCell ref="N3:Q3"/>
    <mergeCell ref="R3:R4"/>
    <mergeCell ref="S3:S4"/>
    <mergeCell ref="T3:T4"/>
  </mergeCells>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C7CEC-F61F-FA4A-B89E-DBF8C3CD1FDA}">
  <dimension ref="A1:T156"/>
  <sheetViews>
    <sheetView workbookViewId="0">
      <selection activeCell="T6" sqref="T6"/>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35" t="s">
        <v>7</v>
      </c>
      <c r="J4" s="3" t="s">
        <v>9</v>
      </c>
      <c r="K4" s="3" t="s">
        <v>11</v>
      </c>
      <c r="L4" s="3" t="s">
        <v>27</v>
      </c>
      <c r="M4" s="3" t="s">
        <v>21</v>
      </c>
      <c r="N4" s="13" t="s">
        <v>28</v>
      </c>
      <c r="O4" s="9" t="s">
        <v>5</v>
      </c>
      <c r="P4" s="13" t="s">
        <v>29</v>
      </c>
      <c r="Q4" s="9" t="s">
        <v>5</v>
      </c>
      <c r="R4" s="44"/>
      <c r="S4" s="46"/>
      <c r="T4" s="41"/>
    </row>
    <row r="5" spans="1:20" ht="15.75" customHeight="1" thickBot="1" x14ac:dyDescent="0.25">
      <c r="A5" s="22">
        <v>61.510418979451003</v>
      </c>
      <c r="B5" s="22">
        <v>142.973121022805</v>
      </c>
      <c r="C5" s="22">
        <v>714.87353499999904</v>
      </c>
      <c r="D5" s="27">
        <v>44393</v>
      </c>
      <c r="E5" s="20">
        <v>-87</v>
      </c>
      <c r="F5" s="14">
        <f t="shared" ref="F5" si="0">IF(I5="Melted Out", 0, IF(I5="","",H5-E5-K5-M5))</f>
        <v>1284</v>
      </c>
      <c r="G5" s="15">
        <f t="shared" ref="G5" si="1">IF(AND(F5&lt;&gt;"",F4&lt;&gt;""),IF(I5="New Installation",0,IF(I5="Melted Out","&gt;"&amp;TEXT((F4+K4+M4)-(F5+K5+M5),"0.00"),(F4+K4+M4)-(F5+K5+M5))),"")</f>
        <v>0</v>
      </c>
      <c r="H5" s="7">
        <v>1200</v>
      </c>
      <c r="I5" s="7" t="s">
        <v>14</v>
      </c>
      <c r="J5" s="6" t="s">
        <v>17</v>
      </c>
      <c r="K5" s="7">
        <v>3</v>
      </c>
      <c r="L5" s="7"/>
      <c r="M5" s="7">
        <v>0</v>
      </c>
      <c r="N5" s="7"/>
      <c r="O5" s="7"/>
      <c r="P5" s="7"/>
      <c r="Q5" s="7"/>
      <c r="R5" s="16">
        <f t="shared" ref="R5:R14" si="2">IF(I5="New Installation",0,IF(I5="","",IF(OR(I5="Melted Out",F5=0),"&gt;"&amp;TEXT((F4-F5)*IF(ISNUMBER(P5),P5,0.9)+M4*N4-M5*N5,"0.00"),(F4-F5)*IF(ISNUMBER(P5),P5,0.9)+M4*N4-M5*N5)))</f>
        <v>0</v>
      </c>
      <c r="S5" s="7"/>
      <c r="T5" s="4" t="s">
        <v>110</v>
      </c>
    </row>
    <row r="6" spans="1:20" ht="16" thickBot="1" x14ac:dyDescent="0.25">
      <c r="A6" s="22"/>
      <c r="B6" s="22"/>
      <c r="C6" s="22"/>
      <c r="D6" s="27">
        <v>44448</v>
      </c>
      <c r="E6" s="22">
        <v>179</v>
      </c>
      <c r="F6" s="14">
        <f t="shared" ref="F6" si="3">IF(I6="Melted Out", 0, IF(I6="","",H6-E6-K6-M6))</f>
        <v>1018</v>
      </c>
      <c r="G6" s="15">
        <f t="shared" ref="G6" si="4">IF(AND(F6&lt;&gt;"",F5&lt;&gt;""),IF(I6="New Installation",0,IF(I6="Melted Out","&gt;"&amp;TEXT((F5+K5+M5)-(F6+K6+M6),"0.00"),(F5+K5+M5)-(F6+K6+M6))),"")</f>
        <v>266</v>
      </c>
      <c r="H6" s="7">
        <v>1200</v>
      </c>
      <c r="I6" s="7" t="s">
        <v>41</v>
      </c>
      <c r="J6" s="6" t="s">
        <v>17</v>
      </c>
      <c r="K6" s="7">
        <v>3</v>
      </c>
      <c r="L6" s="7"/>
      <c r="M6" s="7">
        <v>0</v>
      </c>
      <c r="N6" s="7"/>
      <c r="O6" s="7"/>
      <c r="P6" s="7"/>
      <c r="Q6" s="7"/>
      <c r="R6" s="16">
        <f t="shared" si="2"/>
        <v>239.4</v>
      </c>
      <c r="S6" s="7"/>
      <c r="T6" s="4" t="s">
        <v>120</v>
      </c>
    </row>
    <row r="7" spans="1:20" ht="15" thickBot="1" x14ac:dyDescent="0.25">
      <c r="A7" s="22"/>
      <c r="B7" s="22"/>
      <c r="C7" s="22"/>
      <c r="D7" s="27"/>
      <c r="E7" s="22"/>
      <c r="F7" s="14"/>
      <c r="G7" s="15"/>
      <c r="H7" s="7"/>
      <c r="I7" s="7"/>
      <c r="J7" s="6"/>
      <c r="K7" s="7"/>
      <c r="L7" s="7"/>
      <c r="M7" s="7"/>
      <c r="N7" s="7"/>
      <c r="O7" s="7"/>
      <c r="P7" s="7"/>
      <c r="Q7" s="7"/>
      <c r="R7" s="16"/>
      <c r="S7" s="7"/>
      <c r="T7" s="4"/>
    </row>
    <row r="8" spans="1:20" ht="15" thickBot="1" x14ac:dyDescent="0.25">
      <c r="A8" s="22"/>
      <c r="B8" s="22"/>
      <c r="C8" s="22"/>
      <c r="D8" s="27"/>
      <c r="E8" s="22"/>
      <c r="F8" s="14"/>
      <c r="G8" s="15"/>
      <c r="H8" s="7"/>
      <c r="I8" s="7"/>
      <c r="J8" s="6"/>
      <c r="K8" s="7"/>
      <c r="L8" s="7"/>
      <c r="M8" s="7"/>
      <c r="N8" s="7"/>
      <c r="O8" s="7"/>
      <c r="P8" s="7"/>
      <c r="Q8" s="7"/>
      <c r="R8" s="16"/>
      <c r="S8" s="7"/>
      <c r="T8" s="4"/>
    </row>
    <row r="9" spans="1:20" ht="15" thickBot="1" x14ac:dyDescent="0.25">
      <c r="A9" s="22"/>
      <c r="B9" s="22"/>
      <c r="C9" s="22"/>
      <c r="D9" s="27"/>
      <c r="E9" s="22"/>
      <c r="F9" s="14"/>
      <c r="G9" s="15"/>
      <c r="H9" s="7"/>
      <c r="I9" s="7"/>
      <c r="J9" s="6"/>
      <c r="K9" s="7"/>
      <c r="L9" s="7"/>
      <c r="M9" s="7"/>
      <c r="N9" s="7"/>
      <c r="O9" s="7"/>
      <c r="P9" s="7"/>
      <c r="Q9" s="7"/>
      <c r="R9" s="16"/>
      <c r="S9" s="7"/>
      <c r="T9" s="4"/>
    </row>
    <row r="10" spans="1:20" ht="15" thickBot="1" x14ac:dyDescent="0.25">
      <c r="A10" s="22"/>
      <c r="B10" s="22"/>
      <c r="C10" s="22"/>
      <c r="D10" s="27"/>
      <c r="E10" s="22"/>
      <c r="F10" s="14"/>
      <c r="G10" s="15"/>
      <c r="H10" s="7"/>
      <c r="I10" s="7"/>
      <c r="J10" s="6"/>
      <c r="K10" s="7"/>
      <c r="L10" s="7"/>
      <c r="M10" s="7"/>
      <c r="N10" s="7"/>
      <c r="O10" s="7"/>
      <c r="P10" s="7"/>
      <c r="Q10" s="7"/>
      <c r="R10" s="16"/>
      <c r="S10" s="7"/>
      <c r="T10" s="4"/>
    </row>
    <row r="11" spans="1:20" ht="15" thickBot="1" x14ac:dyDescent="0.25">
      <c r="A11" s="22"/>
      <c r="B11" s="22"/>
      <c r="C11" s="22"/>
      <c r="D11" s="27"/>
      <c r="E11" s="22"/>
      <c r="F11" s="14"/>
      <c r="G11" s="15"/>
      <c r="H11" s="7"/>
      <c r="I11" s="7"/>
      <c r="J11" s="6"/>
      <c r="K11" s="7"/>
      <c r="L11" s="7"/>
      <c r="M11" s="7"/>
      <c r="N11" s="7"/>
      <c r="O11" s="7"/>
      <c r="P11" s="7"/>
      <c r="Q11" s="7"/>
      <c r="R11" s="16"/>
      <c r="S11" s="7"/>
      <c r="T11" s="4"/>
    </row>
    <row r="12" spans="1:20" ht="15" thickBot="1" x14ac:dyDescent="0.25">
      <c r="A12" s="22"/>
      <c r="B12" s="22"/>
      <c r="C12" s="22"/>
      <c r="D12" s="27"/>
      <c r="E12" s="22"/>
      <c r="F12" s="14"/>
      <c r="G12" s="15"/>
      <c r="H12" s="7"/>
      <c r="I12" s="7"/>
      <c r="J12" s="6"/>
      <c r="K12" s="7"/>
      <c r="L12" s="7"/>
      <c r="M12" s="7"/>
      <c r="N12" s="7"/>
      <c r="O12" s="7"/>
      <c r="P12" s="7"/>
      <c r="Q12" s="7"/>
      <c r="R12" s="16"/>
      <c r="S12" s="7"/>
      <c r="T12" s="4"/>
    </row>
    <row r="13" spans="1:20" ht="15" thickBot="1" x14ac:dyDescent="0.25">
      <c r="A13" s="22"/>
      <c r="B13" s="22"/>
      <c r="C13" s="22"/>
      <c r="D13" s="27"/>
      <c r="E13" s="22"/>
      <c r="F13" s="14"/>
      <c r="G13" s="15"/>
      <c r="H13" s="7"/>
      <c r="I13" s="7"/>
      <c r="J13" s="6"/>
      <c r="K13" s="7"/>
      <c r="L13" s="7"/>
      <c r="M13" s="7"/>
      <c r="N13" s="7"/>
      <c r="O13" s="7"/>
      <c r="P13" s="7"/>
      <c r="Q13" s="7"/>
      <c r="R13" s="16"/>
      <c r="S13" s="7"/>
      <c r="T13" s="4"/>
    </row>
    <row r="14" spans="1:20" ht="16" thickBot="1" x14ac:dyDescent="0.25">
      <c r="A14" s="22"/>
      <c r="B14" s="22"/>
      <c r="C14" s="22"/>
      <c r="D14" s="27"/>
      <c r="E14" s="22"/>
      <c r="F14" s="14"/>
      <c r="G14" s="15"/>
      <c r="H14" s="7"/>
      <c r="I14" s="7"/>
      <c r="J14" s="6"/>
      <c r="K14" s="7"/>
      <c r="L14" s="7"/>
      <c r="M14" s="7"/>
      <c r="N14" s="7"/>
      <c r="O14" s="7"/>
      <c r="P14" s="7"/>
      <c r="Q14" s="7"/>
      <c r="R14" s="16" t="str">
        <f t="shared" si="2"/>
        <v/>
      </c>
      <c r="S14" s="7"/>
      <c r="T14" s="4"/>
    </row>
    <row r="15" spans="1:20" ht="15" thickBot="1" x14ac:dyDescent="0.25">
      <c r="A15" s="22"/>
      <c r="B15" s="22"/>
      <c r="C15" s="22"/>
      <c r="D15" s="27"/>
      <c r="E15" s="22"/>
      <c r="F15" s="14"/>
      <c r="G15" s="15"/>
      <c r="H15" s="7"/>
      <c r="I15" s="7"/>
      <c r="J15" s="6"/>
      <c r="K15" s="7"/>
      <c r="L15" s="7"/>
      <c r="M15" s="7"/>
      <c r="N15" s="7"/>
      <c r="O15" s="7"/>
      <c r="P15" s="7"/>
      <c r="Q15" s="7"/>
      <c r="R15" s="16"/>
      <c r="S15" s="7"/>
      <c r="T15" s="4"/>
    </row>
    <row r="16" spans="1:20" ht="15" thickBot="1" x14ac:dyDescent="0.25">
      <c r="A16" s="22"/>
      <c r="B16" s="22"/>
      <c r="C16" s="22"/>
      <c r="D16" s="27"/>
      <c r="E16" s="22"/>
      <c r="F16" s="14"/>
      <c r="G16" s="15"/>
      <c r="H16" s="7"/>
      <c r="I16" s="7"/>
      <c r="J16" s="6"/>
      <c r="K16" s="7"/>
      <c r="L16" s="7"/>
      <c r="M16" s="7"/>
      <c r="N16" s="7"/>
      <c r="O16" s="7"/>
      <c r="P16" s="7"/>
      <c r="Q16" s="7"/>
      <c r="R16" s="16"/>
      <c r="S16" s="7"/>
      <c r="T16" s="4"/>
    </row>
    <row r="17" spans="1:20" ht="15" thickBot="1" x14ac:dyDescent="0.25">
      <c r="A17" s="22"/>
      <c r="B17" s="22"/>
      <c r="C17" s="22"/>
      <c r="D17" s="27"/>
      <c r="E17" s="22"/>
      <c r="F17" s="14"/>
      <c r="G17" s="15"/>
      <c r="H17" s="7"/>
      <c r="I17" s="7"/>
      <c r="J17" s="6"/>
      <c r="K17" s="7"/>
      <c r="L17" s="7"/>
      <c r="M17" s="7"/>
      <c r="N17" s="7"/>
      <c r="O17" s="7"/>
      <c r="P17" s="7"/>
      <c r="Q17" s="7"/>
      <c r="R17" s="16"/>
      <c r="S17" s="7"/>
      <c r="T17" s="4"/>
    </row>
    <row r="18" spans="1:20" ht="15" thickBot="1" x14ac:dyDescent="0.25">
      <c r="A18" s="22"/>
      <c r="B18" s="22"/>
      <c r="C18" s="22"/>
      <c r="D18" s="27"/>
      <c r="E18" s="22"/>
      <c r="F18" s="14"/>
      <c r="G18" s="15"/>
      <c r="H18" s="7"/>
      <c r="I18" s="7"/>
      <c r="J18" s="6"/>
      <c r="K18" s="7"/>
      <c r="L18" s="7"/>
      <c r="M18" s="7"/>
      <c r="N18" s="7"/>
      <c r="O18" s="7"/>
      <c r="P18" s="7"/>
      <c r="Q18" s="7"/>
      <c r="R18" s="16"/>
      <c r="S18" s="7"/>
      <c r="T18" s="4"/>
    </row>
    <row r="19" spans="1:20" ht="15" thickBot="1" x14ac:dyDescent="0.25">
      <c r="A19" s="22"/>
      <c r="B19" s="22"/>
      <c r="C19" s="22"/>
      <c r="D19" s="27"/>
      <c r="E19" s="22"/>
      <c r="F19" s="14"/>
      <c r="G19" s="15"/>
      <c r="H19" s="7"/>
      <c r="I19" s="7"/>
      <c r="J19" s="6"/>
      <c r="K19" s="7"/>
      <c r="L19" s="7"/>
      <c r="M19" s="7"/>
      <c r="N19" s="7"/>
      <c r="O19" s="7"/>
      <c r="P19" s="7"/>
      <c r="Q19" s="7"/>
      <c r="R19" s="16"/>
      <c r="S19" s="7"/>
      <c r="T19" s="4"/>
    </row>
    <row r="20" spans="1:20" ht="15" thickBot="1" x14ac:dyDescent="0.25">
      <c r="A20" s="22"/>
      <c r="B20" s="22"/>
      <c r="C20" s="22"/>
      <c r="D20" s="27"/>
      <c r="E20" s="22"/>
      <c r="F20" s="14"/>
      <c r="G20" s="15"/>
      <c r="H20" s="7"/>
      <c r="I20" s="7"/>
      <c r="J20" s="6"/>
      <c r="K20" s="7"/>
      <c r="L20" s="7"/>
      <c r="M20" s="7"/>
      <c r="N20" s="7"/>
      <c r="O20" s="7"/>
      <c r="P20" s="7"/>
      <c r="Q20" s="7"/>
      <c r="R20" s="16"/>
      <c r="S20" s="7"/>
      <c r="T20" s="4"/>
    </row>
    <row r="21" spans="1:20" ht="15" thickBot="1" x14ac:dyDescent="0.25">
      <c r="A21" s="22"/>
      <c r="B21" s="22"/>
      <c r="C21" s="22"/>
      <c r="D21" s="27"/>
      <c r="E21" s="22"/>
      <c r="F21" s="14"/>
      <c r="G21" s="15"/>
      <c r="H21" s="7"/>
      <c r="I21" s="7"/>
      <c r="J21" s="6"/>
      <c r="K21" s="7"/>
      <c r="L21" s="7"/>
      <c r="M21" s="7"/>
      <c r="N21" s="7"/>
      <c r="O21" s="7"/>
      <c r="P21" s="7"/>
      <c r="Q21" s="7"/>
      <c r="R21" s="16"/>
      <c r="S21" s="7"/>
      <c r="T21" s="4"/>
    </row>
    <row r="22" spans="1:20" ht="15" thickBot="1" x14ac:dyDescent="0.25">
      <c r="A22" s="22"/>
      <c r="B22" s="22"/>
      <c r="C22" s="22"/>
      <c r="D22" s="27"/>
      <c r="E22" s="22"/>
      <c r="F22" s="14"/>
      <c r="G22" s="15"/>
      <c r="H22" s="7"/>
      <c r="I22" s="7"/>
      <c r="J22" s="6"/>
      <c r="K22" s="7"/>
      <c r="L22" s="7"/>
      <c r="M22" s="7"/>
      <c r="N22" s="7"/>
      <c r="O22" s="7"/>
      <c r="P22" s="7"/>
      <c r="Q22" s="7"/>
      <c r="R22" s="16"/>
      <c r="S22" s="7"/>
      <c r="T22" s="4"/>
    </row>
    <row r="23" spans="1:20" ht="15" thickBot="1" x14ac:dyDescent="0.25">
      <c r="A23" s="22"/>
      <c r="B23" s="22"/>
      <c r="C23" s="22"/>
      <c r="D23" s="27"/>
      <c r="E23" s="22"/>
      <c r="F23" s="14"/>
      <c r="G23" s="15"/>
      <c r="H23" s="7"/>
      <c r="I23" s="7"/>
      <c r="J23" s="6"/>
      <c r="K23" s="7"/>
      <c r="L23" s="7"/>
      <c r="M23" s="7"/>
      <c r="N23" s="7"/>
      <c r="O23" s="7"/>
      <c r="P23" s="7"/>
      <c r="Q23" s="7"/>
      <c r="R23" s="16"/>
      <c r="S23" s="7"/>
      <c r="T23" s="4"/>
    </row>
    <row r="24" spans="1:20" ht="15" thickBot="1" x14ac:dyDescent="0.25">
      <c r="A24" s="22"/>
      <c r="B24" s="22"/>
      <c r="C24" s="22"/>
      <c r="D24" s="27"/>
      <c r="E24" s="22"/>
      <c r="F24" s="14"/>
      <c r="G24" s="15"/>
      <c r="H24" s="7"/>
      <c r="I24" s="7"/>
      <c r="J24" s="6"/>
      <c r="K24" s="7"/>
      <c r="L24" s="7"/>
      <c r="M24" s="7"/>
      <c r="N24" s="7"/>
      <c r="O24" s="7"/>
      <c r="P24" s="7"/>
      <c r="Q24" s="7"/>
      <c r="R24" s="16"/>
      <c r="S24" s="7"/>
      <c r="T24" s="4"/>
    </row>
    <row r="25" spans="1:20" ht="15" thickBot="1" x14ac:dyDescent="0.25">
      <c r="A25" s="22"/>
      <c r="B25" s="22"/>
      <c r="C25" s="22"/>
      <c r="D25" s="27"/>
      <c r="E25" s="22"/>
      <c r="F25" s="14"/>
      <c r="G25" s="15"/>
      <c r="H25" s="7"/>
      <c r="I25" s="7"/>
      <c r="J25" s="6"/>
      <c r="K25" s="7"/>
      <c r="L25" s="7"/>
      <c r="M25" s="7"/>
      <c r="N25" s="7"/>
      <c r="O25" s="7"/>
      <c r="P25" s="7"/>
      <c r="Q25" s="7"/>
      <c r="R25" s="16"/>
      <c r="S25" s="7"/>
      <c r="T25" s="4"/>
    </row>
    <row r="26" spans="1:20" ht="15" thickBot="1" x14ac:dyDescent="0.25">
      <c r="A26" s="22"/>
      <c r="B26" s="22"/>
      <c r="C26" s="22"/>
      <c r="D26" s="27"/>
      <c r="E26" s="22"/>
      <c r="F26" s="14"/>
      <c r="G26" s="15"/>
      <c r="H26" s="7"/>
      <c r="I26" s="7"/>
      <c r="J26" s="6"/>
      <c r="K26" s="7"/>
      <c r="L26" s="7"/>
      <c r="M26" s="7"/>
      <c r="N26" s="7"/>
      <c r="O26" s="7"/>
      <c r="P26" s="7"/>
      <c r="Q26" s="7"/>
      <c r="R26" s="16"/>
      <c r="S26" s="7"/>
      <c r="T26" s="4"/>
    </row>
    <row r="27" spans="1:20" ht="15" thickBot="1" x14ac:dyDescent="0.25">
      <c r="A27" s="22"/>
      <c r="B27" s="22"/>
      <c r="C27" s="22"/>
      <c r="D27" s="27"/>
      <c r="E27" s="22"/>
      <c r="F27" s="14"/>
      <c r="G27" s="15"/>
      <c r="H27" s="7"/>
      <c r="I27" s="7"/>
      <c r="J27" s="6"/>
      <c r="K27" s="7"/>
      <c r="L27" s="7"/>
      <c r="M27" s="7"/>
      <c r="N27" s="7"/>
      <c r="O27" s="7"/>
      <c r="P27" s="7"/>
      <c r="Q27" s="7"/>
      <c r="R27" s="16"/>
      <c r="S27" s="7"/>
      <c r="T27" s="4"/>
    </row>
    <row r="28" spans="1:20" ht="15" thickBot="1" x14ac:dyDescent="0.25">
      <c r="A28" s="22"/>
      <c r="B28" s="22"/>
      <c r="C28" s="22"/>
      <c r="D28" s="27"/>
      <c r="E28" s="22"/>
      <c r="F28" s="14"/>
      <c r="G28" s="15"/>
      <c r="H28" s="7"/>
      <c r="I28" s="7"/>
      <c r="J28" s="6"/>
      <c r="K28" s="7"/>
      <c r="L28" s="7"/>
      <c r="M28" s="7"/>
      <c r="N28" s="7"/>
      <c r="O28" s="7"/>
      <c r="P28" s="7"/>
      <c r="Q28" s="7"/>
      <c r="R28" s="16"/>
      <c r="S28" s="7"/>
      <c r="T28" s="4"/>
    </row>
    <row r="29" spans="1:20" ht="15" thickBot="1" x14ac:dyDescent="0.25">
      <c r="A29" s="22"/>
      <c r="B29" s="22"/>
      <c r="C29" s="22"/>
      <c r="D29" s="27"/>
      <c r="E29" s="22"/>
      <c r="F29" s="14"/>
      <c r="G29" s="15"/>
      <c r="H29" s="7"/>
      <c r="I29" s="7"/>
      <c r="J29" s="6"/>
      <c r="K29" s="7"/>
      <c r="L29" s="7"/>
      <c r="M29" s="7"/>
      <c r="N29" s="7"/>
      <c r="O29" s="7"/>
      <c r="P29" s="7"/>
      <c r="Q29" s="7"/>
      <c r="R29" s="16"/>
      <c r="S29" s="7"/>
      <c r="T29" s="4"/>
    </row>
    <row r="30" spans="1:20" ht="15" thickBot="1" x14ac:dyDescent="0.25">
      <c r="A30" s="22"/>
      <c r="B30" s="22"/>
      <c r="C30" s="22"/>
      <c r="D30" s="27"/>
      <c r="E30" s="22"/>
      <c r="F30" s="14"/>
      <c r="G30" s="15"/>
      <c r="H30" s="7"/>
      <c r="I30" s="7"/>
      <c r="J30" s="6"/>
      <c r="K30" s="7"/>
      <c r="L30" s="7"/>
      <c r="M30" s="7"/>
      <c r="N30" s="7"/>
      <c r="O30" s="7"/>
      <c r="P30" s="7"/>
      <c r="Q30" s="7"/>
      <c r="R30" s="16"/>
      <c r="S30" s="7"/>
      <c r="T30" s="4"/>
    </row>
    <row r="31" spans="1:20" ht="15" thickBot="1" x14ac:dyDescent="0.25">
      <c r="A31" s="22"/>
      <c r="B31" s="22"/>
      <c r="C31" s="22"/>
      <c r="D31" s="27"/>
      <c r="E31" s="22"/>
      <c r="F31" s="14"/>
      <c r="G31" s="15"/>
      <c r="H31" s="7"/>
      <c r="I31" s="7"/>
      <c r="J31" s="6"/>
      <c r="K31" s="7"/>
      <c r="L31" s="7"/>
      <c r="M31" s="7"/>
      <c r="N31" s="7"/>
      <c r="O31" s="7"/>
      <c r="P31" s="7"/>
      <c r="Q31" s="7"/>
      <c r="R31" s="16"/>
      <c r="S31" s="7"/>
      <c r="T31" s="4"/>
    </row>
    <row r="32" spans="1:20" ht="15" thickBot="1" x14ac:dyDescent="0.25">
      <c r="A32" s="22"/>
      <c r="B32" s="22"/>
      <c r="C32" s="22"/>
      <c r="D32" s="27"/>
      <c r="E32" s="22"/>
      <c r="F32" s="14"/>
      <c r="G32" s="15"/>
      <c r="H32" s="7"/>
      <c r="I32" s="7"/>
      <c r="J32" s="6"/>
      <c r="K32" s="7"/>
      <c r="L32" s="7"/>
      <c r="M32" s="7"/>
      <c r="N32" s="7"/>
      <c r="O32" s="7"/>
      <c r="P32" s="7"/>
      <c r="Q32" s="7"/>
      <c r="R32" s="16"/>
      <c r="S32" s="7"/>
      <c r="T32" s="4"/>
    </row>
    <row r="33" spans="1:20" ht="15" thickBot="1" x14ac:dyDescent="0.25">
      <c r="A33" s="22"/>
      <c r="B33" s="22"/>
      <c r="C33" s="22"/>
      <c r="D33" s="27"/>
      <c r="E33" s="22"/>
      <c r="F33" s="14"/>
      <c r="G33" s="15"/>
      <c r="H33" s="7"/>
      <c r="I33" s="7"/>
      <c r="J33" s="6"/>
      <c r="K33" s="7"/>
      <c r="L33" s="7"/>
      <c r="M33" s="7"/>
      <c r="N33" s="7"/>
      <c r="O33" s="7"/>
      <c r="P33" s="7"/>
      <c r="Q33" s="7"/>
      <c r="R33" s="16"/>
      <c r="S33" s="7"/>
      <c r="T33" s="4"/>
    </row>
    <row r="34" spans="1:20" ht="15" thickBot="1" x14ac:dyDescent="0.25">
      <c r="A34" s="22"/>
      <c r="B34" s="22"/>
      <c r="C34" s="22"/>
      <c r="D34" s="27"/>
      <c r="E34" s="22"/>
      <c r="F34" s="14"/>
      <c r="G34" s="15"/>
      <c r="H34" s="7"/>
      <c r="I34" s="7"/>
      <c r="J34" s="6"/>
      <c r="K34" s="7"/>
      <c r="L34" s="7"/>
      <c r="M34" s="7"/>
      <c r="N34" s="7"/>
      <c r="O34" s="7"/>
      <c r="P34" s="7"/>
      <c r="Q34" s="7"/>
      <c r="R34" s="16"/>
      <c r="S34" s="7"/>
      <c r="T34" s="4"/>
    </row>
    <row r="35" spans="1:20" ht="15" thickBot="1" x14ac:dyDescent="0.25">
      <c r="A35" s="22"/>
      <c r="B35" s="22"/>
      <c r="C35" s="22"/>
      <c r="D35" s="27"/>
      <c r="E35" s="22"/>
      <c r="F35" s="14"/>
      <c r="G35" s="15"/>
      <c r="H35" s="7"/>
      <c r="I35" s="7"/>
      <c r="J35" s="6"/>
      <c r="K35" s="7"/>
      <c r="L35" s="7"/>
      <c r="M35" s="7"/>
      <c r="N35" s="7"/>
      <c r="O35" s="7"/>
      <c r="P35" s="7"/>
      <c r="Q35" s="7"/>
      <c r="R35" s="16"/>
      <c r="S35" s="7"/>
      <c r="T35" s="4"/>
    </row>
    <row r="36" spans="1:20" ht="15" thickBot="1" x14ac:dyDescent="0.25">
      <c r="A36" s="22"/>
      <c r="B36" s="22"/>
      <c r="C36" s="22"/>
      <c r="D36" s="27"/>
      <c r="E36" s="22"/>
      <c r="F36" s="14"/>
      <c r="G36" s="15"/>
      <c r="H36" s="7"/>
      <c r="I36" s="7"/>
      <c r="J36" s="6"/>
      <c r="K36" s="7"/>
      <c r="L36" s="7"/>
      <c r="M36" s="7"/>
      <c r="N36" s="7"/>
      <c r="O36" s="7"/>
      <c r="P36" s="7"/>
      <c r="Q36" s="7"/>
      <c r="R36" s="16"/>
      <c r="S36" s="7"/>
      <c r="T36" s="4"/>
    </row>
    <row r="37" spans="1:20" ht="15" thickBot="1" x14ac:dyDescent="0.25">
      <c r="A37" s="22"/>
      <c r="B37" s="22"/>
      <c r="C37" s="22"/>
      <c r="D37" s="27"/>
      <c r="E37" s="22"/>
      <c r="F37" s="14"/>
      <c r="G37" s="15"/>
      <c r="H37" s="7"/>
      <c r="I37" s="7"/>
      <c r="J37" s="6"/>
      <c r="K37" s="7"/>
      <c r="L37" s="7"/>
      <c r="M37" s="7"/>
      <c r="N37" s="7"/>
      <c r="O37" s="7"/>
      <c r="P37" s="7"/>
      <c r="Q37" s="7"/>
      <c r="R37" s="16"/>
      <c r="S37" s="7"/>
      <c r="T37" s="4"/>
    </row>
    <row r="38" spans="1:20" ht="15" thickBot="1" x14ac:dyDescent="0.25">
      <c r="A38" s="22"/>
      <c r="B38" s="22"/>
      <c r="C38" s="22"/>
      <c r="D38" s="27"/>
      <c r="E38" s="22"/>
      <c r="F38" s="14"/>
      <c r="G38" s="15"/>
      <c r="H38" s="7"/>
      <c r="I38" s="7"/>
      <c r="J38" s="6"/>
      <c r="K38" s="7"/>
      <c r="L38" s="7"/>
      <c r="M38" s="7"/>
      <c r="N38" s="7"/>
      <c r="O38" s="7"/>
      <c r="P38" s="7"/>
      <c r="Q38" s="7"/>
      <c r="R38" s="16"/>
      <c r="S38" s="7"/>
      <c r="T38" s="4"/>
    </row>
    <row r="39" spans="1:20" ht="15" thickBot="1" x14ac:dyDescent="0.25">
      <c r="A39" s="22"/>
      <c r="B39" s="22"/>
      <c r="C39" s="22"/>
      <c r="D39" s="27"/>
      <c r="E39" s="22"/>
      <c r="F39" s="14"/>
      <c r="G39" s="15"/>
      <c r="H39" s="7"/>
      <c r="I39" s="7"/>
      <c r="J39" s="6"/>
      <c r="K39" s="7"/>
      <c r="L39" s="7"/>
      <c r="M39" s="7"/>
      <c r="N39" s="7"/>
      <c r="O39" s="7"/>
      <c r="P39" s="7"/>
      <c r="Q39" s="7"/>
      <c r="R39" s="16"/>
      <c r="S39" s="7"/>
      <c r="T39" s="4"/>
    </row>
    <row r="40" spans="1:20" ht="15" thickBot="1" x14ac:dyDescent="0.25">
      <c r="A40" s="22"/>
      <c r="B40" s="22"/>
      <c r="C40" s="22"/>
      <c r="D40" s="27"/>
      <c r="E40" s="22"/>
      <c r="F40" s="14"/>
      <c r="G40" s="15"/>
      <c r="H40" s="7"/>
      <c r="I40" s="7"/>
      <c r="J40" s="6"/>
      <c r="K40" s="7"/>
      <c r="L40" s="7"/>
      <c r="M40" s="7"/>
      <c r="N40" s="7"/>
      <c r="O40" s="7"/>
      <c r="P40" s="7"/>
      <c r="Q40" s="7"/>
      <c r="R40" s="16"/>
      <c r="S40" s="7"/>
      <c r="T40" s="4"/>
    </row>
    <row r="41" spans="1:20" ht="15" thickBot="1" x14ac:dyDescent="0.25">
      <c r="A41" s="22"/>
      <c r="B41" s="22"/>
      <c r="C41" s="22"/>
      <c r="D41" s="27"/>
      <c r="E41" s="22"/>
      <c r="F41" s="14"/>
      <c r="G41" s="15"/>
      <c r="H41" s="7"/>
      <c r="I41" s="7"/>
      <c r="J41" s="6"/>
      <c r="K41" s="7"/>
      <c r="L41" s="7"/>
      <c r="M41" s="7"/>
      <c r="N41" s="7"/>
      <c r="O41" s="7"/>
      <c r="P41" s="7"/>
      <c r="Q41" s="7"/>
      <c r="R41" s="16"/>
      <c r="S41" s="7"/>
      <c r="T41" s="4"/>
    </row>
    <row r="42" spans="1:20" ht="15" thickBot="1" x14ac:dyDescent="0.25">
      <c r="A42" s="22"/>
      <c r="B42" s="22"/>
      <c r="C42" s="22"/>
      <c r="D42" s="27"/>
      <c r="E42" s="22"/>
      <c r="F42" s="14"/>
      <c r="G42" s="15"/>
      <c r="H42" s="7"/>
      <c r="I42" s="7"/>
      <c r="J42" s="6"/>
      <c r="K42" s="7"/>
      <c r="L42" s="7"/>
      <c r="M42" s="7"/>
      <c r="N42" s="7"/>
      <c r="O42" s="7"/>
      <c r="P42" s="7"/>
      <c r="Q42" s="7"/>
      <c r="R42" s="16"/>
      <c r="S42" s="7"/>
      <c r="T42" s="4"/>
    </row>
    <row r="43" spans="1:20" ht="15" thickBot="1" x14ac:dyDescent="0.25">
      <c r="A43" s="22"/>
      <c r="B43" s="22"/>
      <c r="C43" s="22"/>
      <c r="D43" s="27"/>
      <c r="E43" s="22"/>
      <c r="F43" s="14"/>
      <c r="G43" s="15"/>
      <c r="H43" s="7"/>
      <c r="I43" s="7"/>
      <c r="J43" s="6"/>
      <c r="K43" s="7"/>
      <c r="L43" s="7"/>
      <c r="M43" s="7"/>
      <c r="N43" s="7"/>
      <c r="O43" s="7"/>
      <c r="P43" s="7"/>
      <c r="Q43" s="7"/>
      <c r="R43" s="16"/>
      <c r="S43" s="7"/>
      <c r="T43" s="4"/>
    </row>
    <row r="44" spans="1:20" ht="15" thickBot="1" x14ac:dyDescent="0.25">
      <c r="A44" s="22"/>
      <c r="B44" s="22"/>
      <c r="C44" s="22"/>
      <c r="D44" s="27"/>
      <c r="E44" s="22"/>
      <c r="F44" s="14"/>
      <c r="G44" s="15"/>
      <c r="H44" s="7"/>
      <c r="I44" s="7"/>
      <c r="J44" s="6"/>
      <c r="K44" s="7"/>
      <c r="L44" s="7"/>
      <c r="M44" s="7"/>
      <c r="N44" s="7"/>
      <c r="O44" s="7"/>
      <c r="P44" s="7"/>
      <c r="Q44" s="7"/>
      <c r="R44" s="16"/>
      <c r="S44" s="7"/>
      <c r="T44" s="4"/>
    </row>
    <row r="45" spans="1:20" ht="15" thickBot="1" x14ac:dyDescent="0.25">
      <c r="A45" s="22"/>
      <c r="B45" s="22"/>
      <c r="C45" s="22"/>
      <c r="D45" s="27"/>
      <c r="E45" s="22"/>
      <c r="F45" s="14"/>
      <c r="G45" s="15"/>
      <c r="H45" s="7"/>
      <c r="I45" s="7"/>
      <c r="J45" s="6"/>
      <c r="K45" s="7"/>
      <c r="L45" s="7"/>
      <c r="M45" s="7"/>
      <c r="N45" s="7"/>
      <c r="O45" s="7"/>
      <c r="P45" s="7"/>
      <c r="Q45" s="7"/>
      <c r="R45" s="16"/>
      <c r="S45" s="7"/>
      <c r="T45" s="4"/>
    </row>
    <row r="46" spans="1:20" ht="15" thickBot="1" x14ac:dyDescent="0.25">
      <c r="A46" s="22"/>
      <c r="B46" s="22"/>
      <c r="C46" s="22"/>
      <c r="D46" s="27"/>
      <c r="E46" s="22"/>
      <c r="F46" s="14"/>
      <c r="G46" s="15"/>
      <c r="H46" s="7"/>
      <c r="I46" s="7"/>
      <c r="J46" s="6"/>
      <c r="K46" s="7"/>
      <c r="L46" s="7"/>
      <c r="M46" s="7"/>
      <c r="N46" s="7"/>
      <c r="O46" s="7"/>
      <c r="P46" s="7"/>
      <c r="Q46" s="7"/>
      <c r="R46" s="16"/>
      <c r="S46" s="7"/>
      <c r="T46" s="4"/>
    </row>
    <row r="47" spans="1:20" ht="15" thickBot="1" x14ac:dyDescent="0.25">
      <c r="A47" s="22"/>
      <c r="B47" s="22"/>
      <c r="C47" s="22"/>
      <c r="D47" s="27"/>
      <c r="E47" s="22"/>
      <c r="F47" s="14"/>
      <c r="G47" s="15"/>
      <c r="H47" s="7"/>
      <c r="I47" s="7"/>
      <c r="J47" s="6"/>
      <c r="K47" s="7"/>
      <c r="L47" s="7"/>
      <c r="M47" s="7"/>
      <c r="N47" s="7"/>
      <c r="O47" s="7"/>
      <c r="P47" s="7"/>
      <c r="Q47" s="7"/>
      <c r="R47" s="16"/>
      <c r="S47" s="7"/>
      <c r="T47" s="4"/>
    </row>
    <row r="48" spans="1:20" ht="15" thickBot="1" x14ac:dyDescent="0.25">
      <c r="A48" s="22"/>
      <c r="B48" s="22"/>
      <c r="C48" s="22"/>
      <c r="D48" s="27"/>
      <c r="E48" s="22"/>
      <c r="F48" s="14"/>
      <c r="G48" s="15"/>
      <c r="H48" s="7"/>
      <c r="I48" s="7"/>
      <c r="J48" s="6"/>
      <c r="K48" s="7"/>
      <c r="L48" s="7"/>
      <c r="M48" s="7"/>
      <c r="N48" s="7"/>
      <c r="O48" s="7"/>
      <c r="P48" s="7"/>
      <c r="Q48" s="7"/>
      <c r="R48" s="16"/>
      <c r="S48" s="7"/>
      <c r="T48" s="4"/>
    </row>
    <row r="49" spans="1:20" ht="15" thickBot="1" x14ac:dyDescent="0.25">
      <c r="A49" s="22"/>
      <c r="B49" s="22"/>
      <c r="C49" s="22"/>
      <c r="D49" s="27"/>
      <c r="E49" s="22"/>
      <c r="F49" s="14"/>
      <c r="G49" s="15"/>
      <c r="H49" s="7"/>
      <c r="I49" s="7"/>
      <c r="J49" s="6"/>
      <c r="K49" s="7"/>
      <c r="L49" s="7"/>
      <c r="M49" s="7"/>
      <c r="N49" s="7"/>
      <c r="O49" s="7"/>
      <c r="P49" s="7"/>
      <c r="Q49" s="7"/>
      <c r="R49" s="16"/>
      <c r="S49" s="7"/>
      <c r="T49" s="4"/>
    </row>
    <row r="50" spans="1:20" ht="15" thickBot="1" x14ac:dyDescent="0.25">
      <c r="A50" s="22"/>
      <c r="B50" s="22"/>
      <c r="C50" s="22"/>
      <c r="D50" s="27"/>
      <c r="E50" s="22"/>
      <c r="F50" s="14"/>
      <c r="G50" s="15"/>
      <c r="H50" s="7"/>
      <c r="I50" s="7"/>
      <c r="J50" s="6"/>
      <c r="K50" s="7"/>
      <c r="L50" s="7"/>
      <c r="M50" s="7"/>
      <c r="N50" s="7"/>
      <c r="O50" s="7"/>
      <c r="P50" s="7"/>
      <c r="Q50" s="7"/>
      <c r="R50" s="16"/>
      <c r="S50" s="7"/>
      <c r="T50" s="4"/>
    </row>
    <row r="51" spans="1:20" ht="15" thickBot="1" x14ac:dyDescent="0.25">
      <c r="A51" s="22"/>
      <c r="B51" s="22"/>
      <c r="C51" s="22"/>
      <c r="D51" s="27"/>
      <c r="E51" s="22"/>
      <c r="F51" s="14"/>
      <c r="G51" s="15"/>
      <c r="H51" s="7"/>
      <c r="I51" s="7"/>
      <c r="J51" s="6"/>
      <c r="K51" s="7"/>
      <c r="L51" s="7"/>
      <c r="M51" s="7"/>
      <c r="N51" s="7"/>
      <c r="O51" s="7"/>
      <c r="P51" s="7"/>
      <c r="Q51" s="7"/>
      <c r="R51" s="16"/>
      <c r="S51" s="7"/>
      <c r="T51" s="4"/>
    </row>
    <row r="52" spans="1:20" ht="15" thickBot="1" x14ac:dyDescent="0.25">
      <c r="A52" s="22"/>
      <c r="B52" s="22"/>
      <c r="C52" s="22"/>
      <c r="D52" s="27"/>
      <c r="E52" s="22"/>
      <c r="F52" s="14"/>
      <c r="G52" s="15"/>
      <c r="H52" s="7"/>
      <c r="I52" s="7"/>
      <c r="J52" s="6"/>
      <c r="K52" s="7"/>
      <c r="L52" s="7"/>
      <c r="M52" s="7"/>
      <c r="N52" s="7"/>
      <c r="O52" s="7"/>
      <c r="P52" s="7"/>
      <c r="Q52" s="7"/>
      <c r="R52" s="16"/>
      <c r="S52" s="7"/>
      <c r="T52" s="4"/>
    </row>
    <row r="53" spans="1:20" ht="15" thickBot="1" x14ac:dyDescent="0.25">
      <c r="A53" s="22"/>
      <c r="B53" s="22"/>
      <c r="C53" s="22"/>
      <c r="D53" s="27"/>
      <c r="E53" s="22"/>
      <c r="F53" s="14"/>
      <c r="G53" s="15"/>
      <c r="H53" s="7"/>
      <c r="I53" s="7"/>
      <c r="J53" s="6"/>
      <c r="K53" s="7"/>
      <c r="L53" s="7"/>
      <c r="M53" s="7"/>
      <c r="N53" s="7"/>
      <c r="O53" s="7"/>
      <c r="P53" s="7"/>
      <c r="Q53" s="7"/>
      <c r="R53" s="16"/>
      <c r="S53" s="7"/>
      <c r="T53" s="4"/>
    </row>
    <row r="54" spans="1:20" ht="15" thickBot="1" x14ac:dyDescent="0.25">
      <c r="A54" s="22"/>
      <c r="B54" s="22"/>
      <c r="C54" s="22"/>
      <c r="D54" s="27"/>
      <c r="E54" s="22"/>
      <c r="F54" s="14"/>
      <c r="G54" s="15"/>
      <c r="H54" s="7"/>
      <c r="I54" s="7"/>
      <c r="J54" s="6"/>
      <c r="K54" s="7"/>
      <c r="L54" s="7"/>
      <c r="M54" s="7"/>
      <c r="N54" s="7"/>
      <c r="O54" s="7"/>
      <c r="P54" s="7"/>
      <c r="Q54" s="7"/>
      <c r="R54" s="16"/>
      <c r="S54" s="7"/>
      <c r="T54" s="4"/>
    </row>
    <row r="55" spans="1:20" ht="15" thickBot="1" x14ac:dyDescent="0.25">
      <c r="A55" s="22"/>
      <c r="B55" s="22"/>
      <c r="C55" s="22"/>
      <c r="D55" s="27"/>
      <c r="E55" s="22"/>
      <c r="F55" s="14"/>
      <c r="G55" s="15"/>
      <c r="H55" s="7"/>
      <c r="I55" s="7"/>
      <c r="J55" s="6"/>
      <c r="K55" s="7"/>
      <c r="L55" s="7"/>
      <c r="M55" s="7"/>
      <c r="N55" s="7"/>
      <c r="O55" s="7"/>
      <c r="P55" s="7"/>
      <c r="Q55" s="7"/>
      <c r="R55" s="16"/>
      <c r="S55" s="7"/>
      <c r="T55" s="4"/>
    </row>
    <row r="56" spans="1:20" ht="15" thickBot="1" x14ac:dyDescent="0.25">
      <c r="A56" s="22"/>
      <c r="B56" s="22"/>
      <c r="C56" s="22"/>
      <c r="D56" s="27"/>
      <c r="E56" s="22"/>
      <c r="F56" s="14"/>
      <c r="G56" s="15"/>
      <c r="H56" s="7"/>
      <c r="I56" s="7"/>
      <c r="J56" s="6"/>
      <c r="K56" s="7"/>
      <c r="L56" s="7"/>
      <c r="M56" s="7"/>
      <c r="N56" s="7"/>
      <c r="O56" s="7"/>
      <c r="P56" s="7"/>
      <c r="Q56" s="7"/>
      <c r="R56" s="16"/>
      <c r="S56" s="7"/>
      <c r="T56" s="4"/>
    </row>
    <row r="57" spans="1:20" ht="15" thickBot="1" x14ac:dyDescent="0.25">
      <c r="A57" s="22"/>
      <c r="B57" s="22"/>
      <c r="C57" s="22"/>
      <c r="D57" s="27"/>
      <c r="E57" s="22"/>
      <c r="F57" s="14"/>
      <c r="G57" s="15"/>
      <c r="H57" s="7"/>
      <c r="I57" s="7"/>
      <c r="J57" s="6"/>
      <c r="K57" s="7"/>
      <c r="L57" s="7"/>
      <c r="M57" s="7"/>
      <c r="N57" s="7"/>
      <c r="O57" s="7"/>
      <c r="P57" s="7"/>
      <c r="Q57" s="7"/>
      <c r="R57" s="16"/>
      <c r="S57" s="7"/>
      <c r="T57" s="4"/>
    </row>
    <row r="58" spans="1:20" ht="15" thickBot="1" x14ac:dyDescent="0.25">
      <c r="A58" s="22"/>
      <c r="B58" s="22"/>
      <c r="C58" s="22"/>
      <c r="D58" s="27"/>
      <c r="E58" s="22"/>
      <c r="F58" s="14"/>
      <c r="G58" s="15"/>
      <c r="H58" s="7"/>
      <c r="I58" s="7"/>
      <c r="J58" s="6"/>
      <c r="K58" s="7"/>
      <c r="L58" s="7"/>
      <c r="M58" s="7"/>
      <c r="N58" s="7"/>
      <c r="O58" s="7"/>
      <c r="P58" s="7"/>
      <c r="Q58" s="7"/>
      <c r="R58" s="16"/>
      <c r="S58" s="7"/>
      <c r="T58" s="4"/>
    </row>
    <row r="59" spans="1:20" ht="15" thickBot="1" x14ac:dyDescent="0.25">
      <c r="A59" s="22"/>
      <c r="B59" s="22"/>
      <c r="C59" s="22"/>
      <c r="D59" s="27"/>
      <c r="E59" s="22"/>
      <c r="F59" s="14"/>
      <c r="G59" s="15"/>
      <c r="H59" s="7"/>
      <c r="I59" s="7"/>
      <c r="J59" s="6"/>
      <c r="K59" s="7"/>
      <c r="L59" s="7"/>
      <c r="M59" s="7"/>
      <c r="N59" s="7"/>
      <c r="O59" s="7"/>
      <c r="P59" s="7"/>
      <c r="Q59" s="7"/>
      <c r="R59" s="16"/>
      <c r="S59" s="7"/>
      <c r="T59" s="4"/>
    </row>
    <row r="60" spans="1:20" ht="15" thickBot="1" x14ac:dyDescent="0.25">
      <c r="A60" s="22"/>
      <c r="B60" s="22"/>
      <c r="C60" s="22"/>
      <c r="D60" s="27"/>
      <c r="E60" s="22"/>
      <c r="F60" s="14"/>
      <c r="G60" s="15"/>
      <c r="H60" s="7"/>
      <c r="I60" s="7"/>
      <c r="J60" s="6"/>
      <c r="K60" s="7"/>
      <c r="L60" s="7"/>
      <c r="M60" s="7"/>
      <c r="N60" s="7"/>
      <c r="O60" s="7"/>
      <c r="P60" s="7"/>
      <c r="Q60" s="7"/>
      <c r="R60" s="16"/>
      <c r="S60" s="7"/>
      <c r="T60" s="4"/>
    </row>
    <row r="61" spans="1:20" ht="15" thickBot="1" x14ac:dyDescent="0.25">
      <c r="A61" s="22"/>
      <c r="B61" s="22"/>
      <c r="C61" s="22"/>
      <c r="D61" s="27"/>
      <c r="E61" s="22"/>
      <c r="F61" s="14"/>
      <c r="G61" s="15"/>
      <c r="H61" s="7"/>
      <c r="I61" s="7"/>
      <c r="J61" s="6"/>
      <c r="K61" s="7"/>
      <c r="L61" s="7"/>
      <c r="M61" s="7"/>
      <c r="N61" s="7"/>
      <c r="O61" s="7"/>
      <c r="P61" s="7"/>
      <c r="Q61" s="7"/>
      <c r="R61" s="16"/>
      <c r="S61" s="7"/>
      <c r="T61" s="4"/>
    </row>
    <row r="62" spans="1:20" ht="15" thickBot="1" x14ac:dyDescent="0.25">
      <c r="A62" s="22"/>
      <c r="B62" s="22"/>
      <c r="C62" s="22"/>
      <c r="D62" s="27"/>
      <c r="E62" s="22"/>
      <c r="F62" s="14"/>
      <c r="G62" s="15"/>
      <c r="H62" s="7"/>
      <c r="I62" s="7"/>
      <c r="J62" s="6"/>
      <c r="K62" s="7"/>
      <c r="L62" s="7"/>
      <c r="M62" s="7"/>
      <c r="N62" s="7"/>
      <c r="O62" s="7"/>
      <c r="P62" s="7"/>
      <c r="Q62" s="7"/>
      <c r="R62" s="16"/>
      <c r="S62" s="7"/>
      <c r="T62" s="4"/>
    </row>
    <row r="63" spans="1:20" ht="15" thickBot="1" x14ac:dyDescent="0.25">
      <c r="A63" s="22"/>
      <c r="B63" s="22"/>
      <c r="C63" s="22"/>
      <c r="D63" s="27"/>
      <c r="E63" s="22"/>
      <c r="F63" s="14"/>
      <c r="G63" s="15"/>
      <c r="H63" s="7"/>
      <c r="I63" s="7"/>
      <c r="J63" s="6"/>
      <c r="K63" s="7"/>
      <c r="L63" s="7"/>
      <c r="M63" s="7"/>
      <c r="N63" s="7"/>
      <c r="O63" s="7"/>
      <c r="P63" s="7"/>
      <c r="Q63" s="7"/>
      <c r="R63" s="16"/>
      <c r="S63" s="7"/>
      <c r="T63" s="4"/>
    </row>
    <row r="64" spans="1:20" ht="15" thickBot="1" x14ac:dyDescent="0.25">
      <c r="A64" s="22"/>
      <c r="B64" s="22"/>
      <c r="C64" s="22"/>
      <c r="D64" s="27"/>
      <c r="E64" s="22"/>
      <c r="F64" s="14"/>
      <c r="G64" s="15"/>
      <c r="H64" s="7"/>
      <c r="I64" s="7"/>
      <c r="J64" s="6"/>
      <c r="K64" s="7"/>
      <c r="L64" s="7"/>
      <c r="M64" s="7"/>
      <c r="N64" s="7"/>
      <c r="O64" s="7"/>
      <c r="P64" s="7"/>
      <c r="Q64" s="7"/>
      <c r="R64" s="16"/>
      <c r="S64" s="7"/>
      <c r="T64" s="4"/>
    </row>
    <row r="65" spans="1:20" ht="15" thickBot="1" x14ac:dyDescent="0.25">
      <c r="A65" s="22"/>
      <c r="B65" s="22"/>
      <c r="C65" s="22"/>
      <c r="D65" s="27"/>
      <c r="E65" s="22"/>
      <c r="F65" s="14"/>
      <c r="G65" s="15"/>
      <c r="H65" s="7"/>
      <c r="I65" s="7"/>
      <c r="J65" s="6"/>
      <c r="K65" s="7"/>
      <c r="L65" s="7"/>
      <c r="M65" s="7"/>
      <c r="N65" s="7"/>
      <c r="O65" s="7"/>
      <c r="P65" s="7"/>
      <c r="Q65" s="7"/>
      <c r="R65" s="16"/>
      <c r="S65" s="7"/>
      <c r="T65" s="4"/>
    </row>
    <row r="66" spans="1:20" ht="15" thickBot="1" x14ac:dyDescent="0.25">
      <c r="A66" s="22"/>
      <c r="B66" s="22"/>
      <c r="C66" s="22"/>
      <c r="D66" s="27"/>
      <c r="E66" s="22"/>
      <c r="F66" s="14"/>
      <c r="G66" s="15"/>
      <c r="H66" s="7"/>
      <c r="I66" s="7"/>
      <c r="J66" s="6"/>
      <c r="K66" s="7"/>
      <c r="L66" s="7"/>
      <c r="M66" s="7"/>
      <c r="N66" s="7"/>
      <c r="O66" s="7"/>
      <c r="P66" s="7"/>
      <c r="Q66" s="7"/>
      <c r="R66" s="16"/>
      <c r="S66" s="7"/>
      <c r="T66" s="4"/>
    </row>
    <row r="67" spans="1:20" ht="15" thickBot="1" x14ac:dyDescent="0.25">
      <c r="A67" s="22"/>
      <c r="B67" s="22"/>
      <c r="C67" s="22"/>
      <c r="D67" s="27"/>
      <c r="E67" s="22"/>
      <c r="F67" s="14"/>
      <c r="G67" s="15"/>
      <c r="H67" s="7"/>
      <c r="I67" s="7"/>
      <c r="J67" s="6"/>
      <c r="K67" s="7"/>
      <c r="L67" s="7"/>
      <c r="M67" s="7"/>
      <c r="N67" s="7"/>
      <c r="O67" s="7"/>
      <c r="P67" s="7"/>
      <c r="Q67" s="7"/>
      <c r="R67" s="16"/>
      <c r="S67" s="7"/>
      <c r="T67" s="4"/>
    </row>
    <row r="68" spans="1:20" ht="15" thickBot="1" x14ac:dyDescent="0.25">
      <c r="A68" s="22"/>
      <c r="B68" s="22"/>
      <c r="C68" s="22"/>
      <c r="D68" s="27"/>
      <c r="E68" s="22"/>
      <c r="F68" s="14"/>
      <c r="G68" s="15"/>
      <c r="H68" s="7"/>
      <c r="I68" s="7"/>
      <c r="J68" s="6"/>
      <c r="K68" s="7"/>
      <c r="L68" s="7"/>
      <c r="M68" s="7"/>
      <c r="N68" s="7"/>
      <c r="O68" s="7"/>
      <c r="P68" s="7"/>
      <c r="Q68" s="7"/>
      <c r="R68" s="16"/>
      <c r="S68" s="7"/>
      <c r="T68" s="4"/>
    </row>
    <row r="69" spans="1:20" ht="15" thickBot="1" x14ac:dyDescent="0.25">
      <c r="A69" s="22"/>
      <c r="B69" s="22"/>
      <c r="C69" s="22"/>
      <c r="D69" s="27"/>
      <c r="E69" s="22"/>
      <c r="F69" s="14"/>
      <c r="G69" s="15"/>
      <c r="H69" s="7"/>
      <c r="I69" s="7"/>
      <c r="J69" s="6"/>
      <c r="K69" s="7"/>
      <c r="L69" s="7"/>
      <c r="M69" s="7"/>
      <c r="N69" s="7"/>
      <c r="O69" s="7"/>
      <c r="P69" s="7"/>
      <c r="Q69" s="7"/>
      <c r="R69" s="16"/>
      <c r="S69" s="7"/>
      <c r="T69" s="4"/>
    </row>
    <row r="70" spans="1:20" ht="15" thickBot="1" x14ac:dyDescent="0.25">
      <c r="A70" s="22"/>
      <c r="B70" s="22"/>
      <c r="C70" s="22"/>
      <c r="D70" s="27"/>
      <c r="E70" s="22"/>
      <c r="F70" s="14"/>
      <c r="G70" s="15"/>
      <c r="H70" s="7"/>
      <c r="I70" s="7"/>
      <c r="J70" s="6"/>
      <c r="K70" s="7"/>
      <c r="L70" s="7"/>
      <c r="M70" s="7"/>
      <c r="N70" s="7"/>
      <c r="O70" s="7"/>
      <c r="P70" s="7"/>
      <c r="Q70" s="7"/>
      <c r="R70" s="16"/>
      <c r="S70" s="7"/>
      <c r="T70" s="4"/>
    </row>
    <row r="71" spans="1:20" ht="15" thickBot="1" x14ac:dyDescent="0.25">
      <c r="A71" s="22"/>
      <c r="B71" s="22"/>
      <c r="C71" s="22"/>
      <c r="D71" s="27"/>
      <c r="E71" s="22"/>
      <c r="F71" s="14"/>
      <c r="G71" s="15"/>
      <c r="H71" s="7"/>
      <c r="I71" s="7"/>
      <c r="J71" s="6"/>
      <c r="K71" s="7"/>
      <c r="L71" s="7"/>
      <c r="M71" s="7"/>
      <c r="N71" s="7"/>
      <c r="O71" s="7"/>
      <c r="P71" s="7"/>
      <c r="Q71" s="7"/>
      <c r="R71" s="16"/>
      <c r="S71" s="7"/>
      <c r="T71" s="4"/>
    </row>
    <row r="72" spans="1:20" ht="15" thickBot="1" x14ac:dyDescent="0.25">
      <c r="A72" s="22"/>
      <c r="B72" s="22"/>
      <c r="C72" s="22"/>
      <c r="D72" s="27"/>
      <c r="E72" s="22"/>
      <c r="F72" s="14"/>
      <c r="G72" s="15"/>
      <c r="H72" s="7"/>
      <c r="I72" s="7"/>
      <c r="J72" s="6"/>
      <c r="K72" s="7"/>
      <c r="L72" s="7"/>
      <c r="M72" s="7"/>
      <c r="N72" s="7"/>
      <c r="O72" s="7"/>
      <c r="P72" s="7"/>
      <c r="Q72" s="7"/>
      <c r="R72" s="16"/>
      <c r="S72" s="7"/>
      <c r="T72" s="4"/>
    </row>
    <row r="73" spans="1:20" ht="15" thickBot="1" x14ac:dyDescent="0.25">
      <c r="A73" s="22"/>
      <c r="B73" s="22"/>
      <c r="C73" s="22"/>
      <c r="D73" s="27"/>
      <c r="E73" s="22"/>
      <c r="F73" s="14"/>
      <c r="G73" s="15"/>
      <c r="H73" s="7"/>
      <c r="I73" s="7"/>
      <c r="J73" s="6"/>
      <c r="K73" s="7"/>
      <c r="L73" s="7"/>
      <c r="M73" s="7"/>
      <c r="N73" s="7"/>
      <c r="O73" s="7"/>
      <c r="P73" s="7"/>
      <c r="Q73" s="7"/>
      <c r="R73" s="16"/>
      <c r="S73" s="7"/>
      <c r="T73" s="4"/>
    </row>
    <row r="74" spans="1:20" ht="15" thickBot="1" x14ac:dyDescent="0.25">
      <c r="A74" s="22"/>
      <c r="B74" s="22"/>
      <c r="C74" s="22"/>
      <c r="D74" s="27"/>
      <c r="E74" s="22"/>
      <c r="F74" s="14"/>
      <c r="G74" s="15"/>
      <c r="H74" s="7"/>
      <c r="I74" s="7"/>
      <c r="J74" s="6"/>
      <c r="K74" s="7"/>
      <c r="L74" s="7"/>
      <c r="M74" s="7"/>
      <c r="N74" s="7"/>
      <c r="O74" s="7"/>
      <c r="P74" s="7"/>
      <c r="Q74" s="7"/>
      <c r="R74" s="16"/>
      <c r="S74" s="7"/>
      <c r="T74" s="4"/>
    </row>
    <row r="75" spans="1:20" ht="15" thickBot="1" x14ac:dyDescent="0.25">
      <c r="A75" s="22"/>
      <c r="B75" s="22"/>
      <c r="C75" s="22"/>
      <c r="D75" s="27"/>
      <c r="E75" s="22"/>
      <c r="F75" s="14"/>
      <c r="G75" s="15"/>
      <c r="H75" s="7"/>
      <c r="I75" s="7"/>
      <c r="J75" s="6"/>
      <c r="K75" s="7"/>
      <c r="L75" s="7"/>
      <c r="M75" s="7"/>
      <c r="N75" s="7"/>
      <c r="O75" s="7"/>
      <c r="P75" s="7"/>
      <c r="Q75" s="7"/>
      <c r="R75" s="16"/>
      <c r="S75" s="7"/>
      <c r="T75" s="4"/>
    </row>
    <row r="76" spans="1:20" ht="15" thickBot="1" x14ac:dyDescent="0.25">
      <c r="A76" s="22"/>
      <c r="B76" s="22"/>
      <c r="C76" s="22"/>
      <c r="D76" s="27"/>
      <c r="E76" s="22"/>
      <c r="F76" s="14"/>
      <c r="G76" s="15"/>
      <c r="H76" s="7"/>
      <c r="I76" s="7"/>
      <c r="J76" s="6"/>
      <c r="K76" s="7"/>
      <c r="L76" s="7"/>
      <c r="M76" s="7"/>
      <c r="N76" s="7"/>
      <c r="O76" s="7"/>
      <c r="P76" s="7"/>
      <c r="Q76" s="7"/>
      <c r="R76" s="16"/>
      <c r="S76" s="7"/>
      <c r="T76" s="4"/>
    </row>
    <row r="77" spans="1:20" ht="15" thickBot="1" x14ac:dyDescent="0.25">
      <c r="A77" s="22"/>
      <c r="B77" s="22"/>
      <c r="C77" s="22"/>
      <c r="D77" s="27"/>
      <c r="E77" s="22"/>
      <c r="F77" s="14"/>
      <c r="G77" s="15"/>
      <c r="H77" s="7"/>
      <c r="I77" s="7"/>
      <c r="J77" s="6"/>
      <c r="K77" s="7"/>
      <c r="L77" s="7"/>
      <c r="M77" s="7"/>
      <c r="N77" s="7"/>
      <c r="O77" s="7"/>
      <c r="P77" s="7"/>
      <c r="Q77" s="7"/>
      <c r="R77" s="16"/>
      <c r="S77" s="7"/>
      <c r="T77" s="4"/>
    </row>
    <row r="78" spans="1:20" ht="15" thickBot="1" x14ac:dyDescent="0.25">
      <c r="A78" s="22"/>
      <c r="B78" s="22"/>
      <c r="C78" s="22"/>
      <c r="D78" s="27"/>
      <c r="E78" s="22"/>
      <c r="F78" s="14"/>
      <c r="G78" s="15"/>
      <c r="H78" s="7"/>
      <c r="I78" s="7"/>
      <c r="J78" s="6"/>
      <c r="K78" s="7"/>
      <c r="L78" s="7"/>
      <c r="M78" s="7"/>
      <c r="N78" s="7"/>
      <c r="O78" s="7"/>
      <c r="P78" s="7"/>
      <c r="Q78" s="7"/>
      <c r="R78" s="16"/>
      <c r="S78" s="7"/>
      <c r="T78" s="4"/>
    </row>
    <row r="79" spans="1:20" ht="15" thickBot="1" x14ac:dyDescent="0.25">
      <c r="A79" s="22"/>
      <c r="B79" s="22"/>
      <c r="C79" s="22"/>
      <c r="D79" s="27"/>
      <c r="E79" s="22"/>
      <c r="F79" s="14"/>
      <c r="G79" s="15"/>
      <c r="H79" s="7"/>
      <c r="I79" s="7"/>
      <c r="J79" s="6"/>
      <c r="K79" s="7"/>
      <c r="L79" s="7"/>
      <c r="M79" s="7"/>
      <c r="N79" s="7"/>
      <c r="O79" s="7"/>
      <c r="P79" s="7"/>
      <c r="Q79" s="7"/>
      <c r="R79" s="16"/>
      <c r="S79" s="7"/>
      <c r="T79" s="4"/>
    </row>
    <row r="80" spans="1:20" ht="15" thickBot="1" x14ac:dyDescent="0.25">
      <c r="A80" s="22"/>
      <c r="B80" s="22"/>
      <c r="C80" s="22"/>
      <c r="D80" s="27"/>
      <c r="E80" s="22"/>
      <c r="F80" s="14"/>
      <c r="G80" s="15"/>
      <c r="H80" s="7"/>
      <c r="I80" s="7"/>
      <c r="J80" s="6"/>
      <c r="K80" s="7"/>
      <c r="L80" s="7"/>
      <c r="M80" s="7"/>
      <c r="N80" s="7"/>
      <c r="O80" s="7"/>
      <c r="P80" s="7"/>
      <c r="Q80" s="7"/>
      <c r="R80" s="16"/>
      <c r="S80" s="7"/>
      <c r="T80" s="4"/>
    </row>
    <row r="81" spans="1:20" ht="15" thickBot="1" x14ac:dyDescent="0.25">
      <c r="A81" s="22"/>
      <c r="B81" s="22"/>
      <c r="C81" s="22"/>
      <c r="D81" s="27"/>
      <c r="E81" s="22"/>
      <c r="F81" s="14"/>
      <c r="G81" s="15"/>
      <c r="H81" s="7"/>
      <c r="I81" s="7"/>
      <c r="J81" s="6"/>
      <c r="K81" s="7"/>
      <c r="L81" s="7"/>
      <c r="M81" s="7"/>
      <c r="N81" s="7"/>
      <c r="O81" s="7"/>
      <c r="P81" s="7"/>
      <c r="Q81" s="7"/>
      <c r="R81" s="16"/>
      <c r="S81" s="7"/>
      <c r="T81" s="4"/>
    </row>
    <row r="82" spans="1:20" ht="15" thickBot="1" x14ac:dyDescent="0.25">
      <c r="A82" s="22"/>
      <c r="B82" s="22"/>
      <c r="C82" s="22"/>
      <c r="D82" s="27"/>
      <c r="E82" s="22"/>
      <c r="F82" s="14"/>
      <c r="G82" s="15"/>
      <c r="H82" s="7"/>
      <c r="I82" s="7"/>
      <c r="J82" s="6"/>
      <c r="K82" s="7"/>
      <c r="L82" s="7"/>
      <c r="M82" s="7"/>
      <c r="N82" s="7"/>
      <c r="O82" s="7"/>
      <c r="P82" s="7"/>
      <c r="Q82" s="7"/>
      <c r="R82" s="16"/>
      <c r="S82" s="7"/>
      <c r="T82" s="4"/>
    </row>
    <row r="83" spans="1:20" ht="15" thickBot="1" x14ac:dyDescent="0.25">
      <c r="A83" s="22"/>
      <c r="B83" s="22"/>
      <c r="C83" s="22"/>
      <c r="D83" s="27"/>
      <c r="E83" s="22"/>
      <c r="F83" s="14"/>
      <c r="G83" s="15"/>
      <c r="H83" s="7"/>
      <c r="I83" s="7"/>
      <c r="J83" s="6"/>
      <c r="K83" s="7"/>
      <c r="L83" s="7"/>
      <c r="M83" s="7"/>
      <c r="N83" s="7"/>
      <c r="O83" s="7"/>
      <c r="P83" s="7"/>
      <c r="Q83" s="7"/>
      <c r="R83" s="16"/>
      <c r="S83" s="7"/>
      <c r="T83" s="4"/>
    </row>
    <row r="84" spans="1:20" ht="15" thickBot="1" x14ac:dyDescent="0.25">
      <c r="A84" s="22"/>
      <c r="B84" s="22"/>
      <c r="C84" s="22"/>
      <c r="D84" s="27"/>
      <c r="E84" s="22"/>
      <c r="F84" s="14"/>
      <c r="G84" s="15"/>
      <c r="H84" s="7"/>
      <c r="I84" s="7"/>
      <c r="J84" s="6"/>
      <c r="K84" s="7"/>
      <c r="L84" s="7"/>
      <c r="M84" s="7"/>
      <c r="N84" s="7"/>
      <c r="O84" s="7"/>
      <c r="P84" s="7"/>
      <c r="Q84" s="7"/>
      <c r="R84" s="16"/>
      <c r="S84" s="7"/>
      <c r="T84" s="4"/>
    </row>
    <row r="85" spans="1:20" ht="15" thickBot="1" x14ac:dyDescent="0.25">
      <c r="A85" s="22"/>
      <c r="B85" s="22"/>
      <c r="C85" s="22"/>
      <c r="D85" s="27"/>
      <c r="E85" s="22"/>
      <c r="F85" s="14"/>
      <c r="G85" s="15"/>
      <c r="H85" s="7"/>
      <c r="I85" s="7"/>
      <c r="J85" s="6"/>
      <c r="K85" s="7"/>
      <c r="L85" s="7"/>
      <c r="M85" s="7"/>
      <c r="N85" s="7"/>
      <c r="O85" s="7"/>
      <c r="P85" s="7"/>
      <c r="Q85" s="7"/>
      <c r="R85" s="16"/>
      <c r="S85" s="7"/>
      <c r="T85" s="4"/>
    </row>
    <row r="86" spans="1:20" ht="15" thickBot="1" x14ac:dyDescent="0.25">
      <c r="A86" s="22"/>
      <c r="B86" s="22"/>
      <c r="C86" s="22"/>
      <c r="D86" s="27"/>
      <c r="E86" s="22"/>
      <c r="F86" s="14"/>
      <c r="G86" s="15"/>
      <c r="H86" s="7"/>
      <c r="I86" s="7"/>
      <c r="J86" s="6"/>
      <c r="K86" s="7"/>
      <c r="L86" s="7"/>
      <c r="M86" s="7"/>
      <c r="N86" s="7"/>
      <c r="O86" s="7"/>
      <c r="P86" s="7"/>
      <c r="Q86" s="7"/>
      <c r="R86" s="16"/>
      <c r="S86" s="7"/>
      <c r="T86" s="4"/>
    </row>
    <row r="87" spans="1:20" ht="15" thickBot="1" x14ac:dyDescent="0.25">
      <c r="A87" s="22"/>
      <c r="B87" s="22"/>
      <c r="C87" s="22"/>
      <c r="D87" s="27"/>
      <c r="E87" s="22"/>
      <c r="F87" s="14"/>
      <c r="G87" s="15"/>
      <c r="H87" s="7"/>
      <c r="I87" s="7"/>
      <c r="J87" s="6"/>
      <c r="K87" s="7"/>
      <c r="L87" s="7"/>
      <c r="M87" s="7"/>
      <c r="N87" s="7"/>
      <c r="O87" s="7"/>
      <c r="P87" s="7"/>
      <c r="Q87" s="7"/>
      <c r="R87" s="16"/>
      <c r="S87" s="7"/>
      <c r="T87" s="4"/>
    </row>
    <row r="88" spans="1:20" ht="15" thickBot="1" x14ac:dyDescent="0.25">
      <c r="A88" s="22"/>
      <c r="B88" s="22"/>
      <c r="C88" s="22"/>
      <c r="D88" s="27"/>
      <c r="E88" s="22"/>
      <c r="F88" s="14"/>
      <c r="G88" s="15"/>
      <c r="H88" s="7"/>
      <c r="I88" s="7"/>
      <c r="J88" s="6"/>
      <c r="K88" s="7"/>
      <c r="L88" s="7"/>
      <c r="M88" s="7"/>
      <c r="N88" s="7"/>
      <c r="O88" s="7"/>
      <c r="P88" s="7"/>
      <c r="Q88" s="7"/>
      <c r="R88" s="16"/>
      <c r="S88" s="7"/>
      <c r="T88" s="4"/>
    </row>
    <row r="89" spans="1:20" ht="15" thickBot="1" x14ac:dyDescent="0.25">
      <c r="A89" s="22"/>
      <c r="B89" s="22"/>
      <c r="C89" s="22"/>
      <c r="D89" s="27"/>
      <c r="E89" s="22"/>
      <c r="F89" s="14"/>
      <c r="G89" s="15"/>
      <c r="H89" s="7"/>
      <c r="I89" s="7"/>
      <c r="J89" s="6"/>
      <c r="K89" s="7"/>
      <c r="L89" s="7"/>
      <c r="M89" s="7"/>
      <c r="N89" s="7"/>
      <c r="O89" s="7"/>
      <c r="P89" s="7"/>
      <c r="Q89" s="7"/>
      <c r="R89" s="16"/>
      <c r="S89" s="7"/>
      <c r="T89" s="4"/>
    </row>
    <row r="90" spans="1:20" ht="15" thickBot="1" x14ac:dyDescent="0.25">
      <c r="A90" s="22"/>
      <c r="B90" s="22"/>
      <c r="C90" s="22"/>
      <c r="D90" s="27"/>
      <c r="E90" s="22"/>
      <c r="F90" s="14"/>
      <c r="G90" s="15"/>
      <c r="H90" s="7"/>
      <c r="I90" s="7"/>
      <c r="J90" s="6"/>
      <c r="K90" s="7"/>
      <c r="L90" s="7"/>
      <c r="M90" s="7"/>
      <c r="N90" s="7"/>
      <c r="O90" s="7"/>
      <c r="P90" s="7"/>
      <c r="Q90" s="7"/>
      <c r="R90" s="16"/>
      <c r="S90" s="7"/>
      <c r="T90" s="4"/>
    </row>
    <row r="91" spans="1:20" ht="15" thickBot="1" x14ac:dyDescent="0.25">
      <c r="A91" s="22"/>
      <c r="B91" s="22"/>
      <c r="C91" s="22"/>
      <c r="D91" s="27"/>
      <c r="E91" s="22"/>
      <c r="F91" s="14"/>
      <c r="G91" s="15"/>
      <c r="H91" s="7"/>
      <c r="I91" s="7"/>
      <c r="J91" s="6"/>
      <c r="K91" s="7"/>
      <c r="L91" s="7"/>
      <c r="M91" s="7"/>
      <c r="N91" s="7"/>
      <c r="O91" s="7"/>
      <c r="P91" s="7"/>
      <c r="Q91" s="7"/>
      <c r="R91" s="16"/>
      <c r="S91" s="7"/>
      <c r="T91" s="4"/>
    </row>
    <row r="92" spans="1:20" ht="15" thickBot="1" x14ac:dyDescent="0.25">
      <c r="A92" s="22"/>
      <c r="B92" s="22"/>
      <c r="C92" s="22"/>
      <c r="D92" s="27"/>
      <c r="E92" s="22"/>
      <c r="F92" s="14"/>
      <c r="G92" s="15"/>
      <c r="H92" s="7"/>
      <c r="I92" s="7"/>
      <c r="J92" s="6"/>
      <c r="K92" s="7"/>
      <c r="L92" s="7"/>
      <c r="M92" s="7"/>
      <c r="N92" s="7"/>
      <c r="O92" s="7"/>
      <c r="P92" s="7"/>
      <c r="Q92" s="7"/>
      <c r="R92" s="16"/>
      <c r="S92" s="7"/>
      <c r="T92" s="4"/>
    </row>
    <row r="93" spans="1:20" ht="15" thickBot="1" x14ac:dyDescent="0.25">
      <c r="A93" s="22"/>
      <c r="B93" s="22"/>
      <c r="C93" s="22"/>
      <c r="D93" s="27"/>
      <c r="E93" s="22"/>
      <c r="F93" s="14"/>
      <c r="G93" s="15"/>
      <c r="H93" s="7"/>
      <c r="I93" s="7"/>
      <c r="J93" s="6"/>
      <c r="K93" s="7"/>
      <c r="L93" s="7"/>
      <c r="M93" s="7"/>
      <c r="N93" s="7"/>
      <c r="O93" s="7"/>
      <c r="P93" s="7"/>
      <c r="Q93" s="7"/>
      <c r="R93" s="16"/>
      <c r="S93" s="7"/>
      <c r="T93" s="4"/>
    </row>
    <row r="94" spans="1:20" ht="15" thickBot="1" x14ac:dyDescent="0.25">
      <c r="A94" s="22"/>
      <c r="B94" s="22"/>
      <c r="C94" s="22"/>
      <c r="D94" s="27"/>
      <c r="E94" s="22"/>
      <c r="F94" s="14"/>
      <c r="G94" s="15"/>
      <c r="H94" s="7"/>
      <c r="I94" s="7"/>
      <c r="J94" s="6"/>
      <c r="K94" s="7"/>
      <c r="L94" s="7"/>
      <c r="M94" s="7"/>
      <c r="N94" s="7"/>
      <c r="O94" s="7"/>
      <c r="P94" s="7"/>
      <c r="Q94" s="7"/>
      <c r="R94" s="16"/>
      <c r="S94" s="7"/>
      <c r="T94" s="4"/>
    </row>
    <row r="95" spans="1:20" ht="15" thickBot="1" x14ac:dyDescent="0.25">
      <c r="A95" s="22"/>
      <c r="B95" s="22"/>
      <c r="C95" s="22"/>
      <c r="D95" s="27"/>
      <c r="E95" s="22"/>
      <c r="F95" s="14"/>
      <c r="G95" s="15"/>
      <c r="H95" s="7"/>
      <c r="I95" s="7"/>
      <c r="J95" s="6"/>
      <c r="K95" s="7"/>
      <c r="L95" s="7"/>
      <c r="M95" s="7"/>
      <c r="N95" s="7"/>
      <c r="O95" s="7"/>
      <c r="P95" s="7"/>
      <c r="Q95" s="7"/>
      <c r="R95" s="16"/>
      <c r="S95" s="7"/>
      <c r="T95" s="4"/>
    </row>
    <row r="96" spans="1:20" ht="15" thickBot="1" x14ac:dyDescent="0.25">
      <c r="A96" s="22"/>
      <c r="B96" s="22"/>
      <c r="C96" s="22"/>
      <c r="D96" s="27"/>
      <c r="E96" s="22"/>
      <c r="F96" s="14"/>
      <c r="G96" s="15"/>
      <c r="H96" s="7"/>
      <c r="I96" s="7"/>
      <c r="J96" s="6"/>
      <c r="K96" s="7"/>
      <c r="L96" s="7"/>
      <c r="M96" s="7"/>
      <c r="N96" s="7"/>
      <c r="O96" s="7"/>
      <c r="P96" s="7"/>
      <c r="Q96" s="7"/>
      <c r="R96" s="16"/>
      <c r="S96" s="7"/>
      <c r="T96" s="4"/>
    </row>
    <row r="97" spans="1:20" ht="15" thickBot="1" x14ac:dyDescent="0.25">
      <c r="A97" s="22"/>
      <c r="B97" s="22"/>
      <c r="C97" s="22"/>
      <c r="D97" s="27"/>
      <c r="E97" s="22"/>
      <c r="F97" s="14"/>
      <c r="G97" s="15"/>
      <c r="H97" s="7"/>
      <c r="I97" s="7"/>
      <c r="J97" s="6"/>
      <c r="K97" s="7"/>
      <c r="L97" s="7"/>
      <c r="M97" s="7"/>
      <c r="N97" s="7"/>
      <c r="O97" s="7"/>
      <c r="P97" s="7"/>
      <c r="Q97" s="7"/>
      <c r="R97" s="16"/>
      <c r="S97" s="7"/>
      <c r="T97" s="4"/>
    </row>
    <row r="98" spans="1:20" ht="15" thickBot="1" x14ac:dyDescent="0.25">
      <c r="A98" s="22"/>
      <c r="B98" s="22"/>
      <c r="C98" s="22"/>
      <c r="D98" s="27"/>
      <c r="E98" s="22"/>
      <c r="F98" s="14"/>
      <c r="G98" s="15"/>
      <c r="H98" s="7"/>
      <c r="I98" s="7"/>
      <c r="J98" s="6"/>
      <c r="K98" s="7"/>
      <c r="L98" s="7"/>
      <c r="M98" s="7"/>
      <c r="N98" s="7"/>
      <c r="O98" s="7"/>
      <c r="P98" s="7"/>
      <c r="Q98" s="7"/>
      <c r="R98" s="16"/>
      <c r="S98" s="7"/>
      <c r="T98" s="4"/>
    </row>
    <row r="99" spans="1:20" ht="15" thickBot="1" x14ac:dyDescent="0.25">
      <c r="A99" s="22"/>
      <c r="B99" s="22"/>
      <c r="C99" s="22"/>
      <c r="D99" s="27"/>
      <c r="E99" s="22"/>
      <c r="F99" s="14"/>
      <c r="G99" s="15"/>
      <c r="H99" s="7"/>
      <c r="I99" s="7"/>
      <c r="J99" s="6"/>
      <c r="K99" s="7"/>
      <c r="L99" s="7"/>
      <c r="M99" s="7"/>
      <c r="N99" s="7"/>
      <c r="O99" s="7"/>
      <c r="P99" s="7"/>
      <c r="Q99" s="7"/>
      <c r="R99" s="16"/>
      <c r="S99" s="7"/>
      <c r="T99" s="4"/>
    </row>
    <row r="100" spans="1:20" ht="15" thickBot="1" x14ac:dyDescent="0.25">
      <c r="A100" s="22"/>
      <c r="B100" s="22"/>
      <c r="C100" s="22"/>
      <c r="D100" s="27"/>
      <c r="E100" s="22"/>
      <c r="F100" s="14"/>
      <c r="G100" s="15"/>
      <c r="H100" s="7"/>
      <c r="I100" s="7"/>
      <c r="J100" s="6"/>
      <c r="K100" s="7"/>
      <c r="L100" s="7"/>
      <c r="M100" s="7"/>
      <c r="N100" s="7"/>
      <c r="O100" s="7"/>
      <c r="P100" s="7"/>
      <c r="Q100" s="7"/>
      <c r="R100" s="16"/>
      <c r="S100" s="7"/>
      <c r="T100" s="4"/>
    </row>
    <row r="101" spans="1:20" ht="15" thickBot="1" x14ac:dyDescent="0.25">
      <c r="A101" s="22"/>
      <c r="B101" s="22"/>
      <c r="C101" s="22"/>
      <c r="D101" s="27"/>
      <c r="E101" s="22"/>
      <c r="F101" s="14"/>
      <c r="G101" s="15"/>
      <c r="H101" s="7"/>
      <c r="I101" s="7"/>
      <c r="J101" s="6"/>
      <c r="K101" s="7"/>
      <c r="L101" s="7"/>
      <c r="M101" s="7"/>
      <c r="N101" s="7"/>
      <c r="O101" s="7"/>
      <c r="P101" s="7"/>
      <c r="Q101" s="7"/>
      <c r="R101" s="16"/>
      <c r="S101" s="7"/>
      <c r="T101" s="4"/>
    </row>
    <row r="102" spans="1:20" ht="15" thickBot="1" x14ac:dyDescent="0.25">
      <c r="A102" s="22"/>
      <c r="B102" s="22"/>
      <c r="C102" s="22"/>
      <c r="D102" s="27"/>
      <c r="E102" s="22"/>
      <c r="F102" s="14"/>
      <c r="G102" s="15"/>
      <c r="H102" s="7"/>
      <c r="I102" s="7"/>
      <c r="J102" s="6"/>
      <c r="K102" s="7"/>
      <c r="L102" s="7"/>
      <c r="M102" s="7"/>
      <c r="N102" s="7"/>
      <c r="O102" s="7"/>
      <c r="P102" s="7"/>
      <c r="Q102" s="7"/>
      <c r="R102" s="16"/>
      <c r="S102" s="7"/>
      <c r="T102" s="4"/>
    </row>
    <row r="103" spans="1:20" ht="15" thickBot="1" x14ac:dyDescent="0.25">
      <c r="A103" s="22"/>
      <c r="B103" s="22"/>
      <c r="C103" s="22"/>
      <c r="D103" s="27"/>
      <c r="E103" s="22"/>
      <c r="F103" s="14"/>
      <c r="G103" s="15"/>
      <c r="H103" s="7"/>
      <c r="I103" s="7"/>
      <c r="J103" s="6"/>
      <c r="K103" s="7"/>
      <c r="L103" s="7"/>
      <c r="M103" s="7"/>
      <c r="N103" s="7"/>
      <c r="O103" s="7"/>
      <c r="P103" s="7"/>
      <c r="Q103" s="7"/>
      <c r="R103" s="16"/>
      <c r="S103" s="7"/>
      <c r="T103" s="4"/>
    </row>
    <row r="104" spans="1:20" ht="15" thickBot="1" x14ac:dyDescent="0.25">
      <c r="A104" s="22"/>
      <c r="B104" s="22"/>
      <c r="C104" s="22"/>
      <c r="D104" s="27"/>
      <c r="E104" s="22"/>
      <c r="F104" s="14"/>
      <c r="G104" s="15"/>
      <c r="H104" s="7"/>
      <c r="I104" s="7"/>
      <c r="J104" s="6"/>
      <c r="K104" s="7"/>
      <c r="L104" s="7"/>
      <c r="M104" s="7"/>
      <c r="N104" s="7"/>
      <c r="O104" s="7"/>
      <c r="P104" s="7"/>
      <c r="Q104" s="7"/>
      <c r="R104" s="16"/>
      <c r="S104" s="7"/>
      <c r="T104" s="4"/>
    </row>
    <row r="105" spans="1:20" ht="15" thickBot="1" x14ac:dyDescent="0.25">
      <c r="A105" s="22"/>
      <c r="B105" s="22"/>
      <c r="C105" s="22"/>
      <c r="D105" s="27"/>
      <c r="E105" s="22"/>
      <c r="F105" s="14"/>
      <c r="G105" s="15"/>
      <c r="H105" s="7"/>
      <c r="I105" s="7"/>
      <c r="J105" s="6"/>
      <c r="K105" s="7"/>
      <c r="L105" s="7"/>
      <c r="M105" s="7"/>
      <c r="N105" s="7"/>
      <c r="O105" s="7"/>
      <c r="P105" s="7"/>
      <c r="Q105" s="7"/>
      <c r="R105" s="16"/>
      <c r="S105" s="7"/>
      <c r="T105" s="4"/>
    </row>
    <row r="106" spans="1:20" ht="15" thickBot="1" x14ac:dyDescent="0.25">
      <c r="A106" s="22"/>
      <c r="B106" s="22"/>
      <c r="C106" s="22"/>
      <c r="D106" s="27"/>
      <c r="E106" s="22"/>
      <c r="F106" s="14"/>
      <c r="G106" s="15"/>
      <c r="H106" s="7"/>
      <c r="I106" s="7"/>
      <c r="J106" s="6"/>
      <c r="K106" s="7"/>
      <c r="L106" s="7"/>
      <c r="M106" s="7"/>
      <c r="N106" s="7"/>
      <c r="O106" s="7"/>
      <c r="P106" s="7"/>
      <c r="Q106" s="7"/>
      <c r="R106" s="16"/>
      <c r="S106" s="7"/>
      <c r="T106" s="4"/>
    </row>
    <row r="107" spans="1:20" ht="15" thickBot="1" x14ac:dyDescent="0.25">
      <c r="A107" s="22"/>
      <c r="B107" s="22"/>
      <c r="C107" s="22"/>
      <c r="D107" s="27"/>
      <c r="E107" s="22"/>
      <c r="F107" s="14"/>
      <c r="G107" s="15"/>
      <c r="H107" s="7"/>
      <c r="I107" s="7"/>
      <c r="J107" s="6"/>
      <c r="K107" s="7"/>
      <c r="L107" s="7"/>
      <c r="M107" s="7"/>
      <c r="N107" s="7"/>
      <c r="O107" s="7"/>
      <c r="P107" s="7"/>
      <c r="Q107" s="7"/>
      <c r="R107" s="16"/>
      <c r="S107" s="7"/>
      <c r="T107" s="4"/>
    </row>
    <row r="108" spans="1:20" ht="15" thickBot="1" x14ac:dyDescent="0.25">
      <c r="A108" s="22"/>
      <c r="B108" s="22"/>
      <c r="C108" s="22"/>
      <c r="D108" s="27"/>
      <c r="E108" s="22"/>
      <c r="F108" s="14"/>
      <c r="G108" s="15"/>
      <c r="H108" s="7"/>
      <c r="I108" s="7"/>
      <c r="J108" s="6"/>
      <c r="K108" s="7"/>
      <c r="L108" s="7"/>
      <c r="M108" s="7"/>
      <c r="N108" s="7"/>
      <c r="O108" s="7"/>
      <c r="P108" s="7"/>
      <c r="Q108" s="7"/>
      <c r="R108" s="16"/>
      <c r="S108" s="7"/>
      <c r="T108" s="4"/>
    </row>
    <row r="109" spans="1:20" ht="15" thickBot="1" x14ac:dyDescent="0.25">
      <c r="A109" s="22"/>
      <c r="B109" s="22"/>
      <c r="C109" s="22"/>
      <c r="D109" s="27"/>
      <c r="E109" s="22"/>
      <c r="F109" s="14"/>
      <c r="G109" s="15"/>
      <c r="H109" s="7"/>
      <c r="I109" s="7"/>
      <c r="J109" s="6"/>
      <c r="K109" s="7"/>
      <c r="L109" s="7"/>
      <c r="M109" s="7"/>
      <c r="N109" s="7"/>
      <c r="O109" s="7"/>
      <c r="P109" s="7"/>
      <c r="Q109" s="7"/>
      <c r="R109" s="16"/>
      <c r="S109" s="7"/>
      <c r="T109" s="4"/>
    </row>
    <row r="110" spans="1:20" ht="15" thickBot="1" x14ac:dyDescent="0.25">
      <c r="A110" s="22"/>
      <c r="B110" s="22"/>
      <c r="C110" s="22"/>
      <c r="D110" s="27"/>
      <c r="E110" s="22"/>
      <c r="F110" s="14"/>
      <c r="G110" s="15"/>
      <c r="H110" s="7"/>
      <c r="I110" s="7"/>
      <c r="J110" s="6"/>
      <c r="K110" s="7"/>
      <c r="L110" s="7"/>
      <c r="M110" s="7"/>
      <c r="N110" s="7"/>
      <c r="O110" s="7"/>
      <c r="P110" s="7"/>
      <c r="Q110" s="7"/>
      <c r="R110" s="16"/>
      <c r="S110" s="7"/>
      <c r="T110" s="4"/>
    </row>
    <row r="111" spans="1:20" ht="15" thickBot="1" x14ac:dyDescent="0.25">
      <c r="A111" s="22"/>
      <c r="B111" s="22"/>
      <c r="C111" s="22"/>
      <c r="D111" s="27"/>
      <c r="E111" s="22"/>
      <c r="F111" s="14"/>
      <c r="G111" s="15"/>
      <c r="H111" s="7"/>
      <c r="I111" s="7"/>
      <c r="J111" s="6"/>
      <c r="K111" s="7"/>
      <c r="L111" s="7"/>
      <c r="M111" s="7"/>
      <c r="N111" s="7"/>
      <c r="O111" s="7"/>
      <c r="P111" s="7"/>
      <c r="Q111" s="7"/>
      <c r="R111" s="16"/>
      <c r="S111" s="7"/>
      <c r="T111" s="4"/>
    </row>
    <row r="112" spans="1:20" ht="15" thickBot="1" x14ac:dyDescent="0.25">
      <c r="A112" s="22"/>
      <c r="B112" s="22"/>
      <c r="C112" s="22"/>
      <c r="D112" s="27"/>
      <c r="E112" s="22"/>
      <c r="F112" s="14"/>
      <c r="G112" s="15"/>
      <c r="H112" s="7"/>
      <c r="I112" s="7"/>
      <c r="J112" s="6"/>
      <c r="K112" s="7"/>
      <c r="L112" s="7"/>
      <c r="M112" s="7"/>
      <c r="N112" s="7"/>
      <c r="O112" s="7"/>
      <c r="P112" s="7"/>
      <c r="Q112" s="7"/>
      <c r="R112" s="16"/>
      <c r="S112" s="7"/>
      <c r="T112" s="4"/>
    </row>
    <row r="113" spans="1:20" ht="15" thickBot="1" x14ac:dyDescent="0.25">
      <c r="A113" s="22"/>
      <c r="B113" s="22"/>
      <c r="C113" s="22"/>
      <c r="D113" s="27"/>
      <c r="E113" s="22"/>
      <c r="F113" s="14"/>
      <c r="G113" s="15"/>
      <c r="H113" s="7"/>
      <c r="I113" s="7"/>
      <c r="J113" s="6"/>
      <c r="K113" s="7"/>
      <c r="L113" s="7"/>
      <c r="M113" s="7"/>
      <c r="N113" s="7"/>
      <c r="O113" s="7"/>
      <c r="P113" s="7"/>
      <c r="Q113" s="7"/>
      <c r="R113" s="16"/>
      <c r="S113" s="7"/>
      <c r="T113" s="4"/>
    </row>
    <row r="114" spans="1:20" ht="15" thickBot="1" x14ac:dyDescent="0.25">
      <c r="A114" s="22"/>
      <c r="B114" s="22"/>
      <c r="C114" s="22"/>
      <c r="D114" s="27"/>
      <c r="E114" s="22"/>
      <c r="F114" s="14"/>
      <c r="G114" s="15"/>
      <c r="H114" s="7"/>
      <c r="I114" s="7"/>
      <c r="J114" s="6"/>
      <c r="K114" s="7"/>
      <c r="L114" s="7"/>
      <c r="M114" s="7"/>
      <c r="N114" s="7"/>
      <c r="O114" s="7"/>
      <c r="P114" s="7"/>
      <c r="Q114" s="7"/>
      <c r="R114" s="16"/>
      <c r="S114" s="7"/>
      <c r="T114" s="4"/>
    </row>
    <row r="115" spans="1:20" ht="15" thickBot="1" x14ac:dyDescent="0.25">
      <c r="A115" s="22"/>
      <c r="B115" s="22"/>
      <c r="C115" s="22"/>
      <c r="D115" s="27"/>
      <c r="E115" s="22"/>
      <c r="F115" s="14"/>
      <c r="G115" s="15"/>
      <c r="H115" s="7"/>
      <c r="I115" s="7"/>
      <c r="J115" s="6"/>
      <c r="K115" s="7"/>
      <c r="L115" s="7"/>
      <c r="M115" s="7"/>
      <c r="N115" s="7"/>
      <c r="O115" s="7"/>
      <c r="P115" s="7"/>
      <c r="Q115" s="7"/>
      <c r="R115" s="16"/>
      <c r="S115" s="7"/>
      <c r="T115" s="4"/>
    </row>
    <row r="116" spans="1:20" ht="15" thickBot="1" x14ac:dyDescent="0.25">
      <c r="A116" s="22"/>
      <c r="B116" s="22"/>
      <c r="C116" s="22"/>
      <c r="D116" s="27"/>
      <c r="E116" s="22"/>
      <c r="F116" s="14"/>
      <c r="G116" s="15"/>
      <c r="H116" s="7"/>
      <c r="I116" s="7"/>
      <c r="J116" s="6"/>
      <c r="K116" s="7"/>
      <c r="L116" s="7"/>
      <c r="M116" s="7"/>
      <c r="N116" s="7"/>
      <c r="O116" s="7"/>
      <c r="P116" s="7"/>
      <c r="Q116" s="7"/>
      <c r="R116" s="16"/>
      <c r="S116" s="7"/>
      <c r="T116" s="4"/>
    </row>
    <row r="117" spans="1:20" ht="15" thickBot="1" x14ac:dyDescent="0.25">
      <c r="A117" s="22"/>
      <c r="B117" s="22"/>
      <c r="C117" s="22"/>
      <c r="D117" s="27"/>
      <c r="E117" s="22"/>
      <c r="F117" s="14"/>
      <c r="G117" s="15"/>
      <c r="H117" s="7"/>
      <c r="I117" s="7"/>
      <c r="J117" s="6"/>
      <c r="K117" s="7"/>
      <c r="L117" s="7"/>
      <c r="M117" s="7"/>
      <c r="N117" s="7"/>
      <c r="O117" s="7"/>
      <c r="P117" s="7"/>
      <c r="Q117" s="7"/>
      <c r="R117" s="16"/>
      <c r="S117" s="7"/>
      <c r="T117" s="4"/>
    </row>
    <row r="118" spans="1:20" ht="15" thickBot="1" x14ac:dyDescent="0.25">
      <c r="A118" s="22"/>
      <c r="B118" s="22"/>
      <c r="C118" s="22"/>
      <c r="D118" s="27"/>
      <c r="E118" s="22"/>
      <c r="F118" s="14"/>
      <c r="G118" s="15"/>
      <c r="H118" s="7"/>
      <c r="I118" s="7"/>
      <c r="J118" s="6"/>
      <c r="K118" s="7"/>
      <c r="L118" s="7"/>
      <c r="M118" s="7"/>
      <c r="N118" s="7"/>
      <c r="O118" s="7"/>
      <c r="P118" s="7"/>
      <c r="Q118" s="7"/>
      <c r="R118" s="16"/>
      <c r="S118" s="7"/>
      <c r="T118" s="4"/>
    </row>
    <row r="119" spans="1:20" ht="15" thickBot="1" x14ac:dyDescent="0.25">
      <c r="A119" s="22"/>
      <c r="B119" s="22"/>
      <c r="C119" s="22"/>
      <c r="D119" s="27"/>
      <c r="E119" s="22"/>
      <c r="F119" s="14"/>
      <c r="G119" s="15"/>
      <c r="H119" s="7"/>
      <c r="I119" s="7"/>
      <c r="J119" s="6"/>
      <c r="K119" s="7"/>
      <c r="L119" s="7"/>
      <c r="M119" s="7"/>
      <c r="N119" s="7"/>
      <c r="O119" s="7"/>
      <c r="P119" s="7"/>
      <c r="Q119" s="7"/>
      <c r="R119" s="16"/>
      <c r="S119" s="7"/>
      <c r="T119" s="4"/>
    </row>
    <row r="120" spans="1:20" ht="15" thickBot="1" x14ac:dyDescent="0.25">
      <c r="A120" s="22"/>
      <c r="B120" s="22"/>
      <c r="C120" s="22"/>
      <c r="D120" s="27"/>
      <c r="E120" s="22"/>
      <c r="F120" s="14"/>
      <c r="G120" s="15"/>
      <c r="H120" s="7"/>
      <c r="I120" s="7"/>
      <c r="J120" s="6"/>
      <c r="K120" s="7"/>
      <c r="L120" s="7"/>
      <c r="M120" s="7"/>
      <c r="N120" s="7"/>
      <c r="O120" s="7"/>
      <c r="P120" s="7"/>
      <c r="Q120" s="7"/>
      <c r="R120" s="16"/>
      <c r="S120" s="7"/>
      <c r="T120" s="4"/>
    </row>
    <row r="121" spans="1:20" ht="15" thickBot="1" x14ac:dyDescent="0.25">
      <c r="A121" s="22"/>
      <c r="B121" s="22"/>
      <c r="C121" s="22"/>
      <c r="D121" s="27"/>
      <c r="E121" s="22"/>
      <c r="F121" s="14"/>
      <c r="G121" s="15"/>
      <c r="H121" s="7"/>
      <c r="I121" s="7"/>
      <c r="J121" s="6"/>
      <c r="K121" s="7"/>
      <c r="L121" s="7"/>
      <c r="M121" s="7"/>
      <c r="N121" s="7"/>
      <c r="O121" s="7"/>
      <c r="P121" s="7"/>
      <c r="Q121" s="7"/>
      <c r="R121" s="16"/>
      <c r="S121" s="7"/>
      <c r="T121" s="4"/>
    </row>
    <row r="122" spans="1:20" ht="15" thickBot="1" x14ac:dyDescent="0.25">
      <c r="A122" s="22"/>
      <c r="B122" s="22"/>
      <c r="C122" s="22"/>
      <c r="D122" s="27"/>
      <c r="E122" s="22"/>
      <c r="F122" s="14"/>
      <c r="G122" s="15"/>
      <c r="H122" s="7"/>
      <c r="I122" s="7"/>
      <c r="J122" s="6"/>
      <c r="K122" s="7"/>
      <c r="L122" s="7"/>
      <c r="M122" s="7"/>
      <c r="N122" s="7"/>
      <c r="O122" s="7"/>
      <c r="P122" s="7"/>
      <c r="Q122" s="7"/>
      <c r="R122" s="16"/>
      <c r="S122" s="7"/>
      <c r="T122" s="4"/>
    </row>
    <row r="123" spans="1:20" ht="15" thickBot="1" x14ac:dyDescent="0.25">
      <c r="A123" s="22"/>
      <c r="B123" s="22"/>
      <c r="C123" s="22"/>
      <c r="D123" s="27"/>
      <c r="E123" s="22"/>
      <c r="F123" s="14"/>
      <c r="G123" s="15"/>
      <c r="H123" s="7"/>
      <c r="I123" s="7"/>
      <c r="J123" s="6"/>
      <c r="K123" s="7"/>
      <c r="L123" s="7"/>
      <c r="M123" s="7"/>
      <c r="N123" s="7"/>
      <c r="O123" s="7"/>
      <c r="P123" s="7"/>
      <c r="Q123" s="7"/>
      <c r="R123" s="16"/>
      <c r="S123" s="7"/>
      <c r="T123" s="4"/>
    </row>
    <row r="124" spans="1:20" ht="15" thickBot="1" x14ac:dyDescent="0.25">
      <c r="A124" s="22"/>
      <c r="B124" s="22"/>
      <c r="C124" s="22"/>
      <c r="D124" s="27"/>
      <c r="E124" s="22"/>
      <c r="F124" s="14"/>
      <c r="G124" s="15"/>
      <c r="H124" s="7"/>
      <c r="I124" s="7"/>
      <c r="J124" s="6"/>
      <c r="K124" s="7"/>
      <c r="L124" s="7"/>
      <c r="M124" s="7"/>
      <c r="N124" s="7"/>
      <c r="O124" s="7"/>
      <c r="P124" s="7"/>
      <c r="Q124" s="7"/>
      <c r="R124" s="16"/>
      <c r="S124" s="7"/>
      <c r="T124" s="4"/>
    </row>
    <row r="125" spans="1:20" ht="15" thickBot="1" x14ac:dyDescent="0.25">
      <c r="A125" s="22"/>
      <c r="B125" s="22"/>
      <c r="C125" s="22"/>
      <c r="D125" s="27"/>
      <c r="E125" s="22"/>
      <c r="F125" s="14"/>
      <c r="G125" s="15"/>
      <c r="H125" s="7"/>
      <c r="I125" s="7"/>
      <c r="J125" s="6"/>
      <c r="K125" s="7"/>
      <c r="L125" s="7"/>
      <c r="M125" s="7"/>
      <c r="N125" s="7"/>
      <c r="O125" s="7"/>
      <c r="P125" s="7"/>
      <c r="Q125" s="7"/>
      <c r="R125" s="16"/>
      <c r="S125" s="7"/>
      <c r="T125" s="4"/>
    </row>
    <row r="126" spans="1:20" ht="15" thickBot="1" x14ac:dyDescent="0.25">
      <c r="A126" s="22"/>
      <c r="B126" s="22"/>
      <c r="C126" s="22"/>
      <c r="D126" s="27"/>
      <c r="E126" s="22"/>
      <c r="F126" s="14"/>
      <c r="G126" s="15"/>
      <c r="H126" s="7"/>
      <c r="I126" s="7"/>
      <c r="J126" s="6"/>
      <c r="K126" s="7"/>
      <c r="L126" s="7"/>
      <c r="M126" s="7"/>
      <c r="N126" s="7"/>
      <c r="O126" s="7"/>
      <c r="P126" s="7"/>
      <c r="Q126" s="7"/>
      <c r="R126" s="16"/>
      <c r="S126" s="7"/>
      <c r="T126" s="4"/>
    </row>
    <row r="127" spans="1:20" ht="15" thickBot="1" x14ac:dyDescent="0.25">
      <c r="A127" s="22"/>
      <c r="B127" s="22"/>
      <c r="C127" s="22"/>
      <c r="D127" s="27"/>
      <c r="E127" s="22"/>
      <c r="F127" s="14"/>
      <c r="G127" s="15"/>
      <c r="H127" s="7"/>
      <c r="I127" s="7"/>
      <c r="J127" s="6"/>
      <c r="K127" s="7"/>
      <c r="L127" s="7"/>
      <c r="M127" s="7"/>
      <c r="N127" s="7"/>
      <c r="O127" s="7"/>
      <c r="P127" s="7"/>
      <c r="Q127" s="7"/>
      <c r="R127" s="16"/>
      <c r="S127" s="7"/>
      <c r="T127" s="4"/>
    </row>
    <row r="128" spans="1:20" ht="15" thickBot="1" x14ac:dyDescent="0.25">
      <c r="A128" s="22"/>
      <c r="B128" s="22"/>
      <c r="C128" s="22"/>
      <c r="D128" s="27"/>
      <c r="E128" s="22"/>
      <c r="F128" s="14"/>
      <c r="G128" s="15"/>
      <c r="H128" s="7"/>
      <c r="I128" s="7"/>
      <c r="J128" s="6"/>
      <c r="K128" s="7"/>
      <c r="L128" s="7"/>
      <c r="M128" s="7"/>
      <c r="N128" s="7"/>
      <c r="O128" s="7"/>
      <c r="P128" s="7"/>
      <c r="Q128" s="7"/>
      <c r="R128" s="16"/>
      <c r="S128" s="7"/>
      <c r="T128" s="4"/>
    </row>
    <row r="129" spans="1:20" ht="15" thickBot="1" x14ac:dyDescent="0.25">
      <c r="A129" s="22"/>
      <c r="B129" s="22"/>
      <c r="C129" s="22"/>
      <c r="D129" s="27"/>
      <c r="E129" s="22"/>
      <c r="F129" s="14"/>
      <c r="G129" s="15"/>
      <c r="H129" s="7"/>
      <c r="I129" s="7"/>
      <c r="J129" s="6"/>
      <c r="K129" s="7"/>
      <c r="L129" s="7"/>
      <c r="M129" s="7"/>
      <c r="N129" s="7"/>
      <c r="O129" s="7"/>
      <c r="P129" s="7"/>
      <c r="Q129" s="7"/>
      <c r="R129" s="16"/>
      <c r="S129" s="7"/>
      <c r="T129" s="4"/>
    </row>
    <row r="130" spans="1:20" ht="15" thickBot="1" x14ac:dyDescent="0.25">
      <c r="A130" s="22"/>
      <c r="B130" s="22"/>
      <c r="C130" s="22"/>
      <c r="D130" s="27"/>
      <c r="E130" s="22"/>
      <c r="F130" s="14"/>
      <c r="G130" s="15"/>
      <c r="H130" s="7"/>
      <c r="I130" s="7"/>
      <c r="J130" s="6"/>
      <c r="K130" s="7"/>
      <c r="L130" s="7"/>
      <c r="M130" s="7"/>
      <c r="N130" s="7"/>
      <c r="O130" s="7"/>
      <c r="P130" s="7"/>
      <c r="Q130" s="7"/>
      <c r="R130" s="16"/>
      <c r="S130" s="7"/>
      <c r="T130" s="4"/>
    </row>
    <row r="131" spans="1:20" ht="15" thickBot="1" x14ac:dyDescent="0.25">
      <c r="A131" s="22"/>
      <c r="B131" s="22"/>
      <c r="C131" s="22"/>
      <c r="D131" s="27"/>
      <c r="E131" s="22"/>
      <c r="F131" s="14"/>
      <c r="G131" s="15"/>
      <c r="H131" s="7"/>
      <c r="I131" s="7"/>
      <c r="J131" s="6"/>
      <c r="K131" s="7"/>
      <c r="L131" s="7"/>
      <c r="M131" s="7"/>
      <c r="N131" s="7"/>
      <c r="O131" s="7"/>
      <c r="P131" s="7"/>
      <c r="Q131" s="7"/>
      <c r="R131" s="16"/>
      <c r="S131" s="7"/>
      <c r="T131" s="4"/>
    </row>
    <row r="132" spans="1:20" ht="15" thickBot="1" x14ac:dyDescent="0.25">
      <c r="A132" s="22"/>
      <c r="B132" s="22"/>
      <c r="C132" s="22"/>
      <c r="D132" s="27"/>
      <c r="E132" s="22"/>
      <c r="F132" s="14"/>
      <c r="G132" s="15"/>
      <c r="H132" s="7"/>
      <c r="I132" s="7"/>
      <c r="J132" s="6"/>
      <c r="K132" s="7"/>
      <c r="L132" s="7"/>
      <c r="M132" s="7"/>
      <c r="N132" s="7"/>
      <c r="O132" s="7"/>
      <c r="P132" s="7"/>
      <c r="Q132" s="7"/>
      <c r="R132" s="16"/>
      <c r="S132" s="7"/>
      <c r="T132" s="4"/>
    </row>
    <row r="133" spans="1:20" ht="15" thickBot="1" x14ac:dyDescent="0.25">
      <c r="A133" s="22"/>
      <c r="B133" s="22"/>
      <c r="C133" s="22"/>
      <c r="D133" s="27"/>
      <c r="E133" s="22"/>
      <c r="F133" s="14"/>
      <c r="G133" s="15"/>
      <c r="H133" s="7"/>
      <c r="I133" s="7"/>
      <c r="J133" s="6"/>
      <c r="K133" s="7"/>
      <c r="L133" s="7"/>
      <c r="M133" s="7"/>
      <c r="N133" s="7"/>
      <c r="O133" s="7"/>
      <c r="P133" s="7"/>
      <c r="Q133" s="7"/>
      <c r="R133" s="16"/>
      <c r="S133" s="7"/>
      <c r="T133" s="4"/>
    </row>
    <row r="134" spans="1:20" ht="15" thickBot="1" x14ac:dyDescent="0.25">
      <c r="A134" s="22"/>
      <c r="B134" s="22"/>
      <c r="C134" s="22"/>
      <c r="D134" s="27"/>
      <c r="E134" s="22"/>
      <c r="F134" s="14"/>
      <c r="G134" s="15"/>
      <c r="H134" s="7"/>
      <c r="I134" s="7"/>
      <c r="J134" s="6"/>
      <c r="K134" s="7"/>
      <c r="L134" s="7"/>
      <c r="M134" s="7"/>
      <c r="N134" s="7"/>
      <c r="O134" s="7"/>
      <c r="P134" s="7"/>
      <c r="Q134" s="7"/>
      <c r="R134" s="16"/>
      <c r="S134" s="7"/>
      <c r="T134" s="4"/>
    </row>
    <row r="135" spans="1:20" ht="15" thickBot="1" x14ac:dyDescent="0.25">
      <c r="A135" s="22"/>
      <c r="B135" s="22"/>
      <c r="C135" s="22"/>
      <c r="D135" s="27"/>
      <c r="E135" s="22"/>
      <c r="F135" s="14"/>
      <c r="G135" s="15"/>
      <c r="H135" s="7"/>
      <c r="I135" s="7"/>
      <c r="J135" s="6"/>
      <c r="K135" s="7"/>
      <c r="L135" s="7"/>
      <c r="M135" s="7"/>
      <c r="N135" s="7"/>
      <c r="O135" s="7"/>
      <c r="P135" s="7"/>
      <c r="Q135" s="7"/>
      <c r="R135" s="16"/>
      <c r="S135" s="7"/>
      <c r="T135" s="4"/>
    </row>
    <row r="136" spans="1:20" ht="15" thickBot="1" x14ac:dyDescent="0.25">
      <c r="A136" s="22"/>
      <c r="B136" s="22"/>
      <c r="C136" s="22"/>
      <c r="D136" s="27"/>
      <c r="E136" s="22"/>
      <c r="F136" s="14"/>
      <c r="G136" s="15"/>
      <c r="H136" s="7"/>
      <c r="I136" s="7"/>
      <c r="J136" s="6"/>
      <c r="K136" s="7"/>
      <c r="L136" s="7"/>
      <c r="M136" s="7"/>
      <c r="N136" s="7"/>
      <c r="O136" s="7"/>
      <c r="P136" s="7"/>
      <c r="Q136" s="7"/>
      <c r="R136" s="16"/>
      <c r="S136" s="7"/>
      <c r="T136" s="4"/>
    </row>
    <row r="137" spans="1:20" ht="15" thickBot="1" x14ac:dyDescent="0.25">
      <c r="A137" s="22"/>
      <c r="B137" s="22"/>
      <c r="C137" s="22"/>
      <c r="D137" s="27"/>
      <c r="E137" s="22"/>
      <c r="F137" s="14"/>
      <c r="G137" s="15"/>
      <c r="H137" s="7"/>
      <c r="I137" s="7"/>
      <c r="J137" s="6"/>
      <c r="K137" s="7"/>
      <c r="L137" s="7"/>
      <c r="M137" s="7"/>
      <c r="N137" s="7"/>
      <c r="O137" s="7"/>
      <c r="P137" s="7"/>
      <c r="Q137" s="7"/>
      <c r="R137" s="16"/>
      <c r="S137" s="7"/>
      <c r="T137" s="4"/>
    </row>
    <row r="138" spans="1:20" ht="15" thickBot="1" x14ac:dyDescent="0.25">
      <c r="A138" s="22"/>
      <c r="B138" s="22"/>
      <c r="C138" s="22"/>
      <c r="D138" s="27"/>
      <c r="E138" s="22"/>
      <c r="F138" s="14"/>
      <c r="G138" s="15"/>
      <c r="H138" s="7"/>
      <c r="I138" s="7"/>
      <c r="J138" s="6"/>
      <c r="K138" s="7"/>
      <c r="L138" s="7"/>
      <c r="M138" s="7"/>
      <c r="N138" s="7"/>
      <c r="O138" s="7"/>
      <c r="P138" s="7"/>
      <c r="Q138" s="7"/>
      <c r="R138" s="16"/>
      <c r="S138" s="7"/>
      <c r="T138" s="4"/>
    </row>
    <row r="139" spans="1:20" ht="15" thickBot="1" x14ac:dyDescent="0.25">
      <c r="A139" s="22"/>
      <c r="B139" s="22"/>
      <c r="C139" s="22"/>
      <c r="D139" s="27"/>
      <c r="E139" s="22"/>
      <c r="F139" s="14"/>
      <c r="G139" s="15"/>
      <c r="H139" s="7"/>
      <c r="I139" s="7"/>
      <c r="J139" s="6"/>
      <c r="K139" s="7"/>
      <c r="L139" s="7"/>
      <c r="M139" s="7"/>
      <c r="N139" s="7"/>
      <c r="O139" s="7"/>
      <c r="P139" s="7"/>
      <c r="Q139" s="7"/>
      <c r="R139" s="16"/>
      <c r="S139" s="7"/>
      <c r="T139" s="4"/>
    </row>
    <row r="140" spans="1:20" ht="15" thickBot="1" x14ac:dyDescent="0.25">
      <c r="A140" s="22"/>
      <c r="B140" s="22"/>
      <c r="C140" s="22"/>
      <c r="D140" s="27"/>
      <c r="E140" s="22"/>
      <c r="F140" s="14"/>
      <c r="G140" s="15"/>
      <c r="H140" s="7"/>
      <c r="I140" s="7"/>
      <c r="J140" s="6"/>
      <c r="K140" s="7"/>
      <c r="L140" s="7"/>
      <c r="M140" s="7"/>
      <c r="N140" s="7"/>
      <c r="O140" s="7"/>
      <c r="P140" s="7"/>
      <c r="Q140" s="7"/>
      <c r="R140" s="16"/>
      <c r="S140" s="7"/>
      <c r="T140" s="4"/>
    </row>
    <row r="141" spans="1:20" ht="15" thickBot="1" x14ac:dyDescent="0.25">
      <c r="A141" s="22"/>
      <c r="B141" s="22"/>
      <c r="C141" s="22"/>
      <c r="D141" s="27"/>
      <c r="E141" s="22"/>
      <c r="F141" s="14"/>
      <c r="G141" s="15"/>
      <c r="H141" s="7"/>
      <c r="I141" s="7"/>
      <c r="J141" s="6"/>
      <c r="K141" s="7"/>
      <c r="L141" s="7"/>
      <c r="M141" s="7"/>
      <c r="N141" s="7"/>
      <c r="O141" s="7"/>
      <c r="P141" s="7"/>
      <c r="Q141" s="7"/>
      <c r="R141" s="16"/>
      <c r="S141" s="7"/>
      <c r="T141" s="4"/>
    </row>
    <row r="142" spans="1:20" ht="15" thickBot="1" x14ac:dyDescent="0.25">
      <c r="A142" s="22"/>
      <c r="B142" s="22"/>
      <c r="C142" s="22"/>
      <c r="D142" s="27"/>
      <c r="E142" s="22"/>
      <c r="F142" s="14"/>
      <c r="G142" s="15"/>
      <c r="H142" s="7"/>
      <c r="I142" s="7"/>
      <c r="J142" s="6"/>
      <c r="K142" s="7"/>
      <c r="L142" s="7"/>
      <c r="M142" s="7"/>
      <c r="N142" s="7"/>
      <c r="O142" s="7"/>
      <c r="P142" s="7"/>
      <c r="Q142" s="7"/>
      <c r="R142" s="16"/>
      <c r="S142" s="7"/>
      <c r="T142" s="4"/>
    </row>
    <row r="143" spans="1:20" ht="15" thickBot="1" x14ac:dyDescent="0.25">
      <c r="A143" s="22"/>
      <c r="B143" s="22"/>
      <c r="C143" s="22"/>
      <c r="D143" s="27"/>
      <c r="E143" s="22"/>
      <c r="F143" s="14"/>
      <c r="G143" s="15"/>
      <c r="H143" s="7"/>
      <c r="I143" s="7"/>
      <c r="J143" s="6"/>
      <c r="K143" s="7"/>
      <c r="L143" s="7"/>
      <c r="M143" s="7"/>
      <c r="N143" s="7"/>
      <c r="O143" s="7"/>
      <c r="P143" s="7"/>
      <c r="Q143" s="7"/>
      <c r="R143" s="16"/>
      <c r="S143" s="7"/>
      <c r="T143" s="4"/>
    </row>
    <row r="144" spans="1:20" ht="15" thickBot="1" x14ac:dyDescent="0.25">
      <c r="A144" s="22"/>
      <c r="B144" s="22"/>
      <c r="C144" s="22"/>
      <c r="D144" s="27"/>
      <c r="E144" s="22"/>
      <c r="F144" s="14"/>
      <c r="G144" s="15"/>
      <c r="H144" s="7"/>
      <c r="I144" s="7"/>
      <c r="J144" s="6"/>
      <c r="K144" s="7"/>
      <c r="L144" s="7"/>
      <c r="M144" s="7"/>
      <c r="N144" s="7"/>
      <c r="O144" s="7"/>
      <c r="P144" s="7"/>
      <c r="Q144" s="7"/>
      <c r="R144" s="16"/>
      <c r="S144" s="7"/>
      <c r="T144" s="4"/>
    </row>
    <row r="145" spans="1:20" ht="15" thickBot="1" x14ac:dyDescent="0.25">
      <c r="A145" s="22"/>
      <c r="B145" s="22"/>
      <c r="C145" s="22"/>
      <c r="D145" s="27"/>
      <c r="E145" s="22"/>
      <c r="F145" s="14"/>
      <c r="G145" s="15"/>
      <c r="H145" s="7"/>
      <c r="I145" s="7"/>
      <c r="J145" s="6"/>
      <c r="K145" s="7"/>
      <c r="L145" s="7"/>
      <c r="M145" s="7"/>
      <c r="N145" s="7"/>
      <c r="O145" s="7"/>
      <c r="P145" s="7"/>
      <c r="Q145" s="7"/>
      <c r="R145" s="16"/>
      <c r="S145" s="7"/>
      <c r="T145" s="4"/>
    </row>
    <row r="146" spans="1:20" ht="15" thickBot="1" x14ac:dyDescent="0.25">
      <c r="A146" s="22"/>
      <c r="B146" s="22"/>
      <c r="C146" s="22"/>
      <c r="D146" s="27"/>
      <c r="E146" s="22"/>
      <c r="F146" s="14"/>
      <c r="G146" s="15"/>
      <c r="H146" s="7"/>
      <c r="I146" s="7"/>
      <c r="J146" s="6"/>
      <c r="K146" s="7"/>
      <c r="L146" s="7"/>
      <c r="M146" s="7"/>
      <c r="N146" s="7"/>
      <c r="O146" s="7"/>
      <c r="P146" s="7"/>
      <c r="Q146" s="7"/>
      <c r="R146" s="16"/>
      <c r="S146" s="7"/>
      <c r="T146" s="4"/>
    </row>
    <row r="147" spans="1:20" ht="15" thickBot="1" x14ac:dyDescent="0.25">
      <c r="A147" s="22"/>
      <c r="B147" s="22"/>
      <c r="C147" s="22"/>
      <c r="D147" s="27"/>
      <c r="E147" s="22"/>
      <c r="F147" s="14"/>
      <c r="G147" s="15"/>
      <c r="H147" s="7"/>
      <c r="I147" s="7"/>
      <c r="J147" s="6"/>
      <c r="K147" s="7"/>
      <c r="L147" s="7"/>
      <c r="M147" s="7"/>
      <c r="N147" s="7"/>
      <c r="O147" s="7"/>
      <c r="P147" s="7"/>
      <c r="Q147" s="7"/>
      <c r="R147" s="16"/>
      <c r="S147" s="7"/>
      <c r="T147" s="4"/>
    </row>
    <row r="148" spans="1:20" ht="15" thickBot="1" x14ac:dyDescent="0.25">
      <c r="A148" s="22"/>
      <c r="B148" s="22"/>
      <c r="C148" s="22"/>
      <c r="D148" s="27"/>
      <c r="E148" s="22"/>
      <c r="F148" s="14"/>
      <c r="G148" s="15"/>
      <c r="H148" s="7"/>
      <c r="I148" s="7"/>
      <c r="J148" s="6"/>
      <c r="K148" s="7"/>
      <c r="L148" s="7"/>
      <c r="M148" s="7"/>
      <c r="N148" s="7"/>
      <c r="O148" s="7"/>
      <c r="P148" s="7"/>
      <c r="Q148" s="7"/>
      <c r="R148" s="16"/>
      <c r="S148" s="7"/>
      <c r="T148" s="4"/>
    </row>
    <row r="149" spans="1:20" ht="15" thickBot="1" x14ac:dyDescent="0.25">
      <c r="A149" s="22"/>
      <c r="B149" s="22"/>
      <c r="C149" s="22"/>
      <c r="D149" s="27"/>
      <c r="E149" s="22"/>
      <c r="F149" s="14"/>
      <c r="G149" s="15"/>
      <c r="H149" s="7"/>
      <c r="I149" s="7"/>
      <c r="J149" s="6"/>
      <c r="K149" s="7"/>
      <c r="L149" s="7"/>
      <c r="M149" s="7"/>
      <c r="N149" s="7"/>
      <c r="O149" s="7"/>
      <c r="P149" s="7"/>
      <c r="Q149" s="7"/>
      <c r="R149" s="16"/>
      <c r="S149" s="7"/>
      <c r="T149" s="4"/>
    </row>
    <row r="150" spans="1:20" ht="15" thickBot="1" x14ac:dyDescent="0.25">
      <c r="A150" s="22"/>
      <c r="B150" s="22"/>
      <c r="C150" s="22"/>
      <c r="D150" s="27"/>
      <c r="E150" s="22"/>
      <c r="F150" s="14"/>
      <c r="G150" s="15"/>
      <c r="H150" s="7"/>
      <c r="I150" s="7"/>
      <c r="J150" s="6"/>
      <c r="K150" s="7"/>
      <c r="L150" s="7"/>
      <c r="M150" s="7"/>
      <c r="N150" s="7"/>
      <c r="O150" s="7"/>
      <c r="P150" s="7"/>
      <c r="Q150" s="7"/>
      <c r="R150" s="16"/>
      <c r="S150" s="7"/>
      <c r="T150" s="4"/>
    </row>
    <row r="151" spans="1:20" ht="15" thickBot="1" x14ac:dyDescent="0.25">
      <c r="A151" s="22"/>
      <c r="B151" s="22"/>
      <c r="C151" s="22"/>
      <c r="D151" s="27"/>
      <c r="E151" s="22"/>
      <c r="F151" s="14"/>
      <c r="G151" s="15"/>
      <c r="H151" s="7"/>
      <c r="I151" s="7"/>
      <c r="J151" s="6"/>
      <c r="K151" s="7"/>
      <c r="L151" s="7"/>
      <c r="M151" s="7"/>
      <c r="N151" s="7"/>
      <c r="O151" s="7"/>
      <c r="P151" s="7"/>
      <c r="Q151" s="7"/>
      <c r="R151" s="16"/>
      <c r="S151" s="7"/>
      <c r="T151" s="4"/>
    </row>
    <row r="152" spans="1:20" ht="15" thickBot="1" x14ac:dyDescent="0.25">
      <c r="A152" s="22"/>
      <c r="B152" s="22"/>
      <c r="C152" s="22"/>
      <c r="D152" s="27"/>
      <c r="E152" s="22"/>
      <c r="F152" s="14"/>
      <c r="G152" s="15"/>
      <c r="H152" s="7"/>
      <c r="I152" s="7"/>
      <c r="J152" s="6"/>
      <c r="K152" s="7"/>
      <c r="L152" s="7"/>
      <c r="M152" s="7"/>
      <c r="N152" s="7"/>
      <c r="O152" s="7"/>
      <c r="P152" s="7"/>
      <c r="Q152" s="7"/>
      <c r="R152" s="16"/>
      <c r="S152" s="7"/>
      <c r="T152" s="4"/>
    </row>
    <row r="153" spans="1:20" ht="15" thickBot="1" x14ac:dyDescent="0.25">
      <c r="A153" s="22"/>
      <c r="B153" s="22"/>
      <c r="C153" s="22"/>
      <c r="D153" s="27"/>
      <c r="E153" s="22"/>
      <c r="F153" s="14"/>
      <c r="G153" s="15"/>
      <c r="H153" s="7"/>
      <c r="I153" s="7"/>
      <c r="J153" s="6"/>
      <c r="K153" s="7"/>
      <c r="L153" s="7"/>
      <c r="M153" s="7"/>
      <c r="N153" s="7"/>
      <c r="O153" s="7"/>
      <c r="P153" s="7"/>
      <c r="Q153" s="7"/>
      <c r="R153" s="16"/>
      <c r="S153" s="7"/>
      <c r="T153" s="4"/>
    </row>
    <row r="154" spans="1:20" ht="15" thickBot="1" x14ac:dyDescent="0.25">
      <c r="A154" s="22"/>
      <c r="B154" s="22"/>
      <c r="C154" s="22"/>
      <c r="D154" s="27"/>
      <c r="E154" s="22"/>
      <c r="F154" s="14"/>
      <c r="G154" s="15"/>
      <c r="H154" s="7"/>
      <c r="I154" s="7"/>
      <c r="J154" s="6"/>
      <c r="K154" s="7"/>
      <c r="L154" s="7"/>
      <c r="M154" s="7"/>
      <c r="N154" s="7"/>
      <c r="O154" s="7"/>
      <c r="P154" s="7"/>
      <c r="Q154" s="7"/>
      <c r="R154" s="16"/>
      <c r="S154" s="7"/>
      <c r="T154" s="4"/>
    </row>
    <row r="155" spans="1:20" ht="15" thickBot="1" x14ac:dyDescent="0.25">
      <c r="A155" s="22"/>
      <c r="B155" s="22"/>
      <c r="C155" s="22"/>
      <c r="D155" s="27"/>
      <c r="E155" s="22"/>
      <c r="F155" s="14"/>
      <c r="G155" s="15"/>
      <c r="H155" s="7"/>
      <c r="I155" s="7"/>
      <c r="J155" s="6"/>
      <c r="K155" s="7"/>
      <c r="L155" s="7"/>
      <c r="M155" s="7"/>
      <c r="N155" s="7"/>
      <c r="O155" s="7"/>
      <c r="P155" s="7"/>
      <c r="Q155" s="7"/>
      <c r="R155" s="16"/>
      <c r="S155" s="7"/>
      <c r="T155" s="4"/>
    </row>
    <row r="156" spans="1:20" ht="15" thickBot="1" x14ac:dyDescent="0.25">
      <c r="A156" s="22"/>
      <c r="B156" s="22"/>
      <c r="C156" s="22"/>
      <c r="D156" s="27"/>
      <c r="E156" s="22"/>
      <c r="F156" s="14"/>
      <c r="G156" s="15"/>
      <c r="H156" s="7"/>
      <c r="I156" s="7"/>
      <c r="J156" s="6"/>
      <c r="K156" s="7"/>
      <c r="L156" s="7"/>
      <c r="M156" s="7"/>
      <c r="N156" s="7"/>
      <c r="O156" s="7"/>
      <c r="P156" s="7"/>
      <c r="Q156" s="7"/>
      <c r="R156" s="16"/>
      <c r="S156" s="7"/>
      <c r="T156"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5:T5 H5:I156 S7:T156 S6" name="区域3" securityDescriptor="O:WDG:WDD:(A;;CC;;;WD)"/>
    <protectedRange algorithmName="SHA-512" hashValue="K/SDhfe+/mjxv835odsVoEdtAHi7cAaH/jgwxLhbSWA8AwXq7rzFQ5bNmKChXjNkjDXl9kBDks9BeCwB940epA==" saltValue="Umv4IPsuPuqtBoPxakNlTw==" spinCount="100000" sqref="A6:E156 H5:Q156 S5:T5 E5 S7:T156 S6" name="区域1" securityDescriptor="O:WDG:WDD:(A;;CC;;;WD)"/>
    <protectedRange algorithmName="SHA-512" hashValue="l1fHgc1sn3GbDQtgPtObh5+t7OL3RqRoTbD8spI9RdpGb1tJka3sPqVR5prcrUOY6S1IScfOCNcLFg9dAyDrRQ==" saltValue="nrfajk7BgFTF1u/ElXNgLQ==" spinCount="100000" sqref="J5:Q156" name="区域2" securityDescriptor="O:WDG:WDD:(A;;CC;;;WD)"/>
    <protectedRange algorithmName="SHA-512" hashValue="K/SDhfe+/mjxv835odsVoEdtAHi7cAaH/jgwxLhbSWA8AwXq7rzFQ5bNmKChXjNkjDXl9kBDks9BeCwB940epA==" saltValue="Umv4IPsuPuqtBoPxakNlTw==" spinCount="100000" sqref="A5:D5" name="区域1_2" securityDescriptor="O:WDG:WDD:(A;;CC;;;WD)"/>
    <protectedRange algorithmName="SHA-512" hashValue="Wz6AdmABacdLpzhjV/iEHOpAZxX5uFPUHfb7O8gHmSRJrtjrAEnR8v1VZNZM7oz8udZc1nX8h9RDIZmlvaZYtA==" saltValue="s5A0E9YuB7q7LjZBwuMWPQ==" spinCount="100000" sqref="T6" name="区域3_1_1" securityDescriptor="O:WDG:WDD:(A;;CC;;;WD)"/>
  </protectedRanges>
  <mergeCells count="9">
    <mergeCell ref="B1:T1"/>
    <mergeCell ref="A3:C3"/>
    <mergeCell ref="D3:D4"/>
    <mergeCell ref="E3:I3"/>
    <mergeCell ref="J3:M3"/>
    <mergeCell ref="N3:Q3"/>
    <mergeCell ref="R3:R4"/>
    <mergeCell ref="S3:S4"/>
    <mergeCell ref="T3:T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C1D7D-E826-4B92-88F8-CCC91DC09496}">
  <dimension ref="A1:T31"/>
  <sheetViews>
    <sheetView workbookViewId="0">
      <selection activeCell="A6" sqref="A6:C6"/>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17" t="s">
        <v>7</v>
      </c>
      <c r="J4" s="3" t="s">
        <v>9</v>
      </c>
      <c r="K4" s="3" t="s">
        <v>11</v>
      </c>
      <c r="L4" s="3" t="s">
        <v>27</v>
      </c>
      <c r="M4" s="3" t="s">
        <v>21</v>
      </c>
      <c r="N4" s="13" t="s">
        <v>28</v>
      </c>
      <c r="O4" s="9" t="s">
        <v>5</v>
      </c>
      <c r="P4" s="13" t="s">
        <v>29</v>
      </c>
      <c r="Q4" s="9" t="s">
        <v>5</v>
      </c>
      <c r="R4" s="44"/>
      <c r="S4" s="46"/>
      <c r="T4" s="41"/>
    </row>
    <row r="5" spans="1:20" ht="15.75" customHeight="1" thickBot="1" x14ac:dyDescent="0.25">
      <c r="A5" s="20">
        <v>61.501818999999998</v>
      </c>
      <c r="B5" s="20">
        <v>142.99308600000001</v>
      </c>
      <c r="C5" s="20">
        <v>713</v>
      </c>
      <c r="D5" s="26">
        <v>43624</v>
      </c>
      <c r="E5" s="12">
        <v>-19</v>
      </c>
      <c r="F5" s="14">
        <f t="shared" ref="F5:F31" si="0">IF(I5="Melted Out", 0, IF(I5="","",H5-E5-K5-M5))</f>
        <v>1212</v>
      </c>
      <c r="G5" s="15">
        <f t="shared" ref="G5:G31" si="1">IF(AND(F5&lt;&gt;"",F4&lt;&gt;""),IF(I5="New Installation",0,IF(I5="Melted Out","&gt;"&amp;TEXT((F4+K4+M4)-(F5+K5+M5),"0.00"),(F4+K4+M4)-(F5+K5+M5))),"")</f>
        <v>0</v>
      </c>
      <c r="H5" s="7">
        <v>1200</v>
      </c>
      <c r="I5" s="7" t="s">
        <v>14</v>
      </c>
      <c r="J5" s="6" t="s">
        <v>17</v>
      </c>
      <c r="K5" s="7">
        <v>7</v>
      </c>
      <c r="L5" s="7"/>
      <c r="M5" s="7">
        <v>0</v>
      </c>
      <c r="N5" s="7"/>
      <c r="O5" s="7"/>
      <c r="P5" s="7"/>
      <c r="Q5" s="7"/>
      <c r="R5" s="16">
        <f t="shared" ref="R5:R31" si="2">IF(I5="New Installation",0,IF(I5="","",IF(OR(I5="Melted Out",F5=0),"&gt;"&amp;TEXT((F4-F5)*IF(ISNUMBER(P5),P5,0.9)+M4*N4-M5*N5,"0.00"),(F4-F5)*IF(ISNUMBER(P5),P5,0.9)+M4*N4-M5*N5)))</f>
        <v>0</v>
      </c>
      <c r="S5" s="7"/>
      <c r="T5" s="4" t="s">
        <v>35</v>
      </c>
    </row>
    <row r="6" spans="1:20" ht="385" thickBot="1" x14ac:dyDescent="0.25">
      <c r="A6" s="5">
        <v>61.501402985304502</v>
      </c>
      <c r="B6" s="5">
        <v>142.99187896773199</v>
      </c>
      <c r="C6" s="6">
        <v>701.12707499999897</v>
      </c>
      <c r="D6" s="4">
        <v>44075</v>
      </c>
      <c r="E6" s="12">
        <v>312</v>
      </c>
      <c r="F6" s="14">
        <f t="shared" si="0"/>
        <v>881</v>
      </c>
      <c r="G6" s="15">
        <f t="shared" si="1"/>
        <v>331</v>
      </c>
      <c r="H6" s="7">
        <v>1200</v>
      </c>
      <c r="I6" s="7" t="s">
        <v>41</v>
      </c>
      <c r="J6" s="8" t="s">
        <v>17</v>
      </c>
      <c r="K6" s="7">
        <v>7</v>
      </c>
      <c r="L6" s="7"/>
      <c r="M6" s="7">
        <v>0</v>
      </c>
      <c r="N6" s="7"/>
      <c r="O6" s="7"/>
      <c r="P6" s="7"/>
      <c r="Q6" s="7"/>
      <c r="R6" s="16">
        <f t="shared" si="2"/>
        <v>297.90000000000003</v>
      </c>
      <c r="S6" s="7" t="s">
        <v>49</v>
      </c>
      <c r="T6" s="4" t="s">
        <v>48</v>
      </c>
    </row>
    <row r="7" spans="1:20" ht="16" thickBot="1" x14ac:dyDescent="0.25">
      <c r="A7" s="5"/>
      <c r="B7" s="5"/>
      <c r="C7" s="6"/>
      <c r="D7" s="4"/>
      <c r="E7" s="12"/>
      <c r="F7" s="14" t="str">
        <f t="shared" si="0"/>
        <v/>
      </c>
      <c r="G7" s="15" t="str">
        <f t="shared" si="1"/>
        <v/>
      </c>
      <c r="H7" s="7"/>
      <c r="I7" s="7"/>
      <c r="J7" s="8"/>
      <c r="K7" s="7"/>
      <c r="L7" s="7"/>
      <c r="M7" s="7"/>
      <c r="N7" s="7"/>
      <c r="O7" s="7"/>
      <c r="P7" s="7"/>
      <c r="Q7" s="7"/>
      <c r="R7" s="16" t="str">
        <f t="shared" si="2"/>
        <v/>
      </c>
      <c r="S7" s="7"/>
      <c r="T7" s="4"/>
    </row>
    <row r="8" spans="1:20" ht="16" thickBot="1" x14ac:dyDescent="0.25">
      <c r="A8" s="4"/>
      <c r="B8" s="4"/>
      <c r="C8" s="4"/>
      <c r="D8" s="4"/>
      <c r="E8" s="12"/>
      <c r="F8" s="14" t="str">
        <f t="shared" si="0"/>
        <v/>
      </c>
      <c r="G8" s="15" t="str">
        <f t="shared" si="1"/>
        <v/>
      </c>
      <c r="H8" s="7"/>
      <c r="I8" s="7"/>
      <c r="J8" s="4"/>
      <c r="K8" s="6"/>
      <c r="L8" s="6"/>
      <c r="M8" s="6"/>
      <c r="N8" s="7"/>
      <c r="O8" s="4"/>
      <c r="P8" s="7"/>
      <c r="Q8" s="7"/>
      <c r="R8" s="16" t="str">
        <f t="shared" si="2"/>
        <v/>
      </c>
      <c r="S8" s="7"/>
      <c r="T8" s="4"/>
    </row>
    <row r="9" spans="1:20" ht="16" thickBot="1" x14ac:dyDescent="0.25">
      <c r="A9" s="4"/>
      <c r="B9" s="4"/>
      <c r="C9" s="4"/>
      <c r="D9" s="4"/>
      <c r="E9" s="12"/>
      <c r="F9" s="14" t="str">
        <f t="shared" si="0"/>
        <v/>
      </c>
      <c r="G9" s="15" t="str">
        <f t="shared" si="1"/>
        <v/>
      </c>
      <c r="H9" s="7"/>
      <c r="I9" s="7"/>
      <c r="J9" s="4"/>
      <c r="K9" s="6"/>
      <c r="L9" s="6"/>
      <c r="M9" s="6"/>
      <c r="N9" s="7"/>
      <c r="O9" s="4"/>
      <c r="P9" s="7"/>
      <c r="Q9" s="7"/>
      <c r="R9" s="16" t="str">
        <f t="shared" si="2"/>
        <v/>
      </c>
      <c r="S9" s="7"/>
      <c r="T9" s="4"/>
    </row>
    <row r="10" spans="1:20" ht="16" thickBot="1" x14ac:dyDescent="0.25">
      <c r="A10" s="4"/>
      <c r="B10" s="4"/>
      <c r="C10" s="4"/>
      <c r="D10" s="4"/>
      <c r="E10" s="12"/>
      <c r="F10" s="14" t="str">
        <f t="shared" si="0"/>
        <v/>
      </c>
      <c r="G10" s="15" t="str">
        <f t="shared" si="1"/>
        <v/>
      </c>
      <c r="H10" s="7"/>
      <c r="I10" s="7"/>
      <c r="J10" s="4"/>
      <c r="K10" s="6"/>
      <c r="L10" s="6"/>
      <c r="M10" s="6"/>
      <c r="N10" s="7"/>
      <c r="O10" s="7"/>
      <c r="P10" s="7"/>
      <c r="Q10" s="7"/>
      <c r="R10" s="16" t="str">
        <f t="shared" si="2"/>
        <v/>
      </c>
      <c r="S10" s="7"/>
      <c r="T10" s="4"/>
    </row>
    <row r="11" spans="1:20" ht="16" thickBot="1" x14ac:dyDescent="0.25">
      <c r="A11" s="4"/>
      <c r="B11" s="4"/>
      <c r="C11" s="4"/>
      <c r="D11" s="4"/>
      <c r="E11" s="12"/>
      <c r="F11" s="14" t="str">
        <f t="shared" si="0"/>
        <v/>
      </c>
      <c r="G11" s="15" t="str">
        <f t="shared" si="1"/>
        <v/>
      </c>
      <c r="H11" s="7"/>
      <c r="I11" s="7"/>
      <c r="J11" s="4"/>
      <c r="K11" s="6"/>
      <c r="L11" s="6"/>
      <c r="M11" s="6"/>
      <c r="N11" s="7"/>
      <c r="O11" s="4"/>
      <c r="P11" s="7"/>
      <c r="Q11" s="7"/>
      <c r="R11" s="16" t="str">
        <f t="shared" si="2"/>
        <v/>
      </c>
      <c r="S11" s="7"/>
      <c r="T11" s="4"/>
    </row>
    <row r="12" spans="1:20" ht="16" thickBot="1" x14ac:dyDescent="0.25">
      <c r="A12" s="4"/>
      <c r="B12" s="4"/>
      <c r="C12" s="4"/>
      <c r="D12" s="4"/>
      <c r="E12" s="12"/>
      <c r="F12" s="14" t="str">
        <f t="shared" si="0"/>
        <v/>
      </c>
      <c r="G12" s="15" t="str">
        <f t="shared" si="1"/>
        <v/>
      </c>
      <c r="H12" s="7"/>
      <c r="I12" s="7"/>
      <c r="J12" s="4"/>
      <c r="K12" s="6"/>
      <c r="L12" s="6"/>
      <c r="M12" s="6"/>
      <c r="N12" s="7"/>
      <c r="O12" s="4"/>
      <c r="P12" s="7"/>
      <c r="Q12" s="7"/>
      <c r="R12" s="16" t="str">
        <f t="shared" si="2"/>
        <v/>
      </c>
      <c r="S12" s="7"/>
      <c r="T12" s="4"/>
    </row>
    <row r="13" spans="1:20" ht="16" thickBot="1" x14ac:dyDescent="0.25">
      <c r="A13" s="4"/>
      <c r="B13" s="4"/>
      <c r="C13" s="4"/>
      <c r="D13" s="4"/>
      <c r="E13" s="12"/>
      <c r="F13" s="14" t="str">
        <f t="shared" si="0"/>
        <v/>
      </c>
      <c r="G13" s="15" t="str">
        <f>IF(AND(F13&lt;&gt;"",F12&lt;&gt;""),IF(I13="New Installation",0,IF(I13="Melted Out","&gt;"&amp;TEXT((F12+K12+M12)-(F13+K13+M13),"0.00"),(F12+K12+M12)-(F13+K13+M13))),"")</f>
        <v/>
      </c>
      <c r="H13" s="7"/>
      <c r="I13" s="7"/>
      <c r="J13" s="4"/>
      <c r="K13" s="6"/>
      <c r="L13" s="6"/>
      <c r="M13" s="6"/>
      <c r="N13" s="7"/>
      <c r="O13" s="4"/>
      <c r="P13" s="7"/>
      <c r="Q13" s="4"/>
      <c r="R13" s="16" t="str">
        <f>IF(I13="New Installation",0,IF(I13="","",IF(OR(I13="Melted Out",F13=0),"&gt;"&amp;TEXT((F12-F13)*IF(ISNUMBER(P13),P13,0.9)+M12*N12-M13*N13,"0.00"),(F12-F13)*IF(ISNUMBER(P13),P13,0.9)+M12*N12-M13*N13)))</f>
        <v/>
      </c>
      <c r="S13" s="7"/>
      <c r="T13" s="4"/>
    </row>
    <row r="14" spans="1:20" ht="16" thickBot="1" x14ac:dyDescent="0.25">
      <c r="A14" s="4"/>
      <c r="B14" s="4"/>
      <c r="C14" s="4"/>
      <c r="D14" s="4"/>
      <c r="E14" s="12"/>
      <c r="F14" s="14" t="str">
        <f t="shared" si="0"/>
        <v/>
      </c>
      <c r="G14" s="15" t="str">
        <f>IF(AND(F14&lt;&gt;"",F13&lt;&gt;""),IF(I14="New Installation",0,IF(I14="Melted Out","&gt;"&amp;TEXT((F13+K13+M13)-(F14+K14+M14),"0.00"),(F13+K13+M13)-(F14+K14+M14))),"")</f>
        <v/>
      </c>
      <c r="H14" s="7"/>
      <c r="I14" s="7"/>
      <c r="J14" s="4"/>
      <c r="K14" s="6"/>
      <c r="L14" s="6"/>
      <c r="M14" s="6"/>
      <c r="N14" s="7"/>
      <c r="O14" s="4"/>
      <c r="P14" s="7"/>
      <c r="Q14" s="4"/>
      <c r="R14" s="16" t="str">
        <f>IF(I14="New Installation",0,IF(I14="","",IF(OR(I14="Melted Out",F14=0),"&gt;"&amp;TEXT((F13-F14)*IF(ISNUMBER(P14),P14,0.9)+M13*N13-M14*N14,"0.00"),(F13-F14)*IF(ISNUMBER(P14),P14,0.9)+M13*N13-M14*N14)))</f>
        <v/>
      </c>
      <c r="S14" s="7"/>
      <c r="T14" s="4"/>
    </row>
    <row r="15" spans="1:20" ht="16" thickBot="1" x14ac:dyDescent="0.25">
      <c r="A15" s="4"/>
      <c r="B15" s="4"/>
      <c r="C15" s="4"/>
      <c r="D15" s="4"/>
      <c r="E15" s="12"/>
      <c r="F15" s="14" t="str">
        <f t="shared" si="0"/>
        <v/>
      </c>
      <c r="G15" s="15" t="str">
        <f t="shared" si="1"/>
        <v/>
      </c>
      <c r="H15" s="7"/>
      <c r="I15" s="7"/>
      <c r="J15" s="4"/>
      <c r="K15" s="6"/>
      <c r="L15" s="6"/>
      <c r="M15" s="6"/>
      <c r="N15" s="7"/>
      <c r="O15" s="4"/>
      <c r="P15" s="7"/>
      <c r="Q15" s="4"/>
      <c r="R15" s="16" t="str">
        <f t="shared" si="2"/>
        <v/>
      </c>
      <c r="S15" s="7"/>
      <c r="T15" s="4"/>
    </row>
    <row r="16" spans="1:20" ht="16" thickBot="1" x14ac:dyDescent="0.25">
      <c r="A16" s="4"/>
      <c r="B16" s="4"/>
      <c r="C16" s="4"/>
      <c r="D16" s="4"/>
      <c r="E16" s="12"/>
      <c r="F16" s="14" t="str">
        <f t="shared" si="0"/>
        <v/>
      </c>
      <c r="G16" s="15" t="str">
        <f t="shared" si="1"/>
        <v/>
      </c>
      <c r="H16" s="7"/>
      <c r="I16" s="7"/>
      <c r="J16" s="4"/>
      <c r="K16" s="6"/>
      <c r="L16" s="6"/>
      <c r="M16" s="6"/>
      <c r="N16" s="7"/>
      <c r="O16" s="4"/>
      <c r="P16" s="7"/>
      <c r="Q16" s="4"/>
      <c r="R16" s="16" t="str">
        <f t="shared" si="2"/>
        <v/>
      </c>
      <c r="S16" s="7"/>
      <c r="T16" s="4"/>
    </row>
    <row r="17" spans="1:20" ht="16" thickBot="1" x14ac:dyDescent="0.25">
      <c r="A17" s="4"/>
      <c r="B17" s="4"/>
      <c r="C17" s="4"/>
      <c r="D17" s="4"/>
      <c r="E17" s="12"/>
      <c r="F17" s="14" t="str">
        <f t="shared" si="0"/>
        <v/>
      </c>
      <c r="G17" s="15" t="str">
        <f t="shared" si="1"/>
        <v/>
      </c>
      <c r="H17" s="7"/>
      <c r="I17" s="7"/>
      <c r="J17" s="4"/>
      <c r="K17" s="6"/>
      <c r="L17" s="6"/>
      <c r="M17" s="6"/>
      <c r="N17" s="7"/>
      <c r="O17" s="4"/>
      <c r="P17" s="7"/>
      <c r="Q17" s="4"/>
      <c r="R17" s="16" t="str">
        <f t="shared" si="2"/>
        <v/>
      </c>
      <c r="S17" s="7"/>
      <c r="T17" s="4"/>
    </row>
    <row r="18" spans="1:20" ht="16" thickBot="1" x14ac:dyDescent="0.25">
      <c r="A18" s="4"/>
      <c r="B18" s="4"/>
      <c r="C18" s="4"/>
      <c r="D18" s="4"/>
      <c r="E18" s="12"/>
      <c r="F18" s="14" t="str">
        <f t="shared" si="0"/>
        <v/>
      </c>
      <c r="G18" s="15" t="str">
        <f t="shared" si="1"/>
        <v/>
      </c>
      <c r="H18" s="7"/>
      <c r="I18" s="7"/>
      <c r="J18" s="4"/>
      <c r="K18" s="6"/>
      <c r="L18" s="6"/>
      <c r="M18" s="6"/>
      <c r="N18" s="7"/>
      <c r="O18" s="4"/>
      <c r="P18" s="7"/>
      <c r="Q18" s="4"/>
      <c r="R18" s="16" t="str">
        <f t="shared" si="2"/>
        <v/>
      </c>
      <c r="S18" s="7"/>
      <c r="T18" s="4"/>
    </row>
    <row r="19" spans="1:20" ht="16" thickBot="1" x14ac:dyDescent="0.25">
      <c r="A19" s="4"/>
      <c r="B19" s="4"/>
      <c r="C19" s="4"/>
      <c r="D19" s="4"/>
      <c r="E19" s="12"/>
      <c r="F19" s="14" t="str">
        <f t="shared" si="0"/>
        <v/>
      </c>
      <c r="G19" s="15" t="str">
        <f t="shared" si="1"/>
        <v/>
      </c>
      <c r="H19" s="7"/>
      <c r="I19" s="7"/>
      <c r="J19" s="4"/>
      <c r="K19" s="6"/>
      <c r="L19" s="6"/>
      <c r="M19" s="6"/>
      <c r="N19" s="7"/>
      <c r="O19" s="4"/>
      <c r="P19" s="7"/>
      <c r="Q19" s="4"/>
      <c r="R19" s="16" t="str">
        <f t="shared" si="2"/>
        <v/>
      </c>
      <c r="S19" s="7"/>
      <c r="T19" s="4"/>
    </row>
    <row r="20" spans="1:20" ht="16" thickBot="1" x14ac:dyDescent="0.25">
      <c r="A20" s="4"/>
      <c r="B20" s="4"/>
      <c r="C20" s="4"/>
      <c r="D20" s="4"/>
      <c r="E20" s="12"/>
      <c r="F20" s="14" t="str">
        <f t="shared" si="0"/>
        <v/>
      </c>
      <c r="G20" s="15" t="str">
        <f t="shared" si="1"/>
        <v/>
      </c>
      <c r="H20" s="7"/>
      <c r="I20" s="7"/>
      <c r="J20" s="4"/>
      <c r="K20" s="6"/>
      <c r="L20" s="6"/>
      <c r="M20" s="6"/>
      <c r="N20" s="7"/>
      <c r="O20" s="4"/>
      <c r="P20" s="7"/>
      <c r="Q20" s="4"/>
      <c r="R20" s="16" t="str">
        <f t="shared" si="2"/>
        <v/>
      </c>
      <c r="S20" s="7"/>
      <c r="T20" s="4"/>
    </row>
    <row r="21" spans="1:20" ht="16" thickBot="1" x14ac:dyDescent="0.25">
      <c r="A21" s="4"/>
      <c r="B21" s="4"/>
      <c r="C21" s="4"/>
      <c r="D21" s="4"/>
      <c r="E21" s="12"/>
      <c r="F21" s="14" t="str">
        <f t="shared" si="0"/>
        <v/>
      </c>
      <c r="G21" s="15" t="str">
        <f t="shared" si="1"/>
        <v/>
      </c>
      <c r="H21" s="7"/>
      <c r="I21" s="7"/>
      <c r="J21" s="4"/>
      <c r="K21" s="6"/>
      <c r="L21" s="6"/>
      <c r="M21" s="6"/>
      <c r="N21" s="7"/>
      <c r="O21" s="4"/>
      <c r="P21" s="7"/>
      <c r="Q21" s="4"/>
      <c r="R21" s="16" t="str">
        <f t="shared" si="2"/>
        <v/>
      </c>
      <c r="S21" s="7"/>
      <c r="T21" s="4"/>
    </row>
    <row r="22" spans="1:20" ht="16" thickBot="1" x14ac:dyDescent="0.25">
      <c r="A22" s="4"/>
      <c r="B22" s="4"/>
      <c r="C22" s="4"/>
      <c r="D22" s="4"/>
      <c r="E22" s="12"/>
      <c r="F22" s="14" t="str">
        <f t="shared" si="0"/>
        <v/>
      </c>
      <c r="G22" s="15" t="str">
        <f t="shared" si="1"/>
        <v/>
      </c>
      <c r="H22" s="7"/>
      <c r="I22" s="7"/>
      <c r="J22" s="4"/>
      <c r="K22" s="6"/>
      <c r="L22" s="6"/>
      <c r="M22" s="6"/>
      <c r="N22" s="7"/>
      <c r="O22" s="4"/>
      <c r="P22" s="7"/>
      <c r="Q22" s="4"/>
      <c r="R22" s="16" t="str">
        <f t="shared" si="2"/>
        <v/>
      </c>
      <c r="S22" s="7"/>
      <c r="T22" s="4"/>
    </row>
    <row r="23" spans="1:20" ht="16" thickBot="1" x14ac:dyDescent="0.25">
      <c r="A23" s="4"/>
      <c r="B23" s="4"/>
      <c r="C23" s="4"/>
      <c r="D23" s="4"/>
      <c r="E23" s="12"/>
      <c r="F23" s="14" t="str">
        <f t="shared" si="0"/>
        <v/>
      </c>
      <c r="G23" s="15" t="str">
        <f t="shared" si="1"/>
        <v/>
      </c>
      <c r="H23" s="7"/>
      <c r="I23" s="7"/>
      <c r="J23" s="4"/>
      <c r="K23" s="6"/>
      <c r="L23" s="6"/>
      <c r="M23" s="6"/>
      <c r="N23" s="7"/>
      <c r="O23" s="4"/>
      <c r="P23" s="7"/>
      <c r="Q23" s="4"/>
      <c r="R23" s="16" t="str">
        <f t="shared" si="2"/>
        <v/>
      </c>
      <c r="S23" s="7"/>
      <c r="T23" s="4"/>
    </row>
    <row r="24" spans="1:20" ht="16" thickBot="1" x14ac:dyDescent="0.25">
      <c r="A24" s="4"/>
      <c r="B24" s="4"/>
      <c r="C24" s="4"/>
      <c r="D24" s="4"/>
      <c r="E24" s="12"/>
      <c r="F24" s="14" t="str">
        <f t="shared" si="0"/>
        <v/>
      </c>
      <c r="G24" s="15" t="str">
        <f t="shared" si="1"/>
        <v/>
      </c>
      <c r="H24" s="7"/>
      <c r="I24" s="7"/>
      <c r="J24" s="4"/>
      <c r="K24" s="6"/>
      <c r="L24" s="6"/>
      <c r="M24" s="6"/>
      <c r="N24" s="7"/>
      <c r="O24" s="4"/>
      <c r="P24" s="7"/>
      <c r="Q24" s="4"/>
      <c r="R24" s="16" t="str">
        <f t="shared" si="2"/>
        <v/>
      </c>
      <c r="S24" s="7"/>
      <c r="T24" s="4"/>
    </row>
    <row r="25" spans="1:20" ht="16" thickBot="1" x14ac:dyDescent="0.25">
      <c r="A25" s="4"/>
      <c r="B25" s="4"/>
      <c r="C25" s="4"/>
      <c r="D25" s="4"/>
      <c r="E25" s="12"/>
      <c r="F25" s="14" t="str">
        <f t="shared" si="0"/>
        <v/>
      </c>
      <c r="G25" s="15" t="str">
        <f t="shared" si="1"/>
        <v/>
      </c>
      <c r="H25" s="7"/>
      <c r="I25" s="7"/>
      <c r="J25" s="4"/>
      <c r="K25" s="6"/>
      <c r="L25" s="6"/>
      <c r="M25" s="6"/>
      <c r="N25" s="7"/>
      <c r="O25" s="4"/>
      <c r="P25" s="7"/>
      <c r="Q25" s="4"/>
      <c r="R25" s="16" t="str">
        <f t="shared" si="2"/>
        <v/>
      </c>
      <c r="S25" s="7"/>
      <c r="T25" s="4"/>
    </row>
    <row r="26" spans="1:20" ht="16" thickBot="1" x14ac:dyDescent="0.25">
      <c r="A26" s="4"/>
      <c r="B26" s="4"/>
      <c r="C26" s="4"/>
      <c r="D26" s="4"/>
      <c r="E26" s="12"/>
      <c r="F26" s="14" t="str">
        <f t="shared" si="0"/>
        <v/>
      </c>
      <c r="G26" s="15" t="str">
        <f t="shared" si="1"/>
        <v/>
      </c>
      <c r="H26" s="7"/>
      <c r="I26" s="7"/>
      <c r="J26" s="4"/>
      <c r="K26" s="6"/>
      <c r="L26" s="6"/>
      <c r="M26" s="6"/>
      <c r="N26" s="7"/>
      <c r="O26" s="4"/>
      <c r="P26" s="7"/>
      <c r="Q26" s="4"/>
      <c r="R26" s="16" t="str">
        <f t="shared" si="2"/>
        <v/>
      </c>
      <c r="S26" s="7"/>
      <c r="T26" s="4"/>
    </row>
    <row r="27" spans="1:20" ht="16" thickBot="1" x14ac:dyDescent="0.25">
      <c r="A27" s="4"/>
      <c r="B27" s="4"/>
      <c r="C27" s="4"/>
      <c r="D27" s="4"/>
      <c r="E27" s="12"/>
      <c r="F27" s="14" t="str">
        <f t="shared" si="0"/>
        <v/>
      </c>
      <c r="G27" s="15" t="str">
        <f t="shared" si="1"/>
        <v/>
      </c>
      <c r="H27" s="7"/>
      <c r="I27" s="7"/>
      <c r="J27" s="4"/>
      <c r="K27" s="6"/>
      <c r="L27" s="6"/>
      <c r="M27" s="6"/>
      <c r="N27" s="7"/>
      <c r="O27" s="4"/>
      <c r="P27" s="7"/>
      <c r="Q27" s="4"/>
      <c r="R27" s="16" t="str">
        <f t="shared" si="2"/>
        <v/>
      </c>
      <c r="S27" s="7"/>
      <c r="T27" s="4"/>
    </row>
    <row r="28" spans="1:20" ht="16" thickBot="1" x14ac:dyDescent="0.25">
      <c r="A28" s="4"/>
      <c r="B28" s="4"/>
      <c r="C28" s="4"/>
      <c r="D28" s="4"/>
      <c r="E28" s="12"/>
      <c r="F28" s="14" t="str">
        <f t="shared" si="0"/>
        <v/>
      </c>
      <c r="G28" s="15" t="str">
        <f t="shared" si="1"/>
        <v/>
      </c>
      <c r="H28" s="7"/>
      <c r="I28" s="7"/>
      <c r="J28" s="4"/>
      <c r="K28" s="6"/>
      <c r="L28" s="6"/>
      <c r="M28" s="6"/>
      <c r="N28" s="7"/>
      <c r="O28" s="4"/>
      <c r="P28" s="7"/>
      <c r="Q28" s="4"/>
      <c r="R28" s="16" t="str">
        <f t="shared" si="2"/>
        <v/>
      </c>
      <c r="S28" s="7"/>
      <c r="T28" s="4"/>
    </row>
    <row r="29" spans="1:20" ht="16" thickBot="1" x14ac:dyDescent="0.25">
      <c r="A29" s="4"/>
      <c r="B29" s="4"/>
      <c r="C29" s="4"/>
      <c r="D29" s="4"/>
      <c r="E29" s="12"/>
      <c r="F29" s="14" t="str">
        <f t="shared" si="0"/>
        <v/>
      </c>
      <c r="G29" s="15" t="str">
        <f t="shared" si="1"/>
        <v/>
      </c>
      <c r="H29" s="7"/>
      <c r="I29" s="7"/>
      <c r="J29" s="4"/>
      <c r="K29" s="6"/>
      <c r="L29" s="6"/>
      <c r="M29" s="6"/>
      <c r="N29" s="7"/>
      <c r="O29" s="4"/>
      <c r="P29" s="7"/>
      <c r="Q29" s="4"/>
      <c r="R29" s="16" t="str">
        <f t="shared" si="2"/>
        <v/>
      </c>
      <c r="S29" s="7"/>
      <c r="T29" s="4"/>
    </row>
    <row r="30" spans="1:20" ht="16" thickBot="1" x14ac:dyDescent="0.25">
      <c r="A30" s="4"/>
      <c r="B30" s="4"/>
      <c r="C30" s="4"/>
      <c r="D30" s="4"/>
      <c r="E30" s="12"/>
      <c r="F30" s="14" t="str">
        <f t="shared" si="0"/>
        <v/>
      </c>
      <c r="G30" s="15" t="str">
        <f t="shared" si="1"/>
        <v/>
      </c>
      <c r="H30" s="7"/>
      <c r="I30" s="7"/>
      <c r="J30" s="4"/>
      <c r="K30" s="6"/>
      <c r="L30" s="6"/>
      <c r="M30" s="6"/>
      <c r="N30" s="7"/>
      <c r="O30" s="4"/>
      <c r="P30" s="7"/>
      <c r="Q30" s="4"/>
      <c r="R30" s="16" t="str">
        <f t="shared" si="2"/>
        <v/>
      </c>
      <c r="S30" s="7"/>
      <c r="T30" s="4"/>
    </row>
    <row r="31" spans="1:20" ht="16" thickBot="1" x14ac:dyDescent="0.25">
      <c r="A31" s="4"/>
      <c r="B31" s="4"/>
      <c r="C31" s="4"/>
      <c r="D31" s="4"/>
      <c r="E31" s="12"/>
      <c r="F31" s="14" t="str">
        <f t="shared" si="0"/>
        <v/>
      </c>
      <c r="G31" s="15" t="str">
        <f t="shared" si="1"/>
        <v/>
      </c>
      <c r="H31" s="7"/>
      <c r="I31" s="7"/>
      <c r="J31" s="4"/>
      <c r="K31" s="6"/>
      <c r="L31" s="6"/>
      <c r="M31" s="6"/>
      <c r="N31" s="7"/>
      <c r="O31" s="4"/>
      <c r="P31" s="7"/>
      <c r="Q31" s="4"/>
      <c r="R31" s="16" t="str">
        <f t="shared" si="2"/>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S5:T31 H5:I31" name="区域3" securityDescriptor="O:WDG:WDD:(A;;CC;;;WD)"/>
    <protectedRange algorithmName="SHA-512" hashValue="K/SDhfe+/mjxv835odsVoEdtAHi7cAaH/jgwxLhbSWA8AwXq7rzFQ5bNmKChXjNkjDXl9kBDks9BeCwB940epA==" saltValue="Umv4IPsuPuqtBoPxakNlTw==" spinCount="100000" sqref="A5:E31 S8:S12 S5:T7 S13:T31 H5:Q31" name="区域1" securityDescriptor="O:WDG:WDD:(A;;CC;;;WD)"/>
    <protectedRange algorithmName="SHA-512" hashValue="l1fHgc1sn3GbDQtgPtObh5+t7OL3RqRoTbD8spI9RdpGb1tJka3sPqVR5prcrUOY6S1IScfOCNcLFg9dAyDrRQ==" saltValue="nrfajk7BgFTF1u/ElXNgLQ==" spinCount="100000" sqref="J5:Q31" name="区域2" securityDescriptor="O:WDG:WDD:(A;;CC;;;WD)"/>
  </protectedRanges>
  <mergeCells count="9">
    <mergeCell ref="B1:T1"/>
    <mergeCell ref="A3:C3"/>
    <mergeCell ref="D3:D4"/>
    <mergeCell ref="E3:I3"/>
    <mergeCell ref="J3:M3"/>
    <mergeCell ref="N3:Q3"/>
    <mergeCell ref="R3:R4"/>
    <mergeCell ref="S3:S4"/>
    <mergeCell ref="T3:T4"/>
  </mergeCells>
  <phoneticPr fontId="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00E6A-9EA1-43D5-96CA-7C190E25F452}">
  <dimension ref="A1:T31"/>
  <sheetViews>
    <sheetView workbookViewId="0">
      <selection activeCell="A10" sqref="A10:C10"/>
    </sheetView>
  </sheetViews>
  <sheetFormatPr baseColWidth="10" defaultColWidth="9" defaultRowHeight="14" x14ac:dyDescent="0.2"/>
  <cols>
    <col min="1" max="1" width="10.6640625" style="2" customWidth="1"/>
    <col min="2" max="2" width="12" style="2" customWidth="1"/>
    <col min="3" max="3" width="11.5" style="2" customWidth="1"/>
    <col min="4" max="5" width="12.1640625" style="2" customWidth="1"/>
    <col min="6" max="6" width="9.33203125" style="2" customWidth="1"/>
    <col min="7" max="7" width="12.6640625" style="2" customWidth="1"/>
    <col min="8" max="8" width="11" style="2" customWidth="1"/>
    <col min="9" max="9" width="13.6640625" style="2" customWidth="1"/>
    <col min="10" max="10" width="7.1640625" style="2" customWidth="1"/>
    <col min="11" max="13" width="10.1640625" style="2" customWidth="1"/>
    <col min="14" max="14" width="5.1640625" style="2" customWidth="1"/>
    <col min="15" max="15" width="8.6640625" style="2" customWidth="1"/>
    <col min="16" max="16" width="7.83203125" style="2" customWidth="1"/>
    <col min="17" max="17" width="7" style="2" customWidth="1"/>
    <col min="18" max="18" width="8.6640625" style="2" customWidth="1"/>
    <col min="19" max="19" width="11" style="2" customWidth="1"/>
    <col min="20" max="20" width="71" style="2" customWidth="1"/>
    <col min="21" max="16384" width="9" style="2"/>
  </cols>
  <sheetData>
    <row r="1" spans="1:20" ht="57.75" customHeight="1" thickBot="1" x14ac:dyDescent="0.25">
      <c r="A1" s="1" t="s">
        <v>0</v>
      </c>
      <c r="B1" s="38" t="s">
        <v>22</v>
      </c>
      <c r="C1" s="39"/>
      <c r="D1" s="39"/>
      <c r="E1" s="39"/>
      <c r="F1" s="39"/>
      <c r="G1" s="39"/>
      <c r="H1" s="39"/>
      <c r="I1" s="39"/>
      <c r="J1" s="39"/>
      <c r="K1" s="39"/>
      <c r="L1" s="39"/>
      <c r="M1" s="39"/>
      <c r="N1" s="39"/>
      <c r="O1" s="39"/>
      <c r="P1" s="39"/>
      <c r="Q1" s="39"/>
      <c r="R1" s="39"/>
      <c r="S1" s="39"/>
      <c r="T1" s="39"/>
    </row>
    <row r="3" spans="1:20" ht="15" customHeight="1" x14ac:dyDescent="0.2">
      <c r="A3" s="42" t="s">
        <v>4</v>
      </c>
      <c r="B3" s="42"/>
      <c r="C3" s="42"/>
      <c r="D3" s="50" t="s">
        <v>10</v>
      </c>
      <c r="E3" s="47" t="s">
        <v>30</v>
      </c>
      <c r="F3" s="48"/>
      <c r="G3" s="48"/>
      <c r="H3" s="48"/>
      <c r="I3" s="49"/>
      <c r="J3" s="47" t="s">
        <v>32</v>
      </c>
      <c r="K3" s="48"/>
      <c r="L3" s="48"/>
      <c r="M3" s="49"/>
      <c r="N3" s="47" t="s">
        <v>31</v>
      </c>
      <c r="O3" s="48"/>
      <c r="P3" s="48"/>
      <c r="Q3" s="49"/>
      <c r="R3" s="43" t="s">
        <v>6</v>
      </c>
      <c r="S3" s="45" t="s">
        <v>15</v>
      </c>
      <c r="T3" s="40" t="s">
        <v>23</v>
      </c>
    </row>
    <row r="4" spans="1:20" ht="31.5" customHeight="1" thickBot="1" x14ac:dyDescent="0.25">
      <c r="A4" s="3" t="s">
        <v>1</v>
      </c>
      <c r="B4" s="3" t="s">
        <v>2</v>
      </c>
      <c r="C4" s="3" t="s">
        <v>3</v>
      </c>
      <c r="D4" s="51"/>
      <c r="E4" s="3" t="s">
        <v>16</v>
      </c>
      <c r="F4" s="3" t="s">
        <v>12</v>
      </c>
      <c r="G4" s="3" t="s">
        <v>19</v>
      </c>
      <c r="H4" s="11" t="s">
        <v>20</v>
      </c>
      <c r="I4" s="17" t="s">
        <v>7</v>
      </c>
      <c r="J4" s="3" t="s">
        <v>9</v>
      </c>
      <c r="K4" s="3" t="s">
        <v>11</v>
      </c>
      <c r="L4" s="3" t="s">
        <v>27</v>
      </c>
      <c r="M4" s="3" t="s">
        <v>21</v>
      </c>
      <c r="N4" s="13" t="s">
        <v>28</v>
      </c>
      <c r="O4" s="9" t="s">
        <v>5</v>
      </c>
      <c r="P4" s="13" t="s">
        <v>29</v>
      </c>
      <c r="Q4" s="9" t="s">
        <v>5</v>
      </c>
      <c r="R4" s="44"/>
      <c r="S4" s="46"/>
      <c r="T4" s="41"/>
    </row>
    <row r="5" spans="1:20" ht="15.75" customHeight="1" thickBot="1" x14ac:dyDescent="0.25">
      <c r="A5" s="20">
        <v>61.517435999999996</v>
      </c>
      <c r="B5" s="20">
        <v>142.97191100000001</v>
      </c>
      <c r="C5" s="20">
        <v>724</v>
      </c>
      <c r="D5" s="26">
        <v>43624</v>
      </c>
      <c r="E5" s="12">
        <v>-33</v>
      </c>
      <c r="F5" s="14">
        <f>IF(I5="Melted Out", 0, IF(I5="","",H5-E5-K5-M5))</f>
        <v>1226</v>
      </c>
      <c r="G5" s="15">
        <f t="shared" ref="G5:G31" si="0">IF(AND(F5&lt;&gt;"",F4&lt;&gt;""),IF(I5="New Installation",0,IF(I5="Melted Out","&gt;"&amp;TEXT((F4+K4+M4)-(F5+K5+M5),"0.00"),(F4+K4+M4)-(F5+K5+M5))),"")</f>
        <v>0</v>
      </c>
      <c r="H5" s="7">
        <v>1200</v>
      </c>
      <c r="I5" s="7" t="s">
        <v>14</v>
      </c>
      <c r="J5" s="6" t="s">
        <v>17</v>
      </c>
      <c r="K5" s="7">
        <v>7</v>
      </c>
      <c r="L5" s="7"/>
      <c r="M5" s="7">
        <v>0</v>
      </c>
      <c r="N5" s="7"/>
      <c r="O5" s="7"/>
      <c r="P5" s="7"/>
      <c r="Q5" s="7"/>
      <c r="R5" s="16">
        <f t="shared" ref="R5:R31" si="1">IF(I5="New Installation",0,IF(I5="","",IF(OR(I5="Melted Out",F5=0),"&gt;"&amp;TEXT((F4-F5)*IF(ISNUMBER(P5),P5,0.9)+M4*N4-M5*N5,"0.00"),(F4-F5)*IF(ISNUMBER(P5),P5,0.9)+M4*N4-M5*N5)))</f>
        <v>0</v>
      </c>
      <c r="S5" s="7"/>
      <c r="T5" s="4" t="s">
        <v>35</v>
      </c>
    </row>
    <row r="6" spans="1:20" ht="226" thickBot="1" x14ac:dyDescent="0.25">
      <c r="A6" s="5">
        <v>61.517264982685397</v>
      </c>
      <c r="B6" s="5">
        <v>142.97088699415301</v>
      </c>
      <c r="C6" s="6">
        <v>719.22479199999896</v>
      </c>
      <c r="D6" s="4">
        <v>44004</v>
      </c>
      <c r="E6" s="12">
        <v>77</v>
      </c>
      <c r="F6" s="14">
        <f t="shared" ref="F6:F31" si="2">IF(I6="Melted Out", 0, IF(I6="","",H6-E6-K6-M6))</f>
        <v>816</v>
      </c>
      <c r="G6" s="15">
        <f t="shared" si="0"/>
        <v>410</v>
      </c>
      <c r="H6" s="7">
        <v>900</v>
      </c>
      <c r="I6" s="7" t="s">
        <v>41</v>
      </c>
      <c r="J6" s="8" t="s">
        <v>17</v>
      </c>
      <c r="K6" s="7">
        <v>7</v>
      </c>
      <c r="L6" s="7"/>
      <c r="M6" s="7">
        <v>0</v>
      </c>
      <c r="N6" s="7"/>
      <c r="O6" s="7"/>
      <c r="P6" s="7"/>
      <c r="Q6" s="7"/>
      <c r="R6" s="16">
        <f>IF(I6="New Installation",0,IF(I6="","",IF(OR(I6="Melted Out",F6=0),"&gt;"&amp;TEXT((F5-F6)*IF(ISNUMBER(P6),P6,0.9)+M5*N5-M6*N6,"0.00"),(F5-F6)*IF(ISNUMBER(P6),P6,0.9)+M5*N5-M6*N6)))</f>
        <v>369</v>
      </c>
      <c r="S6" s="7" t="s">
        <v>46</v>
      </c>
      <c r="T6" s="4" t="s">
        <v>44</v>
      </c>
    </row>
    <row r="7" spans="1:20" ht="46" thickBot="1" x14ac:dyDescent="0.25">
      <c r="A7" s="5">
        <v>61.5172580257058</v>
      </c>
      <c r="B7" s="5">
        <v>142.97082002274601</v>
      </c>
      <c r="C7" s="6">
        <v>715.85314900000003</v>
      </c>
      <c r="D7" s="4">
        <v>44041</v>
      </c>
      <c r="E7" s="12">
        <v>48</v>
      </c>
      <c r="F7" s="14">
        <f t="shared" si="2"/>
        <v>695</v>
      </c>
      <c r="G7" s="15">
        <f t="shared" si="0"/>
        <v>121</v>
      </c>
      <c r="H7" s="7">
        <v>750</v>
      </c>
      <c r="I7" s="7" t="s">
        <v>41</v>
      </c>
      <c r="J7" s="8" t="s">
        <v>17</v>
      </c>
      <c r="K7" s="7">
        <v>7</v>
      </c>
      <c r="L7" s="7"/>
      <c r="M7" s="7">
        <v>0</v>
      </c>
      <c r="N7" s="7"/>
      <c r="O7" s="7"/>
      <c r="P7" s="7"/>
      <c r="Q7" s="7"/>
      <c r="R7" s="16">
        <f t="shared" si="1"/>
        <v>108.9</v>
      </c>
      <c r="S7" s="7" t="s">
        <v>60</v>
      </c>
      <c r="T7" s="4" t="s">
        <v>54</v>
      </c>
    </row>
    <row r="8" spans="1:20" ht="166" thickBot="1" x14ac:dyDescent="0.25">
      <c r="A8" s="5"/>
      <c r="B8" s="5"/>
      <c r="C8" s="6"/>
      <c r="D8" s="4">
        <v>44075</v>
      </c>
      <c r="E8" s="12">
        <v>135</v>
      </c>
      <c r="F8" s="14">
        <f t="shared" si="2"/>
        <v>608</v>
      </c>
      <c r="G8" s="15">
        <f t="shared" si="0"/>
        <v>87</v>
      </c>
      <c r="H8" s="7">
        <v>750</v>
      </c>
      <c r="I8" s="7" t="s">
        <v>41</v>
      </c>
      <c r="J8" s="4" t="s">
        <v>17</v>
      </c>
      <c r="K8" s="6">
        <v>7</v>
      </c>
      <c r="L8" s="6"/>
      <c r="M8" s="6">
        <v>0</v>
      </c>
      <c r="N8" s="7"/>
      <c r="O8" s="4"/>
      <c r="P8" s="7"/>
      <c r="Q8" s="7"/>
      <c r="R8" s="16">
        <f t="shared" si="1"/>
        <v>78.3</v>
      </c>
      <c r="S8" s="7" t="s">
        <v>61</v>
      </c>
      <c r="T8" s="4" t="s">
        <v>50</v>
      </c>
    </row>
    <row r="9" spans="1:20" ht="16" thickBot="1" x14ac:dyDescent="0.25">
      <c r="A9" s="5">
        <v>61.517088000000001</v>
      </c>
      <c r="B9" s="5">
        <v>142.97028</v>
      </c>
      <c r="C9" s="6">
        <v>710.78955099999996</v>
      </c>
      <c r="D9" s="4">
        <v>44355</v>
      </c>
      <c r="E9" s="12">
        <v>259</v>
      </c>
      <c r="F9" s="14">
        <f t="shared" si="2"/>
        <v>484</v>
      </c>
      <c r="G9" s="15">
        <f t="shared" si="0"/>
        <v>124</v>
      </c>
      <c r="H9" s="7">
        <v>750</v>
      </c>
      <c r="I9" s="7" t="s">
        <v>41</v>
      </c>
      <c r="J9" s="4" t="s">
        <v>17</v>
      </c>
      <c r="K9" s="6">
        <v>7</v>
      </c>
      <c r="L9" s="6"/>
      <c r="M9" s="6">
        <v>0</v>
      </c>
      <c r="N9" s="7"/>
      <c r="O9" s="4"/>
      <c r="P9" s="7"/>
      <c r="Q9" s="7"/>
      <c r="R9" s="16">
        <f t="shared" si="1"/>
        <v>111.60000000000001</v>
      </c>
      <c r="S9" s="7"/>
      <c r="T9" s="4" t="s">
        <v>100</v>
      </c>
    </row>
    <row r="10" spans="1:20" ht="16" thickBot="1" x14ac:dyDescent="0.25">
      <c r="A10" s="5">
        <v>61.517079994082401</v>
      </c>
      <c r="B10" s="5">
        <v>142.9701089859</v>
      </c>
      <c r="C10" s="6">
        <v>709.93072500000005</v>
      </c>
      <c r="D10" s="4">
        <v>44393</v>
      </c>
      <c r="E10" s="12">
        <v>76</v>
      </c>
      <c r="F10" s="14">
        <f t="shared" si="2"/>
        <v>367</v>
      </c>
      <c r="G10" s="15">
        <f t="shared" si="0"/>
        <v>117</v>
      </c>
      <c r="H10" s="7">
        <v>450</v>
      </c>
      <c r="I10" s="7" t="s">
        <v>41</v>
      </c>
      <c r="J10" s="4" t="s">
        <v>17</v>
      </c>
      <c r="K10" s="6">
        <v>7</v>
      </c>
      <c r="L10" s="6"/>
      <c r="M10" s="6"/>
      <c r="N10" s="7"/>
      <c r="O10" s="7"/>
      <c r="P10" s="7"/>
      <c r="Q10" s="7"/>
      <c r="R10" s="16">
        <f t="shared" si="1"/>
        <v>105.3</v>
      </c>
      <c r="S10" s="7"/>
      <c r="T10" s="4" t="s">
        <v>100</v>
      </c>
    </row>
    <row r="11" spans="1:20" ht="16" thickBot="1" x14ac:dyDescent="0.25">
      <c r="A11" s="4"/>
      <c r="B11" s="4"/>
      <c r="C11" s="4"/>
      <c r="D11" s="4">
        <v>44448</v>
      </c>
      <c r="E11" s="12">
        <v>217</v>
      </c>
      <c r="F11" s="14">
        <f t="shared" si="2"/>
        <v>226</v>
      </c>
      <c r="G11" s="15">
        <f t="shared" si="0"/>
        <v>141</v>
      </c>
      <c r="H11" s="7">
        <v>450</v>
      </c>
      <c r="I11" s="7" t="s">
        <v>41</v>
      </c>
      <c r="J11" s="4" t="s">
        <v>17</v>
      </c>
      <c r="K11" s="6">
        <v>7</v>
      </c>
      <c r="L11" s="6"/>
      <c r="M11" s="6">
        <v>0</v>
      </c>
      <c r="N11" s="7"/>
      <c r="O11" s="4"/>
      <c r="P11" s="7"/>
      <c r="Q11" s="7"/>
      <c r="R11" s="16">
        <f t="shared" si="1"/>
        <v>126.9</v>
      </c>
      <c r="S11" s="7"/>
      <c r="T11" s="4" t="s">
        <v>114</v>
      </c>
    </row>
    <row r="12" spans="1:20" ht="16" thickBot="1" x14ac:dyDescent="0.25">
      <c r="A12" s="4"/>
      <c r="B12" s="4"/>
      <c r="C12" s="4"/>
      <c r="D12" s="4"/>
      <c r="E12" s="12"/>
      <c r="F12" s="14" t="str">
        <f t="shared" si="2"/>
        <v/>
      </c>
      <c r="G12" s="15" t="str">
        <f t="shared" si="0"/>
        <v/>
      </c>
      <c r="H12" s="7"/>
      <c r="I12" s="7"/>
      <c r="J12" s="4"/>
      <c r="K12" s="6"/>
      <c r="L12" s="6"/>
      <c r="M12" s="6"/>
      <c r="N12" s="7"/>
      <c r="O12" s="4"/>
      <c r="P12" s="7"/>
      <c r="Q12" s="7"/>
      <c r="R12" s="16" t="str">
        <f t="shared" si="1"/>
        <v/>
      </c>
      <c r="S12" s="7"/>
      <c r="T12" s="4"/>
    </row>
    <row r="13" spans="1:20" ht="16" thickBot="1" x14ac:dyDescent="0.25">
      <c r="A13" s="4"/>
      <c r="B13" s="4"/>
      <c r="C13" s="4"/>
      <c r="D13" s="4"/>
      <c r="E13" s="12"/>
      <c r="F13" s="14" t="str">
        <f t="shared" si="2"/>
        <v/>
      </c>
      <c r="G13" s="15" t="str">
        <f>IF(AND(F13&lt;&gt;"",F12&lt;&gt;""),IF(I13="New Installation",0,IF(I13="Melted Out","&gt;"&amp;TEXT((F12+K12+M12)-(F13+K13+M13),"0.00"),(F12+K12+M12)-(F13+K13+M13))),"")</f>
        <v/>
      </c>
      <c r="H13" s="7"/>
      <c r="I13" s="7"/>
      <c r="J13" s="4"/>
      <c r="K13" s="6"/>
      <c r="L13" s="6"/>
      <c r="M13" s="6"/>
      <c r="N13" s="7"/>
      <c r="O13" s="4"/>
      <c r="P13" s="7"/>
      <c r="Q13" s="4"/>
      <c r="R13" s="16" t="str">
        <f>IF(I13="New Installation",0,IF(I13="","",IF(OR(I13="Melted Out",F13=0),"&gt;"&amp;TEXT((F12-F13)*IF(ISNUMBER(P13),P13,0.9)+M12*N12-M13*N13,"0.00"),(F12-F13)*IF(ISNUMBER(P13),P13,0.9)+M12*N12-M13*N13)))</f>
        <v/>
      </c>
      <c r="S13" s="7"/>
      <c r="T13" s="4"/>
    </row>
    <row r="14" spans="1:20" ht="16" thickBot="1" x14ac:dyDescent="0.25">
      <c r="A14" s="4"/>
      <c r="B14" s="4"/>
      <c r="C14" s="4"/>
      <c r="D14" s="4"/>
      <c r="E14" s="12"/>
      <c r="F14" s="14" t="str">
        <f t="shared" si="2"/>
        <v/>
      </c>
      <c r="G14" s="15" t="str">
        <f>IF(AND(F14&lt;&gt;"",F13&lt;&gt;""),IF(I14="New Installation",0,IF(I14="Melted Out","&gt;"&amp;TEXT((F13+K13+M13)-(F14+K14+M14),"0.00"),(F13+K13+M13)-(F14+K14+M14))),"")</f>
        <v/>
      </c>
      <c r="H14" s="7"/>
      <c r="I14" s="7"/>
      <c r="J14" s="4"/>
      <c r="K14" s="6"/>
      <c r="L14" s="6"/>
      <c r="M14" s="6"/>
      <c r="N14" s="7"/>
      <c r="O14" s="4"/>
      <c r="P14" s="7"/>
      <c r="Q14" s="4"/>
      <c r="R14" s="16" t="str">
        <f>IF(I14="New Installation",0,IF(I14="","",IF(OR(I14="Melted Out",F14=0),"&gt;"&amp;TEXT((F13-F14)*IF(ISNUMBER(P14),P14,0.9)+M13*N13-M14*N14,"0.00"),(F13-F14)*IF(ISNUMBER(P14),P14,0.9)+M13*N13-M14*N14)))</f>
        <v/>
      </c>
      <c r="S14" s="7"/>
      <c r="T14" s="4"/>
    </row>
    <row r="15" spans="1:20" ht="16" thickBot="1" x14ac:dyDescent="0.25">
      <c r="A15" s="4"/>
      <c r="B15" s="4"/>
      <c r="C15" s="4"/>
      <c r="D15" s="4"/>
      <c r="E15" s="12"/>
      <c r="F15" s="14" t="str">
        <f t="shared" si="2"/>
        <v/>
      </c>
      <c r="G15" s="15" t="str">
        <f t="shared" si="0"/>
        <v/>
      </c>
      <c r="H15" s="7"/>
      <c r="I15" s="7"/>
      <c r="J15" s="4"/>
      <c r="K15" s="6"/>
      <c r="L15" s="6"/>
      <c r="M15" s="6"/>
      <c r="N15" s="7"/>
      <c r="O15" s="4"/>
      <c r="P15" s="7"/>
      <c r="Q15" s="4"/>
      <c r="R15" s="16" t="str">
        <f t="shared" si="1"/>
        <v/>
      </c>
      <c r="S15" s="7"/>
      <c r="T15" s="4"/>
    </row>
    <row r="16" spans="1:20" ht="16" thickBot="1" x14ac:dyDescent="0.25">
      <c r="A16" s="4"/>
      <c r="B16" s="4"/>
      <c r="C16" s="4"/>
      <c r="D16" s="4"/>
      <c r="E16" s="12"/>
      <c r="F16" s="14" t="str">
        <f t="shared" si="2"/>
        <v/>
      </c>
      <c r="G16" s="15" t="str">
        <f t="shared" si="0"/>
        <v/>
      </c>
      <c r="H16" s="7"/>
      <c r="I16" s="7"/>
      <c r="J16" s="4"/>
      <c r="K16" s="6"/>
      <c r="L16" s="6"/>
      <c r="M16" s="6"/>
      <c r="N16" s="7"/>
      <c r="O16" s="4"/>
      <c r="P16" s="7"/>
      <c r="Q16" s="4"/>
      <c r="R16" s="16" t="str">
        <f t="shared" si="1"/>
        <v/>
      </c>
      <c r="S16" s="7"/>
      <c r="T16" s="4"/>
    </row>
    <row r="17" spans="1:20" ht="16" thickBot="1" x14ac:dyDescent="0.25">
      <c r="A17" s="4"/>
      <c r="B17" s="4"/>
      <c r="C17" s="4"/>
      <c r="D17" s="4"/>
      <c r="E17" s="12"/>
      <c r="F17" s="14" t="str">
        <f t="shared" si="2"/>
        <v/>
      </c>
      <c r="G17" s="15" t="str">
        <f t="shared" si="0"/>
        <v/>
      </c>
      <c r="H17" s="7"/>
      <c r="I17" s="7"/>
      <c r="J17" s="4"/>
      <c r="K17" s="6"/>
      <c r="L17" s="6"/>
      <c r="M17" s="6"/>
      <c r="N17" s="7"/>
      <c r="O17" s="4"/>
      <c r="P17" s="7"/>
      <c r="Q17" s="4"/>
      <c r="R17" s="16" t="str">
        <f t="shared" si="1"/>
        <v/>
      </c>
      <c r="S17" s="7"/>
      <c r="T17" s="4"/>
    </row>
    <row r="18" spans="1:20" ht="16" thickBot="1" x14ac:dyDescent="0.25">
      <c r="A18" s="4"/>
      <c r="B18" s="4"/>
      <c r="C18" s="4"/>
      <c r="D18" s="4"/>
      <c r="E18" s="12"/>
      <c r="F18" s="14" t="str">
        <f t="shared" si="2"/>
        <v/>
      </c>
      <c r="G18" s="15" t="str">
        <f t="shared" si="0"/>
        <v/>
      </c>
      <c r="H18" s="7"/>
      <c r="I18" s="7"/>
      <c r="J18" s="4"/>
      <c r="K18" s="6"/>
      <c r="L18" s="6"/>
      <c r="M18" s="6"/>
      <c r="N18" s="7"/>
      <c r="O18" s="4"/>
      <c r="P18" s="7"/>
      <c r="Q18" s="4"/>
      <c r="R18" s="16" t="str">
        <f t="shared" si="1"/>
        <v/>
      </c>
      <c r="S18" s="7"/>
      <c r="T18" s="4"/>
    </row>
    <row r="19" spans="1:20" ht="16" thickBot="1" x14ac:dyDescent="0.25">
      <c r="A19" s="4"/>
      <c r="B19" s="4"/>
      <c r="C19" s="4"/>
      <c r="D19" s="4"/>
      <c r="E19" s="12"/>
      <c r="F19" s="14" t="str">
        <f t="shared" si="2"/>
        <v/>
      </c>
      <c r="G19" s="15" t="str">
        <f t="shared" si="0"/>
        <v/>
      </c>
      <c r="H19" s="7"/>
      <c r="I19" s="7"/>
      <c r="J19" s="4"/>
      <c r="K19" s="6"/>
      <c r="L19" s="6"/>
      <c r="M19" s="6"/>
      <c r="N19" s="7"/>
      <c r="O19" s="4"/>
      <c r="P19" s="7"/>
      <c r="Q19" s="4"/>
      <c r="R19" s="16" t="str">
        <f t="shared" si="1"/>
        <v/>
      </c>
      <c r="S19" s="7"/>
      <c r="T19" s="4"/>
    </row>
    <row r="20" spans="1:20" ht="16" thickBot="1" x14ac:dyDescent="0.25">
      <c r="A20" s="4"/>
      <c r="B20" s="4"/>
      <c r="C20" s="4"/>
      <c r="D20" s="4"/>
      <c r="E20" s="12"/>
      <c r="F20" s="14" t="str">
        <f t="shared" si="2"/>
        <v/>
      </c>
      <c r="G20" s="15" t="str">
        <f t="shared" si="0"/>
        <v/>
      </c>
      <c r="H20" s="7"/>
      <c r="I20" s="7"/>
      <c r="J20" s="4"/>
      <c r="K20" s="6"/>
      <c r="L20" s="6"/>
      <c r="M20" s="6"/>
      <c r="N20" s="7"/>
      <c r="O20" s="4"/>
      <c r="P20" s="7"/>
      <c r="Q20" s="4"/>
      <c r="R20" s="16" t="str">
        <f t="shared" si="1"/>
        <v/>
      </c>
      <c r="S20" s="7"/>
      <c r="T20" s="4"/>
    </row>
    <row r="21" spans="1:20" ht="16" thickBot="1" x14ac:dyDescent="0.25">
      <c r="A21" s="4"/>
      <c r="B21" s="4"/>
      <c r="C21" s="4"/>
      <c r="D21" s="4"/>
      <c r="E21" s="12"/>
      <c r="F21" s="14" t="str">
        <f t="shared" si="2"/>
        <v/>
      </c>
      <c r="G21" s="15" t="str">
        <f t="shared" si="0"/>
        <v/>
      </c>
      <c r="H21" s="7"/>
      <c r="I21" s="7"/>
      <c r="J21" s="4"/>
      <c r="K21" s="6"/>
      <c r="L21" s="6"/>
      <c r="M21" s="6"/>
      <c r="N21" s="7"/>
      <c r="O21" s="4"/>
      <c r="P21" s="7"/>
      <c r="Q21" s="4"/>
      <c r="R21" s="16" t="str">
        <f t="shared" si="1"/>
        <v/>
      </c>
      <c r="S21" s="7"/>
      <c r="T21" s="4"/>
    </row>
    <row r="22" spans="1:20" ht="16" thickBot="1" x14ac:dyDescent="0.25">
      <c r="A22" s="4"/>
      <c r="B22" s="4"/>
      <c r="C22" s="4"/>
      <c r="D22" s="4"/>
      <c r="E22" s="12"/>
      <c r="F22" s="14" t="str">
        <f t="shared" si="2"/>
        <v/>
      </c>
      <c r="G22" s="15" t="str">
        <f t="shared" si="0"/>
        <v/>
      </c>
      <c r="H22" s="7"/>
      <c r="I22" s="7"/>
      <c r="J22" s="4"/>
      <c r="K22" s="6"/>
      <c r="L22" s="6"/>
      <c r="M22" s="6"/>
      <c r="N22" s="7"/>
      <c r="O22" s="4"/>
      <c r="P22" s="7"/>
      <c r="Q22" s="4"/>
      <c r="R22" s="16" t="str">
        <f t="shared" si="1"/>
        <v/>
      </c>
      <c r="S22" s="7"/>
      <c r="T22" s="4"/>
    </row>
    <row r="23" spans="1:20" ht="16" thickBot="1" x14ac:dyDescent="0.25">
      <c r="A23" s="4"/>
      <c r="B23" s="4"/>
      <c r="C23" s="4"/>
      <c r="D23" s="4"/>
      <c r="E23" s="12"/>
      <c r="F23" s="14" t="str">
        <f t="shared" si="2"/>
        <v/>
      </c>
      <c r="G23" s="15" t="str">
        <f t="shared" si="0"/>
        <v/>
      </c>
      <c r="H23" s="7"/>
      <c r="I23" s="7"/>
      <c r="J23" s="4"/>
      <c r="K23" s="6"/>
      <c r="L23" s="6"/>
      <c r="M23" s="6"/>
      <c r="N23" s="7"/>
      <c r="O23" s="4"/>
      <c r="P23" s="7"/>
      <c r="Q23" s="4"/>
      <c r="R23" s="16" t="str">
        <f t="shared" si="1"/>
        <v/>
      </c>
      <c r="S23" s="7"/>
      <c r="T23" s="4"/>
    </row>
    <row r="24" spans="1:20" ht="16" thickBot="1" x14ac:dyDescent="0.25">
      <c r="A24" s="4"/>
      <c r="B24" s="4"/>
      <c r="C24" s="4"/>
      <c r="D24" s="4"/>
      <c r="E24" s="12"/>
      <c r="F24" s="14" t="str">
        <f t="shared" si="2"/>
        <v/>
      </c>
      <c r="G24" s="15" t="str">
        <f t="shared" si="0"/>
        <v/>
      </c>
      <c r="H24" s="7"/>
      <c r="I24" s="7"/>
      <c r="J24" s="4"/>
      <c r="K24" s="6"/>
      <c r="L24" s="6"/>
      <c r="M24" s="6"/>
      <c r="N24" s="7"/>
      <c r="O24" s="4"/>
      <c r="P24" s="7"/>
      <c r="Q24" s="4"/>
      <c r="R24" s="16" t="str">
        <f t="shared" si="1"/>
        <v/>
      </c>
      <c r="S24" s="7"/>
      <c r="T24" s="4"/>
    </row>
    <row r="25" spans="1:20" ht="16" thickBot="1" x14ac:dyDescent="0.25">
      <c r="A25" s="4"/>
      <c r="B25" s="4"/>
      <c r="C25" s="4"/>
      <c r="D25" s="4"/>
      <c r="E25" s="12"/>
      <c r="F25" s="14" t="str">
        <f t="shared" si="2"/>
        <v/>
      </c>
      <c r="G25" s="15" t="str">
        <f t="shared" si="0"/>
        <v/>
      </c>
      <c r="H25" s="7"/>
      <c r="I25" s="7"/>
      <c r="J25" s="4"/>
      <c r="K25" s="6"/>
      <c r="L25" s="6"/>
      <c r="M25" s="6"/>
      <c r="N25" s="7"/>
      <c r="O25" s="4"/>
      <c r="P25" s="7"/>
      <c r="Q25" s="4"/>
      <c r="R25" s="16" t="str">
        <f t="shared" si="1"/>
        <v/>
      </c>
      <c r="S25" s="7"/>
      <c r="T25" s="4"/>
    </row>
    <row r="26" spans="1:20" ht="16" thickBot="1" x14ac:dyDescent="0.25">
      <c r="A26" s="4"/>
      <c r="B26" s="4"/>
      <c r="C26" s="4"/>
      <c r="D26" s="4"/>
      <c r="E26" s="12"/>
      <c r="F26" s="14" t="str">
        <f t="shared" si="2"/>
        <v/>
      </c>
      <c r="G26" s="15" t="str">
        <f t="shared" si="0"/>
        <v/>
      </c>
      <c r="H26" s="7"/>
      <c r="I26" s="7"/>
      <c r="J26" s="4"/>
      <c r="K26" s="6"/>
      <c r="L26" s="6"/>
      <c r="M26" s="6"/>
      <c r="N26" s="7"/>
      <c r="O26" s="4"/>
      <c r="P26" s="7"/>
      <c r="Q26" s="4"/>
      <c r="R26" s="16" t="str">
        <f t="shared" si="1"/>
        <v/>
      </c>
      <c r="S26" s="7"/>
      <c r="T26" s="4"/>
    </row>
    <row r="27" spans="1:20" ht="16" thickBot="1" x14ac:dyDescent="0.25">
      <c r="A27" s="4"/>
      <c r="B27" s="4"/>
      <c r="C27" s="4"/>
      <c r="D27" s="4"/>
      <c r="E27" s="12"/>
      <c r="F27" s="14" t="str">
        <f t="shared" si="2"/>
        <v/>
      </c>
      <c r="G27" s="15" t="str">
        <f t="shared" si="0"/>
        <v/>
      </c>
      <c r="H27" s="7"/>
      <c r="I27" s="7"/>
      <c r="J27" s="4"/>
      <c r="K27" s="6"/>
      <c r="L27" s="6"/>
      <c r="M27" s="6"/>
      <c r="N27" s="7"/>
      <c r="O27" s="4"/>
      <c r="P27" s="7"/>
      <c r="Q27" s="4"/>
      <c r="R27" s="16" t="str">
        <f t="shared" si="1"/>
        <v/>
      </c>
      <c r="S27" s="7"/>
      <c r="T27" s="4"/>
    </row>
    <row r="28" spans="1:20" ht="16" thickBot="1" x14ac:dyDescent="0.25">
      <c r="A28" s="4"/>
      <c r="B28" s="4"/>
      <c r="C28" s="4"/>
      <c r="D28" s="4"/>
      <c r="E28" s="12"/>
      <c r="F28" s="14" t="str">
        <f t="shared" si="2"/>
        <v/>
      </c>
      <c r="G28" s="15" t="str">
        <f t="shared" si="0"/>
        <v/>
      </c>
      <c r="H28" s="7"/>
      <c r="I28" s="7"/>
      <c r="J28" s="4"/>
      <c r="K28" s="6"/>
      <c r="L28" s="6"/>
      <c r="M28" s="6"/>
      <c r="N28" s="7"/>
      <c r="O28" s="4"/>
      <c r="P28" s="7"/>
      <c r="Q28" s="4"/>
      <c r="R28" s="16" t="str">
        <f t="shared" si="1"/>
        <v/>
      </c>
      <c r="S28" s="7"/>
      <c r="T28" s="4"/>
    </row>
    <row r="29" spans="1:20" ht="16" thickBot="1" x14ac:dyDescent="0.25">
      <c r="A29" s="4"/>
      <c r="B29" s="4"/>
      <c r="C29" s="4"/>
      <c r="D29" s="4"/>
      <c r="E29" s="12"/>
      <c r="F29" s="14" t="str">
        <f t="shared" si="2"/>
        <v/>
      </c>
      <c r="G29" s="15" t="str">
        <f t="shared" si="0"/>
        <v/>
      </c>
      <c r="H29" s="7"/>
      <c r="I29" s="7"/>
      <c r="J29" s="4"/>
      <c r="K29" s="6"/>
      <c r="L29" s="6"/>
      <c r="M29" s="6"/>
      <c r="N29" s="7"/>
      <c r="O29" s="4"/>
      <c r="P29" s="7"/>
      <c r="Q29" s="4"/>
      <c r="R29" s="16" t="str">
        <f t="shared" si="1"/>
        <v/>
      </c>
      <c r="S29" s="7"/>
      <c r="T29" s="4"/>
    </row>
    <row r="30" spans="1:20" ht="16" thickBot="1" x14ac:dyDescent="0.25">
      <c r="A30" s="4"/>
      <c r="B30" s="4"/>
      <c r="C30" s="4"/>
      <c r="D30" s="4"/>
      <c r="E30" s="12"/>
      <c r="F30" s="14" t="str">
        <f t="shared" si="2"/>
        <v/>
      </c>
      <c r="G30" s="15" t="str">
        <f t="shared" si="0"/>
        <v/>
      </c>
      <c r="H30" s="7"/>
      <c r="I30" s="7"/>
      <c r="J30" s="4"/>
      <c r="K30" s="6"/>
      <c r="L30" s="6"/>
      <c r="M30" s="6"/>
      <c r="N30" s="7"/>
      <c r="O30" s="4"/>
      <c r="P30" s="7"/>
      <c r="Q30" s="4"/>
      <c r="R30" s="16" t="str">
        <f t="shared" si="1"/>
        <v/>
      </c>
      <c r="S30" s="7"/>
      <c r="T30" s="4"/>
    </row>
    <row r="31" spans="1:20" ht="16" thickBot="1" x14ac:dyDescent="0.25">
      <c r="A31" s="4"/>
      <c r="B31" s="4"/>
      <c r="C31" s="4"/>
      <c r="D31" s="4"/>
      <c r="E31" s="12"/>
      <c r="F31" s="14" t="str">
        <f t="shared" si="2"/>
        <v/>
      </c>
      <c r="G31" s="15" t="str">
        <f t="shared" si="0"/>
        <v/>
      </c>
      <c r="H31" s="7"/>
      <c r="I31" s="7"/>
      <c r="J31" s="4"/>
      <c r="K31" s="6"/>
      <c r="L31" s="6"/>
      <c r="M31" s="6"/>
      <c r="N31" s="7"/>
      <c r="O31" s="4"/>
      <c r="P31" s="7"/>
      <c r="Q31" s="4"/>
      <c r="R31" s="16" t="str">
        <f t="shared" si="1"/>
        <v/>
      </c>
      <c r="S31" s="7"/>
      <c r="T31" s="4"/>
    </row>
  </sheetData>
  <sheetProtection formatCells="0" formatColumns="0" formatRows="0" insertColumns="0" insertRows="0" insertHyperlinks="0" deleteColumns="0" deleteRows="0" sort="0" autoFilter="0" pivotTables="0"/>
  <protectedRanges>
    <protectedRange algorithmName="SHA-512" hashValue="Wz6AdmABacdLpzhjV/iEHOpAZxX5uFPUHfb7O8gHmSRJrtjrAEnR8v1VZNZM7oz8udZc1nX8h9RDIZmlvaZYtA==" saltValue="s5A0E9YuB7q7LjZBwuMWPQ==" spinCount="100000" sqref="H5:I31 S5:T10 S12:T31 S11" name="区域3" securityDescriptor="O:WDG:WDD:(A;;CC;;;WD)"/>
    <protectedRange algorithmName="SHA-512" hashValue="K/SDhfe+/mjxv835odsVoEdtAHi7cAaH/jgwxLhbSWA8AwXq7rzFQ5bNmKChXjNkjDXl9kBDks9BeCwB940epA==" saltValue="Umv4IPsuPuqtBoPxakNlTw==" spinCount="100000" sqref="S8:S12 S5:T7 S13:T31 H5:Q31 A5:E31" name="区域1" securityDescriptor="O:WDG:WDD:(A;;CC;;;WD)"/>
    <protectedRange algorithmName="SHA-512" hashValue="l1fHgc1sn3GbDQtgPtObh5+t7OL3RqRoTbD8spI9RdpGb1tJka3sPqVR5prcrUOY6S1IScfOCNcLFg9dAyDrRQ==" saltValue="nrfajk7BgFTF1u/ElXNgLQ==" spinCount="100000" sqref="J5:Q31" name="区域2" securityDescriptor="O:WDG:WDD:(A;;CC;;;WD)"/>
    <protectedRange algorithmName="SHA-512" hashValue="Wz6AdmABacdLpzhjV/iEHOpAZxX5uFPUHfb7O8gHmSRJrtjrAEnR8v1VZNZM7oz8udZc1nX8h9RDIZmlvaZYtA==" saltValue="s5A0E9YuB7q7LjZBwuMWPQ==" spinCount="100000" sqref="T11" name="区域3_1_1" securityDescriptor="O:WDG:WDD:(A;;CC;;;WD)"/>
  </protectedRanges>
  <mergeCells count="9">
    <mergeCell ref="B1:T1"/>
    <mergeCell ref="A3:C3"/>
    <mergeCell ref="D3:D4"/>
    <mergeCell ref="E3:I3"/>
    <mergeCell ref="J3:M3"/>
    <mergeCell ref="N3:Q3"/>
    <mergeCell ref="R3:R4"/>
    <mergeCell ref="S3:S4"/>
    <mergeCell ref="T3:T4"/>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40</vt:i4>
      </vt:variant>
    </vt:vector>
  </HeadingPairs>
  <TitlesOfParts>
    <vt:vector size="40" baseType="lpstr">
      <vt:lpstr>KAS-01</vt:lpstr>
      <vt:lpstr>KAS-01B</vt:lpstr>
      <vt:lpstr>KAS-02</vt:lpstr>
      <vt:lpstr>KAS-03</vt:lpstr>
      <vt:lpstr>KAS-03C</vt:lpstr>
      <vt:lpstr>KAS-04</vt:lpstr>
      <vt:lpstr>KAS-04B</vt:lpstr>
      <vt:lpstr>KAS-05</vt:lpstr>
      <vt:lpstr>KAS-06A</vt:lpstr>
      <vt:lpstr>KAS-06B</vt:lpstr>
      <vt:lpstr>KAS-09</vt:lpstr>
      <vt:lpstr>KAS-09B</vt:lpstr>
      <vt:lpstr>KAS-10</vt:lpstr>
      <vt:lpstr>KAS-10B</vt:lpstr>
      <vt:lpstr>KAS-11</vt:lpstr>
      <vt:lpstr>KAS-11B</vt:lpstr>
      <vt:lpstr>KAS-16</vt:lpstr>
      <vt:lpstr>KAS-21</vt:lpstr>
      <vt:lpstr>KAS-22</vt:lpstr>
      <vt:lpstr>KAS-23_Ice</vt:lpstr>
      <vt:lpstr>KAS-23_Debris</vt:lpstr>
      <vt:lpstr>P_AWS_1</vt:lpstr>
      <vt:lpstr>P_AWS_2</vt:lpstr>
      <vt:lpstr>P_AWS_3</vt:lpstr>
      <vt:lpstr>Hobo_AWS</vt:lpstr>
      <vt:lpstr>Hobo_Stream_Valley</vt:lpstr>
      <vt:lpstr>P01</vt:lpstr>
      <vt:lpstr>P01_Hobo</vt:lpstr>
      <vt:lpstr>P02</vt:lpstr>
      <vt:lpstr>Ice_Cliff</vt:lpstr>
      <vt:lpstr>P_AWS2021_1</vt:lpstr>
      <vt:lpstr>P_AWS2021_2</vt:lpstr>
      <vt:lpstr>P_AWS2021_3</vt:lpstr>
      <vt:lpstr>P05</vt:lpstr>
      <vt:lpstr>P06</vt:lpstr>
      <vt:lpstr>P07</vt:lpstr>
      <vt:lpstr>P_IC_W</vt:lpstr>
      <vt:lpstr>P_IC_N</vt:lpstr>
      <vt:lpstr>P_IC_E</vt:lpstr>
      <vt:lpstr>P_IC_S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Wanqin</dc:creator>
  <cp:lastModifiedBy>Microsoft Office User</cp:lastModifiedBy>
  <dcterms:created xsi:type="dcterms:W3CDTF">2020-07-03T02:03:01Z</dcterms:created>
  <dcterms:modified xsi:type="dcterms:W3CDTF">2022-02-10T02:16:50Z</dcterms:modified>
</cp:coreProperties>
</file>