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eciliamartinez/Desktop/Desktop - Ceci’s MacBook Pro/changeofsupport_regression/tree-H/data/processed/"/>
    </mc:Choice>
  </mc:AlternateContent>
  <xr:revisionPtr revIDLastSave="0" documentId="8_{5FCA383D-F92D-294C-9945-371698E062DE}" xr6:coauthVersionLast="47" xr6:coauthVersionMax="47" xr10:uidLastSave="{00000000-0000-0000-0000-000000000000}"/>
  <bookViews>
    <workbookView xWindow="37020" yWindow="3880" windowWidth="29040" windowHeight="15720" tabRatio="500" xr2:uid="{00000000-000D-0000-FFFF-FFFF00000000}"/>
  </bookViews>
  <sheets>
    <sheet name="Demography" sheetId="1" r:id="rId1"/>
  </sheets>
  <definedNames>
    <definedName name="_xlnm._FilterDatabase" localSheetId="0" hidden="1">Demography!$A$1:$AS$59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113" i="1" l="1"/>
  <c r="AR113" i="1" s="1"/>
  <c r="K113" i="1" s="1"/>
  <c r="M113" i="1" s="1"/>
  <c r="O113" i="1" s="1"/>
  <c r="J113" i="1"/>
  <c r="AP112" i="1"/>
  <c r="AR112" i="1" s="1"/>
  <c r="K112" i="1" s="1"/>
  <c r="M112" i="1" s="1"/>
  <c r="O112" i="1" s="1"/>
  <c r="J112" i="1"/>
  <c r="AP111" i="1"/>
  <c r="AR111" i="1" s="1"/>
  <c r="K111" i="1" s="1"/>
  <c r="M111" i="1" s="1"/>
  <c r="O111" i="1" s="1"/>
  <c r="J111" i="1"/>
  <c r="AP110" i="1"/>
  <c r="AR110" i="1" s="1"/>
  <c r="K110" i="1" s="1"/>
  <c r="M110" i="1" s="1"/>
  <c r="O110" i="1" s="1"/>
  <c r="J110" i="1"/>
  <c r="AP109" i="1"/>
  <c r="AR109" i="1" s="1"/>
  <c r="K109" i="1" s="1"/>
  <c r="M109" i="1" s="1"/>
  <c r="O109" i="1" s="1"/>
  <c r="J109" i="1"/>
  <c r="AP108" i="1"/>
  <c r="AR108" i="1" s="1"/>
  <c r="K108" i="1" s="1"/>
  <c r="M108" i="1" s="1"/>
  <c r="O108" i="1" s="1"/>
  <c r="J108" i="1"/>
  <c r="AP107" i="1"/>
  <c r="K107" i="1"/>
  <c r="M107" i="1" s="1"/>
  <c r="O107" i="1" s="1"/>
  <c r="J107" i="1"/>
  <c r="AP106" i="1"/>
  <c r="K106" i="1"/>
  <c r="M106" i="1" s="1"/>
  <c r="O106" i="1" s="1"/>
  <c r="J106" i="1"/>
  <c r="AP105" i="1"/>
  <c r="AR105" i="1" s="1"/>
  <c r="K105" i="1" s="1"/>
  <c r="M105" i="1" s="1"/>
  <c r="O105" i="1" s="1"/>
  <c r="J105" i="1"/>
  <c r="AP104" i="1"/>
  <c r="K104" i="1"/>
  <c r="M104" i="1" s="1"/>
  <c r="O104" i="1" s="1"/>
  <c r="J104" i="1"/>
  <c r="AP103" i="1"/>
  <c r="AR103" i="1" s="1"/>
  <c r="K103" i="1" s="1"/>
  <c r="M103" i="1" s="1"/>
  <c r="O103" i="1" s="1"/>
  <c r="J103" i="1"/>
  <c r="AP102" i="1"/>
  <c r="AR102" i="1" s="1"/>
  <c r="K102" i="1" s="1"/>
  <c r="M102" i="1" s="1"/>
  <c r="O102" i="1" s="1"/>
  <c r="J102" i="1"/>
  <c r="AP101" i="1"/>
  <c r="K101" i="1"/>
  <c r="M101" i="1" s="1"/>
  <c r="O101" i="1" s="1"/>
  <c r="J101" i="1"/>
  <c r="AP100" i="1"/>
  <c r="AR100" i="1" s="1"/>
  <c r="K100" i="1" s="1"/>
  <c r="M100" i="1" s="1"/>
  <c r="O100" i="1" s="1"/>
  <c r="J100" i="1"/>
  <c r="AP99" i="1"/>
  <c r="K99" i="1"/>
  <c r="M99" i="1" s="1"/>
  <c r="O99" i="1" s="1"/>
  <c r="J99" i="1"/>
  <c r="AP98" i="1"/>
  <c r="AR98" i="1" s="1"/>
  <c r="K98" i="1" s="1"/>
  <c r="M98" i="1" s="1"/>
  <c r="O98" i="1" s="1"/>
  <c r="J98" i="1"/>
  <c r="AP97" i="1"/>
  <c r="AR97" i="1" s="1"/>
  <c r="K97" i="1" s="1"/>
  <c r="M97" i="1" s="1"/>
  <c r="O97" i="1" s="1"/>
  <c r="J97" i="1"/>
  <c r="AP96" i="1"/>
  <c r="AR96" i="1" s="1"/>
  <c r="K96" i="1" s="1"/>
  <c r="M96" i="1" s="1"/>
  <c r="O96" i="1" s="1"/>
  <c r="J96" i="1"/>
  <c r="AP95" i="1"/>
  <c r="AR95" i="1" s="1"/>
  <c r="K95" i="1" s="1"/>
  <c r="M95" i="1" s="1"/>
  <c r="O95" i="1" s="1"/>
  <c r="J95" i="1"/>
  <c r="AP94" i="1"/>
  <c r="AR94" i="1" s="1"/>
  <c r="K94" i="1" s="1"/>
  <c r="M94" i="1" s="1"/>
  <c r="O94" i="1" s="1"/>
  <c r="J94" i="1"/>
  <c r="AP93" i="1"/>
  <c r="AR93" i="1" s="1"/>
  <c r="K93" i="1" s="1"/>
  <c r="M93" i="1" s="1"/>
  <c r="O93" i="1" s="1"/>
  <c r="J93" i="1"/>
  <c r="AP92" i="1"/>
  <c r="K92" i="1"/>
  <c r="M92" i="1" s="1"/>
  <c r="O92" i="1" s="1"/>
  <c r="J92" i="1"/>
  <c r="AP91" i="1"/>
  <c r="AR91" i="1" s="1"/>
  <c r="K91" i="1" s="1"/>
  <c r="M91" i="1" s="1"/>
  <c r="O91" i="1" s="1"/>
  <c r="J91" i="1"/>
  <c r="AP90" i="1"/>
  <c r="AR90" i="1" s="1"/>
  <c r="K90" i="1" s="1"/>
  <c r="M90" i="1" s="1"/>
  <c r="O90" i="1" s="1"/>
  <c r="J90" i="1"/>
  <c r="AP89" i="1"/>
  <c r="K89" i="1"/>
  <c r="M89" i="1" s="1"/>
  <c r="O89" i="1" s="1"/>
  <c r="J89" i="1"/>
  <c r="AP88" i="1"/>
  <c r="AR88" i="1" s="1"/>
  <c r="K88" i="1" s="1"/>
  <c r="M88" i="1" s="1"/>
  <c r="O88" i="1" s="1"/>
  <c r="J88" i="1"/>
  <c r="AP87" i="1"/>
  <c r="K87" i="1"/>
  <c r="M87" i="1" s="1"/>
  <c r="O87" i="1" s="1"/>
  <c r="J87" i="1"/>
  <c r="AP86" i="1"/>
  <c r="K86" i="1"/>
  <c r="M86" i="1" s="1"/>
  <c r="O86" i="1" s="1"/>
  <c r="J86" i="1"/>
  <c r="AP85" i="1"/>
  <c r="AR85" i="1" s="1"/>
  <c r="K85" i="1" s="1"/>
  <c r="M85" i="1" s="1"/>
  <c r="O85" i="1" s="1"/>
  <c r="J85" i="1"/>
  <c r="AP84" i="1"/>
  <c r="AR84" i="1" s="1"/>
  <c r="K84" i="1" s="1"/>
  <c r="M84" i="1" s="1"/>
  <c r="O84" i="1" s="1"/>
  <c r="J84" i="1"/>
  <c r="AP83" i="1"/>
  <c r="AR83" i="1" s="1"/>
  <c r="K83" i="1" s="1"/>
  <c r="M83" i="1" s="1"/>
  <c r="O83" i="1" s="1"/>
  <c r="J83" i="1"/>
  <c r="AP82" i="1"/>
  <c r="K82" i="1"/>
  <c r="M82" i="1" s="1"/>
  <c r="O82" i="1" s="1"/>
  <c r="J82" i="1"/>
  <c r="AP81" i="1"/>
  <c r="AR81" i="1" s="1"/>
  <c r="K81" i="1" s="1"/>
  <c r="M81" i="1" s="1"/>
  <c r="O81" i="1" s="1"/>
  <c r="J81" i="1"/>
  <c r="AP80" i="1"/>
  <c r="AR80" i="1" s="1"/>
  <c r="K80" i="1" s="1"/>
  <c r="M80" i="1" s="1"/>
  <c r="O80" i="1" s="1"/>
  <c r="J80" i="1"/>
  <c r="AP79" i="1"/>
  <c r="AR79" i="1" s="1"/>
  <c r="K79" i="1" s="1"/>
  <c r="M79" i="1" s="1"/>
  <c r="O79" i="1" s="1"/>
  <c r="J79" i="1"/>
  <c r="AP78" i="1"/>
  <c r="K78" i="1"/>
  <c r="M78" i="1" s="1"/>
  <c r="O78" i="1" s="1"/>
  <c r="J78" i="1"/>
  <c r="AP77" i="1"/>
  <c r="AR77" i="1" s="1"/>
  <c r="K77" i="1" s="1"/>
  <c r="M77" i="1" s="1"/>
  <c r="O77" i="1" s="1"/>
  <c r="J77" i="1"/>
  <c r="AP76" i="1"/>
  <c r="AR76" i="1" s="1"/>
  <c r="K76" i="1" s="1"/>
  <c r="M76" i="1" s="1"/>
  <c r="O76" i="1" s="1"/>
  <c r="J76" i="1"/>
  <c r="AP75" i="1"/>
  <c r="AR75" i="1" s="1"/>
  <c r="K75" i="1" s="1"/>
  <c r="M75" i="1" s="1"/>
  <c r="O75" i="1" s="1"/>
  <c r="J75" i="1"/>
  <c r="AP74" i="1"/>
  <c r="AR74" i="1" s="1"/>
  <c r="K74" i="1" s="1"/>
  <c r="M74" i="1" s="1"/>
  <c r="O74" i="1" s="1"/>
  <c r="J74" i="1"/>
  <c r="AP73" i="1"/>
  <c r="K73" i="1"/>
  <c r="M73" i="1" s="1"/>
  <c r="O73" i="1" s="1"/>
  <c r="J73" i="1"/>
  <c r="AP72" i="1"/>
  <c r="AR72" i="1" s="1"/>
  <c r="K72" i="1" s="1"/>
  <c r="M72" i="1" s="1"/>
  <c r="O72" i="1" s="1"/>
  <c r="J72" i="1"/>
  <c r="AP71" i="1"/>
  <c r="AR71" i="1" s="1"/>
  <c r="K71" i="1" s="1"/>
  <c r="M71" i="1" s="1"/>
  <c r="O71" i="1" s="1"/>
  <c r="J71" i="1"/>
  <c r="AP70" i="1"/>
  <c r="AR70" i="1" s="1"/>
  <c r="K70" i="1" s="1"/>
  <c r="M70" i="1" s="1"/>
  <c r="O70" i="1" s="1"/>
  <c r="J70" i="1"/>
  <c r="AP69" i="1"/>
  <c r="K69" i="1"/>
  <c r="M69" i="1" s="1"/>
  <c r="O69" i="1" s="1"/>
  <c r="J69" i="1"/>
  <c r="AP68" i="1"/>
  <c r="K68" i="1"/>
  <c r="M68" i="1" s="1"/>
  <c r="O68" i="1" s="1"/>
  <c r="J68" i="1"/>
  <c r="AP67" i="1"/>
  <c r="AR67" i="1" s="1"/>
  <c r="K67" i="1" s="1"/>
  <c r="M67" i="1" s="1"/>
  <c r="O67" i="1" s="1"/>
  <c r="J67" i="1"/>
  <c r="AP66" i="1"/>
  <c r="AR66" i="1" s="1"/>
  <c r="K66" i="1" s="1"/>
  <c r="M66" i="1" s="1"/>
  <c r="O66" i="1" s="1"/>
  <c r="J66" i="1"/>
  <c r="AP65" i="1"/>
  <c r="AR65" i="1" s="1"/>
  <c r="J65" i="1"/>
  <c r="AP64" i="1"/>
  <c r="AR64" i="1" s="1"/>
  <c r="K64" i="1" s="1"/>
  <c r="M64" i="1" s="1"/>
  <c r="O64" i="1" s="1"/>
  <c r="J64" i="1"/>
  <c r="AP63" i="1"/>
  <c r="K63" i="1"/>
  <c r="M63" i="1" s="1"/>
  <c r="O63" i="1" s="1"/>
  <c r="J63" i="1"/>
  <c r="AP62" i="1"/>
  <c r="AR62" i="1" s="1"/>
  <c r="K62" i="1" s="1"/>
  <c r="M62" i="1" s="1"/>
  <c r="O62" i="1" s="1"/>
  <c r="J62" i="1"/>
  <c r="AP61" i="1"/>
  <c r="K61" i="1"/>
  <c r="M61" i="1" s="1"/>
  <c r="O61" i="1" s="1"/>
  <c r="J61" i="1"/>
  <c r="AP60" i="1"/>
  <c r="AR60" i="1" s="1"/>
  <c r="K60" i="1" s="1"/>
  <c r="M60" i="1" s="1"/>
  <c r="O60" i="1" s="1"/>
  <c r="J60" i="1"/>
  <c r="AP39" i="1" l="1"/>
  <c r="AR39" i="1" s="1"/>
  <c r="K39" i="1" s="1"/>
  <c r="M39" i="1" s="1"/>
  <c r="O39" i="1" s="1"/>
  <c r="J39" i="1"/>
  <c r="J40" i="1" l="1"/>
  <c r="AP40" i="1"/>
  <c r="AR40" i="1" s="1"/>
  <c r="K40" i="1" s="1"/>
  <c r="M40" i="1" s="1"/>
  <c r="O40" i="1" s="1"/>
  <c r="J38" i="1"/>
  <c r="AP38" i="1"/>
  <c r="AR38" i="1" s="1"/>
  <c r="K38" i="1" s="1"/>
  <c r="M38" i="1" s="1"/>
  <c r="O38" i="1" s="1"/>
  <c r="J14" i="1"/>
  <c r="AP14" i="1"/>
  <c r="AR14" i="1" s="1"/>
  <c r="K14" i="1" s="1"/>
  <c r="M14" i="1" s="1"/>
  <c r="O14" i="1" s="1"/>
  <c r="J2" i="1" l="1"/>
  <c r="J3" i="1"/>
  <c r="J4" i="1"/>
  <c r="J5" i="1"/>
  <c r="J6" i="1"/>
  <c r="J7" i="1"/>
  <c r="J8" i="1"/>
  <c r="J9" i="1"/>
  <c r="J10" i="1"/>
  <c r="J11" i="1"/>
  <c r="J12" i="1"/>
  <c r="J13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K57" i="1" l="1"/>
  <c r="M57" i="1" s="1"/>
  <c r="O57" i="1" s="1"/>
  <c r="AP3" i="1"/>
  <c r="AR3" i="1" s="1"/>
  <c r="K3" i="1" s="1"/>
  <c r="M3" i="1" s="1"/>
  <c r="O3" i="1" s="1"/>
  <c r="AP52" i="1"/>
  <c r="K52" i="1"/>
  <c r="M52" i="1" s="1"/>
  <c r="O52" i="1" s="1"/>
  <c r="AP49" i="1"/>
  <c r="AR49" i="1" s="1"/>
  <c r="K49" i="1" s="1"/>
  <c r="M49" i="1" s="1"/>
  <c r="O49" i="1" s="1"/>
  <c r="AP15" i="1"/>
  <c r="K15" i="1"/>
  <c r="M15" i="1" s="1"/>
  <c r="O15" i="1" s="1"/>
  <c r="K36" i="1"/>
  <c r="M36" i="1" s="1"/>
  <c r="O36" i="1" s="1"/>
  <c r="AP8" i="1"/>
  <c r="AR8" i="1" s="1"/>
  <c r="K8" i="1" s="1"/>
  <c r="M8" i="1" s="1"/>
  <c r="O8" i="1" s="1"/>
  <c r="AP59" i="1"/>
  <c r="AR59" i="1" s="1"/>
  <c r="K59" i="1" s="1"/>
  <c r="M59" i="1" s="1"/>
  <c r="O59" i="1" s="1"/>
  <c r="AP18" i="1"/>
  <c r="AR18" i="1" s="1"/>
  <c r="K18" i="1" s="1"/>
  <c r="M18" i="1" s="1"/>
  <c r="O18" i="1" s="1"/>
  <c r="AP54" i="1"/>
  <c r="AR54" i="1" s="1"/>
  <c r="K54" i="1" s="1"/>
  <c r="M54" i="1" s="1"/>
  <c r="O54" i="1" s="1"/>
  <c r="AP53" i="1"/>
  <c r="K53" i="1"/>
  <c r="M53" i="1" s="1"/>
  <c r="O53" i="1" s="1"/>
  <c r="AP4" i="1"/>
  <c r="K4" i="1"/>
  <c r="M4" i="1" s="1"/>
  <c r="O4" i="1" s="1"/>
  <c r="AP32" i="1"/>
  <c r="AR32" i="1" s="1"/>
  <c r="K32" i="1" s="1"/>
  <c r="M32" i="1" s="1"/>
  <c r="O32" i="1" s="1"/>
  <c r="AP51" i="1"/>
  <c r="M51" i="1"/>
  <c r="O51" i="1" s="1"/>
  <c r="AP28" i="1"/>
  <c r="M28" i="1"/>
  <c r="O28" i="1" s="1"/>
  <c r="AP10" i="1"/>
  <c r="K10" i="1"/>
  <c r="M10" i="1" s="1"/>
  <c r="O10" i="1" s="1"/>
  <c r="AP11" i="1"/>
  <c r="K11" i="1"/>
  <c r="M11" i="1" s="1"/>
  <c r="O11" i="1" s="1"/>
  <c r="AP58" i="1"/>
  <c r="AR58" i="1" s="1"/>
  <c r="K58" i="1" s="1"/>
  <c r="M58" i="1" s="1"/>
  <c r="O58" i="1" s="1"/>
  <c r="AP46" i="1"/>
  <c r="AP47" i="1"/>
  <c r="K46" i="1"/>
  <c r="M46" i="1" s="1"/>
  <c r="O46" i="1" s="1"/>
  <c r="K47" i="1"/>
  <c r="M47" i="1" s="1"/>
  <c r="O47" i="1" s="1"/>
  <c r="AP16" i="1"/>
  <c r="AR16" i="1" s="1"/>
  <c r="K16" i="1" s="1"/>
  <c r="M16" i="1" s="1"/>
  <c r="O16" i="1" s="1"/>
  <c r="AP17" i="1"/>
  <c r="K17" i="1"/>
  <c r="M17" i="1" s="1"/>
  <c r="O17" i="1" s="1"/>
  <c r="AP50" i="1"/>
  <c r="AR50" i="1" s="1"/>
  <c r="K50" i="1" s="1"/>
  <c r="M50" i="1" s="1"/>
  <c r="O50" i="1" s="1"/>
  <c r="AP45" i="1"/>
  <c r="AR45" i="1" s="1"/>
  <c r="K45" i="1" s="1"/>
  <c r="M45" i="1" s="1"/>
  <c r="O45" i="1" s="1"/>
  <c r="AP43" i="1"/>
  <c r="AR43" i="1" s="1"/>
  <c r="AP42" i="1"/>
  <c r="AR42" i="1" s="1"/>
  <c r="K42" i="1" s="1"/>
  <c r="M42" i="1" s="1"/>
  <c r="O42" i="1" s="1"/>
  <c r="AP41" i="1"/>
  <c r="AR41" i="1" s="1"/>
  <c r="K41" i="1" s="1"/>
  <c r="M41" i="1" s="1"/>
  <c r="O41" i="1" s="1"/>
  <c r="AP37" i="1"/>
  <c r="K37" i="1"/>
  <c r="M37" i="1" s="1"/>
  <c r="O37" i="1" s="1"/>
  <c r="AP31" i="1"/>
  <c r="AR31" i="1" s="1"/>
  <c r="K31" i="1" s="1"/>
  <c r="M31" i="1" s="1"/>
  <c r="O31" i="1" s="1"/>
  <c r="AP34" i="1"/>
  <c r="AR34" i="1" s="1"/>
  <c r="K34" i="1" s="1"/>
  <c r="M34" i="1" s="1"/>
  <c r="O34" i="1" s="1"/>
  <c r="AP19" i="1"/>
  <c r="AR19" i="1" s="1"/>
  <c r="K19" i="1" s="1"/>
  <c r="M19" i="1" s="1"/>
  <c r="O19" i="1" s="1"/>
  <c r="AP20" i="1"/>
  <c r="AR20" i="1" s="1"/>
  <c r="K20" i="1" s="1"/>
  <c r="M20" i="1" s="1"/>
  <c r="O20" i="1" s="1"/>
  <c r="AP22" i="1"/>
  <c r="AR22" i="1" s="1"/>
  <c r="K22" i="1" s="1"/>
  <c r="M22" i="1" s="1"/>
  <c r="O22" i="1" s="1"/>
  <c r="AP23" i="1"/>
  <c r="AR23" i="1" s="1"/>
  <c r="K23" i="1" s="1"/>
  <c r="M23" i="1" s="1"/>
  <c r="O23" i="1" s="1"/>
  <c r="AP24" i="1"/>
  <c r="AR24" i="1" s="1"/>
  <c r="K24" i="1" s="1"/>
  <c r="M24" i="1" s="1"/>
  <c r="O24" i="1" s="1"/>
  <c r="AP25" i="1"/>
  <c r="AR25" i="1" s="1"/>
  <c r="K25" i="1" s="1"/>
  <c r="M25" i="1" s="1"/>
  <c r="O25" i="1" s="1"/>
  <c r="AP26" i="1"/>
  <c r="AR26" i="1" s="1"/>
  <c r="K26" i="1" s="1"/>
  <c r="M26" i="1" s="1"/>
  <c r="O26" i="1" s="1"/>
  <c r="AP27" i="1"/>
  <c r="AR27" i="1" s="1"/>
  <c r="K27" i="1" s="1"/>
  <c r="M27" i="1" s="1"/>
  <c r="O27" i="1" s="1"/>
  <c r="AP30" i="1"/>
  <c r="AR30" i="1" s="1"/>
  <c r="K30" i="1" s="1"/>
  <c r="M30" i="1" s="1"/>
  <c r="O30" i="1" s="1"/>
  <c r="AP29" i="1"/>
  <c r="AR29" i="1" s="1"/>
  <c r="K29" i="1" s="1"/>
  <c r="M29" i="1" s="1"/>
  <c r="O29" i="1" s="1"/>
  <c r="AP12" i="1"/>
  <c r="AP13" i="1"/>
  <c r="AR13" i="1" s="1"/>
  <c r="K13" i="1" s="1"/>
  <c r="M13" i="1" s="1"/>
  <c r="O13" i="1" s="1"/>
  <c r="K12" i="1"/>
  <c r="M12" i="1" s="1"/>
  <c r="O12" i="1" s="1"/>
  <c r="AP7" i="1"/>
  <c r="AP9" i="1"/>
  <c r="AR9" i="1" s="1"/>
  <c r="K9" i="1" s="1"/>
  <c r="M9" i="1" s="1"/>
  <c r="O9" i="1" s="1"/>
  <c r="K7" i="1"/>
  <c r="M7" i="1" s="1"/>
  <c r="O7" i="1" s="1"/>
  <c r="AP5" i="1"/>
  <c r="AP6" i="1"/>
  <c r="AR6" i="1" s="1"/>
  <c r="K6" i="1" s="1"/>
  <c r="M6" i="1" s="1"/>
  <c r="O6" i="1" s="1"/>
  <c r="K5" i="1"/>
  <c r="M5" i="1" s="1"/>
  <c r="O5" i="1" s="1"/>
  <c r="AP33" i="1"/>
  <c r="K33" i="1"/>
  <c r="M33" i="1" s="1"/>
  <c r="O33" i="1" s="1"/>
  <c r="AP2" i="1"/>
  <c r="K2" i="1"/>
  <c r="M2" i="1" s="1"/>
  <c r="O2" i="1" s="1"/>
  <c r="AP35" i="1"/>
  <c r="AR35" i="1" s="1"/>
  <c r="K35" i="1" s="1"/>
  <c r="M35" i="1" s="1"/>
  <c r="O35" i="1" s="1"/>
  <c r="AP55" i="1"/>
  <c r="K55" i="1"/>
  <c r="M55" i="1" s="1"/>
  <c r="O55" i="1" s="1"/>
  <c r="AP56" i="1"/>
  <c r="K56" i="1"/>
  <c r="M56" i="1" s="1"/>
  <c r="O56" i="1" s="1"/>
  <c r="AP57" i="1"/>
  <c r="AP44" i="1"/>
  <c r="AR44" i="1" s="1"/>
  <c r="K44" i="1" s="1"/>
  <c r="M44" i="1" s="1"/>
  <c r="O44" i="1" s="1"/>
  <c r="AP21" i="1"/>
  <c r="AR21" i="1" s="1"/>
  <c r="K21" i="1" s="1"/>
  <c r="M21" i="1" s="1"/>
  <c r="O21" i="1" s="1"/>
  <c r="AP48" i="1"/>
  <c r="K48" i="1"/>
  <c r="M48" i="1" s="1"/>
  <c r="O48" i="1" s="1"/>
  <c r="AP36" i="1"/>
</calcChain>
</file>

<file path=xl/sharedStrings.xml><?xml version="1.0" encoding="utf-8"?>
<sst xmlns="http://schemas.openxmlformats.org/spreadsheetml/2006/main" count="1571" uniqueCount="301">
  <si>
    <t>Site Code</t>
  </si>
  <si>
    <t>Plot</t>
  </si>
  <si>
    <t>Plot Direction</t>
  </si>
  <si>
    <t>Tree #</t>
  </si>
  <si>
    <t>Species</t>
  </si>
  <si>
    <t>DBH</t>
  </si>
  <si>
    <t>#Rings To Pith</t>
  </si>
  <si>
    <t>Inner Ring Date</t>
  </si>
  <si>
    <t>Est. Pith Date</t>
  </si>
  <si>
    <t>Outer Ring date</t>
  </si>
  <si>
    <t>Estimated Age</t>
  </si>
  <si>
    <t>Method Used For Estimating  # Rings to Pith (P,M or O)</t>
  </si>
  <si>
    <t>Bark Date (Y or N)</t>
  </si>
  <si>
    <t>Core Quality (Qualtative Assessment)</t>
  </si>
  <si>
    <t>Comments</t>
  </si>
  <si>
    <t>Arc Length</t>
  </si>
  <si>
    <t>Arc Height</t>
  </si>
  <si>
    <t>Average of 10 rings</t>
  </si>
  <si>
    <t>Estimated Distance to Radius</t>
  </si>
  <si>
    <t>Subtract</t>
  </si>
  <si>
    <t>Occular or Measured Estimate of #Rings to Pith</t>
  </si>
  <si>
    <t>E</t>
  </si>
  <si>
    <t>S</t>
  </si>
  <si>
    <t>3LK</t>
  </si>
  <si>
    <t>K13</t>
  </si>
  <si>
    <t>K14</t>
  </si>
  <si>
    <t>Y</t>
  </si>
  <si>
    <t>H15</t>
  </si>
  <si>
    <t>W</t>
  </si>
  <si>
    <t>J12</t>
  </si>
  <si>
    <t>N</t>
  </si>
  <si>
    <t>PIAL</t>
  </si>
  <si>
    <t>CORE #</t>
  </si>
  <si>
    <t>SPLIT TOP</t>
  </si>
  <si>
    <t>LIVE / DEAD</t>
  </si>
  <si>
    <t>A</t>
  </si>
  <si>
    <t>LIVE</t>
  </si>
  <si>
    <t>PITH</t>
  </si>
  <si>
    <t>GP</t>
  </si>
  <si>
    <t>L13</t>
  </si>
  <si>
    <t>B</t>
  </si>
  <si>
    <t>I13</t>
  </si>
  <si>
    <t>H13</t>
  </si>
  <si>
    <t>J11</t>
  </si>
  <si>
    <t>I11</t>
  </si>
  <si>
    <t>H12</t>
  </si>
  <si>
    <t>G12</t>
  </si>
  <si>
    <t>E16</t>
  </si>
  <si>
    <t>M</t>
  </si>
  <si>
    <t>G10</t>
  </si>
  <si>
    <t>O</t>
  </si>
  <si>
    <t>G5</t>
  </si>
  <si>
    <t>P</t>
  </si>
  <si>
    <t>B10</t>
  </si>
  <si>
    <t>G14</t>
  </si>
  <si>
    <t>H11</t>
  </si>
  <si>
    <t>J14</t>
  </si>
  <si>
    <t>K11</t>
  </si>
  <si>
    <t>I12</t>
  </si>
  <si>
    <t>G13</t>
  </si>
  <si>
    <t>J13</t>
  </si>
  <si>
    <t>BLUE STAIN</t>
  </si>
  <si>
    <t>FIRE SCAR</t>
  </si>
  <si>
    <t>RING COUNT</t>
  </si>
  <si>
    <t>F16</t>
  </si>
  <si>
    <t>BB</t>
  </si>
  <si>
    <t>G15</t>
  </si>
  <si>
    <t>Rot</t>
  </si>
  <si>
    <t>2C</t>
  </si>
  <si>
    <t>X (1966)</t>
  </si>
  <si>
    <t>Core Obtained (Y or N)?</t>
  </si>
  <si>
    <t>Full Arcs (Y or N)</t>
  </si>
  <si>
    <t>LOG</t>
  </si>
  <si>
    <t>STUMP</t>
  </si>
  <si>
    <t>No Arcs / Partial Core</t>
  </si>
  <si>
    <t>Measured Ring Widths</t>
  </si>
  <si>
    <t>X (1919)</t>
  </si>
  <si>
    <t>Extra Core From Basal Split Stem</t>
  </si>
  <si>
    <t>E13A</t>
  </si>
  <si>
    <t>X</t>
  </si>
  <si>
    <t>Extra</t>
  </si>
  <si>
    <t>H15A</t>
  </si>
  <si>
    <t>Obtrusion in Core - Dated Through</t>
  </si>
  <si>
    <t>B20</t>
  </si>
  <si>
    <t>DAMAGE</t>
  </si>
  <si>
    <t>X (1919 / 1924)</t>
  </si>
  <si>
    <t>Spc Identified From Core</t>
  </si>
  <si>
    <t>SPLIT BASE</t>
  </si>
  <si>
    <t>CROWN CLASS</t>
  </si>
  <si>
    <t>TREE HEIGHT (M)</t>
  </si>
  <si>
    <t>CBH (FT)</t>
  </si>
  <si>
    <t>SNAG</t>
  </si>
  <si>
    <t>CO</t>
  </si>
  <si>
    <t>PIAL EMERGENT</t>
  </si>
  <si>
    <t>PIAL SAPLING</t>
  </si>
  <si>
    <t>X (on stem)</t>
  </si>
  <si>
    <t>INT</t>
  </si>
  <si>
    <t>DOM</t>
  </si>
  <si>
    <t>SUP</t>
  </si>
  <si>
    <t>maybe (on stem)</t>
  </si>
  <si>
    <t>DBH on Core is from N Transect</t>
  </si>
  <si>
    <t>Dated to 1920</t>
  </si>
  <si>
    <t>B70</t>
  </si>
  <si>
    <t>B60</t>
  </si>
  <si>
    <t>DBH taken below split</t>
  </si>
  <si>
    <t>Outside plot by ~10 m</t>
  </si>
  <si>
    <t>DBH on Core: 18.5</t>
  </si>
  <si>
    <t>Field Notes</t>
  </si>
  <si>
    <t>Arc Measures Add to Negative Value - Confirmed with Occular Estimate</t>
  </si>
  <si>
    <t>X (1924)</t>
  </si>
  <si>
    <t>Charring at base</t>
  </si>
  <si>
    <t>Dated to 1926</t>
  </si>
  <si>
    <t>X (1953, 1956, 1966, 1969)</t>
  </si>
  <si>
    <t>Faint Rings</t>
  </si>
  <si>
    <t>Looks Dead but Live on Datasheet - Original Inner Date: 1896 / Outer Date: 1967 / Dmg @ 1924</t>
  </si>
  <si>
    <t>Narrow (Resinous) Rings</t>
  </si>
  <si>
    <t>X (1930 / 1934 / 1936 / 1942)</t>
  </si>
  <si>
    <t>Narrow Rings / Redated Based on Live Status from Field Datasheet</t>
  </si>
  <si>
    <t>Original Dating Info - Inner Date: 1915 / Outer Date: ~2009 / DMG @ 1924 / 1928 / 1936</t>
  </si>
  <si>
    <t>Confirmed with Occular Estimate</t>
  </si>
  <si>
    <t>Possibly 19.9 DBH - Looks Too Long to be 17.9</t>
  </si>
  <si>
    <t>Shut down @ 1952</t>
  </si>
  <si>
    <t>Confirmed with Occular Estimate / Resinous Rings</t>
  </si>
  <si>
    <t>Incorrectly Labeled G-15 W9 - Really G-15 E9 / Inspected Discrepancy between Core A &amp; B (must have cored higher for B)</t>
  </si>
  <si>
    <t>Shut down in 1970s</t>
  </si>
  <si>
    <t>Shut down @ 2012</t>
  </si>
  <si>
    <t>X (1913 / 1914 / 1919 / 1924)</t>
  </si>
  <si>
    <t>Shut down from 1960-1970</t>
  </si>
  <si>
    <t>Arc Measures Add to Incorrect Value - Confirmed with Occular Estimate</t>
  </si>
  <si>
    <t>Missing Material / Bad Mount / Faint (Resinous) Rings / Live on Data Sheet but Last Year ~2004 (Confirmed)</t>
  </si>
  <si>
    <t>Shut down in 2000s</t>
  </si>
  <si>
    <t>X (1952)</t>
  </si>
  <si>
    <t>X (1937-1938)</t>
  </si>
  <si>
    <t>X (1937)</t>
  </si>
  <si>
    <t>Warp in Arcs / Confirmed with Occular Estimate</t>
  </si>
  <si>
    <t>8A</t>
  </si>
  <si>
    <t>Shut down from 1998-2004</t>
  </si>
  <si>
    <t>X (1913 / 1914 / 1919 / 1924 / 1936)</t>
  </si>
  <si>
    <t>W9</t>
  </si>
  <si>
    <t>Not S8 but Growing from the Same Base / Shut down from 1998 - 2002</t>
  </si>
  <si>
    <t>Shut down from 1963 - 1980</t>
  </si>
  <si>
    <t>BASAL AREA</t>
  </si>
  <si>
    <t>NA</t>
  </si>
  <si>
    <t>ID</t>
  </si>
  <si>
    <t>E13A1</t>
  </si>
  <si>
    <t>E13A2</t>
  </si>
  <si>
    <t>E16N3B</t>
  </si>
  <si>
    <t>E16N4</t>
  </si>
  <si>
    <t>E16N7A</t>
  </si>
  <si>
    <t>E16E7</t>
  </si>
  <si>
    <t>E16ExA</t>
  </si>
  <si>
    <t>E16S8</t>
  </si>
  <si>
    <t>F16S6A</t>
  </si>
  <si>
    <t>G12N9B</t>
  </si>
  <si>
    <t>G12W5</t>
  </si>
  <si>
    <t>G12W7</t>
  </si>
  <si>
    <t>G13E1</t>
  </si>
  <si>
    <t>G13E6B</t>
  </si>
  <si>
    <t>G14N10</t>
  </si>
  <si>
    <t>G14S8</t>
  </si>
  <si>
    <t>G15E9A</t>
  </si>
  <si>
    <t>H11N2</t>
  </si>
  <si>
    <t>H11N3A</t>
  </si>
  <si>
    <t>H11N5</t>
  </si>
  <si>
    <t>H11S9</t>
  </si>
  <si>
    <t>H11W1</t>
  </si>
  <si>
    <t>H11W2</t>
  </si>
  <si>
    <t>H11W3</t>
  </si>
  <si>
    <t>H11W4</t>
  </si>
  <si>
    <t>H11W7</t>
  </si>
  <si>
    <t>H12E2B</t>
  </si>
  <si>
    <t>H12S1A</t>
  </si>
  <si>
    <t>H13N3</t>
  </si>
  <si>
    <t>H15N9</t>
  </si>
  <si>
    <t>H15N10A</t>
  </si>
  <si>
    <t>H15S2</t>
  </si>
  <si>
    <t>H15W9</t>
  </si>
  <si>
    <t>H151B</t>
  </si>
  <si>
    <t>I11S8A</t>
  </si>
  <si>
    <t>I11S10</t>
  </si>
  <si>
    <t>I12E1B</t>
  </si>
  <si>
    <t>I12W6</t>
  </si>
  <si>
    <t>I13S5</t>
  </si>
  <si>
    <t>I13E6A</t>
  </si>
  <si>
    <t>I13W9</t>
  </si>
  <si>
    <t>J11S2</t>
  </si>
  <si>
    <t>J12N2</t>
  </si>
  <si>
    <t>J12W9</t>
  </si>
  <si>
    <t>J13E5</t>
  </si>
  <si>
    <t>J14E3</t>
  </si>
  <si>
    <t>K11S8A</t>
  </si>
  <si>
    <t>K11S8A1</t>
  </si>
  <si>
    <t>K13E6</t>
  </si>
  <si>
    <t>K14N2A</t>
  </si>
  <si>
    <t>K14N21</t>
  </si>
  <si>
    <t>K14Ex1</t>
  </si>
  <si>
    <t>K14Ex3</t>
  </si>
  <si>
    <t>L13N7</t>
  </si>
  <si>
    <t>L13S2</t>
  </si>
  <si>
    <t>L13S3</t>
  </si>
  <si>
    <t>L13S6</t>
  </si>
  <si>
    <t>L13W10</t>
  </si>
  <si>
    <t>BLD</t>
  </si>
  <si>
    <t>Q8</t>
  </si>
  <si>
    <t>Q8N10</t>
  </si>
  <si>
    <t>Q9</t>
  </si>
  <si>
    <t>Q9E4A</t>
  </si>
  <si>
    <t>Shut down from 1950s-1980s</t>
  </si>
  <si>
    <t>Q9E7</t>
  </si>
  <si>
    <t>Shut down from 1990-2010</t>
  </si>
  <si>
    <t>Q9S1</t>
  </si>
  <si>
    <t>R9</t>
  </si>
  <si>
    <t>R9N1</t>
  </si>
  <si>
    <t>R9N2A</t>
  </si>
  <si>
    <t>Break / Rot / Missing Material / No Arcs / Partial Core</t>
  </si>
  <si>
    <t>R9N3A</t>
  </si>
  <si>
    <t>R9N4B</t>
  </si>
  <si>
    <t>R9N5A</t>
  </si>
  <si>
    <t>Shut down post 1970</t>
  </si>
  <si>
    <t>R9N10A</t>
  </si>
  <si>
    <t>R9E2</t>
  </si>
  <si>
    <t>R9S2</t>
  </si>
  <si>
    <t>Good Example for Defense</t>
  </si>
  <si>
    <t>R9S3</t>
  </si>
  <si>
    <t>Shut down from 1994-2005</t>
  </si>
  <si>
    <t>R9W10</t>
  </si>
  <si>
    <t>Scar Obtrusion in Core - Dated Through / Confirmed with Occular Estimate</t>
  </si>
  <si>
    <t>R10</t>
  </si>
  <si>
    <t>R10E3</t>
  </si>
  <si>
    <t>S9</t>
  </si>
  <si>
    <t>S9S5</t>
  </si>
  <si>
    <t>S10</t>
  </si>
  <si>
    <t>S10N9A</t>
  </si>
  <si>
    <t>Shut down @ 1970s</t>
  </si>
  <si>
    <t>S10N10</t>
  </si>
  <si>
    <t>Shut down @ 1980 - 2000s</t>
  </si>
  <si>
    <t>S10E3B</t>
  </si>
  <si>
    <t>Rot / Shut down @ 1980 - 2000s / Confirmed with Occular Estimate</t>
  </si>
  <si>
    <t>S10E9A</t>
  </si>
  <si>
    <t>Shut down from 1960s-1970s</t>
  </si>
  <si>
    <t>S10S3</t>
  </si>
  <si>
    <t>S10S8</t>
  </si>
  <si>
    <t>S11</t>
  </si>
  <si>
    <t>Extra1</t>
  </si>
  <si>
    <t>S11Ex1A</t>
  </si>
  <si>
    <t>Off Transect Line by ~5 m / Shut down in 1990s / Confirmed with Occular Estimate</t>
  </si>
  <si>
    <t>T7</t>
  </si>
  <si>
    <t>T7N4</t>
  </si>
  <si>
    <t>Good Example of 60s Event</t>
  </si>
  <si>
    <t>T8</t>
  </si>
  <si>
    <t>T8N6</t>
  </si>
  <si>
    <t>Shut down from 1985-2010 / Narrow (Faint) Rings</t>
  </si>
  <si>
    <t>T8E2</t>
  </si>
  <si>
    <t>Difficult Crossdating</t>
  </si>
  <si>
    <t>T8E4</t>
  </si>
  <si>
    <t>T8E5</t>
  </si>
  <si>
    <t>T8E6</t>
  </si>
  <si>
    <t>T8S2</t>
  </si>
  <si>
    <t>T9</t>
  </si>
  <si>
    <t>T9N1</t>
  </si>
  <si>
    <t>Tag #: 380</t>
  </si>
  <si>
    <t>T9N9</t>
  </si>
  <si>
    <t>Shut down post 1970 / Narrow Rings</t>
  </si>
  <si>
    <t>T9E5A</t>
  </si>
  <si>
    <t>T9S5</t>
  </si>
  <si>
    <t>T9W2B</t>
  </si>
  <si>
    <t>T9W3A</t>
  </si>
  <si>
    <t>Shut down in 1990s</t>
  </si>
  <si>
    <t>T10</t>
  </si>
  <si>
    <t>T10N9</t>
  </si>
  <si>
    <t>T12</t>
  </si>
  <si>
    <t>T12N3</t>
  </si>
  <si>
    <t>T12N6</t>
  </si>
  <si>
    <t>Shut down @ 1953</t>
  </si>
  <si>
    <t>T12N8</t>
  </si>
  <si>
    <t>Shut down @ 1950</t>
  </si>
  <si>
    <t>T12E1</t>
  </si>
  <si>
    <t>T12E4</t>
  </si>
  <si>
    <t>Shut down @ 1972 / Narrow Rings</t>
  </si>
  <si>
    <t>X (1920)</t>
  </si>
  <si>
    <t>T12E6</t>
  </si>
  <si>
    <t>U8</t>
  </si>
  <si>
    <t>U8N8</t>
  </si>
  <si>
    <t>U8W8</t>
  </si>
  <si>
    <t>U11</t>
  </si>
  <si>
    <t>U11W3</t>
  </si>
  <si>
    <t>Shut down in 1950s / Pinch out in 1930s</t>
  </si>
  <si>
    <t>X (1908 / 1909 / 1910 / 1913 / 1914 / 1916 / 1919 / 1926)</t>
  </si>
  <si>
    <t>U12</t>
  </si>
  <si>
    <t>U12N7</t>
  </si>
  <si>
    <t>Obtrusion in Arcs / Dead on Data Sheet but Last Year 2016 (Confirmed)</t>
  </si>
  <si>
    <t>U12N10</t>
  </si>
  <si>
    <t>U12E5</t>
  </si>
  <si>
    <t>Shut down post 1957</t>
  </si>
  <si>
    <t>U12W1</t>
  </si>
  <si>
    <t>W9E10</t>
  </si>
  <si>
    <t>W10</t>
  </si>
  <si>
    <t>W10N10</t>
  </si>
  <si>
    <t>W10S2</t>
  </si>
  <si>
    <t>W10S10</t>
  </si>
  <si>
    <t>Major shut down from 1970-1990s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</si>
</sst>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sz val="12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3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49" fontId="3" fillId="0" borderId="1" xfId="0" applyNumberFormat="1" applyFont="1" applyBorder="1" applyAlignment="1">
      <alignment horizontal="center" wrapText="1"/>
    </xf>
    <xf numFmtId="1" fontId="3" fillId="0" borderId="1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0" fillId="0" borderId="3" xfId="0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0" fillId="2" borderId="0" xfId="0" applyFill="1"/>
    <xf numFmtId="0" fontId="1" fillId="0" borderId="0" xfId="0" applyFont="1"/>
    <xf numFmtId="0" fontId="0" fillId="3" borderId="3" xfId="0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4" borderId="3" xfId="0" applyFill="1" applyBorder="1" applyAlignment="1">
      <alignment horizontal="center"/>
    </xf>
    <xf numFmtId="0" fontId="0" fillId="0" borderId="3" xfId="0" applyBorder="1"/>
    <xf numFmtId="0" fontId="7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 wrapText="1"/>
    </xf>
  </cellXfs>
  <cellStyles count="43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Normal" xfId="0" builtinId="0"/>
    <cellStyle name="Normal 2" xfId="435" xr:uid="{00000000-0005-0000-0000-0000B301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113"/>
  <sheetViews>
    <sheetView tabSelected="1" zoomScale="85" zoomScaleNormal="85" zoomScalePageLayoutView="75" workbookViewId="0">
      <pane ySplit="1" topLeftCell="A2" activePane="bottomLeft" state="frozen"/>
      <selection pane="bottomLeft" activeCell="U15" sqref="U15"/>
    </sheetView>
  </sheetViews>
  <sheetFormatPr baseColWidth="10" defaultColWidth="10.7109375" defaultRowHeight="16" x14ac:dyDescent="0.2"/>
  <cols>
    <col min="5" max="6" width="9.7109375" customWidth="1"/>
    <col min="9" max="10" width="13" customWidth="1"/>
    <col min="11" max="11" width="10.7109375" style="15"/>
    <col min="12" max="12" width="13.42578125" customWidth="1"/>
    <col min="16" max="16" width="18.7109375" customWidth="1"/>
    <col min="18" max="18" width="10.140625" customWidth="1"/>
    <col min="19" max="19" width="15.7109375" customWidth="1"/>
    <col min="20" max="20" width="11.7109375" customWidth="1"/>
    <col min="21" max="21" width="72.7109375" customWidth="1"/>
    <col min="22" max="22" width="12.85546875" customWidth="1"/>
    <col min="23" max="23" width="7.85546875" customWidth="1"/>
    <col min="24" max="24" width="14.5703125" customWidth="1"/>
    <col min="25" max="26" width="8.5703125" customWidth="1"/>
    <col min="27" max="27" width="8.7109375" customWidth="1"/>
    <col min="28" max="28" width="12.140625" customWidth="1"/>
    <col min="29" max="29" width="10.5703125" customWidth="1"/>
    <col min="30" max="32" width="13.28515625" customWidth="1"/>
    <col min="33" max="34" width="14.7109375" customWidth="1"/>
    <col min="35" max="38" width="13" customWidth="1"/>
    <col min="39" max="41" width="10.7109375" style="16"/>
    <col min="44" max="44" width="14.42578125" customWidth="1"/>
    <col min="45" max="45" width="31.28515625" style="19" customWidth="1"/>
  </cols>
  <sheetData>
    <row r="1" spans="1:45" ht="69" thickBot="1" x14ac:dyDescent="0.25">
      <c r="A1" s="2" t="s">
        <v>0</v>
      </c>
      <c r="B1" s="3" t="s">
        <v>1</v>
      </c>
      <c r="C1" s="3" t="s">
        <v>2</v>
      </c>
      <c r="D1" s="2" t="s">
        <v>3</v>
      </c>
      <c r="E1" s="13" t="s">
        <v>32</v>
      </c>
      <c r="F1" s="2" t="s">
        <v>143</v>
      </c>
      <c r="G1" s="2" t="s">
        <v>4</v>
      </c>
      <c r="H1" s="2" t="s">
        <v>5</v>
      </c>
      <c r="I1" s="13" t="s">
        <v>34</v>
      </c>
      <c r="J1" s="23" t="s">
        <v>141</v>
      </c>
      <c r="K1" s="2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71</v>
      </c>
      <c r="S1" s="2" t="s">
        <v>13</v>
      </c>
      <c r="T1" s="2" t="s">
        <v>70</v>
      </c>
      <c r="U1" s="5" t="s">
        <v>14</v>
      </c>
      <c r="V1" s="2" t="s">
        <v>86</v>
      </c>
      <c r="W1" s="2" t="s">
        <v>37</v>
      </c>
      <c r="X1" s="2" t="s">
        <v>84</v>
      </c>
      <c r="Y1" s="2" t="s">
        <v>88</v>
      </c>
      <c r="Z1" s="2" t="s">
        <v>89</v>
      </c>
      <c r="AA1" s="2" t="s">
        <v>90</v>
      </c>
      <c r="AB1" s="2" t="s">
        <v>93</v>
      </c>
      <c r="AC1" s="2" t="s">
        <v>94</v>
      </c>
      <c r="AD1" s="13" t="s">
        <v>33</v>
      </c>
      <c r="AE1" s="2" t="s">
        <v>87</v>
      </c>
      <c r="AF1" s="13" t="s">
        <v>61</v>
      </c>
      <c r="AG1" s="13" t="s">
        <v>62</v>
      </c>
      <c r="AH1" s="2" t="s">
        <v>91</v>
      </c>
      <c r="AI1" s="2" t="s">
        <v>73</v>
      </c>
      <c r="AJ1" s="2" t="s">
        <v>72</v>
      </c>
      <c r="AK1" s="13" t="s">
        <v>63</v>
      </c>
      <c r="AL1" s="2" t="s">
        <v>75</v>
      </c>
      <c r="AM1" s="6" t="s">
        <v>15</v>
      </c>
      <c r="AN1" s="6" t="s">
        <v>16</v>
      </c>
      <c r="AO1" s="6" t="s">
        <v>17</v>
      </c>
      <c r="AP1" s="6" t="s">
        <v>18</v>
      </c>
      <c r="AQ1" s="6" t="s">
        <v>19</v>
      </c>
      <c r="AR1" s="7" t="s">
        <v>20</v>
      </c>
      <c r="AS1" s="12" t="s">
        <v>107</v>
      </c>
    </row>
    <row r="2" spans="1:45" x14ac:dyDescent="0.2">
      <c r="A2" s="8" t="s">
        <v>23</v>
      </c>
      <c r="B2" s="8" t="s">
        <v>78</v>
      </c>
      <c r="C2" s="8">
        <v>1</v>
      </c>
      <c r="D2" s="8"/>
      <c r="E2" s="8"/>
      <c r="F2" s="8" t="s">
        <v>144</v>
      </c>
      <c r="G2" s="8" t="s">
        <v>31</v>
      </c>
      <c r="H2" s="8">
        <v>26.1</v>
      </c>
      <c r="I2" s="8" t="s">
        <v>36</v>
      </c>
      <c r="J2" s="21">
        <f t="shared" ref="J2:J3" si="0">0.00007854*((H2)^2)</f>
        <v>5.3502233400000009E-2</v>
      </c>
      <c r="K2" s="9">
        <f t="shared" ref="K2:K3" si="1">AR2</f>
        <v>0</v>
      </c>
      <c r="L2" s="8">
        <v>1911</v>
      </c>
      <c r="M2" s="10">
        <f t="shared" ref="M2:M3" si="2">L2-K2</f>
        <v>1911</v>
      </c>
      <c r="N2" s="8">
        <v>2016</v>
      </c>
      <c r="O2" s="10">
        <f t="shared" ref="O2:O3" si="3">(N2-M2)+1</f>
        <v>106</v>
      </c>
      <c r="P2" s="10" t="s">
        <v>52</v>
      </c>
      <c r="Q2" s="8" t="s">
        <v>26</v>
      </c>
      <c r="R2" s="8" t="s">
        <v>26</v>
      </c>
      <c r="S2" s="8" t="s">
        <v>38</v>
      </c>
      <c r="T2" s="20" t="s">
        <v>26</v>
      </c>
      <c r="U2" s="8"/>
      <c r="V2" s="8"/>
      <c r="W2" s="8">
        <v>1</v>
      </c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>
        <v>1</v>
      </c>
      <c r="AM2" s="18"/>
      <c r="AN2" s="18"/>
      <c r="AO2" s="18"/>
      <c r="AP2" s="11" t="e">
        <f t="shared" ref="AP2:AP3" si="4">(((AM2)^2)/(8*AN2))+(AN2/2)</f>
        <v>#DIV/0!</v>
      </c>
      <c r="AQ2" s="8"/>
      <c r="AR2" s="9">
        <v>0</v>
      </c>
    </row>
    <row r="3" spans="1:45" x14ac:dyDescent="0.2">
      <c r="A3" s="8" t="s">
        <v>23</v>
      </c>
      <c r="B3" s="8" t="s">
        <v>78</v>
      </c>
      <c r="C3" s="8">
        <v>2</v>
      </c>
      <c r="D3" s="8" t="s">
        <v>35</v>
      </c>
      <c r="E3" s="8">
        <v>1</v>
      </c>
      <c r="F3" s="8" t="s">
        <v>145</v>
      </c>
      <c r="G3" s="8" t="s">
        <v>31</v>
      </c>
      <c r="H3" s="8">
        <v>17.2</v>
      </c>
      <c r="I3" s="8" t="s">
        <v>36</v>
      </c>
      <c r="J3" s="21">
        <f t="shared" si="0"/>
        <v>2.3235273599999998E-2</v>
      </c>
      <c r="K3" s="9">
        <f t="shared" si="1"/>
        <v>2.3381283272133109</v>
      </c>
      <c r="L3" s="8">
        <v>1943</v>
      </c>
      <c r="M3" s="10">
        <f t="shared" si="2"/>
        <v>1940.6618716727867</v>
      </c>
      <c r="N3" s="8">
        <v>2016</v>
      </c>
      <c r="O3" s="10">
        <f t="shared" si="3"/>
        <v>76.338128327213326</v>
      </c>
      <c r="P3" s="10" t="s">
        <v>48</v>
      </c>
      <c r="Q3" s="8" t="s">
        <v>26</v>
      </c>
      <c r="R3" s="8" t="s">
        <v>26</v>
      </c>
      <c r="S3" s="8" t="s">
        <v>51</v>
      </c>
      <c r="T3" s="20" t="s">
        <v>26</v>
      </c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>
        <v>1</v>
      </c>
      <c r="AM3" s="17">
        <v>10.050000000000001</v>
      </c>
      <c r="AN3" s="17">
        <v>3.29</v>
      </c>
      <c r="AO3" s="17">
        <v>0.86499999999999999</v>
      </c>
      <c r="AP3" s="11">
        <f t="shared" si="4"/>
        <v>5.4824810030395135</v>
      </c>
      <c r="AQ3" s="8">
        <v>4</v>
      </c>
      <c r="AR3" s="9">
        <f>(AP3/AO3)-AQ3</f>
        <v>2.3381283272133109</v>
      </c>
    </row>
    <row r="4" spans="1:45" x14ac:dyDescent="0.2">
      <c r="A4" s="8" t="s">
        <v>23</v>
      </c>
      <c r="B4" s="8" t="s">
        <v>47</v>
      </c>
      <c r="C4" s="8" t="s">
        <v>30</v>
      </c>
      <c r="D4" s="8">
        <v>3</v>
      </c>
      <c r="E4" s="8" t="s">
        <v>40</v>
      </c>
      <c r="F4" s="8" t="s">
        <v>146</v>
      </c>
      <c r="G4" s="8" t="s">
        <v>31</v>
      </c>
      <c r="H4" s="8">
        <v>15.8</v>
      </c>
      <c r="I4" s="8" t="s">
        <v>36</v>
      </c>
      <c r="J4" s="21">
        <f t="shared" ref="J4:J9" si="5">0.00007854*((H4)^2)</f>
        <v>1.9606725600000003E-2</v>
      </c>
      <c r="K4" s="9">
        <f t="shared" ref="K4:K9" si="6">AR4</f>
        <v>6</v>
      </c>
      <c r="L4" s="8">
        <v>1922</v>
      </c>
      <c r="M4" s="10">
        <f t="shared" ref="M4:M9" si="7">L4-K4</f>
        <v>1916</v>
      </c>
      <c r="N4" s="8">
        <v>2016</v>
      </c>
      <c r="O4" s="10">
        <f t="shared" ref="O4:O9" si="8">(N4-M4)+1</f>
        <v>101</v>
      </c>
      <c r="P4" s="10" t="s">
        <v>50</v>
      </c>
      <c r="Q4" s="8" t="s">
        <v>26</v>
      </c>
      <c r="R4" s="8" t="s">
        <v>26</v>
      </c>
      <c r="S4" s="8" t="s">
        <v>51</v>
      </c>
      <c r="T4" s="20" t="s">
        <v>26</v>
      </c>
      <c r="U4" s="8" t="s">
        <v>119</v>
      </c>
      <c r="V4" s="8"/>
      <c r="W4" s="8"/>
      <c r="X4" s="8" t="s">
        <v>109</v>
      </c>
      <c r="Y4" s="8" t="s">
        <v>96</v>
      </c>
      <c r="Z4" s="8">
        <v>11.1</v>
      </c>
      <c r="AA4" s="8">
        <v>12</v>
      </c>
      <c r="AB4" s="8"/>
      <c r="AC4" s="8"/>
      <c r="AD4" s="8"/>
      <c r="AE4" s="8"/>
      <c r="AF4" s="8"/>
      <c r="AG4" s="8"/>
      <c r="AH4" s="8"/>
      <c r="AI4" s="8"/>
      <c r="AJ4" s="8"/>
      <c r="AK4" s="8"/>
      <c r="AL4" s="8">
        <v>1</v>
      </c>
      <c r="AM4" s="17">
        <v>15.52</v>
      </c>
      <c r="AN4" s="17">
        <v>4.3</v>
      </c>
      <c r="AO4" s="17">
        <v>0.996</v>
      </c>
      <c r="AP4" s="11">
        <f t="shared" ref="AP4:AP9" si="9">(((AM4)^2)/(8*AN4))+(AN4/2)</f>
        <v>9.1520465116279066</v>
      </c>
      <c r="AQ4" s="8">
        <v>4</v>
      </c>
      <c r="AR4" s="9">
        <v>6</v>
      </c>
    </row>
    <row r="5" spans="1:45" x14ac:dyDescent="0.2">
      <c r="A5" s="8" t="s">
        <v>23</v>
      </c>
      <c r="B5" s="8" t="s">
        <v>47</v>
      </c>
      <c r="C5" s="8" t="s">
        <v>30</v>
      </c>
      <c r="D5" s="8">
        <v>4</v>
      </c>
      <c r="E5" s="8"/>
      <c r="F5" s="8" t="s">
        <v>147</v>
      </c>
      <c r="G5" s="8" t="s">
        <v>31</v>
      </c>
      <c r="H5" s="8">
        <v>15.5</v>
      </c>
      <c r="I5" s="8" t="s">
        <v>36</v>
      </c>
      <c r="J5" s="21">
        <f t="shared" si="5"/>
        <v>1.8869235000000002E-2</v>
      </c>
      <c r="K5" s="9">
        <f t="shared" si="6"/>
        <v>0</v>
      </c>
      <c r="L5" s="8">
        <v>1921</v>
      </c>
      <c r="M5" s="10">
        <f t="shared" si="7"/>
        <v>1921</v>
      </c>
      <c r="N5" s="8">
        <v>2016</v>
      </c>
      <c r="O5" s="10">
        <f t="shared" si="8"/>
        <v>96</v>
      </c>
      <c r="P5" s="10" t="s">
        <v>52</v>
      </c>
      <c r="Q5" s="8" t="s">
        <v>26</v>
      </c>
      <c r="R5" s="8" t="s">
        <v>26</v>
      </c>
      <c r="S5" s="8" t="s">
        <v>38</v>
      </c>
      <c r="T5" s="20" t="s">
        <v>26</v>
      </c>
      <c r="U5" s="8"/>
      <c r="V5" s="8"/>
      <c r="W5" s="8">
        <v>1</v>
      </c>
      <c r="X5" s="8"/>
      <c r="Y5" s="8" t="s">
        <v>92</v>
      </c>
      <c r="Z5" s="8">
        <v>9.8000000000000007</v>
      </c>
      <c r="AA5" s="8">
        <v>9</v>
      </c>
      <c r="AB5" s="8">
        <v>1</v>
      </c>
      <c r="AC5" s="8"/>
      <c r="AD5" s="8"/>
      <c r="AE5" s="8"/>
      <c r="AF5" s="8"/>
      <c r="AG5" s="8"/>
      <c r="AH5" s="8"/>
      <c r="AI5" s="8"/>
      <c r="AJ5" s="8"/>
      <c r="AK5" s="8"/>
      <c r="AL5" s="8">
        <v>1</v>
      </c>
      <c r="AM5" s="17"/>
      <c r="AN5" s="17"/>
      <c r="AO5" s="17"/>
      <c r="AP5" s="11" t="e">
        <f t="shared" si="9"/>
        <v>#DIV/0!</v>
      </c>
      <c r="AQ5" s="8"/>
      <c r="AR5" s="9">
        <v>0</v>
      </c>
    </row>
    <row r="6" spans="1:45" x14ac:dyDescent="0.2">
      <c r="A6" s="8" t="s">
        <v>23</v>
      </c>
      <c r="B6" s="8" t="s">
        <v>47</v>
      </c>
      <c r="C6" s="8" t="s">
        <v>30</v>
      </c>
      <c r="D6" s="8">
        <v>7</v>
      </c>
      <c r="E6" s="8" t="s">
        <v>35</v>
      </c>
      <c r="F6" s="8" t="s">
        <v>148</v>
      </c>
      <c r="G6" s="8" t="s">
        <v>31</v>
      </c>
      <c r="H6" s="8">
        <v>20.6</v>
      </c>
      <c r="I6" s="8" t="s">
        <v>36</v>
      </c>
      <c r="J6" s="21">
        <f t="shared" si="5"/>
        <v>3.3329234400000005E-2</v>
      </c>
      <c r="K6" s="9">
        <f t="shared" si="6"/>
        <v>2.8750518162801972</v>
      </c>
      <c r="L6" s="8">
        <v>1912</v>
      </c>
      <c r="M6" s="10">
        <f t="shared" si="7"/>
        <v>1909.1249481837199</v>
      </c>
      <c r="N6" s="8">
        <v>2016</v>
      </c>
      <c r="O6" s="10">
        <f t="shared" si="8"/>
        <v>107.87505181628012</v>
      </c>
      <c r="P6" s="10" t="s">
        <v>48</v>
      </c>
      <c r="Q6" s="8" t="s">
        <v>26</v>
      </c>
      <c r="R6" s="8" t="s">
        <v>26</v>
      </c>
      <c r="S6" s="8" t="s">
        <v>51</v>
      </c>
      <c r="T6" s="20" t="s">
        <v>26</v>
      </c>
      <c r="U6" s="8"/>
      <c r="V6" s="8"/>
      <c r="W6" s="8"/>
      <c r="X6" s="8"/>
      <c r="Y6" s="8" t="s">
        <v>92</v>
      </c>
      <c r="Z6" s="8">
        <v>11.4</v>
      </c>
      <c r="AA6" s="8">
        <v>20</v>
      </c>
      <c r="AB6" s="8"/>
      <c r="AC6" s="8"/>
      <c r="AD6" s="8"/>
      <c r="AE6" s="8"/>
      <c r="AF6" s="8"/>
      <c r="AG6" s="8"/>
      <c r="AH6" s="8"/>
      <c r="AI6" s="8"/>
      <c r="AJ6" s="8"/>
      <c r="AK6" s="8"/>
      <c r="AL6" s="8">
        <v>1</v>
      </c>
      <c r="AM6" s="17">
        <v>11.01</v>
      </c>
      <c r="AN6" s="17">
        <v>3.58</v>
      </c>
      <c r="AO6" s="17">
        <v>0.876</v>
      </c>
      <c r="AP6" s="11">
        <f t="shared" si="9"/>
        <v>6.0225453910614526</v>
      </c>
      <c r="AQ6" s="8">
        <v>4</v>
      </c>
      <c r="AR6" s="9">
        <f>(AP6/AO6)-AQ6</f>
        <v>2.8750518162801972</v>
      </c>
    </row>
    <row r="7" spans="1:45" x14ac:dyDescent="0.2">
      <c r="A7" s="8" t="s">
        <v>23</v>
      </c>
      <c r="B7" s="8" t="s">
        <v>47</v>
      </c>
      <c r="C7" s="8" t="s">
        <v>21</v>
      </c>
      <c r="D7" s="8">
        <v>7</v>
      </c>
      <c r="E7" s="8"/>
      <c r="F7" s="8" t="s">
        <v>149</v>
      </c>
      <c r="G7" s="8" t="s">
        <v>31</v>
      </c>
      <c r="H7" s="8">
        <v>17.899999999999999</v>
      </c>
      <c r="I7" s="8" t="s">
        <v>36</v>
      </c>
      <c r="J7" s="21">
        <f t="shared" si="5"/>
        <v>2.5165001399999998E-2</v>
      </c>
      <c r="K7" s="9">
        <f t="shared" si="6"/>
        <v>0</v>
      </c>
      <c r="L7" s="8">
        <v>1914</v>
      </c>
      <c r="M7" s="10">
        <f t="shared" si="7"/>
        <v>1914</v>
      </c>
      <c r="N7" s="8">
        <v>2016</v>
      </c>
      <c r="O7" s="10">
        <f t="shared" si="8"/>
        <v>103</v>
      </c>
      <c r="P7" s="10" t="s">
        <v>52</v>
      </c>
      <c r="Q7" s="8" t="s">
        <v>26</v>
      </c>
      <c r="R7" s="8" t="s">
        <v>26</v>
      </c>
      <c r="S7" s="8" t="s">
        <v>38</v>
      </c>
      <c r="T7" s="20" t="s">
        <v>26</v>
      </c>
      <c r="U7" s="8"/>
      <c r="V7" s="8"/>
      <c r="W7" s="8">
        <v>1</v>
      </c>
      <c r="X7" s="8" t="s">
        <v>109</v>
      </c>
      <c r="Y7" s="8" t="s">
        <v>92</v>
      </c>
      <c r="Z7" s="8">
        <v>10.3</v>
      </c>
      <c r="AA7" s="8">
        <v>12</v>
      </c>
      <c r="AB7" s="8">
        <v>1</v>
      </c>
      <c r="AC7" s="8"/>
      <c r="AD7" s="8"/>
      <c r="AE7" s="8">
        <v>1</v>
      </c>
      <c r="AF7" s="8"/>
      <c r="AG7" s="8"/>
      <c r="AH7" s="8"/>
      <c r="AI7" s="8"/>
      <c r="AJ7" s="8"/>
      <c r="AK7" s="8"/>
      <c r="AL7" s="8">
        <v>1</v>
      </c>
      <c r="AM7" s="17"/>
      <c r="AN7" s="17"/>
      <c r="AO7" s="17"/>
      <c r="AP7" s="11" t="e">
        <f t="shared" si="9"/>
        <v>#DIV/0!</v>
      </c>
      <c r="AQ7" s="8"/>
      <c r="AR7" s="9">
        <v>0</v>
      </c>
      <c r="AS7" s="19" t="s">
        <v>100</v>
      </c>
    </row>
    <row r="8" spans="1:45" x14ac:dyDescent="0.2">
      <c r="A8" s="8" t="s">
        <v>23</v>
      </c>
      <c r="B8" s="8" t="s">
        <v>47</v>
      </c>
      <c r="C8" s="8" t="s">
        <v>21</v>
      </c>
      <c r="D8" s="8" t="s">
        <v>80</v>
      </c>
      <c r="E8" s="8" t="s">
        <v>35</v>
      </c>
      <c r="F8" s="8" t="s">
        <v>150</v>
      </c>
      <c r="G8" s="8" t="s">
        <v>31</v>
      </c>
      <c r="H8" s="8">
        <v>14.5</v>
      </c>
      <c r="I8" s="8" t="s">
        <v>36</v>
      </c>
      <c r="J8" s="21">
        <f t="shared" si="5"/>
        <v>1.6513035000000002E-2</v>
      </c>
      <c r="K8" s="9">
        <f t="shared" si="6"/>
        <v>4.8506131032797928</v>
      </c>
      <c r="L8" s="8">
        <v>1928</v>
      </c>
      <c r="M8" s="10">
        <f t="shared" si="7"/>
        <v>1923.1493868967202</v>
      </c>
      <c r="N8" s="8">
        <v>2016</v>
      </c>
      <c r="O8" s="10">
        <f t="shared" si="8"/>
        <v>93.850613103279784</v>
      </c>
      <c r="P8" s="10" t="s">
        <v>48</v>
      </c>
      <c r="Q8" s="8" t="s">
        <v>26</v>
      </c>
      <c r="R8" s="8" t="s">
        <v>26</v>
      </c>
      <c r="S8" s="8" t="s">
        <v>51</v>
      </c>
      <c r="T8" s="20" t="s">
        <v>26</v>
      </c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>
        <v>1</v>
      </c>
      <c r="AM8" s="17">
        <v>14.03</v>
      </c>
      <c r="AN8" s="17">
        <v>4.21</v>
      </c>
      <c r="AO8" s="17">
        <v>0.80700000000000005</v>
      </c>
      <c r="AP8" s="11">
        <f t="shared" si="9"/>
        <v>7.9494447743467926</v>
      </c>
      <c r="AQ8" s="8">
        <v>5</v>
      </c>
      <c r="AR8" s="9">
        <f>(AP8/AO8)-AQ8</f>
        <v>4.8506131032797928</v>
      </c>
    </row>
    <row r="9" spans="1:45" x14ac:dyDescent="0.2">
      <c r="A9" s="8" t="s">
        <v>23</v>
      </c>
      <c r="B9" s="8" t="s">
        <v>47</v>
      </c>
      <c r="C9" s="8" t="s">
        <v>22</v>
      </c>
      <c r="D9" s="8">
        <v>8</v>
      </c>
      <c r="E9" s="8"/>
      <c r="F9" s="8" t="s">
        <v>151</v>
      </c>
      <c r="G9" s="8" t="s">
        <v>31</v>
      </c>
      <c r="H9" s="8">
        <v>22.2</v>
      </c>
      <c r="I9" s="8" t="s">
        <v>36</v>
      </c>
      <c r="J9" s="21">
        <f t="shared" si="5"/>
        <v>3.8707653600000003E-2</v>
      </c>
      <c r="K9" s="9">
        <f t="shared" si="6"/>
        <v>7.022959574095939</v>
      </c>
      <c r="L9" s="8">
        <v>1931</v>
      </c>
      <c r="M9" s="10">
        <f t="shared" si="7"/>
        <v>1923.9770404259041</v>
      </c>
      <c r="N9" s="8">
        <v>2016</v>
      </c>
      <c r="O9" s="10">
        <f t="shared" si="8"/>
        <v>93.022959574095921</v>
      </c>
      <c r="P9" s="10" t="s">
        <v>48</v>
      </c>
      <c r="Q9" s="8" t="s">
        <v>26</v>
      </c>
      <c r="R9" s="8" t="s">
        <v>26</v>
      </c>
      <c r="S9" s="8" t="s">
        <v>49</v>
      </c>
      <c r="T9" s="20" t="s">
        <v>26</v>
      </c>
      <c r="U9" s="8"/>
      <c r="V9" s="8"/>
      <c r="W9" s="8"/>
      <c r="X9" s="8"/>
      <c r="Y9" s="8" t="s">
        <v>92</v>
      </c>
      <c r="Z9" s="8">
        <v>13.2</v>
      </c>
      <c r="AA9" s="8">
        <v>14</v>
      </c>
      <c r="AB9" s="8">
        <v>1</v>
      </c>
      <c r="AC9" s="8"/>
      <c r="AD9" s="8"/>
      <c r="AE9" s="8"/>
      <c r="AF9" s="8"/>
      <c r="AG9" s="8"/>
      <c r="AH9" s="8"/>
      <c r="AI9" s="8"/>
      <c r="AJ9" s="8"/>
      <c r="AK9" s="8"/>
      <c r="AL9" s="8">
        <v>1</v>
      </c>
      <c r="AM9" s="17">
        <v>17.21</v>
      </c>
      <c r="AN9" s="17">
        <v>4.2</v>
      </c>
      <c r="AO9" s="17">
        <v>1.089</v>
      </c>
      <c r="AP9" s="11">
        <f t="shared" si="9"/>
        <v>10.915002976190477</v>
      </c>
      <c r="AQ9" s="8">
        <v>3</v>
      </c>
      <c r="AR9" s="9">
        <f>(AP9/AO9)-AQ9</f>
        <v>7.022959574095939</v>
      </c>
    </row>
    <row r="10" spans="1:45" x14ac:dyDescent="0.2">
      <c r="A10" s="8" t="s">
        <v>23</v>
      </c>
      <c r="B10" s="8" t="s">
        <v>64</v>
      </c>
      <c r="C10" s="8" t="s">
        <v>22</v>
      </c>
      <c r="D10" s="8">
        <v>6</v>
      </c>
      <c r="E10" s="8" t="s">
        <v>35</v>
      </c>
      <c r="F10" s="8" t="s">
        <v>152</v>
      </c>
      <c r="G10" s="8" t="s">
        <v>31</v>
      </c>
      <c r="H10" s="8">
        <v>20</v>
      </c>
      <c r="I10" s="8" t="s">
        <v>36</v>
      </c>
      <c r="J10" s="21">
        <f t="shared" ref="J10" si="10">0.00007854*((H10)^2)</f>
        <v>3.1415999999999999E-2</v>
      </c>
      <c r="K10" s="9">
        <f t="shared" ref="K10" si="11">AR10</f>
        <v>0</v>
      </c>
      <c r="L10" s="8">
        <v>1910</v>
      </c>
      <c r="M10" s="10">
        <f t="shared" ref="M10" si="12">L10-K10</f>
        <v>1910</v>
      </c>
      <c r="N10" s="8">
        <v>2016</v>
      </c>
      <c r="O10" s="10">
        <f t="shared" ref="O10" si="13">(N10-M10)+1</f>
        <v>107</v>
      </c>
      <c r="P10" s="10" t="s">
        <v>52</v>
      </c>
      <c r="Q10" s="8" t="s">
        <v>26</v>
      </c>
      <c r="R10" s="8" t="s">
        <v>26</v>
      </c>
      <c r="S10" s="8" t="s">
        <v>38</v>
      </c>
      <c r="T10" s="20" t="s">
        <v>26</v>
      </c>
      <c r="U10" s="8" t="s">
        <v>121</v>
      </c>
      <c r="V10" s="8"/>
      <c r="W10" s="8">
        <v>1</v>
      </c>
      <c r="X10" s="8" t="s">
        <v>109</v>
      </c>
      <c r="Y10" s="8" t="s">
        <v>92</v>
      </c>
      <c r="Z10" s="8"/>
      <c r="AA10" s="8">
        <v>7</v>
      </c>
      <c r="AB10" s="8">
        <v>1</v>
      </c>
      <c r="AC10" s="8"/>
      <c r="AD10" s="8"/>
      <c r="AE10" s="8"/>
      <c r="AF10" s="8"/>
      <c r="AG10" s="8"/>
      <c r="AH10" s="8"/>
      <c r="AI10" s="8"/>
      <c r="AJ10" s="8"/>
      <c r="AK10" s="8"/>
      <c r="AL10" s="8">
        <v>1</v>
      </c>
      <c r="AM10" s="17"/>
      <c r="AN10" s="17"/>
      <c r="AO10" s="17"/>
      <c r="AP10" s="11" t="e">
        <f t="shared" ref="AP10" si="14">(((AM10)^2)/(8*AN10))+(AN10/2)</f>
        <v>#DIV/0!</v>
      </c>
      <c r="AQ10" s="8"/>
      <c r="AR10" s="9">
        <v>0</v>
      </c>
    </row>
    <row r="11" spans="1:45" x14ac:dyDescent="0.2">
      <c r="A11" s="8" t="s">
        <v>23</v>
      </c>
      <c r="B11" s="8" t="s">
        <v>46</v>
      </c>
      <c r="C11" s="8" t="s">
        <v>30</v>
      </c>
      <c r="D11" s="8">
        <v>9</v>
      </c>
      <c r="E11" s="8" t="s">
        <v>40</v>
      </c>
      <c r="F11" s="8" t="s">
        <v>153</v>
      </c>
      <c r="G11" s="8" t="s">
        <v>31</v>
      </c>
      <c r="H11" s="8">
        <v>19.399999999999999</v>
      </c>
      <c r="I11" s="8" t="s">
        <v>36</v>
      </c>
      <c r="J11" s="21">
        <f t="shared" ref="J11" si="15">0.00007854*((H11)^2)</f>
        <v>2.9559314399999998E-2</v>
      </c>
      <c r="K11" s="9">
        <f>AR11</f>
        <v>5</v>
      </c>
      <c r="L11" s="8">
        <v>1922</v>
      </c>
      <c r="M11" s="10">
        <f>L11-K11</f>
        <v>1917</v>
      </c>
      <c r="N11" s="8">
        <v>2016</v>
      </c>
      <c r="O11" s="10">
        <f>(N11-M11)+1</f>
        <v>100</v>
      </c>
      <c r="P11" s="10" t="s">
        <v>50</v>
      </c>
      <c r="Q11" s="8" t="s">
        <v>26</v>
      </c>
      <c r="R11" s="8" t="s">
        <v>26</v>
      </c>
      <c r="S11" s="8" t="s">
        <v>51</v>
      </c>
      <c r="T11" s="20" t="s">
        <v>26</v>
      </c>
      <c r="U11" s="8" t="s">
        <v>119</v>
      </c>
      <c r="V11" s="8"/>
      <c r="W11" s="8"/>
      <c r="X11" s="8" t="s">
        <v>133</v>
      </c>
      <c r="Y11" s="8" t="s">
        <v>92</v>
      </c>
      <c r="Z11" s="8"/>
      <c r="AA11" s="8">
        <v>12</v>
      </c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>
        <v>1</v>
      </c>
      <c r="AM11" s="17">
        <v>12.89</v>
      </c>
      <c r="AN11" s="17">
        <v>3.2</v>
      </c>
      <c r="AO11" s="17">
        <v>0.98399999999999999</v>
      </c>
      <c r="AP11" s="11">
        <f>(((AM11)^2)/(8*AN11))+(AN11/2)</f>
        <v>8.0903164062500004</v>
      </c>
      <c r="AQ11" s="8">
        <v>4</v>
      </c>
      <c r="AR11" s="9">
        <v>5</v>
      </c>
    </row>
    <row r="12" spans="1:45" x14ac:dyDescent="0.2">
      <c r="A12" s="8" t="s">
        <v>23</v>
      </c>
      <c r="B12" s="8" t="s">
        <v>46</v>
      </c>
      <c r="C12" s="8" t="s">
        <v>28</v>
      </c>
      <c r="D12" s="8">
        <v>5</v>
      </c>
      <c r="E12" s="8"/>
      <c r="F12" s="8" t="s">
        <v>154</v>
      </c>
      <c r="G12" s="8" t="s">
        <v>31</v>
      </c>
      <c r="H12" s="8">
        <v>15</v>
      </c>
      <c r="I12" s="8" t="s">
        <v>36</v>
      </c>
      <c r="J12" s="21">
        <f t="shared" ref="J12:J15" si="16">0.00007854*((H12)^2)</f>
        <v>1.76715E-2</v>
      </c>
      <c r="K12" s="9">
        <f t="shared" ref="K12:K13" si="17">AR12</f>
        <v>0</v>
      </c>
      <c r="L12" s="8">
        <v>1928</v>
      </c>
      <c r="M12" s="10">
        <f t="shared" ref="M12:M13" si="18">L12-K12</f>
        <v>1928</v>
      </c>
      <c r="N12" s="8">
        <v>2016</v>
      </c>
      <c r="O12" s="10">
        <f t="shared" ref="O12:O13" si="19">(N12-M12)+1</f>
        <v>89</v>
      </c>
      <c r="P12" s="10" t="s">
        <v>52</v>
      </c>
      <c r="Q12" s="8" t="s">
        <v>26</v>
      </c>
      <c r="R12" s="8" t="s">
        <v>26</v>
      </c>
      <c r="S12" s="8" t="s">
        <v>38</v>
      </c>
      <c r="T12" s="20" t="s">
        <v>26</v>
      </c>
      <c r="U12" s="8"/>
      <c r="V12" s="8"/>
      <c r="W12" s="8">
        <v>1</v>
      </c>
      <c r="X12" s="8" t="s">
        <v>133</v>
      </c>
      <c r="Y12" s="8" t="s">
        <v>96</v>
      </c>
      <c r="Z12" s="8"/>
      <c r="AA12" s="8">
        <v>5</v>
      </c>
      <c r="AB12" s="8"/>
      <c r="AC12" s="8"/>
      <c r="AD12" s="8"/>
      <c r="AE12" s="8">
        <v>1</v>
      </c>
      <c r="AF12" s="8">
        <v>1</v>
      </c>
      <c r="AG12" s="8"/>
      <c r="AH12" s="8"/>
      <c r="AI12" s="8"/>
      <c r="AJ12" s="8"/>
      <c r="AK12" s="8"/>
      <c r="AL12" s="8">
        <v>1</v>
      </c>
      <c r="AM12" s="17"/>
      <c r="AN12" s="17"/>
      <c r="AO12" s="17"/>
      <c r="AP12" s="11" t="e">
        <f t="shared" ref="AP12:AP13" si="20">(((AM12)^2)/(8*AN12))+(AN12/2)</f>
        <v>#DIV/0!</v>
      </c>
      <c r="AQ12" s="8"/>
      <c r="AR12" s="9">
        <v>0</v>
      </c>
    </row>
    <row r="13" spans="1:45" x14ac:dyDescent="0.2">
      <c r="A13" s="8" t="s">
        <v>23</v>
      </c>
      <c r="B13" s="8" t="s">
        <v>46</v>
      </c>
      <c r="C13" s="8" t="s">
        <v>28</v>
      </c>
      <c r="D13" s="8">
        <v>7</v>
      </c>
      <c r="E13" s="8"/>
      <c r="F13" s="8" t="s">
        <v>155</v>
      </c>
      <c r="G13" s="8" t="s">
        <v>31</v>
      </c>
      <c r="H13" s="8">
        <v>15.3</v>
      </c>
      <c r="I13" s="8" t="s">
        <v>36</v>
      </c>
      <c r="J13" s="21">
        <f t="shared" si="16"/>
        <v>1.8385428600000003E-2</v>
      </c>
      <c r="K13" s="9">
        <f t="shared" si="17"/>
        <v>2.2050218300218294</v>
      </c>
      <c r="L13" s="8">
        <v>1921</v>
      </c>
      <c r="M13" s="10">
        <f t="shared" si="18"/>
        <v>1918.7949781699781</v>
      </c>
      <c r="N13" s="8">
        <v>2016</v>
      </c>
      <c r="O13" s="10">
        <f t="shared" si="19"/>
        <v>98.205021830021906</v>
      </c>
      <c r="P13" s="10" t="s">
        <v>48</v>
      </c>
      <c r="Q13" s="8" t="s">
        <v>26</v>
      </c>
      <c r="R13" s="8" t="s">
        <v>26</v>
      </c>
      <c r="S13" s="8" t="s">
        <v>51</v>
      </c>
      <c r="T13" s="20" t="s">
        <v>26</v>
      </c>
      <c r="U13" s="8"/>
      <c r="V13" s="8"/>
      <c r="W13" s="8"/>
      <c r="X13" s="8"/>
      <c r="Y13" s="8" t="s">
        <v>96</v>
      </c>
      <c r="Z13" s="8"/>
      <c r="AA13" s="8">
        <v>32</v>
      </c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>
        <v>1</v>
      </c>
      <c r="AM13" s="17">
        <v>12.86</v>
      </c>
      <c r="AN13" s="17">
        <v>3.51</v>
      </c>
      <c r="AO13" s="17">
        <v>1.232</v>
      </c>
      <c r="AP13" s="11">
        <f t="shared" si="20"/>
        <v>7.6445868945868938</v>
      </c>
      <c r="AQ13" s="8">
        <v>4</v>
      </c>
      <c r="AR13" s="9">
        <f t="shared" ref="AR13" si="21">(AP13/AO13)-AQ13</f>
        <v>2.2050218300218294</v>
      </c>
    </row>
    <row r="14" spans="1:45" x14ac:dyDescent="0.2">
      <c r="A14" s="8" t="s">
        <v>23</v>
      </c>
      <c r="B14" s="8" t="s">
        <v>59</v>
      </c>
      <c r="C14" s="8" t="s">
        <v>21</v>
      </c>
      <c r="D14" s="8">
        <v>1</v>
      </c>
      <c r="E14" s="8"/>
      <c r="F14" s="8" t="s">
        <v>156</v>
      </c>
      <c r="G14" s="8" t="s">
        <v>31</v>
      </c>
      <c r="H14" s="8">
        <v>17.3</v>
      </c>
      <c r="I14" s="8" t="s">
        <v>36</v>
      </c>
      <c r="J14" s="21">
        <f t="shared" si="16"/>
        <v>2.3506236600000004E-2</v>
      </c>
      <c r="K14" s="9">
        <f t="shared" ref="K14:K16" si="22">AR14</f>
        <v>9.5767362546506831</v>
      </c>
      <c r="L14" s="8">
        <v>1946</v>
      </c>
      <c r="M14" s="10">
        <f t="shared" ref="M14:M16" si="23">L14-K14</f>
        <v>1936.4232637453492</v>
      </c>
      <c r="N14" s="8">
        <v>2016</v>
      </c>
      <c r="O14" s="10">
        <f t="shared" ref="O14:O16" si="24">(N14-M14)+1</f>
        <v>80.576736254650768</v>
      </c>
      <c r="P14" s="10" t="s">
        <v>48</v>
      </c>
      <c r="Q14" s="8" t="s">
        <v>26</v>
      </c>
      <c r="R14" s="8" t="s">
        <v>26</v>
      </c>
      <c r="S14" s="8" t="s">
        <v>49</v>
      </c>
      <c r="T14" s="20" t="s">
        <v>26</v>
      </c>
      <c r="U14" s="8"/>
      <c r="V14" s="8"/>
      <c r="W14" s="8"/>
      <c r="X14" s="8"/>
      <c r="Y14" s="8" t="s">
        <v>92</v>
      </c>
      <c r="Z14" s="8"/>
      <c r="AA14" s="8">
        <v>6</v>
      </c>
      <c r="AB14" s="8">
        <v>1</v>
      </c>
      <c r="AC14" s="8"/>
      <c r="AD14" s="8"/>
      <c r="AE14" s="8"/>
      <c r="AF14" s="8"/>
      <c r="AG14" s="8"/>
      <c r="AH14" s="8"/>
      <c r="AI14" s="8"/>
      <c r="AJ14" s="8"/>
      <c r="AK14" s="8"/>
      <c r="AL14" s="8">
        <v>1</v>
      </c>
      <c r="AM14" s="17">
        <v>13.8</v>
      </c>
      <c r="AN14" s="17">
        <v>3.69</v>
      </c>
      <c r="AO14" s="17">
        <v>0.47199999999999998</v>
      </c>
      <c r="AP14" s="11">
        <f t="shared" ref="AP14:AP16" si="25">(((AM14)^2)/(8*AN14))+(AN14/2)</f>
        <v>8.2962195121951225</v>
      </c>
      <c r="AQ14" s="8">
        <v>8</v>
      </c>
      <c r="AR14" s="9">
        <f t="shared" ref="AR14:AR16" si="26">(AP14/AO14)-AQ14</f>
        <v>9.5767362546506831</v>
      </c>
    </row>
    <row r="15" spans="1:45" x14ac:dyDescent="0.2">
      <c r="A15" s="8" t="s">
        <v>23</v>
      </c>
      <c r="B15" s="8" t="s">
        <v>59</v>
      </c>
      <c r="C15" s="8" t="s">
        <v>21</v>
      </c>
      <c r="D15" s="8">
        <v>6</v>
      </c>
      <c r="E15" s="8" t="s">
        <v>40</v>
      </c>
      <c r="F15" s="8" t="s">
        <v>157</v>
      </c>
      <c r="G15" s="8" t="s">
        <v>31</v>
      </c>
      <c r="H15" s="8">
        <v>22.2</v>
      </c>
      <c r="I15" s="8" t="s">
        <v>36</v>
      </c>
      <c r="J15" s="21">
        <f t="shared" si="16"/>
        <v>3.8707653600000003E-2</v>
      </c>
      <c r="K15" s="9">
        <f t="shared" si="22"/>
        <v>3</v>
      </c>
      <c r="L15" s="8">
        <v>1938</v>
      </c>
      <c r="M15" s="10">
        <f t="shared" si="23"/>
        <v>1935</v>
      </c>
      <c r="N15" s="8">
        <v>2016</v>
      </c>
      <c r="O15" s="10">
        <f t="shared" si="24"/>
        <v>82</v>
      </c>
      <c r="P15" s="10" t="s">
        <v>50</v>
      </c>
      <c r="Q15" s="8" t="s">
        <v>26</v>
      </c>
      <c r="R15" s="8" t="s">
        <v>26</v>
      </c>
      <c r="S15" s="8" t="s">
        <v>51</v>
      </c>
      <c r="T15" s="20" t="s">
        <v>26</v>
      </c>
      <c r="U15" s="8" t="s">
        <v>122</v>
      </c>
      <c r="V15" s="8"/>
      <c r="W15" s="8"/>
      <c r="X15" s="8" t="s">
        <v>69</v>
      </c>
      <c r="Y15" s="8" t="s">
        <v>92</v>
      </c>
      <c r="Z15" s="8"/>
      <c r="AA15" s="8">
        <v>6</v>
      </c>
      <c r="AB15" s="8">
        <v>1</v>
      </c>
      <c r="AC15" s="8">
        <v>1</v>
      </c>
      <c r="AD15" s="8">
        <v>1</v>
      </c>
      <c r="AE15" s="8"/>
      <c r="AF15" s="8"/>
      <c r="AG15" s="8"/>
      <c r="AH15" s="8"/>
      <c r="AI15" s="8"/>
      <c r="AJ15" s="8"/>
      <c r="AK15" s="8"/>
      <c r="AL15" s="8">
        <v>1</v>
      </c>
      <c r="AM15" s="17">
        <v>10.81</v>
      </c>
      <c r="AN15" s="17">
        <v>2.91</v>
      </c>
      <c r="AO15" s="17">
        <v>1.58</v>
      </c>
      <c r="AP15" s="11">
        <f t="shared" si="25"/>
        <v>6.4745919243986254</v>
      </c>
      <c r="AQ15" s="8">
        <v>2</v>
      </c>
      <c r="AR15" s="9">
        <v>3</v>
      </c>
      <c r="AS15" s="19" t="s">
        <v>114</v>
      </c>
    </row>
    <row r="16" spans="1:45" x14ac:dyDescent="0.2">
      <c r="A16" s="8" t="s">
        <v>23</v>
      </c>
      <c r="B16" s="8" t="s">
        <v>54</v>
      </c>
      <c r="C16" s="8" t="s">
        <v>30</v>
      </c>
      <c r="D16" s="8">
        <v>10</v>
      </c>
      <c r="E16" s="8"/>
      <c r="F16" s="8" t="s">
        <v>158</v>
      </c>
      <c r="G16" s="8" t="s">
        <v>31</v>
      </c>
      <c r="H16" s="8">
        <v>24.7</v>
      </c>
      <c r="I16" s="8" t="s">
        <v>36</v>
      </c>
      <c r="J16" s="21">
        <f t="shared" ref="J16:J18" si="27">0.00007854*((H16)^2)</f>
        <v>4.7916468599999998E-2</v>
      </c>
      <c r="K16" s="9">
        <f t="shared" si="22"/>
        <v>5.0375609044904719</v>
      </c>
      <c r="L16" s="8">
        <v>1923</v>
      </c>
      <c r="M16" s="10">
        <f t="shared" si="23"/>
        <v>1917.9624390955096</v>
      </c>
      <c r="N16" s="8">
        <v>2004</v>
      </c>
      <c r="O16" s="10">
        <f t="shared" si="24"/>
        <v>87.037560904490419</v>
      </c>
      <c r="P16" s="10" t="s">
        <v>48</v>
      </c>
      <c r="Q16" s="8" t="s">
        <v>26</v>
      </c>
      <c r="R16" s="8" t="s">
        <v>26</v>
      </c>
      <c r="S16" s="8" t="s">
        <v>51</v>
      </c>
      <c r="T16" s="20" t="s">
        <v>26</v>
      </c>
      <c r="U16" s="8" t="s">
        <v>129</v>
      </c>
      <c r="V16" s="8"/>
      <c r="W16" s="8"/>
      <c r="X16" s="8" t="s">
        <v>109</v>
      </c>
      <c r="Y16" s="8" t="s">
        <v>92</v>
      </c>
      <c r="Z16" s="8">
        <v>11</v>
      </c>
      <c r="AA16" s="8">
        <v>7.5</v>
      </c>
      <c r="AB16" s="8"/>
      <c r="AC16" s="8"/>
      <c r="AD16" s="8"/>
      <c r="AE16" s="8"/>
      <c r="AF16" s="8"/>
      <c r="AG16" s="8"/>
      <c r="AH16" s="8"/>
      <c r="AI16" s="8"/>
      <c r="AJ16" s="8"/>
      <c r="AK16" s="8">
        <v>77</v>
      </c>
      <c r="AL16" s="8">
        <v>1</v>
      </c>
      <c r="AM16" s="17">
        <v>15.57</v>
      </c>
      <c r="AN16" s="17">
        <v>3.77</v>
      </c>
      <c r="AO16" s="17">
        <v>1.41</v>
      </c>
      <c r="AP16" s="11">
        <f t="shared" si="25"/>
        <v>9.9229608753315652</v>
      </c>
      <c r="AQ16" s="8">
        <v>2</v>
      </c>
      <c r="AR16" s="9">
        <f t="shared" si="26"/>
        <v>5.0375609044904719</v>
      </c>
    </row>
    <row r="17" spans="1:45" x14ac:dyDescent="0.2">
      <c r="A17" s="8" t="s">
        <v>23</v>
      </c>
      <c r="B17" s="8" t="s">
        <v>54</v>
      </c>
      <c r="C17" s="8" t="s">
        <v>22</v>
      </c>
      <c r="D17" s="8">
        <v>8</v>
      </c>
      <c r="E17" s="8"/>
      <c r="F17" s="8" t="s">
        <v>159</v>
      </c>
      <c r="G17" s="8" t="s">
        <v>31</v>
      </c>
      <c r="H17" s="8">
        <v>17.899999999999999</v>
      </c>
      <c r="I17" s="8" t="s">
        <v>36</v>
      </c>
      <c r="J17" s="21">
        <f t="shared" si="27"/>
        <v>2.5165001399999998E-2</v>
      </c>
      <c r="K17" s="9">
        <f t="shared" ref="K17" si="28">AR17</f>
        <v>0</v>
      </c>
      <c r="L17" s="8">
        <v>1901</v>
      </c>
      <c r="M17" s="10">
        <f t="shared" ref="M17" si="29">L17-K17</f>
        <v>1901</v>
      </c>
      <c r="N17" s="8">
        <v>2016</v>
      </c>
      <c r="O17" s="10">
        <f t="shared" ref="O17" si="30">(N17-M17)+1</f>
        <v>116</v>
      </c>
      <c r="P17" s="10" t="s">
        <v>52</v>
      </c>
      <c r="Q17" s="8" t="s">
        <v>30</v>
      </c>
      <c r="R17" s="8" t="s">
        <v>26</v>
      </c>
      <c r="S17" s="8" t="s">
        <v>38</v>
      </c>
      <c r="T17" s="20" t="s">
        <v>26</v>
      </c>
      <c r="U17" s="8" t="s">
        <v>120</v>
      </c>
      <c r="V17" s="8"/>
      <c r="W17" s="8">
        <v>1</v>
      </c>
      <c r="X17" s="8" t="s">
        <v>69</v>
      </c>
      <c r="Y17" s="8" t="s">
        <v>98</v>
      </c>
      <c r="Z17" s="8">
        <v>3.6</v>
      </c>
      <c r="AA17" s="8">
        <v>4</v>
      </c>
      <c r="AB17" s="8"/>
      <c r="AC17" s="8"/>
      <c r="AD17" s="8"/>
      <c r="AE17" s="8"/>
      <c r="AF17" s="8"/>
      <c r="AG17" s="8"/>
      <c r="AH17" s="8"/>
      <c r="AI17" s="8"/>
      <c r="AJ17" s="8"/>
      <c r="AK17" s="14">
        <v>117</v>
      </c>
      <c r="AL17" s="8">
        <v>1</v>
      </c>
      <c r="AM17" s="17"/>
      <c r="AN17" s="17"/>
      <c r="AO17" s="17"/>
      <c r="AP17" s="11" t="e">
        <f t="shared" ref="AP17" si="31">(((AM17)^2)/(8*AN17))+(AN17/2)</f>
        <v>#DIV/0!</v>
      </c>
      <c r="AQ17" s="8"/>
      <c r="AR17" s="9">
        <v>0</v>
      </c>
    </row>
    <row r="18" spans="1:45" x14ac:dyDescent="0.2">
      <c r="A18" s="8" t="s">
        <v>23</v>
      </c>
      <c r="B18" s="8" t="s">
        <v>66</v>
      </c>
      <c r="C18" s="8" t="s">
        <v>21</v>
      </c>
      <c r="D18" s="8">
        <v>9</v>
      </c>
      <c r="E18" s="8" t="s">
        <v>35</v>
      </c>
      <c r="F18" s="8" t="s">
        <v>160</v>
      </c>
      <c r="G18" s="8" t="s">
        <v>31</v>
      </c>
      <c r="H18" s="8">
        <v>21</v>
      </c>
      <c r="I18" s="8" t="s">
        <v>36</v>
      </c>
      <c r="J18" s="21">
        <f t="shared" si="27"/>
        <v>3.4636140000000003E-2</v>
      </c>
      <c r="K18" s="9">
        <f>AR18</f>
        <v>17.642078380173619</v>
      </c>
      <c r="L18" s="8">
        <v>1922</v>
      </c>
      <c r="M18" s="10">
        <f>L18-K18</f>
        <v>1904.3579216198264</v>
      </c>
      <c r="N18" s="8">
        <v>2016</v>
      </c>
      <c r="O18" s="10">
        <f>(N18-M18)+1</f>
        <v>112.64207838017364</v>
      </c>
      <c r="P18" s="10" t="s">
        <v>48</v>
      </c>
      <c r="Q18" s="8" t="s">
        <v>26</v>
      </c>
      <c r="R18" s="8" t="s">
        <v>26</v>
      </c>
      <c r="S18" s="8" t="s">
        <v>53</v>
      </c>
      <c r="T18" s="20" t="s">
        <v>26</v>
      </c>
      <c r="U18" s="8" t="s">
        <v>123</v>
      </c>
      <c r="V18" s="8"/>
      <c r="W18" s="8"/>
      <c r="X18" s="8" t="s">
        <v>109</v>
      </c>
      <c r="Y18" s="8" t="s">
        <v>92</v>
      </c>
      <c r="Z18" s="8"/>
      <c r="AA18" s="8">
        <v>18</v>
      </c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>
        <v>1</v>
      </c>
      <c r="AM18" s="17">
        <v>25.6</v>
      </c>
      <c r="AN18" s="17">
        <v>4.05</v>
      </c>
      <c r="AO18" s="17">
        <v>1.0780000000000001</v>
      </c>
      <c r="AP18" s="11">
        <f>(((AM18)^2)/(8*AN18))+(AN18/2)</f>
        <v>22.252160493827162</v>
      </c>
      <c r="AQ18" s="8">
        <v>3</v>
      </c>
      <c r="AR18" s="9">
        <f>(AP18/AO18)-AQ18</f>
        <v>17.642078380173619</v>
      </c>
    </row>
    <row r="19" spans="1:45" x14ac:dyDescent="0.2">
      <c r="A19" s="8" t="s">
        <v>23</v>
      </c>
      <c r="B19" s="8" t="s">
        <v>55</v>
      </c>
      <c r="C19" s="8" t="s">
        <v>30</v>
      </c>
      <c r="D19" s="8">
        <v>2</v>
      </c>
      <c r="E19" s="8"/>
      <c r="F19" s="8" t="s">
        <v>161</v>
      </c>
      <c r="G19" s="8" t="s">
        <v>31</v>
      </c>
      <c r="H19" s="8">
        <v>19.3</v>
      </c>
      <c r="I19" s="8" t="s">
        <v>36</v>
      </c>
      <c r="J19" s="21">
        <f t="shared" ref="J19:J26" si="32">0.00007854*((H19)^2)</f>
        <v>2.9255364600000004E-2</v>
      </c>
      <c r="K19" s="9">
        <f t="shared" ref="K19:K27" si="33">AR19</f>
        <v>24.994672754946727</v>
      </c>
      <c r="L19" s="8">
        <v>1927</v>
      </c>
      <c r="M19" s="10">
        <f t="shared" ref="M19:M27" si="34">L19-K19</f>
        <v>1902.0053272450532</v>
      </c>
      <c r="N19" s="8">
        <v>2016</v>
      </c>
      <c r="O19" s="10">
        <f t="shared" ref="O19:O27" si="35">(N19-M19)+1</f>
        <v>114.99467275494681</v>
      </c>
      <c r="P19" s="10" t="s">
        <v>48</v>
      </c>
      <c r="Q19" s="8" t="s">
        <v>26</v>
      </c>
      <c r="R19" s="8" t="s">
        <v>26</v>
      </c>
      <c r="S19" s="8" t="s">
        <v>83</v>
      </c>
      <c r="T19" s="20" t="s">
        <v>26</v>
      </c>
      <c r="U19" s="8"/>
      <c r="V19" s="8"/>
      <c r="W19" s="8"/>
      <c r="X19" s="8"/>
      <c r="Y19" s="8" t="s">
        <v>92</v>
      </c>
      <c r="Z19" s="8">
        <v>8</v>
      </c>
      <c r="AA19" s="8">
        <v>1.9</v>
      </c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>
        <v>1</v>
      </c>
      <c r="AM19" s="17">
        <v>13.88</v>
      </c>
      <c r="AN19" s="17">
        <v>3.65</v>
      </c>
      <c r="AO19" s="17">
        <v>0.23400000000000001</v>
      </c>
      <c r="AP19" s="11">
        <f t="shared" ref="AP19:AP27" si="36">(((AM19)^2)/(8*AN19))+(AN19/2)</f>
        <v>8.4227534246575342</v>
      </c>
      <c r="AQ19" s="8">
        <v>11</v>
      </c>
      <c r="AR19" s="9">
        <f t="shared" ref="AR19:AR27" si="37">(AP19/AO19)-AQ19</f>
        <v>24.994672754946727</v>
      </c>
    </row>
    <row r="20" spans="1:45" x14ac:dyDescent="0.2">
      <c r="A20" s="8" t="s">
        <v>23</v>
      </c>
      <c r="B20" s="8" t="s">
        <v>55</v>
      </c>
      <c r="C20" s="8" t="s">
        <v>30</v>
      </c>
      <c r="D20" s="8">
        <v>3</v>
      </c>
      <c r="E20" s="8" t="s">
        <v>35</v>
      </c>
      <c r="F20" s="8" t="s">
        <v>162</v>
      </c>
      <c r="G20" s="8" t="s">
        <v>31</v>
      </c>
      <c r="H20" s="8">
        <v>17.100000000000001</v>
      </c>
      <c r="I20" s="8" t="s">
        <v>36</v>
      </c>
      <c r="J20" s="21">
        <f t="shared" si="32"/>
        <v>2.2965881400000002E-2</v>
      </c>
      <c r="K20" s="9">
        <f t="shared" si="33"/>
        <v>6.9190914008938851</v>
      </c>
      <c r="L20" s="8">
        <v>1923</v>
      </c>
      <c r="M20" s="10">
        <f t="shared" si="34"/>
        <v>1916.0809085991061</v>
      </c>
      <c r="N20" s="8">
        <v>2016</v>
      </c>
      <c r="O20" s="10">
        <f t="shared" si="35"/>
        <v>100.91909140089388</v>
      </c>
      <c r="P20" s="10" t="s">
        <v>48</v>
      </c>
      <c r="Q20" s="8" t="s">
        <v>26</v>
      </c>
      <c r="R20" s="8" t="s">
        <v>26</v>
      </c>
      <c r="S20" s="8" t="s">
        <v>49</v>
      </c>
      <c r="T20" s="20" t="s">
        <v>26</v>
      </c>
      <c r="U20" s="8"/>
      <c r="V20" s="8"/>
      <c r="W20" s="8"/>
      <c r="X20" s="8" t="s">
        <v>109</v>
      </c>
      <c r="Y20" s="8" t="s">
        <v>92</v>
      </c>
      <c r="Z20" s="8">
        <v>9.4</v>
      </c>
      <c r="AA20" s="8">
        <v>1.8</v>
      </c>
      <c r="AB20" s="8"/>
      <c r="AC20" s="8"/>
      <c r="AD20" s="8"/>
      <c r="AE20" s="8"/>
      <c r="AF20" s="8"/>
      <c r="AG20" s="8" t="s">
        <v>132</v>
      </c>
      <c r="AH20" s="8"/>
      <c r="AI20" s="8"/>
      <c r="AJ20" s="8"/>
      <c r="AK20" s="8"/>
      <c r="AL20" s="8">
        <v>1</v>
      </c>
      <c r="AM20" s="17">
        <v>11.93</v>
      </c>
      <c r="AN20" s="17">
        <v>3.94</v>
      </c>
      <c r="AO20" s="17">
        <v>0.502</v>
      </c>
      <c r="AP20" s="11">
        <f t="shared" si="36"/>
        <v>6.4853838832487307</v>
      </c>
      <c r="AQ20" s="8">
        <v>6</v>
      </c>
      <c r="AR20" s="9">
        <f t="shared" si="37"/>
        <v>6.9190914008938851</v>
      </c>
    </row>
    <row r="21" spans="1:45" x14ac:dyDescent="0.2">
      <c r="A21" s="8" t="s">
        <v>23</v>
      </c>
      <c r="B21" s="8" t="s">
        <v>55</v>
      </c>
      <c r="C21" s="8" t="s">
        <v>30</v>
      </c>
      <c r="D21" s="8">
        <v>5</v>
      </c>
      <c r="E21" s="8"/>
      <c r="F21" s="8" t="s">
        <v>163</v>
      </c>
      <c r="G21" s="8" t="s">
        <v>31</v>
      </c>
      <c r="H21" s="8">
        <v>17.399999999999999</v>
      </c>
      <c r="I21" s="8" t="s">
        <v>36</v>
      </c>
      <c r="J21" s="21">
        <f t="shared" si="32"/>
        <v>2.3778770399999996E-2</v>
      </c>
      <c r="K21" s="9">
        <f>AR21</f>
        <v>74.666122959067735</v>
      </c>
      <c r="L21" s="8">
        <v>1905</v>
      </c>
      <c r="M21" s="10">
        <f>L21-K21</f>
        <v>1830.3338770409323</v>
      </c>
      <c r="N21" s="8">
        <v>2016</v>
      </c>
      <c r="O21" s="10">
        <f>(N21-M21)+1</f>
        <v>186.66612295906771</v>
      </c>
      <c r="P21" s="10" t="s">
        <v>48</v>
      </c>
      <c r="Q21" s="8" t="s">
        <v>26</v>
      </c>
      <c r="R21" s="8" t="s">
        <v>26</v>
      </c>
      <c r="S21" s="8" t="s">
        <v>102</v>
      </c>
      <c r="T21" s="20" t="s">
        <v>26</v>
      </c>
      <c r="U21" s="8"/>
      <c r="V21" s="8"/>
      <c r="W21" s="8"/>
      <c r="X21" s="8"/>
      <c r="Y21" s="8" t="s">
        <v>92</v>
      </c>
      <c r="Z21" s="8">
        <v>6.5</v>
      </c>
      <c r="AA21" s="8">
        <v>12</v>
      </c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>
        <v>1</v>
      </c>
      <c r="AM21" s="17">
        <v>28.06</v>
      </c>
      <c r="AN21" s="17">
        <v>3.78</v>
      </c>
      <c r="AO21" s="17">
        <v>0.32600000000000001</v>
      </c>
      <c r="AP21" s="11">
        <f>(((AM21)^2)/(8*AN21))+(AN21/2)</f>
        <v>27.927156084656083</v>
      </c>
      <c r="AQ21" s="8">
        <v>11</v>
      </c>
      <c r="AR21" s="9">
        <f>(AP21/AO21)-AQ21</f>
        <v>74.666122959067735</v>
      </c>
    </row>
    <row r="22" spans="1:45" x14ac:dyDescent="0.2">
      <c r="A22" s="8" t="s">
        <v>23</v>
      </c>
      <c r="B22" s="8" t="s">
        <v>55</v>
      </c>
      <c r="C22" s="8" t="s">
        <v>22</v>
      </c>
      <c r="D22" s="8">
        <v>9</v>
      </c>
      <c r="E22" s="8"/>
      <c r="F22" s="8" t="s">
        <v>164</v>
      </c>
      <c r="G22" s="8" t="s">
        <v>31</v>
      </c>
      <c r="H22" s="8">
        <v>18.899999999999999</v>
      </c>
      <c r="I22" s="8" t="s">
        <v>36</v>
      </c>
      <c r="J22" s="21">
        <f t="shared" si="32"/>
        <v>2.8055273399999994E-2</v>
      </c>
      <c r="K22" s="9">
        <f t="shared" si="33"/>
        <v>19.690298855165072</v>
      </c>
      <c r="L22" s="8">
        <v>1938</v>
      </c>
      <c r="M22" s="10">
        <f t="shared" si="34"/>
        <v>1918.3097011448349</v>
      </c>
      <c r="N22" s="8">
        <v>2016</v>
      </c>
      <c r="O22" s="10">
        <f t="shared" si="35"/>
        <v>98.690298855165111</v>
      </c>
      <c r="P22" s="10" t="s">
        <v>48</v>
      </c>
      <c r="Q22" s="8" t="s">
        <v>26</v>
      </c>
      <c r="R22" s="8" t="s">
        <v>26</v>
      </c>
      <c r="S22" s="8" t="s">
        <v>83</v>
      </c>
      <c r="T22" s="20" t="s">
        <v>26</v>
      </c>
      <c r="U22" s="8"/>
      <c r="V22" s="8"/>
      <c r="W22" s="8"/>
      <c r="X22" s="8"/>
      <c r="Y22" s="8"/>
      <c r="Z22" s="8">
        <v>8.5</v>
      </c>
      <c r="AA22" s="8">
        <v>13</v>
      </c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>
        <v>1</v>
      </c>
      <c r="AM22" s="17">
        <v>24.75</v>
      </c>
      <c r="AN22" s="17">
        <v>3.13</v>
      </c>
      <c r="AO22" s="17">
        <v>1.2</v>
      </c>
      <c r="AP22" s="11">
        <f t="shared" si="36"/>
        <v>26.028358626198084</v>
      </c>
      <c r="AQ22" s="8">
        <v>2</v>
      </c>
      <c r="AR22" s="9">
        <f t="shared" si="37"/>
        <v>19.690298855165072</v>
      </c>
    </row>
    <row r="23" spans="1:45" x14ac:dyDescent="0.2">
      <c r="A23" s="8" t="s">
        <v>23</v>
      </c>
      <c r="B23" s="8" t="s">
        <v>55</v>
      </c>
      <c r="C23" s="8" t="s">
        <v>28</v>
      </c>
      <c r="D23" s="8">
        <v>1</v>
      </c>
      <c r="E23" s="8"/>
      <c r="F23" s="8" t="s">
        <v>165</v>
      </c>
      <c r="G23" s="8" t="s">
        <v>31</v>
      </c>
      <c r="H23" s="8">
        <v>15</v>
      </c>
      <c r="I23" s="8" t="s">
        <v>36</v>
      </c>
      <c r="J23" s="21">
        <f t="shared" si="32"/>
        <v>1.76715E-2</v>
      </c>
      <c r="K23" s="9">
        <f t="shared" si="33"/>
        <v>7.01025587097417</v>
      </c>
      <c r="L23" s="8">
        <v>1902</v>
      </c>
      <c r="M23" s="10">
        <f t="shared" si="34"/>
        <v>1894.9897441290259</v>
      </c>
      <c r="N23" s="8">
        <v>2016</v>
      </c>
      <c r="O23" s="10">
        <f t="shared" si="35"/>
        <v>122.01025587097411</v>
      </c>
      <c r="P23" s="10" t="s">
        <v>48</v>
      </c>
      <c r="Q23" s="8" t="s">
        <v>26</v>
      </c>
      <c r="R23" s="8" t="s">
        <v>26</v>
      </c>
      <c r="S23" s="8" t="s">
        <v>49</v>
      </c>
      <c r="T23" s="20" t="s">
        <v>26</v>
      </c>
      <c r="U23" s="8"/>
      <c r="V23" s="8"/>
      <c r="W23" s="8"/>
      <c r="X23" s="8"/>
      <c r="Y23" s="8" t="s">
        <v>92</v>
      </c>
      <c r="Z23" s="8">
        <v>6.7</v>
      </c>
      <c r="AA23" s="8">
        <v>6</v>
      </c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>
        <v>1</v>
      </c>
      <c r="AM23" s="17">
        <v>13.28</v>
      </c>
      <c r="AN23" s="17">
        <v>3.71</v>
      </c>
      <c r="AO23" s="17">
        <v>0.48699999999999999</v>
      </c>
      <c r="AP23" s="11">
        <f t="shared" si="36"/>
        <v>7.79699460916442</v>
      </c>
      <c r="AQ23" s="8">
        <v>9</v>
      </c>
      <c r="AR23" s="9">
        <f t="shared" si="37"/>
        <v>7.01025587097417</v>
      </c>
    </row>
    <row r="24" spans="1:45" x14ac:dyDescent="0.2">
      <c r="A24" s="8" t="s">
        <v>23</v>
      </c>
      <c r="B24" s="8" t="s">
        <v>55</v>
      </c>
      <c r="C24" s="8" t="s">
        <v>28</v>
      </c>
      <c r="D24" s="8">
        <v>2</v>
      </c>
      <c r="E24" s="8"/>
      <c r="F24" s="8" t="s">
        <v>166</v>
      </c>
      <c r="G24" s="8" t="s">
        <v>31</v>
      </c>
      <c r="H24" s="8">
        <v>17.600000000000001</v>
      </c>
      <c r="I24" s="8" t="s">
        <v>36</v>
      </c>
      <c r="J24" s="21">
        <f t="shared" si="32"/>
        <v>2.4328550400000006E-2</v>
      </c>
      <c r="K24" s="9">
        <f t="shared" si="33"/>
        <v>5.1113513656925296</v>
      </c>
      <c r="L24" s="8">
        <v>1903</v>
      </c>
      <c r="M24" s="10">
        <f t="shared" si="34"/>
        <v>1897.8886486343074</v>
      </c>
      <c r="N24" s="8">
        <v>2016</v>
      </c>
      <c r="O24" s="10">
        <f t="shared" si="35"/>
        <v>119.1113513656926</v>
      </c>
      <c r="P24" s="10" t="s">
        <v>48</v>
      </c>
      <c r="Q24" s="8" t="s">
        <v>26</v>
      </c>
      <c r="R24" s="8" t="s">
        <v>26</v>
      </c>
      <c r="S24" s="8" t="s">
        <v>51</v>
      </c>
      <c r="T24" s="20" t="s">
        <v>26</v>
      </c>
      <c r="U24" s="8"/>
      <c r="V24" s="8"/>
      <c r="W24" s="8"/>
      <c r="X24" s="8"/>
      <c r="Y24" s="8" t="s">
        <v>92</v>
      </c>
      <c r="Z24" s="8">
        <v>8.6</v>
      </c>
      <c r="AA24" s="8">
        <v>7</v>
      </c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>
        <v>1</v>
      </c>
      <c r="AM24" s="17">
        <v>12.9</v>
      </c>
      <c r="AN24" s="17">
        <v>3.63</v>
      </c>
      <c r="AO24" s="17">
        <v>0.623</v>
      </c>
      <c r="AP24" s="11">
        <f t="shared" si="36"/>
        <v>7.5453719008264457</v>
      </c>
      <c r="AQ24" s="8">
        <v>7</v>
      </c>
      <c r="AR24" s="9">
        <f t="shared" si="37"/>
        <v>5.1113513656925296</v>
      </c>
    </row>
    <row r="25" spans="1:45" x14ac:dyDescent="0.2">
      <c r="A25" s="8" t="s">
        <v>23</v>
      </c>
      <c r="B25" s="8" t="s">
        <v>55</v>
      </c>
      <c r="C25" s="8" t="s">
        <v>28</v>
      </c>
      <c r="D25" s="8">
        <v>3</v>
      </c>
      <c r="E25" s="8"/>
      <c r="F25" s="8" t="s">
        <v>167</v>
      </c>
      <c r="G25" s="8" t="s">
        <v>31</v>
      </c>
      <c r="H25" s="8">
        <v>20</v>
      </c>
      <c r="I25" s="8" t="s">
        <v>36</v>
      </c>
      <c r="J25" s="21">
        <f t="shared" si="32"/>
        <v>3.1415999999999999E-2</v>
      </c>
      <c r="K25" s="9">
        <f t="shared" si="33"/>
        <v>6.1512803234501341</v>
      </c>
      <c r="L25" s="8">
        <v>1921</v>
      </c>
      <c r="M25" s="10">
        <f t="shared" si="34"/>
        <v>1914.8487196765498</v>
      </c>
      <c r="N25" s="8">
        <v>2016</v>
      </c>
      <c r="O25" s="10">
        <f t="shared" si="35"/>
        <v>102.15128032345024</v>
      </c>
      <c r="P25" s="10" t="s">
        <v>48</v>
      </c>
      <c r="Q25" s="8" t="s">
        <v>26</v>
      </c>
      <c r="R25" s="8" t="s">
        <v>26</v>
      </c>
      <c r="S25" s="8" t="s">
        <v>49</v>
      </c>
      <c r="T25" s="20" t="s">
        <v>26</v>
      </c>
      <c r="U25" s="8"/>
      <c r="V25" s="8"/>
      <c r="W25" s="8"/>
      <c r="X25" s="8"/>
      <c r="Y25" s="8" t="s">
        <v>97</v>
      </c>
      <c r="Z25" s="8">
        <v>10</v>
      </c>
      <c r="AA25" s="8">
        <v>15</v>
      </c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>
        <v>1</v>
      </c>
      <c r="AM25" s="17">
        <v>12.4</v>
      </c>
      <c r="AN25" s="17">
        <v>2.2400000000000002</v>
      </c>
      <c r="AO25" s="17">
        <v>1.06</v>
      </c>
      <c r="AP25" s="11">
        <f t="shared" si="36"/>
        <v>9.7003571428571433</v>
      </c>
      <c r="AQ25" s="8">
        <v>3</v>
      </c>
      <c r="AR25" s="9">
        <f t="shared" si="37"/>
        <v>6.1512803234501341</v>
      </c>
    </row>
    <row r="26" spans="1:45" x14ac:dyDescent="0.2">
      <c r="A26" s="8" t="s">
        <v>23</v>
      </c>
      <c r="B26" s="8" t="s">
        <v>55</v>
      </c>
      <c r="C26" s="8" t="s">
        <v>28</v>
      </c>
      <c r="D26" s="8">
        <v>4</v>
      </c>
      <c r="E26" s="8"/>
      <c r="F26" s="8" t="s">
        <v>168</v>
      </c>
      <c r="G26" s="8" t="s">
        <v>31</v>
      </c>
      <c r="H26" s="8">
        <v>15.6</v>
      </c>
      <c r="I26" s="8" t="s">
        <v>36</v>
      </c>
      <c r="J26" s="21">
        <f t="shared" si="32"/>
        <v>1.91134944E-2</v>
      </c>
      <c r="K26" s="9">
        <f t="shared" si="33"/>
        <v>63.764657114037391</v>
      </c>
      <c r="L26" s="8">
        <v>1945</v>
      </c>
      <c r="M26" s="10">
        <f t="shared" si="34"/>
        <v>1881.2353428859626</v>
      </c>
      <c r="N26" s="8">
        <v>2016</v>
      </c>
      <c r="O26" s="10">
        <f t="shared" si="35"/>
        <v>135.76465711403739</v>
      </c>
      <c r="P26" s="10" t="s">
        <v>48</v>
      </c>
      <c r="Q26" s="8" t="s">
        <v>26</v>
      </c>
      <c r="R26" s="8" t="s">
        <v>26</v>
      </c>
      <c r="S26" s="8" t="s">
        <v>103</v>
      </c>
      <c r="T26" s="20" t="s">
        <v>26</v>
      </c>
      <c r="U26" s="8"/>
      <c r="V26" s="8"/>
      <c r="W26" s="8"/>
      <c r="X26" s="8"/>
      <c r="Y26" s="8" t="s">
        <v>92</v>
      </c>
      <c r="Z26" s="8">
        <v>8.1</v>
      </c>
      <c r="AA26" s="8">
        <v>8</v>
      </c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>
        <v>1</v>
      </c>
      <c r="AM26" s="17">
        <v>27.18</v>
      </c>
      <c r="AN26" s="17">
        <v>2.93</v>
      </c>
      <c r="AO26" s="17">
        <v>0.49399999999999999</v>
      </c>
      <c r="AP26" s="11">
        <f t="shared" si="36"/>
        <v>32.98174061433447</v>
      </c>
      <c r="AQ26" s="8">
        <v>3</v>
      </c>
      <c r="AR26" s="9">
        <f t="shared" si="37"/>
        <v>63.764657114037391</v>
      </c>
    </row>
    <row r="27" spans="1:45" x14ac:dyDescent="0.2">
      <c r="A27" s="8" t="s">
        <v>23</v>
      </c>
      <c r="B27" s="8" t="s">
        <v>55</v>
      </c>
      <c r="C27" s="8" t="s">
        <v>28</v>
      </c>
      <c r="D27" s="8">
        <v>7</v>
      </c>
      <c r="E27" s="8"/>
      <c r="F27" s="8" t="s">
        <v>169</v>
      </c>
      <c r="G27" s="8" t="s">
        <v>31</v>
      </c>
      <c r="H27" s="8">
        <v>20.9</v>
      </c>
      <c r="I27" s="8" t="s">
        <v>36</v>
      </c>
      <c r="J27" s="21">
        <f t="shared" ref="J27:J30" si="38">0.00007854*((H27)^2)</f>
        <v>3.43070574E-2</v>
      </c>
      <c r="K27" s="9">
        <f t="shared" si="33"/>
        <v>5.2546191978368633</v>
      </c>
      <c r="L27" s="8">
        <v>1892</v>
      </c>
      <c r="M27" s="10">
        <f t="shared" si="34"/>
        <v>1886.745380802163</v>
      </c>
      <c r="N27" s="8">
        <v>2016</v>
      </c>
      <c r="O27" s="10">
        <f t="shared" si="35"/>
        <v>130.25461919783697</v>
      </c>
      <c r="P27" s="10" t="s">
        <v>48</v>
      </c>
      <c r="Q27" s="8" t="s">
        <v>26</v>
      </c>
      <c r="R27" s="8" t="s">
        <v>26</v>
      </c>
      <c r="S27" s="8" t="s">
        <v>51</v>
      </c>
      <c r="T27" s="20" t="s">
        <v>26</v>
      </c>
      <c r="U27" s="8"/>
      <c r="V27" s="8"/>
      <c r="W27" s="8"/>
      <c r="X27" s="8"/>
      <c r="Y27" s="8" t="s">
        <v>92</v>
      </c>
      <c r="Z27" s="8">
        <v>10.3</v>
      </c>
      <c r="AA27" s="8">
        <v>12</v>
      </c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>
        <v>1</v>
      </c>
      <c r="AM27" s="17">
        <v>7.3</v>
      </c>
      <c r="AN27" s="17">
        <v>3.17</v>
      </c>
      <c r="AO27" s="17">
        <v>0.182</v>
      </c>
      <c r="AP27" s="11">
        <f t="shared" si="36"/>
        <v>3.6863406940063093</v>
      </c>
      <c r="AQ27" s="8">
        <v>15</v>
      </c>
      <c r="AR27" s="9">
        <f t="shared" si="37"/>
        <v>5.2546191978368633</v>
      </c>
    </row>
    <row r="28" spans="1:45" x14ac:dyDescent="0.2">
      <c r="A28" s="8" t="s">
        <v>23</v>
      </c>
      <c r="B28" s="8" t="s">
        <v>45</v>
      </c>
      <c r="C28" s="8" t="s">
        <v>21</v>
      </c>
      <c r="D28" s="8">
        <v>2</v>
      </c>
      <c r="E28" s="8" t="s">
        <v>40</v>
      </c>
      <c r="F28" s="8" t="s">
        <v>170</v>
      </c>
      <c r="G28" s="8" t="s">
        <v>31</v>
      </c>
      <c r="H28" s="8">
        <v>23.3</v>
      </c>
      <c r="I28" s="8" t="s">
        <v>36</v>
      </c>
      <c r="J28" s="21">
        <f t="shared" si="38"/>
        <v>4.2638580600000003E-2</v>
      </c>
      <c r="K28" s="9">
        <v>16</v>
      </c>
      <c r="L28" s="8">
        <v>1946</v>
      </c>
      <c r="M28" s="10">
        <f t="shared" ref="M28:M29" si="39">L28-K28</f>
        <v>1930</v>
      </c>
      <c r="N28" s="8">
        <v>2016</v>
      </c>
      <c r="O28" s="10">
        <f t="shared" ref="O28:O29" si="40">(N28-M28)+1</f>
        <v>87</v>
      </c>
      <c r="P28" s="10" t="s">
        <v>50</v>
      </c>
      <c r="Q28" s="8" t="s">
        <v>26</v>
      </c>
      <c r="R28" s="8" t="s">
        <v>26</v>
      </c>
      <c r="S28" s="8" t="s">
        <v>53</v>
      </c>
      <c r="T28" s="20" t="s">
        <v>26</v>
      </c>
      <c r="U28" s="8" t="s">
        <v>134</v>
      </c>
      <c r="V28" s="8"/>
      <c r="W28" s="8"/>
      <c r="X28" s="8"/>
      <c r="Y28" s="8" t="s">
        <v>92</v>
      </c>
      <c r="Z28" s="8"/>
      <c r="AA28" s="8">
        <v>9</v>
      </c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>
        <v>1</v>
      </c>
      <c r="AM28" s="17">
        <v>27.19</v>
      </c>
      <c r="AN28" s="17">
        <v>3.65</v>
      </c>
      <c r="AO28" s="17">
        <v>0.94599999999999995</v>
      </c>
      <c r="AP28" s="11">
        <f t="shared" ref="AP28:AP29" si="41">(((AM28)^2)/(8*AN28))+(AN28/2)</f>
        <v>27.143359589041097</v>
      </c>
      <c r="AQ28" s="8">
        <v>2</v>
      </c>
      <c r="AR28" s="9">
        <v>16</v>
      </c>
    </row>
    <row r="29" spans="1:45" x14ac:dyDescent="0.2">
      <c r="A29" s="8" t="s">
        <v>23</v>
      </c>
      <c r="B29" s="8" t="s">
        <v>45</v>
      </c>
      <c r="C29" s="8" t="s">
        <v>22</v>
      </c>
      <c r="D29" s="8">
        <v>1</v>
      </c>
      <c r="E29" s="8" t="s">
        <v>35</v>
      </c>
      <c r="F29" s="8" t="s">
        <v>171</v>
      </c>
      <c r="G29" s="8" t="s">
        <v>31</v>
      </c>
      <c r="H29" s="8">
        <v>22.6</v>
      </c>
      <c r="I29" s="8" t="s">
        <v>36</v>
      </c>
      <c r="J29" s="21">
        <f t="shared" si="38"/>
        <v>4.0115090400000004E-2</v>
      </c>
      <c r="K29" s="9">
        <f t="shared" ref="K29" si="42">AR29</f>
        <v>13.567984546537076</v>
      </c>
      <c r="L29" s="8">
        <v>1941</v>
      </c>
      <c r="M29" s="10">
        <f t="shared" si="39"/>
        <v>1927.432015453463</v>
      </c>
      <c r="N29" s="8">
        <v>2016</v>
      </c>
      <c r="O29" s="10">
        <f t="shared" si="40"/>
        <v>89.567984546536991</v>
      </c>
      <c r="P29" s="10" t="s">
        <v>48</v>
      </c>
      <c r="Q29" s="8" t="s">
        <v>26</v>
      </c>
      <c r="R29" s="8" t="s">
        <v>26</v>
      </c>
      <c r="S29" s="8" t="s">
        <v>53</v>
      </c>
      <c r="T29" s="20" t="s">
        <v>26</v>
      </c>
      <c r="U29" s="8"/>
      <c r="V29" s="8"/>
      <c r="W29" s="8"/>
      <c r="X29" s="8"/>
      <c r="Y29" s="8" t="s">
        <v>92</v>
      </c>
      <c r="Z29" s="8"/>
      <c r="AA29" s="8">
        <v>15.5</v>
      </c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>
        <v>1</v>
      </c>
      <c r="AM29" s="17">
        <v>27.34</v>
      </c>
      <c r="AN29" s="17">
        <v>3.06</v>
      </c>
      <c r="AO29" s="17">
        <v>2.2010000000000001</v>
      </c>
      <c r="AP29" s="11">
        <f t="shared" si="41"/>
        <v>32.064133986928105</v>
      </c>
      <c r="AQ29" s="8">
        <v>1</v>
      </c>
      <c r="AR29" s="9">
        <f t="shared" ref="AR29" si="43">(AP29/AO29)-AQ29</f>
        <v>13.567984546537076</v>
      </c>
    </row>
    <row r="30" spans="1:45" x14ac:dyDescent="0.2">
      <c r="A30" s="8" t="s">
        <v>23</v>
      </c>
      <c r="B30" s="8" t="s">
        <v>42</v>
      </c>
      <c r="C30" s="8" t="s">
        <v>30</v>
      </c>
      <c r="D30" s="8">
        <v>3</v>
      </c>
      <c r="E30" s="8"/>
      <c r="F30" s="8" t="s">
        <v>172</v>
      </c>
      <c r="G30" s="8" t="s">
        <v>31</v>
      </c>
      <c r="H30" s="8">
        <v>15.8</v>
      </c>
      <c r="I30" s="8" t="s">
        <v>36</v>
      </c>
      <c r="J30" s="21">
        <f t="shared" si="38"/>
        <v>1.9606725600000003E-2</v>
      </c>
      <c r="K30" s="9">
        <f t="shared" ref="K30" si="44">AR30</f>
        <v>11.511768018018016</v>
      </c>
      <c r="L30" s="8">
        <v>1935</v>
      </c>
      <c r="M30" s="10">
        <f t="shared" ref="M30" si="45">L30-K30</f>
        <v>1923.4882319819819</v>
      </c>
      <c r="N30" s="8">
        <v>2016</v>
      </c>
      <c r="O30" s="10">
        <f t="shared" ref="O30" si="46">(N30-M30)+1</f>
        <v>93.511768018018074</v>
      </c>
      <c r="P30" s="10" t="s">
        <v>48</v>
      </c>
      <c r="Q30" s="8" t="s">
        <v>26</v>
      </c>
      <c r="R30" s="8" t="s">
        <v>26</v>
      </c>
      <c r="S30" s="8" t="s">
        <v>53</v>
      </c>
      <c r="T30" s="20" t="s">
        <v>26</v>
      </c>
      <c r="U30" s="8"/>
      <c r="V30" s="8"/>
      <c r="W30" s="8"/>
      <c r="X30" s="8"/>
      <c r="Y30" s="8" t="s">
        <v>92</v>
      </c>
      <c r="Z30" s="8"/>
      <c r="AA30" s="8">
        <v>4.5</v>
      </c>
      <c r="AB30" s="8">
        <v>1</v>
      </c>
      <c r="AC30" s="8"/>
      <c r="AD30" s="8"/>
      <c r="AE30" s="8"/>
      <c r="AF30" s="8"/>
      <c r="AG30" s="8"/>
      <c r="AH30" s="8"/>
      <c r="AI30" s="8"/>
      <c r="AJ30" s="8"/>
      <c r="AK30" s="8"/>
      <c r="AL30" s="8">
        <v>1</v>
      </c>
      <c r="AM30" s="17">
        <v>18.52</v>
      </c>
      <c r="AN30" s="17">
        <v>3.2</v>
      </c>
      <c r="AO30" s="17">
        <v>1.1100000000000001</v>
      </c>
      <c r="AP30" s="11">
        <f t="shared" ref="AP30" si="47">(((AM30)^2)/(8*AN30))+(AN30/2)</f>
        <v>14.998062499999998</v>
      </c>
      <c r="AQ30" s="8">
        <v>2</v>
      </c>
      <c r="AR30" s="9">
        <f t="shared" ref="AR30" si="48">(AP30/AO30)-AQ30</f>
        <v>11.511768018018016</v>
      </c>
    </row>
    <row r="31" spans="1:45" x14ac:dyDescent="0.2">
      <c r="A31" s="8" t="s">
        <v>23</v>
      </c>
      <c r="B31" s="8" t="s">
        <v>27</v>
      </c>
      <c r="C31" s="8" t="s">
        <v>30</v>
      </c>
      <c r="D31" s="8">
        <v>9</v>
      </c>
      <c r="E31" s="8"/>
      <c r="F31" s="8" t="s">
        <v>173</v>
      </c>
      <c r="G31" s="8" t="s">
        <v>31</v>
      </c>
      <c r="H31" s="8">
        <v>19.7</v>
      </c>
      <c r="I31" s="8" t="s">
        <v>36</v>
      </c>
      <c r="J31" s="21">
        <f t="shared" ref="J31:J35" si="49">0.00007854*((H31)^2)</f>
        <v>3.0480588600000001E-2</v>
      </c>
      <c r="K31" s="9">
        <f t="shared" ref="K31:K32" si="50">AR31</f>
        <v>4.5779748574918555</v>
      </c>
      <c r="L31" s="8">
        <v>1950</v>
      </c>
      <c r="M31" s="10">
        <f t="shared" ref="M31:M32" si="51">L31-K31</f>
        <v>1945.4220251425081</v>
      </c>
      <c r="N31" s="8">
        <v>2016</v>
      </c>
      <c r="O31" s="10">
        <f t="shared" ref="O31:O32" si="52">(N31-M31)+1</f>
        <v>71.577974857491881</v>
      </c>
      <c r="P31" s="10" t="s">
        <v>48</v>
      </c>
      <c r="Q31" s="8" t="s">
        <v>26</v>
      </c>
      <c r="R31" s="8" t="s">
        <v>26</v>
      </c>
      <c r="S31" s="8" t="s">
        <v>51</v>
      </c>
      <c r="T31" s="20" t="s">
        <v>26</v>
      </c>
      <c r="U31" s="8"/>
      <c r="V31" s="8"/>
      <c r="W31" s="8"/>
      <c r="X31" s="8" t="s">
        <v>112</v>
      </c>
      <c r="Y31" s="8" t="s">
        <v>92</v>
      </c>
      <c r="Z31" s="8"/>
      <c r="AA31" s="8">
        <v>9</v>
      </c>
      <c r="AB31" s="8">
        <v>1</v>
      </c>
      <c r="AC31" s="8"/>
      <c r="AD31" s="8"/>
      <c r="AE31" s="8"/>
      <c r="AF31" s="8"/>
      <c r="AG31" s="8"/>
      <c r="AH31" s="8"/>
      <c r="AI31" s="8"/>
      <c r="AJ31" s="8"/>
      <c r="AK31" s="8"/>
      <c r="AL31" s="8">
        <v>1</v>
      </c>
      <c r="AM31" s="17">
        <v>15.29</v>
      </c>
      <c r="AN31" s="17">
        <v>4</v>
      </c>
      <c r="AO31" s="17">
        <v>1.228</v>
      </c>
      <c r="AP31" s="11">
        <f t="shared" ref="AP31:AP32" si="53">(((AM31)^2)/(8*AN31))+(AN31/2)</f>
        <v>9.305753124999999</v>
      </c>
      <c r="AQ31" s="8">
        <v>3</v>
      </c>
      <c r="AR31" s="9">
        <f t="shared" ref="AR31:AR32" si="54">(AP31/AO31)-AQ31</f>
        <v>4.5779748574918555</v>
      </c>
      <c r="AS31" s="19" t="s">
        <v>110</v>
      </c>
    </row>
    <row r="32" spans="1:45" x14ac:dyDescent="0.2">
      <c r="A32" s="8" t="s">
        <v>23</v>
      </c>
      <c r="B32" s="8" t="s">
        <v>27</v>
      </c>
      <c r="C32" s="8" t="s">
        <v>30</v>
      </c>
      <c r="D32" s="8">
        <v>10</v>
      </c>
      <c r="E32" s="8" t="s">
        <v>35</v>
      </c>
      <c r="F32" s="8" t="s">
        <v>174</v>
      </c>
      <c r="G32" s="8" t="s">
        <v>31</v>
      </c>
      <c r="H32" s="8">
        <v>21.9</v>
      </c>
      <c r="I32" s="8" t="s">
        <v>36</v>
      </c>
      <c r="J32" s="21">
        <f t="shared" si="49"/>
        <v>3.7668569399999997E-2</v>
      </c>
      <c r="K32" s="9">
        <f t="shared" si="50"/>
        <v>5.7852000054908848</v>
      </c>
      <c r="L32" s="8">
        <v>1932</v>
      </c>
      <c r="M32" s="10">
        <f t="shared" si="51"/>
        <v>1926.2147999945091</v>
      </c>
      <c r="N32" s="8">
        <v>2016</v>
      </c>
      <c r="O32" s="10">
        <f t="shared" si="52"/>
        <v>90.785200005490879</v>
      </c>
      <c r="P32" s="10" t="s">
        <v>48</v>
      </c>
      <c r="Q32" s="8" t="s">
        <v>26</v>
      </c>
      <c r="R32" s="8" t="s">
        <v>26</v>
      </c>
      <c r="S32" s="8" t="s">
        <v>49</v>
      </c>
      <c r="T32" s="20" t="s">
        <v>26</v>
      </c>
      <c r="U32" s="8"/>
      <c r="V32" s="8"/>
      <c r="W32" s="8"/>
      <c r="X32" s="8"/>
      <c r="Y32" s="8" t="s">
        <v>92</v>
      </c>
      <c r="Z32" s="8"/>
      <c r="AA32" s="8">
        <v>4</v>
      </c>
      <c r="AB32" s="8">
        <v>1</v>
      </c>
      <c r="AC32" s="8"/>
      <c r="AD32" s="8"/>
      <c r="AE32" s="8"/>
      <c r="AF32" s="8"/>
      <c r="AG32" s="8"/>
      <c r="AH32" s="8"/>
      <c r="AI32" s="8"/>
      <c r="AJ32" s="8"/>
      <c r="AK32" s="8"/>
      <c r="AL32" s="8">
        <v>1</v>
      </c>
      <c r="AM32" s="17">
        <v>13.69</v>
      </c>
      <c r="AN32" s="17">
        <v>3.14</v>
      </c>
      <c r="AO32" s="17">
        <v>1.1599999999999999</v>
      </c>
      <c r="AP32" s="11">
        <f t="shared" si="53"/>
        <v>9.0308320063694261</v>
      </c>
      <c r="AQ32" s="8">
        <v>2</v>
      </c>
      <c r="AR32" s="9">
        <f t="shared" si="54"/>
        <v>5.7852000054908848</v>
      </c>
    </row>
    <row r="33" spans="1:45" x14ac:dyDescent="0.2">
      <c r="A33" s="8" t="s">
        <v>23</v>
      </c>
      <c r="B33" s="8" t="s">
        <v>27</v>
      </c>
      <c r="C33" s="8" t="s">
        <v>22</v>
      </c>
      <c r="D33" s="8">
        <v>2</v>
      </c>
      <c r="E33" s="8"/>
      <c r="F33" s="8" t="s">
        <v>175</v>
      </c>
      <c r="G33" s="8" t="s">
        <v>31</v>
      </c>
      <c r="H33" s="8">
        <v>18.3</v>
      </c>
      <c r="I33" s="8" t="s">
        <v>36</v>
      </c>
      <c r="J33" s="21">
        <f t="shared" si="49"/>
        <v>2.6302260600000005E-2</v>
      </c>
      <c r="K33" s="9">
        <f t="shared" ref="K33" si="55">AR33</f>
        <v>0</v>
      </c>
      <c r="L33" s="8">
        <v>1916</v>
      </c>
      <c r="M33" s="10">
        <f t="shared" ref="M33" si="56">L33-K33</f>
        <v>1916</v>
      </c>
      <c r="N33" s="8">
        <v>2016</v>
      </c>
      <c r="O33" s="10">
        <f t="shared" ref="O33" si="57">(N33-M33)+1</f>
        <v>101</v>
      </c>
      <c r="P33" s="10" t="s">
        <v>52</v>
      </c>
      <c r="Q33" s="8" t="s">
        <v>26</v>
      </c>
      <c r="R33" s="8" t="s">
        <v>26</v>
      </c>
      <c r="S33" s="8" t="s">
        <v>38</v>
      </c>
      <c r="T33" s="20" t="s">
        <v>26</v>
      </c>
      <c r="U33" s="8" t="s">
        <v>140</v>
      </c>
      <c r="V33" s="8"/>
      <c r="W33" s="8">
        <v>1</v>
      </c>
      <c r="X33" s="8" t="s">
        <v>85</v>
      </c>
      <c r="Y33" s="8" t="s">
        <v>96</v>
      </c>
      <c r="Z33" s="8"/>
      <c r="AA33" s="8">
        <v>5</v>
      </c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>
        <v>1</v>
      </c>
      <c r="AM33" s="17"/>
      <c r="AN33" s="17"/>
      <c r="AO33" s="17"/>
      <c r="AP33" s="11" t="e">
        <f t="shared" ref="AP33" si="58">(((AM33)^2)/(8*AN33))+(AN33/2)</f>
        <v>#DIV/0!</v>
      </c>
      <c r="AQ33" s="8"/>
      <c r="AR33" s="9">
        <v>0</v>
      </c>
      <c r="AS33" s="19" t="s">
        <v>106</v>
      </c>
    </row>
    <row r="34" spans="1:45" x14ac:dyDescent="0.2">
      <c r="A34" s="8" t="s">
        <v>23</v>
      </c>
      <c r="B34" s="8" t="s">
        <v>27</v>
      </c>
      <c r="C34" s="8" t="s">
        <v>28</v>
      </c>
      <c r="D34" s="8">
        <v>9</v>
      </c>
      <c r="E34" s="8"/>
      <c r="F34" s="8" t="s">
        <v>176</v>
      </c>
      <c r="G34" s="8" t="s">
        <v>31</v>
      </c>
      <c r="H34" s="8">
        <v>18.8</v>
      </c>
      <c r="I34" s="8" t="s">
        <v>36</v>
      </c>
      <c r="J34" s="21">
        <f t="shared" si="49"/>
        <v>2.7759177600000004E-2</v>
      </c>
      <c r="K34" s="9">
        <f t="shared" ref="K34" si="59">AR34</f>
        <v>3.8529623706862521</v>
      </c>
      <c r="L34" s="8">
        <v>1918</v>
      </c>
      <c r="M34" s="10">
        <f t="shared" ref="M34" si="60">L34-K34</f>
        <v>1914.1470376293137</v>
      </c>
      <c r="N34" s="8">
        <v>2016</v>
      </c>
      <c r="O34" s="10">
        <f t="shared" ref="O34" si="61">(N34-M34)+1</f>
        <v>102.85296237068633</v>
      </c>
      <c r="P34" s="10" t="s">
        <v>48</v>
      </c>
      <c r="Q34" s="8" t="s">
        <v>26</v>
      </c>
      <c r="R34" s="8" t="s">
        <v>26</v>
      </c>
      <c r="S34" s="8" t="s">
        <v>51</v>
      </c>
      <c r="T34" s="20" t="s">
        <v>26</v>
      </c>
      <c r="U34" s="8" t="s">
        <v>124</v>
      </c>
      <c r="V34" s="8"/>
      <c r="W34" s="8"/>
      <c r="X34" s="8" t="s">
        <v>85</v>
      </c>
      <c r="Y34" s="8" t="s">
        <v>96</v>
      </c>
      <c r="Z34" s="8"/>
      <c r="AA34" s="8">
        <v>7</v>
      </c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>
        <v>1</v>
      </c>
      <c r="AM34" s="17">
        <v>17.55</v>
      </c>
      <c r="AN34" s="17">
        <v>3.64</v>
      </c>
      <c r="AO34" s="17">
        <v>1.8089999999999999</v>
      </c>
      <c r="AP34" s="11">
        <f t="shared" ref="AP34" si="62">(((AM34)^2)/(8*AN34))+(AN34/2)</f>
        <v>12.397008928571429</v>
      </c>
      <c r="AQ34" s="8">
        <v>3</v>
      </c>
      <c r="AR34" s="9">
        <f t="shared" ref="AR34" si="63">(AP34/AO34)-AQ34</f>
        <v>3.8529623706862521</v>
      </c>
    </row>
    <row r="35" spans="1:45" x14ac:dyDescent="0.2">
      <c r="A35" s="8" t="s">
        <v>23</v>
      </c>
      <c r="B35" s="8" t="s">
        <v>81</v>
      </c>
      <c r="C35" s="8" t="s">
        <v>80</v>
      </c>
      <c r="D35" s="8"/>
      <c r="E35" s="8" t="s">
        <v>40</v>
      </c>
      <c r="F35" s="8" t="s">
        <v>177</v>
      </c>
      <c r="G35" s="8" t="s">
        <v>31</v>
      </c>
      <c r="H35" s="8">
        <v>58.6</v>
      </c>
      <c r="I35" s="8" t="s">
        <v>36</v>
      </c>
      <c r="J35" s="21">
        <f t="shared" si="49"/>
        <v>0.2697032184</v>
      </c>
      <c r="K35" s="9">
        <f>AR35</f>
        <v>5.1846668023887093</v>
      </c>
      <c r="L35" s="8">
        <v>1915</v>
      </c>
      <c r="M35" s="10">
        <f>L35-K35</f>
        <v>1909.8153331976114</v>
      </c>
      <c r="N35" s="8">
        <v>2016</v>
      </c>
      <c r="O35" s="10">
        <f>(N35-M35)+1</f>
        <v>107.18466680238862</v>
      </c>
      <c r="P35" s="10" t="s">
        <v>48</v>
      </c>
      <c r="Q35" s="8" t="s">
        <v>26</v>
      </c>
      <c r="R35" s="8" t="s">
        <v>26</v>
      </c>
      <c r="S35" s="8" t="s">
        <v>51</v>
      </c>
      <c r="T35" s="20" t="s">
        <v>26</v>
      </c>
      <c r="U35" s="8" t="s">
        <v>105</v>
      </c>
      <c r="V35" s="8"/>
      <c r="W35" s="8"/>
      <c r="X35" s="8"/>
      <c r="Y35" s="8"/>
      <c r="Z35" s="8"/>
      <c r="AA35" s="8"/>
      <c r="AB35" s="8"/>
      <c r="AC35" s="8"/>
      <c r="AD35" s="8">
        <v>1</v>
      </c>
      <c r="AE35" s="8"/>
      <c r="AF35" s="8"/>
      <c r="AG35" s="8"/>
      <c r="AH35" s="8"/>
      <c r="AI35" s="8"/>
      <c r="AJ35" s="8"/>
      <c r="AK35" s="8"/>
      <c r="AL35" s="8">
        <v>1</v>
      </c>
      <c r="AM35" s="17">
        <v>14.38</v>
      </c>
      <c r="AN35" s="17">
        <v>3.07</v>
      </c>
      <c r="AO35" s="17">
        <v>1.92</v>
      </c>
      <c r="AP35" s="11">
        <f>(((AM35)^2)/(8*AN35))+(AN35/2)</f>
        <v>9.9545602605863213</v>
      </c>
      <c r="AQ35" s="8"/>
      <c r="AR35" s="9">
        <f t="shared" ref="AR35" si="64">(AP35/AO35)-AQ35</f>
        <v>5.1846668023887093</v>
      </c>
      <c r="AS35" s="19" t="s">
        <v>104</v>
      </c>
    </row>
    <row r="36" spans="1:45" x14ac:dyDescent="0.2">
      <c r="A36" s="8" t="s">
        <v>23</v>
      </c>
      <c r="B36" s="8" t="s">
        <v>44</v>
      </c>
      <c r="C36" s="8" t="s">
        <v>22</v>
      </c>
      <c r="D36" s="8">
        <v>8</v>
      </c>
      <c r="E36" s="8" t="s">
        <v>35</v>
      </c>
      <c r="F36" s="8" t="s">
        <v>178</v>
      </c>
      <c r="G36" s="8" t="s">
        <v>31</v>
      </c>
      <c r="H36" s="8">
        <v>15</v>
      </c>
      <c r="I36" s="8" t="s">
        <v>36</v>
      </c>
      <c r="J36" s="21">
        <f t="shared" ref="J36:J39" si="65">0.00007854*((H36)^2)</f>
        <v>1.76715E-2</v>
      </c>
      <c r="K36" s="9">
        <f>AR36</f>
        <v>0</v>
      </c>
      <c r="L36" s="8">
        <v>1912</v>
      </c>
      <c r="M36" s="10">
        <f t="shared" ref="M36:M39" si="66">L36-K36</f>
        <v>1912</v>
      </c>
      <c r="N36" s="8">
        <v>2016</v>
      </c>
      <c r="O36" s="10">
        <f t="shared" ref="O36:O39" si="67">(N36-M36)+1</f>
        <v>105</v>
      </c>
      <c r="P36" s="10" t="s">
        <v>52</v>
      </c>
      <c r="Q36" s="8" t="s">
        <v>26</v>
      </c>
      <c r="R36" s="8" t="s">
        <v>26</v>
      </c>
      <c r="S36" s="8" t="s">
        <v>38</v>
      </c>
      <c r="T36" s="20" t="s">
        <v>26</v>
      </c>
      <c r="U36" s="8" t="s">
        <v>136</v>
      </c>
      <c r="V36" s="8"/>
      <c r="W36" s="8">
        <v>1</v>
      </c>
      <c r="X36" s="8" t="s">
        <v>137</v>
      </c>
      <c r="Y36" s="8" t="s">
        <v>96</v>
      </c>
      <c r="Z36" s="8">
        <v>9.3000000000000007</v>
      </c>
      <c r="AA36" s="8">
        <v>16</v>
      </c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>
        <v>1</v>
      </c>
      <c r="AM36" s="17"/>
      <c r="AN36" s="17"/>
      <c r="AO36" s="17"/>
      <c r="AP36" s="11" t="e">
        <f>(((AM36)^2)/(8*AN36))+(AN36/2)</f>
        <v>#DIV/0!</v>
      </c>
      <c r="AQ36" s="8"/>
      <c r="AR36" s="9">
        <v>0</v>
      </c>
    </row>
    <row r="37" spans="1:45" x14ac:dyDescent="0.2">
      <c r="A37" s="8" t="s">
        <v>23</v>
      </c>
      <c r="B37" s="8" t="s">
        <v>44</v>
      </c>
      <c r="C37" s="8" t="s">
        <v>22</v>
      </c>
      <c r="D37" s="8">
        <v>10</v>
      </c>
      <c r="E37" s="8"/>
      <c r="F37" s="8" t="s">
        <v>179</v>
      </c>
      <c r="G37" s="8" t="s">
        <v>31</v>
      </c>
      <c r="H37" s="8">
        <v>15.9</v>
      </c>
      <c r="I37" s="8" t="s">
        <v>36</v>
      </c>
      <c r="J37" s="21">
        <f t="shared" si="65"/>
        <v>1.98556974E-2</v>
      </c>
      <c r="K37" s="9">
        <f t="shared" ref="K37:K39" si="68">AR37</f>
        <v>0</v>
      </c>
      <c r="L37" s="8">
        <v>1921</v>
      </c>
      <c r="M37" s="10">
        <f t="shared" si="66"/>
        <v>1921</v>
      </c>
      <c r="N37" s="8">
        <v>2016</v>
      </c>
      <c r="O37" s="10">
        <f t="shared" si="67"/>
        <v>96</v>
      </c>
      <c r="P37" s="10" t="s">
        <v>52</v>
      </c>
      <c r="Q37" s="8" t="s">
        <v>26</v>
      </c>
      <c r="R37" s="8" t="s">
        <v>26</v>
      </c>
      <c r="S37" s="8" t="s">
        <v>38</v>
      </c>
      <c r="T37" s="20" t="s">
        <v>26</v>
      </c>
      <c r="U37" s="8" t="s">
        <v>117</v>
      </c>
      <c r="V37" s="8"/>
      <c r="W37" s="8">
        <v>1</v>
      </c>
      <c r="X37" s="8" t="s">
        <v>116</v>
      </c>
      <c r="Y37" s="8" t="s">
        <v>96</v>
      </c>
      <c r="Z37" s="8">
        <v>9.4</v>
      </c>
      <c r="AA37" s="8">
        <v>12</v>
      </c>
      <c r="AB37" s="8"/>
      <c r="AC37" s="8"/>
      <c r="AD37" s="8"/>
      <c r="AE37" s="8"/>
      <c r="AF37" s="8">
        <v>1</v>
      </c>
      <c r="AG37" s="8"/>
      <c r="AH37" s="8"/>
      <c r="AI37" s="8"/>
      <c r="AJ37" s="8"/>
      <c r="AK37" s="8"/>
      <c r="AL37" s="8">
        <v>1</v>
      </c>
      <c r="AM37" s="17"/>
      <c r="AN37" s="17"/>
      <c r="AO37" s="17"/>
      <c r="AP37" s="11" t="e">
        <f t="shared" ref="AP37:AP39" si="69">(((AM37)^2)/(8*AN37))+(AN37/2)</f>
        <v>#DIV/0!</v>
      </c>
      <c r="AQ37" s="8"/>
      <c r="AR37" s="9">
        <v>0</v>
      </c>
      <c r="AS37" s="19" t="s">
        <v>118</v>
      </c>
    </row>
    <row r="38" spans="1:45" x14ac:dyDescent="0.2">
      <c r="A38" s="8" t="s">
        <v>23</v>
      </c>
      <c r="B38" s="8" t="s">
        <v>58</v>
      </c>
      <c r="C38" s="8" t="s">
        <v>21</v>
      </c>
      <c r="D38" s="8" t="s">
        <v>80</v>
      </c>
      <c r="E38" s="8" t="s">
        <v>40</v>
      </c>
      <c r="F38" s="8" t="s">
        <v>180</v>
      </c>
      <c r="G38" s="8" t="s">
        <v>31</v>
      </c>
      <c r="H38" s="8">
        <v>15.1</v>
      </c>
      <c r="I38" s="8" t="s">
        <v>36</v>
      </c>
      <c r="J38" s="21">
        <f t="shared" si="65"/>
        <v>1.79079054E-2</v>
      </c>
      <c r="K38" s="9">
        <f t="shared" si="68"/>
        <v>5.5933560666553213</v>
      </c>
      <c r="L38" s="8">
        <v>1973</v>
      </c>
      <c r="M38" s="10">
        <f t="shared" si="66"/>
        <v>1967.4066439333446</v>
      </c>
      <c r="N38" s="8">
        <v>2016</v>
      </c>
      <c r="O38" s="10">
        <f t="shared" si="67"/>
        <v>49.59335606665536</v>
      </c>
      <c r="P38" s="10" t="s">
        <v>48</v>
      </c>
      <c r="Q38" s="8" t="s">
        <v>26</v>
      </c>
      <c r="R38" s="8" t="s">
        <v>26</v>
      </c>
      <c r="S38" s="8" t="s">
        <v>49</v>
      </c>
      <c r="T38" s="20" t="s">
        <v>26</v>
      </c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>
        <v>1</v>
      </c>
      <c r="AM38" s="17">
        <v>15.19</v>
      </c>
      <c r="AN38" s="17">
        <v>3.95</v>
      </c>
      <c r="AO38" s="17">
        <v>0.96699999999999997</v>
      </c>
      <c r="AP38" s="11">
        <f t="shared" si="69"/>
        <v>9.2767753164556961</v>
      </c>
      <c r="AQ38" s="8">
        <v>4</v>
      </c>
      <c r="AR38" s="9">
        <f t="shared" ref="AR38:AR39" si="70">(AP38/AO38)-AQ38</f>
        <v>5.5933560666553213</v>
      </c>
    </row>
    <row r="39" spans="1:45" x14ac:dyDescent="0.2">
      <c r="A39" s="8" t="s">
        <v>23</v>
      </c>
      <c r="B39" s="8" t="s">
        <v>58</v>
      </c>
      <c r="C39" s="8" t="s">
        <v>28</v>
      </c>
      <c r="D39" s="8">
        <v>6</v>
      </c>
      <c r="E39" s="8"/>
      <c r="F39" s="8" t="s">
        <v>181</v>
      </c>
      <c r="G39" s="8" t="s">
        <v>31</v>
      </c>
      <c r="H39" s="8">
        <v>21.4</v>
      </c>
      <c r="I39" s="8" t="s">
        <v>36</v>
      </c>
      <c r="J39" s="21">
        <f t="shared" si="65"/>
        <v>3.5968178399999995E-2</v>
      </c>
      <c r="K39" s="9">
        <f t="shared" si="68"/>
        <v>14.912586155899188</v>
      </c>
      <c r="L39" s="8">
        <v>1930</v>
      </c>
      <c r="M39" s="10">
        <f t="shared" si="66"/>
        <v>1915.0874138441009</v>
      </c>
      <c r="N39" s="8">
        <v>2016</v>
      </c>
      <c r="O39" s="10">
        <f t="shared" si="67"/>
        <v>101.91258615589913</v>
      </c>
      <c r="P39" s="10" t="s">
        <v>48</v>
      </c>
      <c r="Q39" s="8" t="s">
        <v>26</v>
      </c>
      <c r="R39" s="8" t="s">
        <v>26</v>
      </c>
      <c r="S39" s="8" t="s">
        <v>53</v>
      </c>
      <c r="T39" s="20" t="s">
        <v>26</v>
      </c>
      <c r="U39" s="8"/>
      <c r="V39" s="8"/>
      <c r="W39" s="8"/>
      <c r="X39" s="8"/>
      <c r="Y39" s="8" t="s">
        <v>92</v>
      </c>
      <c r="Z39" s="8"/>
      <c r="AA39" s="8">
        <v>12</v>
      </c>
      <c r="AB39" s="8"/>
      <c r="AC39" s="8">
        <v>1</v>
      </c>
      <c r="AD39" s="8"/>
      <c r="AE39" s="8"/>
      <c r="AF39" s="8"/>
      <c r="AG39" s="8"/>
      <c r="AH39" s="8"/>
      <c r="AI39" s="8"/>
      <c r="AJ39" s="8"/>
      <c r="AK39" s="8"/>
      <c r="AL39" s="8">
        <v>1</v>
      </c>
      <c r="AM39" s="17">
        <v>20.45</v>
      </c>
      <c r="AN39" s="17">
        <v>4.13</v>
      </c>
      <c r="AO39" s="17">
        <v>0.70399999999999996</v>
      </c>
      <c r="AP39" s="11">
        <f t="shared" si="69"/>
        <v>14.722460653753027</v>
      </c>
      <c r="AQ39" s="8">
        <v>6</v>
      </c>
      <c r="AR39" s="9">
        <f t="shared" si="70"/>
        <v>14.912586155899188</v>
      </c>
    </row>
    <row r="40" spans="1:45" x14ac:dyDescent="0.2">
      <c r="A40" s="8" t="s">
        <v>23</v>
      </c>
      <c r="B40" s="8" t="s">
        <v>41</v>
      </c>
      <c r="C40" s="8" t="s">
        <v>21</v>
      </c>
      <c r="D40" s="8">
        <v>6</v>
      </c>
      <c r="E40" s="8" t="s">
        <v>35</v>
      </c>
      <c r="F40" s="8" t="s">
        <v>183</v>
      </c>
      <c r="G40" s="8" t="s">
        <v>31</v>
      </c>
      <c r="H40" s="8">
        <v>30.8</v>
      </c>
      <c r="I40" s="8" t="s">
        <v>36</v>
      </c>
      <c r="J40" s="21">
        <f t="shared" ref="J40:J42" si="71">0.00007854*((H40)^2)</f>
        <v>7.4506185600000011E-2</v>
      </c>
      <c r="K40" s="9">
        <f>AR40</f>
        <v>2.1439815727236891</v>
      </c>
      <c r="L40" s="8">
        <v>1913</v>
      </c>
      <c r="M40" s="10">
        <f>L40-K40</f>
        <v>1910.8560184272762</v>
      </c>
      <c r="N40" s="8">
        <v>2016</v>
      </c>
      <c r="O40" s="10">
        <f>(N40-M40)+1</f>
        <v>106.14398157272376</v>
      </c>
      <c r="P40" s="10" t="s">
        <v>48</v>
      </c>
      <c r="Q40" s="8" t="s">
        <v>26</v>
      </c>
      <c r="R40" s="8" t="s">
        <v>26</v>
      </c>
      <c r="S40" s="8" t="s">
        <v>51</v>
      </c>
      <c r="T40" s="20" t="s">
        <v>26</v>
      </c>
      <c r="U40" s="8"/>
      <c r="V40" s="8"/>
      <c r="W40" s="8"/>
      <c r="X40" s="8"/>
      <c r="Y40" s="8" t="s">
        <v>97</v>
      </c>
      <c r="Z40" s="8"/>
      <c r="AA40" s="8">
        <v>28</v>
      </c>
      <c r="AB40" s="8"/>
      <c r="AC40" s="8"/>
      <c r="AD40" s="8">
        <v>1</v>
      </c>
      <c r="AE40" s="8">
        <v>1</v>
      </c>
      <c r="AF40" s="8"/>
      <c r="AG40" s="8"/>
      <c r="AH40" s="8"/>
      <c r="AI40" s="8"/>
      <c r="AJ40" s="8"/>
      <c r="AK40" s="8"/>
      <c r="AL40" s="8">
        <v>1</v>
      </c>
      <c r="AM40" s="17">
        <v>9.34</v>
      </c>
      <c r="AN40" s="17">
        <v>3.44</v>
      </c>
      <c r="AO40" s="17">
        <v>1.18</v>
      </c>
      <c r="AP40" s="11">
        <f>(((AM40)^2)/(8*AN40))+(AN40/2)</f>
        <v>4.8898982558139528</v>
      </c>
      <c r="AQ40" s="8">
        <v>2</v>
      </c>
      <c r="AR40" s="9">
        <f>(AP40/AO40)-AQ40</f>
        <v>2.1439815727236891</v>
      </c>
    </row>
    <row r="41" spans="1:45" x14ac:dyDescent="0.2">
      <c r="A41" s="8" t="s">
        <v>23</v>
      </c>
      <c r="B41" s="8" t="s">
        <v>41</v>
      </c>
      <c r="C41" s="8" t="s">
        <v>22</v>
      </c>
      <c r="D41" s="8">
        <v>5</v>
      </c>
      <c r="E41" s="8"/>
      <c r="F41" s="8" t="s">
        <v>182</v>
      </c>
      <c r="G41" s="22" t="s">
        <v>31</v>
      </c>
      <c r="H41" s="8">
        <v>15.9</v>
      </c>
      <c r="I41" s="8" t="s">
        <v>36</v>
      </c>
      <c r="J41" s="21">
        <f t="shared" si="71"/>
        <v>1.98556974E-2</v>
      </c>
      <c r="K41" s="9">
        <f t="shared" ref="K41" si="72">AR41</f>
        <v>13.808708939902949</v>
      </c>
      <c r="L41" s="8">
        <v>1913</v>
      </c>
      <c r="M41" s="10">
        <f t="shared" ref="M41" si="73">L41-K41</f>
        <v>1899.191291060097</v>
      </c>
      <c r="N41" s="8">
        <v>2016</v>
      </c>
      <c r="O41" s="10">
        <f t="shared" ref="O41" si="74">(N41-M41)+1</f>
        <v>117.808708939903</v>
      </c>
      <c r="P41" s="10" t="s">
        <v>48</v>
      </c>
      <c r="Q41" s="8" t="s">
        <v>26</v>
      </c>
      <c r="R41" s="8" t="s">
        <v>26</v>
      </c>
      <c r="S41" s="8" t="s">
        <v>53</v>
      </c>
      <c r="T41" s="20" t="s">
        <v>26</v>
      </c>
      <c r="U41" s="8" t="s">
        <v>113</v>
      </c>
      <c r="V41" s="8"/>
      <c r="W41" s="8"/>
      <c r="X41" s="8" t="s">
        <v>109</v>
      </c>
      <c r="Y41" s="8" t="s">
        <v>96</v>
      </c>
      <c r="Z41" s="8">
        <v>7.6</v>
      </c>
      <c r="AA41" s="8">
        <v>9</v>
      </c>
      <c r="AB41" s="8">
        <v>1</v>
      </c>
      <c r="AC41" s="8">
        <v>1</v>
      </c>
      <c r="AD41" s="8"/>
      <c r="AE41" s="8">
        <v>1</v>
      </c>
      <c r="AF41" s="8"/>
      <c r="AG41" s="8"/>
      <c r="AH41" s="8"/>
      <c r="AI41" s="8"/>
      <c r="AJ41" s="8"/>
      <c r="AK41" s="8"/>
      <c r="AL41" s="8">
        <v>1</v>
      </c>
      <c r="AM41" s="17">
        <v>23.54</v>
      </c>
      <c r="AN41" s="17">
        <v>3.76</v>
      </c>
      <c r="AO41" s="17">
        <v>1.1399999999999999</v>
      </c>
      <c r="AP41" s="11">
        <f t="shared" ref="AP41" si="75">(((AM41)^2)/(8*AN41))+(AN41/2)</f>
        <v>20.30192819148936</v>
      </c>
      <c r="AQ41" s="8">
        <v>4</v>
      </c>
      <c r="AR41" s="9">
        <f t="shared" ref="AR41" si="76">(AP41/AO41)-AQ41</f>
        <v>13.808708939902949</v>
      </c>
    </row>
    <row r="42" spans="1:45" x14ac:dyDescent="0.2">
      <c r="A42" s="8" t="s">
        <v>23</v>
      </c>
      <c r="B42" s="8" t="s">
        <v>41</v>
      </c>
      <c r="C42" s="8" t="s">
        <v>28</v>
      </c>
      <c r="D42" s="8">
        <v>9</v>
      </c>
      <c r="E42" s="8"/>
      <c r="F42" s="8" t="s">
        <v>184</v>
      </c>
      <c r="G42" s="8" t="s">
        <v>31</v>
      </c>
      <c r="H42" s="8">
        <v>19.600000000000001</v>
      </c>
      <c r="I42" s="8" t="s">
        <v>36</v>
      </c>
      <c r="J42" s="21">
        <f t="shared" si="71"/>
        <v>3.0171926400000007E-2</v>
      </c>
      <c r="K42" s="9">
        <f t="shared" ref="K42" si="77">AR42</f>
        <v>3.1861991871844175</v>
      </c>
      <c r="L42" s="8">
        <v>1911</v>
      </c>
      <c r="M42" s="10">
        <f t="shared" ref="M42" si="78">L42-K42</f>
        <v>1907.8138008128155</v>
      </c>
      <c r="N42" s="8">
        <v>2016</v>
      </c>
      <c r="O42" s="10">
        <f t="shared" ref="O42" si="79">(N42-M42)+1</f>
        <v>109.18619918718446</v>
      </c>
      <c r="P42" s="10" t="s">
        <v>48</v>
      </c>
      <c r="Q42" s="8" t="s">
        <v>30</v>
      </c>
      <c r="R42" s="8" t="s">
        <v>26</v>
      </c>
      <c r="S42" s="8" t="s">
        <v>51</v>
      </c>
      <c r="T42" s="20" t="s">
        <v>26</v>
      </c>
      <c r="U42" s="8"/>
      <c r="V42" s="8"/>
      <c r="W42" s="8"/>
      <c r="X42" s="8" t="s">
        <v>126</v>
      </c>
      <c r="Y42" s="8" t="s">
        <v>96</v>
      </c>
      <c r="Z42" s="8"/>
      <c r="AA42" s="8">
        <v>12</v>
      </c>
      <c r="AB42" s="8"/>
      <c r="AC42" s="8"/>
      <c r="AD42" s="8"/>
      <c r="AE42" s="8">
        <v>1</v>
      </c>
      <c r="AF42" s="8"/>
      <c r="AG42" s="8"/>
      <c r="AH42" s="8"/>
      <c r="AI42" s="8"/>
      <c r="AJ42" s="8"/>
      <c r="AK42" s="8"/>
      <c r="AL42" s="8">
        <v>1</v>
      </c>
      <c r="AM42" s="17">
        <v>12.78</v>
      </c>
      <c r="AN42" s="17">
        <v>3.73</v>
      </c>
      <c r="AO42" s="17">
        <v>1.415</v>
      </c>
      <c r="AP42" s="11">
        <f t="shared" ref="AP42" si="80">(((AM42)^2)/(8*AN42))+(AN42/2)</f>
        <v>7.3384718498659511</v>
      </c>
      <c r="AQ42" s="8">
        <v>2</v>
      </c>
      <c r="AR42" s="9">
        <f t="shared" ref="AR42" si="81">(AP42/AO42)-AQ42</f>
        <v>3.1861991871844175</v>
      </c>
    </row>
    <row r="43" spans="1:45" x14ac:dyDescent="0.2">
      <c r="A43" s="8" t="s">
        <v>23</v>
      </c>
      <c r="B43" s="8" t="s">
        <v>43</v>
      </c>
      <c r="C43" s="8" t="s">
        <v>22</v>
      </c>
      <c r="D43" s="8">
        <v>2</v>
      </c>
      <c r="E43" s="8"/>
      <c r="F43" s="8" t="s">
        <v>185</v>
      </c>
      <c r="G43" s="8" t="s">
        <v>31</v>
      </c>
      <c r="H43" s="8">
        <v>31.5</v>
      </c>
      <c r="I43" s="8" t="s">
        <v>36</v>
      </c>
      <c r="J43" s="21">
        <f t="shared" ref="J43:J44" si="82">0.00007854*((H43)^2)</f>
        <v>7.7931315000000001E-2</v>
      </c>
      <c r="K43" s="9" t="s">
        <v>142</v>
      </c>
      <c r="L43" s="8" t="s">
        <v>101</v>
      </c>
      <c r="M43" s="10" t="s">
        <v>142</v>
      </c>
      <c r="N43" s="8">
        <v>2016</v>
      </c>
      <c r="O43" s="10" t="s">
        <v>142</v>
      </c>
      <c r="P43" s="10" t="s">
        <v>142</v>
      </c>
      <c r="Q43" s="8" t="s">
        <v>26</v>
      </c>
      <c r="R43" s="8" t="s">
        <v>30</v>
      </c>
      <c r="S43" s="8" t="s">
        <v>65</v>
      </c>
      <c r="T43" s="20" t="s">
        <v>26</v>
      </c>
      <c r="U43" s="8" t="s">
        <v>74</v>
      </c>
      <c r="V43" s="8"/>
      <c r="W43" s="8"/>
      <c r="X43" s="8"/>
      <c r="Y43" s="8" t="s">
        <v>92</v>
      </c>
      <c r="Z43" s="8"/>
      <c r="AA43" s="8">
        <v>40</v>
      </c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>
        <v>1</v>
      </c>
      <c r="AM43" s="17"/>
      <c r="AN43" s="17"/>
      <c r="AO43" s="17"/>
      <c r="AP43" s="11" t="e">
        <f t="shared" ref="AP43" si="83">(((AM43)^2)/(8*AN43))+(AN43/2)</f>
        <v>#DIV/0!</v>
      </c>
      <c r="AQ43" s="8"/>
      <c r="AR43" s="9" t="e">
        <f t="shared" ref="AR43" si="84">(AP43/AO43)-AQ43</f>
        <v>#DIV/0!</v>
      </c>
    </row>
    <row r="44" spans="1:45" x14ac:dyDescent="0.2">
      <c r="A44" s="8" t="s">
        <v>23</v>
      </c>
      <c r="B44" s="8" t="s">
        <v>29</v>
      </c>
      <c r="C44" s="8" t="s">
        <v>30</v>
      </c>
      <c r="D44" s="8">
        <v>2</v>
      </c>
      <c r="E44" s="8"/>
      <c r="F44" s="8" t="s">
        <v>186</v>
      </c>
      <c r="G44" s="8" t="s">
        <v>31</v>
      </c>
      <c r="H44" s="8">
        <v>29</v>
      </c>
      <c r="I44" s="8" t="s">
        <v>36</v>
      </c>
      <c r="J44" s="21">
        <f t="shared" si="82"/>
        <v>6.6052140000000009E-2</v>
      </c>
      <c r="K44" s="9">
        <f>AR44</f>
        <v>3.2944657958944061</v>
      </c>
      <c r="L44" s="8">
        <v>1919</v>
      </c>
      <c r="M44" s="10">
        <f>L44-K44</f>
        <v>1915.7055342041056</v>
      </c>
      <c r="N44" s="8">
        <v>2016</v>
      </c>
      <c r="O44" s="10">
        <f>(N44-M44)+1</f>
        <v>101.29446579589444</v>
      </c>
      <c r="P44" s="10" t="s">
        <v>48</v>
      </c>
      <c r="Q44" s="8" t="s">
        <v>26</v>
      </c>
      <c r="R44" s="8" t="s">
        <v>26</v>
      </c>
      <c r="S44" s="8" t="s">
        <v>51</v>
      </c>
      <c r="T44" s="20" t="s">
        <v>26</v>
      </c>
      <c r="U44" s="8"/>
      <c r="V44" s="8"/>
      <c r="W44" s="8"/>
      <c r="X44" s="8"/>
      <c r="Y44" s="8" t="s">
        <v>92</v>
      </c>
      <c r="Z44" s="8"/>
      <c r="AA44" s="8">
        <v>12</v>
      </c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>
        <v>1</v>
      </c>
      <c r="AM44" s="17">
        <v>13.37</v>
      </c>
      <c r="AN44" s="17">
        <v>3.61</v>
      </c>
      <c r="AO44" s="17">
        <v>1.51</v>
      </c>
      <c r="AP44" s="11">
        <f>(((AM44)^2)/(8*AN44))+(AN44/2)</f>
        <v>7.9946433518005531</v>
      </c>
      <c r="AQ44" s="8">
        <v>2</v>
      </c>
      <c r="AR44" s="9">
        <f>(AP44/AO44)-AQ44</f>
        <v>3.2944657958944061</v>
      </c>
    </row>
    <row r="45" spans="1:45" x14ac:dyDescent="0.2">
      <c r="A45" s="8" t="s">
        <v>23</v>
      </c>
      <c r="B45" s="8" t="s">
        <v>29</v>
      </c>
      <c r="C45" s="8" t="s">
        <v>28</v>
      </c>
      <c r="D45" s="8">
        <v>9</v>
      </c>
      <c r="E45" s="8"/>
      <c r="F45" s="8" t="s">
        <v>187</v>
      </c>
      <c r="G45" s="22" t="s">
        <v>31</v>
      </c>
      <c r="H45" s="8">
        <v>19.5</v>
      </c>
      <c r="I45" s="8" t="s">
        <v>36</v>
      </c>
      <c r="J45" s="21">
        <f t="shared" ref="J45:J46" si="85">0.00007854*((H45)^2)</f>
        <v>2.9864835000000003E-2</v>
      </c>
      <c r="K45" s="9">
        <f t="shared" ref="K45:K47" si="86">AR45</f>
        <v>13.888612995456457</v>
      </c>
      <c r="L45" s="8">
        <v>1951</v>
      </c>
      <c r="M45" s="10">
        <f t="shared" ref="M45:M47" si="87">L45-K45</f>
        <v>1937.1113870045435</v>
      </c>
      <c r="N45" s="8">
        <v>2016</v>
      </c>
      <c r="O45" s="10">
        <f t="shared" ref="O45:O47" si="88">(N45-M45)+1</f>
        <v>79.888612995456469</v>
      </c>
      <c r="P45" s="10" t="s">
        <v>48</v>
      </c>
      <c r="Q45" s="8" t="s">
        <v>26</v>
      </c>
      <c r="R45" s="8" t="s">
        <v>26</v>
      </c>
      <c r="S45" s="8" t="s">
        <v>53</v>
      </c>
      <c r="T45" s="20" t="s">
        <v>26</v>
      </c>
      <c r="U45" s="8" t="s">
        <v>130</v>
      </c>
      <c r="V45" s="8"/>
      <c r="W45" s="8"/>
      <c r="X45" s="8" t="s">
        <v>131</v>
      </c>
      <c r="Y45" s="8" t="s">
        <v>96</v>
      </c>
      <c r="Z45" s="8"/>
      <c r="AA45" s="8">
        <v>6</v>
      </c>
      <c r="AB45" s="8"/>
      <c r="AC45" s="8"/>
      <c r="AD45" s="8">
        <v>1</v>
      </c>
      <c r="AE45" s="8"/>
      <c r="AF45" s="8"/>
      <c r="AG45" s="8"/>
      <c r="AH45" s="8"/>
      <c r="AI45" s="8"/>
      <c r="AJ45" s="8"/>
      <c r="AK45" s="8"/>
      <c r="AL45" s="8">
        <v>1</v>
      </c>
      <c r="AM45" s="17">
        <v>28.49</v>
      </c>
      <c r="AN45" s="17">
        <v>4.22</v>
      </c>
      <c r="AO45" s="17">
        <v>1.6459999999999999</v>
      </c>
      <c r="AP45" s="11">
        <f t="shared" ref="AP45:AP47" si="89">(((AM45)^2)/(8*AN45))+(AN45/2)</f>
        <v>26.152656990521326</v>
      </c>
      <c r="AQ45" s="8">
        <v>2</v>
      </c>
      <c r="AR45" s="9">
        <f t="shared" ref="AR45:AR49" si="90">(AP45/AO45)-AQ45</f>
        <v>13.888612995456457</v>
      </c>
    </row>
    <row r="46" spans="1:45" x14ac:dyDescent="0.2">
      <c r="A46" s="8" t="s">
        <v>23</v>
      </c>
      <c r="B46" s="8" t="s">
        <v>60</v>
      </c>
      <c r="C46" s="8" t="s">
        <v>21</v>
      </c>
      <c r="D46" s="8">
        <v>5</v>
      </c>
      <c r="E46" s="8"/>
      <c r="F46" s="8" t="s">
        <v>188</v>
      </c>
      <c r="G46" s="8" t="s">
        <v>31</v>
      </c>
      <c r="H46" s="8">
        <v>20.6</v>
      </c>
      <c r="I46" s="8" t="s">
        <v>36</v>
      </c>
      <c r="J46" s="21">
        <f t="shared" si="85"/>
        <v>3.3329234400000005E-2</v>
      </c>
      <c r="K46" s="9">
        <f t="shared" si="86"/>
        <v>0</v>
      </c>
      <c r="L46" s="8">
        <v>1912</v>
      </c>
      <c r="M46" s="10">
        <f t="shared" si="87"/>
        <v>1912</v>
      </c>
      <c r="N46" s="8">
        <v>2016</v>
      </c>
      <c r="O46" s="10">
        <f t="shared" si="88"/>
        <v>105</v>
      </c>
      <c r="P46" s="10" t="s">
        <v>52</v>
      </c>
      <c r="Q46" s="8" t="s">
        <v>26</v>
      </c>
      <c r="R46" s="8" t="s">
        <v>26</v>
      </c>
      <c r="S46" s="8" t="s">
        <v>38</v>
      </c>
      <c r="T46" s="20" t="s">
        <v>26</v>
      </c>
      <c r="U46" s="8"/>
      <c r="V46" s="8"/>
      <c r="W46" s="8">
        <v>1</v>
      </c>
      <c r="X46" s="8" t="s">
        <v>85</v>
      </c>
      <c r="Y46" s="8" t="s">
        <v>92</v>
      </c>
      <c r="Z46" s="8"/>
      <c r="AA46" s="8">
        <v>16</v>
      </c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>
        <v>1</v>
      </c>
      <c r="AM46" s="17"/>
      <c r="AN46" s="17"/>
      <c r="AO46" s="17"/>
      <c r="AP46" s="11" t="e">
        <f t="shared" si="89"/>
        <v>#DIV/0!</v>
      </c>
      <c r="AQ46" s="8"/>
      <c r="AR46" s="9">
        <v>0</v>
      </c>
    </row>
    <row r="47" spans="1:45" x14ac:dyDescent="0.2">
      <c r="A47" s="8" t="s">
        <v>23</v>
      </c>
      <c r="B47" s="8" t="s">
        <v>56</v>
      </c>
      <c r="C47" s="8" t="s">
        <v>21</v>
      </c>
      <c r="D47" s="8">
        <v>3</v>
      </c>
      <c r="E47" s="8"/>
      <c r="F47" s="8" t="s">
        <v>189</v>
      </c>
      <c r="G47" s="8" t="s">
        <v>31</v>
      </c>
      <c r="H47" s="8">
        <v>22.6</v>
      </c>
      <c r="I47" s="8" t="s">
        <v>36</v>
      </c>
      <c r="J47" s="21">
        <f t="shared" ref="J47" si="91">0.00007854*((H47)^2)</f>
        <v>4.0115090400000004E-2</v>
      </c>
      <c r="K47" s="9">
        <f t="shared" si="86"/>
        <v>0</v>
      </c>
      <c r="L47" s="8">
        <v>1914</v>
      </c>
      <c r="M47" s="10">
        <f t="shared" si="87"/>
        <v>1914</v>
      </c>
      <c r="N47" s="8">
        <v>2016</v>
      </c>
      <c r="O47" s="10">
        <f t="shared" si="88"/>
        <v>103</v>
      </c>
      <c r="P47" s="10" t="s">
        <v>52</v>
      </c>
      <c r="Q47" s="8" t="s">
        <v>26</v>
      </c>
      <c r="R47" s="8" t="s">
        <v>26</v>
      </c>
      <c r="S47" s="8" t="s">
        <v>38</v>
      </c>
      <c r="T47" s="20" t="s">
        <v>26</v>
      </c>
      <c r="U47" s="8" t="s">
        <v>125</v>
      </c>
      <c r="V47" s="8"/>
      <c r="W47" s="8">
        <v>1</v>
      </c>
      <c r="X47" s="8" t="s">
        <v>109</v>
      </c>
      <c r="Y47" s="8" t="s">
        <v>92</v>
      </c>
      <c r="Z47" s="8">
        <v>12.8</v>
      </c>
      <c r="AA47" s="8">
        <v>19</v>
      </c>
      <c r="AB47" s="8"/>
      <c r="AC47" s="8">
        <v>1</v>
      </c>
      <c r="AD47" s="8"/>
      <c r="AE47" s="8">
        <v>1</v>
      </c>
      <c r="AF47" s="8"/>
      <c r="AG47" s="8"/>
      <c r="AH47" s="8"/>
      <c r="AI47" s="8"/>
      <c r="AJ47" s="8"/>
      <c r="AK47" s="8">
        <v>102</v>
      </c>
      <c r="AL47" s="8">
        <v>1</v>
      </c>
      <c r="AM47" s="17"/>
      <c r="AN47" s="17"/>
      <c r="AO47" s="17"/>
      <c r="AP47" s="11" t="e">
        <f t="shared" si="89"/>
        <v>#DIV/0!</v>
      </c>
      <c r="AQ47" s="8"/>
      <c r="AR47" s="9">
        <v>0</v>
      </c>
    </row>
    <row r="48" spans="1:45" x14ac:dyDescent="0.2">
      <c r="A48" s="8" t="s">
        <v>23</v>
      </c>
      <c r="B48" s="8" t="s">
        <v>57</v>
      </c>
      <c r="C48" s="8" t="s">
        <v>22</v>
      </c>
      <c r="D48" s="8">
        <v>8</v>
      </c>
      <c r="E48" s="8" t="s">
        <v>35</v>
      </c>
      <c r="F48" s="8" t="s">
        <v>190</v>
      </c>
      <c r="G48" s="8" t="s">
        <v>31</v>
      </c>
      <c r="H48" s="8">
        <v>19.5</v>
      </c>
      <c r="I48" s="8" t="s">
        <v>36</v>
      </c>
      <c r="J48" s="21">
        <f t="shared" ref="J48:J49" si="92">0.00007854*((H48)^2)</f>
        <v>2.9864835000000003E-2</v>
      </c>
      <c r="K48" s="9">
        <f>AR48</f>
        <v>0</v>
      </c>
      <c r="L48" s="8">
        <v>1917</v>
      </c>
      <c r="M48" s="10">
        <f>L48-K48</f>
        <v>1917</v>
      </c>
      <c r="N48" s="8">
        <v>2016</v>
      </c>
      <c r="O48" s="10">
        <f>(N48-M48)+1</f>
        <v>100</v>
      </c>
      <c r="P48" s="10" t="s">
        <v>52</v>
      </c>
      <c r="Q48" s="8" t="s">
        <v>26</v>
      </c>
      <c r="R48" s="8" t="s">
        <v>26</v>
      </c>
      <c r="S48" s="8" t="s">
        <v>38</v>
      </c>
      <c r="T48" s="20" t="s">
        <v>26</v>
      </c>
      <c r="U48" s="8"/>
      <c r="V48" s="8"/>
      <c r="W48" s="8">
        <v>1</v>
      </c>
      <c r="X48" s="8"/>
      <c r="Y48" s="8" t="s">
        <v>92</v>
      </c>
      <c r="Z48" s="8"/>
      <c r="AA48" s="8">
        <v>20</v>
      </c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>
        <v>1</v>
      </c>
      <c r="AM48" s="17"/>
      <c r="AN48" s="17"/>
      <c r="AO48" s="17"/>
      <c r="AP48" s="11" t="e">
        <f>(((AM48)^2)/(8*AN48))+(AN48/2)</f>
        <v>#DIV/0!</v>
      </c>
      <c r="AQ48" s="8"/>
      <c r="AR48" s="9">
        <v>0</v>
      </c>
    </row>
    <row r="49" spans="1:45" x14ac:dyDescent="0.2">
      <c r="A49" s="8" t="s">
        <v>23</v>
      </c>
      <c r="B49" s="8" t="s">
        <v>57</v>
      </c>
      <c r="C49" s="8" t="s">
        <v>22</v>
      </c>
      <c r="D49" s="8" t="s">
        <v>135</v>
      </c>
      <c r="E49" s="8"/>
      <c r="F49" s="8" t="s">
        <v>191</v>
      </c>
      <c r="G49" s="8" t="s">
        <v>31</v>
      </c>
      <c r="H49" s="8">
        <v>17.5</v>
      </c>
      <c r="I49" s="8" t="s">
        <v>36</v>
      </c>
      <c r="J49" s="21">
        <f t="shared" si="92"/>
        <v>2.4052875000000001E-2</v>
      </c>
      <c r="K49" s="9">
        <f>AR49</f>
        <v>10.457362419797278</v>
      </c>
      <c r="L49" s="8">
        <v>1931</v>
      </c>
      <c r="M49" s="10">
        <f>L49-K49</f>
        <v>1920.5426375802026</v>
      </c>
      <c r="N49" s="8">
        <v>2016</v>
      </c>
      <c r="O49" s="10">
        <f>(N49-M49)+1</f>
        <v>96.457362419797391</v>
      </c>
      <c r="P49" s="10" t="s">
        <v>48</v>
      </c>
      <c r="Q49" s="8" t="s">
        <v>26</v>
      </c>
      <c r="R49" s="8" t="s">
        <v>26</v>
      </c>
      <c r="S49" s="8" t="s">
        <v>49</v>
      </c>
      <c r="T49" s="20" t="s">
        <v>26</v>
      </c>
      <c r="U49" s="8" t="s">
        <v>139</v>
      </c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>
        <v>1</v>
      </c>
      <c r="AM49" s="17">
        <v>18.13</v>
      </c>
      <c r="AN49" s="17">
        <v>3.14</v>
      </c>
      <c r="AO49" s="17">
        <v>1.089</v>
      </c>
      <c r="AP49" s="11">
        <f>(((AM49)^2)/(8*AN49))+(AN49/2)</f>
        <v>14.655067675159234</v>
      </c>
      <c r="AQ49" s="8">
        <v>3</v>
      </c>
      <c r="AR49" s="9">
        <f t="shared" si="90"/>
        <v>10.457362419797278</v>
      </c>
    </row>
    <row r="50" spans="1:45" x14ac:dyDescent="0.2">
      <c r="A50" s="8" t="s">
        <v>23</v>
      </c>
      <c r="B50" s="8" t="s">
        <v>24</v>
      </c>
      <c r="C50" s="8" t="s">
        <v>21</v>
      </c>
      <c r="D50" s="8">
        <v>6</v>
      </c>
      <c r="E50" s="8"/>
      <c r="F50" s="8" t="s">
        <v>192</v>
      </c>
      <c r="G50" s="8" t="s">
        <v>31</v>
      </c>
      <c r="H50" s="8">
        <v>16.5</v>
      </c>
      <c r="I50" s="8" t="s">
        <v>36</v>
      </c>
      <c r="J50" s="21">
        <f t="shared" ref="J50:J51" si="93">0.00007854*((H50)^2)</f>
        <v>2.1382515000000001E-2</v>
      </c>
      <c r="K50" s="9">
        <f t="shared" ref="K50" si="94">AR50</f>
        <v>2.0804068443856947</v>
      </c>
      <c r="L50" s="8">
        <v>1975</v>
      </c>
      <c r="M50" s="10">
        <f t="shared" ref="M50" si="95">L50-K50</f>
        <v>1972.9195931556144</v>
      </c>
      <c r="N50" s="8">
        <v>2016</v>
      </c>
      <c r="O50" s="10">
        <f t="shared" ref="O50" si="96">(N50-M50)+1</f>
        <v>44.080406844385607</v>
      </c>
      <c r="P50" s="10" t="s">
        <v>48</v>
      </c>
      <c r="Q50" s="8" t="s">
        <v>26</v>
      </c>
      <c r="R50" s="8" t="s">
        <v>26</v>
      </c>
      <c r="S50" s="8" t="s">
        <v>51</v>
      </c>
      <c r="T50" s="20" t="s">
        <v>26</v>
      </c>
      <c r="U50" s="8"/>
      <c r="V50" s="8"/>
      <c r="W50" s="8"/>
      <c r="X50" s="8"/>
      <c r="Y50" s="8" t="s">
        <v>97</v>
      </c>
      <c r="Z50" s="8"/>
      <c r="AA50" s="8">
        <v>5</v>
      </c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>
        <v>1</v>
      </c>
      <c r="AM50" s="17">
        <v>11.96</v>
      </c>
      <c r="AN50" s="17">
        <v>4.45</v>
      </c>
      <c r="AO50" s="17">
        <v>1.53</v>
      </c>
      <c r="AP50" s="11">
        <f t="shared" ref="AP50" si="97">(((AM50)^2)/(8*AN50))+(AN50/2)</f>
        <v>6.2430224719101126</v>
      </c>
      <c r="AQ50" s="8">
        <v>2</v>
      </c>
      <c r="AR50" s="9">
        <f t="shared" ref="AR50" si="98">(AP50/AO50)-AQ50</f>
        <v>2.0804068443856947</v>
      </c>
    </row>
    <row r="51" spans="1:45" x14ac:dyDescent="0.2">
      <c r="A51" s="8" t="s">
        <v>23</v>
      </c>
      <c r="B51" s="8" t="s">
        <v>25</v>
      </c>
      <c r="C51" s="8" t="s">
        <v>30</v>
      </c>
      <c r="D51" s="8">
        <v>2</v>
      </c>
      <c r="E51" s="8" t="s">
        <v>35</v>
      </c>
      <c r="F51" s="8" t="s">
        <v>193</v>
      </c>
      <c r="G51" s="8" t="s">
        <v>31</v>
      </c>
      <c r="H51" s="8">
        <v>21</v>
      </c>
      <c r="I51" s="8" t="s">
        <v>36</v>
      </c>
      <c r="J51" s="21">
        <f t="shared" si="93"/>
        <v>3.4636140000000003E-2</v>
      </c>
      <c r="K51" s="9">
        <v>3</v>
      </c>
      <c r="L51" s="8">
        <v>1922</v>
      </c>
      <c r="M51" s="10">
        <f t="shared" ref="M51:M52" si="99">L51-K51</f>
        <v>1919</v>
      </c>
      <c r="N51" s="8">
        <v>2016</v>
      </c>
      <c r="O51" s="10">
        <f t="shared" ref="O51:O52" si="100">(N51-M51)+1</f>
        <v>98</v>
      </c>
      <c r="P51" s="10" t="s">
        <v>50</v>
      </c>
      <c r="Q51" s="8" t="s">
        <v>26</v>
      </c>
      <c r="R51" s="8" t="s">
        <v>26</v>
      </c>
      <c r="S51" s="8" t="s">
        <v>49</v>
      </c>
      <c r="T51" s="20" t="s">
        <v>26</v>
      </c>
      <c r="U51" s="8" t="s">
        <v>119</v>
      </c>
      <c r="V51" s="8"/>
      <c r="W51" s="8"/>
      <c r="X51" s="8"/>
      <c r="Y51" s="8" t="s">
        <v>92</v>
      </c>
      <c r="Z51" s="8"/>
      <c r="AA51" s="8">
        <v>18</v>
      </c>
      <c r="AB51" s="8"/>
      <c r="AC51" s="8"/>
      <c r="AD51" s="8"/>
      <c r="AE51" s="8">
        <v>1</v>
      </c>
      <c r="AF51" s="8"/>
      <c r="AG51" s="8"/>
      <c r="AH51" s="8"/>
      <c r="AI51" s="8"/>
      <c r="AJ51" s="8"/>
      <c r="AK51" s="8"/>
      <c r="AL51" s="8">
        <v>1</v>
      </c>
      <c r="AM51" s="17">
        <v>12.14</v>
      </c>
      <c r="AN51" s="17">
        <v>3.57</v>
      </c>
      <c r="AO51" s="17">
        <v>0.51</v>
      </c>
      <c r="AP51" s="11">
        <f t="shared" ref="AP51:AP52" si="101">(((AM51)^2)/(8*AN51))+(AN51/2)</f>
        <v>6.9453501400560231</v>
      </c>
      <c r="AQ51" s="8">
        <v>7</v>
      </c>
      <c r="AR51" s="9">
        <v>4</v>
      </c>
    </row>
    <row r="52" spans="1:45" x14ac:dyDescent="0.2">
      <c r="A52" s="8" t="s">
        <v>23</v>
      </c>
      <c r="B52" s="8" t="s">
        <v>25</v>
      </c>
      <c r="C52" s="8" t="s">
        <v>30</v>
      </c>
      <c r="D52" s="8" t="s">
        <v>68</v>
      </c>
      <c r="E52" s="8"/>
      <c r="F52" s="8" t="s">
        <v>194</v>
      </c>
      <c r="G52" s="8" t="s">
        <v>31</v>
      </c>
      <c r="H52" s="8">
        <v>15.3</v>
      </c>
      <c r="I52" s="8" t="s">
        <v>36</v>
      </c>
      <c r="J52" s="21">
        <f t="shared" ref="J52:J54" si="102">0.00007854*((H52)^2)</f>
        <v>1.8385428600000003E-2</v>
      </c>
      <c r="K52" s="9">
        <f t="shared" ref="K52" si="103">AR52</f>
        <v>0</v>
      </c>
      <c r="L52" s="8">
        <v>1925</v>
      </c>
      <c r="M52" s="10">
        <f t="shared" si="99"/>
        <v>1925</v>
      </c>
      <c r="N52" s="8">
        <v>2016</v>
      </c>
      <c r="O52" s="10">
        <f t="shared" si="100"/>
        <v>92</v>
      </c>
      <c r="P52" s="10" t="s">
        <v>52</v>
      </c>
      <c r="Q52" s="8" t="s">
        <v>26</v>
      </c>
      <c r="R52" s="8" t="s">
        <v>26</v>
      </c>
      <c r="S52" s="8" t="s">
        <v>38</v>
      </c>
      <c r="T52" s="20" t="s">
        <v>26</v>
      </c>
      <c r="U52" s="8" t="s">
        <v>77</v>
      </c>
      <c r="V52" s="8"/>
      <c r="W52" s="8">
        <v>1</v>
      </c>
      <c r="X52" s="8"/>
      <c r="Y52" s="8"/>
      <c r="Z52" s="8"/>
      <c r="AA52" s="8"/>
      <c r="AB52" s="8"/>
      <c r="AC52" s="8"/>
      <c r="AD52" s="8"/>
      <c r="AE52" s="8">
        <v>1</v>
      </c>
      <c r="AF52" s="8"/>
      <c r="AG52" s="8"/>
      <c r="AH52" s="8"/>
      <c r="AI52" s="8"/>
      <c r="AJ52" s="8"/>
      <c r="AK52" s="8"/>
      <c r="AL52" s="8">
        <v>1</v>
      </c>
      <c r="AM52" s="17"/>
      <c r="AN52" s="17"/>
      <c r="AO52" s="17"/>
      <c r="AP52" s="11" t="e">
        <f t="shared" si="101"/>
        <v>#DIV/0!</v>
      </c>
      <c r="AQ52" s="8"/>
      <c r="AR52" s="9">
        <v>0</v>
      </c>
    </row>
    <row r="53" spans="1:45" x14ac:dyDescent="0.2">
      <c r="A53" s="8" t="s">
        <v>23</v>
      </c>
      <c r="B53" s="8" t="s">
        <v>25</v>
      </c>
      <c r="C53" s="8" t="s">
        <v>21</v>
      </c>
      <c r="D53" s="8" t="s">
        <v>80</v>
      </c>
      <c r="E53" s="8">
        <v>1</v>
      </c>
      <c r="F53" s="8" t="s">
        <v>195</v>
      </c>
      <c r="G53" s="8" t="s">
        <v>31</v>
      </c>
      <c r="H53" s="8">
        <v>31</v>
      </c>
      <c r="I53" s="8" t="s">
        <v>36</v>
      </c>
      <c r="J53" s="21">
        <f t="shared" si="102"/>
        <v>7.5476940000000006E-2</v>
      </c>
      <c r="K53" s="9">
        <f>AR53</f>
        <v>3</v>
      </c>
      <c r="L53" s="8">
        <v>1914</v>
      </c>
      <c r="M53" s="10">
        <f>L53-K53</f>
        <v>1911</v>
      </c>
      <c r="N53" s="8">
        <v>2016</v>
      </c>
      <c r="O53" s="10">
        <f>(N53-M53)+1</f>
        <v>106</v>
      </c>
      <c r="P53" s="10" t="s">
        <v>50</v>
      </c>
      <c r="Q53" s="8" t="s">
        <v>26</v>
      </c>
      <c r="R53" s="8" t="s">
        <v>26</v>
      </c>
      <c r="S53" s="8" t="s">
        <v>51</v>
      </c>
      <c r="T53" s="20" t="s">
        <v>26</v>
      </c>
      <c r="U53" s="8" t="s">
        <v>108</v>
      </c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>
        <v>1</v>
      </c>
      <c r="AM53" s="17">
        <v>11.27</v>
      </c>
      <c r="AN53" s="17">
        <v>4</v>
      </c>
      <c r="AO53" s="17">
        <v>1.119</v>
      </c>
      <c r="AP53" s="11">
        <f>(((AM53)^2)/(8*AN53))+(AN53/2)</f>
        <v>5.9691531250000001</v>
      </c>
      <c r="AQ53" s="8">
        <v>6</v>
      </c>
      <c r="AR53" s="9">
        <v>3</v>
      </c>
    </row>
    <row r="54" spans="1:45" x14ac:dyDescent="0.2">
      <c r="A54" s="8" t="s">
        <v>23</v>
      </c>
      <c r="B54" s="8" t="s">
        <v>25</v>
      </c>
      <c r="C54" s="8" t="s">
        <v>21</v>
      </c>
      <c r="D54" s="8" t="s">
        <v>80</v>
      </c>
      <c r="E54" s="8">
        <v>3</v>
      </c>
      <c r="F54" s="8" t="s">
        <v>196</v>
      </c>
      <c r="G54" s="8" t="s">
        <v>31</v>
      </c>
      <c r="H54" s="8">
        <v>21.2</v>
      </c>
      <c r="I54" s="8" t="s">
        <v>36</v>
      </c>
      <c r="J54" s="21">
        <f t="shared" si="102"/>
        <v>3.5299017600000003E-2</v>
      </c>
      <c r="K54" s="9">
        <f>AR54</f>
        <v>1.1815871705837795</v>
      </c>
      <c r="L54" s="8">
        <v>1932</v>
      </c>
      <c r="M54" s="10">
        <f>L54-K54</f>
        <v>1930.8184128294163</v>
      </c>
      <c r="N54" s="8">
        <v>2016</v>
      </c>
      <c r="O54" s="10">
        <f>(N54-M54)+1</f>
        <v>86.181587170583725</v>
      </c>
      <c r="P54" s="10" t="s">
        <v>48</v>
      </c>
      <c r="Q54" s="8" t="s">
        <v>26</v>
      </c>
      <c r="R54" s="8" t="s">
        <v>26</v>
      </c>
      <c r="S54" s="8" t="s">
        <v>51</v>
      </c>
      <c r="T54" s="20" t="s">
        <v>26</v>
      </c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>
        <v>1</v>
      </c>
      <c r="AM54" s="17">
        <v>8.82</v>
      </c>
      <c r="AN54" s="17">
        <v>3.37</v>
      </c>
      <c r="AO54" s="17">
        <v>1.093</v>
      </c>
      <c r="AP54" s="11">
        <f>(((AM54)^2)/(8*AN54))+(AN54/2)</f>
        <v>4.5704747774480712</v>
      </c>
      <c r="AQ54" s="8">
        <v>3</v>
      </c>
      <c r="AR54" s="9">
        <f t="shared" ref="AR54" si="104">(AP54/AO54)-AQ54</f>
        <v>1.1815871705837795</v>
      </c>
    </row>
    <row r="55" spans="1:45" x14ac:dyDescent="0.2">
      <c r="A55" s="8" t="s">
        <v>23</v>
      </c>
      <c r="B55" s="8" t="s">
        <v>39</v>
      </c>
      <c r="C55" s="8" t="s">
        <v>30</v>
      </c>
      <c r="D55" s="8">
        <v>7</v>
      </c>
      <c r="E55" s="8"/>
      <c r="F55" s="8" t="s">
        <v>197</v>
      </c>
      <c r="G55" s="8" t="s">
        <v>31</v>
      </c>
      <c r="H55" s="8">
        <v>15</v>
      </c>
      <c r="I55" s="8" t="s">
        <v>36</v>
      </c>
      <c r="J55" s="21">
        <f t="shared" ref="J55:J113" si="105">0.00007854*((H55)^2)</f>
        <v>1.76715E-2</v>
      </c>
      <c r="K55" s="9">
        <f>AR55</f>
        <v>0</v>
      </c>
      <c r="L55" s="8">
        <v>1932</v>
      </c>
      <c r="M55" s="10">
        <f>L55-K55</f>
        <v>1932</v>
      </c>
      <c r="N55" s="8">
        <v>2016</v>
      </c>
      <c r="O55" s="10">
        <f>(N55-M55)+1</f>
        <v>85</v>
      </c>
      <c r="P55" s="10" t="s">
        <v>52</v>
      </c>
      <c r="Q55" s="8" t="s">
        <v>26</v>
      </c>
      <c r="R55" s="8" t="s">
        <v>26</v>
      </c>
      <c r="S55" s="8" t="s">
        <v>38</v>
      </c>
      <c r="T55" s="20" t="s">
        <v>26</v>
      </c>
      <c r="U55" s="8"/>
      <c r="V55" s="8"/>
      <c r="W55" s="8">
        <v>1</v>
      </c>
      <c r="X55" s="8"/>
      <c r="Y55" s="8" t="s">
        <v>92</v>
      </c>
      <c r="Z55" s="8"/>
      <c r="AA55" s="8">
        <v>10</v>
      </c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>
        <v>1</v>
      </c>
      <c r="AM55" s="17"/>
      <c r="AN55" s="17"/>
      <c r="AO55" s="17"/>
      <c r="AP55" s="11" t="e">
        <f>(((AM55)^2)/(8*AN55))+(AN55/2)</f>
        <v>#DIV/0!</v>
      </c>
      <c r="AQ55" s="8"/>
      <c r="AR55" s="9">
        <v>0</v>
      </c>
    </row>
    <row r="56" spans="1:45" x14ac:dyDescent="0.2">
      <c r="A56" s="8" t="s">
        <v>23</v>
      </c>
      <c r="B56" s="8" t="s">
        <v>39</v>
      </c>
      <c r="C56" s="8" t="s">
        <v>22</v>
      </c>
      <c r="D56" s="8">
        <v>2</v>
      </c>
      <c r="E56" s="8"/>
      <c r="F56" s="8" t="s">
        <v>198</v>
      </c>
      <c r="G56" s="8" t="s">
        <v>31</v>
      </c>
      <c r="H56" s="8">
        <v>16.8</v>
      </c>
      <c r="I56" s="8" t="s">
        <v>36</v>
      </c>
      <c r="J56" s="21">
        <f t="shared" si="105"/>
        <v>2.2167129600000002E-2</v>
      </c>
      <c r="K56" s="9">
        <f>AR56</f>
        <v>2</v>
      </c>
      <c r="L56" s="8">
        <v>1933</v>
      </c>
      <c r="M56" s="10">
        <f>L56-K56</f>
        <v>1931</v>
      </c>
      <c r="N56" s="8">
        <v>2016</v>
      </c>
      <c r="O56" s="10">
        <f>(N56-M56)+1</f>
        <v>86</v>
      </c>
      <c r="P56" s="10" t="s">
        <v>48</v>
      </c>
      <c r="Q56" s="8" t="s">
        <v>26</v>
      </c>
      <c r="R56" s="8" t="s">
        <v>26</v>
      </c>
      <c r="S56" s="8" t="s">
        <v>51</v>
      </c>
      <c r="T56" s="20" t="s">
        <v>26</v>
      </c>
      <c r="U56" s="8" t="s">
        <v>128</v>
      </c>
      <c r="V56" s="8"/>
      <c r="W56" s="8"/>
      <c r="X56" s="8"/>
      <c r="Y56" s="8" t="s">
        <v>92</v>
      </c>
      <c r="Z56" s="8"/>
      <c r="AA56" s="8">
        <v>8</v>
      </c>
      <c r="AB56" s="8"/>
      <c r="AC56" s="8"/>
      <c r="AD56" s="8"/>
      <c r="AE56" s="8">
        <v>1</v>
      </c>
      <c r="AF56" s="8"/>
      <c r="AG56" s="8"/>
      <c r="AH56" s="8"/>
      <c r="AI56" s="8"/>
      <c r="AJ56" s="8"/>
      <c r="AK56" s="8"/>
      <c r="AL56" s="8">
        <v>1</v>
      </c>
      <c r="AM56" s="17">
        <v>9.625</v>
      </c>
      <c r="AN56" s="17">
        <v>3.55</v>
      </c>
      <c r="AO56" s="17">
        <v>0.30499999999999999</v>
      </c>
      <c r="AP56" s="11">
        <f>(((AM56)^2)/(8*AN56))+(AN56/2)</f>
        <v>5.0369938380281685</v>
      </c>
      <c r="AQ56" s="8">
        <v>9</v>
      </c>
      <c r="AR56" s="9">
        <v>2</v>
      </c>
    </row>
    <row r="57" spans="1:45" x14ac:dyDescent="0.2">
      <c r="A57" s="8" t="s">
        <v>23</v>
      </c>
      <c r="B57" s="8" t="s">
        <v>39</v>
      </c>
      <c r="C57" s="8" t="s">
        <v>22</v>
      </c>
      <c r="D57" s="8">
        <v>3</v>
      </c>
      <c r="E57" s="8"/>
      <c r="F57" s="8" t="s">
        <v>199</v>
      </c>
      <c r="G57" s="8" t="s">
        <v>31</v>
      </c>
      <c r="H57" s="8">
        <v>17.2</v>
      </c>
      <c r="I57" s="8" t="s">
        <v>36</v>
      </c>
      <c r="J57" s="21">
        <f t="shared" si="105"/>
        <v>2.3235273599999998E-2</v>
      </c>
      <c r="K57" s="9">
        <f>AR57</f>
        <v>9</v>
      </c>
      <c r="L57" s="8">
        <v>1955</v>
      </c>
      <c r="M57" s="10">
        <f>L57-K57</f>
        <v>1946</v>
      </c>
      <c r="N57" s="8">
        <v>2016</v>
      </c>
      <c r="O57" s="10">
        <f>(N57-M57)+1</f>
        <v>71</v>
      </c>
      <c r="P57" s="10" t="s">
        <v>50</v>
      </c>
      <c r="Q57" s="8" t="s">
        <v>26</v>
      </c>
      <c r="R57" s="8" t="s">
        <v>26</v>
      </c>
      <c r="S57" s="8" t="s">
        <v>49</v>
      </c>
      <c r="T57" s="20" t="s">
        <v>26</v>
      </c>
      <c r="U57" s="8" t="s">
        <v>128</v>
      </c>
      <c r="V57" s="8"/>
      <c r="W57" s="8"/>
      <c r="X57" s="8"/>
      <c r="Y57" s="8" t="s">
        <v>92</v>
      </c>
      <c r="Z57" s="8"/>
      <c r="AA57" s="8">
        <v>10</v>
      </c>
      <c r="AB57" s="8"/>
      <c r="AC57" s="8"/>
      <c r="AD57" s="8"/>
      <c r="AE57" s="8">
        <v>1</v>
      </c>
      <c r="AF57" s="8"/>
      <c r="AG57" s="8"/>
      <c r="AH57" s="8"/>
      <c r="AI57" s="8"/>
      <c r="AJ57" s="8"/>
      <c r="AK57" s="8"/>
      <c r="AL57" s="8">
        <v>1</v>
      </c>
      <c r="AM57" s="17">
        <v>21.3</v>
      </c>
      <c r="AN57" s="17">
        <v>4.04</v>
      </c>
      <c r="AO57" s="17">
        <v>1.54</v>
      </c>
      <c r="AP57" s="11">
        <f>(((AM57)^2)/(8*AN57))+(AN57/2)</f>
        <v>16.057438118811884</v>
      </c>
      <c r="AQ57" s="8">
        <v>3</v>
      </c>
      <c r="AR57" s="9">
        <v>9</v>
      </c>
    </row>
    <row r="58" spans="1:45" x14ac:dyDescent="0.2">
      <c r="A58" s="8" t="s">
        <v>23</v>
      </c>
      <c r="B58" s="8" t="s">
        <v>39</v>
      </c>
      <c r="C58" s="8" t="s">
        <v>22</v>
      </c>
      <c r="D58" s="8">
        <v>6</v>
      </c>
      <c r="E58" s="8"/>
      <c r="F58" s="8" t="s">
        <v>200</v>
      </c>
      <c r="G58" s="22" t="s">
        <v>31</v>
      </c>
      <c r="H58" s="8">
        <v>19.5</v>
      </c>
      <c r="I58" s="8" t="s">
        <v>36</v>
      </c>
      <c r="J58" s="21">
        <f t="shared" si="105"/>
        <v>2.9864835000000003E-2</v>
      </c>
      <c r="K58" s="9">
        <f t="shared" ref="K58" si="106">AR58</f>
        <v>3.2118940667456659</v>
      </c>
      <c r="L58" s="8">
        <v>1921</v>
      </c>
      <c r="M58" s="10">
        <f t="shared" ref="M58" si="107">L58-K58</f>
        <v>1917.7881059332544</v>
      </c>
      <c r="N58" s="8">
        <v>2016</v>
      </c>
      <c r="O58" s="10">
        <f t="shared" ref="O58" si="108">(N58-M58)+1</f>
        <v>99.211894066745572</v>
      </c>
      <c r="P58" s="10" t="s">
        <v>48</v>
      </c>
      <c r="Q58" s="8" t="s">
        <v>26</v>
      </c>
      <c r="R58" s="8" t="s">
        <v>26</v>
      </c>
      <c r="S58" s="8" t="s">
        <v>51</v>
      </c>
      <c r="T58" s="20" t="s">
        <v>26</v>
      </c>
      <c r="U58" s="8"/>
      <c r="V58" s="8"/>
      <c r="W58" s="8"/>
      <c r="X58" s="8"/>
      <c r="Y58" s="8" t="s">
        <v>92</v>
      </c>
      <c r="Z58" s="8"/>
      <c r="AA58" s="8">
        <v>27</v>
      </c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>
        <v>1</v>
      </c>
      <c r="AM58" s="17">
        <v>12.36</v>
      </c>
      <c r="AN58" s="17">
        <v>3.93</v>
      </c>
      <c r="AO58" s="17">
        <v>0.83099999999999996</v>
      </c>
      <c r="AP58" s="11">
        <f t="shared" ref="AP58" si="109">(((AM58)^2)/(8*AN58))+(AN58/2)</f>
        <v>6.8240839694656481</v>
      </c>
      <c r="AQ58" s="8">
        <v>5</v>
      </c>
      <c r="AR58" s="9">
        <f t="shared" ref="AR58" si="110">(AP58/AO58)-AQ58</f>
        <v>3.2118940667456659</v>
      </c>
    </row>
    <row r="59" spans="1:45" x14ac:dyDescent="0.2">
      <c r="A59" s="8" t="s">
        <v>23</v>
      </c>
      <c r="B59" s="8" t="s">
        <v>39</v>
      </c>
      <c r="C59" s="8" t="s">
        <v>28</v>
      </c>
      <c r="D59" s="8">
        <v>10</v>
      </c>
      <c r="E59" s="8"/>
      <c r="F59" s="8" t="s">
        <v>201</v>
      </c>
      <c r="G59" s="8" t="s">
        <v>31</v>
      </c>
      <c r="H59" s="8">
        <v>21.1</v>
      </c>
      <c r="I59" s="8" t="s">
        <v>36</v>
      </c>
      <c r="J59" s="21">
        <f t="shared" si="105"/>
        <v>3.4966793400000001E-2</v>
      </c>
      <c r="K59" s="9">
        <f t="shared" ref="K59" si="111">AR59</f>
        <v>7.6834268333372151</v>
      </c>
      <c r="L59" s="8">
        <v>1946</v>
      </c>
      <c r="M59" s="10">
        <f t="shared" ref="M59:M113" si="112">L59-K59</f>
        <v>1938.3165731666627</v>
      </c>
      <c r="N59" s="8">
        <v>2016</v>
      </c>
      <c r="O59" s="10">
        <f t="shared" ref="O59:O113" si="113">(N59-M59)+1</f>
        <v>78.683426833337307</v>
      </c>
      <c r="P59" s="10" t="s">
        <v>48</v>
      </c>
      <c r="Q59" s="8" t="s">
        <v>30</v>
      </c>
      <c r="R59" s="8" t="s">
        <v>26</v>
      </c>
      <c r="S59" s="8" t="s">
        <v>49</v>
      </c>
      <c r="T59" s="20" t="s">
        <v>26</v>
      </c>
      <c r="U59" s="8"/>
      <c r="V59" s="8"/>
      <c r="W59" s="8"/>
      <c r="X59" s="8"/>
      <c r="Y59" s="8" t="s">
        <v>92</v>
      </c>
      <c r="Z59" s="8"/>
      <c r="AA59" s="8">
        <v>15</v>
      </c>
      <c r="AB59" s="8"/>
      <c r="AC59" s="8"/>
      <c r="AD59" s="8"/>
      <c r="AE59" s="8">
        <v>1</v>
      </c>
      <c r="AF59" s="8"/>
      <c r="AG59" s="8"/>
      <c r="AH59" s="8"/>
      <c r="AI59" s="8"/>
      <c r="AJ59" s="8"/>
      <c r="AK59" s="8">
        <v>70</v>
      </c>
      <c r="AL59" s="8">
        <v>1</v>
      </c>
      <c r="AM59" s="17">
        <v>13.74</v>
      </c>
      <c r="AN59" s="17">
        <v>3.61</v>
      </c>
      <c r="AO59" s="17">
        <v>0.71399999999999997</v>
      </c>
      <c r="AP59" s="11">
        <f t="shared" ref="AP59" si="114">(((AM59)^2)/(8*AN59))+(AN59/2)</f>
        <v>8.3419667590027711</v>
      </c>
      <c r="AQ59" s="8">
        <v>4</v>
      </c>
      <c r="AR59" s="9">
        <f>(AP59/AO59)-AQ59</f>
        <v>7.6834268333372151</v>
      </c>
    </row>
    <row r="60" spans="1:45" x14ac:dyDescent="0.2">
      <c r="A60" s="8" t="s">
        <v>202</v>
      </c>
      <c r="B60" s="8" t="s">
        <v>203</v>
      </c>
      <c r="C60" s="8" t="s">
        <v>30</v>
      </c>
      <c r="D60" s="8">
        <v>10</v>
      </c>
      <c r="E60" s="8"/>
      <c r="F60" s="8" t="s">
        <v>204</v>
      </c>
      <c r="G60" s="8" t="s">
        <v>31</v>
      </c>
      <c r="H60" s="8">
        <v>27.4</v>
      </c>
      <c r="I60" s="8" t="s">
        <v>36</v>
      </c>
      <c r="J60" s="21">
        <f t="shared" si="105"/>
        <v>5.8964690399999992E-2</v>
      </c>
      <c r="K60" s="9">
        <f>AR60</f>
        <v>3.3208298241920202</v>
      </c>
      <c r="L60" s="8">
        <v>1915</v>
      </c>
      <c r="M60" s="10">
        <f t="shared" si="112"/>
        <v>1911.6791701758079</v>
      </c>
      <c r="N60" s="8">
        <v>2016</v>
      </c>
      <c r="O60" s="10">
        <f t="shared" si="113"/>
        <v>105.32082982419206</v>
      </c>
      <c r="P60" s="10" t="s">
        <v>48</v>
      </c>
      <c r="Q60" s="8" t="s">
        <v>26</v>
      </c>
      <c r="R60" s="8" t="s">
        <v>26</v>
      </c>
      <c r="S60" s="8" t="s">
        <v>51</v>
      </c>
      <c r="T60" s="20" t="s">
        <v>26</v>
      </c>
      <c r="U60" s="8" t="s">
        <v>82</v>
      </c>
      <c r="V60" s="8"/>
      <c r="W60" s="8"/>
      <c r="X60" s="8" t="s">
        <v>85</v>
      </c>
      <c r="Y60" s="8" t="s">
        <v>92</v>
      </c>
      <c r="Z60" s="8"/>
      <c r="AA60" s="8">
        <v>32</v>
      </c>
      <c r="AB60" s="8"/>
      <c r="AC60" s="8"/>
      <c r="AD60" s="8"/>
      <c r="AE60" s="8"/>
      <c r="AF60" s="8"/>
      <c r="AG60" s="8" t="s">
        <v>95</v>
      </c>
      <c r="AH60" s="8"/>
      <c r="AI60" s="8"/>
      <c r="AJ60" s="8"/>
      <c r="AK60" s="8"/>
      <c r="AL60" s="8"/>
      <c r="AM60" s="17">
        <v>17.18</v>
      </c>
      <c r="AN60" s="17">
        <v>4.72</v>
      </c>
      <c r="AO60" s="17">
        <v>1.61</v>
      </c>
      <c r="AP60" s="11">
        <f t="shared" ref="AP60:AP113" si="115">(((AM60)^2)/(8*AN60))+(AN60/2)</f>
        <v>10.176536016949154</v>
      </c>
      <c r="AQ60" s="8">
        <v>3</v>
      </c>
      <c r="AR60" s="9">
        <f t="shared" ref="AR60:AR62" si="116">(AP60/AO60)-AQ60</f>
        <v>3.3208298241920202</v>
      </c>
      <c r="AS60"/>
    </row>
    <row r="61" spans="1:45" x14ac:dyDescent="0.2">
      <c r="A61" s="8" t="s">
        <v>202</v>
      </c>
      <c r="B61" s="8" t="s">
        <v>205</v>
      </c>
      <c r="C61" s="8" t="s">
        <v>21</v>
      </c>
      <c r="D61" s="8">
        <v>4</v>
      </c>
      <c r="E61" s="8" t="s">
        <v>35</v>
      </c>
      <c r="F61" s="8" t="s">
        <v>206</v>
      </c>
      <c r="G61" s="8" t="s">
        <v>31</v>
      </c>
      <c r="H61" s="8">
        <v>17.399999999999999</v>
      </c>
      <c r="I61" s="8" t="s">
        <v>36</v>
      </c>
      <c r="J61" s="21">
        <f t="shared" si="105"/>
        <v>2.3778770399999996E-2</v>
      </c>
      <c r="K61" s="9">
        <f>AR61</f>
        <v>0</v>
      </c>
      <c r="L61" s="8">
        <v>1915</v>
      </c>
      <c r="M61" s="10">
        <f t="shared" si="112"/>
        <v>1915</v>
      </c>
      <c r="N61" s="8">
        <v>2016</v>
      </c>
      <c r="O61" s="10">
        <f t="shared" si="113"/>
        <v>102</v>
      </c>
      <c r="P61" s="10" t="s">
        <v>52</v>
      </c>
      <c r="Q61" s="8" t="s">
        <v>26</v>
      </c>
      <c r="R61" s="8" t="s">
        <v>26</v>
      </c>
      <c r="S61" s="8" t="s">
        <v>38</v>
      </c>
      <c r="T61" s="20" t="s">
        <v>26</v>
      </c>
      <c r="U61" s="8" t="s">
        <v>207</v>
      </c>
      <c r="V61" s="8">
        <v>1</v>
      </c>
      <c r="W61" s="8">
        <v>1</v>
      </c>
      <c r="X61" s="8" t="s">
        <v>85</v>
      </c>
      <c r="Y61" s="8" t="s">
        <v>92</v>
      </c>
      <c r="Z61" s="8"/>
      <c r="AA61" s="8">
        <v>12</v>
      </c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>
        <v>1</v>
      </c>
      <c r="AM61" s="17"/>
      <c r="AN61" s="17"/>
      <c r="AO61" s="17"/>
      <c r="AP61" s="11" t="e">
        <f t="shared" si="115"/>
        <v>#DIV/0!</v>
      </c>
      <c r="AQ61" s="8"/>
      <c r="AR61" s="9">
        <v>0</v>
      </c>
      <c r="AS61"/>
    </row>
    <row r="62" spans="1:45" x14ac:dyDescent="0.2">
      <c r="A62" s="8" t="s">
        <v>202</v>
      </c>
      <c r="B62" s="8" t="s">
        <v>205</v>
      </c>
      <c r="C62" s="8" t="s">
        <v>21</v>
      </c>
      <c r="D62" s="8">
        <v>7</v>
      </c>
      <c r="E62" s="8"/>
      <c r="F62" s="8" t="s">
        <v>208</v>
      </c>
      <c r="G62" s="8" t="s">
        <v>31</v>
      </c>
      <c r="H62" s="8">
        <v>16.600000000000001</v>
      </c>
      <c r="I62" s="8" t="s">
        <v>36</v>
      </c>
      <c r="J62" s="21">
        <f t="shared" si="105"/>
        <v>2.1642482400000006E-2</v>
      </c>
      <c r="K62" s="9">
        <f>AR62</f>
        <v>2.6547185053233342</v>
      </c>
      <c r="L62" s="8">
        <v>1923</v>
      </c>
      <c r="M62" s="10">
        <f t="shared" si="112"/>
        <v>1920.3452814946766</v>
      </c>
      <c r="N62" s="8">
        <v>2016</v>
      </c>
      <c r="O62" s="10">
        <f t="shared" si="113"/>
        <v>96.654718505323444</v>
      </c>
      <c r="P62" s="10" t="s">
        <v>48</v>
      </c>
      <c r="Q62" s="8" t="s">
        <v>26</v>
      </c>
      <c r="R62" s="8" t="s">
        <v>26</v>
      </c>
      <c r="S62" s="8" t="s">
        <v>51</v>
      </c>
      <c r="T62" s="20" t="s">
        <v>26</v>
      </c>
      <c r="U62" s="8" t="s">
        <v>209</v>
      </c>
      <c r="V62" s="8">
        <v>1</v>
      </c>
      <c r="W62" s="8"/>
      <c r="X62" s="8" t="s">
        <v>109</v>
      </c>
      <c r="Y62" s="8" t="s">
        <v>92</v>
      </c>
      <c r="Z62" s="8"/>
      <c r="AA62" s="8">
        <v>33</v>
      </c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>
        <v>1</v>
      </c>
      <c r="AM62" s="17">
        <v>10.7</v>
      </c>
      <c r="AN62" s="17">
        <v>4.04</v>
      </c>
      <c r="AO62" s="17">
        <v>1.1950000000000001</v>
      </c>
      <c r="AP62" s="11">
        <f t="shared" si="115"/>
        <v>5.5623886138613852</v>
      </c>
      <c r="AQ62" s="8">
        <v>2</v>
      </c>
      <c r="AR62" s="9">
        <f t="shared" si="116"/>
        <v>2.6547185053233342</v>
      </c>
      <c r="AS62"/>
    </row>
    <row r="63" spans="1:45" x14ac:dyDescent="0.2">
      <c r="A63" s="8" t="s">
        <v>202</v>
      </c>
      <c r="B63" s="8" t="s">
        <v>205</v>
      </c>
      <c r="C63" s="8" t="s">
        <v>22</v>
      </c>
      <c r="D63" s="8">
        <v>1</v>
      </c>
      <c r="E63" s="8"/>
      <c r="F63" s="8" t="s">
        <v>210</v>
      </c>
      <c r="G63" s="8" t="s">
        <v>31</v>
      </c>
      <c r="H63" s="8">
        <v>28.3</v>
      </c>
      <c r="I63" s="8" t="s">
        <v>36</v>
      </c>
      <c r="J63" s="21">
        <f t="shared" si="105"/>
        <v>6.2901900600000005E-2</v>
      </c>
      <c r="K63" s="9">
        <f>AR63</f>
        <v>0</v>
      </c>
      <c r="L63" s="8">
        <v>1913</v>
      </c>
      <c r="M63" s="10">
        <f>L63-K63</f>
        <v>1913</v>
      </c>
      <c r="N63" s="8">
        <v>2016</v>
      </c>
      <c r="O63" s="10">
        <f>(N63-M63)+1</f>
        <v>104</v>
      </c>
      <c r="P63" s="10" t="s">
        <v>52</v>
      </c>
      <c r="Q63" s="8" t="s">
        <v>30</v>
      </c>
      <c r="R63" s="8" t="s">
        <v>26</v>
      </c>
      <c r="S63" s="8" t="s">
        <v>38</v>
      </c>
      <c r="T63" s="20" t="s">
        <v>26</v>
      </c>
      <c r="U63" s="8"/>
      <c r="V63" s="8">
        <v>1</v>
      </c>
      <c r="W63" s="8">
        <v>1</v>
      </c>
      <c r="X63" s="8" t="s">
        <v>85</v>
      </c>
      <c r="Y63" s="8" t="s">
        <v>97</v>
      </c>
      <c r="Z63" s="8"/>
      <c r="AA63" s="8">
        <v>13</v>
      </c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17"/>
      <c r="AN63" s="17"/>
      <c r="AO63" s="17"/>
      <c r="AP63" s="11" t="e">
        <f>(((AM63)^2)/(8*AN63))+(AN63/2)</f>
        <v>#DIV/0!</v>
      </c>
      <c r="AQ63" s="8"/>
      <c r="AR63" s="9">
        <v>0</v>
      </c>
      <c r="AS63"/>
    </row>
    <row r="64" spans="1:45" x14ac:dyDescent="0.2">
      <c r="A64" s="8" t="s">
        <v>202</v>
      </c>
      <c r="B64" s="8" t="s">
        <v>211</v>
      </c>
      <c r="C64" s="8" t="s">
        <v>30</v>
      </c>
      <c r="D64" s="8">
        <v>1</v>
      </c>
      <c r="E64" s="8"/>
      <c r="F64" s="8" t="s">
        <v>212</v>
      </c>
      <c r="G64" s="8" t="s">
        <v>31</v>
      </c>
      <c r="H64" s="8">
        <v>32.799999999999997</v>
      </c>
      <c r="I64" s="8" t="s">
        <v>36</v>
      </c>
      <c r="J64" s="21">
        <f t="shared" si="105"/>
        <v>8.4496473599999997E-2</v>
      </c>
      <c r="K64" s="9">
        <f>AR64</f>
        <v>0.53491572096504392</v>
      </c>
      <c r="L64" s="8">
        <v>1914</v>
      </c>
      <c r="M64" s="10">
        <f t="shared" si="112"/>
        <v>1913.465084279035</v>
      </c>
      <c r="N64" s="8">
        <v>2016</v>
      </c>
      <c r="O64" s="10">
        <f t="shared" si="113"/>
        <v>103.53491572096505</v>
      </c>
      <c r="P64" s="10" t="s">
        <v>48</v>
      </c>
      <c r="Q64" s="8" t="s">
        <v>26</v>
      </c>
      <c r="R64" s="8" t="s">
        <v>26</v>
      </c>
      <c r="S64" s="8" t="s">
        <v>51</v>
      </c>
      <c r="T64" s="20" t="s">
        <v>26</v>
      </c>
      <c r="U64" s="8"/>
      <c r="V64" s="8">
        <v>1</v>
      </c>
      <c r="W64" s="8"/>
      <c r="X64" s="8" t="s">
        <v>85</v>
      </c>
      <c r="Y64" s="8" t="s">
        <v>97</v>
      </c>
      <c r="Z64" s="8">
        <v>12.7</v>
      </c>
      <c r="AA64" s="8">
        <v>18</v>
      </c>
      <c r="AB64" s="8"/>
      <c r="AC64" s="8"/>
      <c r="AD64" s="8"/>
      <c r="AE64" s="8">
        <v>1</v>
      </c>
      <c r="AF64" s="8"/>
      <c r="AG64" s="8" t="s">
        <v>95</v>
      </c>
      <c r="AH64" s="8"/>
      <c r="AI64" s="8"/>
      <c r="AJ64" s="8"/>
      <c r="AK64" s="8"/>
      <c r="AL64" s="8"/>
      <c r="AM64" s="17">
        <v>10.31</v>
      </c>
      <c r="AN64" s="17">
        <v>4.29</v>
      </c>
      <c r="AO64" s="17">
        <v>2.0680000000000001</v>
      </c>
      <c r="AP64" s="11">
        <f t="shared" si="115"/>
        <v>5.2422057109557114</v>
      </c>
      <c r="AQ64" s="8">
        <v>2</v>
      </c>
      <c r="AR64" s="9">
        <f t="shared" ref="AR64:AR67" si="117">(AP64/AO64)-AQ64</f>
        <v>0.53491572096504392</v>
      </c>
      <c r="AS64"/>
    </row>
    <row r="65" spans="1:45" x14ac:dyDescent="0.2">
      <c r="A65" s="8" t="s">
        <v>202</v>
      </c>
      <c r="B65" s="8" t="s">
        <v>211</v>
      </c>
      <c r="C65" s="8" t="s">
        <v>30</v>
      </c>
      <c r="D65" s="8">
        <v>2</v>
      </c>
      <c r="E65" s="8" t="s">
        <v>35</v>
      </c>
      <c r="F65" s="8" t="s">
        <v>213</v>
      </c>
      <c r="G65" s="8" t="s">
        <v>31</v>
      </c>
      <c r="H65" s="8">
        <v>16.899999999999999</v>
      </c>
      <c r="I65" s="8" t="s">
        <v>36</v>
      </c>
      <c r="J65" s="21">
        <f t="shared" si="105"/>
        <v>2.2431809399999999E-2</v>
      </c>
      <c r="K65" s="9" t="s">
        <v>142</v>
      </c>
      <c r="L65" s="8" t="s">
        <v>111</v>
      </c>
      <c r="M65" s="10" t="s">
        <v>142</v>
      </c>
      <c r="N65" s="8">
        <v>2016</v>
      </c>
      <c r="O65" s="10" t="s">
        <v>142</v>
      </c>
      <c r="P65" s="10" t="s">
        <v>142</v>
      </c>
      <c r="Q65" s="8" t="s">
        <v>26</v>
      </c>
      <c r="R65" s="8" t="s">
        <v>30</v>
      </c>
      <c r="S65" s="8" t="s">
        <v>65</v>
      </c>
      <c r="T65" s="20" t="s">
        <v>26</v>
      </c>
      <c r="U65" s="8" t="s">
        <v>214</v>
      </c>
      <c r="V65" s="8">
        <v>1</v>
      </c>
      <c r="W65" s="8"/>
      <c r="X65" s="8"/>
      <c r="Y65" s="8" t="s">
        <v>92</v>
      </c>
      <c r="Z65" s="8">
        <v>11.6</v>
      </c>
      <c r="AA65" s="8">
        <v>15</v>
      </c>
      <c r="AB65" s="8"/>
      <c r="AC65" s="8"/>
      <c r="AD65" s="8"/>
      <c r="AE65" s="8">
        <v>1</v>
      </c>
      <c r="AF65" s="8"/>
      <c r="AG65" s="8"/>
      <c r="AH65" s="8"/>
      <c r="AI65" s="8"/>
      <c r="AJ65" s="8"/>
      <c r="AK65" s="8"/>
      <c r="AL65" s="8">
        <v>1</v>
      </c>
      <c r="AM65" s="17"/>
      <c r="AN65" s="17"/>
      <c r="AO65" s="17"/>
      <c r="AP65" s="11" t="e">
        <f t="shared" si="115"/>
        <v>#DIV/0!</v>
      </c>
      <c r="AQ65" s="8"/>
      <c r="AR65" s="9" t="e">
        <f t="shared" si="117"/>
        <v>#DIV/0!</v>
      </c>
      <c r="AS65"/>
    </row>
    <row r="66" spans="1:45" x14ac:dyDescent="0.2">
      <c r="A66" s="8" t="s">
        <v>202</v>
      </c>
      <c r="B66" s="8" t="s">
        <v>211</v>
      </c>
      <c r="C66" s="8" t="s">
        <v>30</v>
      </c>
      <c r="D66" s="8">
        <v>3</v>
      </c>
      <c r="E66" s="8" t="s">
        <v>35</v>
      </c>
      <c r="F66" s="8" t="s">
        <v>215</v>
      </c>
      <c r="G66" s="8" t="s">
        <v>31</v>
      </c>
      <c r="H66" s="8">
        <v>21.7</v>
      </c>
      <c r="I66" s="8" t="s">
        <v>36</v>
      </c>
      <c r="J66" s="21">
        <f t="shared" si="105"/>
        <v>3.6983700600000002E-2</v>
      </c>
      <c r="K66" s="9">
        <f t="shared" ref="K66:K113" si="118">AR66</f>
        <v>-0.12599047462913671</v>
      </c>
      <c r="L66" s="8">
        <v>1915</v>
      </c>
      <c r="M66" s="10">
        <f t="shared" si="112"/>
        <v>1915.1259904746291</v>
      </c>
      <c r="N66" s="8">
        <v>2016</v>
      </c>
      <c r="O66" s="10">
        <f t="shared" si="113"/>
        <v>101.87400952537087</v>
      </c>
      <c r="P66" s="10" t="s">
        <v>48</v>
      </c>
      <c r="Q66" s="8" t="s">
        <v>26</v>
      </c>
      <c r="R66" s="8" t="s">
        <v>26</v>
      </c>
      <c r="S66" s="8" t="s">
        <v>38</v>
      </c>
      <c r="T66" s="20" t="s">
        <v>26</v>
      </c>
      <c r="U66" s="8" t="s">
        <v>127</v>
      </c>
      <c r="V66" s="8"/>
      <c r="W66" s="8">
        <v>1</v>
      </c>
      <c r="X66" s="8" t="s">
        <v>85</v>
      </c>
      <c r="Y66" s="8" t="s">
        <v>92</v>
      </c>
      <c r="Z66" s="8">
        <v>7.9</v>
      </c>
      <c r="AA66" s="8">
        <v>6</v>
      </c>
      <c r="AB66" s="8">
        <v>1</v>
      </c>
      <c r="AC66" s="8"/>
      <c r="AD66" s="8"/>
      <c r="AE66" s="8">
        <v>1</v>
      </c>
      <c r="AF66" s="8"/>
      <c r="AG66" s="8" t="s">
        <v>95</v>
      </c>
      <c r="AH66" s="8"/>
      <c r="AI66" s="8"/>
      <c r="AJ66" s="8"/>
      <c r="AK66" s="8"/>
      <c r="AL66" s="8"/>
      <c r="AM66" s="17">
        <v>9.56</v>
      </c>
      <c r="AN66" s="17">
        <v>3.58</v>
      </c>
      <c r="AO66" s="17">
        <v>2.6579999999999999</v>
      </c>
      <c r="AP66" s="11">
        <f t="shared" si="115"/>
        <v>4.9811173184357544</v>
      </c>
      <c r="AQ66" s="8">
        <v>2</v>
      </c>
      <c r="AR66" s="9">
        <f t="shared" si="117"/>
        <v>-0.12599047462913671</v>
      </c>
      <c r="AS66"/>
    </row>
    <row r="67" spans="1:45" x14ac:dyDescent="0.2">
      <c r="A67" s="8" t="s">
        <v>202</v>
      </c>
      <c r="B67" s="8" t="s">
        <v>211</v>
      </c>
      <c r="C67" s="8" t="s">
        <v>30</v>
      </c>
      <c r="D67" s="8">
        <v>4</v>
      </c>
      <c r="E67" s="8" t="s">
        <v>40</v>
      </c>
      <c r="F67" s="8" t="s">
        <v>216</v>
      </c>
      <c r="G67" s="8" t="s">
        <v>31</v>
      </c>
      <c r="H67" s="8">
        <v>29.5</v>
      </c>
      <c r="I67" s="8" t="s">
        <v>36</v>
      </c>
      <c r="J67" s="21">
        <f t="shared" si="105"/>
        <v>6.8349435E-2</v>
      </c>
      <c r="K67" s="9">
        <f t="shared" si="118"/>
        <v>1.6047703053147702</v>
      </c>
      <c r="L67" s="8">
        <v>1907</v>
      </c>
      <c r="M67" s="10">
        <f t="shared" si="112"/>
        <v>1905.3952296946852</v>
      </c>
      <c r="N67" s="8">
        <v>2016</v>
      </c>
      <c r="O67" s="10">
        <f t="shared" si="113"/>
        <v>111.60477030531479</v>
      </c>
      <c r="P67" s="10" t="s">
        <v>48</v>
      </c>
      <c r="Q67" s="8" t="s">
        <v>26</v>
      </c>
      <c r="R67" s="8" t="s">
        <v>26</v>
      </c>
      <c r="S67" s="8" t="s">
        <v>51</v>
      </c>
      <c r="T67" s="20" t="s">
        <v>26</v>
      </c>
      <c r="U67" s="8"/>
      <c r="V67" s="8">
        <v>1</v>
      </c>
      <c r="W67" s="8"/>
      <c r="X67" s="8" t="s">
        <v>85</v>
      </c>
      <c r="Y67" s="8" t="s">
        <v>97</v>
      </c>
      <c r="Z67" s="8">
        <v>15.2</v>
      </c>
      <c r="AA67" s="8">
        <v>19</v>
      </c>
      <c r="AB67" s="8"/>
      <c r="AC67" s="8"/>
      <c r="AD67" s="8"/>
      <c r="AE67" s="8">
        <v>1</v>
      </c>
      <c r="AF67" s="8"/>
      <c r="AG67" s="8" t="s">
        <v>95</v>
      </c>
      <c r="AH67" s="8"/>
      <c r="AI67" s="8"/>
      <c r="AJ67" s="8"/>
      <c r="AK67" s="8"/>
      <c r="AL67" s="8"/>
      <c r="AM67" s="17">
        <v>11.92</v>
      </c>
      <c r="AN67" s="17">
        <v>4.18</v>
      </c>
      <c r="AO67" s="17">
        <v>1.131</v>
      </c>
      <c r="AP67" s="11">
        <f t="shared" si="115"/>
        <v>6.3389952153110052</v>
      </c>
      <c r="AQ67" s="8">
        <v>4</v>
      </c>
      <c r="AR67" s="9">
        <f t="shared" si="117"/>
        <v>1.6047703053147702</v>
      </c>
      <c r="AS67"/>
    </row>
    <row r="68" spans="1:45" x14ac:dyDescent="0.2">
      <c r="A68" s="8" t="s">
        <v>202</v>
      </c>
      <c r="B68" s="8" t="s">
        <v>211</v>
      </c>
      <c r="C68" s="8" t="s">
        <v>30</v>
      </c>
      <c r="D68" s="8">
        <v>5</v>
      </c>
      <c r="E68" s="8" t="s">
        <v>35</v>
      </c>
      <c r="F68" s="8" t="s">
        <v>217</v>
      </c>
      <c r="G68" s="8" t="s">
        <v>31</v>
      </c>
      <c r="H68" s="8">
        <v>21.9</v>
      </c>
      <c r="I68" s="8" t="s">
        <v>36</v>
      </c>
      <c r="J68" s="21">
        <f t="shared" si="105"/>
        <v>3.7668569399999997E-2</v>
      </c>
      <c r="K68" s="9">
        <f t="shared" si="118"/>
        <v>11</v>
      </c>
      <c r="L68" s="8">
        <v>1915</v>
      </c>
      <c r="M68" s="10">
        <f t="shared" si="112"/>
        <v>1904</v>
      </c>
      <c r="N68" s="8">
        <v>2016</v>
      </c>
      <c r="O68" s="10">
        <f t="shared" si="113"/>
        <v>113</v>
      </c>
      <c r="P68" s="10" t="s">
        <v>48</v>
      </c>
      <c r="Q68" s="8" t="s">
        <v>26</v>
      </c>
      <c r="R68" s="8" t="s">
        <v>26</v>
      </c>
      <c r="S68" s="8" t="s">
        <v>53</v>
      </c>
      <c r="T68" s="20" t="s">
        <v>26</v>
      </c>
      <c r="U68" s="8" t="s">
        <v>218</v>
      </c>
      <c r="V68" s="8"/>
      <c r="W68" s="8"/>
      <c r="X68" s="8" t="s">
        <v>85</v>
      </c>
      <c r="Y68" s="8" t="s">
        <v>92</v>
      </c>
      <c r="Z68" s="8">
        <v>8.5</v>
      </c>
      <c r="AA68" s="8">
        <v>15</v>
      </c>
      <c r="AB68" s="8"/>
      <c r="AC68" s="8"/>
      <c r="AD68" s="8"/>
      <c r="AE68" s="8">
        <v>1</v>
      </c>
      <c r="AF68" s="8">
        <v>1</v>
      </c>
      <c r="AG68" s="8" t="s">
        <v>95</v>
      </c>
      <c r="AH68" s="8"/>
      <c r="AI68" s="8"/>
      <c r="AJ68" s="8"/>
      <c r="AK68" s="8"/>
      <c r="AL68" s="8">
        <v>1</v>
      </c>
      <c r="AM68" s="17">
        <v>22.52</v>
      </c>
      <c r="AN68" s="17">
        <v>2.91</v>
      </c>
      <c r="AO68" s="17">
        <v>1.623</v>
      </c>
      <c r="AP68" s="11">
        <f t="shared" si="115"/>
        <v>23.23981099656357</v>
      </c>
      <c r="AQ68" s="8">
        <v>1</v>
      </c>
      <c r="AR68" s="9">
        <v>11</v>
      </c>
      <c r="AS68"/>
    </row>
    <row r="69" spans="1:45" x14ac:dyDescent="0.2">
      <c r="A69" s="8" t="s">
        <v>202</v>
      </c>
      <c r="B69" s="8" t="s">
        <v>211</v>
      </c>
      <c r="C69" s="8" t="s">
        <v>30</v>
      </c>
      <c r="D69" s="8">
        <v>10</v>
      </c>
      <c r="E69" s="8" t="s">
        <v>35</v>
      </c>
      <c r="F69" s="8" t="s">
        <v>219</v>
      </c>
      <c r="G69" s="8" t="s">
        <v>31</v>
      </c>
      <c r="H69" s="8">
        <v>19.8</v>
      </c>
      <c r="I69" s="8" t="s">
        <v>36</v>
      </c>
      <c r="J69" s="21">
        <f t="shared" si="105"/>
        <v>3.0790821600000004E-2</v>
      </c>
      <c r="K69" s="9">
        <f t="shared" si="118"/>
        <v>2</v>
      </c>
      <c r="L69" s="8">
        <v>1907</v>
      </c>
      <c r="M69" s="10">
        <f t="shared" si="112"/>
        <v>1905</v>
      </c>
      <c r="N69" s="8">
        <v>2016</v>
      </c>
      <c r="O69" s="10">
        <f t="shared" si="113"/>
        <v>112</v>
      </c>
      <c r="P69" s="10" t="s">
        <v>48</v>
      </c>
      <c r="Q69" s="8" t="s">
        <v>26</v>
      </c>
      <c r="R69" s="8" t="s">
        <v>26</v>
      </c>
      <c r="S69" s="8" t="s">
        <v>51</v>
      </c>
      <c r="T69" s="20" t="s">
        <v>26</v>
      </c>
      <c r="U69" s="8" t="s">
        <v>115</v>
      </c>
      <c r="V69" s="8">
        <v>1</v>
      </c>
      <c r="W69" s="8"/>
      <c r="X69" s="8" t="s">
        <v>85</v>
      </c>
      <c r="Y69" s="8" t="s">
        <v>97</v>
      </c>
      <c r="Z69" s="8">
        <v>10.9</v>
      </c>
      <c r="AA69" s="8">
        <v>13</v>
      </c>
      <c r="AB69" s="8">
        <v>1</v>
      </c>
      <c r="AC69" s="8"/>
      <c r="AD69" s="8">
        <v>1</v>
      </c>
      <c r="AE69" s="8">
        <v>1</v>
      </c>
      <c r="AF69" s="8"/>
      <c r="AG69" s="8"/>
      <c r="AH69" s="8"/>
      <c r="AI69" s="8"/>
      <c r="AJ69" s="8"/>
      <c r="AK69" s="8"/>
      <c r="AL69" s="8">
        <v>1</v>
      </c>
      <c r="AM69" s="17">
        <v>9.4700000000000006</v>
      </c>
      <c r="AN69" s="17">
        <v>3.7</v>
      </c>
      <c r="AO69" s="17">
        <v>0.96499999999999997</v>
      </c>
      <c r="AP69" s="11">
        <f t="shared" si="115"/>
        <v>4.8797601351351352</v>
      </c>
      <c r="AQ69" s="8">
        <v>2</v>
      </c>
      <c r="AR69" s="9">
        <v>2</v>
      </c>
      <c r="AS69"/>
    </row>
    <row r="70" spans="1:45" x14ac:dyDescent="0.2">
      <c r="A70" s="8" t="s">
        <v>202</v>
      </c>
      <c r="B70" s="8" t="s">
        <v>211</v>
      </c>
      <c r="C70" s="8" t="s">
        <v>21</v>
      </c>
      <c r="D70" s="8">
        <v>2</v>
      </c>
      <c r="E70" s="8"/>
      <c r="F70" s="8" t="s">
        <v>220</v>
      </c>
      <c r="G70" s="8" t="s">
        <v>31</v>
      </c>
      <c r="H70" s="8">
        <v>20.9</v>
      </c>
      <c r="I70" s="8" t="s">
        <v>36</v>
      </c>
      <c r="J70" s="21">
        <f t="shared" si="105"/>
        <v>3.43070574E-2</v>
      </c>
      <c r="K70" s="9">
        <f t="shared" si="118"/>
        <v>0.84366960874656804</v>
      </c>
      <c r="L70" s="8">
        <v>1915</v>
      </c>
      <c r="M70" s="10">
        <f t="shared" si="112"/>
        <v>1914.1563303912535</v>
      </c>
      <c r="N70" s="8">
        <v>2016</v>
      </c>
      <c r="O70" s="10">
        <f t="shared" si="113"/>
        <v>102.8436696087465</v>
      </c>
      <c r="P70" s="10" t="s">
        <v>48</v>
      </c>
      <c r="Q70" s="8" t="s">
        <v>26</v>
      </c>
      <c r="R70" s="8" t="s">
        <v>26</v>
      </c>
      <c r="S70" s="8" t="s">
        <v>51</v>
      </c>
      <c r="T70" s="20" t="s">
        <v>26</v>
      </c>
      <c r="U70" s="8"/>
      <c r="V70" s="8">
        <v>1</v>
      </c>
      <c r="W70" s="8"/>
      <c r="X70" s="8" t="s">
        <v>85</v>
      </c>
      <c r="Y70" s="8" t="s">
        <v>92</v>
      </c>
      <c r="Z70" s="8">
        <v>8.1</v>
      </c>
      <c r="AA70" s="8">
        <v>8</v>
      </c>
      <c r="AB70" s="8">
        <v>1</v>
      </c>
      <c r="AC70" s="8"/>
      <c r="AD70" s="8"/>
      <c r="AE70" s="8"/>
      <c r="AF70" s="8"/>
      <c r="AG70" s="8"/>
      <c r="AH70" s="8"/>
      <c r="AI70" s="8"/>
      <c r="AJ70" s="8"/>
      <c r="AK70" s="8"/>
      <c r="AL70" s="8">
        <v>1</v>
      </c>
      <c r="AM70" s="17">
        <v>8.93</v>
      </c>
      <c r="AN70" s="17">
        <v>1.94</v>
      </c>
      <c r="AO70" s="17">
        <v>2.1480000000000001</v>
      </c>
      <c r="AP70" s="11">
        <f t="shared" si="115"/>
        <v>6.1082023195876287</v>
      </c>
      <c r="AQ70" s="8">
        <v>2</v>
      </c>
      <c r="AR70" s="9">
        <f t="shared" ref="AR70:AR81" si="119">(AP70/AO70)-AQ70</f>
        <v>0.84366960874656804</v>
      </c>
      <c r="AS70"/>
    </row>
    <row r="71" spans="1:45" x14ac:dyDescent="0.2">
      <c r="A71" s="8" t="s">
        <v>202</v>
      </c>
      <c r="B71" s="8" t="s">
        <v>211</v>
      </c>
      <c r="C71" s="8" t="s">
        <v>22</v>
      </c>
      <c r="D71" s="8">
        <v>2</v>
      </c>
      <c r="E71" s="8"/>
      <c r="F71" s="8" t="s">
        <v>221</v>
      </c>
      <c r="G71" s="8" t="s">
        <v>31</v>
      </c>
      <c r="H71" s="8">
        <v>28.2</v>
      </c>
      <c r="I71" s="8" t="s">
        <v>36</v>
      </c>
      <c r="J71" s="21">
        <f t="shared" si="105"/>
        <v>6.2458149600000006E-2</v>
      </c>
      <c r="K71" s="9">
        <f t="shared" si="118"/>
        <v>9.6658316349637659</v>
      </c>
      <c r="L71" s="8">
        <v>1929</v>
      </c>
      <c r="M71" s="10">
        <f>L71-K71</f>
        <v>1919.3341683650362</v>
      </c>
      <c r="N71" s="8">
        <v>2016</v>
      </c>
      <c r="O71" s="10">
        <f>(N71-M71)+1</f>
        <v>97.665831634963752</v>
      </c>
      <c r="P71" s="10" t="s">
        <v>48</v>
      </c>
      <c r="Q71" s="8" t="s">
        <v>26</v>
      </c>
      <c r="R71" s="8" t="s">
        <v>26</v>
      </c>
      <c r="S71" s="8" t="s">
        <v>49</v>
      </c>
      <c r="T71" s="20" t="s">
        <v>26</v>
      </c>
      <c r="U71" s="8" t="s">
        <v>222</v>
      </c>
      <c r="V71" s="8">
        <v>1</v>
      </c>
      <c r="W71" s="8"/>
      <c r="X71" s="8"/>
      <c r="Y71" s="8" t="s">
        <v>97</v>
      </c>
      <c r="Z71" s="8">
        <v>13.2</v>
      </c>
      <c r="AA71" s="8">
        <v>13</v>
      </c>
      <c r="AB71" s="8">
        <v>1</v>
      </c>
      <c r="AC71" s="8">
        <v>1</v>
      </c>
      <c r="AD71" s="8"/>
      <c r="AE71" s="8"/>
      <c r="AF71" s="8"/>
      <c r="AG71" s="8" t="s">
        <v>95</v>
      </c>
      <c r="AH71" s="8"/>
      <c r="AI71" s="8"/>
      <c r="AJ71" s="8"/>
      <c r="AK71" s="8"/>
      <c r="AL71" s="8"/>
      <c r="AM71" s="17">
        <v>18.61</v>
      </c>
      <c r="AN71" s="17">
        <v>2.76</v>
      </c>
      <c r="AO71" s="17">
        <v>1.6</v>
      </c>
      <c r="AP71" s="11">
        <f>(((AM71)^2)/(8*AN71))+(AN71/2)</f>
        <v>17.065330615942027</v>
      </c>
      <c r="AQ71" s="8">
        <v>1</v>
      </c>
      <c r="AR71" s="9">
        <f t="shared" si="119"/>
        <v>9.6658316349637659</v>
      </c>
      <c r="AS71"/>
    </row>
    <row r="72" spans="1:45" x14ac:dyDescent="0.2">
      <c r="A72" s="8" t="s">
        <v>202</v>
      </c>
      <c r="B72" s="8" t="s">
        <v>211</v>
      </c>
      <c r="C72" s="8" t="s">
        <v>22</v>
      </c>
      <c r="D72" s="8">
        <v>3</v>
      </c>
      <c r="E72" s="8"/>
      <c r="F72" s="8" t="s">
        <v>223</v>
      </c>
      <c r="G72" s="8" t="s">
        <v>31</v>
      </c>
      <c r="H72" s="8">
        <v>18</v>
      </c>
      <c r="I72" s="8" t="s">
        <v>36</v>
      </c>
      <c r="J72" s="21">
        <f t="shared" si="105"/>
        <v>2.5446960000000001E-2</v>
      </c>
      <c r="K72" s="9">
        <f t="shared" si="118"/>
        <v>-0.14865359956035928</v>
      </c>
      <c r="L72" s="8">
        <v>1916</v>
      </c>
      <c r="M72" s="10">
        <f t="shared" si="112"/>
        <v>1916.1486535995602</v>
      </c>
      <c r="N72" s="8">
        <v>2016</v>
      </c>
      <c r="O72" s="10">
        <f t="shared" si="113"/>
        <v>100.85134640043975</v>
      </c>
      <c r="P72" s="10" t="s">
        <v>48</v>
      </c>
      <c r="Q72" s="8" t="s">
        <v>26</v>
      </c>
      <c r="R72" s="8" t="s">
        <v>26</v>
      </c>
      <c r="S72" s="8" t="s">
        <v>38</v>
      </c>
      <c r="T72" s="20" t="s">
        <v>26</v>
      </c>
      <c r="U72" s="8" t="s">
        <v>224</v>
      </c>
      <c r="V72" s="8">
        <v>1</v>
      </c>
      <c r="W72" s="8"/>
      <c r="X72" s="8" t="s">
        <v>85</v>
      </c>
      <c r="Y72" s="8" t="s">
        <v>98</v>
      </c>
      <c r="Z72" s="8">
        <v>7.5</v>
      </c>
      <c r="AA72" s="8">
        <v>7</v>
      </c>
      <c r="AB72" s="8"/>
      <c r="AC72" s="8"/>
      <c r="AD72" s="8"/>
      <c r="AE72" s="8"/>
      <c r="AF72" s="8">
        <v>1</v>
      </c>
      <c r="AG72" s="8" t="s">
        <v>95</v>
      </c>
      <c r="AH72" s="8"/>
      <c r="AI72" s="8"/>
      <c r="AJ72" s="8"/>
      <c r="AK72" s="8"/>
      <c r="AL72" s="8">
        <v>1</v>
      </c>
      <c r="AM72" s="17">
        <v>5.88</v>
      </c>
      <c r="AN72" s="17">
        <v>3.09</v>
      </c>
      <c r="AO72" s="17">
        <v>1.59</v>
      </c>
      <c r="AP72" s="11">
        <f t="shared" si="115"/>
        <v>2.9436407766990289</v>
      </c>
      <c r="AQ72" s="8">
        <v>2</v>
      </c>
      <c r="AR72" s="9">
        <f t="shared" si="119"/>
        <v>-0.14865359956035928</v>
      </c>
      <c r="AS72"/>
    </row>
    <row r="73" spans="1:45" x14ac:dyDescent="0.2">
      <c r="A73" s="8" t="s">
        <v>202</v>
      </c>
      <c r="B73" s="8" t="s">
        <v>211</v>
      </c>
      <c r="C73" s="8" t="s">
        <v>28</v>
      </c>
      <c r="D73" s="8">
        <v>10</v>
      </c>
      <c r="E73" s="8"/>
      <c r="F73" s="8" t="s">
        <v>225</v>
      </c>
      <c r="G73" s="8" t="s">
        <v>31</v>
      </c>
      <c r="H73" s="8">
        <v>26.2</v>
      </c>
      <c r="I73" s="8" t="s">
        <v>36</v>
      </c>
      <c r="J73" s="21">
        <f t="shared" si="105"/>
        <v>5.3912997599999998E-2</v>
      </c>
      <c r="K73" s="9">
        <f t="shared" si="118"/>
        <v>8</v>
      </c>
      <c r="L73" s="8">
        <v>1926</v>
      </c>
      <c r="M73" s="10">
        <f t="shared" si="112"/>
        <v>1918</v>
      </c>
      <c r="N73" s="8">
        <v>2016</v>
      </c>
      <c r="O73" s="10">
        <f t="shared" si="113"/>
        <v>99</v>
      </c>
      <c r="P73" s="10" t="s">
        <v>48</v>
      </c>
      <c r="Q73" s="8" t="s">
        <v>26</v>
      </c>
      <c r="R73" s="8" t="s">
        <v>26</v>
      </c>
      <c r="S73" s="8" t="s">
        <v>49</v>
      </c>
      <c r="T73" s="20" t="s">
        <v>26</v>
      </c>
      <c r="U73" s="8" t="s">
        <v>226</v>
      </c>
      <c r="V73" s="8">
        <v>1</v>
      </c>
      <c r="W73" s="8"/>
      <c r="X73" s="8"/>
      <c r="Y73" s="8" t="s">
        <v>92</v>
      </c>
      <c r="Z73" s="8">
        <v>15</v>
      </c>
      <c r="AA73" s="8">
        <v>25</v>
      </c>
      <c r="AB73" s="8"/>
      <c r="AC73" s="8"/>
      <c r="AD73" s="8"/>
      <c r="AE73" s="8"/>
      <c r="AF73" s="8"/>
      <c r="AG73" s="8" t="s">
        <v>132</v>
      </c>
      <c r="AH73" s="8"/>
      <c r="AI73" s="8"/>
      <c r="AJ73" s="8"/>
      <c r="AK73" s="8"/>
      <c r="AL73" s="8"/>
      <c r="AM73" s="17">
        <v>14.58</v>
      </c>
      <c r="AN73" s="17">
        <v>3.11</v>
      </c>
      <c r="AO73" s="17">
        <v>1.367</v>
      </c>
      <c r="AP73" s="11">
        <f t="shared" si="115"/>
        <v>10.099067524115757</v>
      </c>
      <c r="AQ73" s="8">
        <v>1</v>
      </c>
      <c r="AR73" s="9">
        <v>8</v>
      </c>
      <c r="AS73"/>
    </row>
    <row r="74" spans="1:45" x14ac:dyDescent="0.2">
      <c r="A74" s="8" t="s">
        <v>202</v>
      </c>
      <c r="B74" s="8" t="s">
        <v>227</v>
      </c>
      <c r="C74" s="8" t="s">
        <v>21</v>
      </c>
      <c r="D74" s="8">
        <v>3</v>
      </c>
      <c r="E74" s="8"/>
      <c r="F74" s="8" t="s">
        <v>228</v>
      </c>
      <c r="G74" s="8" t="s">
        <v>31</v>
      </c>
      <c r="H74" s="8">
        <v>15</v>
      </c>
      <c r="I74" s="8" t="s">
        <v>36</v>
      </c>
      <c r="J74" s="21">
        <f t="shared" si="105"/>
        <v>1.76715E-2</v>
      </c>
      <c r="K74" s="9">
        <f t="shared" si="118"/>
        <v>11.024217673593416</v>
      </c>
      <c r="L74" s="8">
        <v>1934</v>
      </c>
      <c r="M74" s="10">
        <f t="shared" si="112"/>
        <v>1922.9757823264065</v>
      </c>
      <c r="N74" s="8">
        <v>2016</v>
      </c>
      <c r="O74" s="10">
        <f t="shared" si="113"/>
        <v>94.024217673593512</v>
      </c>
      <c r="P74" s="10" t="s">
        <v>48</v>
      </c>
      <c r="Q74" s="8" t="s">
        <v>26</v>
      </c>
      <c r="R74" s="8" t="s">
        <v>26</v>
      </c>
      <c r="S74" s="8" t="s">
        <v>53</v>
      </c>
      <c r="T74" s="20" t="s">
        <v>26</v>
      </c>
      <c r="U74" s="8"/>
      <c r="V74" s="8"/>
      <c r="W74" s="8"/>
      <c r="X74" s="8"/>
      <c r="Y74" s="8" t="s">
        <v>92</v>
      </c>
      <c r="Z74" s="8"/>
      <c r="AA74" s="8">
        <v>13</v>
      </c>
      <c r="AB74" s="8">
        <v>1</v>
      </c>
      <c r="AC74" s="8">
        <v>1</v>
      </c>
      <c r="AD74" s="8"/>
      <c r="AE74" s="8">
        <v>1</v>
      </c>
      <c r="AF74" s="8"/>
      <c r="AG74" s="8"/>
      <c r="AH74" s="8"/>
      <c r="AI74" s="8"/>
      <c r="AJ74" s="8"/>
      <c r="AK74" s="8"/>
      <c r="AL74" s="8">
        <v>1</v>
      </c>
      <c r="AM74" s="17">
        <v>21.06</v>
      </c>
      <c r="AN74" s="17">
        <v>4.0599999999999996</v>
      </c>
      <c r="AO74" s="17">
        <v>1.044</v>
      </c>
      <c r="AP74" s="11">
        <f t="shared" si="115"/>
        <v>15.685283251231526</v>
      </c>
      <c r="AQ74" s="8">
        <v>4</v>
      </c>
      <c r="AR74" s="9">
        <f t="shared" si="119"/>
        <v>11.024217673593416</v>
      </c>
      <c r="AS74"/>
    </row>
    <row r="75" spans="1:45" x14ac:dyDescent="0.2">
      <c r="A75" s="8" t="s">
        <v>202</v>
      </c>
      <c r="B75" s="8" t="s">
        <v>229</v>
      </c>
      <c r="C75" s="8" t="s">
        <v>22</v>
      </c>
      <c r="D75" s="8">
        <v>5</v>
      </c>
      <c r="E75" s="8"/>
      <c r="F75" s="8" t="s">
        <v>230</v>
      </c>
      <c r="G75" s="22" t="s">
        <v>31</v>
      </c>
      <c r="H75" s="8">
        <v>32.700000000000003</v>
      </c>
      <c r="I75" s="8" t="s">
        <v>36</v>
      </c>
      <c r="J75" s="21">
        <f t="shared" si="105"/>
        <v>8.3982036600000018E-2</v>
      </c>
      <c r="K75" s="9">
        <f t="shared" si="118"/>
        <v>4.2164560850518225</v>
      </c>
      <c r="L75" s="8">
        <v>1918</v>
      </c>
      <c r="M75" s="10">
        <f t="shared" si="112"/>
        <v>1913.7835439149483</v>
      </c>
      <c r="N75" s="8">
        <v>2016</v>
      </c>
      <c r="O75" s="10">
        <f t="shared" si="113"/>
        <v>103.21645608505173</v>
      </c>
      <c r="P75" s="10" t="s">
        <v>48</v>
      </c>
      <c r="Q75" s="8" t="s">
        <v>26</v>
      </c>
      <c r="R75" s="8" t="s">
        <v>26</v>
      </c>
      <c r="S75" s="8" t="s">
        <v>51</v>
      </c>
      <c r="T75" s="20" t="s">
        <v>26</v>
      </c>
      <c r="U75" s="8"/>
      <c r="V75" s="8"/>
      <c r="W75" s="8"/>
      <c r="X75" s="8" t="s">
        <v>85</v>
      </c>
      <c r="Y75" s="8" t="s">
        <v>97</v>
      </c>
      <c r="Z75" s="8"/>
      <c r="AA75" s="8">
        <v>14</v>
      </c>
      <c r="AB75" s="8"/>
      <c r="AC75" s="8"/>
      <c r="AD75" s="8"/>
      <c r="AE75" s="8"/>
      <c r="AF75" s="8"/>
      <c r="AG75" s="8" t="s">
        <v>95</v>
      </c>
      <c r="AH75" s="8"/>
      <c r="AI75" s="8"/>
      <c r="AJ75" s="8"/>
      <c r="AK75" s="8"/>
      <c r="AL75" s="8"/>
      <c r="AM75" s="17">
        <v>15.94</v>
      </c>
      <c r="AN75" s="17">
        <v>3.82</v>
      </c>
      <c r="AO75" s="17">
        <v>1.96</v>
      </c>
      <c r="AP75" s="11">
        <f t="shared" si="115"/>
        <v>10.224253926701572</v>
      </c>
      <c r="AQ75" s="8">
        <v>1</v>
      </c>
      <c r="AR75" s="9">
        <f t="shared" si="119"/>
        <v>4.2164560850518225</v>
      </c>
      <c r="AS75"/>
    </row>
    <row r="76" spans="1:45" x14ac:dyDescent="0.2">
      <c r="A76" s="8" t="s">
        <v>202</v>
      </c>
      <c r="B76" s="8" t="s">
        <v>231</v>
      </c>
      <c r="C76" s="8" t="s">
        <v>30</v>
      </c>
      <c r="D76" s="8">
        <v>9</v>
      </c>
      <c r="E76" s="8" t="s">
        <v>35</v>
      </c>
      <c r="F76" s="8" t="s">
        <v>232</v>
      </c>
      <c r="G76" s="22" t="s">
        <v>31</v>
      </c>
      <c r="H76" s="8">
        <v>20.8</v>
      </c>
      <c r="I76" s="8" t="s">
        <v>36</v>
      </c>
      <c r="J76" s="21">
        <f t="shared" si="105"/>
        <v>3.3979545600000008E-2</v>
      </c>
      <c r="K76" s="9">
        <f t="shared" si="118"/>
        <v>6.7741141732283463</v>
      </c>
      <c r="L76" s="8">
        <v>1918</v>
      </c>
      <c r="M76" s="10">
        <f>L76-K76</f>
        <v>1911.2258858267717</v>
      </c>
      <c r="N76" s="8">
        <v>2016</v>
      </c>
      <c r="O76" s="10">
        <f>(N76-M76)+1</f>
        <v>105.77411417322833</v>
      </c>
      <c r="P76" s="10" t="s">
        <v>48</v>
      </c>
      <c r="Q76" s="8" t="s">
        <v>26</v>
      </c>
      <c r="R76" s="8" t="s">
        <v>26</v>
      </c>
      <c r="S76" s="8" t="s">
        <v>49</v>
      </c>
      <c r="T76" s="20" t="s">
        <v>26</v>
      </c>
      <c r="U76" s="8" t="s">
        <v>233</v>
      </c>
      <c r="V76" s="8"/>
      <c r="W76" s="8"/>
      <c r="X76" s="8" t="s">
        <v>85</v>
      </c>
      <c r="Y76" s="8" t="s">
        <v>92</v>
      </c>
      <c r="Z76" s="8">
        <v>9.5</v>
      </c>
      <c r="AA76" s="8">
        <v>15</v>
      </c>
      <c r="AB76" s="8">
        <v>1</v>
      </c>
      <c r="AC76" s="8"/>
      <c r="AD76" s="8"/>
      <c r="AE76" s="8">
        <v>1</v>
      </c>
      <c r="AF76" s="8"/>
      <c r="AG76" s="8"/>
      <c r="AH76" s="8"/>
      <c r="AI76" s="8"/>
      <c r="AJ76" s="8"/>
      <c r="AK76" s="8"/>
      <c r="AL76" s="8">
        <v>1</v>
      </c>
      <c r="AM76" s="17">
        <v>20.57</v>
      </c>
      <c r="AN76" s="17">
        <v>2.89</v>
      </c>
      <c r="AO76" s="17">
        <v>2.54</v>
      </c>
      <c r="AP76" s="11">
        <f>(((AM76)^2)/(8*AN76))+(AN76/2)</f>
        <v>19.74625</v>
      </c>
      <c r="AQ76" s="8">
        <v>1</v>
      </c>
      <c r="AR76" s="9">
        <f t="shared" si="119"/>
        <v>6.7741141732283463</v>
      </c>
      <c r="AS76"/>
    </row>
    <row r="77" spans="1:45" x14ac:dyDescent="0.2">
      <c r="A77" s="8" t="s">
        <v>202</v>
      </c>
      <c r="B77" s="8" t="s">
        <v>231</v>
      </c>
      <c r="C77" s="8" t="s">
        <v>30</v>
      </c>
      <c r="D77" s="8">
        <v>10</v>
      </c>
      <c r="E77" s="8"/>
      <c r="F77" s="8" t="s">
        <v>234</v>
      </c>
      <c r="G77" s="22" t="s">
        <v>31</v>
      </c>
      <c r="H77" s="8">
        <v>15.7</v>
      </c>
      <c r="I77" s="8" t="s">
        <v>36</v>
      </c>
      <c r="J77" s="21">
        <f t="shared" si="105"/>
        <v>1.9359324599999998E-2</v>
      </c>
      <c r="K77" s="9">
        <f t="shared" si="118"/>
        <v>1.2486843449826281</v>
      </c>
      <c r="L77" s="8">
        <v>1910</v>
      </c>
      <c r="M77" s="10">
        <f t="shared" ref="M77:M80" si="120">L77-K77</f>
        <v>1908.7513156550174</v>
      </c>
      <c r="N77" s="8">
        <v>2016</v>
      </c>
      <c r="O77" s="10">
        <f t="shared" ref="O77:O80" si="121">(N77-M77)+1</f>
        <v>108.24868434498262</v>
      </c>
      <c r="P77" s="10" t="s">
        <v>48</v>
      </c>
      <c r="Q77" s="8" t="s">
        <v>26</v>
      </c>
      <c r="R77" s="8" t="s">
        <v>26</v>
      </c>
      <c r="S77" s="8" t="s">
        <v>51</v>
      </c>
      <c r="T77" s="20" t="s">
        <v>26</v>
      </c>
      <c r="U77" s="8" t="s">
        <v>235</v>
      </c>
      <c r="V77" s="8"/>
      <c r="W77" s="8"/>
      <c r="X77" s="8" t="s">
        <v>85</v>
      </c>
      <c r="Y77" s="8" t="s">
        <v>97</v>
      </c>
      <c r="Z77" s="8">
        <v>9</v>
      </c>
      <c r="AA77" s="8">
        <v>8</v>
      </c>
      <c r="AB77" s="8">
        <v>1</v>
      </c>
      <c r="AC77" s="8"/>
      <c r="AD77" s="8"/>
      <c r="AE77" s="8">
        <v>1</v>
      </c>
      <c r="AF77" s="8"/>
      <c r="AG77" s="8"/>
      <c r="AH77" s="8"/>
      <c r="AI77" s="8"/>
      <c r="AJ77" s="8"/>
      <c r="AK77" s="8"/>
      <c r="AL77" s="8">
        <v>1</v>
      </c>
      <c r="AM77" s="17">
        <v>10.89</v>
      </c>
      <c r="AN77" s="17">
        <v>4.66</v>
      </c>
      <c r="AO77" s="17">
        <v>1.05</v>
      </c>
      <c r="AP77" s="11">
        <f t="shared" ref="AP77:AP80" si="122">(((AM77)^2)/(8*AN77))+(AN77/2)</f>
        <v>5.5111185622317596</v>
      </c>
      <c r="AQ77" s="8">
        <v>4</v>
      </c>
      <c r="AR77" s="9">
        <f t="shared" si="119"/>
        <v>1.2486843449826281</v>
      </c>
      <c r="AS77"/>
    </row>
    <row r="78" spans="1:45" x14ac:dyDescent="0.2">
      <c r="A78" s="8" t="s">
        <v>202</v>
      </c>
      <c r="B78" s="8" t="s">
        <v>231</v>
      </c>
      <c r="C78" s="8" t="s">
        <v>21</v>
      </c>
      <c r="D78" s="8">
        <v>3</v>
      </c>
      <c r="E78" s="8" t="s">
        <v>40</v>
      </c>
      <c r="F78" s="8" t="s">
        <v>236</v>
      </c>
      <c r="G78" s="22" t="s">
        <v>31</v>
      </c>
      <c r="H78" s="8">
        <v>17.600000000000001</v>
      </c>
      <c r="I78" s="8" t="s">
        <v>36</v>
      </c>
      <c r="J78" s="21">
        <f t="shared" si="105"/>
        <v>2.4328550400000006E-2</v>
      </c>
      <c r="K78" s="9">
        <f t="shared" si="118"/>
        <v>3</v>
      </c>
      <c r="L78" s="8">
        <v>1910</v>
      </c>
      <c r="M78" s="10">
        <f t="shared" si="120"/>
        <v>1907</v>
      </c>
      <c r="N78" s="8">
        <v>2016</v>
      </c>
      <c r="O78" s="10">
        <f t="shared" si="121"/>
        <v>110</v>
      </c>
      <c r="P78" s="10" t="s">
        <v>50</v>
      </c>
      <c r="Q78" s="8" t="s">
        <v>26</v>
      </c>
      <c r="R78" s="8" t="s">
        <v>26</v>
      </c>
      <c r="S78" s="8" t="s">
        <v>51</v>
      </c>
      <c r="T78" s="20" t="s">
        <v>26</v>
      </c>
      <c r="U78" s="8" t="s">
        <v>237</v>
      </c>
      <c r="V78" s="8"/>
      <c r="W78" s="8"/>
      <c r="X78" s="8" t="s">
        <v>85</v>
      </c>
      <c r="Y78" s="8" t="s">
        <v>92</v>
      </c>
      <c r="Z78" s="8">
        <v>9.6999999999999993</v>
      </c>
      <c r="AA78" s="8">
        <v>11</v>
      </c>
      <c r="AB78" s="8"/>
      <c r="AC78" s="8"/>
      <c r="AD78" s="8"/>
      <c r="AE78" s="8">
        <v>1</v>
      </c>
      <c r="AF78" s="8">
        <v>1</v>
      </c>
      <c r="AG78" s="8" t="s">
        <v>99</v>
      </c>
      <c r="AH78" s="8"/>
      <c r="AI78" s="8"/>
      <c r="AJ78" s="8"/>
      <c r="AK78" s="8"/>
      <c r="AL78" s="8">
        <v>1</v>
      </c>
      <c r="AM78" s="17">
        <v>9.15</v>
      </c>
      <c r="AN78" s="17">
        <v>3.73</v>
      </c>
      <c r="AO78" s="17">
        <v>1.85</v>
      </c>
      <c r="AP78" s="11">
        <f t="shared" si="122"/>
        <v>4.6707138069705101</v>
      </c>
      <c r="AQ78" s="8"/>
      <c r="AR78" s="9">
        <v>3</v>
      </c>
      <c r="AS78"/>
    </row>
    <row r="79" spans="1:45" x14ac:dyDescent="0.2">
      <c r="A79" s="8" t="s">
        <v>202</v>
      </c>
      <c r="B79" s="8" t="s">
        <v>231</v>
      </c>
      <c r="C79" s="8" t="s">
        <v>21</v>
      </c>
      <c r="D79" s="8">
        <v>9</v>
      </c>
      <c r="E79" s="8" t="s">
        <v>35</v>
      </c>
      <c r="F79" s="8" t="s">
        <v>238</v>
      </c>
      <c r="G79" s="22" t="s">
        <v>31</v>
      </c>
      <c r="H79" s="8">
        <v>20.9</v>
      </c>
      <c r="I79" s="8" t="s">
        <v>36</v>
      </c>
      <c r="J79" s="21">
        <f t="shared" si="105"/>
        <v>3.43070574E-2</v>
      </c>
      <c r="K79" s="9">
        <f t="shared" si="118"/>
        <v>2.9035449042002117</v>
      </c>
      <c r="L79" s="8">
        <v>1911</v>
      </c>
      <c r="M79" s="10">
        <f t="shared" si="120"/>
        <v>1908.0964550957997</v>
      </c>
      <c r="N79" s="8">
        <v>2016</v>
      </c>
      <c r="O79" s="10">
        <f t="shared" si="121"/>
        <v>108.90354490420032</v>
      </c>
      <c r="P79" s="10" t="s">
        <v>48</v>
      </c>
      <c r="Q79" s="8" t="s">
        <v>26</v>
      </c>
      <c r="R79" s="8" t="s">
        <v>26</v>
      </c>
      <c r="S79" s="8" t="s">
        <v>51</v>
      </c>
      <c r="T79" s="20" t="s">
        <v>26</v>
      </c>
      <c r="U79" s="8" t="s">
        <v>239</v>
      </c>
      <c r="V79" s="8"/>
      <c r="W79" s="8">
        <v>1</v>
      </c>
      <c r="X79" s="8" t="s">
        <v>85</v>
      </c>
      <c r="Y79" s="8" t="s">
        <v>92</v>
      </c>
      <c r="Z79" s="8">
        <v>11.6</v>
      </c>
      <c r="AA79" s="8">
        <v>18</v>
      </c>
      <c r="AB79" s="8"/>
      <c r="AC79" s="8"/>
      <c r="AD79" s="8"/>
      <c r="AE79" s="8">
        <v>1</v>
      </c>
      <c r="AF79" s="8"/>
      <c r="AG79" s="8"/>
      <c r="AH79" s="8"/>
      <c r="AI79" s="8"/>
      <c r="AJ79" s="8"/>
      <c r="AK79" s="8"/>
      <c r="AL79" s="8">
        <v>1</v>
      </c>
      <c r="AM79" s="17">
        <v>10.42</v>
      </c>
      <c r="AN79" s="17">
        <v>3.27</v>
      </c>
      <c r="AO79" s="17">
        <v>0.98</v>
      </c>
      <c r="AP79" s="11">
        <f t="shared" si="122"/>
        <v>5.7854740061162078</v>
      </c>
      <c r="AQ79" s="8">
        <v>3</v>
      </c>
      <c r="AR79" s="9">
        <f t="shared" si="119"/>
        <v>2.9035449042002117</v>
      </c>
      <c r="AS79"/>
    </row>
    <row r="80" spans="1:45" x14ac:dyDescent="0.2">
      <c r="A80" s="8" t="s">
        <v>202</v>
      </c>
      <c r="B80" s="8" t="s">
        <v>231</v>
      </c>
      <c r="C80" s="8" t="s">
        <v>22</v>
      </c>
      <c r="D80" s="8">
        <v>3</v>
      </c>
      <c r="E80" s="8"/>
      <c r="F80" s="8" t="s">
        <v>240</v>
      </c>
      <c r="G80" s="22" t="s">
        <v>31</v>
      </c>
      <c r="H80" s="8">
        <v>29.6</v>
      </c>
      <c r="I80" s="8" t="s">
        <v>36</v>
      </c>
      <c r="J80" s="21">
        <f t="shared" si="105"/>
        <v>6.8813606400000005E-2</v>
      </c>
      <c r="K80" s="9">
        <f t="shared" si="118"/>
        <v>2.2678865831347856</v>
      </c>
      <c r="L80" s="8">
        <v>1914</v>
      </c>
      <c r="M80" s="10">
        <f t="shared" si="120"/>
        <v>1911.7321134168651</v>
      </c>
      <c r="N80" s="8">
        <v>2016</v>
      </c>
      <c r="O80" s="10">
        <f t="shared" si="121"/>
        <v>105.2678865831349</v>
      </c>
      <c r="P80" s="10" t="s">
        <v>48</v>
      </c>
      <c r="Q80" s="8" t="s">
        <v>26</v>
      </c>
      <c r="R80" s="8" t="s">
        <v>26</v>
      </c>
      <c r="S80" s="8" t="s">
        <v>51</v>
      </c>
      <c r="T80" s="20" t="s">
        <v>26</v>
      </c>
      <c r="U80" s="8"/>
      <c r="V80" s="8"/>
      <c r="W80" s="8"/>
      <c r="X80" s="8" t="s">
        <v>85</v>
      </c>
      <c r="Y80" s="8" t="s">
        <v>97</v>
      </c>
      <c r="Z80" s="8">
        <v>16</v>
      </c>
      <c r="AA80" s="8">
        <v>19</v>
      </c>
      <c r="AB80" s="8"/>
      <c r="AC80" s="8"/>
      <c r="AD80" s="8"/>
      <c r="AE80" s="8">
        <v>1</v>
      </c>
      <c r="AF80" s="8"/>
      <c r="AG80" s="8"/>
      <c r="AH80" s="8"/>
      <c r="AI80" s="8"/>
      <c r="AJ80" s="8"/>
      <c r="AK80" s="8"/>
      <c r="AL80" s="8">
        <v>1</v>
      </c>
      <c r="AM80" s="17">
        <v>15.74</v>
      </c>
      <c r="AN80" s="17">
        <v>4.16</v>
      </c>
      <c r="AO80" s="17">
        <v>1.8080000000000001</v>
      </c>
      <c r="AP80" s="11">
        <f t="shared" si="122"/>
        <v>9.5243389423076934</v>
      </c>
      <c r="AQ80" s="8">
        <v>3</v>
      </c>
      <c r="AR80" s="9">
        <f t="shared" si="119"/>
        <v>2.2678865831347856</v>
      </c>
      <c r="AS80"/>
    </row>
    <row r="81" spans="1:45" x14ac:dyDescent="0.2">
      <c r="A81" s="8" t="s">
        <v>202</v>
      </c>
      <c r="B81" s="8" t="s">
        <v>231</v>
      </c>
      <c r="C81" s="8" t="s">
        <v>22</v>
      </c>
      <c r="D81" s="8">
        <v>8</v>
      </c>
      <c r="E81" s="8"/>
      <c r="F81" s="8" t="s">
        <v>241</v>
      </c>
      <c r="G81" s="22" t="s">
        <v>31</v>
      </c>
      <c r="H81" s="8">
        <v>18.600000000000001</v>
      </c>
      <c r="I81" s="8" t="s">
        <v>36</v>
      </c>
      <c r="J81" s="21">
        <f t="shared" si="105"/>
        <v>2.7171698400000003E-2</v>
      </c>
      <c r="K81" s="9">
        <f t="shared" si="118"/>
        <v>1.5240762578616351</v>
      </c>
      <c r="L81" s="8">
        <v>1913</v>
      </c>
      <c r="M81" s="10">
        <f t="shared" si="112"/>
        <v>1911.4759237421383</v>
      </c>
      <c r="N81" s="8">
        <v>2016</v>
      </c>
      <c r="O81" s="10">
        <f t="shared" si="113"/>
        <v>105.52407625786168</v>
      </c>
      <c r="P81" s="10" t="s">
        <v>48</v>
      </c>
      <c r="Q81" s="8" t="s">
        <v>26</v>
      </c>
      <c r="R81" s="8" t="s">
        <v>26</v>
      </c>
      <c r="S81" s="8" t="s">
        <v>51</v>
      </c>
      <c r="T81" s="20" t="s">
        <v>26</v>
      </c>
      <c r="U81" s="8"/>
      <c r="V81" s="8"/>
      <c r="W81" s="8"/>
      <c r="X81" s="8" t="s">
        <v>85</v>
      </c>
      <c r="Y81" s="8" t="s">
        <v>92</v>
      </c>
      <c r="Z81" s="8">
        <v>15</v>
      </c>
      <c r="AA81" s="8">
        <v>12</v>
      </c>
      <c r="AB81" s="8"/>
      <c r="AC81" s="8"/>
      <c r="AD81" s="8"/>
      <c r="AE81" s="8">
        <v>1</v>
      </c>
      <c r="AF81" s="8"/>
      <c r="AG81" s="8"/>
      <c r="AH81" s="8"/>
      <c r="AI81" s="8"/>
      <c r="AJ81" s="8"/>
      <c r="AK81" s="8"/>
      <c r="AL81" s="8">
        <v>1</v>
      </c>
      <c r="AM81" s="17">
        <v>14.97</v>
      </c>
      <c r="AN81" s="17">
        <v>4.32</v>
      </c>
      <c r="AO81" s="17">
        <v>1.325</v>
      </c>
      <c r="AP81" s="11">
        <f t="shared" si="115"/>
        <v>8.6444010416666668</v>
      </c>
      <c r="AQ81" s="8">
        <v>5</v>
      </c>
      <c r="AR81" s="9">
        <f t="shared" si="119"/>
        <v>1.5240762578616351</v>
      </c>
      <c r="AS81"/>
    </row>
    <row r="82" spans="1:45" x14ac:dyDescent="0.2">
      <c r="A82" s="8" t="s">
        <v>202</v>
      </c>
      <c r="B82" s="8" t="s">
        <v>242</v>
      </c>
      <c r="C82" s="8" t="s">
        <v>21</v>
      </c>
      <c r="D82" s="8" t="s">
        <v>243</v>
      </c>
      <c r="E82" s="8" t="s">
        <v>35</v>
      </c>
      <c r="F82" s="8" t="s">
        <v>244</v>
      </c>
      <c r="G82" s="22" t="s">
        <v>31</v>
      </c>
      <c r="H82" s="8">
        <v>33.6</v>
      </c>
      <c r="I82" s="8" t="s">
        <v>36</v>
      </c>
      <c r="J82" s="21">
        <f t="shared" si="105"/>
        <v>8.8668518400000007E-2</v>
      </c>
      <c r="K82" s="9">
        <f t="shared" si="118"/>
        <v>4</v>
      </c>
      <c r="L82" s="8">
        <v>1910</v>
      </c>
      <c r="M82" s="10">
        <f t="shared" si="112"/>
        <v>1906</v>
      </c>
      <c r="N82" s="8">
        <v>2016</v>
      </c>
      <c r="O82" s="10">
        <f t="shared" si="113"/>
        <v>111</v>
      </c>
      <c r="P82" s="10" t="s">
        <v>50</v>
      </c>
      <c r="Q82" s="8" t="s">
        <v>26</v>
      </c>
      <c r="R82" s="8" t="s">
        <v>26</v>
      </c>
      <c r="S82" s="8" t="s">
        <v>51</v>
      </c>
      <c r="T82" s="20" t="s">
        <v>26</v>
      </c>
      <c r="U82" s="8" t="s">
        <v>245</v>
      </c>
      <c r="V82" s="8"/>
      <c r="W82" s="8"/>
      <c r="X82" s="8"/>
      <c r="Y82" s="8"/>
      <c r="Z82" s="8"/>
      <c r="AA82" s="8">
        <v>26</v>
      </c>
      <c r="AB82" s="8"/>
      <c r="AC82" s="8"/>
      <c r="AD82" s="8"/>
      <c r="AE82" s="8" t="s">
        <v>79</v>
      </c>
      <c r="AF82" s="8"/>
      <c r="AG82" s="8" t="s">
        <v>95</v>
      </c>
      <c r="AH82" s="1"/>
      <c r="AI82" s="1"/>
      <c r="AJ82" s="1"/>
      <c r="AK82" s="8"/>
      <c r="AL82" s="1"/>
      <c r="AM82" s="17">
        <v>14.76</v>
      </c>
      <c r="AN82" s="17">
        <v>3.4</v>
      </c>
      <c r="AO82" s="17">
        <v>1.89</v>
      </c>
      <c r="AP82" s="11">
        <f t="shared" si="115"/>
        <v>9.709470588235293</v>
      </c>
      <c r="AQ82" s="8">
        <v>2</v>
      </c>
      <c r="AR82" s="9">
        <v>4</v>
      </c>
      <c r="AS82"/>
    </row>
    <row r="83" spans="1:45" x14ac:dyDescent="0.2">
      <c r="A83" s="8" t="s">
        <v>202</v>
      </c>
      <c r="B83" s="8" t="s">
        <v>246</v>
      </c>
      <c r="C83" s="8" t="s">
        <v>30</v>
      </c>
      <c r="D83" s="8">
        <v>4</v>
      </c>
      <c r="E83" s="8"/>
      <c r="F83" s="8" t="s">
        <v>247</v>
      </c>
      <c r="G83" s="8" t="s">
        <v>31</v>
      </c>
      <c r="H83" s="8">
        <v>25.1</v>
      </c>
      <c r="I83" s="8" t="s">
        <v>36</v>
      </c>
      <c r="J83" s="21">
        <f t="shared" si="105"/>
        <v>4.948098540000001E-2</v>
      </c>
      <c r="K83" s="9">
        <f t="shared" si="118"/>
        <v>2.2841039761706838</v>
      </c>
      <c r="L83" s="8">
        <v>1921</v>
      </c>
      <c r="M83" s="10">
        <f t="shared" si="112"/>
        <v>1918.7158960238294</v>
      </c>
      <c r="N83" s="8">
        <v>2016</v>
      </c>
      <c r="O83" s="10">
        <f t="shared" si="113"/>
        <v>98.284103976170627</v>
      </c>
      <c r="P83" s="10" t="s">
        <v>48</v>
      </c>
      <c r="Q83" s="8" t="s">
        <v>26</v>
      </c>
      <c r="R83" s="8" t="s">
        <v>26</v>
      </c>
      <c r="S83" s="8" t="s">
        <v>51</v>
      </c>
      <c r="T83" s="20" t="s">
        <v>26</v>
      </c>
      <c r="U83" s="8" t="s">
        <v>248</v>
      </c>
      <c r="V83" s="8">
        <v>1</v>
      </c>
      <c r="W83" s="8"/>
      <c r="X83" s="8"/>
      <c r="Y83" s="8" t="s">
        <v>92</v>
      </c>
      <c r="Z83" s="8"/>
      <c r="AA83" s="8">
        <v>20</v>
      </c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>
        <v>1</v>
      </c>
      <c r="AM83" s="17">
        <v>13.53</v>
      </c>
      <c r="AN83" s="17">
        <v>4.01</v>
      </c>
      <c r="AO83" s="17">
        <v>1.8</v>
      </c>
      <c r="AP83" s="11">
        <f t="shared" si="115"/>
        <v>7.7113871571072314</v>
      </c>
      <c r="AQ83" s="8">
        <v>2</v>
      </c>
      <c r="AR83" s="9">
        <f t="shared" ref="AR83:AR88" si="123">(AP83/AO83)-AQ83</f>
        <v>2.2841039761706838</v>
      </c>
      <c r="AS83"/>
    </row>
    <row r="84" spans="1:45" x14ac:dyDescent="0.2">
      <c r="A84" s="8" t="s">
        <v>202</v>
      </c>
      <c r="B84" s="8" t="s">
        <v>249</v>
      </c>
      <c r="C84" s="8" t="s">
        <v>30</v>
      </c>
      <c r="D84" s="8">
        <v>6</v>
      </c>
      <c r="E84" s="8"/>
      <c r="F84" s="8" t="s">
        <v>250</v>
      </c>
      <c r="G84" s="22" t="s">
        <v>31</v>
      </c>
      <c r="H84" s="8">
        <v>20</v>
      </c>
      <c r="I84" s="8" t="s">
        <v>36</v>
      </c>
      <c r="J84" s="21">
        <f t="shared" si="105"/>
        <v>3.1415999999999999E-2</v>
      </c>
      <c r="K84" s="9">
        <f t="shared" si="118"/>
        <v>0.96370879918687402</v>
      </c>
      <c r="L84" s="8">
        <v>1910</v>
      </c>
      <c r="M84" s="10">
        <f t="shared" si="112"/>
        <v>1909.0362912008131</v>
      </c>
      <c r="N84" s="8">
        <v>2016</v>
      </c>
      <c r="O84" s="10">
        <f t="shared" si="113"/>
        <v>107.96370879918686</v>
      </c>
      <c r="P84" s="10" t="s">
        <v>48</v>
      </c>
      <c r="Q84" s="8" t="s">
        <v>26</v>
      </c>
      <c r="R84" s="8" t="s">
        <v>26</v>
      </c>
      <c r="S84" s="8" t="s">
        <v>51</v>
      </c>
      <c r="T84" s="20" t="s">
        <v>26</v>
      </c>
      <c r="U84" s="8" t="s">
        <v>251</v>
      </c>
      <c r="V84" s="8"/>
      <c r="W84" s="8"/>
      <c r="X84" s="8" t="s">
        <v>85</v>
      </c>
      <c r="Y84" s="8" t="s">
        <v>96</v>
      </c>
      <c r="Z84" s="8">
        <v>10.3</v>
      </c>
      <c r="AA84" s="8">
        <v>30</v>
      </c>
      <c r="AB84" s="8"/>
      <c r="AC84" s="8"/>
      <c r="AD84" s="8"/>
      <c r="AE84" s="8">
        <v>1</v>
      </c>
      <c r="AF84" s="8">
        <v>1</v>
      </c>
      <c r="AG84" s="8" t="s">
        <v>95</v>
      </c>
      <c r="AH84" s="8"/>
      <c r="AI84" s="8"/>
      <c r="AJ84" s="8"/>
      <c r="AK84" s="8"/>
      <c r="AL84" s="8">
        <v>1</v>
      </c>
      <c r="AM84" s="17">
        <v>10.7</v>
      </c>
      <c r="AN84" s="17">
        <v>3.88</v>
      </c>
      <c r="AO84" s="17">
        <v>1.42</v>
      </c>
      <c r="AP84" s="11">
        <f t="shared" si="115"/>
        <v>5.6284664948453607</v>
      </c>
      <c r="AQ84" s="8">
        <v>3</v>
      </c>
      <c r="AR84" s="9">
        <f t="shared" si="123"/>
        <v>0.96370879918687402</v>
      </c>
      <c r="AS84"/>
    </row>
    <row r="85" spans="1:45" x14ac:dyDescent="0.2">
      <c r="A85" s="8" t="s">
        <v>202</v>
      </c>
      <c r="B85" s="8" t="s">
        <v>249</v>
      </c>
      <c r="C85" s="8" t="s">
        <v>21</v>
      </c>
      <c r="D85" s="8">
        <v>2</v>
      </c>
      <c r="E85" s="8"/>
      <c r="F85" s="8" t="s">
        <v>252</v>
      </c>
      <c r="G85" s="22" t="s">
        <v>31</v>
      </c>
      <c r="H85" s="8">
        <v>18.600000000000001</v>
      </c>
      <c r="I85" s="8" t="s">
        <v>36</v>
      </c>
      <c r="J85" s="21">
        <f t="shared" si="105"/>
        <v>2.7171698400000003E-2</v>
      </c>
      <c r="K85" s="9">
        <f t="shared" si="118"/>
        <v>15.47894538606403</v>
      </c>
      <c r="L85" s="8">
        <v>1923</v>
      </c>
      <c r="M85" s="10">
        <f t="shared" si="112"/>
        <v>1907.521054613936</v>
      </c>
      <c r="N85" s="8">
        <v>2016</v>
      </c>
      <c r="O85" s="10">
        <f t="shared" si="113"/>
        <v>109.47894538606397</v>
      </c>
      <c r="P85" s="10" t="s">
        <v>48</v>
      </c>
      <c r="Q85" s="8" t="s">
        <v>26</v>
      </c>
      <c r="R85" s="8" t="s">
        <v>26</v>
      </c>
      <c r="S85" s="8" t="s">
        <v>53</v>
      </c>
      <c r="T85" s="20" t="s">
        <v>26</v>
      </c>
      <c r="U85" s="8" t="s">
        <v>253</v>
      </c>
      <c r="V85" s="8"/>
      <c r="W85" s="8"/>
      <c r="X85" s="8" t="s">
        <v>109</v>
      </c>
      <c r="Y85" s="8" t="s">
        <v>96</v>
      </c>
      <c r="Z85" s="8">
        <v>11.9</v>
      </c>
      <c r="AA85" s="8">
        <v>20</v>
      </c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>
        <v>1</v>
      </c>
      <c r="AM85" s="17">
        <v>17.920000000000002</v>
      </c>
      <c r="AN85" s="17">
        <v>3.54</v>
      </c>
      <c r="AO85" s="17">
        <v>0.75</v>
      </c>
      <c r="AP85" s="11">
        <f t="shared" si="115"/>
        <v>13.109209039548023</v>
      </c>
      <c r="AQ85" s="8">
        <v>2</v>
      </c>
      <c r="AR85" s="9">
        <f t="shared" si="123"/>
        <v>15.47894538606403</v>
      </c>
      <c r="AS85"/>
    </row>
    <row r="86" spans="1:45" x14ac:dyDescent="0.2">
      <c r="A86" s="8" t="s">
        <v>202</v>
      </c>
      <c r="B86" s="8" t="s">
        <v>249</v>
      </c>
      <c r="C86" s="8" t="s">
        <v>21</v>
      </c>
      <c r="D86" s="8">
        <v>4</v>
      </c>
      <c r="E86" s="8"/>
      <c r="F86" s="8" t="s">
        <v>254</v>
      </c>
      <c r="G86" s="22" t="s">
        <v>31</v>
      </c>
      <c r="H86" s="8">
        <v>26.4</v>
      </c>
      <c r="I86" s="8" t="s">
        <v>36</v>
      </c>
      <c r="J86" s="21">
        <f t="shared" si="105"/>
        <v>5.4739238399999994E-2</v>
      </c>
      <c r="K86" s="9">
        <f t="shared" si="118"/>
        <v>0</v>
      </c>
      <c r="L86" s="8">
        <v>1911</v>
      </c>
      <c r="M86" s="10">
        <f t="shared" si="112"/>
        <v>1911</v>
      </c>
      <c r="N86" s="8">
        <v>2016</v>
      </c>
      <c r="O86" s="10">
        <f t="shared" si="113"/>
        <v>106</v>
      </c>
      <c r="P86" s="10" t="s">
        <v>52</v>
      </c>
      <c r="Q86" s="8" t="s">
        <v>26</v>
      </c>
      <c r="R86" s="8" t="s">
        <v>26</v>
      </c>
      <c r="S86" s="8" t="s">
        <v>38</v>
      </c>
      <c r="T86" s="20" t="s">
        <v>26</v>
      </c>
      <c r="U86" s="8"/>
      <c r="V86" s="8"/>
      <c r="W86" s="8">
        <v>1</v>
      </c>
      <c r="X86" s="8" t="s">
        <v>85</v>
      </c>
      <c r="Y86" s="8" t="s">
        <v>92</v>
      </c>
      <c r="Z86" s="8">
        <v>14.8</v>
      </c>
      <c r="AA86" s="8">
        <v>30</v>
      </c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>
        <v>1</v>
      </c>
      <c r="AM86" s="17">
        <v>5.81</v>
      </c>
      <c r="AN86" s="17">
        <v>2.5</v>
      </c>
      <c r="AO86" s="17"/>
      <c r="AP86" s="11">
        <f t="shared" si="115"/>
        <v>2.937805</v>
      </c>
      <c r="AQ86" s="8">
        <v>2</v>
      </c>
      <c r="AR86" s="9">
        <v>0</v>
      </c>
      <c r="AS86"/>
    </row>
    <row r="87" spans="1:45" x14ac:dyDescent="0.2">
      <c r="A87" s="8" t="s">
        <v>202</v>
      </c>
      <c r="B87" s="8" t="s">
        <v>249</v>
      </c>
      <c r="C87" s="8" t="s">
        <v>21</v>
      </c>
      <c r="D87" s="8">
        <v>5</v>
      </c>
      <c r="E87" s="8"/>
      <c r="F87" s="8" t="s">
        <v>255</v>
      </c>
      <c r="G87" s="22" t="s">
        <v>31</v>
      </c>
      <c r="H87" s="8">
        <v>21.8</v>
      </c>
      <c r="I87" s="8" t="s">
        <v>36</v>
      </c>
      <c r="J87" s="21">
        <f t="shared" si="105"/>
        <v>3.7325349600000002E-2</v>
      </c>
      <c r="K87" s="9">
        <f t="shared" si="118"/>
        <v>0</v>
      </c>
      <c r="L87" s="8">
        <v>1910</v>
      </c>
      <c r="M87" s="10">
        <f t="shared" si="112"/>
        <v>1910</v>
      </c>
      <c r="N87" s="8">
        <v>2016</v>
      </c>
      <c r="O87" s="10">
        <f t="shared" si="113"/>
        <v>107</v>
      </c>
      <c r="P87" s="10" t="s">
        <v>52</v>
      </c>
      <c r="Q87" s="8" t="s">
        <v>26</v>
      </c>
      <c r="R87" s="8" t="s">
        <v>26</v>
      </c>
      <c r="S87" s="8" t="s">
        <v>38</v>
      </c>
      <c r="T87" s="20" t="s">
        <v>26</v>
      </c>
      <c r="U87" s="8"/>
      <c r="V87" s="8"/>
      <c r="W87" s="8">
        <v>1</v>
      </c>
      <c r="X87" s="8" t="s">
        <v>109</v>
      </c>
      <c r="Y87" s="8" t="s">
        <v>92</v>
      </c>
      <c r="Z87" s="8">
        <v>13</v>
      </c>
      <c r="AA87" s="8">
        <v>12</v>
      </c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>
        <v>1</v>
      </c>
      <c r="AM87" s="17"/>
      <c r="AN87" s="17"/>
      <c r="AO87" s="17"/>
      <c r="AP87" s="11" t="e">
        <f t="shared" si="115"/>
        <v>#DIV/0!</v>
      </c>
      <c r="AQ87" s="8"/>
      <c r="AR87" s="9">
        <v>0</v>
      </c>
      <c r="AS87"/>
    </row>
    <row r="88" spans="1:45" x14ac:dyDescent="0.2">
      <c r="A88" s="8" t="s">
        <v>202</v>
      </c>
      <c r="B88" s="8" t="s">
        <v>249</v>
      </c>
      <c r="C88" s="8" t="s">
        <v>21</v>
      </c>
      <c r="D88" s="8">
        <v>6</v>
      </c>
      <c r="E88" s="8"/>
      <c r="F88" s="8" t="s">
        <v>256</v>
      </c>
      <c r="G88" s="22" t="s">
        <v>31</v>
      </c>
      <c r="H88" s="8">
        <v>29.3</v>
      </c>
      <c r="I88" s="8" t="s">
        <v>36</v>
      </c>
      <c r="J88" s="21">
        <f t="shared" si="105"/>
        <v>6.74258046E-2</v>
      </c>
      <c r="K88" s="9">
        <f t="shared" si="118"/>
        <v>14.431861716727159</v>
      </c>
      <c r="L88" s="8">
        <v>1939</v>
      </c>
      <c r="M88" s="10">
        <f t="shared" si="112"/>
        <v>1924.5681382832729</v>
      </c>
      <c r="N88" s="8">
        <v>2016</v>
      </c>
      <c r="O88" s="10">
        <f t="shared" si="113"/>
        <v>92.431861716727099</v>
      </c>
      <c r="P88" s="10" t="s">
        <v>48</v>
      </c>
      <c r="Q88" s="8" t="s">
        <v>26</v>
      </c>
      <c r="R88" s="8" t="s">
        <v>26</v>
      </c>
      <c r="S88" s="8" t="s">
        <v>53</v>
      </c>
      <c r="T88" s="20" t="s">
        <v>26</v>
      </c>
      <c r="U88" s="8"/>
      <c r="V88" s="8"/>
      <c r="W88" s="8"/>
      <c r="X88" s="8"/>
      <c r="Y88" s="8" t="s">
        <v>92</v>
      </c>
      <c r="Z88" s="8">
        <v>12.2</v>
      </c>
      <c r="AA88" s="8">
        <v>23</v>
      </c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>
        <v>1</v>
      </c>
      <c r="AM88" s="17">
        <v>24.81</v>
      </c>
      <c r="AN88" s="17">
        <v>2.63</v>
      </c>
      <c r="AO88" s="17">
        <v>1.9810000000000001</v>
      </c>
      <c r="AP88" s="11">
        <f t="shared" si="115"/>
        <v>30.570518060836502</v>
      </c>
      <c r="AQ88" s="8">
        <v>1</v>
      </c>
      <c r="AR88" s="9">
        <f t="shared" si="123"/>
        <v>14.431861716727159</v>
      </c>
      <c r="AS88"/>
    </row>
    <row r="89" spans="1:45" x14ac:dyDescent="0.2">
      <c r="A89" s="8" t="s">
        <v>202</v>
      </c>
      <c r="B89" s="8" t="s">
        <v>249</v>
      </c>
      <c r="C89" s="8" t="s">
        <v>22</v>
      </c>
      <c r="D89" s="8">
        <v>2</v>
      </c>
      <c r="E89" s="8"/>
      <c r="F89" s="8" t="s">
        <v>257</v>
      </c>
      <c r="G89" s="22" t="s">
        <v>31</v>
      </c>
      <c r="H89" s="8">
        <v>29.2</v>
      </c>
      <c r="I89" s="8" t="s">
        <v>36</v>
      </c>
      <c r="J89" s="21">
        <f t="shared" si="105"/>
        <v>6.6966345600000005E-2</v>
      </c>
      <c r="K89" s="9">
        <f t="shared" si="118"/>
        <v>0</v>
      </c>
      <c r="L89" s="8">
        <v>1922</v>
      </c>
      <c r="M89" s="10">
        <f t="shared" si="112"/>
        <v>1922</v>
      </c>
      <c r="N89" s="8">
        <v>2016</v>
      </c>
      <c r="O89" s="10">
        <f t="shared" si="113"/>
        <v>95</v>
      </c>
      <c r="P89" s="10" t="s">
        <v>52</v>
      </c>
      <c r="Q89" s="8" t="s">
        <v>26</v>
      </c>
      <c r="R89" s="8" t="s">
        <v>26</v>
      </c>
      <c r="S89" s="8" t="s">
        <v>38</v>
      </c>
      <c r="T89" s="20" t="s">
        <v>26</v>
      </c>
      <c r="U89" s="8"/>
      <c r="V89" s="8"/>
      <c r="W89" s="8">
        <v>1</v>
      </c>
      <c r="X89" s="8" t="s">
        <v>109</v>
      </c>
      <c r="Y89" s="8" t="s">
        <v>97</v>
      </c>
      <c r="Z89" s="8">
        <v>13.9</v>
      </c>
      <c r="AA89" s="8">
        <v>30</v>
      </c>
      <c r="AB89" s="8"/>
      <c r="AC89" s="8"/>
      <c r="AD89" s="8"/>
      <c r="AE89" s="8"/>
      <c r="AF89" s="8"/>
      <c r="AG89" s="8" t="s">
        <v>95</v>
      </c>
      <c r="AH89" s="8"/>
      <c r="AI89" s="8"/>
      <c r="AJ89" s="8"/>
      <c r="AK89" s="8"/>
      <c r="AL89" s="8">
        <v>1</v>
      </c>
      <c r="AM89" s="17"/>
      <c r="AN89" s="17"/>
      <c r="AO89" s="17"/>
      <c r="AP89" s="11" t="e">
        <f t="shared" si="115"/>
        <v>#DIV/0!</v>
      </c>
      <c r="AQ89" s="8"/>
      <c r="AR89" s="9">
        <v>0</v>
      </c>
      <c r="AS89"/>
    </row>
    <row r="90" spans="1:45" x14ac:dyDescent="0.2">
      <c r="A90" s="8" t="s">
        <v>202</v>
      </c>
      <c r="B90" s="8" t="s">
        <v>258</v>
      </c>
      <c r="C90" s="8" t="s">
        <v>30</v>
      </c>
      <c r="D90" s="8">
        <v>1</v>
      </c>
      <c r="E90" s="8"/>
      <c r="F90" s="8" t="s">
        <v>259</v>
      </c>
      <c r="G90" s="22" t="s">
        <v>31</v>
      </c>
      <c r="H90" s="8">
        <v>16.8</v>
      </c>
      <c r="I90" s="8" t="s">
        <v>36</v>
      </c>
      <c r="J90" s="21">
        <f t="shared" si="105"/>
        <v>2.2167129600000002E-2</v>
      </c>
      <c r="K90" s="9">
        <f t="shared" si="118"/>
        <v>1.4888650664131839</v>
      </c>
      <c r="L90" s="8">
        <v>1915</v>
      </c>
      <c r="M90" s="10">
        <f t="shared" si="112"/>
        <v>1913.5111349335868</v>
      </c>
      <c r="N90" s="8">
        <v>2016</v>
      </c>
      <c r="O90" s="10">
        <f t="shared" si="113"/>
        <v>103.48886506641315</v>
      </c>
      <c r="P90" s="10" t="s">
        <v>48</v>
      </c>
      <c r="Q90" s="8" t="s">
        <v>26</v>
      </c>
      <c r="R90" s="8" t="s">
        <v>26</v>
      </c>
      <c r="S90" s="8" t="s">
        <v>51</v>
      </c>
      <c r="T90" s="20" t="s">
        <v>26</v>
      </c>
      <c r="U90" s="8"/>
      <c r="V90" s="8"/>
      <c r="W90" s="8"/>
      <c r="X90" s="8" t="s">
        <v>85</v>
      </c>
      <c r="Y90" s="8" t="s">
        <v>92</v>
      </c>
      <c r="Z90" s="8">
        <v>11.3</v>
      </c>
      <c r="AA90" s="8">
        <v>12</v>
      </c>
      <c r="AB90" s="8"/>
      <c r="AC90" s="8"/>
      <c r="AD90" s="8"/>
      <c r="AE90" s="8">
        <v>1</v>
      </c>
      <c r="AF90" s="8"/>
      <c r="AG90" s="8"/>
      <c r="AH90" s="8"/>
      <c r="AI90" s="8"/>
      <c r="AJ90" s="8"/>
      <c r="AK90" s="8"/>
      <c r="AL90" s="8">
        <v>1</v>
      </c>
      <c r="AM90" s="17">
        <v>10.27</v>
      </c>
      <c r="AN90" s="17">
        <v>4.04</v>
      </c>
      <c r="AO90" s="17">
        <v>1.177</v>
      </c>
      <c r="AP90" s="11">
        <f t="shared" si="115"/>
        <v>5.2833941831683173</v>
      </c>
      <c r="AQ90" s="8">
        <v>3</v>
      </c>
      <c r="AR90" s="9">
        <f t="shared" ref="AR90:AR94" si="124">(AP90/AO90)-AQ90</f>
        <v>1.4888650664131839</v>
      </c>
      <c r="AS90" t="s">
        <v>260</v>
      </c>
    </row>
    <row r="91" spans="1:45" x14ac:dyDescent="0.2">
      <c r="A91" s="8" t="s">
        <v>202</v>
      </c>
      <c r="B91" s="8" t="s">
        <v>258</v>
      </c>
      <c r="C91" s="8" t="s">
        <v>30</v>
      </c>
      <c r="D91" s="8">
        <v>9</v>
      </c>
      <c r="E91" s="8"/>
      <c r="F91" s="8" t="s">
        <v>261</v>
      </c>
      <c r="G91" s="22" t="s">
        <v>31</v>
      </c>
      <c r="H91" s="8">
        <v>15.3</v>
      </c>
      <c r="I91" s="8" t="s">
        <v>36</v>
      </c>
      <c r="J91" s="21">
        <f t="shared" si="105"/>
        <v>1.8385428600000003E-2</v>
      </c>
      <c r="K91" s="9">
        <f t="shared" si="118"/>
        <v>4.4525355772114334</v>
      </c>
      <c r="L91" s="8">
        <v>1915</v>
      </c>
      <c r="M91" s="10">
        <f t="shared" si="112"/>
        <v>1910.5474644227886</v>
      </c>
      <c r="N91" s="8">
        <v>2016</v>
      </c>
      <c r="O91" s="10">
        <f t="shared" si="113"/>
        <v>106.45253557721139</v>
      </c>
      <c r="P91" s="10" t="s">
        <v>48</v>
      </c>
      <c r="Q91" s="8" t="s">
        <v>26</v>
      </c>
      <c r="R91" s="8" t="s">
        <v>26</v>
      </c>
      <c r="S91" s="8" t="s">
        <v>51</v>
      </c>
      <c r="T91" s="20" t="s">
        <v>26</v>
      </c>
      <c r="U91" s="8" t="s">
        <v>262</v>
      </c>
      <c r="V91" s="8"/>
      <c r="W91" s="8"/>
      <c r="X91" s="8" t="s">
        <v>85</v>
      </c>
      <c r="Y91" s="8" t="s">
        <v>96</v>
      </c>
      <c r="Z91" s="8">
        <v>9.1999999999999993</v>
      </c>
      <c r="AA91" s="8">
        <v>27</v>
      </c>
      <c r="AB91" s="8"/>
      <c r="AC91" s="8"/>
      <c r="AD91" s="8"/>
      <c r="AE91" s="8">
        <v>1</v>
      </c>
      <c r="AF91" s="8">
        <v>1</v>
      </c>
      <c r="AG91" s="8"/>
      <c r="AH91" s="8"/>
      <c r="AI91" s="8"/>
      <c r="AJ91" s="8"/>
      <c r="AK91" s="8"/>
      <c r="AL91" s="8">
        <v>1</v>
      </c>
      <c r="AM91" s="17">
        <v>12.14</v>
      </c>
      <c r="AN91" s="17">
        <v>3.79</v>
      </c>
      <c r="AO91" s="17">
        <v>1.0469999999999999</v>
      </c>
      <c r="AP91" s="11">
        <f t="shared" si="115"/>
        <v>6.7558047493403706</v>
      </c>
      <c r="AQ91" s="8">
        <v>2</v>
      </c>
      <c r="AR91" s="9">
        <f t="shared" si="124"/>
        <v>4.4525355772114334</v>
      </c>
      <c r="AS91"/>
    </row>
    <row r="92" spans="1:45" x14ac:dyDescent="0.2">
      <c r="A92" s="8" t="s">
        <v>202</v>
      </c>
      <c r="B92" s="8" t="s">
        <v>258</v>
      </c>
      <c r="C92" s="8" t="s">
        <v>21</v>
      </c>
      <c r="D92" s="8">
        <v>5</v>
      </c>
      <c r="E92" s="8" t="s">
        <v>35</v>
      </c>
      <c r="F92" s="8" t="s">
        <v>263</v>
      </c>
      <c r="G92" s="22" t="s">
        <v>31</v>
      </c>
      <c r="H92" s="8">
        <v>32.700000000000003</v>
      </c>
      <c r="I92" s="8" t="s">
        <v>36</v>
      </c>
      <c r="J92" s="21">
        <f t="shared" si="105"/>
        <v>8.3982036600000018E-2</v>
      </c>
      <c r="K92" s="9">
        <f t="shared" si="118"/>
        <v>0</v>
      </c>
      <c r="L92" s="8">
        <v>1906</v>
      </c>
      <c r="M92" s="10">
        <f t="shared" si="112"/>
        <v>1906</v>
      </c>
      <c r="N92" s="8">
        <v>2016</v>
      </c>
      <c r="O92" s="10">
        <f t="shared" si="113"/>
        <v>111</v>
      </c>
      <c r="P92" s="10" t="s">
        <v>52</v>
      </c>
      <c r="Q92" s="8" t="s">
        <v>26</v>
      </c>
      <c r="R92" s="8" t="s">
        <v>26</v>
      </c>
      <c r="S92" s="8" t="s">
        <v>38</v>
      </c>
      <c r="T92" s="20" t="s">
        <v>26</v>
      </c>
      <c r="U92" s="8"/>
      <c r="V92" s="8"/>
      <c r="W92" s="8">
        <v>1</v>
      </c>
      <c r="X92" s="8" t="s">
        <v>85</v>
      </c>
      <c r="Y92" s="8" t="s">
        <v>97</v>
      </c>
      <c r="Z92" s="8">
        <v>14.7</v>
      </c>
      <c r="AA92" s="8">
        <v>13</v>
      </c>
      <c r="AB92" s="8"/>
      <c r="AC92" s="8"/>
      <c r="AD92" s="8"/>
      <c r="AE92" s="8">
        <v>1</v>
      </c>
      <c r="AF92" s="8"/>
      <c r="AG92" s="8" t="s">
        <v>95</v>
      </c>
      <c r="AH92" s="8"/>
      <c r="AI92" s="8"/>
      <c r="AJ92" s="8"/>
      <c r="AK92" s="8"/>
      <c r="AL92" s="8">
        <v>1</v>
      </c>
      <c r="AM92" s="17"/>
      <c r="AN92" s="17"/>
      <c r="AO92" s="17"/>
      <c r="AP92" s="11" t="e">
        <f t="shared" si="115"/>
        <v>#DIV/0!</v>
      </c>
      <c r="AQ92" s="8"/>
      <c r="AR92" s="9">
        <v>0</v>
      </c>
      <c r="AS92"/>
    </row>
    <row r="93" spans="1:45" x14ac:dyDescent="0.2">
      <c r="A93" s="8" t="s">
        <v>202</v>
      </c>
      <c r="B93" s="8" t="s">
        <v>258</v>
      </c>
      <c r="C93" s="8" t="s">
        <v>22</v>
      </c>
      <c r="D93" s="8">
        <v>5</v>
      </c>
      <c r="E93" s="8"/>
      <c r="F93" s="8" t="s">
        <v>264</v>
      </c>
      <c r="G93" s="22" t="s">
        <v>31</v>
      </c>
      <c r="H93" s="8">
        <v>24</v>
      </c>
      <c r="I93" s="8" t="s">
        <v>36</v>
      </c>
      <c r="J93" s="21">
        <f t="shared" si="105"/>
        <v>4.5239040000000001E-2</v>
      </c>
      <c r="K93" s="9">
        <f t="shared" si="118"/>
        <v>6.9128968725649464</v>
      </c>
      <c r="L93" s="8">
        <v>1913</v>
      </c>
      <c r="M93" s="10">
        <f t="shared" si="112"/>
        <v>1906.0871031274351</v>
      </c>
      <c r="N93" s="8">
        <v>2016</v>
      </c>
      <c r="O93" s="10">
        <f t="shared" si="113"/>
        <v>110.91289687256494</v>
      </c>
      <c r="P93" s="10" t="s">
        <v>48</v>
      </c>
      <c r="Q93" s="8" t="s">
        <v>26</v>
      </c>
      <c r="R93" s="8" t="s">
        <v>26</v>
      </c>
      <c r="S93" s="8" t="s">
        <v>49</v>
      </c>
      <c r="T93" s="20" t="s">
        <v>26</v>
      </c>
      <c r="U93" s="8"/>
      <c r="V93" s="8"/>
      <c r="W93" s="8"/>
      <c r="X93" s="8" t="s">
        <v>76</v>
      </c>
      <c r="Y93" s="8" t="s">
        <v>92</v>
      </c>
      <c r="Z93" s="8">
        <v>13.3</v>
      </c>
      <c r="AA93" s="8">
        <v>25</v>
      </c>
      <c r="AB93" s="8"/>
      <c r="AC93" s="8"/>
      <c r="AD93" s="8">
        <v>1</v>
      </c>
      <c r="AE93" s="8">
        <v>1</v>
      </c>
      <c r="AF93" s="8"/>
      <c r="AG93" s="8" t="s">
        <v>95</v>
      </c>
      <c r="AH93" s="8"/>
      <c r="AI93" s="8"/>
      <c r="AJ93" s="8"/>
      <c r="AK93" s="8"/>
      <c r="AL93" s="8">
        <v>1</v>
      </c>
      <c r="AM93" s="17">
        <v>13.57</v>
      </c>
      <c r="AN93" s="17">
        <v>2.82</v>
      </c>
      <c r="AO93" s="17">
        <v>1.0740000000000001</v>
      </c>
      <c r="AP93" s="11">
        <f t="shared" si="115"/>
        <v>9.5724512411347522</v>
      </c>
      <c r="AQ93" s="8">
        <v>2</v>
      </c>
      <c r="AR93" s="9">
        <f t="shared" si="124"/>
        <v>6.9128968725649464</v>
      </c>
      <c r="AS93"/>
    </row>
    <row r="94" spans="1:45" x14ac:dyDescent="0.2">
      <c r="A94" s="8" t="s">
        <v>202</v>
      </c>
      <c r="B94" s="8" t="s">
        <v>258</v>
      </c>
      <c r="C94" s="8" t="s">
        <v>28</v>
      </c>
      <c r="D94" s="8">
        <v>2</v>
      </c>
      <c r="E94" s="8" t="s">
        <v>40</v>
      </c>
      <c r="F94" s="8" t="s">
        <v>265</v>
      </c>
      <c r="G94" s="22" t="s">
        <v>31</v>
      </c>
      <c r="H94" s="8">
        <v>29.9</v>
      </c>
      <c r="I94" s="8" t="s">
        <v>36</v>
      </c>
      <c r="J94" s="21">
        <f t="shared" si="105"/>
        <v>7.0215545399999996E-2</v>
      </c>
      <c r="K94" s="9">
        <f t="shared" si="118"/>
        <v>3.6388053415225219</v>
      </c>
      <c r="L94" s="8">
        <v>1909</v>
      </c>
      <c r="M94" s="10">
        <f t="shared" si="112"/>
        <v>1905.3611946584774</v>
      </c>
      <c r="N94" s="8">
        <v>2016</v>
      </c>
      <c r="O94" s="10">
        <f t="shared" si="113"/>
        <v>111.63880534152258</v>
      </c>
      <c r="P94" s="10" t="s">
        <v>48</v>
      </c>
      <c r="Q94" s="8" t="s">
        <v>26</v>
      </c>
      <c r="R94" s="8" t="s">
        <v>26</v>
      </c>
      <c r="S94" s="8" t="s">
        <v>51</v>
      </c>
      <c r="T94" s="20" t="s">
        <v>26</v>
      </c>
      <c r="U94" s="8"/>
      <c r="V94" s="8"/>
      <c r="W94" s="8"/>
      <c r="X94" s="8" t="s">
        <v>76</v>
      </c>
      <c r="Y94" s="8" t="s">
        <v>97</v>
      </c>
      <c r="Z94" s="8">
        <v>15.9</v>
      </c>
      <c r="AA94" s="8">
        <v>36</v>
      </c>
      <c r="AB94" s="8">
        <v>1</v>
      </c>
      <c r="AC94" s="8"/>
      <c r="AD94" s="8"/>
      <c r="AE94" s="8"/>
      <c r="AF94" s="8"/>
      <c r="AG94" s="8" t="s">
        <v>95</v>
      </c>
      <c r="AH94" s="8"/>
      <c r="AI94" s="8"/>
      <c r="AJ94" s="8"/>
      <c r="AK94" s="8"/>
      <c r="AL94" s="8">
        <v>1</v>
      </c>
      <c r="AM94" s="17">
        <v>11.91</v>
      </c>
      <c r="AN94" s="17">
        <v>3.02</v>
      </c>
      <c r="AO94" s="17">
        <v>1.3089999999999999</v>
      </c>
      <c r="AP94" s="11">
        <f t="shared" si="115"/>
        <v>7.3811961920529807</v>
      </c>
      <c r="AQ94" s="8">
        <v>2</v>
      </c>
      <c r="AR94" s="9">
        <f t="shared" si="124"/>
        <v>3.6388053415225219</v>
      </c>
      <c r="AS94"/>
    </row>
    <row r="95" spans="1:45" x14ac:dyDescent="0.2">
      <c r="A95" s="8" t="s">
        <v>202</v>
      </c>
      <c r="B95" s="8" t="s">
        <v>258</v>
      </c>
      <c r="C95" s="8" t="s">
        <v>28</v>
      </c>
      <c r="D95" s="8">
        <v>3</v>
      </c>
      <c r="E95" s="8" t="s">
        <v>35</v>
      </c>
      <c r="F95" s="8" t="s">
        <v>266</v>
      </c>
      <c r="G95" s="22" t="s">
        <v>31</v>
      </c>
      <c r="H95" s="8">
        <v>18</v>
      </c>
      <c r="I95" s="8" t="s">
        <v>36</v>
      </c>
      <c r="J95" s="21">
        <f t="shared" si="105"/>
        <v>2.5446960000000001E-2</v>
      </c>
      <c r="K95" s="9">
        <f t="shared" si="118"/>
        <v>1.5629097713358386</v>
      </c>
      <c r="L95" s="8">
        <v>1908</v>
      </c>
      <c r="M95" s="10">
        <f t="shared" si="112"/>
        <v>1906.4370902286641</v>
      </c>
      <c r="N95" s="8">
        <v>2016</v>
      </c>
      <c r="O95" s="10">
        <f t="shared" si="113"/>
        <v>110.56290977133585</v>
      </c>
      <c r="P95" s="10" t="s">
        <v>48</v>
      </c>
      <c r="Q95" s="8" t="s">
        <v>26</v>
      </c>
      <c r="R95" s="8" t="s">
        <v>26</v>
      </c>
      <c r="S95" s="8" t="s">
        <v>51</v>
      </c>
      <c r="T95" s="20" t="s">
        <v>26</v>
      </c>
      <c r="U95" s="8" t="s">
        <v>267</v>
      </c>
      <c r="V95" s="8"/>
      <c r="W95" s="8"/>
      <c r="X95" s="8" t="s">
        <v>85</v>
      </c>
      <c r="Y95" s="8" t="s">
        <v>96</v>
      </c>
      <c r="Z95" s="8">
        <v>8.3000000000000007</v>
      </c>
      <c r="AA95" s="8">
        <v>12</v>
      </c>
      <c r="AB95" s="8"/>
      <c r="AC95" s="8"/>
      <c r="AD95" s="8"/>
      <c r="AE95" s="8">
        <v>1</v>
      </c>
      <c r="AF95" s="8"/>
      <c r="AG95" s="8" t="s">
        <v>95</v>
      </c>
      <c r="AH95" s="8"/>
      <c r="AI95" s="8"/>
      <c r="AJ95" s="8"/>
      <c r="AK95" s="8"/>
      <c r="AL95" s="8">
        <v>1</v>
      </c>
      <c r="AM95" s="17">
        <v>9.08</v>
      </c>
      <c r="AN95" s="17">
        <v>2.99</v>
      </c>
      <c r="AO95" s="17">
        <v>1.387</v>
      </c>
      <c r="AP95" s="11">
        <f t="shared" si="115"/>
        <v>4.9417558528428085</v>
      </c>
      <c r="AQ95" s="8">
        <v>2</v>
      </c>
      <c r="AR95" s="9">
        <f>(AP95/AO95)-AQ95</f>
        <v>1.5629097713358386</v>
      </c>
      <c r="AS95"/>
    </row>
    <row r="96" spans="1:45" x14ac:dyDescent="0.2">
      <c r="A96" s="8" t="s">
        <v>202</v>
      </c>
      <c r="B96" s="8" t="s">
        <v>268</v>
      </c>
      <c r="C96" s="8" t="s">
        <v>30</v>
      </c>
      <c r="D96" s="8">
        <v>9</v>
      </c>
      <c r="E96" s="8"/>
      <c r="F96" s="8" t="s">
        <v>269</v>
      </c>
      <c r="G96" s="22" t="s">
        <v>31</v>
      </c>
      <c r="H96" s="8">
        <v>20.3</v>
      </c>
      <c r="I96" s="8" t="s">
        <v>36</v>
      </c>
      <c r="J96" s="21">
        <f t="shared" si="105"/>
        <v>3.2365548600000002E-2</v>
      </c>
      <c r="K96" s="9">
        <f t="shared" si="118"/>
        <v>0.28353323785654627</v>
      </c>
      <c r="L96" s="8">
        <v>1905</v>
      </c>
      <c r="M96" s="10">
        <f t="shared" si="112"/>
        <v>1904.7164667621435</v>
      </c>
      <c r="N96" s="8">
        <v>2016</v>
      </c>
      <c r="O96" s="10">
        <f t="shared" si="113"/>
        <v>112.28353323785655</v>
      </c>
      <c r="P96" s="10" t="s">
        <v>48</v>
      </c>
      <c r="Q96" s="8" t="s">
        <v>26</v>
      </c>
      <c r="R96" s="8" t="s">
        <v>26</v>
      </c>
      <c r="S96" s="8" t="s">
        <v>38</v>
      </c>
      <c r="T96" s="20" t="s">
        <v>26</v>
      </c>
      <c r="U96" s="8" t="s">
        <v>67</v>
      </c>
      <c r="V96" s="8"/>
      <c r="W96" s="8">
        <v>1</v>
      </c>
      <c r="X96" s="8" t="s">
        <v>76</v>
      </c>
      <c r="Y96" s="8" t="s">
        <v>92</v>
      </c>
      <c r="Z96" s="8"/>
      <c r="AA96" s="8">
        <v>24</v>
      </c>
      <c r="AB96" s="8"/>
      <c r="AC96" s="8"/>
      <c r="AD96" s="8"/>
      <c r="AE96" s="8">
        <v>1</v>
      </c>
      <c r="AF96" s="8">
        <v>1</v>
      </c>
      <c r="AG96" s="8"/>
      <c r="AH96" s="8"/>
      <c r="AI96" s="8"/>
      <c r="AJ96" s="8"/>
      <c r="AK96" s="8"/>
      <c r="AL96" s="8">
        <v>1</v>
      </c>
      <c r="AM96" s="17">
        <v>6.07</v>
      </c>
      <c r="AN96" s="17">
        <v>3.15</v>
      </c>
      <c r="AO96" s="17">
        <v>1.33</v>
      </c>
      <c r="AP96" s="11">
        <f t="shared" si="115"/>
        <v>3.0370992063492066</v>
      </c>
      <c r="AQ96" s="8">
        <v>2</v>
      </c>
      <c r="AR96" s="9">
        <f t="shared" ref="AR96:AR103" si="125">(AP96/AO96)-AQ96</f>
        <v>0.28353323785654627</v>
      </c>
      <c r="AS96"/>
    </row>
    <row r="97" spans="1:45" x14ac:dyDescent="0.2">
      <c r="A97" s="8" t="s">
        <v>202</v>
      </c>
      <c r="B97" s="8" t="s">
        <v>270</v>
      </c>
      <c r="C97" s="8" t="s">
        <v>30</v>
      </c>
      <c r="D97" s="8">
        <v>3</v>
      </c>
      <c r="E97" s="8"/>
      <c r="F97" s="8" t="s">
        <v>271</v>
      </c>
      <c r="G97" s="8" t="s">
        <v>31</v>
      </c>
      <c r="H97" s="8">
        <v>20.5</v>
      </c>
      <c r="I97" s="8" t="s">
        <v>36</v>
      </c>
      <c r="J97" s="21">
        <f t="shared" si="105"/>
        <v>3.3006435000000001E-2</v>
      </c>
      <c r="K97" s="9">
        <f t="shared" si="118"/>
        <v>1.6285651563048829</v>
      </c>
      <c r="L97" s="8">
        <v>1916</v>
      </c>
      <c r="M97" s="10">
        <f t="shared" si="112"/>
        <v>1914.3714348436952</v>
      </c>
      <c r="N97" s="8">
        <v>2016</v>
      </c>
      <c r="O97" s="10">
        <f t="shared" si="113"/>
        <v>102.62856515630483</v>
      </c>
      <c r="P97" s="10" t="s">
        <v>48</v>
      </c>
      <c r="Q97" s="8" t="s">
        <v>26</v>
      </c>
      <c r="R97" s="8" t="s">
        <v>26</v>
      </c>
      <c r="S97" s="8" t="s">
        <v>51</v>
      </c>
      <c r="T97" s="20" t="s">
        <v>26</v>
      </c>
      <c r="U97" s="8"/>
      <c r="V97" s="8">
        <v>1</v>
      </c>
      <c r="W97" s="8"/>
      <c r="X97" s="8" t="s">
        <v>85</v>
      </c>
      <c r="Y97" s="8" t="s">
        <v>92</v>
      </c>
      <c r="Z97" s="8"/>
      <c r="AA97" s="8"/>
      <c r="AB97" s="8"/>
      <c r="AC97" s="8"/>
      <c r="AD97" s="8"/>
      <c r="AE97" s="8">
        <v>1</v>
      </c>
      <c r="AF97" s="8"/>
      <c r="AG97" s="8" t="s">
        <v>95</v>
      </c>
      <c r="AH97" s="8"/>
      <c r="AI97" s="8"/>
      <c r="AJ97" s="8"/>
      <c r="AK97" s="8"/>
      <c r="AL97" s="8">
        <v>1</v>
      </c>
      <c r="AM97" s="17">
        <v>10.220000000000001</v>
      </c>
      <c r="AN97" s="17">
        <v>3.9</v>
      </c>
      <c r="AO97" s="17">
        <v>1.46</v>
      </c>
      <c r="AP97" s="11">
        <f t="shared" si="115"/>
        <v>5.2977051282051288</v>
      </c>
      <c r="AQ97" s="8">
        <v>2</v>
      </c>
      <c r="AR97" s="9">
        <f t="shared" si="125"/>
        <v>1.6285651563048829</v>
      </c>
      <c r="AS97"/>
    </row>
    <row r="98" spans="1:45" x14ac:dyDescent="0.2">
      <c r="A98" s="8" t="s">
        <v>202</v>
      </c>
      <c r="B98" s="8" t="s">
        <v>270</v>
      </c>
      <c r="C98" s="8" t="s">
        <v>30</v>
      </c>
      <c r="D98" s="8">
        <v>6</v>
      </c>
      <c r="E98" s="8"/>
      <c r="F98" s="8" t="s">
        <v>272</v>
      </c>
      <c r="G98" s="22" t="s">
        <v>31</v>
      </c>
      <c r="H98" s="8">
        <v>21.3</v>
      </c>
      <c r="I98" s="8" t="s">
        <v>36</v>
      </c>
      <c r="J98" s="21">
        <f t="shared" si="105"/>
        <v>3.5632812600000008E-2</v>
      </c>
      <c r="K98" s="9">
        <f t="shared" si="118"/>
        <v>2.3913171322321198</v>
      </c>
      <c r="L98" s="8">
        <v>1918</v>
      </c>
      <c r="M98" s="10">
        <f t="shared" si="112"/>
        <v>1915.6086828677678</v>
      </c>
      <c r="N98" s="8">
        <v>2016</v>
      </c>
      <c r="O98" s="10">
        <f t="shared" si="113"/>
        <v>101.39131713223219</v>
      </c>
      <c r="P98" s="10" t="s">
        <v>48</v>
      </c>
      <c r="Q98" s="8" t="s">
        <v>26</v>
      </c>
      <c r="R98" s="8" t="s">
        <v>26</v>
      </c>
      <c r="S98" s="8" t="s">
        <v>51</v>
      </c>
      <c r="T98" s="20" t="s">
        <v>26</v>
      </c>
      <c r="U98" s="8" t="s">
        <v>273</v>
      </c>
      <c r="V98" s="8"/>
      <c r="W98" s="8"/>
      <c r="X98" s="8"/>
      <c r="Y98" s="8" t="s">
        <v>97</v>
      </c>
      <c r="Z98" s="8"/>
      <c r="AA98" s="8">
        <v>25</v>
      </c>
      <c r="AB98" s="8"/>
      <c r="AC98" s="8"/>
      <c r="AD98" s="8"/>
      <c r="AE98" s="8"/>
      <c r="AF98" s="8"/>
      <c r="AG98" s="8" t="s">
        <v>95</v>
      </c>
      <c r="AH98" s="8"/>
      <c r="AI98" s="8"/>
      <c r="AJ98" s="8"/>
      <c r="AK98" s="8"/>
      <c r="AL98" s="8">
        <v>1</v>
      </c>
      <c r="AM98" s="17">
        <v>10.06</v>
      </c>
      <c r="AN98" s="17">
        <v>3.73</v>
      </c>
      <c r="AO98" s="17">
        <v>1.55</v>
      </c>
      <c r="AP98" s="11">
        <f t="shared" si="115"/>
        <v>5.256541554959786</v>
      </c>
      <c r="AQ98" s="8">
        <v>1</v>
      </c>
      <c r="AR98" s="9">
        <f t="shared" si="125"/>
        <v>2.3913171322321198</v>
      </c>
      <c r="AS98"/>
    </row>
    <row r="99" spans="1:45" x14ac:dyDescent="0.2">
      <c r="A99" s="8" t="s">
        <v>202</v>
      </c>
      <c r="B99" s="8" t="s">
        <v>270</v>
      </c>
      <c r="C99" s="8" t="s">
        <v>30</v>
      </c>
      <c r="D99" s="8">
        <v>8</v>
      </c>
      <c r="E99" s="8"/>
      <c r="F99" s="8" t="s">
        <v>274</v>
      </c>
      <c r="G99" s="22" t="s">
        <v>31</v>
      </c>
      <c r="H99" s="8">
        <v>18.399999999999999</v>
      </c>
      <c r="I99" s="8" t="s">
        <v>36</v>
      </c>
      <c r="J99" s="21">
        <f t="shared" si="105"/>
        <v>2.6590502399999997E-2</v>
      </c>
      <c r="K99" s="9">
        <f t="shared" si="118"/>
        <v>0</v>
      </c>
      <c r="L99" s="8">
        <v>1918</v>
      </c>
      <c r="M99" s="10">
        <f t="shared" si="112"/>
        <v>1918</v>
      </c>
      <c r="N99" s="8">
        <v>2016</v>
      </c>
      <c r="O99" s="10">
        <f t="shared" si="113"/>
        <v>99</v>
      </c>
      <c r="P99" s="10" t="s">
        <v>52</v>
      </c>
      <c r="Q99" s="8" t="s">
        <v>26</v>
      </c>
      <c r="R99" s="8" t="s">
        <v>26</v>
      </c>
      <c r="S99" s="8" t="s">
        <v>38</v>
      </c>
      <c r="T99" s="20" t="s">
        <v>26</v>
      </c>
      <c r="U99" s="8" t="s">
        <v>275</v>
      </c>
      <c r="V99" s="8"/>
      <c r="W99" s="8">
        <v>1</v>
      </c>
      <c r="X99" s="8" t="s">
        <v>109</v>
      </c>
      <c r="Y99" s="8" t="s">
        <v>92</v>
      </c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>
        <v>1</v>
      </c>
      <c r="AM99" s="17"/>
      <c r="AN99" s="17"/>
      <c r="AO99" s="17"/>
      <c r="AP99" s="11" t="e">
        <f t="shared" si="115"/>
        <v>#DIV/0!</v>
      </c>
      <c r="AQ99" s="8"/>
      <c r="AR99" s="9">
        <v>0</v>
      </c>
      <c r="AS99"/>
    </row>
    <row r="100" spans="1:45" x14ac:dyDescent="0.2">
      <c r="A100" s="8" t="s">
        <v>202</v>
      </c>
      <c r="B100" s="8" t="s">
        <v>270</v>
      </c>
      <c r="C100" s="8" t="s">
        <v>21</v>
      </c>
      <c r="D100" s="8">
        <v>1</v>
      </c>
      <c r="E100" s="8"/>
      <c r="F100" s="8" t="s">
        <v>276</v>
      </c>
      <c r="G100" s="22" t="s">
        <v>31</v>
      </c>
      <c r="H100" s="8">
        <v>16.3</v>
      </c>
      <c r="I100" s="8" t="s">
        <v>36</v>
      </c>
      <c r="J100" s="21">
        <f t="shared" si="105"/>
        <v>2.08672926E-2</v>
      </c>
      <c r="K100" s="9">
        <f t="shared" si="118"/>
        <v>3.3311149445436001</v>
      </c>
      <c r="L100" s="8">
        <v>1915</v>
      </c>
      <c r="M100" s="10">
        <f t="shared" si="112"/>
        <v>1911.6688850554565</v>
      </c>
      <c r="N100" s="8">
        <v>2016</v>
      </c>
      <c r="O100" s="10">
        <f t="shared" si="113"/>
        <v>105.33111494454351</v>
      </c>
      <c r="P100" s="10" t="s">
        <v>48</v>
      </c>
      <c r="Q100" s="8" t="s">
        <v>26</v>
      </c>
      <c r="R100" s="8" t="s">
        <v>26</v>
      </c>
      <c r="S100" s="8" t="s">
        <v>51</v>
      </c>
      <c r="T100" s="20" t="s">
        <v>26</v>
      </c>
      <c r="U100" s="8"/>
      <c r="V100" s="8"/>
      <c r="W100" s="8"/>
      <c r="X100" s="8" t="s">
        <v>85</v>
      </c>
      <c r="Y100" s="8" t="s">
        <v>96</v>
      </c>
      <c r="Z100" s="8"/>
      <c r="AA100" s="8">
        <v>15</v>
      </c>
      <c r="AB100" s="8"/>
      <c r="AC100" s="8"/>
      <c r="AD100" s="8"/>
      <c r="AE100" s="8">
        <v>1</v>
      </c>
      <c r="AF100" s="8"/>
      <c r="AG100" s="8"/>
      <c r="AH100" s="8"/>
      <c r="AI100" s="8"/>
      <c r="AJ100" s="8"/>
      <c r="AK100" s="8"/>
      <c r="AL100" s="8">
        <v>1</v>
      </c>
      <c r="AM100" s="17">
        <v>13.99</v>
      </c>
      <c r="AN100" s="17">
        <v>4.24</v>
      </c>
      <c r="AO100" s="17">
        <v>1.48</v>
      </c>
      <c r="AP100" s="11">
        <f t="shared" si="115"/>
        <v>7.8900501179245284</v>
      </c>
      <c r="AQ100" s="8">
        <v>2</v>
      </c>
      <c r="AR100" s="9">
        <f t="shared" si="125"/>
        <v>3.3311149445436001</v>
      </c>
      <c r="AS100"/>
    </row>
    <row r="101" spans="1:45" x14ac:dyDescent="0.2">
      <c r="A101" s="8" t="s">
        <v>202</v>
      </c>
      <c r="B101" s="8" t="s">
        <v>270</v>
      </c>
      <c r="C101" s="8" t="s">
        <v>21</v>
      </c>
      <c r="D101" s="8">
        <v>4</v>
      </c>
      <c r="E101" s="8"/>
      <c r="F101" s="8" t="s">
        <v>277</v>
      </c>
      <c r="G101" s="22" t="s">
        <v>31</v>
      </c>
      <c r="H101" s="8">
        <v>24.6</v>
      </c>
      <c r="I101" s="8" t="s">
        <v>36</v>
      </c>
      <c r="J101" s="21">
        <f t="shared" si="105"/>
        <v>4.7529266400000006E-2</v>
      </c>
      <c r="K101" s="9">
        <f t="shared" si="118"/>
        <v>0</v>
      </c>
      <c r="L101" s="8">
        <v>1912</v>
      </c>
      <c r="M101" s="10">
        <f t="shared" si="112"/>
        <v>1912</v>
      </c>
      <c r="N101" s="8">
        <v>2016</v>
      </c>
      <c r="O101" s="10">
        <f t="shared" si="113"/>
        <v>105</v>
      </c>
      <c r="P101" s="10" t="s">
        <v>52</v>
      </c>
      <c r="Q101" s="8" t="s">
        <v>26</v>
      </c>
      <c r="R101" s="8" t="s">
        <v>26</v>
      </c>
      <c r="S101" s="8" t="s">
        <v>38</v>
      </c>
      <c r="T101" s="20" t="s">
        <v>26</v>
      </c>
      <c r="U101" s="8" t="s">
        <v>278</v>
      </c>
      <c r="V101" s="8"/>
      <c r="W101" s="8">
        <v>1</v>
      </c>
      <c r="X101" s="8" t="s">
        <v>279</v>
      </c>
      <c r="Y101" s="8" t="s">
        <v>92</v>
      </c>
      <c r="Z101" s="8"/>
      <c r="AA101" s="8">
        <v>35</v>
      </c>
      <c r="AB101" s="8"/>
      <c r="AC101" s="8"/>
      <c r="AD101" s="8"/>
      <c r="AE101" s="8"/>
      <c r="AF101" s="8">
        <v>1</v>
      </c>
      <c r="AG101" s="8" t="s">
        <v>95</v>
      </c>
      <c r="AH101" s="8"/>
      <c r="AI101" s="8"/>
      <c r="AJ101" s="8"/>
      <c r="AK101" s="8"/>
      <c r="AL101" s="8"/>
      <c r="AM101" s="17"/>
      <c r="AN101" s="17"/>
      <c r="AO101" s="17"/>
      <c r="AP101" s="11" t="e">
        <f t="shared" si="115"/>
        <v>#DIV/0!</v>
      </c>
      <c r="AQ101" s="8"/>
      <c r="AR101" s="9">
        <v>0</v>
      </c>
      <c r="AS101"/>
    </row>
    <row r="102" spans="1:45" x14ac:dyDescent="0.2">
      <c r="A102" s="8" t="s">
        <v>202</v>
      </c>
      <c r="B102" s="8" t="s">
        <v>270</v>
      </c>
      <c r="C102" s="8" t="s">
        <v>21</v>
      </c>
      <c r="D102" s="8">
        <v>6</v>
      </c>
      <c r="E102" s="8"/>
      <c r="F102" s="8" t="s">
        <v>280</v>
      </c>
      <c r="G102" s="22" t="s">
        <v>31</v>
      </c>
      <c r="H102" s="8">
        <v>15.6</v>
      </c>
      <c r="I102" s="8" t="s">
        <v>36</v>
      </c>
      <c r="J102" s="21">
        <f t="shared" si="105"/>
        <v>1.91134944E-2</v>
      </c>
      <c r="K102" s="9">
        <f t="shared" si="118"/>
        <v>1.7991955118026892</v>
      </c>
      <c r="L102" s="8">
        <v>1913</v>
      </c>
      <c r="M102" s="10">
        <f t="shared" si="112"/>
        <v>1911.2008044881973</v>
      </c>
      <c r="N102" s="8">
        <v>2016</v>
      </c>
      <c r="O102" s="10">
        <f t="shared" si="113"/>
        <v>105.79919551180274</v>
      </c>
      <c r="P102" s="10" t="s">
        <v>48</v>
      </c>
      <c r="Q102" s="8" t="s">
        <v>26</v>
      </c>
      <c r="R102" s="8" t="s">
        <v>26</v>
      </c>
      <c r="S102" s="8" t="s">
        <v>51</v>
      </c>
      <c r="T102" s="20" t="s">
        <v>26</v>
      </c>
      <c r="U102" s="8" t="s">
        <v>275</v>
      </c>
      <c r="V102" s="8"/>
      <c r="W102" s="8"/>
      <c r="X102" s="8"/>
      <c r="Y102" s="8" t="s">
        <v>98</v>
      </c>
      <c r="Z102" s="8"/>
      <c r="AA102" s="8">
        <v>17</v>
      </c>
      <c r="AB102" s="8"/>
      <c r="AC102" s="8"/>
      <c r="AD102" s="8"/>
      <c r="AE102" s="8">
        <v>1</v>
      </c>
      <c r="AF102" s="8"/>
      <c r="AG102" s="8"/>
      <c r="AH102" s="8"/>
      <c r="AI102" s="8"/>
      <c r="AJ102" s="8"/>
      <c r="AK102" s="8"/>
      <c r="AL102" s="8">
        <v>1</v>
      </c>
      <c r="AM102" s="17">
        <v>10.52</v>
      </c>
      <c r="AN102" s="17">
        <v>4.0199999999999996</v>
      </c>
      <c r="AO102" s="17">
        <v>0.94</v>
      </c>
      <c r="AP102" s="11">
        <f t="shared" si="115"/>
        <v>5.4512437810945276</v>
      </c>
      <c r="AQ102" s="8">
        <v>4</v>
      </c>
      <c r="AR102" s="9">
        <f t="shared" si="125"/>
        <v>1.7991955118026892</v>
      </c>
      <c r="AS102"/>
    </row>
    <row r="103" spans="1:45" x14ac:dyDescent="0.2">
      <c r="A103" s="8" t="s">
        <v>202</v>
      </c>
      <c r="B103" s="8" t="s">
        <v>281</v>
      </c>
      <c r="C103" s="8" t="s">
        <v>30</v>
      </c>
      <c r="D103" s="8">
        <v>8</v>
      </c>
      <c r="E103" s="8"/>
      <c r="F103" s="8" t="s">
        <v>282</v>
      </c>
      <c r="G103" s="8" t="s">
        <v>31</v>
      </c>
      <c r="H103" s="8">
        <v>17.5</v>
      </c>
      <c r="I103" s="8" t="s">
        <v>36</v>
      </c>
      <c r="J103" s="21">
        <f t="shared" si="105"/>
        <v>2.4052875000000001E-2</v>
      </c>
      <c r="K103" s="9">
        <f t="shared" si="118"/>
        <v>3.5582068392938258</v>
      </c>
      <c r="L103" s="8">
        <v>1915</v>
      </c>
      <c r="M103" s="10">
        <f t="shared" si="112"/>
        <v>1911.4417931607061</v>
      </c>
      <c r="N103" s="8">
        <v>2016</v>
      </c>
      <c r="O103" s="10">
        <f t="shared" si="113"/>
        <v>105.55820683929392</v>
      </c>
      <c r="P103" s="10" t="s">
        <v>48</v>
      </c>
      <c r="Q103" s="8" t="s">
        <v>26</v>
      </c>
      <c r="R103" s="8" t="s">
        <v>26</v>
      </c>
      <c r="S103" s="8" t="s">
        <v>51</v>
      </c>
      <c r="T103" s="20" t="s">
        <v>26</v>
      </c>
      <c r="U103" s="8"/>
      <c r="V103" s="8"/>
      <c r="W103" s="8"/>
      <c r="X103" s="8" t="s">
        <v>85</v>
      </c>
      <c r="Y103" s="8" t="s">
        <v>96</v>
      </c>
      <c r="Z103" s="8"/>
      <c r="AA103" s="8">
        <v>12</v>
      </c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>
        <v>1</v>
      </c>
      <c r="AM103" s="17">
        <v>11.77</v>
      </c>
      <c r="AN103" s="17">
        <v>3.69</v>
      </c>
      <c r="AO103" s="17">
        <v>0.86499999999999999</v>
      </c>
      <c r="AP103" s="11">
        <f t="shared" si="115"/>
        <v>6.5378489159891595</v>
      </c>
      <c r="AQ103" s="8">
        <v>4</v>
      </c>
      <c r="AR103" s="9">
        <f t="shared" si="125"/>
        <v>3.5582068392938258</v>
      </c>
      <c r="AS103"/>
    </row>
    <row r="104" spans="1:45" x14ac:dyDescent="0.2">
      <c r="A104" s="8" t="s">
        <v>202</v>
      </c>
      <c r="B104" s="8" t="s">
        <v>281</v>
      </c>
      <c r="C104" s="8" t="s">
        <v>28</v>
      </c>
      <c r="D104" s="8">
        <v>8</v>
      </c>
      <c r="E104" s="8"/>
      <c r="F104" s="8" t="s">
        <v>283</v>
      </c>
      <c r="G104" s="22" t="s">
        <v>31</v>
      </c>
      <c r="H104" s="8">
        <v>24.4</v>
      </c>
      <c r="I104" s="8" t="s">
        <v>36</v>
      </c>
      <c r="J104" s="21">
        <f t="shared" si="105"/>
        <v>4.6759574399999997E-2</v>
      </c>
      <c r="K104" s="9">
        <f t="shared" si="118"/>
        <v>0</v>
      </c>
      <c r="L104" s="8">
        <v>1908</v>
      </c>
      <c r="M104" s="10">
        <f t="shared" si="112"/>
        <v>1908</v>
      </c>
      <c r="N104" s="8">
        <v>2016</v>
      </c>
      <c r="O104" s="10">
        <f t="shared" si="113"/>
        <v>109</v>
      </c>
      <c r="P104" s="10" t="s">
        <v>52</v>
      </c>
      <c r="Q104" s="8" t="s">
        <v>26</v>
      </c>
      <c r="R104" s="8" t="s">
        <v>26</v>
      </c>
      <c r="S104" s="8" t="s">
        <v>38</v>
      </c>
      <c r="T104" s="20" t="s">
        <v>26</v>
      </c>
      <c r="U104" s="8"/>
      <c r="V104" s="8"/>
      <c r="W104" s="8">
        <v>1</v>
      </c>
      <c r="X104" s="8" t="s">
        <v>85</v>
      </c>
      <c r="Y104" s="8" t="s">
        <v>92</v>
      </c>
      <c r="Z104" s="8"/>
      <c r="AA104" s="8">
        <v>33</v>
      </c>
      <c r="AB104" s="8"/>
      <c r="AC104" s="8"/>
      <c r="AD104" s="8"/>
      <c r="AE104" s="8">
        <v>1</v>
      </c>
      <c r="AF104" s="8"/>
      <c r="AG104" s="8" t="s">
        <v>95</v>
      </c>
      <c r="AH104" s="8"/>
      <c r="AI104" s="8"/>
      <c r="AJ104" s="8"/>
      <c r="AK104" s="8"/>
      <c r="AL104" s="8">
        <v>1</v>
      </c>
      <c r="AM104" s="17"/>
      <c r="AN104" s="17"/>
      <c r="AO104" s="17"/>
      <c r="AP104" s="11" t="e">
        <f t="shared" si="115"/>
        <v>#DIV/0!</v>
      </c>
      <c r="AQ104" s="8"/>
      <c r="AR104" s="9">
        <v>0</v>
      </c>
      <c r="AS104"/>
    </row>
    <row r="105" spans="1:45" x14ac:dyDescent="0.2">
      <c r="A105" s="8" t="s">
        <v>202</v>
      </c>
      <c r="B105" s="8" t="s">
        <v>284</v>
      </c>
      <c r="C105" s="8" t="s">
        <v>28</v>
      </c>
      <c r="D105" s="8">
        <v>3</v>
      </c>
      <c r="E105" s="8"/>
      <c r="F105" s="8" t="s">
        <v>285</v>
      </c>
      <c r="G105" s="22" t="s">
        <v>31</v>
      </c>
      <c r="H105" s="8">
        <v>19.8</v>
      </c>
      <c r="I105" s="8" t="s">
        <v>36</v>
      </c>
      <c r="J105" s="21">
        <f t="shared" si="105"/>
        <v>3.0790821600000004E-2</v>
      </c>
      <c r="K105" s="9">
        <f t="shared" si="118"/>
        <v>3.1325747009068863</v>
      </c>
      <c r="L105" s="8">
        <v>1901</v>
      </c>
      <c r="M105" s="10">
        <f t="shared" si="112"/>
        <v>1897.8674252990932</v>
      </c>
      <c r="N105" s="8">
        <v>2016</v>
      </c>
      <c r="O105" s="10">
        <f t="shared" si="113"/>
        <v>119.13257470090684</v>
      </c>
      <c r="P105" s="10" t="s">
        <v>48</v>
      </c>
      <c r="Q105" s="8" t="s">
        <v>26</v>
      </c>
      <c r="R105" s="8" t="s">
        <v>26</v>
      </c>
      <c r="S105" s="8" t="s">
        <v>51</v>
      </c>
      <c r="T105" s="20" t="s">
        <v>26</v>
      </c>
      <c r="U105" s="8" t="s">
        <v>286</v>
      </c>
      <c r="V105" s="8"/>
      <c r="W105" s="8"/>
      <c r="X105" s="8" t="s">
        <v>287</v>
      </c>
      <c r="Y105" s="8" t="s">
        <v>92</v>
      </c>
      <c r="Z105" s="8">
        <v>13.5</v>
      </c>
      <c r="AA105" s="8">
        <v>12</v>
      </c>
      <c r="AB105" s="8">
        <v>1</v>
      </c>
      <c r="AC105" s="8"/>
      <c r="AD105" s="8"/>
      <c r="AE105" s="8">
        <v>1</v>
      </c>
      <c r="AF105" s="8"/>
      <c r="AG105" s="8"/>
      <c r="AH105" s="8"/>
      <c r="AI105" s="8"/>
      <c r="AJ105" s="8"/>
      <c r="AK105" s="8"/>
      <c r="AL105" s="8"/>
      <c r="AM105" s="17">
        <v>8.32</v>
      </c>
      <c r="AN105" s="17">
        <v>3.13</v>
      </c>
      <c r="AO105" s="17">
        <v>0.60699999999999998</v>
      </c>
      <c r="AP105" s="11">
        <f t="shared" si="115"/>
        <v>4.3294728434504801</v>
      </c>
      <c r="AQ105" s="8">
        <v>4</v>
      </c>
      <c r="AR105" s="9">
        <f t="shared" ref="AR105:AR113" si="126">(AP105/AO105)-AQ105</f>
        <v>3.1325747009068863</v>
      </c>
      <c r="AS105"/>
    </row>
    <row r="106" spans="1:45" x14ac:dyDescent="0.2">
      <c r="A106" s="8" t="s">
        <v>202</v>
      </c>
      <c r="B106" s="8" t="s">
        <v>288</v>
      </c>
      <c r="C106" s="8" t="s">
        <v>30</v>
      </c>
      <c r="D106" s="8">
        <v>7</v>
      </c>
      <c r="E106" s="8"/>
      <c r="F106" s="8" t="s">
        <v>289</v>
      </c>
      <c r="G106" s="8" t="s">
        <v>31</v>
      </c>
      <c r="H106" s="8">
        <v>24.3</v>
      </c>
      <c r="I106" s="8" t="s">
        <v>36</v>
      </c>
      <c r="J106" s="21">
        <f t="shared" si="105"/>
        <v>4.63770846E-2</v>
      </c>
      <c r="K106" s="9">
        <f t="shared" si="118"/>
        <v>7</v>
      </c>
      <c r="L106" s="8">
        <v>1929</v>
      </c>
      <c r="M106" s="10">
        <f t="shared" si="112"/>
        <v>1922</v>
      </c>
      <c r="N106" s="8">
        <v>2016</v>
      </c>
      <c r="O106" s="10">
        <f t="shared" si="113"/>
        <v>95</v>
      </c>
      <c r="P106" s="10" t="s">
        <v>50</v>
      </c>
      <c r="Q106" s="8" t="s">
        <v>26</v>
      </c>
      <c r="R106" s="8" t="s">
        <v>26</v>
      </c>
      <c r="S106" s="8" t="s">
        <v>49</v>
      </c>
      <c r="T106" s="20" t="s">
        <v>26</v>
      </c>
      <c r="U106" s="8" t="s">
        <v>290</v>
      </c>
      <c r="V106" s="8"/>
      <c r="W106" s="8"/>
      <c r="X106" s="8"/>
      <c r="Y106" s="8"/>
      <c r="Z106" s="8">
        <v>8.1999999999999993</v>
      </c>
      <c r="AA106" s="8"/>
      <c r="AB106" s="8">
        <v>1</v>
      </c>
      <c r="AC106" s="8"/>
      <c r="AD106" s="8"/>
      <c r="AE106" s="8"/>
      <c r="AF106" s="8"/>
      <c r="AG106" s="8"/>
      <c r="AH106" s="8">
        <v>1</v>
      </c>
      <c r="AI106" s="8"/>
      <c r="AJ106" s="8"/>
      <c r="AK106" s="8"/>
      <c r="AL106" s="8">
        <v>1</v>
      </c>
      <c r="AM106" s="17"/>
      <c r="AN106" s="17"/>
      <c r="AO106" s="17"/>
      <c r="AP106" s="11" t="e">
        <f t="shared" si="115"/>
        <v>#DIV/0!</v>
      </c>
      <c r="AQ106" s="8"/>
      <c r="AR106" s="9">
        <v>7</v>
      </c>
      <c r="AS106"/>
    </row>
    <row r="107" spans="1:45" x14ac:dyDescent="0.2">
      <c r="A107" s="8" t="s">
        <v>202</v>
      </c>
      <c r="B107" s="8" t="s">
        <v>288</v>
      </c>
      <c r="C107" s="8" t="s">
        <v>30</v>
      </c>
      <c r="D107" s="8">
        <v>10</v>
      </c>
      <c r="E107" s="8"/>
      <c r="F107" s="8" t="s">
        <v>291</v>
      </c>
      <c r="G107" s="8" t="s">
        <v>31</v>
      </c>
      <c r="H107" s="8">
        <v>19.8</v>
      </c>
      <c r="I107" s="8" t="s">
        <v>36</v>
      </c>
      <c r="J107" s="21">
        <f t="shared" si="105"/>
        <v>3.0790821600000004E-2</v>
      </c>
      <c r="K107" s="9">
        <f t="shared" si="118"/>
        <v>0</v>
      </c>
      <c r="L107" s="8">
        <v>1920</v>
      </c>
      <c r="M107" s="10">
        <f t="shared" si="112"/>
        <v>1920</v>
      </c>
      <c r="N107" s="8">
        <v>2016</v>
      </c>
      <c r="O107" s="10">
        <f t="shared" si="113"/>
        <v>97</v>
      </c>
      <c r="P107" s="10" t="s">
        <v>52</v>
      </c>
      <c r="Q107" s="8" t="s">
        <v>26</v>
      </c>
      <c r="R107" s="8" t="s">
        <v>26</v>
      </c>
      <c r="S107" s="8" t="s">
        <v>38</v>
      </c>
      <c r="T107" s="20" t="s">
        <v>26</v>
      </c>
      <c r="U107" s="8"/>
      <c r="V107" s="8"/>
      <c r="W107" s="8">
        <v>1</v>
      </c>
      <c r="X107" s="8" t="s">
        <v>109</v>
      </c>
      <c r="Y107" s="8" t="s">
        <v>92</v>
      </c>
      <c r="Z107" s="8">
        <v>7.3</v>
      </c>
      <c r="AA107" s="8"/>
      <c r="AB107" s="8"/>
      <c r="AC107" s="8"/>
      <c r="AD107" s="8"/>
      <c r="AE107" s="8"/>
      <c r="AF107" s="8">
        <v>1</v>
      </c>
      <c r="AG107" s="8" t="s">
        <v>95</v>
      </c>
      <c r="AH107" s="8"/>
      <c r="AI107" s="8"/>
      <c r="AJ107" s="8"/>
      <c r="AK107" s="8"/>
      <c r="AL107" s="8">
        <v>1</v>
      </c>
      <c r="AM107" s="17"/>
      <c r="AN107" s="17"/>
      <c r="AO107" s="17"/>
      <c r="AP107" s="11" t="e">
        <f t="shared" si="115"/>
        <v>#DIV/0!</v>
      </c>
      <c r="AQ107" s="8"/>
      <c r="AR107" s="9">
        <v>0</v>
      </c>
      <c r="AS107"/>
    </row>
    <row r="108" spans="1:45" x14ac:dyDescent="0.2">
      <c r="A108" s="8" t="s">
        <v>202</v>
      </c>
      <c r="B108" s="8" t="s">
        <v>288</v>
      </c>
      <c r="C108" s="8" t="s">
        <v>21</v>
      </c>
      <c r="D108" s="8">
        <v>5</v>
      </c>
      <c r="E108" s="8"/>
      <c r="F108" s="8" t="s">
        <v>292</v>
      </c>
      <c r="G108" s="22" t="s">
        <v>31</v>
      </c>
      <c r="H108" s="8">
        <v>20.9</v>
      </c>
      <c r="I108" s="8" t="s">
        <v>36</v>
      </c>
      <c r="J108" s="21">
        <f t="shared" si="105"/>
        <v>3.43070574E-2</v>
      </c>
      <c r="K108" s="9">
        <f t="shared" si="118"/>
        <v>0.18960037147958309</v>
      </c>
      <c r="L108" s="8">
        <v>1912</v>
      </c>
      <c r="M108" s="10">
        <f t="shared" si="112"/>
        <v>1911.8103996285204</v>
      </c>
      <c r="N108" s="8">
        <v>2016</v>
      </c>
      <c r="O108" s="10">
        <f t="shared" si="113"/>
        <v>105.18960037147963</v>
      </c>
      <c r="P108" s="10" t="s">
        <v>48</v>
      </c>
      <c r="Q108" s="8" t="s">
        <v>26</v>
      </c>
      <c r="R108" s="8" t="s">
        <v>26</v>
      </c>
      <c r="S108" s="8" t="s">
        <v>38</v>
      </c>
      <c r="T108" s="20" t="s">
        <v>26</v>
      </c>
      <c r="U108" s="8" t="s">
        <v>293</v>
      </c>
      <c r="V108" s="8"/>
      <c r="W108" s="8">
        <v>1</v>
      </c>
      <c r="X108" s="8" t="s">
        <v>85</v>
      </c>
      <c r="Y108" s="8" t="s">
        <v>98</v>
      </c>
      <c r="Z108" s="8">
        <v>10.3</v>
      </c>
      <c r="AA108" s="8">
        <v>7</v>
      </c>
      <c r="AB108" s="8"/>
      <c r="AC108" s="8"/>
      <c r="AD108" s="8"/>
      <c r="AE108" s="8"/>
      <c r="AF108" s="8"/>
      <c r="AG108" s="8" t="s">
        <v>95</v>
      </c>
      <c r="AH108" s="8"/>
      <c r="AI108" s="8"/>
      <c r="AJ108" s="8"/>
      <c r="AK108" s="8"/>
      <c r="AL108" s="8">
        <v>1</v>
      </c>
      <c r="AM108" s="17">
        <v>8.39</v>
      </c>
      <c r="AN108" s="17">
        <v>3.58</v>
      </c>
      <c r="AO108" s="17">
        <v>1.94</v>
      </c>
      <c r="AP108" s="11">
        <f t="shared" si="115"/>
        <v>4.2478247206703914</v>
      </c>
      <c r="AQ108" s="8">
        <v>2</v>
      </c>
      <c r="AR108" s="9">
        <f t="shared" si="126"/>
        <v>0.18960037147958309</v>
      </c>
      <c r="AS108"/>
    </row>
    <row r="109" spans="1:45" x14ac:dyDescent="0.2">
      <c r="A109" s="8" t="s">
        <v>202</v>
      </c>
      <c r="B109" s="8" t="s">
        <v>288</v>
      </c>
      <c r="C109" s="8" t="s">
        <v>28</v>
      </c>
      <c r="D109" s="8">
        <v>1</v>
      </c>
      <c r="E109" s="8"/>
      <c r="F109" s="8" t="s">
        <v>294</v>
      </c>
      <c r="G109" s="22" t="s">
        <v>31</v>
      </c>
      <c r="H109" s="8">
        <v>17.7</v>
      </c>
      <c r="I109" s="8" t="s">
        <v>36</v>
      </c>
      <c r="J109" s="21">
        <f t="shared" si="105"/>
        <v>2.4605796599999997E-2</v>
      </c>
      <c r="K109" s="9">
        <f t="shared" si="118"/>
        <v>7.0045789301063603</v>
      </c>
      <c r="L109" s="8">
        <v>1930</v>
      </c>
      <c r="M109" s="10">
        <f t="shared" si="112"/>
        <v>1922.9954210698936</v>
      </c>
      <c r="N109" s="8">
        <v>2016</v>
      </c>
      <c r="O109" s="10">
        <f t="shared" si="113"/>
        <v>94.004578930106391</v>
      </c>
      <c r="P109" s="10" t="s">
        <v>48</v>
      </c>
      <c r="Q109" s="8" t="s">
        <v>26</v>
      </c>
      <c r="R109" s="8" t="s">
        <v>26</v>
      </c>
      <c r="S109" s="8" t="s">
        <v>49</v>
      </c>
      <c r="T109" s="20" t="s">
        <v>26</v>
      </c>
      <c r="U109" s="8"/>
      <c r="V109" s="8"/>
      <c r="W109" s="8"/>
      <c r="X109" s="8"/>
      <c r="Y109" s="8" t="s">
        <v>96</v>
      </c>
      <c r="Z109" s="8">
        <v>13.1</v>
      </c>
      <c r="AA109" s="8">
        <v>13</v>
      </c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>
        <v>1</v>
      </c>
      <c r="AM109" s="17">
        <v>17.5</v>
      </c>
      <c r="AN109" s="17">
        <v>4.17</v>
      </c>
      <c r="AO109" s="17">
        <v>1.1259999999999999</v>
      </c>
      <c r="AP109" s="11">
        <f t="shared" si="115"/>
        <v>11.265155875299762</v>
      </c>
      <c r="AQ109" s="8">
        <v>3</v>
      </c>
      <c r="AR109" s="9">
        <f t="shared" si="126"/>
        <v>7.0045789301063603</v>
      </c>
      <c r="AS109"/>
    </row>
    <row r="110" spans="1:45" x14ac:dyDescent="0.2">
      <c r="A110" s="8" t="s">
        <v>202</v>
      </c>
      <c r="B110" s="8" t="s">
        <v>138</v>
      </c>
      <c r="C110" s="8" t="s">
        <v>21</v>
      </c>
      <c r="D110" s="8">
        <v>10</v>
      </c>
      <c r="E110" s="8"/>
      <c r="F110" s="8" t="s">
        <v>295</v>
      </c>
      <c r="G110" s="8" t="s">
        <v>31</v>
      </c>
      <c r="H110" s="8">
        <v>19.399999999999999</v>
      </c>
      <c r="I110" s="8" t="s">
        <v>36</v>
      </c>
      <c r="J110" s="21">
        <f t="shared" si="105"/>
        <v>2.9559314399999998E-2</v>
      </c>
      <c r="K110" s="9">
        <f t="shared" si="118"/>
        <v>3.6931203118398708</v>
      </c>
      <c r="L110" s="8">
        <v>1919</v>
      </c>
      <c r="M110" s="10">
        <f t="shared" si="112"/>
        <v>1915.3068796881601</v>
      </c>
      <c r="N110" s="8">
        <v>2016</v>
      </c>
      <c r="O110" s="10">
        <f t="shared" si="113"/>
        <v>101.69312031183995</v>
      </c>
      <c r="P110" s="10" t="s">
        <v>48</v>
      </c>
      <c r="Q110" s="8" t="s">
        <v>26</v>
      </c>
      <c r="R110" s="8" t="s">
        <v>26</v>
      </c>
      <c r="S110" s="8" t="s">
        <v>51</v>
      </c>
      <c r="T110" s="20" t="s">
        <v>26</v>
      </c>
      <c r="U110" s="8"/>
      <c r="V110" s="8">
        <v>1</v>
      </c>
      <c r="W110" s="8"/>
      <c r="X110" s="8" t="s">
        <v>109</v>
      </c>
      <c r="Y110" s="8" t="s">
        <v>97</v>
      </c>
      <c r="Z110" s="8"/>
      <c r="AA110" s="8">
        <v>15</v>
      </c>
      <c r="AB110" s="8"/>
      <c r="AC110" s="8"/>
      <c r="AD110" s="8"/>
      <c r="AE110" s="8">
        <v>1</v>
      </c>
      <c r="AF110" s="8"/>
      <c r="AG110" s="8"/>
      <c r="AH110" s="8"/>
      <c r="AI110" s="8"/>
      <c r="AJ110" s="8"/>
      <c r="AK110" s="8"/>
      <c r="AL110" s="8">
        <v>1</v>
      </c>
      <c r="AM110" s="17">
        <v>13.08</v>
      </c>
      <c r="AN110" s="17">
        <v>3.79</v>
      </c>
      <c r="AO110" s="17">
        <v>1.3240000000000001</v>
      </c>
      <c r="AP110" s="11">
        <f t="shared" si="115"/>
        <v>7.5376912928759889</v>
      </c>
      <c r="AQ110" s="8">
        <v>2</v>
      </c>
      <c r="AR110" s="9">
        <f t="shared" si="126"/>
        <v>3.6931203118398708</v>
      </c>
      <c r="AS110"/>
    </row>
    <row r="111" spans="1:45" x14ac:dyDescent="0.2">
      <c r="A111" s="8" t="s">
        <v>202</v>
      </c>
      <c r="B111" s="8" t="s">
        <v>296</v>
      </c>
      <c r="C111" s="8" t="s">
        <v>30</v>
      </c>
      <c r="D111" s="8">
        <v>10</v>
      </c>
      <c r="E111" s="8"/>
      <c r="F111" s="8" t="s">
        <v>297</v>
      </c>
      <c r="G111" s="22" t="s">
        <v>31</v>
      </c>
      <c r="H111" s="8">
        <v>24.3</v>
      </c>
      <c r="I111" s="8" t="s">
        <v>36</v>
      </c>
      <c r="J111" s="21">
        <f t="shared" si="105"/>
        <v>4.63770846E-2</v>
      </c>
      <c r="K111" s="9">
        <f t="shared" si="118"/>
        <v>1.1248007113073335</v>
      </c>
      <c r="L111" s="8">
        <v>1911</v>
      </c>
      <c r="M111" s="10">
        <f t="shared" si="112"/>
        <v>1909.8751992886926</v>
      </c>
      <c r="N111" s="8">
        <v>2016</v>
      </c>
      <c r="O111" s="10">
        <f t="shared" si="113"/>
        <v>107.12480071130744</v>
      </c>
      <c r="P111" s="10" t="s">
        <v>48</v>
      </c>
      <c r="Q111" s="8" t="s">
        <v>26</v>
      </c>
      <c r="R111" s="8" t="s">
        <v>26</v>
      </c>
      <c r="S111" s="8" t="s">
        <v>51</v>
      </c>
      <c r="T111" s="20" t="s">
        <v>26</v>
      </c>
      <c r="U111" s="8"/>
      <c r="V111" s="8"/>
      <c r="W111" s="8"/>
      <c r="X111" s="8" t="s">
        <v>85</v>
      </c>
      <c r="Y111" s="8" t="s">
        <v>98</v>
      </c>
      <c r="Z111" s="8"/>
      <c r="AA111" s="8"/>
      <c r="AB111" s="8"/>
      <c r="AC111" s="8">
        <v>1</v>
      </c>
      <c r="AD111" s="8"/>
      <c r="AE111" s="8"/>
      <c r="AF111" s="8"/>
      <c r="AG111" s="8" t="s">
        <v>95</v>
      </c>
      <c r="AH111" s="8">
        <v>1</v>
      </c>
      <c r="AI111" s="8"/>
      <c r="AJ111" s="8"/>
      <c r="AK111" s="8"/>
      <c r="AL111" s="8">
        <v>1</v>
      </c>
      <c r="AM111" s="17">
        <v>11.54</v>
      </c>
      <c r="AN111" s="17">
        <v>4.53</v>
      </c>
      <c r="AO111" s="17">
        <v>1.44</v>
      </c>
      <c r="AP111" s="11">
        <f t="shared" si="115"/>
        <v>5.9397130242825602</v>
      </c>
      <c r="AQ111" s="8">
        <v>3</v>
      </c>
      <c r="AR111" s="9">
        <f t="shared" si="126"/>
        <v>1.1248007113073335</v>
      </c>
      <c r="AS111"/>
    </row>
    <row r="112" spans="1:45" x14ac:dyDescent="0.2">
      <c r="A112" s="8" t="s">
        <v>202</v>
      </c>
      <c r="B112" s="8" t="s">
        <v>296</v>
      </c>
      <c r="C112" s="8" t="s">
        <v>22</v>
      </c>
      <c r="D112" s="8">
        <v>2</v>
      </c>
      <c r="E112" s="8"/>
      <c r="F112" s="8" t="s">
        <v>298</v>
      </c>
      <c r="G112" s="8" t="s">
        <v>31</v>
      </c>
      <c r="H112" s="8">
        <v>19.5</v>
      </c>
      <c r="I112" s="8" t="s">
        <v>36</v>
      </c>
      <c r="J112" s="21">
        <f t="shared" si="105"/>
        <v>2.9864835000000003E-2</v>
      </c>
      <c r="K112" s="9">
        <f t="shared" si="118"/>
        <v>6.7742082830294539</v>
      </c>
      <c r="L112" s="8">
        <v>1918</v>
      </c>
      <c r="M112" s="10">
        <f t="shared" si="112"/>
        <v>1911.2257917169704</v>
      </c>
      <c r="N112" s="8">
        <v>2016</v>
      </c>
      <c r="O112" s="10">
        <f t="shared" si="113"/>
        <v>105.77420828302957</v>
      </c>
      <c r="P112" s="10" t="s">
        <v>48</v>
      </c>
      <c r="Q112" s="8" t="s">
        <v>26</v>
      </c>
      <c r="R112" s="8" t="s">
        <v>26</v>
      </c>
      <c r="S112" s="8" t="s">
        <v>49</v>
      </c>
      <c r="T112" s="20" t="s">
        <v>26</v>
      </c>
      <c r="U112" s="8"/>
      <c r="V112" s="8"/>
      <c r="W112" s="8"/>
      <c r="X112" s="8" t="s">
        <v>85</v>
      </c>
      <c r="Y112" s="8" t="s">
        <v>92</v>
      </c>
      <c r="Z112" s="8"/>
      <c r="AA112" s="8">
        <v>17</v>
      </c>
      <c r="AB112" s="8"/>
      <c r="AC112" s="8"/>
      <c r="AD112" s="8"/>
      <c r="AE112" s="8"/>
      <c r="AF112" s="8"/>
      <c r="AG112" s="8" t="s">
        <v>95</v>
      </c>
      <c r="AH112" s="8"/>
      <c r="AI112" s="8"/>
      <c r="AJ112" s="8"/>
      <c r="AK112" s="8"/>
      <c r="AL112" s="8">
        <v>1</v>
      </c>
      <c r="AM112" s="17">
        <v>20.52</v>
      </c>
      <c r="AN112" s="17">
        <v>3.77</v>
      </c>
      <c r="AO112" s="17">
        <v>1.806</v>
      </c>
      <c r="AP112" s="11">
        <f t="shared" si="115"/>
        <v>15.846220159151194</v>
      </c>
      <c r="AQ112" s="8">
        <v>2</v>
      </c>
      <c r="AR112" s="9">
        <f t="shared" si="126"/>
        <v>6.7742082830294539</v>
      </c>
      <c r="AS112"/>
    </row>
    <row r="113" spans="1:45" x14ac:dyDescent="0.2">
      <c r="A113" s="8" t="s">
        <v>202</v>
      </c>
      <c r="B113" s="8" t="s">
        <v>296</v>
      </c>
      <c r="C113" s="8" t="s">
        <v>22</v>
      </c>
      <c r="D113" s="8">
        <v>10</v>
      </c>
      <c r="E113" s="8"/>
      <c r="F113" s="8" t="s">
        <v>299</v>
      </c>
      <c r="G113" s="22" t="s">
        <v>31</v>
      </c>
      <c r="H113" s="8">
        <v>16.5</v>
      </c>
      <c r="I113" s="8" t="s">
        <v>36</v>
      </c>
      <c r="J113" s="21">
        <f t="shared" si="105"/>
        <v>2.1382515000000001E-2</v>
      </c>
      <c r="K113" s="9">
        <f t="shared" si="118"/>
        <v>1.6155955700531379</v>
      </c>
      <c r="L113" s="8">
        <v>1913</v>
      </c>
      <c r="M113" s="10">
        <f t="shared" si="112"/>
        <v>1911.3844044299469</v>
      </c>
      <c r="N113" s="8">
        <v>2016</v>
      </c>
      <c r="O113" s="10">
        <f t="shared" si="113"/>
        <v>105.61559557005307</v>
      </c>
      <c r="P113" s="10" t="s">
        <v>48</v>
      </c>
      <c r="Q113" s="8" t="s">
        <v>26</v>
      </c>
      <c r="R113" s="8" t="s">
        <v>26</v>
      </c>
      <c r="S113" s="8" t="s">
        <v>51</v>
      </c>
      <c r="T113" s="20" t="s">
        <v>26</v>
      </c>
      <c r="U113" s="8" t="s">
        <v>300</v>
      </c>
      <c r="V113" s="8"/>
      <c r="W113" s="8"/>
      <c r="X113" s="8" t="s">
        <v>85</v>
      </c>
      <c r="Y113" s="8" t="s">
        <v>92</v>
      </c>
      <c r="Z113" s="8"/>
      <c r="AA113" s="8">
        <v>17</v>
      </c>
      <c r="AB113" s="8"/>
      <c r="AC113" s="8"/>
      <c r="AD113" s="8"/>
      <c r="AE113" s="8">
        <v>1</v>
      </c>
      <c r="AF113" s="8">
        <v>1</v>
      </c>
      <c r="AG113" s="8" t="s">
        <v>95</v>
      </c>
      <c r="AH113" s="8"/>
      <c r="AI113" s="8"/>
      <c r="AJ113" s="8"/>
      <c r="AK113" s="8"/>
      <c r="AL113" s="8"/>
      <c r="AM113" s="17">
        <v>13.76</v>
      </c>
      <c r="AN113" s="17">
        <v>4.58</v>
      </c>
      <c r="AO113" s="17">
        <v>1.3280000000000001</v>
      </c>
      <c r="AP113" s="11">
        <f t="shared" si="115"/>
        <v>7.4575109170305671</v>
      </c>
      <c r="AQ113" s="8">
        <v>4</v>
      </c>
      <c r="AR113" s="9">
        <f t="shared" si="126"/>
        <v>1.6155955700531379</v>
      </c>
      <c r="AS113"/>
    </row>
  </sheetData>
  <autoFilter ref="A1:AS59" xr:uid="{00000000-0009-0000-0000-000001000000}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Demography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Stahle</dc:creator>
  <cp:lastModifiedBy>Martinez, Cecilia Isabel - (cmartinez3)</cp:lastModifiedBy>
  <cp:lastPrinted>2018-09-25T00:34:53Z</cp:lastPrinted>
  <dcterms:created xsi:type="dcterms:W3CDTF">2016-02-29T17:41:41Z</dcterms:created>
  <dcterms:modified xsi:type="dcterms:W3CDTF">2025-01-27T15:03:34Z</dcterms:modified>
</cp:coreProperties>
</file>