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00276D10-9F75-49C4-A78A-148BA529504F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Sans_appels_marge" sheetId="3" r:id="rId1"/>
    <sheet name="Avec_appels_marg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D34" i="1"/>
  <c r="K36" i="3"/>
  <c r="K34" i="3"/>
  <c r="K31" i="3"/>
  <c r="J28" i="3"/>
  <c r="J26" i="3"/>
  <c r="D36" i="3"/>
  <c r="D28" i="3"/>
  <c r="F14" i="3" l="1"/>
  <c r="D35" i="3" s="1"/>
  <c r="D14" i="3"/>
  <c r="H14" i="3" s="1"/>
  <c r="F13" i="3"/>
  <c r="D27" i="3" s="1"/>
  <c r="D13" i="3"/>
  <c r="H13" i="3" s="1"/>
  <c r="C13" i="3"/>
  <c r="G13" i="3" s="1"/>
  <c r="F12" i="3"/>
  <c r="D12" i="3"/>
  <c r="H12" i="3" s="1"/>
  <c r="C12" i="3"/>
  <c r="G12" i="3" s="1"/>
  <c r="F11" i="3"/>
  <c r="D11" i="3"/>
  <c r="H11" i="3" s="1"/>
  <c r="C11" i="3"/>
  <c r="G11" i="3" s="1"/>
  <c r="D19" i="3" s="1"/>
  <c r="F14" i="1"/>
  <c r="D53" i="1" s="1"/>
  <c r="F13" i="1"/>
  <c r="F12" i="1"/>
  <c r="F11" i="1"/>
  <c r="D12" i="1"/>
  <c r="H12" i="1" s="1"/>
  <c r="D13" i="1"/>
  <c r="H13" i="1" s="1"/>
  <c r="D14" i="1"/>
  <c r="H14" i="1" s="1"/>
  <c r="D11" i="1"/>
  <c r="H11" i="1" s="1"/>
  <c r="D51" i="1" s="1"/>
  <c r="C13" i="1"/>
  <c r="G13" i="1" s="1"/>
  <c r="C12" i="1"/>
  <c r="G12" i="1" s="1"/>
  <c r="C11" i="1"/>
  <c r="G11" i="1" s="1"/>
  <c r="D54" i="1" l="1"/>
  <c r="D37" i="1"/>
  <c r="D41" i="1"/>
  <c r="D39" i="1"/>
  <c r="D42" i="1" s="1"/>
  <c r="D33" i="3"/>
  <c r="D20" i="3"/>
  <c r="J19" i="3"/>
  <c r="D26" i="3"/>
  <c r="D25" i="3"/>
  <c r="D34" i="3"/>
  <c r="K20" i="3"/>
  <c r="D23" i="3"/>
  <c r="D31" i="3"/>
  <c r="I11" i="3"/>
  <c r="D49" i="1"/>
  <c r="D25" i="1"/>
  <c r="D52" i="1" s="1"/>
  <c r="D24" i="1"/>
  <c r="D40" i="1" s="1"/>
  <c r="I11" i="1"/>
  <c r="L24" i="1" l="1"/>
  <c r="K25" i="1"/>
  <c r="M24" i="1"/>
  <c r="M35" i="1" s="1"/>
  <c r="J24" i="1"/>
  <c r="J23" i="3"/>
  <c r="L34" i="1" l="1"/>
  <c r="L29" i="1"/>
  <c r="M48" i="1"/>
  <c r="N34" i="1"/>
  <c r="M30" i="1"/>
  <c r="O30" i="1" s="1"/>
  <c r="D30" i="1" s="1"/>
  <c r="N29" i="1"/>
  <c r="O48" i="1" l="1"/>
  <c r="D48" i="1" s="1"/>
  <c r="K30" i="1"/>
  <c r="D29" i="1"/>
  <c r="D43" i="1" s="1"/>
  <c r="D44" i="1" s="1"/>
  <c r="O35" i="1"/>
  <c r="D35" i="1" s="1"/>
  <c r="K35" i="1" l="1"/>
  <c r="K48" i="1" s="1"/>
  <c r="D18" i="1"/>
  <c r="E18" i="1" s="1"/>
  <c r="D55" i="1"/>
  <c r="D56" i="1" s="1"/>
  <c r="D17" i="1"/>
  <c r="J29" i="1"/>
  <c r="J34" i="1" s="1"/>
  <c r="J37" i="1" s="1"/>
  <c r="J40" i="1" s="1"/>
  <c r="J44" i="1" s="1"/>
  <c r="K49" i="1"/>
  <c r="K52" i="1" s="1"/>
  <c r="K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L21" authorId="0" shapeId="0" xr:uid="{2FD62AF1-DDEA-42FA-9DE8-9956C426E6B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Principes :
- marge initiale = 10%
- complétée de manière à couvrir en permanence le résultat du débouclement de l'opération + conserver la marge initiale</t>
        </r>
      </text>
    </comment>
  </commentList>
</comments>
</file>

<file path=xl/sharedStrings.xml><?xml version="1.0" encoding="utf-8"?>
<sst xmlns="http://schemas.openxmlformats.org/spreadsheetml/2006/main" count="112" uniqueCount="54">
  <si>
    <t>Opérations</t>
  </si>
  <si>
    <t>t</t>
  </si>
  <si>
    <t>t+1</t>
  </si>
  <si>
    <t>t+2</t>
  </si>
  <si>
    <t>t+3</t>
  </si>
  <si>
    <t>prix spot</t>
  </si>
  <si>
    <t>prix future t+2</t>
  </si>
  <si>
    <t>prix future t+3</t>
  </si>
  <si>
    <t>Vente 100mt de blé en t+3m - prix basé sur spot en t+3</t>
  </si>
  <si>
    <t>Achat prévu en t+2m (1m pour le voyage) - prix basé sur spot en t+2</t>
  </si>
  <si>
    <t>Mouvements</t>
  </si>
  <si>
    <t>Appel de marge</t>
  </si>
  <si>
    <t>Pmt achat</t>
  </si>
  <si>
    <t>Débouclement future t+2</t>
  </si>
  <si>
    <t>Encaissement vente</t>
  </si>
  <si>
    <t>Débouclement future t+3</t>
  </si>
  <si>
    <t>Marge initiale : achat future t+2</t>
  </si>
  <si>
    <t>Marge initiale : vente future t+3</t>
  </si>
  <si>
    <t>Future t+2</t>
  </si>
  <si>
    <t>Future t+3</t>
  </si>
  <si>
    <r>
      <t xml:space="preserve">Prix future t+x = prix spot * (1+2%)^x </t>
    </r>
    <r>
      <rPr>
        <b/>
        <sz val="10"/>
        <color theme="1"/>
        <rFont val="Arial"/>
        <family val="2"/>
      </rPr>
      <t>= prix qui sera payé à l'échéance du contrat</t>
    </r>
  </si>
  <si>
    <t>Achat spot</t>
  </si>
  <si>
    <t>Vente spot</t>
  </si>
  <si>
    <t>Pmt future</t>
  </si>
  <si>
    <t>Appels de marge (variation de valeur)</t>
  </si>
  <si>
    <t>en ta faveur car si tu liquides ta position (conclus la transaction inverse), tu fais une perte moins grande que ce qui a déjà été couvert par l'appel de marge précédent</t>
  </si>
  <si>
    <t>Valeur prévue initialement par future - marge accumulée</t>
  </si>
  <si>
    <t>Réception pmt future</t>
  </si>
  <si>
    <t>Valeur prévue initialement par future</t>
  </si>
  <si>
    <t>Prix</t>
  </si>
  <si>
    <t>Valeur contrat</t>
  </si>
  <si>
    <t>Marge initiale 10% valeur contrat future</t>
  </si>
  <si>
    <t>Pour déboucler future, soit (prise de) livraison, soit transaction inverse</t>
  </si>
  <si>
    <t>Valeur prévue initialement par future - utilisation marge accumulée</t>
  </si>
  <si>
    <t>en ta faveur car si tu liquides ta position (cad conclus la transaction inverse), tu fais ce gain (variation prix future)</t>
  </si>
  <si>
    <t>en la faveur du broker car si tu liquides ta position (conclus la transaction inverse), tu fais cette perte (- variation prix future)</t>
  </si>
  <si>
    <t>Solde achat t+2</t>
  </si>
  <si>
    <t>Solde vente t+3</t>
  </si>
  <si>
    <t>Récupération marge versée</t>
  </si>
  <si>
    <t>marge</t>
  </si>
  <si>
    <t>Marge demandée t+2</t>
  </si>
  <si>
    <t>Marge demandée t+3</t>
  </si>
  <si>
    <t>Appel de marge t+2</t>
  </si>
  <si>
    <t>Appel de marge t+3</t>
  </si>
  <si>
    <t>Optique : broker</t>
  </si>
  <si>
    <t>Récupération marge initiale</t>
  </si>
  <si>
    <t>Appels de marge = étalement dans le temps de la différence finale à encaisser/verser</t>
  </si>
  <si>
    <t>Somme a.m. achat</t>
  </si>
  <si>
    <t>Somme a.m. vente</t>
  </si>
  <si>
    <t>Pmt effectif hors récup. Marge</t>
  </si>
  <si>
    <t>Pmt effectif hors récup. marge</t>
  </si>
  <si>
    <t>dont appels de m. déjà reçus</t>
  </si>
  <si>
    <t>Solde (à recevoir/payer)</t>
  </si>
  <si>
    <t>Optique :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</si>
</sst>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* #,##0.00_-;\-* #,##0.00_-;_-* &quot;-&quot;??_-;_-@_-"/>
    <numFmt numFmtId="165" formatCode="_-* #,##0.0_-;\-* #,##0.0_-;_-* &quot;-&quot;??_-;_-@_-"/>
    <numFmt numFmtId="166" formatCode="_-* #,##0.00\ _C_H_F_-;\-* #,##0.00\ _C_H_F_-;_-* &quot;-&quot;??\ _C_H_F_-;_-@_-"/>
    <numFmt numFmtId="167" formatCode="_-* #,##0.0\ _C_H_F_-;\-* #,##0.0\ _C_H_F_-;_-* &quot;-&quot;?\ _C_H_F_-;_-@_-"/>
    <numFmt numFmtId="168" formatCode="_ * #,##0.0_ ;_ * \-#,##0.0_ ;_ * &quot;-&quot;?_ ;_ @_ 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0" fontId="4" fillId="0" borderId="0" xfId="0" applyFont="1"/>
    <xf numFmtId="165" fontId="2" fillId="0" borderId="0" xfId="1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165" fontId="5" fillId="0" borderId="0" xfId="1" applyNumberFormat="1" applyFont="1" applyAlignment="1">
      <alignment horizontal="right"/>
    </xf>
    <xf numFmtId="165" fontId="2" fillId="0" borderId="0" xfId="0" applyNumberFormat="1" applyFont="1"/>
    <xf numFmtId="167" fontId="2" fillId="0" borderId="0" xfId="0" applyNumberFormat="1" applyFont="1"/>
    <xf numFmtId="167" fontId="6" fillId="0" borderId="0" xfId="0" applyNumberFormat="1" applyFont="1" applyFill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1" applyNumberFormat="1" applyFont="1" applyAlignment="1">
      <alignment horizontal="right" vertical="center"/>
    </xf>
    <xf numFmtId="168" fontId="2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165" fontId="2" fillId="0" borderId="0" xfId="0" applyNumberFormat="1" applyFont="1" applyAlignment="1">
      <alignment vertical="center"/>
    </xf>
    <xf numFmtId="43" fontId="2" fillId="0" borderId="0" xfId="0" applyNumberFormat="1" applyFont="1"/>
    <xf numFmtId="165" fontId="5" fillId="0" borderId="0" xfId="0" applyNumberFormat="1" applyFont="1"/>
    <xf numFmtId="165" fontId="5" fillId="0" borderId="0" xfId="1" applyNumberFormat="1" applyFont="1" applyAlignment="1">
      <alignment horizontal="right" indent="1"/>
    </xf>
    <xf numFmtId="165" fontId="3" fillId="0" borderId="0" xfId="0" applyNumberFormat="1" applyFont="1"/>
    <xf numFmtId="0" fontId="10" fillId="0" borderId="0" xfId="0" applyFont="1" applyFill="1"/>
    <xf numFmtId="0" fontId="9" fillId="0" borderId="0" xfId="0" applyFont="1" applyFill="1" applyAlignment="1">
      <alignment horizontal="right"/>
    </xf>
    <xf numFmtId="165" fontId="9" fillId="0" borderId="0" xfId="0" applyNumberFormat="1" applyFont="1" applyFill="1"/>
    <xf numFmtId="165" fontId="10" fillId="0" borderId="0" xfId="0" applyNumberFormat="1" applyFont="1" applyFill="1"/>
    <xf numFmtId="0" fontId="10" fillId="0" borderId="1" xfId="0" applyFont="1" applyFill="1" applyBorder="1"/>
    <xf numFmtId="0" fontId="10" fillId="0" borderId="2" xfId="0" applyFont="1" applyFill="1" applyBorder="1"/>
    <xf numFmtId="0" fontId="10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43" fontId="2" fillId="0" borderId="0" xfId="0" applyNumberFormat="1" applyFont="1" applyBorder="1"/>
    <xf numFmtId="43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43" fontId="2" fillId="0" borderId="7" xfId="0" applyNumberFormat="1" applyFont="1" applyBorder="1"/>
    <xf numFmtId="43" fontId="2" fillId="0" borderId="8" xfId="0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workbookViewId="0">
      <selection activeCell="C29" sqref="C29"/>
    </sheetView>
  </sheetViews>
  <sheetFormatPr baseColWidth="10" defaultRowHeight="12.75" x14ac:dyDescent="0.2"/>
  <cols>
    <col min="1" max="1" width="11" style="1"/>
    <col min="2" max="2" width="15.375" style="1" customWidth="1"/>
    <col min="3" max="3" width="30.625" style="1" customWidth="1"/>
    <col min="4" max="4" width="13.125" style="1" bestFit="1" customWidth="1"/>
    <col min="5" max="5" width="11" style="1"/>
    <col min="6" max="8" width="11.375" style="1" bestFit="1" customWidth="1"/>
    <col min="9" max="9" width="11" style="1"/>
    <col min="10" max="10" width="12.375" style="1" bestFit="1" customWidth="1"/>
    <col min="11" max="11" width="12.5" style="1" bestFit="1" customWidth="1"/>
    <col min="12" max="16384" width="11" style="1"/>
  </cols>
  <sheetData>
    <row r="2" spans="1:9" x14ac:dyDescent="0.2">
      <c r="A2" s="7" t="s">
        <v>0</v>
      </c>
    </row>
    <row r="4" spans="1:9" x14ac:dyDescent="0.2">
      <c r="B4" s="1" t="s">
        <v>8</v>
      </c>
    </row>
    <row r="5" spans="1:9" x14ac:dyDescent="0.2">
      <c r="B5" s="1" t="s">
        <v>9</v>
      </c>
    </row>
    <row r="6" spans="1:9" x14ac:dyDescent="0.2">
      <c r="B6" s="1" t="s">
        <v>20</v>
      </c>
    </row>
    <row r="7" spans="1:9" x14ac:dyDescent="0.2">
      <c r="B7" s="1" t="s">
        <v>31</v>
      </c>
    </row>
    <row r="9" spans="1:9" x14ac:dyDescent="0.2">
      <c r="B9" s="1" t="s">
        <v>29</v>
      </c>
      <c r="F9" s="1" t="s">
        <v>30</v>
      </c>
    </row>
    <row r="10" spans="1:9" x14ac:dyDescent="0.2">
      <c r="B10" s="1" t="s">
        <v>5</v>
      </c>
      <c r="C10" s="1" t="s">
        <v>6</v>
      </c>
      <c r="D10" s="1" t="s">
        <v>7</v>
      </c>
      <c r="F10" s="1" t="s">
        <v>5</v>
      </c>
      <c r="G10" s="1" t="s">
        <v>6</v>
      </c>
      <c r="H10" s="1" t="s">
        <v>7</v>
      </c>
      <c r="I10" s="14" t="s">
        <v>39</v>
      </c>
    </row>
    <row r="11" spans="1:9" x14ac:dyDescent="0.2">
      <c r="A11" s="1" t="s">
        <v>1</v>
      </c>
      <c r="B11" s="1">
        <v>100</v>
      </c>
      <c r="C11" s="1">
        <f>B11*(1+2/100)^(ROW($A$13)-ROW(A11))</f>
        <v>104.03999999999999</v>
      </c>
      <c r="D11" s="1">
        <f>B11*(1+2/100)^(ROW($A$14)-ROW(A11))</f>
        <v>106.12079999999999</v>
      </c>
      <c r="F11" s="2">
        <f>B11*100</f>
        <v>10000</v>
      </c>
      <c r="G11" s="2">
        <f t="shared" ref="G11:H14" si="0">C11*100</f>
        <v>10404</v>
      </c>
      <c r="H11" s="2">
        <f t="shared" si="0"/>
        <v>10612.079999999998</v>
      </c>
      <c r="I11" s="4">
        <f>H11-G11</f>
        <v>208.07999999999811</v>
      </c>
    </row>
    <row r="12" spans="1:9" x14ac:dyDescent="0.2">
      <c r="A12" s="1" t="s">
        <v>2</v>
      </c>
      <c r="B12" s="1">
        <v>120</v>
      </c>
      <c r="C12" s="1">
        <f t="shared" ref="C12:C13" si="1">B12*(1+2/100)^(ROW($A$13)-ROW(A12))</f>
        <v>122.4</v>
      </c>
      <c r="D12" s="1">
        <f t="shared" ref="D12:D14" si="2">B12*(1+2/100)^(ROW($A$14)-ROW(A12))</f>
        <v>124.848</v>
      </c>
      <c r="F12" s="2">
        <f t="shared" ref="F12:F14" si="3">B12*100</f>
        <v>12000</v>
      </c>
      <c r="G12" s="2">
        <f t="shared" si="0"/>
        <v>12240</v>
      </c>
      <c r="H12" s="2">
        <f t="shared" si="0"/>
        <v>12484.8</v>
      </c>
    </row>
    <row r="13" spans="1:9" x14ac:dyDescent="0.2">
      <c r="A13" s="1" t="s">
        <v>3</v>
      </c>
      <c r="B13" s="1">
        <v>110</v>
      </c>
      <c r="C13" s="1">
        <f t="shared" si="1"/>
        <v>110</v>
      </c>
      <c r="D13" s="1">
        <f t="shared" si="2"/>
        <v>112.2</v>
      </c>
      <c r="F13" s="2">
        <f t="shared" si="3"/>
        <v>11000</v>
      </c>
      <c r="G13" s="2">
        <f t="shared" si="0"/>
        <v>11000</v>
      </c>
      <c r="H13" s="2">
        <f t="shared" si="0"/>
        <v>11220</v>
      </c>
    </row>
    <row r="14" spans="1:9" x14ac:dyDescent="0.2">
      <c r="A14" s="1" t="s">
        <v>4</v>
      </c>
      <c r="B14" s="1">
        <v>80</v>
      </c>
      <c r="D14" s="1">
        <f t="shared" si="2"/>
        <v>80</v>
      </c>
      <c r="F14" s="2">
        <f t="shared" si="3"/>
        <v>8000</v>
      </c>
      <c r="G14" s="2"/>
      <c r="H14" s="2">
        <f t="shared" si="0"/>
        <v>8000</v>
      </c>
    </row>
    <row r="16" spans="1:9" x14ac:dyDescent="0.2">
      <c r="A16" s="7" t="s">
        <v>10</v>
      </c>
    </row>
    <row r="17" spans="1:11" x14ac:dyDescent="0.2">
      <c r="J17" s="1" t="s">
        <v>36</v>
      </c>
      <c r="K17" s="1" t="s">
        <v>37</v>
      </c>
    </row>
    <row r="18" spans="1:11" x14ac:dyDescent="0.2">
      <c r="A18" s="1" t="s">
        <v>1</v>
      </c>
    </row>
    <row r="19" spans="1:11" x14ac:dyDescent="0.2">
      <c r="B19" s="1" t="s">
        <v>16</v>
      </c>
      <c r="D19" s="6">
        <f>-0.1*G11</f>
        <v>-1040.4000000000001</v>
      </c>
      <c r="J19" s="12">
        <f>D19</f>
        <v>-1040.4000000000001</v>
      </c>
    </row>
    <row r="20" spans="1:11" x14ac:dyDescent="0.2">
      <c r="B20" s="1" t="s">
        <v>17</v>
      </c>
      <c r="D20" s="6">
        <f>-0.1*H11</f>
        <v>-1061.2079999999999</v>
      </c>
      <c r="J20" s="12"/>
      <c r="K20" s="11">
        <f>D20</f>
        <v>-1061.2079999999999</v>
      </c>
    </row>
    <row r="21" spans="1:11" x14ac:dyDescent="0.2">
      <c r="B21" s="9"/>
      <c r="C21" s="9"/>
      <c r="D21" s="10"/>
      <c r="J21" s="12"/>
    </row>
    <row r="22" spans="1:11" x14ac:dyDescent="0.2">
      <c r="A22" s="1" t="s">
        <v>3</v>
      </c>
      <c r="B22" s="9"/>
      <c r="C22" s="9"/>
      <c r="D22" s="10"/>
      <c r="J22" s="12"/>
    </row>
    <row r="23" spans="1:11" x14ac:dyDescent="0.2">
      <c r="B23" s="1" t="s">
        <v>12</v>
      </c>
      <c r="D23" s="6">
        <f>-F13</f>
        <v>-11000</v>
      </c>
      <c r="J23" s="12">
        <f>J19+D23</f>
        <v>-12040.4</v>
      </c>
    </row>
    <row r="24" spans="1:11" x14ac:dyDescent="0.2">
      <c r="B24" s="1" t="s">
        <v>13</v>
      </c>
      <c r="D24" s="6"/>
      <c r="J24" s="12"/>
    </row>
    <row r="25" spans="1:11" x14ac:dyDescent="0.2">
      <c r="C25" s="9" t="s">
        <v>23</v>
      </c>
      <c r="D25" s="10">
        <f>-G11</f>
        <v>-10404</v>
      </c>
      <c r="E25" s="5" t="s">
        <v>28</v>
      </c>
      <c r="J25" s="12"/>
    </row>
    <row r="26" spans="1:11" x14ac:dyDescent="0.2">
      <c r="C26" s="1" t="s">
        <v>38</v>
      </c>
      <c r="D26" s="6">
        <f>-D19</f>
        <v>1040.4000000000001</v>
      </c>
      <c r="E26" s="5"/>
      <c r="J26" s="12">
        <f>J23+D26</f>
        <v>-11000</v>
      </c>
    </row>
    <row r="27" spans="1:11" x14ac:dyDescent="0.2">
      <c r="C27" s="9" t="s">
        <v>22</v>
      </c>
      <c r="D27" s="10">
        <f>F13</f>
        <v>11000</v>
      </c>
      <c r="E27" s="5" t="s">
        <v>32</v>
      </c>
    </row>
    <row r="28" spans="1:11" x14ac:dyDescent="0.2">
      <c r="C28" s="7" t="s">
        <v>49</v>
      </c>
      <c r="D28" s="28">
        <f>D25+D27</f>
        <v>596</v>
      </c>
      <c r="E28" s="5"/>
      <c r="J28" s="13">
        <f>J26+D28</f>
        <v>-10404</v>
      </c>
    </row>
    <row r="29" spans="1:11" x14ac:dyDescent="0.2">
      <c r="D29" s="6"/>
    </row>
    <row r="30" spans="1:11" x14ac:dyDescent="0.2">
      <c r="A30" s="1" t="s">
        <v>4</v>
      </c>
      <c r="D30" s="6"/>
    </row>
    <row r="31" spans="1:11" x14ac:dyDescent="0.2">
      <c r="B31" s="1" t="s">
        <v>14</v>
      </c>
      <c r="D31" s="6">
        <f>F14</f>
        <v>8000</v>
      </c>
      <c r="K31" s="4">
        <f>D31+K20</f>
        <v>6938.7920000000004</v>
      </c>
    </row>
    <row r="32" spans="1:11" x14ac:dyDescent="0.2">
      <c r="B32" s="1" t="s">
        <v>15</v>
      </c>
      <c r="D32" s="6"/>
    </row>
    <row r="33" spans="3:11" x14ac:dyDescent="0.2">
      <c r="C33" s="9" t="s">
        <v>27</v>
      </c>
      <c r="D33" s="10">
        <f>H11</f>
        <v>10612.079999999998</v>
      </c>
      <c r="E33" s="5" t="s">
        <v>28</v>
      </c>
      <c r="K33" s="4"/>
    </row>
    <row r="34" spans="3:11" x14ac:dyDescent="0.2">
      <c r="C34" s="1" t="s">
        <v>38</v>
      </c>
      <c r="D34" s="6">
        <f>-D20</f>
        <v>1061.2079999999999</v>
      </c>
      <c r="E34" s="5"/>
      <c r="K34" s="4">
        <f>K31+D34</f>
        <v>8000</v>
      </c>
    </row>
    <row r="35" spans="3:11" x14ac:dyDescent="0.2">
      <c r="C35" s="9" t="s">
        <v>21</v>
      </c>
      <c r="D35" s="27">
        <f>-F14</f>
        <v>-8000</v>
      </c>
      <c r="E35" s="5" t="s">
        <v>32</v>
      </c>
    </row>
    <row r="36" spans="3:11" x14ac:dyDescent="0.2">
      <c r="C36" s="7" t="s">
        <v>49</v>
      </c>
      <c r="D36" s="28">
        <f>D33+D35</f>
        <v>2612.0799999999981</v>
      </c>
      <c r="K36" s="13">
        <f>K34+D36</f>
        <v>10612.079999999998</v>
      </c>
    </row>
    <row r="38" spans="3:11" x14ac:dyDescent="0.2">
      <c r="J38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58"/>
  <sheetViews>
    <sheetView tabSelected="1" workbookViewId="0">
      <selection activeCell="J22" sqref="J22"/>
    </sheetView>
  </sheetViews>
  <sheetFormatPr baseColWidth="10" defaultRowHeight="12.75" x14ac:dyDescent="0.2"/>
  <cols>
    <col min="1" max="1" width="11" style="1"/>
    <col min="2" max="2" width="15.375" style="1" customWidth="1"/>
    <col min="3" max="3" width="25.625" style="1" customWidth="1"/>
    <col min="4" max="4" width="13.125" style="1" bestFit="1" customWidth="1"/>
    <col min="5" max="5" width="14.125" style="1" customWidth="1"/>
    <col min="6" max="8" width="11.375" style="1" bestFit="1" customWidth="1"/>
    <col min="9" max="9" width="11" style="1" customWidth="1"/>
    <col min="10" max="11" width="12.5" style="1" bestFit="1" customWidth="1"/>
    <col min="12" max="13" width="16.375" style="1" bestFit="1" customWidth="1"/>
    <col min="14" max="15" width="15.125" style="1" bestFit="1" customWidth="1"/>
    <col min="16" max="16384" width="11" style="1"/>
  </cols>
  <sheetData>
    <row r="2" spans="1:9" x14ac:dyDescent="0.2">
      <c r="A2" s="7" t="s">
        <v>0</v>
      </c>
    </row>
    <row r="4" spans="1:9" x14ac:dyDescent="0.2">
      <c r="B4" s="1" t="s">
        <v>8</v>
      </c>
    </row>
    <row r="5" spans="1:9" x14ac:dyDescent="0.2">
      <c r="B5" s="1" t="s">
        <v>9</v>
      </c>
    </row>
    <row r="6" spans="1:9" x14ac:dyDescent="0.2">
      <c r="B6" s="1" t="s">
        <v>20</v>
      </c>
    </row>
    <row r="7" spans="1:9" x14ac:dyDescent="0.2">
      <c r="B7" s="1" t="s">
        <v>31</v>
      </c>
    </row>
    <row r="9" spans="1:9" x14ac:dyDescent="0.2">
      <c r="B9" s="7" t="s">
        <v>29</v>
      </c>
      <c r="C9" s="7"/>
      <c r="D9" s="7"/>
      <c r="E9" s="7"/>
      <c r="F9" s="7" t="s">
        <v>30</v>
      </c>
    </row>
    <row r="10" spans="1:9" x14ac:dyDescent="0.2">
      <c r="B10" s="1" t="s">
        <v>5</v>
      </c>
      <c r="C10" s="1" t="s">
        <v>6</v>
      </c>
      <c r="D10" s="1" t="s">
        <v>7</v>
      </c>
      <c r="F10" s="1" t="s">
        <v>5</v>
      </c>
      <c r="G10" s="1" t="s">
        <v>6</v>
      </c>
      <c r="H10" s="1" t="s">
        <v>7</v>
      </c>
      <c r="I10" s="14" t="s">
        <v>39</v>
      </c>
    </row>
    <row r="11" spans="1:9" x14ac:dyDescent="0.2">
      <c r="A11" s="1" t="s">
        <v>1</v>
      </c>
      <c r="B11" s="1">
        <v>100</v>
      </c>
      <c r="C11" s="1">
        <f>B11*(1+2/100)^(ROW($A$13)-ROW(A11))</f>
        <v>104.03999999999999</v>
      </c>
      <c r="D11" s="1">
        <f>B11*(1+2/100)^(ROW($A$14)-ROW(A11))</f>
        <v>106.12079999999999</v>
      </c>
      <c r="F11" s="2">
        <f>B11*100</f>
        <v>10000</v>
      </c>
      <c r="G11" s="2">
        <f t="shared" ref="G11:G13" si="0">C11*100</f>
        <v>10404</v>
      </c>
      <c r="H11" s="2">
        <f t="shared" ref="H11:H14" si="1">D11*100</f>
        <v>10612.079999999998</v>
      </c>
      <c r="I11" s="16">
        <f>H11-G11</f>
        <v>208.07999999999811</v>
      </c>
    </row>
    <row r="12" spans="1:9" x14ac:dyDescent="0.2">
      <c r="A12" s="1" t="s">
        <v>2</v>
      </c>
      <c r="B12" s="1">
        <v>120</v>
      </c>
      <c r="C12" s="1">
        <f t="shared" ref="C12:C13" si="2">B12*(1+2/100)^(ROW($A$13)-ROW(A12))</f>
        <v>122.4</v>
      </c>
      <c r="D12" s="1">
        <f t="shared" ref="D12:D14" si="3">B12*(1+2/100)^(ROW($A$14)-ROW(A12))</f>
        <v>124.848</v>
      </c>
      <c r="F12" s="2">
        <f t="shared" ref="F12:F14" si="4">B12*100</f>
        <v>12000</v>
      </c>
      <c r="G12" s="2">
        <f t="shared" si="0"/>
        <v>12240</v>
      </c>
      <c r="H12" s="2">
        <f t="shared" si="1"/>
        <v>12484.8</v>
      </c>
    </row>
    <row r="13" spans="1:9" x14ac:dyDescent="0.2">
      <c r="A13" s="1" t="s">
        <v>3</v>
      </c>
      <c r="B13" s="1">
        <v>110</v>
      </c>
      <c r="C13" s="1">
        <f t="shared" si="2"/>
        <v>110</v>
      </c>
      <c r="D13" s="1">
        <f t="shared" si="3"/>
        <v>112.2</v>
      </c>
      <c r="F13" s="2">
        <f t="shared" si="4"/>
        <v>11000</v>
      </c>
      <c r="G13" s="2">
        <f t="shared" si="0"/>
        <v>11000</v>
      </c>
      <c r="H13" s="2">
        <f t="shared" si="1"/>
        <v>11220</v>
      </c>
    </row>
    <row r="14" spans="1:9" x14ac:dyDescent="0.2">
      <c r="A14" s="1" t="s">
        <v>4</v>
      </c>
      <c r="B14" s="1">
        <v>80</v>
      </c>
      <c r="D14" s="1">
        <f t="shared" si="3"/>
        <v>80</v>
      </c>
      <c r="F14" s="2">
        <f t="shared" si="4"/>
        <v>8000</v>
      </c>
      <c r="G14" s="2"/>
      <c r="H14" s="2">
        <f t="shared" si="1"/>
        <v>8000</v>
      </c>
    </row>
    <row r="16" spans="1:9" x14ac:dyDescent="0.2">
      <c r="B16" s="33" t="s">
        <v>46</v>
      </c>
      <c r="C16" s="34"/>
      <c r="D16" s="34"/>
      <c r="E16" s="35"/>
    </row>
    <row r="17" spans="1:16" x14ac:dyDescent="0.2">
      <c r="B17" s="36"/>
      <c r="C17" s="37" t="s">
        <v>47</v>
      </c>
      <c r="D17" s="38">
        <f>D29+D34</f>
        <v>596</v>
      </c>
      <c r="E17" s="39">
        <f>F13-D17</f>
        <v>10404</v>
      </c>
    </row>
    <row r="18" spans="1:16" x14ac:dyDescent="0.2">
      <c r="B18" s="40"/>
      <c r="C18" s="41" t="s">
        <v>48</v>
      </c>
      <c r="D18" s="42">
        <f>D30+D35+D48</f>
        <v>2612.0799999999972</v>
      </c>
      <c r="E18" s="43">
        <f>D18+D49</f>
        <v>10612.079999999998</v>
      </c>
    </row>
    <row r="21" spans="1:16" x14ac:dyDescent="0.2">
      <c r="A21" s="7" t="s">
        <v>10</v>
      </c>
      <c r="J21" s="5" t="s">
        <v>53</v>
      </c>
      <c r="K21" s="5"/>
      <c r="L21" s="5" t="s">
        <v>44</v>
      </c>
      <c r="M21" s="5"/>
      <c r="N21" s="5" t="s">
        <v>44</v>
      </c>
      <c r="O21" s="5"/>
    </row>
    <row r="22" spans="1:16" x14ac:dyDescent="0.2">
      <c r="J22" s="1" t="s">
        <v>36</v>
      </c>
      <c r="K22" s="1" t="s">
        <v>37</v>
      </c>
      <c r="L22" s="1" t="s">
        <v>40</v>
      </c>
      <c r="M22" s="1" t="s">
        <v>41</v>
      </c>
      <c r="N22" s="1" t="s">
        <v>42</v>
      </c>
      <c r="O22" s="1" t="s">
        <v>43</v>
      </c>
    </row>
    <row r="23" spans="1:16" x14ac:dyDescent="0.2">
      <c r="A23" s="1" t="s">
        <v>1</v>
      </c>
    </row>
    <row r="24" spans="1:16" x14ac:dyDescent="0.2">
      <c r="B24" s="1" t="s">
        <v>16</v>
      </c>
      <c r="D24" s="6">
        <f>-0.1*G11</f>
        <v>-1040.4000000000001</v>
      </c>
      <c r="J24" s="11">
        <f>D24</f>
        <v>-1040.4000000000001</v>
      </c>
      <c r="L24" s="11">
        <f>-D24</f>
        <v>1040.4000000000001</v>
      </c>
      <c r="M24" s="11">
        <f>-D25</f>
        <v>1061.2079999999999</v>
      </c>
    </row>
    <row r="25" spans="1:16" x14ac:dyDescent="0.2">
      <c r="B25" s="1" t="s">
        <v>17</v>
      </c>
      <c r="D25" s="6">
        <f>-0.1*H11</f>
        <v>-1061.2079999999999</v>
      </c>
      <c r="K25" s="11">
        <f>D25</f>
        <v>-1061.2079999999999</v>
      </c>
    </row>
    <row r="26" spans="1:16" x14ac:dyDescent="0.2">
      <c r="D26" s="6"/>
    </row>
    <row r="27" spans="1:16" x14ac:dyDescent="0.2">
      <c r="A27" s="1" t="s">
        <v>2</v>
      </c>
      <c r="D27" s="6"/>
    </row>
    <row r="28" spans="1:16" x14ac:dyDescent="0.2">
      <c r="B28" s="1" t="s">
        <v>24</v>
      </c>
      <c r="D28" s="6"/>
    </row>
    <row r="29" spans="1:16" s="17" customFormat="1" ht="31.5" customHeight="1" x14ac:dyDescent="0.2">
      <c r="B29" s="18" t="s">
        <v>18</v>
      </c>
      <c r="D29" s="24">
        <f>-N29</f>
        <v>1836</v>
      </c>
      <c r="F29" s="22"/>
      <c r="G29" s="22"/>
      <c r="H29" s="22"/>
      <c r="I29" s="22"/>
      <c r="J29" s="15">
        <f>J24+D29</f>
        <v>795.59999999999991</v>
      </c>
      <c r="L29" s="21">
        <f>G11-G12+$L$24</f>
        <v>-795.59999999999991</v>
      </c>
      <c r="M29" s="20"/>
      <c r="N29" s="19">
        <f>L29-L24</f>
        <v>-1836</v>
      </c>
      <c r="P29" s="22" t="s">
        <v>34</v>
      </c>
    </row>
    <row r="30" spans="1:16" s="17" customFormat="1" ht="28.5" customHeight="1" x14ac:dyDescent="0.2">
      <c r="B30" s="18" t="s">
        <v>19</v>
      </c>
      <c r="D30" s="24">
        <f>-O30</f>
        <v>-1872.7200000000018</v>
      </c>
      <c r="E30" s="24"/>
      <c r="F30" s="22"/>
      <c r="G30" s="22"/>
      <c r="H30" s="22"/>
      <c r="I30" s="22"/>
      <c r="K30" s="15">
        <f>K25+D30</f>
        <v>-2933.9280000000017</v>
      </c>
      <c r="M30" s="21">
        <f>$M$24+H12-H11</f>
        <v>2933.9280000000017</v>
      </c>
      <c r="O30" s="19">
        <f>M30-M24</f>
        <v>1872.7200000000018</v>
      </c>
      <c r="P30" s="22" t="s">
        <v>35</v>
      </c>
    </row>
    <row r="31" spans="1:16" x14ac:dyDescent="0.2">
      <c r="D31" s="6"/>
      <c r="E31" s="23"/>
      <c r="F31" s="23"/>
      <c r="G31" s="23"/>
      <c r="H31" s="23"/>
      <c r="I31" s="23"/>
    </row>
    <row r="32" spans="1:16" x14ac:dyDescent="0.2">
      <c r="A32" s="1" t="s">
        <v>3</v>
      </c>
      <c r="D32" s="6"/>
      <c r="E32" s="23"/>
      <c r="F32" s="23"/>
      <c r="G32" s="23"/>
      <c r="H32" s="23"/>
      <c r="I32" s="23"/>
    </row>
    <row r="33" spans="1:16" x14ac:dyDescent="0.2">
      <c r="B33" s="1" t="s">
        <v>11</v>
      </c>
      <c r="D33" s="6"/>
      <c r="E33" s="23"/>
      <c r="F33" s="23"/>
      <c r="G33" s="23"/>
      <c r="H33" s="23"/>
      <c r="I33" s="23"/>
    </row>
    <row r="34" spans="1:16" x14ac:dyDescent="0.2">
      <c r="B34" s="18" t="s">
        <v>18</v>
      </c>
      <c r="D34" s="6">
        <f>-N34</f>
        <v>-1240</v>
      </c>
      <c r="E34" s="23"/>
      <c r="F34" s="23"/>
      <c r="G34" s="23"/>
      <c r="H34" s="23"/>
      <c r="I34" s="23"/>
      <c r="J34" s="25">
        <f>J29+D34</f>
        <v>-444.40000000000009</v>
      </c>
      <c r="L34" s="25">
        <f>L24+(G11-G13)</f>
        <v>444.40000000000009</v>
      </c>
      <c r="N34" s="25">
        <f>L34-L29</f>
        <v>1240</v>
      </c>
      <c r="P34" s="22" t="s">
        <v>35</v>
      </c>
    </row>
    <row r="35" spans="1:16" s="17" customFormat="1" ht="30" customHeight="1" x14ac:dyDescent="0.2">
      <c r="B35" s="18" t="s">
        <v>19</v>
      </c>
      <c r="D35" s="24">
        <f>-O35</f>
        <v>1264.7999999999993</v>
      </c>
      <c r="F35" s="22"/>
      <c r="G35" s="22"/>
      <c r="H35" s="22"/>
      <c r="I35" s="22"/>
      <c r="K35" s="15">
        <f>K30+D35</f>
        <v>-1669.1280000000024</v>
      </c>
      <c r="M35" s="21">
        <f>$M$24+H13-H11</f>
        <v>1669.1280000000024</v>
      </c>
      <c r="N35" s="21"/>
      <c r="O35" s="19">
        <f>M35-M30</f>
        <v>-1264.7999999999993</v>
      </c>
      <c r="P35" s="22" t="s">
        <v>25</v>
      </c>
    </row>
    <row r="36" spans="1:16" x14ac:dyDescent="0.2">
      <c r="B36" s="3"/>
      <c r="D36" s="6"/>
      <c r="E36" s="5"/>
    </row>
    <row r="37" spans="1:16" x14ac:dyDescent="0.2">
      <c r="B37" s="1" t="s">
        <v>12</v>
      </c>
      <c r="D37" s="6">
        <f>-F13</f>
        <v>-11000</v>
      </c>
      <c r="J37" s="4">
        <f>J34+D37</f>
        <v>-11444.4</v>
      </c>
    </row>
    <row r="38" spans="1:16" x14ac:dyDescent="0.2">
      <c r="B38" s="1" t="s">
        <v>13</v>
      </c>
      <c r="D38" s="6"/>
    </row>
    <row r="39" spans="1:16" x14ac:dyDescent="0.2">
      <c r="C39" s="9" t="s">
        <v>23</v>
      </c>
      <c r="D39" s="10">
        <f>-G11</f>
        <v>-10404</v>
      </c>
      <c r="E39" s="5" t="s">
        <v>33</v>
      </c>
      <c r="J39" s="4"/>
    </row>
    <row r="40" spans="1:16" x14ac:dyDescent="0.2">
      <c r="C40" s="1" t="s">
        <v>45</v>
      </c>
      <c r="D40" s="6">
        <f>-D24</f>
        <v>1040.4000000000001</v>
      </c>
      <c r="E40" s="5"/>
      <c r="J40" s="4">
        <f>J37+D40</f>
        <v>-10404</v>
      </c>
    </row>
    <row r="41" spans="1:16" x14ac:dyDescent="0.2">
      <c r="C41" s="9" t="s">
        <v>22</v>
      </c>
      <c r="D41" s="10">
        <f>F13</f>
        <v>11000</v>
      </c>
      <c r="E41" s="5" t="s">
        <v>32</v>
      </c>
    </row>
    <row r="42" spans="1:16" x14ac:dyDescent="0.2">
      <c r="C42" s="9" t="s">
        <v>50</v>
      </c>
      <c r="D42" s="26">
        <f>D39+D41</f>
        <v>596</v>
      </c>
      <c r="E42" s="5"/>
      <c r="J42" s="13"/>
    </row>
    <row r="43" spans="1:16" x14ac:dyDescent="0.2">
      <c r="C43" s="30" t="s">
        <v>51</v>
      </c>
      <c r="D43" s="31">
        <f>D29+D34</f>
        <v>596</v>
      </c>
      <c r="E43" s="5"/>
      <c r="J43" s="13"/>
    </row>
    <row r="44" spans="1:16" x14ac:dyDescent="0.2">
      <c r="C44" s="29" t="s">
        <v>52</v>
      </c>
      <c r="D44" s="32">
        <f>D42-D43</f>
        <v>0</v>
      </c>
      <c r="J44" s="13">
        <f>J40+D44</f>
        <v>-10404</v>
      </c>
    </row>
    <row r="45" spans="1:16" x14ac:dyDescent="0.2">
      <c r="J45" s="13"/>
    </row>
    <row r="46" spans="1:16" x14ac:dyDescent="0.2">
      <c r="A46" s="1" t="s">
        <v>4</v>
      </c>
      <c r="D46" s="6"/>
    </row>
    <row r="47" spans="1:16" x14ac:dyDescent="0.2">
      <c r="B47" s="1" t="s">
        <v>11</v>
      </c>
      <c r="D47" s="6"/>
      <c r="E47" s="23"/>
      <c r="F47" s="23"/>
      <c r="G47" s="23"/>
      <c r="H47" s="23"/>
      <c r="I47" s="23"/>
    </row>
    <row r="48" spans="1:16" s="17" customFormat="1" ht="30" customHeight="1" x14ac:dyDescent="0.2">
      <c r="B48" s="18" t="s">
        <v>19</v>
      </c>
      <c r="D48" s="24">
        <f>-O48</f>
        <v>3220</v>
      </c>
      <c r="F48" s="22"/>
      <c r="G48" s="22"/>
      <c r="H48" s="22"/>
      <c r="I48" s="22"/>
      <c r="K48" s="15">
        <f>K35+D48</f>
        <v>1550.8719999999976</v>
      </c>
      <c r="M48" s="21">
        <f>$M$24+H14-H11</f>
        <v>-1550.8719999999976</v>
      </c>
      <c r="N48" s="21"/>
      <c r="O48" s="19">
        <f>M48-M35</f>
        <v>-3220</v>
      </c>
      <c r="P48" s="22" t="s">
        <v>25</v>
      </c>
    </row>
    <row r="49" spans="2:11" x14ac:dyDescent="0.2">
      <c r="B49" s="1" t="s">
        <v>14</v>
      </c>
      <c r="D49" s="6">
        <f>F14</f>
        <v>8000</v>
      </c>
      <c r="K49" s="4">
        <f>K48+D49</f>
        <v>9550.8719999999976</v>
      </c>
    </row>
    <row r="50" spans="2:11" x14ac:dyDescent="0.2">
      <c r="B50" s="1" t="s">
        <v>15</v>
      </c>
      <c r="D50" s="6"/>
    </row>
    <row r="51" spans="2:11" x14ac:dyDescent="0.2">
      <c r="C51" s="9" t="s">
        <v>27</v>
      </c>
      <c r="D51" s="10">
        <f>H11</f>
        <v>10612.079999999998</v>
      </c>
      <c r="E51" s="5" t="s">
        <v>26</v>
      </c>
      <c r="K51" s="4"/>
    </row>
    <row r="52" spans="2:11" x14ac:dyDescent="0.2">
      <c r="C52" s="1" t="s">
        <v>45</v>
      </c>
      <c r="D52" s="6">
        <f>-D25</f>
        <v>1061.2079999999999</v>
      </c>
      <c r="E52" s="5"/>
      <c r="K52" s="4">
        <f>K49+D52</f>
        <v>10612.079999999998</v>
      </c>
    </row>
    <row r="53" spans="2:11" x14ac:dyDescent="0.2">
      <c r="C53" s="9" t="s">
        <v>21</v>
      </c>
      <c r="D53" s="27">
        <f>-F14</f>
        <v>-8000</v>
      </c>
      <c r="E53" s="5" t="s">
        <v>32</v>
      </c>
      <c r="K53" s="4"/>
    </row>
    <row r="54" spans="2:11" x14ac:dyDescent="0.2">
      <c r="C54" s="9" t="s">
        <v>50</v>
      </c>
      <c r="D54" s="26">
        <f>D51+D53</f>
        <v>2612.0799999999981</v>
      </c>
    </row>
    <row r="55" spans="2:11" x14ac:dyDescent="0.2">
      <c r="C55" s="8" t="s">
        <v>51</v>
      </c>
      <c r="D55" s="26">
        <f>D30+D35+D48</f>
        <v>2612.0799999999972</v>
      </c>
    </row>
    <row r="56" spans="2:11" x14ac:dyDescent="0.2">
      <c r="C56" s="7" t="s">
        <v>52</v>
      </c>
      <c r="D56" s="28">
        <f>D54-D55</f>
        <v>0</v>
      </c>
      <c r="K56" s="13">
        <f>K52+D56</f>
        <v>10612.079999999998</v>
      </c>
    </row>
    <row r="57" spans="2:11" x14ac:dyDescent="0.2">
      <c r="D57" s="25"/>
    </row>
    <row r="58" spans="2:11" x14ac:dyDescent="0.2">
      <c r="D58" s="2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Sans_appels_marge</vt:lpstr>
      <vt:lpstr>Avec_appels_marge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Matthey Christophe BFS</dc:creator>
  <cp:lastModifiedBy>chris</cp:lastModifiedBy>
  <dcterms:created xsi:type="dcterms:W3CDTF">2020-04-21T11:27:46Z</dcterms:created>
  <dcterms:modified xsi:type="dcterms:W3CDTF">2020-04-23T08:07:49Z</dcterms:modified>
</cp:coreProperties>
</file>