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Documents\Divers intéressant\Secteur financier\"/>
    </mc:Choice>
  </mc:AlternateContent>
  <bookViews>
    <workbookView xWindow="0" yWindow="0" windowWidth="28800" windowHeight="11460"/>
  </bookViews>
  <sheets>
    <sheet name="Sans_appels_marge" sheetId="3" r:id="rId1"/>
    <sheet name="Avec_appels_mar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34" i="1"/>
  <c r="K43" i="1"/>
  <c r="K42" i="1"/>
  <c r="K41" i="1"/>
  <c r="K39" i="1"/>
  <c r="J34" i="1"/>
  <c r="D42" i="1"/>
  <c r="J32" i="1"/>
  <c r="K30" i="1"/>
  <c r="K25" i="1"/>
  <c r="J24" i="1"/>
  <c r="K20" i="1"/>
  <c r="J19" i="1"/>
  <c r="D33" i="3"/>
  <c r="K33" i="3"/>
  <c r="K34" i="3" s="1"/>
  <c r="K35" i="3" s="1"/>
  <c r="D34" i="3"/>
  <c r="J28" i="3"/>
  <c r="J27" i="3"/>
  <c r="D27" i="3"/>
  <c r="D26" i="3"/>
  <c r="K31" i="3"/>
  <c r="J24" i="3"/>
  <c r="K21" i="3"/>
  <c r="J20" i="3"/>
  <c r="J35" i="1" l="1"/>
  <c r="J36" i="1" s="1"/>
  <c r="F14" i="3"/>
  <c r="D35" i="3" s="1"/>
  <c r="D14" i="3"/>
  <c r="H14" i="3" s="1"/>
  <c r="F13" i="3"/>
  <c r="D28" i="3" s="1"/>
  <c r="D13" i="3"/>
  <c r="H13" i="3" s="1"/>
  <c r="C13" i="3"/>
  <c r="G13" i="3" s="1"/>
  <c r="F12" i="3"/>
  <c r="D12" i="3"/>
  <c r="H12" i="3" s="1"/>
  <c r="D21" i="3" s="1"/>
  <c r="C12" i="3"/>
  <c r="G12" i="3" s="1"/>
  <c r="D20" i="3" s="1"/>
  <c r="F11" i="3"/>
  <c r="D11" i="3"/>
  <c r="H11" i="3" s="1"/>
  <c r="C11" i="3"/>
  <c r="G11" i="3" s="1"/>
  <c r="J26" i="3" s="1"/>
  <c r="F14" i="1"/>
  <c r="D43" i="1" s="1"/>
  <c r="F13" i="1"/>
  <c r="D32" i="1" s="1"/>
  <c r="F12" i="1"/>
  <c r="F11" i="1"/>
  <c r="D12" i="1"/>
  <c r="H12" i="1" s="1"/>
  <c r="D13" i="1"/>
  <c r="H13" i="1" s="1"/>
  <c r="D14" i="1"/>
  <c r="H14" i="1" s="1"/>
  <c r="D11" i="1"/>
  <c r="H11" i="1" s="1"/>
  <c r="C13" i="1"/>
  <c r="G13" i="1" s="1"/>
  <c r="C12" i="1"/>
  <c r="G12" i="1" s="1"/>
  <c r="C11" i="1"/>
  <c r="G11" i="1" s="1"/>
  <c r="D30" i="1" l="1"/>
  <c r="D24" i="1"/>
  <c r="D41" i="1"/>
  <c r="D25" i="1"/>
  <c r="D24" i="3"/>
  <c r="D31" i="3"/>
  <c r="J11" i="3"/>
  <c r="D39" i="1"/>
  <c r="D20" i="1"/>
  <c r="D36" i="1"/>
  <c r="D19" i="1"/>
  <c r="J11" i="1"/>
  <c r="D26" i="1" l="1"/>
</calcChain>
</file>

<file path=xl/sharedStrings.xml><?xml version="1.0" encoding="utf-8"?>
<sst xmlns="http://schemas.openxmlformats.org/spreadsheetml/2006/main" count="92" uniqueCount="43">
  <si>
    <t>Opérations</t>
  </si>
  <si>
    <t>t</t>
  </si>
  <si>
    <t>t+1</t>
  </si>
  <si>
    <t>t+2</t>
  </si>
  <si>
    <t>t+3</t>
  </si>
  <si>
    <t>prix spot</t>
  </si>
  <si>
    <t>prix future t+2</t>
  </si>
  <si>
    <t>prix future t+3</t>
  </si>
  <si>
    <t>Vente 100mt de blé en t+3m - prix basé sur spot en t+3</t>
  </si>
  <si>
    <t>Achat prévu en t+2m (1m pour le voyage) - prix basé sur spot en t+2</t>
  </si>
  <si>
    <t>Mouvements</t>
  </si>
  <si>
    <t>Appel de marge</t>
  </si>
  <si>
    <t>Pmt achat</t>
  </si>
  <si>
    <t>Débouclement future t+2</t>
  </si>
  <si>
    <t>Encaissement vente</t>
  </si>
  <si>
    <t>Débouclement future t+3</t>
  </si>
  <si>
    <t>Marge initiale : achat future t+2</t>
  </si>
  <si>
    <t>Marge initiale : vente future t+3</t>
  </si>
  <si>
    <t>Future t+2</t>
  </si>
  <si>
    <t>Future t+3</t>
  </si>
  <si>
    <r>
      <t xml:space="preserve">Prix future t+x = prix spot * (1+2%)^x </t>
    </r>
    <r>
      <rPr>
        <b/>
        <sz val="10"/>
        <color theme="1"/>
        <rFont val="Arial"/>
        <family val="2"/>
      </rPr>
      <t>= prix qui sera payé à l'échéance du contrat</t>
    </r>
  </si>
  <si>
    <t>Achat spot</t>
  </si>
  <si>
    <t>Vente spot</t>
  </si>
  <si>
    <t>Pmt future</t>
  </si>
  <si>
    <t>Appels de marge (variation de valeur)</t>
  </si>
  <si>
    <t>en ta faveur car si tu liquides ta position (conclus la transaction inverse), tu fais une perte moins grande que ce qui a déjà été couvert par l'appel de marge précédent</t>
  </si>
  <si>
    <t>Valeur prévue initialement par future - marge accumulée</t>
  </si>
  <si>
    <t>Réception pmt future</t>
  </si>
  <si>
    <t>Valeur prévue initialement par future</t>
  </si>
  <si>
    <t>Prix</t>
  </si>
  <si>
    <t>Valeur contrat</t>
  </si>
  <si>
    <t>Marge initiale 10% valeur contrat future</t>
  </si>
  <si>
    <t>Pour déboucler future, soit (prise de) livraison, soit transaction inverse</t>
  </si>
  <si>
    <t>Total</t>
  </si>
  <si>
    <t>Valeur prévue initialement par future - utilisation marge accumulée</t>
  </si>
  <si>
    <t>en ta faveur car si tu liquides ta position (cad conclus la transaction inverse), tu fais ce gain (variation prix future)</t>
  </si>
  <si>
    <t>en la faveur du broker car si tu liquides ta position (conclus la transaction inverse), tu fais cette perte (- variation prix future)</t>
  </si>
  <si>
    <t>Solde achat t+2</t>
  </si>
  <si>
    <t>Solde vente t+3</t>
  </si>
  <si>
    <t>Valeur prévue initialement par future + marge déjà versée</t>
  </si>
  <si>
    <t>Récupération marge versée</t>
  </si>
  <si>
    <t>En fait, utilisé pour pmt future</t>
  </si>
  <si>
    <t>En fait, utilisé pour achat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</si>
</sst>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_-;\-* #,##0.0_-;_-* &quot;-&quot;??_-;_-@_-"/>
    <numFmt numFmtId="165" formatCode="_-* #,##0.00\ _C_H_F_-;\-* #,##0.00\ _C_H_F_-;_-* &quot;-&quot;??\ _C_H_F_-;_-@_-"/>
    <numFmt numFmtId="166" formatCode="_-* #,##0.0\ _C_H_F_-;\-* #,##0.0\ _C_H_F_-;_-* &quot;-&quot;?\ _C_H_F_-;_-@_-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4" fillId="0" borderId="0" xfId="0" applyFont="1"/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 indent="1"/>
    </xf>
    <xf numFmtId="0" fontId="3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64" fontId="5" fillId="0" borderId="0" xfId="1" applyNumberFormat="1" applyFont="1" applyAlignment="1">
      <alignment horizontal="right"/>
    </xf>
    <xf numFmtId="164" fontId="2" fillId="0" borderId="0" xfId="0" applyNumberFormat="1" applyFont="1"/>
    <xf numFmtId="166" fontId="2" fillId="0" borderId="0" xfId="0" applyNumberFormat="1" applyFont="1"/>
    <xf numFmtId="166" fontId="6" fillId="0" borderId="0" xfId="0" applyNumberFormat="1" applyFont="1" applyFill="1"/>
    <xf numFmtId="0" fontId="4" fillId="0" borderId="0" xfId="0" applyFont="1" applyAlignme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workbookViewId="0">
      <selection activeCell="J5" sqref="J5"/>
    </sheetView>
  </sheetViews>
  <sheetFormatPr baseColWidth="10" defaultRowHeight="12.75" x14ac:dyDescent="0.2"/>
  <cols>
    <col min="1" max="1" width="11" style="1"/>
    <col min="2" max="2" width="15.375" style="1" customWidth="1"/>
    <col min="3" max="3" width="30.625" style="1" customWidth="1"/>
    <col min="4" max="4" width="13.125" style="1" bestFit="1" customWidth="1"/>
    <col min="5" max="5" width="11" style="1"/>
    <col min="6" max="8" width="11.375" style="1" bestFit="1" customWidth="1"/>
    <col min="9" max="9" width="11" style="1"/>
    <col min="10" max="10" width="12.375" style="1" bestFit="1" customWidth="1"/>
    <col min="11" max="11" width="12.5" style="1" bestFit="1" customWidth="1"/>
    <col min="12" max="16384" width="11" style="1"/>
  </cols>
  <sheetData>
    <row r="2" spans="1:10" x14ac:dyDescent="0.2">
      <c r="A2" s="8" t="s">
        <v>0</v>
      </c>
    </row>
    <row r="4" spans="1:10" x14ac:dyDescent="0.2">
      <c r="B4" s="1" t="s">
        <v>8</v>
      </c>
    </row>
    <row r="5" spans="1:10" x14ac:dyDescent="0.2">
      <c r="B5" s="1" t="s">
        <v>9</v>
      </c>
    </row>
    <row r="6" spans="1:10" x14ac:dyDescent="0.2">
      <c r="B6" s="1" t="s">
        <v>20</v>
      </c>
    </row>
    <row r="7" spans="1:10" x14ac:dyDescent="0.2">
      <c r="B7" s="1" t="s">
        <v>31</v>
      </c>
    </row>
    <row r="9" spans="1:10" x14ac:dyDescent="0.2">
      <c r="B9" s="1" t="s">
        <v>29</v>
      </c>
      <c r="F9" s="1" t="s">
        <v>30</v>
      </c>
    </row>
    <row r="10" spans="1:10" x14ac:dyDescent="0.2">
      <c r="B10" s="1" t="s">
        <v>5</v>
      </c>
      <c r="C10" s="1" t="s">
        <v>6</v>
      </c>
      <c r="D10" s="1" t="s">
        <v>7</v>
      </c>
      <c r="F10" s="1" t="s">
        <v>5</v>
      </c>
      <c r="G10" s="1" t="s">
        <v>6</v>
      </c>
      <c r="H10" s="1" t="s">
        <v>7</v>
      </c>
    </row>
    <row r="11" spans="1:10" x14ac:dyDescent="0.2">
      <c r="A11" s="1" t="s">
        <v>1</v>
      </c>
      <c r="B11" s="1">
        <v>100</v>
      </c>
      <c r="C11" s="1">
        <f>B11*(1+2/100)^(ROW($A$13)-ROW(A11))</f>
        <v>104.03999999999999</v>
      </c>
      <c r="D11" s="1">
        <f>B11*(1+2/100)^(ROW($A$14)-ROW(A11))</f>
        <v>106.12079999999999</v>
      </c>
      <c r="F11" s="2">
        <f>B11*100</f>
        <v>10000</v>
      </c>
      <c r="G11" s="2">
        <f t="shared" ref="G11:H14" si="0">C11*100</f>
        <v>10404</v>
      </c>
      <c r="H11" s="2">
        <f t="shared" si="0"/>
        <v>10612.079999999998</v>
      </c>
      <c r="J11" s="4">
        <f>H11-G11</f>
        <v>208.07999999999811</v>
      </c>
    </row>
    <row r="12" spans="1:10" x14ac:dyDescent="0.2">
      <c r="A12" s="1" t="s">
        <v>2</v>
      </c>
      <c r="B12" s="1">
        <v>120</v>
      </c>
      <c r="C12" s="1">
        <f t="shared" ref="C12:C13" si="1">B12*(1+2/100)^(ROW($A$13)-ROW(A12))</f>
        <v>122.4</v>
      </c>
      <c r="D12" s="1">
        <f t="shared" ref="D12:D14" si="2">B12*(1+2/100)^(ROW($A$14)-ROW(A12))</f>
        <v>124.848</v>
      </c>
      <c r="F12" s="2">
        <f t="shared" ref="F12:F14" si="3">B12*100</f>
        <v>12000</v>
      </c>
      <c r="G12" s="2">
        <f t="shared" si="0"/>
        <v>12240</v>
      </c>
      <c r="H12" s="2">
        <f t="shared" si="0"/>
        <v>12484.8</v>
      </c>
    </row>
    <row r="13" spans="1:10" x14ac:dyDescent="0.2">
      <c r="A13" s="1" t="s">
        <v>3</v>
      </c>
      <c r="B13" s="1">
        <v>110</v>
      </c>
      <c r="C13" s="1">
        <f t="shared" si="1"/>
        <v>110</v>
      </c>
      <c r="D13" s="1">
        <f t="shared" si="2"/>
        <v>112.2</v>
      </c>
      <c r="F13" s="2">
        <f t="shared" si="3"/>
        <v>11000</v>
      </c>
      <c r="G13" s="2">
        <f t="shared" si="0"/>
        <v>11000</v>
      </c>
      <c r="H13" s="2">
        <f t="shared" si="0"/>
        <v>11220</v>
      </c>
    </row>
    <row r="14" spans="1:10" x14ac:dyDescent="0.2">
      <c r="A14" s="1" t="s">
        <v>4</v>
      </c>
      <c r="B14" s="1">
        <v>80</v>
      </c>
      <c r="D14" s="1">
        <f t="shared" si="2"/>
        <v>80</v>
      </c>
      <c r="F14" s="2">
        <f t="shared" si="3"/>
        <v>8000</v>
      </c>
      <c r="G14" s="2"/>
      <c r="H14" s="2">
        <f t="shared" si="0"/>
        <v>8000</v>
      </c>
    </row>
    <row r="17" spans="1:11" x14ac:dyDescent="0.2">
      <c r="A17" s="8" t="s">
        <v>10</v>
      </c>
    </row>
    <row r="18" spans="1:11" x14ac:dyDescent="0.2">
      <c r="J18" s="1" t="s">
        <v>37</v>
      </c>
      <c r="K18" s="1" t="s">
        <v>38</v>
      </c>
    </row>
    <row r="19" spans="1:11" x14ac:dyDescent="0.2">
      <c r="A19" s="1" t="s">
        <v>1</v>
      </c>
    </row>
    <row r="20" spans="1:11" x14ac:dyDescent="0.2">
      <c r="B20" s="1" t="s">
        <v>16</v>
      </c>
      <c r="D20" s="6">
        <f>-0.1*G12</f>
        <v>-1224</v>
      </c>
      <c r="J20" s="13">
        <f>D20</f>
        <v>-1224</v>
      </c>
    </row>
    <row r="21" spans="1:11" x14ac:dyDescent="0.2">
      <c r="B21" s="1" t="s">
        <v>17</v>
      </c>
      <c r="D21" s="6">
        <f>-0.1*H12</f>
        <v>-1248.48</v>
      </c>
      <c r="J21" s="13"/>
      <c r="K21" s="12">
        <f>D21</f>
        <v>-1248.48</v>
      </c>
    </row>
    <row r="22" spans="1:11" x14ac:dyDescent="0.2">
      <c r="B22" s="10"/>
      <c r="C22" s="10"/>
      <c r="D22" s="11"/>
      <c r="J22" s="13"/>
    </row>
    <row r="23" spans="1:11" x14ac:dyDescent="0.2">
      <c r="A23" s="1" t="s">
        <v>3</v>
      </c>
      <c r="B23" s="10"/>
      <c r="C23" s="10"/>
      <c r="D23" s="11"/>
      <c r="J23" s="13"/>
    </row>
    <row r="24" spans="1:11" x14ac:dyDescent="0.2">
      <c r="B24" s="1" t="s">
        <v>12</v>
      </c>
      <c r="D24" s="6">
        <f>-F13</f>
        <v>-11000</v>
      </c>
      <c r="J24" s="13">
        <f>J20+D24</f>
        <v>-12224</v>
      </c>
    </row>
    <row r="25" spans="1:11" x14ac:dyDescent="0.2">
      <c r="B25" s="1" t="s">
        <v>13</v>
      </c>
      <c r="D25" s="6"/>
      <c r="J25" s="13"/>
    </row>
    <row r="26" spans="1:11" x14ac:dyDescent="0.2">
      <c r="C26" s="1" t="s">
        <v>23</v>
      </c>
      <c r="D26" s="6">
        <f>-G11</f>
        <v>-10404</v>
      </c>
      <c r="E26" s="5" t="s">
        <v>28</v>
      </c>
      <c r="J26" s="13">
        <f>J24+D26</f>
        <v>-22628</v>
      </c>
    </row>
    <row r="27" spans="1:11" x14ac:dyDescent="0.2">
      <c r="C27" s="1" t="s">
        <v>40</v>
      </c>
      <c r="D27" s="6">
        <f>-D20</f>
        <v>1224</v>
      </c>
      <c r="E27" s="5" t="s">
        <v>41</v>
      </c>
      <c r="J27" s="13">
        <f>J26+D27</f>
        <v>-21404</v>
      </c>
    </row>
    <row r="28" spans="1:11" x14ac:dyDescent="0.2">
      <c r="C28" s="1" t="s">
        <v>22</v>
      </c>
      <c r="D28" s="6">
        <f>F13</f>
        <v>11000</v>
      </c>
      <c r="E28" s="5" t="s">
        <v>32</v>
      </c>
      <c r="J28" s="14">
        <f>J27+D28</f>
        <v>-10404</v>
      </c>
    </row>
    <row r="29" spans="1:11" x14ac:dyDescent="0.2">
      <c r="D29" s="6"/>
    </row>
    <row r="30" spans="1:11" x14ac:dyDescent="0.2">
      <c r="A30" s="1" t="s">
        <v>4</v>
      </c>
      <c r="D30" s="6"/>
    </row>
    <row r="31" spans="1:11" x14ac:dyDescent="0.2">
      <c r="B31" s="1" t="s">
        <v>14</v>
      </c>
      <c r="D31" s="6">
        <f>F14</f>
        <v>8000</v>
      </c>
      <c r="K31" s="4">
        <f>D31+K21</f>
        <v>6751.52</v>
      </c>
    </row>
    <row r="32" spans="1:11" x14ac:dyDescent="0.2">
      <c r="B32" s="1" t="s">
        <v>15</v>
      </c>
      <c r="D32" s="6"/>
    </row>
    <row r="33" spans="3:11" x14ac:dyDescent="0.2">
      <c r="C33" s="1" t="s">
        <v>27</v>
      </c>
      <c r="D33" s="6">
        <f>H11</f>
        <v>10612.079999999998</v>
      </c>
      <c r="E33" s="5" t="s">
        <v>39</v>
      </c>
      <c r="K33" s="4">
        <f>K31+D33</f>
        <v>17363.599999999999</v>
      </c>
    </row>
    <row r="34" spans="3:11" x14ac:dyDescent="0.2">
      <c r="C34" s="1" t="s">
        <v>40</v>
      </c>
      <c r="D34" s="6">
        <f>-D21</f>
        <v>1248.48</v>
      </c>
      <c r="E34" s="5" t="s">
        <v>42</v>
      </c>
      <c r="K34" s="4">
        <f>K33+D34</f>
        <v>18612.079999999998</v>
      </c>
    </row>
    <row r="35" spans="3:11" x14ac:dyDescent="0.2">
      <c r="C35" s="1" t="s">
        <v>21</v>
      </c>
      <c r="D35" s="7">
        <f>-F14</f>
        <v>-8000</v>
      </c>
      <c r="E35" s="5" t="s">
        <v>32</v>
      </c>
      <c r="K35" s="14">
        <f>K34+D35</f>
        <v>10612.079999999998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43"/>
  <sheetViews>
    <sheetView topLeftCell="A7" workbookViewId="0">
      <selection activeCell="D24" sqref="D24"/>
    </sheetView>
  </sheetViews>
  <sheetFormatPr baseColWidth="10" defaultRowHeight="12.75" x14ac:dyDescent="0.2"/>
  <cols>
    <col min="1" max="1" width="11" style="1"/>
    <col min="2" max="2" width="15.375" style="1" customWidth="1"/>
    <col min="3" max="3" width="25.625" style="1" customWidth="1"/>
    <col min="4" max="4" width="13.125" style="1" bestFit="1" customWidth="1"/>
    <col min="5" max="5" width="11" style="1"/>
    <col min="6" max="8" width="11.375" style="1" bestFit="1" customWidth="1"/>
    <col min="9" max="9" width="11" style="1"/>
    <col min="10" max="11" width="12.5" style="1" bestFit="1" customWidth="1"/>
    <col min="12" max="16384" width="11" style="1"/>
  </cols>
  <sheetData>
    <row r="2" spans="1:10" x14ac:dyDescent="0.2">
      <c r="A2" s="8" t="s">
        <v>0</v>
      </c>
    </row>
    <row r="4" spans="1:10" x14ac:dyDescent="0.2">
      <c r="B4" s="1" t="s">
        <v>8</v>
      </c>
    </row>
    <row r="5" spans="1:10" x14ac:dyDescent="0.2">
      <c r="B5" s="1" t="s">
        <v>9</v>
      </c>
    </row>
    <row r="6" spans="1:10" x14ac:dyDescent="0.2">
      <c r="B6" s="1" t="s">
        <v>20</v>
      </c>
    </row>
    <row r="7" spans="1:10" x14ac:dyDescent="0.2">
      <c r="B7" s="1" t="s">
        <v>31</v>
      </c>
    </row>
    <row r="9" spans="1:10" x14ac:dyDescent="0.2">
      <c r="B9" s="8" t="s">
        <v>29</v>
      </c>
      <c r="C9" s="8"/>
      <c r="D9" s="8"/>
      <c r="E9" s="8"/>
      <c r="F9" s="8" t="s">
        <v>30</v>
      </c>
    </row>
    <row r="10" spans="1:10" x14ac:dyDescent="0.2">
      <c r="B10" s="1" t="s">
        <v>5</v>
      </c>
      <c r="C10" s="1" t="s">
        <v>6</v>
      </c>
      <c r="D10" s="1" t="s">
        <v>7</v>
      </c>
      <c r="F10" s="1" t="s">
        <v>5</v>
      </c>
      <c r="G10" s="1" t="s">
        <v>6</v>
      </c>
      <c r="H10" s="1" t="s">
        <v>7</v>
      </c>
    </row>
    <row r="11" spans="1:10" x14ac:dyDescent="0.2">
      <c r="A11" s="1" t="s">
        <v>1</v>
      </c>
      <c r="B11" s="1">
        <v>100</v>
      </c>
      <c r="C11" s="1">
        <f>B11*(1+2/100)^(ROW($A$13)-ROW(A11))</f>
        <v>104.03999999999999</v>
      </c>
      <c r="D11" s="1">
        <f>B11*(1+2/100)^(ROW($A$14)-ROW(A11))</f>
        <v>106.12079999999999</v>
      </c>
      <c r="F11" s="2">
        <f>B11*100</f>
        <v>10000</v>
      </c>
      <c r="G11" s="2">
        <f t="shared" ref="G11:G13" si="0">C11*100</f>
        <v>10404</v>
      </c>
      <c r="H11" s="2">
        <f t="shared" ref="H11:H14" si="1">D11*100</f>
        <v>10612.079999999998</v>
      </c>
      <c r="J11" s="4">
        <f>H11-G11</f>
        <v>208.07999999999811</v>
      </c>
    </row>
    <row r="12" spans="1:10" x14ac:dyDescent="0.2">
      <c r="A12" s="1" t="s">
        <v>2</v>
      </c>
      <c r="B12" s="1">
        <v>120</v>
      </c>
      <c r="C12" s="1">
        <f t="shared" ref="C12:C13" si="2">B12*(1+2/100)^(ROW($A$13)-ROW(A12))</f>
        <v>122.4</v>
      </c>
      <c r="D12" s="1">
        <f t="shared" ref="D12:D14" si="3">B12*(1+2/100)^(ROW($A$14)-ROW(A12))</f>
        <v>124.848</v>
      </c>
      <c r="F12" s="2">
        <f t="shared" ref="F12:F14" si="4">B12*100</f>
        <v>12000</v>
      </c>
      <c r="G12" s="2">
        <f t="shared" si="0"/>
        <v>12240</v>
      </c>
      <c r="H12" s="2">
        <f t="shared" si="1"/>
        <v>12484.8</v>
      </c>
    </row>
    <row r="13" spans="1:10" x14ac:dyDescent="0.2">
      <c r="A13" s="1" t="s">
        <v>3</v>
      </c>
      <c r="B13" s="1">
        <v>110</v>
      </c>
      <c r="C13" s="1">
        <f t="shared" si="2"/>
        <v>110</v>
      </c>
      <c r="D13" s="1">
        <f t="shared" si="3"/>
        <v>112.2</v>
      </c>
      <c r="F13" s="2">
        <f t="shared" si="4"/>
        <v>11000</v>
      </c>
      <c r="G13" s="2">
        <f t="shared" si="0"/>
        <v>11000</v>
      </c>
      <c r="H13" s="2">
        <f t="shared" si="1"/>
        <v>11220</v>
      </c>
    </row>
    <row r="14" spans="1:10" x14ac:dyDescent="0.2">
      <c r="A14" s="1" t="s">
        <v>4</v>
      </c>
      <c r="B14" s="1">
        <v>80</v>
      </c>
      <c r="D14" s="1">
        <f t="shared" si="3"/>
        <v>80</v>
      </c>
      <c r="F14" s="2">
        <f t="shared" si="4"/>
        <v>8000</v>
      </c>
      <c r="G14" s="2"/>
      <c r="H14" s="2">
        <f t="shared" si="1"/>
        <v>8000</v>
      </c>
    </row>
    <row r="16" spans="1:10" x14ac:dyDescent="0.2">
      <c r="A16" s="8" t="s">
        <v>10</v>
      </c>
    </row>
    <row r="17" spans="1:11" x14ac:dyDescent="0.2">
      <c r="J17" s="1" t="s">
        <v>37</v>
      </c>
      <c r="K17" s="1" t="s">
        <v>38</v>
      </c>
    </row>
    <row r="18" spans="1:11" x14ac:dyDescent="0.2">
      <c r="A18" s="1" t="s">
        <v>1</v>
      </c>
    </row>
    <row r="19" spans="1:11" x14ac:dyDescent="0.2">
      <c r="B19" s="1" t="s">
        <v>16</v>
      </c>
      <c r="D19" s="6">
        <f>-0.1*G11</f>
        <v>-1040.4000000000001</v>
      </c>
      <c r="J19" s="12">
        <f>D19</f>
        <v>-1040.4000000000001</v>
      </c>
    </row>
    <row r="20" spans="1:11" x14ac:dyDescent="0.2">
      <c r="B20" s="1" t="s">
        <v>17</v>
      </c>
      <c r="D20" s="6">
        <f>-0.1*H11</f>
        <v>-1061.2079999999999</v>
      </c>
      <c r="K20" s="12">
        <f>D20</f>
        <v>-1061.2079999999999</v>
      </c>
    </row>
    <row r="21" spans="1:11" x14ac:dyDescent="0.2">
      <c r="D21" s="6"/>
    </row>
    <row r="22" spans="1:11" x14ac:dyDescent="0.2">
      <c r="A22" s="1" t="s">
        <v>2</v>
      </c>
      <c r="D22" s="6"/>
    </row>
    <row r="23" spans="1:11" x14ac:dyDescent="0.2">
      <c r="B23" s="1" t="s">
        <v>24</v>
      </c>
      <c r="D23" s="6"/>
    </row>
    <row r="24" spans="1:11" ht="12.75" customHeight="1" x14ac:dyDescent="0.2">
      <c r="B24" s="3" t="s">
        <v>18</v>
      </c>
      <c r="D24" s="6">
        <f>G12-G11</f>
        <v>1836</v>
      </c>
      <c r="E24" s="15" t="s">
        <v>35</v>
      </c>
      <c r="F24" s="15"/>
      <c r="G24" s="15"/>
      <c r="H24" s="15"/>
      <c r="I24" s="15"/>
      <c r="J24" s="4">
        <f>J19+D24</f>
        <v>795.59999999999991</v>
      </c>
    </row>
    <row r="25" spans="1:11" x14ac:dyDescent="0.2">
      <c r="B25" s="3" t="s">
        <v>19</v>
      </c>
      <c r="D25" s="6">
        <f>-(H12-H11)</f>
        <v>-1872.7200000000012</v>
      </c>
      <c r="E25" s="5" t="s">
        <v>36</v>
      </c>
      <c r="K25" s="4">
        <f>K20+D25</f>
        <v>-2933.9280000000008</v>
      </c>
    </row>
    <row r="26" spans="1:11" x14ac:dyDescent="0.2">
      <c r="B26" s="9" t="s">
        <v>33</v>
      </c>
      <c r="C26" s="10"/>
      <c r="D26" s="11">
        <f>D24+D25</f>
        <v>-36.720000000001164</v>
      </c>
      <c r="E26" s="5"/>
    </row>
    <row r="27" spans="1:11" x14ac:dyDescent="0.2">
      <c r="D27" s="6"/>
    </row>
    <row r="28" spans="1:11" x14ac:dyDescent="0.2">
      <c r="A28" s="1" t="s">
        <v>3</v>
      </c>
      <c r="D28" s="6"/>
    </row>
    <row r="29" spans="1:11" x14ac:dyDescent="0.2">
      <c r="B29" s="1" t="s">
        <v>11</v>
      </c>
      <c r="D29" s="6"/>
    </row>
    <row r="30" spans="1:11" x14ac:dyDescent="0.2">
      <c r="B30" s="3" t="s">
        <v>19</v>
      </c>
      <c r="D30" s="6">
        <f>-(H13-H12)</f>
        <v>1264.7999999999993</v>
      </c>
      <c r="E30" s="5" t="s">
        <v>25</v>
      </c>
      <c r="K30" s="4">
        <f>K25+D30</f>
        <v>-1669.1280000000015</v>
      </c>
    </row>
    <row r="31" spans="1:11" x14ac:dyDescent="0.2">
      <c r="B31" s="3"/>
      <c r="D31" s="6"/>
      <c r="E31" s="5"/>
    </row>
    <row r="32" spans="1:11" x14ac:dyDescent="0.2">
      <c r="B32" s="1" t="s">
        <v>12</v>
      </c>
      <c r="D32" s="6">
        <f>-F13</f>
        <v>-11000</v>
      </c>
      <c r="J32" s="4">
        <f>J24+D32</f>
        <v>-10204.4</v>
      </c>
    </row>
    <row r="33" spans="1:11" x14ac:dyDescent="0.2">
      <c r="B33" s="1" t="s">
        <v>13</v>
      </c>
      <c r="D33" s="6"/>
    </row>
    <row r="34" spans="1:11" x14ac:dyDescent="0.2">
      <c r="C34" s="1" t="s">
        <v>23</v>
      </c>
      <c r="D34" s="6">
        <f>-G11</f>
        <v>-10404</v>
      </c>
      <c r="E34" s="5" t="s">
        <v>34</v>
      </c>
      <c r="J34" s="4">
        <f>J32+D34</f>
        <v>-20608.400000000001</v>
      </c>
    </row>
    <row r="35" spans="1:11" x14ac:dyDescent="0.2">
      <c r="C35" s="1" t="s">
        <v>40</v>
      </c>
      <c r="D35" s="6">
        <f>-(D19+D24)</f>
        <v>-795.59999999999991</v>
      </c>
      <c r="E35" s="5" t="s">
        <v>41</v>
      </c>
      <c r="J35" s="4">
        <f>J34+D35</f>
        <v>-21404</v>
      </c>
    </row>
    <row r="36" spans="1:11" x14ac:dyDescent="0.2">
      <c r="C36" s="1" t="s">
        <v>22</v>
      </c>
      <c r="D36" s="6">
        <f>F13</f>
        <v>11000</v>
      </c>
      <c r="E36" s="5" t="s">
        <v>32</v>
      </c>
      <c r="J36" s="4">
        <f>J35+D36</f>
        <v>-10404</v>
      </c>
    </row>
    <row r="37" spans="1:11" x14ac:dyDescent="0.2">
      <c r="D37" s="6"/>
    </row>
    <row r="38" spans="1:11" x14ac:dyDescent="0.2">
      <c r="A38" s="1" t="s">
        <v>4</v>
      </c>
      <c r="D38" s="6"/>
    </row>
    <row r="39" spans="1:11" x14ac:dyDescent="0.2">
      <c r="B39" s="1" t="s">
        <v>14</v>
      </c>
      <c r="D39" s="6">
        <f>F14</f>
        <v>8000</v>
      </c>
      <c r="K39" s="4">
        <f>K30+D39</f>
        <v>6330.8719999999985</v>
      </c>
    </row>
    <row r="40" spans="1:11" x14ac:dyDescent="0.2">
      <c r="B40" s="1" t="s">
        <v>15</v>
      </c>
      <c r="D40" s="6"/>
    </row>
    <row r="41" spans="1:11" x14ac:dyDescent="0.2">
      <c r="C41" s="1" t="s">
        <v>27</v>
      </c>
      <c r="D41" s="6">
        <f>H11</f>
        <v>10612.079999999998</v>
      </c>
      <c r="E41" s="5" t="s">
        <v>26</v>
      </c>
      <c r="K41" s="4">
        <f>K39+D41</f>
        <v>16942.951999999997</v>
      </c>
    </row>
    <row r="42" spans="1:11" x14ac:dyDescent="0.2">
      <c r="C42" s="1" t="s">
        <v>40</v>
      </c>
      <c r="D42" s="6">
        <f>-D29</f>
        <v>0</v>
      </c>
      <c r="E42" s="5" t="s">
        <v>42</v>
      </c>
      <c r="K42" s="4">
        <f>K41+D42</f>
        <v>16942.951999999997</v>
      </c>
    </row>
    <row r="43" spans="1:11" x14ac:dyDescent="0.2">
      <c r="C43" s="1" t="s">
        <v>21</v>
      </c>
      <c r="D43" s="7">
        <f>-F14</f>
        <v>-8000</v>
      </c>
      <c r="E43" s="5" t="s">
        <v>32</v>
      </c>
      <c r="K43" s="4">
        <f>K42+D43</f>
        <v>8942.9519999999975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Sans_appels_marge</vt:lpstr>
      <vt:lpstr>Avec_appels_marge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Matthey Christophe BFS</dc:creator>
  <cp:lastModifiedBy>Matthey Christophe BFS</cp:lastModifiedBy>
  <dcterms:created xsi:type="dcterms:W3CDTF">2020-04-21T11:27:46Z</dcterms:created>
  <dcterms:modified xsi:type="dcterms:W3CDTF">2020-04-21T14:59:37Z</dcterms:modified>
</cp:coreProperties>
</file>