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ra\Dropbox\Courses\Chulalongkorn\Fall 2022\Intro Comp Molec Biol\"/>
    </mc:Choice>
  </mc:AlternateContent>
  <xr:revisionPtr revIDLastSave="0" documentId="13_ncr:1_{06AA8EAA-A0F3-4B2F-B693-B6ED46A21565}" xr6:coauthVersionLast="47" xr6:coauthVersionMax="47" xr10:uidLastSave="{00000000-0000-0000-0000-000000000000}"/>
  <bookViews>
    <workbookView xWindow="6360" yWindow="2025" windowWidth="27525" windowHeight="17340" activeTab="2" xr2:uid="{00000000-000D-0000-FFFF-FFFF00000000}"/>
  </bookViews>
  <sheets>
    <sheet name="raw data" sheetId="2" r:id="rId1"/>
    <sheet name="log data" sheetId="4" r:id="rId2"/>
    <sheet name="t 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C2" i="5"/>
  <c r="B2" i="5"/>
  <c r="C2" i="4"/>
  <c r="L3" i="5"/>
  <c r="L4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2" i="5"/>
  <c r="J4" i="5"/>
  <c r="J5" i="5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" i="5"/>
  <c r="J2" i="5"/>
  <c r="I3" i="5"/>
  <c r="I4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D2" i="4"/>
  <c r="E2" i="4"/>
  <c r="F2" i="4"/>
  <c r="G2" i="4"/>
  <c r="H2" i="4"/>
  <c r="C3" i="4"/>
  <c r="D3" i="4"/>
  <c r="E3" i="4"/>
  <c r="F3" i="4"/>
  <c r="G3" i="4"/>
  <c r="H3" i="4"/>
  <c r="C4" i="4"/>
  <c r="D4" i="4"/>
  <c r="E4" i="4"/>
  <c r="F4" i="4"/>
  <c r="G4" i="4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C8" i="4"/>
  <c r="D8" i="4"/>
  <c r="E8" i="4"/>
  <c r="F8" i="4"/>
  <c r="G8" i="4"/>
  <c r="H8" i="4"/>
  <c r="C9" i="4"/>
  <c r="D9" i="4"/>
  <c r="E9" i="4"/>
  <c r="F9" i="4"/>
  <c r="G9" i="4"/>
  <c r="H9" i="4"/>
  <c r="C10" i="4"/>
  <c r="D10" i="4"/>
  <c r="E10" i="4"/>
  <c r="F10" i="4"/>
  <c r="G10" i="4"/>
  <c r="H10" i="4"/>
  <c r="C11" i="4"/>
  <c r="D11" i="4"/>
  <c r="E11" i="4"/>
  <c r="F11" i="4"/>
  <c r="G11" i="4"/>
  <c r="H11" i="4"/>
  <c r="C12" i="4"/>
  <c r="D12" i="4"/>
  <c r="E12" i="4"/>
  <c r="F12" i="4"/>
  <c r="G12" i="4"/>
  <c r="H12" i="4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C25" i="4"/>
  <c r="D25" i="4"/>
  <c r="E25" i="4"/>
  <c r="F25" i="4"/>
  <c r="G25" i="4"/>
  <c r="H25" i="4"/>
  <c r="C26" i="4"/>
  <c r="D26" i="4"/>
  <c r="E26" i="4"/>
  <c r="F26" i="4"/>
  <c r="G26" i="4"/>
  <c r="H26" i="4"/>
  <c r="C27" i="4"/>
  <c r="D27" i="4"/>
  <c r="E27" i="4"/>
  <c r="F27" i="4"/>
  <c r="G27" i="4"/>
  <c r="H27" i="4"/>
  <c r="C28" i="4"/>
  <c r="D28" i="4"/>
  <c r="E28" i="4"/>
  <c r="F28" i="4"/>
  <c r="G28" i="4"/>
  <c r="H28" i="4"/>
  <c r="C29" i="4"/>
  <c r="D29" i="4"/>
  <c r="E29" i="4"/>
  <c r="F29" i="4"/>
  <c r="G29" i="4"/>
  <c r="H29" i="4"/>
  <c r="C30" i="4"/>
  <c r="D30" i="4"/>
  <c r="E30" i="4"/>
  <c r="F30" i="4"/>
  <c r="G30" i="4"/>
  <c r="H30" i="4"/>
  <c r="C31" i="4"/>
  <c r="D31" i="4"/>
  <c r="E31" i="4"/>
  <c r="F31" i="4"/>
  <c r="G31" i="4"/>
  <c r="H31" i="4"/>
  <c r="B26" i="5" l="1"/>
  <c r="C26" i="5" s="1"/>
  <c r="B18" i="5"/>
  <c r="C18" i="5" s="1"/>
  <c r="B10" i="5"/>
  <c r="C10" i="5" s="1"/>
  <c r="B31" i="5"/>
  <c r="C31" i="5" s="1"/>
  <c r="B27" i="5"/>
  <c r="C27" i="5" s="1"/>
  <c r="B23" i="5"/>
  <c r="C23" i="5" s="1"/>
  <c r="B19" i="5"/>
  <c r="C19" i="5" s="1"/>
  <c r="B15" i="5"/>
  <c r="C15" i="5" s="1"/>
  <c r="B11" i="5"/>
  <c r="C11" i="5" s="1"/>
  <c r="B7" i="5"/>
  <c r="C7" i="5" s="1"/>
  <c r="B3" i="5"/>
  <c r="C3" i="5" s="1"/>
  <c r="B24" i="5"/>
  <c r="C24" i="5" s="1"/>
  <c r="B20" i="5"/>
  <c r="C20" i="5" s="1"/>
  <c r="B8" i="5"/>
  <c r="C8" i="5" s="1"/>
  <c r="B25" i="5"/>
  <c r="C25" i="5" s="1"/>
  <c r="B21" i="5"/>
  <c r="C21" i="5" s="1"/>
  <c r="B13" i="5"/>
  <c r="C13" i="5" s="1"/>
  <c r="B9" i="5"/>
  <c r="C9" i="5" s="1"/>
  <c r="B5" i="5"/>
  <c r="C5" i="5" s="1"/>
  <c r="B17" i="5"/>
  <c r="C17" i="5" s="1"/>
  <c r="B28" i="5"/>
  <c r="C28" i="5" s="1"/>
  <c r="B16" i="5"/>
  <c r="C16" i="5" s="1"/>
  <c r="B12" i="5"/>
  <c r="C12" i="5" s="1"/>
  <c r="B4" i="5"/>
  <c r="C4" i="5" s="1"/>
  <c r="B29" i="5"/>
  <c r="C29" i="5" s="1"/>
  <c r="B30" i="5"/>
  <c r="C30" i="5" s="1"/>
  <c r="B22" i="5"/>
  <c r="C22" i="5" s="1"/>
  <c r="B14" i="5"/>
  <c r="C14" i="5" s="1"/>
  <c r="B6" i="5"/>
  <c r="C6" i="5" s="1"/>
</calcChain>
</file>

<file path=xl/sharedStrings.xml><?xml version="1.0" encoding="utf-8"?>
<sst xmlns="http://schemas.openxmlformats.org/spreadsheetml/2006/main" count="289" uniqueCount="64">
  <si>
    <t>NEG_A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</si>
  <si>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</si>
  <si>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</si>
  <si>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</si>
  <si>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</si>
  <si>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</si>
  <si>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</si>
  <si>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</si>
  <si>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</si>
  <si>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POS_B</t>
  </si>
  <si>
    <t>POS_C</t>
  </si>
  <si>
    <t>POS_D</t>
  </si>
  <si>
    <t>POS_E</t>
  </si>
  <si>
    <t>POS_F</t>
  </si>
  <si>
    <t>GeneID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</si>
  <si>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</si>
  <si>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</si>
  <si>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</si>
  <si>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</si>
  <si>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</si>
  <si>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</si>
  <si>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</si>
  <si>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</si>
  <si>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</si>
  <si>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</si>
  <si>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</si>
  <si>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</si>
  <si>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</si>
  <si>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</si>
  <si>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</si>
  <si>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</si>
  <si>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</si>
  <si>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</si>
  <si>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</si>
  <si>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</si>
  <si>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</si>
  <si>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G24</t>
  </si>
  <si>
    <t>G25</t>
  </si>
  <si>
    <t>G26</t>
  </si>
  <si>
    <t>G27</t>
  </si>
  <si>
    <t>G28</t>
  </si>
  <si>
    <t>G29</t>
  </si>
  <si>
    <t>G30</t>
  </si>
  <si>
    <t>Control 1</t>
  </si>
  <si>
    <t>Control 2</t>
  </si>
  <si>
    <t>Control 3</t>
  </si>
  <si>
    <t>CVS 1</t>
  </si>
  <si>
    <t>CVS 2</t>
  </si>
  <si>
    <t>CVS 3</t>
  </si>
  <si>
    <t>ProbeClass</t>
  </si>
  <si>
    <t>NEG</t>
  </si>
  <si>
    <t>POS</t>
  </si>
  <si>
    <t>GENE</t>
  </si>
  <si>
    <t>CVS / Control</t>
  </si>
  <si>
    <t>Bonferroni</t>
  </si>
  <si>
    <t>B-H cutoff</t>
  </si>
  <si>
    <t>Rank</t>
  </si>
  <si>
    <t>G16</t>
  </si>
  <si>
    <t>G23</t>
  </si>
  <si>
    <t>Benjamini-Hochberg</t>
  </si>
  <si>
    <t>B-Y Factor</t>
  </si>
  <si>
    <t>B-Y cutoff</t>
  </si>
  <si>
    <t>FAIL</t>
  </si>
  <si>
    <t>Benjamini-Yekutieli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</si>
</sst>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charset val="222"/>
      <scheme val="minor"/>
    </font>
    <font>
      <sz val="11"/>
      <color rgb="FF0070C0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2" fillId="4" borderId="0" xfId="1" applyAlignment="1">
      <alignment horizontal="center"/>
    </xf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 data'!$C$1:$H$1</c:f>
              <c:strCache>
                <c:ptCount val="6"/>
                <c:pt idx="0">
                  <c:v>Control 1</c:v>
                </c:pt>
                <c:pt idx="1">
                  <c:v>Control 2</c:v>
                </c:pt>
                <c:pt idx="2">
                  <c:v>Control 3</c:v>
                </c:pt>
                <c:pt idx="3">
                  <c:v>CVS 1</c:v>
                </c:pt>
                <c:pt idx="4">
                  <c:v>CVS 2</c:v>
                </c:pt>
                <c:pt idx="5">
                  <c:v>CVS 3</c:v>
                </c:pt>
              </c:strCache>
            </c:strRef>
          </c:cat>
          <c:val>
            <c:numRef>
              <c:f>'log data'!$C$20:$H$20</c:f>
              <c:numCache>
                <c:formatCode>General</c:formatCode>
                <c:ptCount val="6"/>
                <c:pt idx="0">
                  <c:v>2.7982983719513808</c:v>
                </c:pt>
                <c:pt idx="1">
                  <c:v>2.7929237244567076</c:v>
                </c:pt>
                <c:pt idx="2">
                  <c:v>2.8229522405474818</c:v>
                </c:pt>
                <c:pt idx="3">
                  <c:v>2.6751548558437084</c:v>
                </c:pt>
                <c:pt idx="4">
                  <c:v>2.7095497871724397</c:v>
                </c:pt>
                <c:pt idx="5">
                  <c:v>2.7041676822903615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6-4E28-A4BF-CE0944991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784424"/>
        <c:axId val="890782128"/>
      </c:barChart>
      <c:catAx>
        <c:axId val="89078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82128"/>
        <c:crosses val="autoZero"/>
        <c:auto val="1"/>
        <c:lblAlgn val="ctr"/>
        <c:lblOffset val="100"/>
        <c:noMultiLvlLbl val="0"/>
      </c:catAx>
      <c:valAx>
        <c:axId val="8907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84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 data'!$C$1:$H$1</c:f>
              <c:strCache>
                <c:ptCount val="6"/>
                <c:pt idx="0">
                  <c:v>Control 1</c:v>
                </c:pt>
                <c:pt idx="1">
                  <c:v>Control 2</c:v>
                </c:pt>
                <c:pt idx="2">
                  <c:v>Control 3</c:v>
                </c:pt>
                <c:pt idx="3">
                  <c:v>CVS 1</c:v>
                </c:pt>
                <c:pt idx="4">
                  <c:v>CVS 2</c:v>
                </c:pt>
                <c:pt idx="5">
                  <c:v>CVS 3</c:v>
                </c:pt>
              </c:strCache>
            </c:strRef>
          </c:cat>
          <c:val>
            <c:numRef>
              <c:f>'log data'!$C$28:$H$28</c:f>
              <c:numCache>
                <c:formatCode>General</c:formatCode>
                <c:ptCount val="6"/>
                <c:pt idx="0">
                  <c:v>2.370772071705626</c:v>
                </c:pt>
                <c:pt idx="1">
                  <c:v>2.3078382041565599</c:v>
                </c:pt>
                <c:pt idx="2">
                  <c:v>2.3426003104157722</c:v>
                </c:pt>
                <c:pt idx="3">
                  <c:v>2.5987029826834349</c:v>
                </c:pt>
                <c:pt idx="4">
                  <c:v>2.5543074088055593</c:v>
                </c:pt>
                <c:pt idx="5">
                  <c:v>2.5496284902484665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B-41E1-91DC-C43B60F6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607872"/>
        <c:axId val="736606232"/>
      </c:barChart>
      <c:catAx>
        <c:axId val="73660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06232"/>
        <c:crosses val="autoZero"/>
        <c:auto val="1"/>
        <c:lblAlgn val="ctr"/>
        <c:lblOffset val="100"/>
        <c:noMultiLvlLbl val="0"/>
      </c:catAx>
      <c:valAx>
        <c:axId val="73660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111004</xdr:colOff>
      <xdr:row>1</xdr:row>
      <xdr:rowOff>78178</xdr:rowOff>
    </xdr:from>
    <xdr:to>
      <xdr:col>17</xdr:col>
      <xdr:colOff>382466</xdr:colOff>
      <xdr:row>11</xdr:row>
      <xdr:rowOff>164855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34BA6-962F-49B4-918E-E19485662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103310</xdr:colOff>
      <xdr:row>12</xdr:row>
      <xdr:rowOff>89901</xdr:rowOff>
    </xdr:from>
    <xdr:to>
      <xdr:col>17</xdr:col>
      <xdr:colOff>374772</xdr:colOff>
      <xdr:row>22</xdr:row>
      <xdr:rowOff>176578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03F02E-F6E3-4F00-985A-B101E9485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zoomScale="130" zoomScaleNormal="130" workbookViewId="0">
      <selection activeCell="H16" sqref="H16"/>
    </sheetView>
  </sheetViews>
  <sheetFormatPr defaultColWidth="30" defaultRowHeight="15"/>
  <cols>
    <col min="1" max="1" width="7.7109375" style="1" bestFit="1" customWidth="1"/>
    <col min="2" max="2" width="10.7109375" style="1" bestFit="1" customWidth="1"/>
    <col min="3" max="5" width="9" style="1" bestFit="1" customWidth="1"/>
    <col min="6" max="8" width="8" style="1" bestFit="1" customWidth="1"/>
    <col min="9" max="16384" width="30" style="1"/>
  </cols>
  <sheetData>
    <row r="1" spans="1:8">
      <c r="A1" s="4" t="s">
        <v>14</v>
      </c>
      <c r="B1" s="4" t="s">
        <v>49</v>
      </c>
      <c r="C1" s="5" t="s">
        <v>43</v>
      </c>
      <c r="D1" s="5" t="s">
        <v>44</v>
      </c>
      <c r="E1" s="5" t="s">
        <v>45</v>
      </c>
      <c r="F1" s="6" t="s">
        <v>46</v>
      </c>
      <c r="G1" s="6" t="s">
        <v>47</v>
      </c>
      <c r="H1" s="6" t="s">
        <v>48</v>
      </c>
    </row>
    <row r="2" spans="1:8">
      <c r="A2" s="7" t="s">
        <v>0</v>
      </c>
      <c r="B2" s="7" t="s">
        <v>50</v>
      </c>
      <c r="C2" s="8">
        <v>10</v>
      </c>
      <c r="D2" s="8">
        <v>11</v>
      </c>
      <c r="E2" s="8">
        <v>11</v>
      </c>
      <c r="F2" s="9">
        <v>11</v>
      </c>
      <c r="G2" s="9">
        <v>10</v>
      </c>
      <c r="H2" s="9">
        <v>17</v>
      </c>
    </row>
    <row r="3" spans="1:8">
      <c r="A3" s="7" t="s">
        <v>1</v>
      </c>
      <c r="B3" s="7" t="s">
        <v>50</v>
      </c>
      <c r="C3" s="8">
        <v>18</v>
      </c>
      <c r="D3" s="8">
        <v>22</v>
      </c>
      <c r="E3" s="8">
        <v>20</v>
      </c>
      <c r="F3" s="9">
        <v>14</v>
      </c>
      <c r="G3" s="9">
        <v>15</v>
      </c>
      <c r="H3" s="9">
        <v>10</v>
      </c>
    </row>
    <row r="4" spans="1:8">
      <c r="A4" s="7" t="s">
        <v>2</v>
      </c>
      <c r="B4" s="7" t="s">
        <v>50</v>
      </c>
      <c r="C4" s="8">
        <v>19</v>
      </c>
      <c r="D4" s="8">
        <v>15</v>
      </c>
      <c r="E4" s="8">
        <v>19</v>
      </c>
      <c r="F4" s="9">
        <v>14</v>
      </c>
      <c r="G4" s="9">
        <v>18</v>
      </c>
      <c r="H4" s="9">
        <v>21</v>
      </c>
    </row>
    <row r="5" spans="1:8">
      <c r="A5" s="7" t="s">
        <v>3</v>
      </c>
      <c r="B5" s="7" t="s">
        <v>50</v>
      </c>
      <c r="C5" s="8">
        <v>6</v>
      </c>
      <c r="D5" s="8">
        <v>19</v>
      </c>
      <c r="E5" s="8">
        <v>18</v>
      </c>
      <c r="F5" s="9">
        <v>5</v>
      </c>
      <c r="G5" s="9">
        <v>14</v>
      </c>
      <c r="H5" s="9">
        <v>13</v>
      </c>
    </row>
    <row r="6" spans="1:8">
      <c r="A6" s="7" t="s">
        <v>4</v>
      </c>
      <c r="B6" s="7" t="s">
        <v>50</v>
      </c>
      <c r="C6" s="8">
        <v>16</v>
      </c>
      <c r="D6" s="8">
        <v>15</v>
      </c>
      <c r="E6" s="8">
        <v>23</v>
      </c>
      <c r="F6" s="9">
        <v>15</v>
      </c>
      <c r="G6" s="9">
        <v>11</v>
      </c>
      <c r="H6" s="9">
        <v>19</v>
      </c>
    </row>
    <row r="7" spans="1:8">
      <c r="A7" s="7" t="s">
        <v>5</v>
      </c>
      <c r="B7" s="7" t="s">
        <v>50</v>
      </c>
      <c r="C7" s="8">
        <v>23</v>
      </c>
      <c r="D7" s="8">
        <v>18</v>
      </c>
      <c r="E7" s="8">
        <v>31</v>
      </c>
      <c r="F7" s="9">
        <v>21</v>
      </c>
      <c r="G7" s="9">
        <v>20</v>
      </c>
      <c r="H7" s="9">
        <v>24</v>
      </c>
    </row>
    <row r="8" spans="1:8">
      <c r="A8" s="7" t="s">
        <v>6</v>
      </c>
      <c r="B8" s="7" t="s">
        <v>50</v>
      </c>
      <c r="C8" s="8">
        <v>16</v>
      </c>
      <c r="D8" s="8">
        <v>18</v>
      </c>
      <c r="E8" s="8">
        <v>15</v>
      </c>
      <c r="F8" s="9">
        <v>12</v>
      </c>
      <c r="G8" s="9">
        <v>16</v>
      </c>
      <c r="H8" s="9">
        <v>15</v>
      </c>
    </row>
    <row r="9" spans="1:8">
      <c r="A9" s="7" t="s">
        <v>7</v>
      </c>
      <c r="B9" s="7" t="s">
        <v>50</v>
      </c>
      <c r="C9" s="8">
        <v>15</v>
      </c>
      <c r="D9" s="8">
        <v>21</v>
      </c>
      <c r="E9" s="8">
        <v>32</v>
      </c>
      <c r="F9" s="9">
        <v>13</v>
      </c>
      <c r="G9" s="9">
        <v>17</v>
      </c>
      <c r="H9" s="9">
        <v>15</v>
      </c>
    </row>
    <row r="10" spans="1:8">
      <c r="A10" s="10" t="s">
        <v>8</v>
      </c>
      <c r="B10" s="10" t="s">
        <v>51</v>
      </c>
      <c r="C10" s="11">
        <v>25454</v>
      </c>
      <c r="D10" s="11">
        <v>23504</v>
      </c>
      <c r="E10" s="11">
        <v>28733</v>
      </c>
      <c r="F10" s="12">
        <v>21084</v>
      </c>
      <c r="G10" s="12">
        <v>21968</v>
      </c>
      <c r="H10" s="12">
        <v>20052</v>
      </c>
    </row>
    <row r="11" spans="1:8">
      <c r="A11" s="10" t="s">
        <v>9</v>
      </c>
      <c r="B11" s="10" t="s">
        <v>51</v>
      </c>
      <c r="C11" s="11">
        <v>10375</v>
      </c>
      <c r="D11" s="11">
        <v>10119</v>
      </c>
      <c r="E11" s="11">
        <v>11882</v>
      </c>
      <c r="F11" s="12">
        <v>8223</v>
      </c>
      <c r="G11" s="12">
        <v>9299</v>
      </c>
      <c r="H11" s="12">
        <v>8700</v>
      </c>
    </row>
    <row r="12" spans="1:8">
      <c r="A12" s="10" t="s">
        <v>10</v>
      </c>
      <c r="B12" s="10" t="s">
        <v>51</v>
      </c>
      <c r="C12" s="11">
        <v>3198</v>
      </c>
      <c r="D12" s="11">
        <v>2910</v>
      </c>
      <c r="E12" s="11">
        <v>3342</v>
      </c>
      <c r="F12" s="12">
        <v>2493</v>
      </c>
      <c r="G12" s="12">
        <v>2742</v>
      </c>
      <c r="H12" s="12">
        <v>2652</v>
      </c>
    </row>
    <row r="13" spans="1:8">
      <c r="A13" s="10" t="s">
        <v>11</v>
      </c>
      <c r="B13" s="10" t="s">
        <v>51</v>
      </c>
      <c r="C13" s="11">
        <v>620</v>
      </c>
      <c r="D13" s="11">
        <v>549</v>
      </c>
      <c r="E13" s="11">
        <v>632</v>
      </c>
      <c r="F13" s="12">
        <v>474</v>
      </c>
      <c r="G13" s="12">
        <v>451</v>
      </c>
      <c r="H13" s="12">
        <v>522</v>
      </c>
    </row>
    <row r="14" spans="1:8">
      <c r="A14" s="10" t="s">
        <v>12</v>
      </c>
      <c r="B14" s="10" t="s">
        <v>51</v>
      </c>
      <c r="C14" s="11">
        <v>112</v>
      </c>
      <c r="D14" s="11">
        <v>107</v>
      </c>
      <c r="E14" s="11">
        <v>137</v>
      </c>
      <c r="F14" s="12">
        <v>105</v>
      </c>
      <c r="G14" s="12">
        <v>83</v>
      </c>
      <c r="H14" s="12">
        <v>105</v>
      </c>
    </row>
    <row r="15" spans="1:8">
      <c r="A15" s="10" t="s">
        <v>13</v>
      </c>
      <c r="B15" s="10" t="s">
        <v>51</v>
      </c>
      <c r="C15" s="11">
        <v>79</v>
      </c>
      <c r="D15" s="11">
        <v>63</v>
      </c>
      <c r="E15" s="11">
        <v>83</v>
      </c>
      <c r="F15" s="12">
        <v>48</v>
      </c>
      <c r="G15" s="12">
        <v>57</v>
      </c>
      <c r="H15" s="12">
        <v>59</v>
      </c>
    </row>
    <row r="16" spans="1:8">
      <c r="A16" s="1" t="s">
        <v>15</v>
      </c>
      <c r="B16" s="1" t="s">
        <v>52</v>
      </c>
      <c r="C16" s="2">
        <v>42.9</v>
      </c>
      <c r="D16" s="2">
        <v>31.2</v>
      </c>
      <c r="E16" s="2">
        <v>33.200000000000003</v>
      </c>
      <c r="F16" s="3">
        <v>43.03</v>
      </c>
      <c r="G16" s="3">
        <v>55.99</v>
      </c>
      <c r="H16" s="3">
        <v>68.959999999999994</v>
      </c>
    </row>
    <row r="17" spans="1:8">
      <c r="A17" s="1" t="s">
        <v>16</v>
      </c>
      <c r="B17" s="1" t="s">
        <v>52</v>
      </c>
      <c r="C17" s="2">
        <v>32.369999999999997</v>
      </c>
      <c r="D17" s="2">
        <v>40.5</v>
      </c>
      <c r="E17" s="2">
        <v>37.5</v>
      </c>
      <c r="F17" s="3">
        <v>49.18</v>
      </c>
      <c r="G17" s="3">
        <v>60.66</v>
      </c>
      <c r="H17" s="3">
        <v>59.25</v>
      </c>
    </row>
    <row r="18" spans="1:8">
      <c r="A18" s="1" t="s">
        <v>17</v>
      </c>
      <c r="B18" s="1" t="s">
        <v>52</v>
      </c>
      <c r="C18" s="2">
        <v>76.02</v>
      </c>
      <c r="D18" s="2">
        <v>66.39</v>
      </c>
      <c r="E18" s="2">
        <v>68.239999999999995</v>
      </c>
      <c r="F18" s="3">
        <v>97.47</v>
      </c>
      <c r="G18" s="3">
        <v>117.58</v>
      </c>
      <c r="H18" s="3">
        <v>154.43</v>
      </c>
    </row>
    <row r="19" spans="1:8">
      <c r="A19" s="1" t="s">
        <v>18</v>
      </c>
      <c r="B19" s="1" t="s">
        <v>52</v>
      </c>
      <c r="C19" s="2">
        <v>58.71</v>
      </c>
      <c r="D19" s="2">
        <v>69.709999999999994</v>
      </c>
      <c r="E19" s="2">
        <v>60.86</v>
      </c>
      <c r="F19" s="3">
        <v>69.37</v>
      </c>
      <c r="G19" s="3">
        <v>83.99</v>
      </c>
      <c r="H19" s="3">
        <v>90.33</v>
      </c>
    </row>
    <row r="20" spans="1:8">
      <c r="A20" s="1" t="s">
        <v>19</v>
      </c>
      <c r="B20" s="1" t="s">
        <v>52</v>
      </c>
      <c r="C20" s="2">
        <v>39.89</v>
      </c>
      <c r="D20" s="2">
        <v>37.18</v>
      </c>
      <c r="E20" s="2">
        <v>30.12</v>
      </c>
      <c r="F20" s="3">
        <v>45.66</v>
      </c>
      <c r="G20" s="3">
        <v>55.06</v>
      </c>
      <c r="H20" s="3">
        <v>53.42</v>
      </c>
    </row>
    <row r="21" spans="1:8">
      <c r="A21" s="1" t="s">
        <v>20</v>
      </c>
      <c r="B21" s="1" t="s">
        <v>52</v>
      </c>
      <c r="C21" s="2">
        <v>95.59</v>
      </c>
      <c r="D21" s="2">
        <v>97.6</v>
      </c>
      <c r="E21" s="2">
        <v>96.52</v>
      </c>
      <c r="F21" s="3">
        <v>83.42</v>
      </c>
      <c r="G21" s="3">
        <v>86.79</v>
      </c>
      <c r="H21" s="3">
        <v>79.64</v>
      </c>
    </row>
    <row r="22" spans="1:8">
      <c r="A22" s="1" t="s">
        <v>21</v>
      </c>
      <c r="B22" s="1" t="s">
        <v>52</v>
      </c>
      <c r="C22" s="2">
        <v>30.86</v>
      </c>
      <c r="D22" s="2">
        <v>31.87</v>
      </c>
      <c r="E22" s="2">
        <v>27.05</v>
      </c>
      <c r="F22" s="3">
        <v>37.76</v>
      </c>
      <c r="G22" s="3">
        <v>36.4</v>
      </c>
      <c r="H22" s="3">
        <v>45.65</v>
      </c>
    </row>
    <row r="23" spans="1:8">
      <c r="A23" s="1" t="s">
        <v>22</v>
      </c>
      <c r="B23" s="1" t="s">
        <v>52</v>
      </c>
      <c r="C23" s="2">
        <v>284.51</v>
      </c>
      <c r="D23" s="2">
        <v>293.45</v>
      </c>
      <c r="E23" s="2">
        <v>312.31</v>
      </c>
      <c r="F23" s="3">
        <v>260.81</v>
      </c>
      <c r="G23" s="3">
        <v>271.56</v>
      </c>
      <c r="H23" s="3">
        <v>259.32</v>
      </c>
    </row>
    <row r="24" spans="1:8">
      <c r="A24" s="1" t="s">
        <v>23</v>
      </c>
      <c r="B24" s="1" t="s">
        <v>52</v>
      </c>
      <c r="C24" s="2">
        <v>93.33</v>
      </c>
      <c r="D24" s="2">
        <v>63.07</v>
      </c>
      <c r="E24" s="2">
        <v>61.48</v>
      </c>
      <c r="F24" s="3">
        <v>101.86</v>
      </c>
      <c r="G24" s="3">
        <v>100.79</v>
      </c>
      <c r="H24" s="3">
        <v>149.57</v>
      </c>
    </row>
    <row r="25" spans="1:8">
      <c r="A25" s="1" t="s">
        <v>24</v>
      </c>
      <c r="B25" s="1" t="s">
        <v>52</v>
      </c>
      <c r="C25" s="2">
        <v>85.81</v>
      </c>
      <c r="D25" s="2">
        <v>81.66</v>
      </c>
      <c r="E25" s="2">
        <v>73.16</v>
      </c>
      <c r="F25" s="3">
        <v>62.35</v>
      </c>
      <c r="G25" s="3">
        <v>59.73</v>
      </c>
      <c r="H25" s="3">
        <v>55.36</v>
      </c>
    </row>
    <row r="26" spans="1:8">
      <c r="A26" s="1" t="s">
        <v>25</v>
      </c>
      <c r="B26" s="1" t="s">
        <v>52</v>
      </c>
      <c r="C26" s="2">
        <v>155.81</v>
      </c>
      <c r="D26" s="2">
        <v>169.96</v>
      </c>
      <c r="E26" s="2">
        <v>158.61000000000001</v>
      </c>
      <c r="F26" s="3">
        <v>126.45</v>
      </c>
      <c r="G26" s="3">
        <v>142.78</v>
      </c>
      <c r="H26" s="3">
        <v>148.6</v>
      </c>
    </row>
    <row r="27" spans="1:8">
      <c r="A27" s="1" t="s">
        <v>26</v>
      </c>
      <c r="B27" s="1" t="s">
        <v>52</v>
      </c>
      <c r="C27" s="2">
        <v>436.56</v>
      </c>
      <c r="D27" s="2">
        <v>424.24</v>
      </c>
      <c r="E27" s="2">
        <v>397.15</v>
      </c>
      <c r="F27" s="3">
        <v>301.2</v>
      </c>
      <c r="G27" s="3">
        <v>340.62</v>
      </c>
      <c r="H27" s="3">
        <v>338</v>
      </c>
    </row>
    <row r="28" spans="1:8">
      <c r="A28" s="1" t="s">
        <v>27</v>
      </c>
      <c r="B28" s="1" t="s">
        <v>52</v>
      </c>
      <c r="C28" s="2">
        <v>140</v>
      </c>
      <c r="D28" s="2">
        <v>165.31</v>
      </c>
      <c r="E28" s="2">
        <v>166.61</v>
      </c>
      <c r="F28" s="3">
        <v>115.92</v>
      </c>
      <c r="G28" s="3">
        <v>128.78</v>
      </c>
      <c r="H28" s="3">
        <v>116.55</v>
      </c>
    </row>
    <row r="29" spans="1:8">
      <c r="A29" s="1" t="s">
        <v>28</v>
      </c>
      <c r="B29" s="1" t="s">
        <v>52</v>
      </c>
      <c r="C29" s="2">
        <v>359.03</v>
      </c>
      <c r="D29" s="2">
        <v>377.1</v>
      </c>
      <c r="E29" s="2">
        <v>398.38</v>
      </c>
      <c r="F29" s="3">
        <v>331.06</v>
      </c>
      <c r="G29" s="3">
        <v>349.02</v>
      </c>
      <c r="H29" s="3">
        <v>330.23</v>
      </c>
    </row>
    <row r="30" spans="1:8">
      <c r="A30" s="1" t="s">
        <v>29</v>
      </c>
      <c r="B30" s="1" t="s">
        <v>52</v>
      </c>
      <c r="C30" s="2">
        <v>310.11</v>
      </c>
      <c r="D30" s="2">
        <v>312.04000000000002</v>
      </c>
      <c r="E30" s="2">
        <v>303.7</v>
      </c>
      <c r="F30" s="3">
        <v>345.99</v>
      </c>
      <c r="G30" s="3">
        <v>357.42</v>
      </c>
      <c r="H30" s="3">
        <v>371.02</v>
      </c>
    </row>
    <row r="31" spans="1:8">
      <c r="A31" s="1" t="s">
        <v>57</v>
      </c>
      <c r="B31" s="1" t="s">
        <v>52</v>
      </c>
      <c r="C31" s="2">
        <v>146.02000000000001</v>
      </c>
      <c r="D31" s="2">
        <v>130.13</v>
      </c>
      <c r="E31" s="2">
        <v>145.69999999999999</v>
      </c>
      <c r="F31" s="3">
        <v>157.19</v>
      </c>
      <c r="G31" s="3">
        <v>157.71</v>
      </c>
      <c r="H31" s="3">
        <v>172.88</v>
      </c>
    </row>
    <row r="32" spans="1:8">
      <c r="A32" s="1" t="s">
        <v>30</v>
      </c>
      <c r="B32" s="1" t="s">
        <v>52</v>
      </c>
      <c r="C32" s="2">
        <v>337.95</v>
      </c>
      <c r="D32" s="2">
        <v>329.3</v>
      </c>
      <c r="E32" s="2">
        <v>349.2</v>
      </c>
      <c r="F32" s="3">
        <v>292.42</v>
      </c>
      <c r="G32" s="3">
        <v>310.76</v>
      </c>
      <c r="H32" s="3">
        <v>309.83</v>
      </c>
    </row>
    <row r="33" spans="1:8">
      <c r="A33" s="1" t="s">
        <v>31</v>
      </c>
      <c r="B33" s="1" t="s">
        <v>52</v>
      </c>
      <c r="C33" s="2">
        <v>161.07</v>
      </c>
      <c r="D33" s="2">
        <v>169.3</v>
      </c>
      <c r="E33" s="2">
        <v>157.38</v>
      </c>
      <c r="F33" s="3">
        <v>181.78</v>
      </c>
      <c r="G33" s="3">
        <v>186.64</v>
      </c>
      <c r="H33" s="3">
        <v>199.11</v>
      </c>
    </row>
    <row r="34" spans="1:8">
      <c r="A34" s="1" t="s">
        <v>32</v>
      </c>
      <c r="B34" s="1" t="s">
        <v>52</v>
      </c>
      <c r="C34" s="2">
        <v>628.49</v>
      </c>
      <c r="D34" s="2">
        <v>620.76</v>
      </c>
      <c r="E34" s="2">
        <v>665.2</v>
      </c>
      <c r="F34" s="3">
        <v>473.32</v>
      </c>
      <c r="G34" s="3">
        <v>512.33000000000004</v>
      </c>
      <c r="H34" s="3">
        <v>506.02</v>
      </c>
    </row>
    <row r="35" spans="1:8">
      <c r="A35" s="1" t="s">
        <v>33</v>
      </c>
      <c r="B35" s="1" t="s">
        <v>52</v>
      </c>
      <c r="C35" s="2">
        <v>153.55000000000001</v>
      </c>
      <c r="D35" s="2">
        <v>125.48</v>
      </c>
      <c r="E35" s="2">
        <v>141.4</v>
      </c>
      <c r="F35" s="3">
        <v>177.39</v>
      </c>
      <c r="G35" s="3">
        <v>199.71</v>
      </c>
      <c r="H35" s="3">
        <v>184.54</v>
      </c>
    </row>
    <row r="36" spans="1:8">
      <c r="A36" s="1" t="s">
        <v>34</v>
      </c>
      <c r="B36" s="1" t="s">
        <v>52</v>
      </c>
      <c r="C36" s="2">
        <v>339.46</v>
      </c>
      <c r="D36" s="2">
        <v>355.86</v>
      </c>
      <c r="E36" s="2">
        <v>368.87</v>
      </c>
      <c r="F36" s="3">
        <v>306.47000000000003</v>
      </c>
      <c r="G36" s="3">
        <v>335.02</v>
      </c>
      <c r="H36" s="3">
        <v>310.8</v>
      </c>
    </row>
    <row r="37" spans="1:8">
      <c r="A37" s="1" t="s">
        <v>35</v>
      </c>
      <c r="B37" s="1" t="s">
        <v>52</v>
      </c>
      <c r="C37" s="2">
        <v>54.95</v>
      </c>
      <c r="D37" s="2">
        <v>43.82</v>
      </c>
      <c r="E37" s="2">
        <v>52.87</v>
      </c>
      <c r="F37" s="3">
        <v>57.08</v>
      </c>
      <c r="G37" s="3">
        <v>66.260000000000005</v>
      </c>
      <c r="H37" s="3">
        <v>81.59</v>
      </c>
    </row>
    <row r="38" spans="1:8">
      <c r="A38" s="1" t="s">
        <v>58</v>
      </c>
      <c r="B38" s="1" t="s">
        <v>52</v>
      </c>
      <c r="C38" s="2">
        <v>989.03</v>
      </c>
      <c r="D38" s="2">
        <v>959.36</v>
      </c>
      <c r="E38" s="2">
        <v>976.89</v>
      </c>
      <c r="F38" s="3">
        <v>871.12</v>
      </c>
      <c r="G38" s="3">
        <v>955.61</v>
      </c>
      <c r="H38" s="3">
        <v>946</v>
      </c>
    </row>
    <row r="39" spans="1:8">
      <c r="A39" s="1" t="s">
        <v>36</v>
      </c>
      <c r="B39" s="1" t="s">
        <v>52</v>
      </c>
      <c r="C39" s="2">
        <v>239.35</v>
      </c>
      <c r="D39" s="2">
        <v>227.06</v>
      </c>
      <c r="E39" s="2">
        <v>349.2</v>
      </c>
      <c r="F39" s="3">
        <v>1017.77</v>
      </c>
      <c r="G39" s="3">
        <v>582.32000000000005</v>
      </c>
      <c r="H39" s="3">
        <v>515.74</v>
      </c>
    </row>
    <row r="40" spans="1:8">
      <c r="A40" s="1" t="s">
        <v>37</v>
      </c>
      <c r="B40" s="1" t="s">
        <v>52</v>
      </c>
      <c r="C40" s="2">
        <v>245.37</v>
      </c>
      <c r="D40" s="2">
        <v>256.27</v>
      </c>
      <c r="E40" s="2">
        <v>243.45</v>
      </c>
      <c r="F40" s="3">
        <v>190.56</v>
      </c>
      <c r="G40" s="3">
        <v>208.11</v>
      </c>
      <c r="H40" s="3">
        <v>234.07</v>
      </c>
    </row>
    <row r="41" spans="1:8">
      <c r="A41" s="1" t="s">
        <v>38</v>
      </c>
      <c r="B41" s="1" t="s">
        <v>52</v>
      </c>
      <c r="C41" s="2">
        <v>182.9</v>
      </c>
      <c r="D41" s="2">
        <v>168.63</v>
      </c>
      <c r="E41" s="2">
        <v>168.45</v>
      </c>
      <c r="F41" s="3">
        <v>175.63</v>
      </c>
      <c r="G41" s="3">
        <v>198.77</v>
      </c>
      <c r="H41" s="3">
        <v>205.91</v>
      </c>
    </row>
    <row r="42" spans="1:8">
      <c r="A42" s="1" t="s">
        <v>39</v>
      </c>
      <c r="B42" s="1" t="s">
        <v>52</v>
      </c>
      <c r="C42" s="2">
        <v>234.84</v>
      </c>
      <c r="D42" s="2">
        <v>203.16</v>
      </c>
      <c r="E42" s="2">
        <v>220.09</v>
      </c>
      <c r="F42" s="3">
        <v>396.92</v>
      </c>
      <c r="G42" s="3">
        <v>358.35</v>
      </c>
      <c r="H42" s="3">
        <v>354.51</v>
      </c>
    </row>
    <row r="43" spans="1:8">
      <c r="A43" s="1" t="s">
        <v>40</v>
      </c>
      <c r="B43" s="1" t="s">
        <v>52</v>
      </c>
      <c r="C43" s="2">
        <v>155.05000000000001</v>
      </c>
      <c r="D43" s="2">
        <v>147.38999999999999</v>
      </c>
      <c r="E43" s="2">
        <v>150.01</v>
      </c>
      <c r="F43" s="3">
        <v>123.82</v>
      </c>
      <c r="G43" s="3">
        <v>119.45</v>
      </c>
      <c r="H43" s="3">
        <v>136.94999999999999</v>
      </c>
    </row>
    <row r="44" spans="1:8">
      <c r="A44" s="1" t="s">
        <v>41</v>
      </c>
      <c r="B44" s="1" t="s">
        <v>52</v>
      </c>
      <c r="C44" s="2">
        <v>757.95</v>
      </c>
      <c r="D44" s="2">
        <v>712.38</v>
      </c>
      <c r="E44" s="2">
        <v>711.3</v>
      </c>
      <c r="F44" s="3">
        <v>595.38</v>
      </c>
      <c r="G44" s="3">
        <v>612.19000000000005</v>
      </c>
      <c r="H44" s="3">
        <v>540.99</v>
      </c>
    </row>
    <row r="45" spans="1:8">
      <c r="A45" s="1" t="s">
        <v>42</v>
      </c>
      <c r="B45" s="1" t="s">
        <v>52</v>
      </c>
      <c r="C45" s="2">
        <v>450.1</v>
      </c>
      <c r="D45" s="2">
        <v>424.24</v>
      </c>
      <c r="E45" s="2">
        <v>409.45</v>
      </c>
      <c r="F45" s="3">
        <v>377.6</v>
      </c>
      <c r="G45" s="3">
        <v>432.08</v>
      </c>
      <c r="H45" s="3">
        <v>417.64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7CD1-80D3-4131-981A-DC47F923E0C4}">
  <dimension ref="A1:H31"/>
  <sheetViews>
    <sheetView zoomScale="130" zoomScaleNormal="130" workbookViewId="0">
      <selection activeCell="H2" sqref="H2"/>
    </sheetView>
  </sheetViews>
  <sheetFormatPr defaultRowHeight="15"/>
  <cols>
    <col min="1" max="1" width="7.7109375" style="1" bestFit="1" customWidth="1"/>
    <col min="2" max="2" width="10.7109375" style="1" bestFit="1" customWidth="1"/>
    <col min="3" max="8" width="12" style="15" bestFit="1" customWidth="1"/>
  </cols>
  <sheetData>
    <row r="1" spans="1:8">
      <c r="A1" s="4" t="s">
        <v>14</v>
      </c>
      <c r="B1" s="4" t="s">
        <v>49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</row>
    <row r="2" spans="1:8">
      <c r="A2" s="1" t="s">
        <v>15</v>
      </c>
      <c r="B2" s="1" t="s">
        <v>52</v>
      </c>
      <c r="C2" s="14">
        <f>LOG('raw data'!C16)</f>
        <v>1.6324572921847242</v>
      </c>
      <c r="D2" s="14">
        <f>LOG('raw data'!D16)</f>
        <v>1.4941545940184429</v>
      </c>
      <c r="E2" s="14">
        <f>LOG('raw data'!E16)</f>
        <v>1.5211380837040362</v>
      </c>
      <c r="F2" s="14">
        <f>LOG('raw data'!F16)</f>
        <v>1.6337713460825556</v>
      </c>
      <c r="G2" s="14">
        <f>LOG('raw data'!G16)</f>
        <v>1.7481104674949839</v>
      </c>
      <c r="H2" s="14">
        <f>LOG('raw data'!H16)</f>
        <v>1.8385972528166563</v>
      </c>
    </row>
    <row r="3" spans="1:8">
      <c r="A3" s="1" t="s">
        <v>16</v>
      </c>
      <c r="B3" s="1" t="s">
        <v>52</v>
      </c>
      <c r="C3" s="14">
        <f>LOG('raw data'!C17)</f>
        <v>1.5101426994025731</v>
      </c>
      <c r="D3" s="14">
        <f>LOG('raw data'!D17)</f>
        <v>1.6074550232146685</v>
      </c>
      <c r="E3" s="14">
        <f>LOG('raw data'!E17)</f>
        <v>1.5740312677277188</v>
      </c>
      <c r="F3" s="14">
        <f>LOG('raw data'!F17)</f>
        <v>1.6917885244026984</v>
      </c>
      <c r="G3" s="14">
        <f>LOG('raw data'!G17)</f>
        <v>1.7829024059746448</v>
      </c>
      <c r="H3" s="14">
        <f>LOG('raw data'!H17)</f>
        <v>1.7726883546821415</v>
      </c>
    </row>
    <row r="4" spans="1:8">
      <c r="A4" s="1" t="s">
        <v>17</v>
      </c>
      <c r="B4" s="1" t="s">
        <v>52</v>
      </c>
      <c r="C4" s="14">
        <f>LOG('raw data'!C18)</f>
        <v>1.8809278652670849</v>
      </c>
      <c r="D4" s="14">
        <f>LOG('raw data'!D18)</f>
        <v>1.8221026686469204</v>
      </c>
      <c r="E4" s="14">
        <f>LOG('raw data'!E18)</f>
        <v>1.8340390181594666</v>
      </c>
      <c r="F4" s="14">
        <f>LOG('raw data'!F18)</f>
        <v>1.9888709660646453</v>
      </c>
      <c r="G4" s="14">
        <f>LOG('raw data'!G18)</f>
        <v>2.0703334558530631</v>
      </c>
      <c r="H4" s="14">
        <f>LOG('raw data'!H18)</f>
        <v>2.1887316714457432</v>
      </c>
    </row>
    <row r="5" spans="1:8">
      <c r="A5" s="1" t="s">
        <v>18</v>
      </c>
      <c r="B5" s="1" t="s">
        <v>52</v>
      </c>
      <c r="C5" s="14">
        <f>LOG('raw data'!C19)</f>
        <v>1.7687120803776637</v>
      </c>
      <c r="D5" s="14">
        <f>LOG('raw data'!D19)</f>
        <v>1.8432950827365071</v>
      </c>
      <c r="E5" s="14">
        <f>LOG('raw data'!E19)</f>
        <v>1.7843319480221482</v>
      </c>
      <c r="F5" s="14">
        <f>LOG('raw data'!F19)</f>
        <v>1.8411716944995322</v>
      </c>
      <c r="G5" s="14">
        <f>LOG('raw data'!G19)</f>
        <v>1.9242275812601177</v>
      </c>
      <c r="H5" s="14">
        <f>LOG('raw data'!H19)</f>
        <v>1.9558320102324218</v>
      </c>
    </row>
    <row r="6" spans="1:8">
      <c r="A6" s="1" t="s">
        <v>19</v>
      </c>
      <c r="B6" s="1" t="s">
        <v>52</v>
      </c>
      <c r="C6" s="14">
        <f>LOG('raw data'!C20)</f>
        <v>1.6008640363098396</v>
      </c>
      <c r="D6" s="14">
        <f>LOG('raw data'!D20)</f>
        <v>1.5703093854358798</v>
      </c>
      <c r="E6" s="14">
        <f>LOG('raw data'!E20)</f>
        <v>1.4788549675286631</v>
      </c>
      <c r="F6" s="14">
        <f>LOG('raw data'!F20)</f>
        <v>1.6595359071542164</v>
      </c>
      <c r="G6" s="14">
        <f>LOG('raw data'!G20)</f>
        <v>1.7408362070573116</v>
      </c>
      <c r="H6" s="14">
        <f>LOG('raw data'!H20)</f>
        <v>1.727703883685354</v>
      </c>
    </row>
    <row r="7" spans="1:8">
      <c r="A7" s="1" t="s">
        <v>20</v>
      </c>
      <c r="B7" s="1" t="s">
        <v>52</v>
      </c>
      <c r="C7" s="14">
        <f>LOG('raw data'!C21)</f>
        <v>1.9804124616068914</v>
      </c>
      <c r="D7" s="14">
        <f>LOG('raw data'!D21)</f>
        <v>1.9894498176666917</v>
      </c>
      <c r="E7" s="14">
        <f>LOG('raw data'!E21)</f>
        <v>1.9846173132367482</v>
      </c>
      <c r="F7" s="14">
        <f>LOG('raw data'!F21)</f>
        <v>1.9212701855098127</v>
      </c>
      <c r="G7" s="14">
        <f>LOG('raw data'!G21)</f>
        <v>1.9384696883676453</v>
      </c>
      <c r="H7" s="14">
        <f>LOG('raw data'!H21)</f>
        <v>1.901131251355372</v>
      </c>
    </row>
    <row r="8" spans="1:8">
      <c r="A8" s="1" t="s">
        <v>21</v>
      </c>
      <c r="B8" s="1" t="s">
        <v>52</v>
      </c>
      <c r="C8" s="14">
        <f>LOG('raw data'!C22)</f>
        <v>1.4893959217271295</v>
      </c>
      <c r="D8" s="14">
        <f>LOG('raw data'!D22)</f>
        <v>1.5033820634737327</v>
      </c>
      <c r="E8" s="14">
        <f>LOG('raw data'!E22)</f>
        <v>1.4321672694425882</v>
      </c>
      <c r="F8" s="14">
        <f>LOG('raw data'!F22)</f>
        <v>1.5770319856260313</v>
      </c>
      <c r="G8" s="14">
        <f>LOG('raw data'!G22)</f>
        <v>1.5611013836490559</v>
      </c>
      <c r="H8" s="14">
        <f>LOG('raw data'!H22)</f>
        <v>1.6594407818703176</v>
      </c>
    </row>
    <row r="9" spans="1:8">
      <c r="A9" s="1" t="s">
        <v>22</v>
      </c>
      <c r="B9" s="1" t="s">
        <v>52</v>
      </c>
      <c r="C9" s="14">
        <f>LOG('raw data'!C23)</f>
        <v>2.4540975356467136</v>
      </c>
      <c r="D9" s="14">
        <f>LOG('raw data'!D23)</f>
        <v>2.4675341138495921</v>
      </c>
      <c r="E9" s="14">
        <f>LOG('raw data'!E23)</f>
        <v>2.4945858903310274</v>
      </c>
      <c r="F9" s="14">
        <f>LOG('raw data'!F23)</f>
        <v>2.4163242391364133</v>
      </c>
      <c r="G9" s="14">
        <f>LOG('raw data'!G23)</f>
        <v>2.4338658000023532</v>
      </c>
      <c r="H9" s="14">
        <f>LOG('raw data'!H23)</f>
        <v>2.413836012930866</v>
      </c>
    </row>
    <row r="10" spans="1:8">
      <c r="A10" s="1" t="s">
        <v>23</v>
      </c>
      <c r="B10" s="1" t="s">
        <v>52</v>
      </c>
      <c r="C10" s="14">
        <f>LOG('raw data'!C24)</f>
        <v>1.9700212658283658</v>
      </c>
      <c r="D10" s="14">
        <f>LOG('raw data'!D24)</f>
        <v>1.7998228309933197</v>
      </c>
      <c r="E10" s="14">
        <f>LOG('raw data'!E24)</f>
        <v>1.7887338588277075</v>
      </c>
      <c r="F10" s="14">
        <f>LOG('raw data'!F24)</f>
        <v>2.0080036718401595</v>
      </c>
      <c r="G10" s="14">
        <f>LOG('raw data'!G24)</f>
        <v>2.0034174452021936</v>
      </c>
      <c r="H10" s="14">
        <f>LOG('raw data'!H24)</f>
        <v>2.1748444936554554</v>
      </c>
    </row>
    <row r="11" spans="1:8">
      <c r="A11" s="1" t="s">
        <v>24</v>
      </c>
      <c r="B11" s="1" t="s">
        <v>52</v>
      </c>
      <c r="C11" s="14">
        <f>LOG('raw data'!C25)</f>
        <v>1.9335379019717047</v>
      </c>
      <c r="D11" s="14">
        <f>LOG('raw data'!D25)</f>
        <v>1.9120093755869783</v>
      </c>
      <c r="E11" s="14">
        <f>LOG('raw data'!E25)</f>
        <v>1.8642736968043792</v>
      </c>
      <c r="F11" s="14">
        <f>LOG('raw data'!F25)</f>
        <v>1.7948364578145615</v>
      </c>
      <c r="G11" s="14">
        <f>LOG('raw data'!G25)</f>
        <v>1.7761925147470721</v>
      </c>
      <c r="H11" s="14">
        <f>LOG('raw data'!H25)</f>
        <v>1.7431960814487013</v>
      </c>
    </row>
    <row r="12" spans="1:8">
      <c r="A12" s="1" t="s">
        <v>25</v>
      </c>
      <c r="B12" s="1" t="s">
        <v>52</v>
      </c>
      <c r="C12" s="14">
        <f>LOG('raw data'!C26)</f>
        <v>2.1925953275692116</v>
      </c>
      <c r="D12" s="14">
        <f>LOG('raw data'!D26)</f>
        <v>2.2303467224174769</v>
      </c>
      <c r="E12" s="14">
        <f>LOG('raw data'!E26)</f>
        <v>2.2003305651247738</v>
      </c>
      <c r="F12" s="14">
        <f>LOG('raw data'!F26)</f>
        <v>2.1019188336804238</v>
      </c>
      <c r="G12" s="14">
        <f>LOG('raw data'!G26)</f>
        <v>2.1546673776225753</v>
      </c>
      <c r="H12" s="14">
        <f>LOG('raw data'!H26)</f>
        <v>2.1720188094245563</v>
      </c>
    </row>
    <row r="13" spans="1:8">
      <c r="A13" s="1" t="s">
        <v>26</v>
      </c>
      <c r="B13" s="1" t="s">
        <v>52</v>
      </c>
      <c r="C13" s="14">
        <f>LOG('raw data'!C27)</f>
        <v>2.6400439407750897</v>
      </c>
      <c r="D13" s="14">
        <f>LOG('raw data'!D27)</f>
        <v>2.6276116141105064</v>
      </c>
      <c r="E13" s="14">
        <f>LOG('raw data'!E27)</f>
        <v>2.5989545668854097</v>
      </c>
      <c r="F13" s="14">
        <f>LOG('raw data'!F27)</f>
        <v>2.4788549675286631</v>
      </c>
      <c r="G13" s="14">
        <f>LOG('raw data'!G27)</f>
        <v>2.5322701446090563</v>
      </c>
      <c r="H13" s="14">
        <f>LOG('raw data'!H27)</f>
        <v>2.5289167002776547</v>
      </c>
    </row>
    <row r="14" spans="1:8">
      <c r="A14" s="1" t="s">
        <v>27</v>
      </c>
      <c r="B14" s="1" t="s">
        <v>52</v>
      </c>
      <c r="C14" s="14">
        <f>LOG('raw data'!C28)</f>
        <v>2.1461280356782382</v>
      </c>
      <c r="D14" s="14">
        <f>LOG('raw data'!D28)</f>
        <v>2.218299125885173</v>
      </c>
      <c r="E14" s="14">
        <f>LOG('raw data'!E28)</f>
        <v>2.2217010643845971</v>
      </c>
      <c r="F14" s="14">
        <f>LOG('raw data'!F28)</f>
        <v>2.0641583724631181</v>
      </c>
      <c r="G14" s="14">
        <f>LOG('raw data'!G28)</f>
        <v>2.1098484207561055</v>
      </c>
      <c r="H14" s="14">
        <f>LOG('raw data'!H28)</f>
        <v>2.0665122778565954</v>
      </c>
    </row>
    <row r="15" spans="1:8">
      <c r="A15" s="1" t="s">
        <v>28</v>
      </c>
      <c r="B15" s="1" t="s">
        <v>52</v>
      </c>
      <c r="C15" s="14">
        <f>LOG('raw data'!C29)</f>
        <v>2.5551307390800102</v>
      </c>
      <c r="D15" s="14">
        <f>LOG('raw data'!D29)</f>
        <v>2.5764565324056203</v>
      </c>
      <c r="E15" s="14">
        <f>LOG('raw data'!E29)</f>
        <v>2.6002975272725832</v>
      </c>
      <c r="F15" s="14">
        <f>LOG('raw data'!F29)</f>
        <v>2.5199067107167377</v>
      </c>
      <c r="G15" s="14">
        <f>LOG('raw data'!G29)</f>
        <v>2.5428503141820116</v>
      </c>
      <c r="H15" s="14">
        <f>LOG('raw data'!H29)</f>
        <v>2.5188165245374106</v>
      </c>
    </row>
    <row r="16" spans="1:8">
      <c r="A16" s="1" t="s">
        <v>29</v>
      </c>
      <c r="B16" s="1" t="s">
        <v>52</v>
      </c>
      <c r="C16" s="14">
        <f>LOG('raw data'!C30)</f>
        <v>2.4915157709931974</v>
      </c>
      <c r="D16" s="14">
        <f>LOG('raw data'!D30)</f>
        <v>2.4942102692293266</v>
      </c>
      <c r="E16" s="14">
        <f>LOG('raw data'!E30)</f>
        <v>2.4824447919182653</v>
      </c>
      <c r="F16" s="14">
        <f>LOG('raw data'!F30)</f>
        <v>2.5390635467477489</v>
      </c>
      <c r="G16" s="14">
        <f>LOG('raw data'!G30)</f>
        <v>2.5531788504824884</v>
      </c>
      <c r="H16" s="14">
        <f>LOG('raw data'!H30)</f>
        <v>2.5693973210854648</v>
      </c>
    </row>
    <row r="17" spans="1:8">
      <c r="A17" s="1" t="s">
        <v>57</v>
      </c>
      <c r="B17" s="1" t="s">
        <v>52</v>
      </c>
      <c r="C17" s="14">
        <f>LOG('raw data'!C31)</f>
        <v>2.1644123441047691</v>
      </c>
      <c r="D17" s="14">
        <f>LOG('raw data'!D31)</f>
        <v>2.1143774297861553</v>
      </c>
      <c r="E17" s="14">
        <f>LOG('raw data'!E31)</f>
        <v>2.1634595517699902</v>
      </c>
      <c r="F17" s="14">
        <f>LOG('raw data'!F31)</f>
        <v>2.1964249139491954</v>
      </c>
      <c r="G17" s="14">
        <f>LOG('raw data'!G31)</f>
        <v>2.1978592317380876</v>
      </c>
      <c r="H17" s="14">
        <f>LOG('raw data'!H31)</f>
        <v>2.2377447538751851</v>
      </c>
    </row>
    <row r="18" spans="1:8">
      <c r="A18" s="1" t="s">
        <v>30</v>
      </c>
      <c r="B18" s="1" t="s">
        <v>52</v>
      </c>
      <c r="C18" s="14">
        <f>LOG('raw data'!C32)</f>
        <v>2.528852450779512</v>
      </c>
      <c r="D18" s="14">
        <f>LOG('raw data'!D32)</f>
        <v>2.5175917307119078</v>
      </c>
      <c r="E18" s="14">
        <f>LOG('raw data'!E32)</f>
        <v>2.543074235033532</v>
      </c>
      <c r="F18" s="14">
        <f>LOG('raw data'!F32)</f>
        <v>2.4660070727748673</v>
      </c>
      <c r="G18" s="14">
        <f>LOG('raw data'!G32)</f>
        <v>2.4924251127760866</v>
      </c>
      <c r="H18" s="14">
        <f>LOG('raw data'!H32)</f>
        <v>2.4911234670179687</v>
      </c>
    </row>
    <row r="19" spans="1:8">
      <c r="A19" s="1" t="s">
        <v>31</v>
      </c>
      <c r="B19" s="1" t="s">
        <v>52</v>
      </c>
      <c r="C19" s="14">
        <f>LOG('raw data'!C33)</f>
        <v>2.2070146586829003</v>
      </c>
      <c r="D19" s="14">
        <f>LOG('raw data'!D33)</f>
        <v>2.2286569581089353</v>
      </c>
      <c r="E19" s="14">
        <f>LOG('raw data'!E33)</f>
        <v>2.1969495409739972</v>
      </c>
      <c r="F19" s="14">
        <f>LOG('raw data'!F33)</f>
        <v>2.2595460990870224</v>
      </c>
      <c r="G19" s="14">
        <f>LOG('raw data'!G33)</f>
        <v>2.271004725785696</v>
      </c>
      <c r="H19" s="14">
        <f>LOG('raw data'!H33)</f>
        <v>2.2990930723617051</v>
      </c>
    </row>
    <row r="20" spans="1:8">
      <c r="A20" s="1" t="s">
        <v>32</v>
      </c>
      <c r="B20" s="1" t="s">
        <v>52</v>
      </c>
      <c r="C20" s="14">
        <f>LOG('raw data'!C34)</f>
        <v>2.7982983719513808</v>
      </c>
      <c r="D20" s="14">
        <f>LOG('raw data'!D34)</f>
        <v>2.7929237244567076</v>
      </c>
      <c r="E20" s="14">
        <f>LOG('raw data'!E34)</f>
        <v>2.8229522405474818</v>
      </c>
      <c r="F20" s="14">
        <f>LOG('raw data'!F34)</f>
        <v>2.6751548558437084</v>
      </c>
      <c r="G20" s="14">
        <f>LOG('raw data'!G34)</f>
        <v>2.7095497871724397</v>
      </c>
      <c r="H20" s="14">
        <f>LOG('raw data'!H34)</f>
        <v>2.7041676822903615</v>
      </c>
    </row>
    <row r="21" spans="1:8">
      <c r="A21" s="1" t="s">
        <v>33</v>
      </c>
      <c r="B21" s="1" t="s">
        <v>52</v>
      </c>
      <c r="C21" s="14">
        <f>LOG('raw data'!C35)</f>
        <v>2.1862498207790879</v>
      </c>
      <c r="D21" s="14">
        <f>LOG('raw data'!D35)</f>
        <v>2.0985745100257076</v>
      </c>
      <c r="E21" s="14">
        <f>LOG('raw data'!E35)</f>
        <v>2.1504494094608808</v>
      </c>
      <c r="F21" s="14">
        <f>LOG('raw data'!F35)</f>
        <v>2.248929133718768</v>
      </c>
      <c r="G21" s="14">
        <f>LOG('raw data'!G35)</f>
        <v>2.3003998116713333</v>
      </c>
      <c r="H21" s="14">
        <f>LOG('raw data'!H35)</f>
        <v>2.2660905162751797</v>
      </c>
    </row>
    <row r="22" spans="1:8">
      <c r="A22" s="1" t="s">
        <v>34</v>
      </c>
      <c r="B22" s="1" t="s">
        <v>52</v>
      </c>
      <c r="C22" s="14">
        <f>LOG('raw data'!C36)</f>
        <v>2.5307886068853547</v>
      </c>
      <c r="D22" s="14">
        <f>LOG('raw data'!D36)</f>
        <v>2.5512791744169783</v>
      </c>
      <c r="E22" s="14">
        <f>LOG('raw data'!E36)</f>
        <v>2.5668733357248876</v>
      </c>
      <c r="F22" s="14">
        <f>LOG('raw data'!F36)</f>
        <v>2.4863879683417904</v>
      </c>
      <c r="G22" s="14">
        <f>LOG('raw data'!G36)</f>
        <v>2.5250707342916754</v>
      </c>
      <c r="H22" s="14">
        <f>LOG('raw data'!H36)</f>
        <v>2.4924810101288766</v>
      </c>
    </row>
    <row r="23" spans="1:8">
      <c r="A23" s="1" t="s">
        <v>35</v>
      </c>
      <c r="B23" s="1" t="s">
        <v>52</v>
      </c>
      <c r="C23" s="14">
        <f>LOG('raw data'!C37)</f>
        <v>1.7399676967595095</v>
      </c>
      <c r="D23" s="14">
        <f>LOG('raw data'!D37)</f>
        <v>1.6416723732246865</v>
      </c>
      <c r="E23" s="14">
        <f>LOG('raw data'!E37)</f>
        <v>1.7232093104051114</v>
      </c>
      <c r="F23" s="14">
        <f>LOG('raw data'!F37)</f>
        <v>1.7564839644426093</v>
      </c>
      <c r="G23" s="14">
        <f>LOG('raw data'!G37)</f>
        <v>1.8212514315459412</v>
      </c>
      <c r="H23" s="14">
        <f>LOG('raw data'!H37)</f>
        <v>1.9116369331294423</v>
      </c>
    </row>
    <row r="24" spans="1:8">
      <c r="A24" s="1" t="s">
        <v>58</v>
      </c>
      <c r="B24" s="1" t="s">
        <v>52</v>
      </c>
      <c r="C24" s="14">
        <f>LOG('raw data'!C38)</f>
        <v>2.9952094651430388</v>
      </c>
      <c r="D24" s="14">
        <f>LOG('raw data'!D38)</f>
        <v>2.9819816068321665</v>
      </c>
      <c r="E24" s="14">
        <f>LOG('raw data'!E38)</f>
        <v>2.9898456639413444</v>
      </c>
      <c r="F24" s="14">
        <f>LOG('raw data'!F38)</f>
        <v>2.9400779847988496</v>
      </c>
      <c r="G24" s="14">
        <f>LOG('raw data'!G38)</f>
        <v>2.9802806857849307</v>
      </c>
      <c r="H24" s="14">
        <f>LOG('raw data'!H38)</f>
        <v>2.9758911364017928</v>
      </c>
    </row>
    <row r="25" spans="1:8">
      <c r="A25" s="1" t="s">
        <v>36</v>
      </c>
      <c r="B25" s="1" t="s">
        <v>52</v>
      </c>
      <c r="C25" s="14">
        <f>LOG('raw data'!C39)</f>
        <v>2.3790334318179673</v>
      </c>
      <c r="D25" s="14">
        <f>LOG('raw data'!D39)</f>
        <v>2.3561406335181276</v>
      </c>
      <c r="E25" s="14">
        <f>LOG('raw data'!E39)</f>
        <v>2.543074235033532</v>
      </c>
      <c r="F25" s="14">
        <f>LOG('raw data'!F39)</f>
        <v>3.0076496453715502</v>
      </c>
      <c r="G25" s="14">
        <f>LOG('raw data'!G39)</f>
        <v>2.7651617063719378</v>
      </c>
      <c r="H25" s="14">
        <f>LOG('raw data'!H39)</f>
        <v>2.7124308159240593</v>
      </c>
    </row>
    <row r="26" spans="1:8">
      <c r="A26" s="1" t="s">
        <v>37</v>
      </c>
      <c r="B26" s="1" t="s">
        <v>52</v>
      </c>
      <c r="C26" s="14">
        <f>LOG('raw data'!C40)</f>
        <v>2.3898214629105228</v>
      </c>
      <c r="D26" s="14">
        <f>LOG('raw data'!D40)</f>
        <v>2.408697768895788</v>
      </c>
      <c r="E26" s="14">
        <f>LOG('raw data'!E40)</f>
        <v>2.3864097788819132</v>
      </c>
      <c r="F26" s="14">
        <f>LOG('raw data'!F40)</f>
        <v>2.2800317441387024</v>
      </c>
      <c r="G26" s="14">
        <f>LOG('raw data'!G40)</f>
        <v>2.3182929492191948</v>
      </c>
      <c r="H26" s="14">
        <f>LOG('raw data'!H40)</f>
        <v>2.3693457551346708</v>
      </c>
    </row>
    <row r="27" spans="1:8">
      <c r="A27" s="1" t="s">
        <v>38</v>
      </c>
      <c r="B27" s="1" t="s">
        <v>52</v>
      </c>
      <c r="C27" s="14">
        <f>LOG('raw data'!C41)</f>
        <v>2.2622137054764169</v>
      </c>
      <c r="D27" s="14">
        <f>LOG('raw data'!D41)</f>
        <v>2.2269348400126003</v>
      </c>
      <c r="E27" s="14">
        <f>LOG('raw data'!E41)</f>
        <v>2.2264710153171392</v>
      </c>
      <c r="F27" s="14">
        <f>LOG('raw data'!F41)</f>
        <v>2.2445987013288673</v>
      </c>
      <c r="G27" s="14">
        <f>LOG('raw data'!G41)</f>
        <v>2.2983508377191568</v>
      </c>
      <c r="H27" s="14">
        <f>LOG('raw data'!H41)</f>
        <v>2.3136774386013239</v>
      </c>
    </row>
    <row r="28" spans="1:8">
      <c r="A28" s="1" t="s">
        <v>39</v>
      </c>
      <c r="B28" s="1" t="s">
        <v>52</v>
      </c>
      <c r="C28" s="14">
        <f>LOG('raw data'!C42)</f>
        <v>2.370772071705626</v>
      </c>
      <c r="D28" s="14">
        <f>LOG('raw data'!D42)</f>
        <v>2.3078382041565599</v>
      </c>
      <c r="E28" s="14">
        <f>LOG('raw data'!E42)</f>
        <v>2.3426003104157722</v>
      </c>
      <c r="F28" s="14">
        <f>LOG('raw data'!F42)</f>
        <v>2.5987029826834349</v>
      </c>
      <c r="G28" s="14">
        <f>LOG('raw data'!G42)</f>
        <v>2.5543074088055593</v>
      </c>
      <c r="H28" s="14">
        <f>LOG('raw data'!H42)</f>
        <v>2.5496284902484665</v>
      </c>
    </row>
    <row r="29" spans="1:8">
      <c r="A29" s="1" t="s">
        <v>40</v>
      </c>
      <c r="B29" s="1" t="s">
        <v>52</v>
      </c>
      <c r="C29" s="14">
        <f>LOG('raw data'!C43)</f>
        <v>2.1904717705733452</v>
      </c>
      <c r="D29" s="14">
        <f>LOG('raw data'!D43)</f>
        <v>2.168468018854484</v>
      </c>
      <c r="E29" s="14">
        <f>LOG('raw data'!E43)</f>
        <v>2.1761202110560856</v>
      </c>
      <c r="F29" s="14">
        <f>LOG('raw data'!F43)</f>
        <v>2.092790799676886</v>
      </c>
      <c r="G29" s="14">
        <f>LOG('raw data'!G43)</f>
        <v>2.0771861540858967</v>
      </c>
      <c r="H29" s="14">
        <f>LOG('raw data'!H43)</f>
        <v>2.13656203658998</v>
      </c>
    </row>
    <row r="30" spans="1:8">
      <c r="A30" s="1" t="s">
        <v>41</v>
      </c>
      <c r="B30" s="1" t="s">
        <v>52</v>
      </c>
      <c r="C30" s="14">
        <f>LOG('raw data'!C44)</f>
        <v>2.8796405572939117</v>
      </c>
      <c r="D30" s="14">
        <f>LOG('raw data'!D44)</f>
        <v>2.8527117181865389</v>
      </c>
      <c r="E30" s="14">
        <f>LOG('raw data'!E44)</f>
        <v>2.8520528086978505</v>
      </c>
      <c r="F30" s="14">
        <f>LOG('raw data'!F44)</f>
        <v>2.7747942417391163</v>
      </c>
      <c r="G30" s="14">
        <f>LOG('raw data'!G44)</f>
        <v>2.7868862312066125</v>
      </c>
      <c r="H30" s="14">
        <f>LOG('raw data'!H44)</f>
        <v>2.7331892374079416</v>
      </c>
    </row>
    <row r="31" spans="1:8">
      <c r="A31" s="1" t="s">
        <v>42</v>
      </c>
      <c r="B31" s="1" t="s">
        <v>52</v>
      </c>
      <c r="C31" s="14">
        <f>LOG('raw data'!C45)</f>
        <v>2.6533090129384789</v>
      </c>
      <c r="D31" s="14">
        <f>LOG('raw data'!D45)</f>
        <v>2.6276116141105064</v>
      </c>
      <c r="E31" s="14">
        <f>LOG('raw data'!E45)</f>
        <v>2.6122008754495796</v>
      </c>
      <c r="F31" s="14">
        <f>LOG('raw data'!F45)</f>
        <v>2.5770319856260313</v>
      </c>
      <c r="G31" s="14">
        <f>LOG('raw data'!G45)</f>
        <v>2.6355641642731369</v>
      </c>
      <c r="H31" s="14">
        <f>LOG('raw data'!H45)</f>
        <v>2.6208020870903446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5D50-C418-4EC4-BDE0-975DC53C2087}">
  <dimension ref="A1:L31"/>
  <sheetViews>
    <sheetView tabSelected="1" zoomScale="130" zoomScaleNormal="130" workbookViewId="0">
      <selection activeCell="K7" sqref="K7"/>
    </sheetView>
  </sheetViews>
  <sheetFormatPr defaultRowHeight="15"/>
  <cols>
    <col min="1" max="1" width="7.7109375" style="1" bestFit="1" customWidth="1"/>
    <col min="2" max="2" width="12.7109375" style="1" bestFit="1" customWidth="1"/>
    <col min="3" max="3" width="10.5703125" style="1" bestFit="1" customWidth="1"/>
    <col min="4" max="4" width="3.140625" customWidth="1"/>
    <col min="5" max="5" width="9.140625" style="1"/>
    <col min="6" max="6" width="12.7109375" style="1" bestFit="1" customWidth="1"/>
    <col min="7" max="7" width="5.28515625" style="1" bestFit="1" customWidth="1"/>
    <col min="8" max="8" width="12.7109375" style="1" customWidth="1"/>
    <col min="9" max="9" width="19.42578125" bestFit="1" customWidth="1"/>
    <col min="10" max="10" width="9.85546875" style="1" bestFit="1" customWidth="1"/>
    <col min="11" max="11" width="9.7109375" style="1" bestFit="1" customWidth="1"/>
    <col min="12" max="12" width="19" bestFit="1" customWidth="1"/>
  </cols>
  <sheetData>
    <row r="1" spans="1:12">
      <c r="A1" s="4" t="s">
        <v>14</v>
      </c>
      <c r="B1" s="4" t="s">
        <v>53</v>
      </c>
      <c r="C1" s="4" t="s">
        <v>54</v>
      </c>
      <c r="D1" s="17"/>
      <c r="E1" s="4" t="s">
        <v>14</v>
      </c>
      <c r="F1" s="4" t="s">
        <v>53</v>
      </c>
      <c r="G1" s="4" t="s">
        <v>56</v>
      </c>
      <c r="H1" s="4" t="s">
        <v>55</v>
      </c>
      <c r="I1" s="4" t="s">
        <v>59</v>
      </c>
      <c r="J1" s="4" t="s">
        <v>60</v>
      </c>
      <c r="K1" s="4" t="s">
        <v>61</v>
      </c>
      <c r="L1" s="4" t="s">
        <v>63</v>
      </c>
    </row>
    <row r="2" spans="1:12">
      <c r="A2" s="1" t="s">
        <v>15</v>
      </c>
      <c r="B2" s="1">
        <f>_xlfn.T.TEST('log data'!F2:H2,'log data'!C2:E2,2,3)</f>
        <v>6.5011969608587863E-2</v>
      </c>
      <c r="C2" s="1" t="str">
        <f>IF(B2&lt;0.05/30,"PASS","FAIL")</f>
        <v>FAIL</v>
      </c>
      <c r="D2" s="17"/>
      <c r="E2" s="16" t="s">
        <v>39</v>
      </c>
      <c r="F2" s="1">
        <v>7.7346621492968971E-4</v>
      </c>
      <c r="G2" s="1">
        <v>1</v>
      </c>
      <c r="H2" s="1">
        <f>0.05*G2/30</f>
        <v>1.6666666666666668E-3</v>
      </c>
      <c r="I2" s="16" t="str">
        <f>IF(F2&lt;H2,"PASS","FAIL")</f>
        <v>PASS</v>
      </c>
      <c r="J2" s="1">
        <f>G2</f>
        <v>1</v>
      </c>
      <c r="K2" s="1">
        <f>0.05*G2/(30*J2)</f>
        <v>1.6666666666666668E-3</v>
      </c>
      <c r="L2" s="16" t="str">
        <f>IF(F2&lt;K2,"PASS","FAIL")</f>
        <v>PASS</v>
      </c>
    </row>
    <row r="3" spans="1:12">
      <c r="A3" s="1" t="s">
        <v>16</v>
      </c>
      <c r="B3" s="1">
        <f>_xlfn.T.TEST('log data'!F3:H3,'log data'!C3:E3,2,3)</f>
        <v>1.0288341765893959E-2</v>
      </c>
      <c r="C3" s="1" t="str">
        <f t="shared" ref="C3:C31" si="0">IF(B3&lt;0.05/30,"PASS","FAIL")</f>
        <v>FAIL</v>
      </c>
      <c r="D3" s="17"/>
      <c r="E3" s="16" t="s">
        <v>32</v>
      </c>
      <c r="F3" s="1">
        <v>1.6814767314311083E-3</v>
      </c>
      <c r="G3" s="1">
        <v>2</v>
      </c>
      <c r="H3" s="1">
        <f t="shared" ref="H3:H31" si="1">0.05*G3/30</f>
        <v>3.3333333333333335E-3</v>
      </c>
      <c r="I3" s="16" t="str">
        <f t="shared" ref="I3:I4" si="2">IF(F3&lt;H3,"PASS","FAIL")</f>
        <v>PASS</v>
      </c>
      <c r="J3" s="1">
        <f>J2+1/G3</f>
        <v>1.5</v>
      </c>
      <c r="K3" s="1">
        <f t="shared" ref="K3:K31" si="3">0.05*G3/(30*J3)</f>
        <v>2.2222222222222222E-3</v>
      </c>
      <c r="L3" s="16" t="str">
        <f t="shared" ref="L3:L4" si="4">IF(F3&lt;K3,"PASS","FAIL")</f>
        <v>PASS</v>
      </c>
    </row>
    <row r="4" spans="1:12">
      <c r="A4" s="1" t="s">
        <v>17</v>
      </c>
      <c r="B4" s="1">
        <f>_xlfn.T.TEST('log data'!F4:H4,'log data'!C4:E4,2,3)</f>
        <v>4.4887444590349636E-2</v>
      </c>
      <c r="C4" s="1" t="str">
        <f t="shared" si="0"/>
        <v>FAIL</v>
      </c>
      <c r="D4" s="17"/>
      <c r="E4" s="1" t="s">
        <v>24</v>
      </c>
      <c r="F4" s="1">
        <v>8.2457464845600466E-3</v>
      </c>
      <c r="G4" s="1">
        <v>3</v>
      </c>
      <c r="H4" s="1">
        <f t="shared" si="1"/>
        <v>5.000000000000001E-3</v>
      </c>
      <c r="I4" s="1" t="str">
        <f t="shared" si="2"/>
        <v>FAIL</v>
      </c>
      <c r="J4" s="1">
        <f t="shared" ref="J4:J31" si="5">J3+1/G4</f>
        <v>1.8333333333333333</v>
      </c>
      <c r="K4" s="1">
        <f t="shared" si="3"/>
        <v>2.7272727272727275E-3</v>
      </c>
      <c r="L4" s="1" t="str">
        <f t="shared" si="4"/>
        <v>FAIL</v>
      </c>
    </row>
    <row r="5" spans="1:12">
      <c r="A5" s="1" t="s">
        <v>18</v>
      </c>
      <c r="B5" s="1">
        <f>_xlfn.T.TEST('log data'!F5:H5,'log data'!C5:E5,2,3)</f>
        <v>6.6658774025615611E-2</v>
      </c>
      <c r="C5" s="1" t="str">
        <f t="shared" si="0"/>
        <v>FAIL</v>
      </c>
      <c r="D5" s="17"/>
      <c r="E5" s="1" t="s">
        <v>26</v>
      </c>
      <c r="F5" s="1">
        <v>8.9665043186585251E-3</v>
      </c>
      <c r="G5" s="1">
        <v>4</v>
      </c>
      <c r="H5" s="1">
        <f t="shared" si="1"/>
        <v>6.6666666666666671E-3</v>
      </c>
      <c r="I5" s="1" t="s">
        <v>62</v>
      </c>
      <c r="J5" s="1">
        <f t="shared" si="5"/>
        <v>2.083333333333333</v>
      </c>
      <c r="K5" s="1">
        <f t="shared" si="3"/>
        <v>3.2000000000000006E-3</v>
      </c>
      <c r="L5" s="1" t="s">
        <v>62</v>
      </c>
    </row>
    <row r="6" spans="1:12">
      <c r="A6" s="1" t="s">
        <v>19</v>
      </c>
      <c r="B6" s="1">
        <f>_xlfn.T.TEST('log data'!F6:H6,'log data'!C6:E6,2,3)</f>
        <v>2.8290949668059975E-2</v>
      </c>
      <c r="C6" s="1" t="str">
        <f t="shared" si="0"/>
        <v>FAIL</v>
      </c>
      <c r="D6" s="17"/>
      <c r="E6" s="1" t="s">
        <v>29</v>
      </c>
      <c r="F6" s="1">
        <v>9.5624806046820613E-3</v>
      </c>
      <c r="G6" s="1">
        <v>5</v>
      </c>
      <c r="H6" s="1">
        <f t="shared" si="1"/>
        <v>8.3333333333333332E-3</v>
      </c>
      <c r="I6" s="1" t="s">
        <v>62</v>
      </c>
      <c r="J6" s="1">
        <f t="shared" si="5"/>
        <v>2.2833333333333332</v>
      </c>
      <c r="K6" s="1">
        <f t="shared" si="3"/>
        <v>3.6496350364963502E-3</v>
      </c>
      <c r="L6" s="1" t="s">
        <v>62</v>
      </c>
    </row>
    <row r="7" spans="1:12">
      <c r="A7" s="1" t="s">
        <v>20</v>
      </c>
      <c r="B7" s="1">
        <f>_xlfn.T.TEST('log data'!F7:H7,'log data'!C7:E7,2,3)</f>
        <v>2.1819132461554785E-2</v>
      </c>
      <c r="C7" s="1" t="str">
        <f t="shared" si="0"/>
        <v>FAIL</v>
      </c>
      <c r="D7" s="17"/>
      <c r="E7" s="1" t="s">
        <v>16</v>
      </c>
      <c r="F7" s="1">
        <v>1.0288341765893959E-2</v>
      </c>
      <c r="G7" s="1">
        <v>6</v>
      </c>
      <c r="H7" s="1">
        <f t="shared" si="1"/>
        <v>1.0000000000000002E-2</v>
      </c>
      <c r="I7" s="1" t="s">
        <v>62</v>
      </c>
      <c r="J7" s="1">
        <f t="shared" si="5"/>
        <v>2.4499999999999997</v>
      </c>
      <c r="K7" s="1">
        <f t="shared" si="3"/>
        <v>4.0816326530612257E-3</v>
      </c>
      <c r="L7" s="1" t="s">
        <v>62</v>
      </c>
    </row>
    <row r="8" spans="1:12">
      <c r="A8" s="1" t="s">
        <v>21</v>
      </c>
      <c r="B8" s="1">
        <f>_xlfn.T.TEST('log data'!F8:H8,'log data'!C8:E8,2,3)</f>
        <v>3.4226254880935815E-2</v>
      </c>
      <c r="C8" s="1" t="str">
        <f t="shared" si="0"/>
        <v>FAIL</v>
      </c>
      <c r="D8" s="17"/>
      <c r="E8" s="1" t="s">
        <v>41</v>
      </c>
      <c r="F8" s="1">
        <v>1.2478585945664884E-2</v>
      </c>
      <c r="G8" s="1">
        <v>7</v>
      </c>
      <c r="H8" s="1">
        <f t="shared" si="1"/>
        <v>1.1666666666666667E-2</v>
      </c>
      <c r="I8" s="1" t="s">
        <v>62</v>
      </c>
      <c r="J8" s="1">
        <f t="shared" si="5"/>
        <v>2.5928571428571425</v>
      </c>
      <c r="K8" s="1">
        <f t="shared" si="3"/>
        <v>4.4995408631772274E-3</v>
      </c>
      <c r="L8" s="1" t="s">
        <v>62</v>
      </c>
    </row>
    <row r="9" spans="1:12">
      <c r="A9" s="1" t="s">
        <v>22</v>
      </c>
      <c r="B9" s="1">
        <f>_xlfn.T.TEST('log data'!F9:H9,'log data'!C9:E9,2,3)</f>
        <v>3.2031196793374565E-2</v>
      </c>
      <c r="C9" s="1" t="str">
        <f t="shared" si="0"/>
        <v>FAIL</v>
      </c>
      <c r="D9" s="17"/>
      <c r="E9" s="1" t="s">
        <v>31</v>
      </c>
      <c r="F9" s="1">
        <v>1.3298744443905587E-2</v>
      </c>
      <c r="G9" s="1">
        <v>8</v>
      </c>
      <c r="H9" s="1">
        <f t="shared" si="1"/>
        <v>1.3333333333333334E-2</v>
      </c>
      <c r="I9" s="1" t="s">
        <v>62</v>
      </c>
      <c r="J9" s="1">
        <f t="shared" si="5"/>
        <v>2.7178571428571425</v>
      </c>
      <c r="K9" s="1">
        <f t="shared" si="3"/>
        <v>4.905825667980728E-3</v>
      </c>
      <c r="L9" s="1" t="s">
        <v>62</v>
      </c>
    </row>
    <row r="10" spans="1:12">
      <c r="A10" s="1" t="s">
        <v>23</v>
      </c>
      <c r="B10" s="1">
        <f>_xlfn.T.TEST('log data'!F10:H10,'log data'!C10:E10,2,3)</f>
        <v>6.2000654503387667E-2</v>
      </c>
      <c r="C10" s="1" t="str">
        <f t="shared" si="0"/>
        <v>FAIL</v>
      </c>
      <c r="D10" s="17"/>
      <c r="E10" s="1" t="s">
        <v>30</v>
      </c>
      <c r="F10" s="1">
        <v>1.5323921921679293E-2</v>
      </c>
      <c r="G10" s="1">
        <v>9</v>
      </c>
      <c r="H10" s="1">
        <f t="shared" si="1"/>
        <v>1.5000000000000001E-2</v>
      </c>
      <c r="I10" s="1" t="s">
        <v>62</v>
      </c>
      <c r="J10" s="1">
        <f t="shared" si="5"/>
        <v>2.8289682539682537</v>
      </c>
      <c r="K10" s="1">
        <f t="shared" si="3"/>
        <v>5.3022864356852299E-3</v>
      </c>
      <c r="L10" s="1" t="s">
        <v>62</v>
      </c>
    </row>
    <row r="11" spans="1:12">
      <c r="A11" s="1" t="s">
        <v>24</v>
      </c>
      <c r="B11" s="1">
        <f>_xlfn.T.TEST('log data'!F11:H11,'log data'!C11:E11,2,3)</f>
        <v>8.2457464845600466E-3</v>
      </c>
      <c r="C11" s="1" t="str">
        <f t="shared" si="0"/>
        <v>FAIL</v>
      </c>
      <c r="D11" s="17"/>
      <c r="E11" s="1" t="s">
        <v>33</v>
      </c>
      <c r="F11" s="1">
        <v>1.9826201518729599E-2</v>
      </c>
      <c r="G11" s="1">
        <v>10</v>
      </c>
      <c r="H11" s="1">
        <f t="shared" si="1"/>
        <v>1.6666666666666666E-2</v>
      </c>
      <c r="I11" s="1" t="s">
        <v>62</v>
      </c>
      <c r="J11" s="1">
        <f t="shared" si="5"/>
        <v>2.9289682539682538</v>
      </c>
      <c r="K11" s="1">
        <f t="shared" si="3"/>
        <v>5.6902858691234249E-3</v>
      </c>
      <c r="L11" s="1" t="s">
        <v>62</v>
      </c>
    </row>
    <row r="12" spans="1:12">
      <c r="A12" s="1" t="s">
        <v>25</v>
      </c>
      <c r="B12" s="1">
        <f>_xlfn.T.TEST('log data'!F12:H12,'log data'!C12:E12,2,3)</f>
        <v>7.1205576585705185E-2</v>
      </c>
      <c r="C12" s="1" t="str">
        <f t="shared" si="0"/>
        <v>FAIL</v>
      </c>
      <c r="D12" s="17"/>
      <c r="E12" s="1" t="s">
        <v>20</v>
      </c>
      <c r="F12" s="1">
        <v>2.1819132461554785E-2</v>
      </c>
      <c r="G12" s="1">
        <v>11</v>
      </c>
      <c r="H12" s="1">
        <f t="shared" si="1"/>
        <v>1.8333333333333333E-2</v>
      </c>
      <c r="I12" s="1" t="s">
        <v>62</v>
      </c>
      <c r="J12" s="1">
        <f t="shared" si="5"/>
        <v>3.0198773448773446</v>
      </c>
      <c r="K12" s="1">
        <f t="shared" si="3"/>
        <v>6.0708867412884813E-3</v>
      </c>
      <c r="L12" s="1" t="s">
        <v>62</v>
      </c>
    </row>
    <row r="13" spans="1:12">
      <c r="A13" s="1" t="s">
        <v>26</v>
      </c>
      <c r="B13" s="1">
        <f>_xlfn.T.TEST('log data'!F13:H13,'log data'!C13:E13,2,3)</f>
        <v>8.9665043186585251E-3</v>
      </c>
      <c r="C13" s="1" t="str">
        <f t="shared" si="0"/>
        <v>FAIL</v>
      </c>
      <c r="D13" s="17"/>
      <c r="E13" s="1" t="s">
        <v>27</v>
      </c>
      <c r="F13" s="1">
        <v>2.3570823022480886E-2</v>
      </c>
      <c r="G13" s="1">
        <v>12</v>
      </c>
      <c r="H13" s="1">
        <f t="shared" si="1"/>
        <v>2.0000000000000004E-2</v>
      </c>
      <c r="I13" s="1" t="s">
        <v>62</v>
      </c>
      <c r="J13" s="1">
        <f t="shared" si="5"/>
        <v>3.1032106782106781</v>
      </c>
      <c r="K13" s="1">
        <f t="shared" si="3"/>
        <v>6.4449378640099525E-3</v>
      </c>
      <c r="L13" s="1" t="s">
        <v>62</v>
      </c>
    </row>
    <row r="14" spans="1:12">
      <c r="A14" s="1" t="s">
        <v>27</v>
      </c>
      <c r="B14" s="1">
        <f>_xlfn.T.TEST('log data'!F14:H14,'log data'!C14:E14,2,3)</f>
        <v>2.3570823022480886E-2</v>
      </c>
      <c r="C14" s="1" t="str">
        <f t="shared" si="0"/>
        <v>FAIL</v>
      </c>
      <c r="D14" s="17"/>
      <c r="E14" s="1" t="s">
        <v>36</v>
      </c>
      <c r="F14" s="1">
        <v>2.6991574414523475E-2</v>
      </c>
      <c r="G14" s="1">
        <v>13</v>
      </c>
      <c r="H14" s="1">
        <f t="shared" si="1"/>
        <v>2.1666666666666667E-2</v>
      </c>
      <c r="I14" s="1" t="s">
        <v>62</v>
      </c>
      <c r="J14" s="1">
        <f t="shared" si="5"/>
        <v>3.1801337551337552</v>
      </c>
      <c r="K14" s="1">
        <f t="shared" si="3"/>
        <v>6.8131306212167089E-3</v>
      </c>
      <c r="L14" s="1" t="s">
        <v>62</v>
      </c>
    </row>
    <row r="15" spans="1:12">
      <c r="A15" s="1" t="s">
        <v>28</v>
      </c>
      <c r="B15" s="1">
        <f>_xlfn.T.TEST('log data'!F15:H15,'log data'!C15:E15,2,3)</f>
        <v>4.0443393267689975E-2</v>
      </c>
      <c r="C15" s="1" t="str">
        <f t="shared" si="0"/>
        <v>FAIL</v>
      </c>
      <c r="D15" s="17"/>
      <c r="E15" s="1" t="s">
        <v>19</v>
      </c>
      <c r="F15" s="1">
        <v>2.8290949668059975E-2</v>
      </c>
      <c r="G15" s="1">
        <v>14</v>
      </c>
      <c r="H15" s="1">
        <f t="shared" si="1"/>
        <v>2.3333333333333334E-2</v>
      </c>
      <c r="I15" s="1" t="s">
        <v>62</v>
      </c>
      <c r="J15" s="1">
        <f t="shared" si="5"/>
        <v>3.2515623265623268</v>
      </c>
      <c r="K15" s="1">
        <f t="shared" si="3"/>
        <v>7.1760375443893796E-3</v>
      </c>
      <c r="L15" s="1" t="s">
        <v>62</v>
      </c>
    </row>
    <row r="16" spans="1:12">
      <c r="A16" s="1" t="s">
        <v>29</v>
      </c>
      <c r="B16" s="1">
        <f>_xlfn.T.TEST('log data'!F16:H16,'log data'!C16:E16,2,3)</f>
        <v>9.5624806046820613E-3</v>
      </c>
      <c r="C16" s="1" t="str">
        <f t="shared" si="0"/>
        <v>FAIL</v>
      </c>
      <c r="D16" s="17"/>
      <c r="E16" s="1" t="s">
        <v>22</v>
      </c>
      <c r="F16" s="1">
        <v>3.2031196793374565E-2</v>
      </c>
      <c r="G16" s="1">
        <v>15</v>
      </c>
      <c r="H16" s="1">
        <f t="shared" si="1"/>
        <v>2.5000000000000001E-2</v>
      </c>
      <c r="I16" s="1" t="s">
        <v>62</v>
      </c>
      <c r="J16" s="1">
        <f t="shared" si="5"/>
        <v>3.3182289932289937</v>
      </c>
      <c r="K16" s="1">
        <f t="shared" si="3"/>
        <v>7.5341394614457605E-3</v>
      </c>
      <c r="L16" s="1" t="s">
        <v>62</v>
      </c>
    </row>
    <row r="17" spans="1:12">
      <c r="A17" s="1" t="s">
        <v>57</v>
      </c>
      <c r="B17" s="1">
        <f>_xlfn.T.TEST('log data'!F17:H17,'log data'!C17:E17,2,3)</f>
        <v>4.3508457725974413E-2</v>
      </c>
      <c r="C17" s="1" t="str">
        <f t="shared" si="0"/>
        <v>FAIL</v>
      </c>
      <c r="D17" s="17"/>
      <c r="E17" s="1" t="s">
        <v>21</v>
      </c>
      <c r="F17" s="1">
        <v>3.4226254880935815E-2</v>
      </c>
      <c r="G17" s="1">
        <v>16</v>
      </c>
      <c r="H17" s="1">
        <f t="shared" si="1"/>
        <v>2.6666666666666668E-2</v>
      </c>
      <c r="I17" s="1" t="s">
        <v>62</v>
      </c>
      <c r="J17" s="1">
        <f t="shared" si="5"/>
        <v>3.3807289932289937</v>
      </c>
      <c r="K17" s="1">
        <f t="shared" si="3"/>
        <v>7.8878451127183859E-3</v>
      </c>
      <c r="L17" s="1" t="s">
        <v>62</v>
      </c>
    </row>
    <row r="18" spans="1:12">
      <c r="A18" s="1" t="s">
        <v>30</v>
      </c>
      <c r="B18" s="1">
        <f>_xlfn.T.TEST('log data'!F18:H18,'log data'!C18:E18,2,3)</f>
        <v>1.5323921921679293E-2</v>
      </c>
      <c r="C18" s="1" t="str">
        <f t="shared" si="0"/>
        <v>FAIL</v>
      </c>
      <c r="D18" s="17"/>
      <c r="E18" s="1" t="s">
        <v>40</v>
      </c>
      <c r="F18" s="1">
        <v>3.7900139470467185E-2</v>
      </c>
      <c r="G18" s="1">
        <v>17</v>
      </c>
      <c r="H18" s="1">
        <f t="shared" si="1"/>
        <v>2.8333333333333335E-2</v>
      </c>
      <c r="I18" s="1" t="s">
        <v>62</v>
      </c>
      <c r="J18" s="1">
        <f t="shared" si="5"/>
        <v>3.4395525226407582</v>
      </c>
      <c r="K18" s="1">
        <f t="shared" si="3"/>
        <v>8.2375056484324527E-3</v>
      </c>
      <c r="L18" s="1" t="s">
        <v>62</v>
      </c>
    </row>
    <row r="19" spans="1:12">
      <c r="A19" s="1" t="s">
        <v>31</v>
      </c>
      <c r="B19" s="1">
        <f>_xlfn.T.TEST('log data'!F19:H19,'log data'!C19:E19,2,3)</f>
        <v>1.3298744443905587E-2</v>
      </c>
      <c r="C19" s="1" t="str">
        <f t="shared" si="0"/>
        <v>FAIL</v>
      </c>
      <c r="D19" s="17"/>
      <c r="E19" s="1" t="s">
        <v>34</v>
      </c>
      <c r="F19" s="1">
        <v>3.9496601138441632E-2</v>
      </c>
      <c r="G19" s="1">
        <v>18</v>
      </c>
      <c r="H19" s="1">
        <f t="shared" si="1"/>
        <v>3.0000000000000002E-2</v>
      </c>
      <c r="I19" s="1" t="s">
        <v>62</v>
      </c>
      <c r="J19" s="1">
        <f t="shared" si="5"/>
        <v>3.4951080781963135</v>
      </c>
      <c r="K19" s="1">
        <f t="shared" si="3"/>
        <v>8.5834255561795976E-3</v>
      </c>
      <c r="L19" s="1" t="s">
        <v>62</v>
      </c>
    </row>
    <row r="20" spans="1:12">
      <c r="A20" s="1" t="s">
        <v>32</v>
      </c>
      <c r="B20" s="1">
        <f>_xlfn.T.TEST('log data'!F20:H20,'log data'!C20:E20,2,3)</f>
        <v>1.6814767314311083E-3</v>
      </c>
      <c r="C20" s="1" t="str">
        <f t="shared" si="0"/>
        <v>FAIL</v>
      </c>
      <c r="D20" s="17"/>
      <c r="E20" s="1" t="s">
        <v>28</v>
      </c>
      <c r="F20" s="1">
        <v>4.0443393267689975E-2</v>
      </c>
      <c r="G20" s="1">
        <v>19</v>
      </c>
      <c r="H20" s="1">
        <f t="shared" si="1"/>
        <v>3.1666666666666669E-2</v>
      </c>
      <c r="I20" s="1" t="s">
        <v>62</v>
      </c>
      <c r="J20" s="1">
        <f t="shared" si="5"/>
        <v>3.5477396571436821</v>
      </c>
      <c r="K20" s="1">
        <f t="shared" si="3"/>
        <v>8.9258710409888965E-3</v>
      </c>
      <c r="L20" s="1" t="s">
        <v>62</v>
      </c>
    </row>
    <row r="21" spans="1:12">
      <c r="A21" s="1" t="s">
        <v>33</v>
      </c>
      <c r="B21" s="1">
        <f>_xlfn.T.TEST('log data'!F21:H21,'log data'!C21:E21,2,3)</f>
        <v>1.9826201518729599E-2</v>
      </c>
      <c r="C21" s="1" t="str">
        <f t="shared" si="0"/>
        <v>FAIL</v>
      </c>
      <c r="D21" s="17"/>
      <c r="E21" s="1" t="s">
        <v>57</v>
      </c>
      <c r="F21" s="1">
        <v>4.3508457725974413E-2</v>
      </c>
      <c r="G21" s="1">
        <v>20</v>
      </c>
      <c r="H21" s="1">
        <f t="shared" si="1"/>
        <v>3.3333333333333333E-2</v>
      </c>
      <c r="I21" s="1" t="s">
        <v>62</v>
      </c>
      <c r="J21" s="1">
        <f t="shared" si="5"/>
        <v>3.5977396571436819</v>
      </c>
      <c r="K21" s="1">
        <f t="shared" si="3"/>
        <v>9.2650765508133903E-3</v>
      </c>
      <c r="L21" s="1" t="s">
        <v>62</v>
      </c>
    </row>
    <row r="22" spans="1:12">
      <c r="A22" s="1" t="s">
        <v>34</v>
      </c>
      <c r="B22" s="1">
        <f>_xlfn.T.TEST('log data'!F22:H22,'log data'!C22:E22,2,3)</f>
        <v>3.9496601138441632E-2</v>
      </c>
      <c r="C22" s="1" t="str">
        <f t="shared" si="0"/>
        <v>FAIL</v>
      </c>
      <c r="D22" s="17"/>
      <c r="E22" s="1" t="s">
        <v>17</v>
      </c>
      <c r="F22" s="1">
        <v>4.4887444590349636E-2</v>
      </c>
      <c r="G22" s="1">
        <v>21</v>
      </c>
      <c r="H22" s="1">
        <f t="shared" si="1"/>
        <v>3.5000000000000003E-2</v>
      </c>
      <c r="I22" s="1" t="s">
        <v>62</v>
      </c>
      <c r="J22" s="1">
        <f t="shared" si="5"/>
        <v>3.6453587047627294</v>
      </c>
      <c r="K22" s="1">
        <f t="shared" si="3"/>
        <v>9.6012499275508461E-3</v>
      </c>
      <c r="L22" s="1" t="s">
        <v>62</v>
      </c>
    </row>
    <row r="23" spans="1:12">
      <c r="A23" s="1" t="s">
        <v>35</v>
      </c>
      <c r="B23" s="1">
        <f>_xlfn.T.TEST('log data'!F23:H23,'log data'!C23:E23,2,3)</f>
        <v>8.6656631767162678E-2</v>
      </c>
      <c r="C23" s="1" t="str">
        <f t="shared" si="0"/>
        <v>FAIL</v>
      </c>
      <c r="D23" s="17"/>
      <c r="E23" s="1" t="s">
        <v>23</v>
      </c>
      <c r="F23" s="1">
        <v>6.2000654503387667E-2</v>
      </c>
      <c r="G23" s="1">
        <v>22</v>
      </c>
      <c r="H23" s="1">
        <f t="shared" si="1"/>
        <v>3.6666666666666667E-2</v>
      </c>
      <c r="I23" s="1" t="s">
        <v>62</v>
      </c>
      <c r="J23" s="1">
        <f t="shared" si="5"/>
        <v>3.6908132502172748</v>
      </c>
      <c r="K23" s="1">
        <f t="shared" si="3"/>
        <v>9.934576523076083E-3</v>
      </c>
      <c r="L23" s="1" t="s">
        <v>62</v>
      </c>
    </row>
    <row r="24" spans="1:12">
      <c r="A24" s="1" t="s">
        <v>58</v>
      </c>
      <c r="B24" s="1">
        <f>_xlfn.T.TEST('log data'!F24:H24,'log data'!C24:E24,2,3)</f>
        <v>0.19838957026541904</v>
      </c>
      <c r="C24" s="1" t="str">
        <f t="shared" si="0"/>
        <v>FAIL</v>
      </c>
      <c r="D24" s="17"/>
      <c r="E24" s="1" t="s">
        <v>15</v>
      </c>
      <c r="F24" s="1">
        <v>6.5011969608587863E-2</v>
      </c>
      <c r="G24" s="1">
        <v>23</v>
      </c>
      <c r="H24" s="1">
        <f t="shared" si="1"/>
        <v>3.8333333333333337E-2</v>
      </c>
      <c r="I24" s="1" t="s">
        <v>62</v>
      </c>
      <c r="J24" s="1">
        <f t="shared" si="5"/>
        <v>3.7342915110868402</v>
      </c>
      <c r="K24" s="1">
        <f t="shared" si="3"/>
        <v>1.0265222524680907E-2</v>
      </c>
      <c r="L24" s="1" t="s">
        <v>62</v>
      </c>
    </row>
    <row r="25" spans="1:12">
      <c r="A25" s="1" t="s">
        <v>36</v>
      </c>
      <c r="B25" s="1">
        <f>_xlfn.T.TEST('log data'!F25:H25,'log data'!C25:E25,2,3)</f>
        <v>2.6991574414523475E-2</v>
      </c>
      <c r="C25" s="1" t="str">
        <f t="shared" si="0"/>
        <v>FAIL</v>
      </c>
      <c r="D25" s="17"/>
      <c r="E25" s="1" t="s">
        <v>18</v>
      </c>
      <c r="F25" s="1">
        <v>6.6658774025615611E-2</v>
      </c>
      <c r="G25" s="1">
        <v>24</v>
      </c>
      <c r="H25" s="1">
        <f t="shared" si="1"/>
        <v>4.0000000000000008E-2</v>
      </c>
      <c r="I25" s="1" t="s">
        <v>62</v>
      </c>
      <c r="J25" s="1">
        <f t="shared" si="5"/>
        <v>3.7759581777535067</v>
      </c>
      <c r="K25" s="1">
        <f t="shared" si="3"/>
        <v>1.0593337668744485E-2</v>
      </c>
      <c r="L25" s="1" t="s">
        <v>62</v>
      </c>
    </row>
    <row r="26" spans="1:12">
      <c r="A26" s="1" t="s">
        <v>37</v>
      </c>
      <c r="B26" s="1">
        <f>_xlfn.T.TEST('log data'!F26:H26,'log data'!C26:E26,2,3)</f>
        <v>9.8753722222371984E-2</v>
      </c>
      <c r="C26" s="1" t="str">
        <f t="shared" si="0"/>
        <v>FAIL</v>
      </c>
      <c r="D26" s="17"/>
      <c r="E26" s="1" t="s">
        <v>25</v>
      </c>
      <c r="F26" s="1">
        <v>7.1205576585705185E-2</v>
      </c>
      <c r="G26" s="1">
        <v>25</v>
      </c>
      <c r="H26" s="1">
        <f t="shared" si="1"/>
        <v>4.1666666666666664E-2</v>
      </c>
      <c r="I26" s="1" t="s">
        <v>62</v>
      </c>
      <c r="J26" s="1">
        <f t="shared" si="5"/>
        <v>3.8159581777535068</v>
      </c>
      <c r="K26" s="1">
        <f t="shared" si="3"/>
        <v>1.0919057475414015E-2</v>
      </c>
      <c r="L26" s="1" t="s">
        <v>62</v>
      </c>
    </row>
    <row r="27" spans="1:12">
      <c r="A27" s="1" t="s">
        <v>38</v>
      </c>
      <c r="B27" s="1">
        <f>_xlfn.T.TEST('log data'!F27:H27,'log data'!C27:E27,2,3)</f>
        <v>0.14109870433746172</v>
      </c>
      <c r="C27" s="1" t="str">
        <f t="shared" si="0"/>
        <v>FAIL</v>
      </c>
      <c r="D27" s="17"/>
      <c r="E27" s="1" t="s">
        <v>35</v>
      </c>
      <c r="F27" s="1">
        <v>8.6656631767162678E-2</v>
      </c>
      <c r="G27" s="1">
        <v>26</v>
      </c>
      <c r="H27" s="1">
        <f t="shared" si="1"/>
        <v>4.3333333333333335E-2</v>
      </c>
      <c r="I27" s="1" t="s">
        <v>62</v>
      </c>
      <c r="J27" s="1">
        <f t="shared" si="5"/>
        <v>3.8544197162150451</v>
      </c>
      <c r="K27" s="1">
        <f t="shared" si="3"/>
        <v>1.1242505104214678E-2</v>
      </c>
      <c r="L27" s="1" t="s">
        <v>62</v>
      </c>
    </row>
    <row r="28" spans="1:12">
      <c r="A28" s="16" t="s">
        <v>39</v>
      </c>
      <c r="B28" s="1">
        <f>_xlfn.T.TEST('log data'!F28:H28,'log data'!C28:E28,2,3)</f>
        <v>7.7346621492968971E-4</v>
      </c>
      <c r="C28" s="16" t="str">
        <f t="shared" si="0"/>
        <v>PASS</v>
      </c>
      <c r="D28" s="17"/>
      <c r="E28" s="1" t="s">
        <v>37</v>
      </c>
      <c r="F28" s="1">
        <v>9.8753722222371984E-2</v>
      </c>
      <c r="G28" s="1">
        <v>27</v>
      </c>
      <c r="H28" s="1">
        <f t="shared" si="1"/>
        <v>4.5000000000000005E-2</v>
      </c>
      <c r="I28" s="1" t="s">
        <v>62</v>
      </c>
      <c r="J28" s="1">
        <f t="shared" si="5"/>
        <v>3.8914567532520823</v>
      </c>
      <c r="K28" s="1">
        <f t="shared" si="3"/>
        <v>1.1563792906703535E-2</v>
      </c>
      <c r="L28" s="1" t="s">
        <v>62</v>
      </c>
    </row>
    <row r="29" spans="1:12">
      <c r="A29" s="1" t="s">
        <v>40</v>
      </c>
      <c r="B29" s="1">
        <f>_xlfn.T.TEST('log data'!F29:H29,'log data'!C29:E29,2,3)</f>
        <v>3.7900139470467185E-2</v>
      </c>
      <c r="C29" s="1" t="str">
        <f t="shared" si="0"/>
        <v>FAIL</v>
      </c>
      <c r="D29" s="17"/>
      <c r="E29" s="1" t="s">
        <v>38</v>
      </c>
      <c r="F29" s="1">
        <v>0.14109870433746172</v>
      </c>
      <c r="G29" s="1">
        <v>28</v>
      </c>
      <c r="H29" s="1">
        <f t="shared" si="1"/>
        <v>4.6666666666666669E-2</v>
      </c>
      <c r="I29" s="1" t="s">
        <v>62</v>
      </c>
      <c r="J29" s="1">
        <f t="shared" si="5"/>
        <v>3.9271710389663679</v>
      </c>
      <c r="K29" s="1">
        <f t="shared" si="3"/>
        <v>1.1883023734802585E-2</v>
      </c>
      <c r="L29" s="1" t="s">
        <v>62</v>
      </c>
    </row>
    <row r="30" spans="1:12">
      <c r="A30" s="1" t="s">
        <v>41</v>
      </c>
      <c r="B30" s="1">
        <f>_xlfn.T.TEST('log data'!F30:H30,'log data'!C30:E30,2,3)</f>
        <v>1.2478585945664884E-2</v>
      </c>
      <c r="C30" s="1" t="str">
        <f t="shared" si="0"/>
        <v>FAIL</v>
      </c>
      <c r="D30" s="17"/>
      <c r="E30" s="1" t="s">
        <v>58</v>
      </c>
      <c r="F30" s="1">
        <v>0.19838957026541904</v>
      </c>
      <c r="G30" s="1">
        <v>29</v>
      </c>
      <c r="H30" s="1">
        <f t="shared" si="1"/>
        <v>4.8333333333333339E-2</v>
      </c>
      <c r="I30" s="1" t="s">
        <v>62</v>
      </c>
      <c r="J30" s="1">
        <f t="shared" si="5"/>
        <v>3.9616537975870574</v>
      </c>
      <c r="K30" s="1">
        <f t="shared" si="3"/>
        <v>1.2200292050449219E-2</v>
      </c>
      <c r="L30" s="1" t="s">
        <v>62</v>
      </c>
    </row>
    <row r="31" spans="1:12">
      <c r="A31" s="1" t="s">
        <v>42</v>
      </c>
      <c r="B31" s="1">
        <f>_xlfn.T.TEST('log data'!F31:H31,'log data'!C31:E31,2,3)</f>
        <v>0.40889558747826477</v>
      </c>
      <c r="C31" s="1" t="str">
        <f t="shared" si="0"/>
        <v>FAIL</v>
      </c>
      <c r="D31" s="17"/>
      <c r="E31" s="1" t="s">
        <v>42</v>
      </c>
      <c r="F31" s="1">
        <v>0.40889558747826477</v>
      </c>
      <c r="G31" s="1">
        <v>30</v>
      </c>
      <c r="H31" s="1">
        <f t="shared" si="1"/>
        <v>0.05</v>
      </c>
      <c r="I31" s="1" t="s">
        <v>62</v>
      </c>
      <c r="J31" s="1">
        <f t="shared" si="5"/>
        <v>3.9949871309203906</v>
      </c>
      <c r="K31" s="1">
        <f t="shared" si="3"/>
        <v>1.2515684872426781E-2</v>
      </c>
      <c r="L31" s="1" t="s">
        <v>62</v>
      </c>
    </row>
  </sheetData>
  <sortState xmlns:xlrd2="http://schemas.microsoft.com/office/spreadsheetml/2017/richdata2" ref="E2:F708">
    <sortCondition ref="F1:F70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log data</vt:lpstr>
      <vt:lpstr>t test</vt:lpstr>
    </vt:vector>
  </TitlesOfParts>
  <Company>nstda.or.th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sira</cp:lastModifiedBy>
  <dcterms:created xsi:type="dcterms:W3CDTF">2022-09-01T10:28:40Z</dcterms:created>
  <dcterms:modified xsi:type="dcterms:W3CDTF">2022-10-03T03:51:48Z</dcterms:modified>
</cp:coreProperties>
</file>