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_Framwork/validation/"/>
    </mc:Choice>
  </mc:AlternateContent>
  <xr:revisionPtr revIDLastSave="0" documentId="13_ncr:1_{156DFAE1-4B8A-3E40-827A-FAD991C7C591}" xr6:coauthVersionLast="45" xr6:coauthVersionMax="45" xr10:uidLastSave="{00000000-0000-0000-0000-000000000000}"/>
  <bookViews>
    <workbookView xWindow="20860" yWindow="960" windowWidth="47360" windowHeight="25400" firstSheet="4" activeTab="12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Sheet1" sheetId="19" r:id="rId13"/>
    <sheet name="LatticeVec_derivative_FDM (2)" sheetId="15" r:id="rId14"/>
    <sheet name="LatticeVec_derivative_Sub (3)" sheetId="17" r:id="rId15"/>
    <sheet name="LatticeVec_derivative_FDM (3)" sheetId="18" r:id="rId16"/>
    <sheet name="LatticeSum OPtimisation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17" l="1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E70" i="16" l="1"/>
  <c r="F70" i="16" s="1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<sst xmlns="http://schemas.openxmlformats.org/spreadsheetml/2006/main" count="1525" uniqueCount="201">
  <si>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</si>
  <si>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</si>
  <si>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</si>
  <si>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</si>
  <si>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</si>
  <si>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</si>
  <si>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</si>
  <si>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</si>
  <si>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</si>
  <si>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</si>
  <si>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</si>
  <si>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</si>
  <si>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</si>
  <si>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</si>
  <si>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</si>
  <si>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</si>
  <si>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</si>
  <si>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</si>
  <si>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</si>
  <si>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</si>
  <si>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</si>
  <si>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</si>
  <si>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</si>
  <si>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</si>
  <si>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</si>
  <si>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</si>
  <si>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</si>
  <si>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</si>
  <si>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</si>
  <si>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</si>
  <si>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</si>
  <si>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</si>
  <si>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</si>
  <si>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</si>
  <si>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</si>
  <si>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</si>
  <si>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</si>
  <si>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</si>
  <si>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</si>
  <si>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</si>
  <si>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</si>
  <si>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</si>
  <si>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</si>
  <si>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</si>
  <si>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</si>
  <si>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</si>
  <si>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</si>
  <si>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</si>
  <si>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</si>
  <si>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</si>
  <si>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</si>
  <si>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</si>
  <si>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</si>
  <si>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</si>
  <si>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</si>
  <si>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</si>
  <si>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</si>
  <si>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</si>
  <si>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</si>
  <si>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</si>
  <si>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</si>
  <si>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</si>
  <si>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</si>
  <si>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</si>
  <si>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</si>
  <si>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</si>
  <si>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</si>
  <si>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</si>
  <si>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</si>
  <si>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</si>
  <si>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</si>
  <si>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</si>
  <si>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</si>
  <si>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</si>
  <si>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</si>
  <si>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</si>
  <si>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</si>
  <si>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</si>
  <si>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</si>
  <si>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</si>
  <si>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</si>
  <si>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</si>
  <si>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</si>
  <si>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</si>
  <si>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</si>
  <si>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</si>
  <si>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</si>
  <si>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</si>
  <si>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</si>
  <si>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</si>
  <si>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</si>
  <si>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</si>
  <si>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</si>
  <si>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</si>
  <si>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</si>
  <si>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</si>
  <si>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</si>
  <si>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</si>
  <si>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</si>
  <si>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</si>
  <si>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</si>
  <si>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</si>
  <si>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</si>
  <si>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</si>
  <si>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</si>
  <si>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</si>
  <si>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</si>
  <si>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</si>
  <si>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</si>
  <si>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</si>
  <si>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</si>
  <si>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</si>
  <si>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</si>
  <si>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</si>
  <si>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</si>
  <si>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</si>
  <si>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</si>
  <si>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</si>
  <si>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</si>
  <si>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</si>
  <si>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</si>
  <si>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</si>
  <si>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</si>
  <si>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</si>
  <si>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</si>
  <si>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</si>
  <si>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</si>
  <si>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</si>
  <si>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</si>
  <si>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</si>
  <si>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</si>
  <si>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</si>
  <si>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</si>
  <si>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</si>
  <si>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</si>
  <si>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</si>
  <si>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</si>
  <si>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</si>
  <si>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</si>
  <si>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</si>
  <si>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</si>
  <si>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</si>
  <si>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</si>
  <si>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</si>
  <si>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</si>
  <si>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</si>
  <si>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</si>
  <si>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</si>
  <si>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</si>
  <si>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</si>
  <si>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</si>
  <si>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</si>
  <si>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</si>
  <si>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</si>
  <si>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</si>
  <si>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</si>
  <si>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</si>
  <si>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</si>
  <si>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</si>
  <si>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</si>
  <si>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</si>
  <si>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</si>
  <si>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</si>
  <si>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</si>
  <si>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</si>
  <si>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</si>
  <si>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</si>
  <si>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</si>
  <si>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</si>
  <si>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</si>
  <si>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</si>
  <si>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</si>
  <si>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</si>
  <si>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</si>
  <si>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</si>
  <si>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</si>
  <si>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</si>
  <si>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</si>
  <si>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</si>
  <si>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</si>
  <si>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</si>
  <si>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</si>
  <si>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</si>
  <si>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</si>
  <si>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</si>
  <si>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</si>
  <si>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</si>
  <si>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</si>
  <si>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</si>
  <si>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</si>
  <si>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</si>
  <si>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</si>
  <si>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</si>
  <si>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</si>
  <si>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</si>
  <si>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</si>
  <si>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</si>
  <si>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</si>
  <si>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</si>
  <si>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</si>
  <si>
    <t>LP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</si>
</sst>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topLeftCell="A27" zoomScale="130" zoomScaleNormal="130" workbookViewId="0">
      <selection activeCell="J61" sqref="J61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/>
      <c r="I8" s="43"/>
      <c r="J8" s="43"/>
      <c r="K8" s="43"/>
      <c r="L8" s="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>
      <c r="C22" s="2"/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6.7656169999999998</v>
      </c>
      <c r="E66" s="7">
        <f>I66</f>
        <v>6.7655709999999996</v>
      </c>
      <c r="F66" s="44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>
      <c r="C67" t="s">
        <v>29</v>
      </c>
      <c r="D67" s="7">
        <v>169.398797</v>
      </c>
      <c r="E67" s="7">
        <f>J67</f>
        <v>169.397482</v>
      </c>
      <c r="F67" s="44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>
      <c r="C68" t="s">
        <v>30</v>
      </c>
      <c r="D68" s="7">
        <v>-3.9566530000000002</v>
      </c>
      <c r="E68" s="7">
        <f>J66</f>
        <v>-3.9566249999999998</v>
      </c>
      <c r="F68" s="44">
        <f t="shared" si="1"/>
        <v>7.0766883020474801E-6</v>
      </c>
      <c r="O68">
        <f>SQRT(SUM(O65:O67))</f>
        <v>1.8864086612950546</v>
      </c>
    </row>
    <row r="69" spans="3:15">
      <c r="C69" t="s">
        <v>31</v>
      </c>
      <c r="D69" s="7">
        <v>150.42934199999999</v>
      </c>
      <c r="E69" s="7">
        <f>J65</f>
        <v>150.42814000000001</v>
      </c>
      <c r="F69" s="44">
        <f t="shared" si="1"/>
        <v>7.9904623924895113E-6</v>
      </c>
    </row>
    <row r="70" spans="3:15">
      <c r="C70" t="s">
        <v>32</v>
      </c>
      <c r="D70" s="7">
        <v>-38.438961999999997</v>
      </c>
      <c r="E70" s="7">
        <f>I65</f>
        <v>-38.438657999999997</v>
      </c>
      <c r="F70" s="44">
        <f t="shared" si="1"/>
        <v>7.9086422781099028E-6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BE14-AE61-3741-88F1-AAA69E462D7D}">
  <dimension ref="C4"/>
  <sheetViews>
    <sheetView tabSelected="1" topLeftCell="A2" workbookViewId="0">
      <selection activeCell="C3" sqref="C3"/>
    </sheetView>
  </sheetViews>
  <sheetFormatPr baseColWidth="10" defaultRowHeight="16"/>
  <sheetData>
    <row r="4" spans="3:3">
      <c r="C4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F36" sqref="F36"/>
    </sheetView>
  </sheetViews>
  <sheetFormatPr baseColWidth="10" defaultRowHeight="16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E10" sqref="E10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17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>
      <c r="C22" s="2" t="s">
        <v>38</v>
      </c>
      <c r="D22" s="4"/>
      <c r="E22" s="4"/>
      <c r="F22" s="4"/>
    </row>
    <row r="24" spans="3:29">
      <c r="D24" s="7" t="s">
        <v>0</v>
      </c>
      <c r="E24" s="7" t="s">
        <v>147</v>
      </c>
      <c r="H24" t="s">
        <v>165</v>
      </c>
    </row>
    <row r="25" spans="3:29">
      <c r="C25" t="s">
        <v>27</v>
      </c>
      <c r="D25" s="7">
        <v>71.271347000000006</v>
      </c>
      <c r="E25" s="7">
        <f>H25</f>
        <v>71.270770999999996</v>
      </c>
      <c r="F25" s="44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>
      <c r="C26" t="s">
        <v>28</v>
      </c>
      <c r="D26" s="7">
        <v>16.755025</v>
      </c>
      <c r="E26" s="7">
        <f>I26</f>
        <v>16.754899000000002</v>
      </c>
      <c r="F26" s="44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>
      <c r="C27" t="s">
        <v>29</v>
      </c>
      <c r="D27" s="7">
        <v>189.81268800000001</v>
      </c>
      <c r="E27" s="7">
        <f>J27</f>
        <v>189.81120200000001</v>
      </c>
      <c r="F27" s="44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>
      <c r="C28" t="s">
        <v>30</v>
      </c>
      <c r="D28" s="7">
        <v>-46.784737</v>
      </c>
      <c r="E28" s="7">
        <f>J26</f>
        <v>-46.784371999999998</v>
      </c>
      <c r="F28" s="44">
        <f t="shared" si="1"/>
        <v>7.8016896835856768E-6</v>
      </c>
    </row>
    <row r="29" spans="3:29">
      <c r="C29" t="s">
        <v>31</v>
      </c>
      <c r="D29" s="7">
        <v>97.489626000000001</v>
      </c>
      <c r="E29" s="7">
        <f>J25</f>
        <v>97.488838000000001</v>
      </c>
      <c r="F29" s="44">
        <f t="shared" si="1"/>
        <v>8.08291130381412E-6</v>
      </c>
    </row>
    <row r="30" spans="3:29">
      <c r="C30" t="s">
        <v>32</v>
      </c>
      <c r="D30" s="7">
        <v>-35.662902000000003</v>
      </c>
      <c r="E30" s="7">
        <f>I25</f>
        <v>-35.662618000000002</v>
      </c>
      <c r="F30" s="44">
        <f t="shared" si="1"/>
        <v>7.9634573765370261E-6</v>
      </c>
    </row>
    <row r="37" spans="3:29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/>
      <c r="I39" s="43"/>
      <c r="J39" s="43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  <c r="F60" s="44"/>
    </row>
    <row r="61" spans="3:29">
      <c r="D61" s="7"/>
      <c r="E61" s="7"/>
      <c r="F61" s="44"/>
    </row>
    <row r="62" spans="3:29">
      <c r="D62" s="7"/>
      <c r="E62" s="7"/>
      <c r="F62" s="44"/>
    </row>
    <row r="63" spans="3:29">
      <c r="D63" s="7"/>
      <c r="E63" s="7"/>
      <c r="F63" s="44"/>
    </row>
    <row r="64" spans="3:29">
      <c r="D64" s="7"/>
      <c r="E64" s="7"/>
      <c r="F64" s="44"/>
    </row>
    <row r="65" spans="4:6">
      <c r="D65" s="7"/>
      <c r="E65" s="7"/>
      <c r="F65" s="44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topLeftCell="D1" zoomScale="140" zoomScaleNormal="140" workbookViewId="0">
      <selection activeCell="F13" sqref="F13"/>
    </sheetView>
  </sheetViews>
  <sheetFormatPr baseColWidth="10" defaultRowHeight="16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3">
        <v>-3.971133</v>
      </c>
      <c r="D11" s="50">
        <v>2.2413729999999998</v>
      </c>
      <c r="E11" s="58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19">
        <v>1.628439</v>
      </c>
      <c r="D12" s="50">
        <v>-1.13842</v>
      </c>
      <c r="E12" s="58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>
      <c r="B13" t="s">
        <v>38</v>
      </c>
      <c r="C13" s="19">
        <v>-21.076359</v>
      </c>
      <c r="D13" s="19">
        <v>8.3216970000000003</v>
      </c>
      <c r="E13" s="58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-3.9711326303496901</v>
      </c>
      <c r="D17" s="52">
        <f>P12</f>
        <v>2.2413729595934853</v>
      </c>
      <c r="E17" s="53">
        <f>P26</f>
        <v>41.979433329881971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-1.1384200598767322</v>
      </c>
      <c r="E18" s="53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>
      <c r="B21" t="s">
        <v>56</v>
      </c>
      <c r="C21" s="59">
        <f>(C17-C11)/C17</f>
        <v>-9.3084352582940669E-8</v>
      </c>
      <c r="D21" s="60">
        <f t="shared" ref="D21:E23" si="0">(D17-D11)/D17</f>
        <v>-1.8027572968505109E-8</v>
      </c>
      <c r="E21" s="61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>
      <c r="C22" s="62"/>
      <c r="D22" s="60">
        <f t="shared" si="0"/>
        <v>5.2596343256236066E-8</v>
      </c>
      <c r="E22" s="61">
        <f t="shared" si="0"/>
        <v>-1.8871152661266879E-8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2"/>
      <c r="D23" s="22"/>
      <c r="E23" s="61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/>
  <cols>
    <col min="2" max="2" width="14" bestFit="1" customWidth="1"/>
  </cols>
  <sheetData>
    <row r="2" spans="2:12">
      <c r="B2" t="s">
        <v>176</v>
      </c>
      <c r="C2" s="45">
        <v>9.9999999999999992E-25</v>
      </c>
    </row>
    <row r="3" spans="2:12">
      <c r="B3" t="s">
        <v>175</v>
      </c>
      <c r="C3">
        <v>0.5</v>
      </c>
    </row>
    <row r="5" spans="2:12">
      <c r="B5" t="s">
        <v>170</v>
      </c>
      <c r="C5" t="s">
        <v>171</v>
      </c>
      <c r="D5" t="s">
        <v>172</v>
      </c>
    </row>
    <row r="6" spans="2:12">
      <c r="B6">
        <v>2</v>
      </c>
      <c r="C6">
        <v>2</v>
      </c>
      <c r="D6">
        <v>3</v>
      </c>
    </row>
    <row r="7" spans="2:12">
      <c r="B7">
        <v>4</v>
      </c>
      <c r="C7">
        <v>5</v>
      </c>
      <c r="D7">
        <v>4</v>
      </c>
    </row>
    <row r="9" spans="2:12">
      <c r="C9" t="s">
        <v>174</v>
      </c>
    </row>
    <row r="10" spans="2:1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>
      <c r="C17" t="s">
        <v>173</v>
      </c>
    </row>
    <row r="18" spans="2:1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>
      <c r="B30" t="s">
        <v>176</v>
      </c>
      <c r="C30" s="45">
        <v>9.9999999999999992E-25</v>
      </c>
    </row>
    <row r="31" spans="2:12">
      <c r="B31" t="s">
        <v>175</v>
      </c>
      <c r="C31">
        <v>0.5</v>
      </c>
    </row>
    <row r="34" spans="2:25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>
      <c r="F59" s="20"/>
      <c r="G59" s="20"/>
      <c r="H59" s="20"/>
      <c r="I59" s="20"/>
      <c r="J59" s="20"/>
    </row>
    <row r="60" spans="2:10">
      <c r="F60" s="20"/>
      <c r="G60" s="20"/>
      <c r="H60" s="20"/>
      <c r="I60" s="20"/>
      <c r="J60" s="20"/>
    </row>
    <row r="61" spans="2:10">
      <c r="B61" t="s">
        <v>178</v>
      </c>
      <c r="F61" s="20"/>
      <c r="G61" s="20"/>
      <c r="H61" s="20"/>
      <c r="I61" s="20"/>
      <c r="J61" s="20"/>
    </row>
    <row r="62" spans="2:10">
      <c r="B62" t="s">
        <v>179</v>
      </c>
      <c r="F62" s="20"/>
      <c r="G62" s="20"/>
      <c r="H62" s="20"/>
      <c r="I62" s="20"/>
      <c r="J62" s="20"/>
    </row>
    <row r="63" spans="2:10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74.11712</v>
      </c>
    </row>
    <row r="6" spans="3:18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>
      <c r="H19">
        <f>D18/H18</f>
        <v>1.0000079511041267</v>
      </c>
      <c r="I19" s="22"/>
    </row>
    <row r="20" spans="1:23">
      <c r="H20">
        <f>D18/H19</f>
        <v>-192.51866868401899</v>
      </c>
      <c r="I20" s="22">
        <f>(D18-H20)/D18</f>
        <v>7.9510409070447098E-6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1" spans="1:21">
      <c r="L41" s="31" t="s">
        <v>91</v>
      </c>
      <c r="M41" s="31" t="s">
        <v>103</v>
      </c>
    </row>
    <row r="42" spans="1:21">
      <c r="L42" s="31" t="s">
        <v>95</v>
      </c>
      <c r="M42" s="31" t="s">
        <v>102</v>
      </c>
    </row>
    <row r="43" spans="1:21">
      <c r="G43" s="26" t="s">
        <v>85</v>
      </c>
    </row>
    <row r="44" spans="1:21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>
      <c r="A52" s="25"/>
      <c r="E52" t="s">
        <v>88</v>
      </c>
      <c r="S52" s="19"/>
    </row>
    <row r="53" spans="1:21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>
      <c r="A55" s="25"/>
      <c r="F55" t="s">
        <v>94</v>
      </c>
      <c r="S55" s="19"/>
    </row>
    <row r="56" spans="1:21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/>
  <cols>
    <col min="19" max="20" width="12.83203125" bestFit="1" customWidth="1"/>
    <col min="21" max="21" width="12.1640625" bestFit="1" customWidth="1"/>
  </cols>
  <sheetData>
    <row r="2" spans="3:21">
      <c r="C2" t="s">
        <v>69</v>
      </c>
      <c r="K2" t="s">
        <v>69</v>
      </c>
      <c r="O2" t="s">
        <v>70</v>
      </c>
      <c r="S2" t="s">
        <v>56</v>
      </c>
    </row>
    <row r="3" spans="3:21">
      <c r="C3" t="s">
        <v>68</v>
      </c>
      <c r="D3">
        <v>1E-3</v>
      </c>
    </row>
    <row r="5" spans="3:21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53.526400000000002</v>
      </c>
    </row>
    <row r="6" spans="3:18">
      <c r="C6" t="s">
        <v>52</v>
      </c>
      <c r="D6" s="6">
        <v>3.89</v>
      </c>
      <c r="E6" s="6">
        <v>4.3</v>
      </c>
      <c r="F6" s="6">
        <v>3.2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>
      <c r="H19">
        <f>D18/H18</f>
        <v>1.0000079511000737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0" spans="1:21">
      <c r="K40" s="25"/>
      <c r="L40" s="25"/>
      <c r="M40" s="25"/>
      <c r="N40" s="25"/>
    </row>
    <row r="41" spans="1:21">
      <c r="K41" s="25"/>
      <c r="L41" s="25"/>
      <c r="M41" s="25"/>
      <c r="N41" s="25"/>
    </row>
    <row r="42" spans="1:21">
      <c r="K42" s="25"/>
      <c r="L42" s="25"/>
      <c r="M42" s="25"/>
      <c r="N42" s="25"/>
    </row>
    <row r="43" spans="1:21">
      <c r="G43" s="26"/>
      <c r="K43" s="25"/>
      <c r="L43" s="25"/>
      <c r="M43" s="25"/>
      <c r="N43" s="25"/>
    </row>
    <row r="44" spans="1:21">
      <c r="C44" t="s">
        <v>87</v>
      </c>
      <c r="I44" t="s">
        <v>105</v>
      </c>
      <c r="K44" s="25"/>
      <c r="L44" s="25"/>
      <c r="M44" s="25"/>
      <c r="N44" s="25"/>
    </row>
    <row r="45" spans="1:21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>
      <c r="A52" s="25"/>
      <c r="E52" t="s">
        <v>88</v>
      </c>
      <c r="G52" s="19"/>
    </row>
    <row r="53" spans="1:20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>
      <c r="A54" s="25"/>
      <c r="D54" s="19"/>
      <c r="K54" s="19"/>
      <c r="S54" s="19"/>
    </row>
    <row r="55" spans="1:20">
      <c r="A55" s="25"/>
      <c r="S55" s="19"/>
    </row>
    <row r="56" spans="1:20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>
      <c r="H3" s="1">
        <v>8</v>
      </c>
      <c r="I3" s="4"/>
      <c r="J3" s="4"/>
      <c r="K3" s="2"/>
    </row>
    <row r="4" spans="2:27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>
      <c r="H26">
        <v>10.545745</v>
      </c>
      <c r="J26" s="4"/>
    </row>
    <row r="28" spans="2:30">
      <c r="C28" s="6">
        <f>SUM(C30:C32)</f>
        <v>191.218628</v>
      </c>
      <c r="D28" s="6">
        <f>I6/3</f>
        <v>-63.739542813333337</v>
      </c>
    </row>
    <row r="29" spans="2:30">
      <c r="B29" t="s">
        <v>26</v>
      </c>
      <c r="L29" t="s">
        <v>19</v>
      </c>
      <c r="M29">
        <v>1E-3</v>
      </c>
    </row>
    <row r="30" spans="2:30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>
      <c r="B31" t="s">
        <v>28</v>
      </c>
      <c r="C31" s="6">
        <v>64.407114000000007</v>
      </c>
      <c r="L31" t="s">
        <v>16</v>
      </c>
      <c r="R31" t="s">
        <v>17</v>
      </c>
    </row>
    <row r="32" spans="2:30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>
      <c r="B34" t="s">
        <v>31</v>
      </c>
      <c r="C34" s="6">
        <v>0</v>
      </c>
      <c r="I34" s="11"/>
      <c r="L34" s="15"/>
    </row>
    <row r="35" spans="2:23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>
      <c r="C39" s="13">
        <v>0</v>
      </c>
      <c r="D39" s="13">
        <v>0</v>
      </c>
      <c r="E39" s="13">
        <v>63.405757000000001</v>
      </c>
      <c r="I39" s="11"/>
    </row>
    <row r="40" spans="2:23">
      <c r="I40" s="11"/>
      <c r="L40" t="s">
        <v>21</v>
      </c>
    </row>
    <row r="41" spans="2:23">
      <c r="I41" s="11"/>
      <c r="L41" t="s">
        <v>19</v>
      </c>
      <c r="M41">
        <v>1E-3</v>
      </c>
      <c r="W41" s="16">
        <f>(S45-S33)/S45</f>
        <v>-1.7152998565996375E-5</v>
      </c>
    </row>
    <row r="42" spans="2:23">
      <c r="I42" s="11"/>
      <c r="L42" t="s">
        <v>20</v>
      </c>
      <c r="M42">
        <f>M41*$M$6</f>
        <v>4.2112E-3</v>
      </c>
    </row>
    <row r="43" spans="2:23">
      <c r="L43" t="s">
        <v>16</v>
      </c>
      <c r="R43" t="s">
        <v>17</v>
      </c>
    </row>
    <row r="44" spans="2:23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>
      <c r="L45" s="14"/>
      <c r="R45">
        <v>0</v>
      </c>
      <c r="S45">
        <f>(L48-L47)/(M42*2)</f>
        <v>5.7382693767199996E-3</v>
      </c>
      <c r="T45">
        <v>0</v>
      </c>
    </row>
    <row r="46" spans="2:23">
      <c r="L46" s="15"/>
    </row>
    <row r="47" spans="2:23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5"/>
      <c r="N49" s="6"/>
      <c r="O49" s="6"/>
      <c r="P49" s="6"/>
    </row>
    <row r="50" spans="8:16">
      <c r="L50" s="15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3:15">
      <c r="C2" t="s">
        <v>118</v>
      </c>
      <c r="I2" t="s">
        <v>119</v>
      </c>
    </row>
    <row r="4" spans="3:15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>
      <c r="C15" t="s">
        <v>110</v>
      </c>
      <c r="I15" t="s">
        <v>110</v>
      </c>
    </row>
    <row r="17" spans="2:24">
      <c r="C17" t="s">
        <v>0</v>
      </c>
      <c r="I17" t="s">
        <v>0</v>
      </c>
    </row>
    <row r="18" spans="2:24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>
      <c r="N28" t="s">
        <v>124</v>
      </c>
      <c r="R28" s="26" t="s">
        <v>126</v>
      </c>
    </row>
    <row r="29" spans="2:24">
      <c r="C29" s="26"/>
      <c r="I29" s="23" t="s">
        <v>47</v>
      </c>
      <c r="N29" t="s">
        <v>122</v>
      </c>
      <c r="R29" s="41" t="s">
        <v>127</v>
      </c>
    </row>
    <row r="30" spans="2:24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2:23">
      <c r="B2" t="s">
        <v>128</v>
      </c>
    </row>
    <row r="4" spans="2:23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>
      <c r="B5" t="s">
        <v>113</v>
      </c>
      <c r="C5">
        <v>4.3</v>
      </c>
      <c r="D5" t="s">
        <v>116</v>
      </c>
      <c r="E5">
        <v>54</v>
      </c>
    </row>
    <row r="6" spans="2:23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>
      <c r="B18" s="19">
        <v>5.89</v>
      </c>
      <c r="C18" s="19">
        <v>0</v>
      </c>
      <c r="D18" s="19">
        <v>0</v>
      </c>
    </row>
    <row r="19" spans="2:25">
      <c r="B19" s="19">
        <v>2.15</v>
      </c>
      <c r="C19" s="19">
        <v>3.7239089999999999</v>
      </c>
      <c r="D19" s="19">
        <v>0</v>
      </c>
    </row>
    <row r="20" spans="2:25">
      <c r="B20" s="19">
        <v>1.8809130000000001</v>
      </c>
      <c r="C20" s="19">
        <v>-0.95699000000000001</v>
      </c>
      <c r="D20" s="19">
        <v>2.4054799999999998</v>
      </c>
    </row>
    <row r="21" spans="2:25">
      <c r="B21" s="19"/>
      <c r="C21" s="19"/>
      <c r="D21" s="19"/>
    </row>
    <row r="22" spans="2:25">
      <c r="B22" s="19" t="s">
        <v>111</v>
      </c>
      <c r="C22" s="19"/>
      <c r="D22" s="19"/>
      <c r="G22" t="s">
        <v>129</v>
      </c>
    </row>
    <row r="23" spans="2:25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>
      <c r="G28" t="s">
        <v>124</v>
      </c>
      <c r="K28" s="26" t="s">
        <v>126</v>
      </c>
    </row>
    <row r="29" spans="2:25">
      <c r="B29" s="23" t="s">
        <v>47</v>
      </c>
      <c r="G29" t="s">
        <v>122</v>
      </c>
      <c r="K29" s="41" t="s">
        <v>127</v>
      </c>
      <c r="O29" t="s">
        <v>56</v>
      </c>
    </row>
    <row r="30" spans="2:25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>
      <c r="C2" t="s">
        <v>146</v>
      </c>
    </row>
    <row r="3" spans="3:29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H19" s="19"/>
      <c r="I19" s="19"/>
      <c r="J19" s="19"/>
      <c r="K19" s="19"/>
      <c r="L19" s="19"/>
    </row>
    <row r="26" spans="3:29">
      <c r="C26" t="s">
        <v>146</v>
      </c>
    </row>
    <row r="27" spans="3:29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>
      <c r="J46" t="s">
        <v>154</v>
      </c>
      <c r="N46" t="s">
        <v>0</v>
      </c>
    </row>
    <row r="47" spans="3:29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>
      <c r="J54">
        <v>-31.8873166597607</v>
      </c>
      <c r="K54">
        <v>-31.885325707302801</v>
      </c>
      <c r="L54">
        <v>-31.885273054825301</v>
      </c>
    </row>
    <row r="55" spans="3:12">
      <c r="J55" t="s">
        <v>157</v>
      </c>
      <c r="K55" t="s">
        <v>158</v>
      </c>
      <c r="L55" t="s">
        <v>155</v>
      </c>
    </row>
    <row r="56" spans="3:12">
      <c r="J56">
        <v>0.388546</v>
      </c>
      <c r="K56">
        <v>-4.7849999999999997E-2</v>
      </c>
      <c r="L56">
        <v>0.12027400000000001</v>
      </c>
    </row>
    <row r="57" spans="3:12">
      <c r="J57">
        <v>3.333091</v>
      </c>
      <c r="K57">
        <v>0.76080000000000003</v>
      </c>
      <c r="L57">
        <v>0.24054800000000001</v>
      </c>
    </row>
    <row r="58" spans="3:12">
      <c r="J58">
        <v>3.4286089999999998</v>
      </c>
      <c r="K58">
        <v>0.71332300000000004</v>
      </c>
      <c r="L58">
        <v>0.36142299999999999</v>
      </c>
    </row>
    <row r="60" spans="3:1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>
      <c r="J63">
        <v>3.333091</v>
      </c>
      <c r="K63">
        <v>0.76080000000000003</v>
      </c>
      <c r="L63">
        <v>0.24054800000000001</v>
      </c>
    </row>
    <row r="64" spans="3:1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Sheet1</vt:lpstr>
      <vt:lpstr>LatticeVec_derivative_FDM (2)</vt:lpstr>
      <vt:lpstr>LatticeVec_derivative_Sub (3)</vt:lpstr>
      <vt:lpstr>LatticeVec_derivative_FDM (3)</vt:lpstr>
      <vt:lpstr>LatticeSum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2022-08-10T12:25:39Z</dcterms:modified>
</cp:coreProperties>
</file>