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135" yWindow="-15" windowWidth="17250" windowHeight="9510" activeTab="5"/>
  </bookViews>
  <sheets>
    <sheet name="x &amp; y vs time" sheetId="4" r:id="rId1"/>
    <sheet name="y vs x" sheetId="5" r:id="rId2"/>
    <sheet name="no drag analytic" sheetId="1" r:id="rId3"/>
    <sheet name="no drag fwdE" sheetId="9" r:id="rId4"/>
    <sheet name="no drag trap" sheetId="7" r:id="rId5"/>
    <sheet name="drag case fwdE" sheetId="6" r:id="rId6"/>
  </sheets>
  <calcPr calcId="145621"/>
  <extLst>
    <ext xmlns:mx="http://schemas.microsoft.com/office/mac/excel/2008/main" uri="http://schemas.microsoft.com/office/mac/excel/2008/main">
      <mx:ArchID Flags="1"/>
    </ext>
  </extLst>
</workbook>
</file>

<file path=xl/calcChain.xml><?xml version="1.0" encoding="utf-8"?>
<calcChain xmlns="http://schemas.openxmlformats.org/spreadsheetml/2006/main">
  <c r="K5" i="9" l="1"/>
  <c r="G5" i="9"/>
  <c r="F5" i="9"/>
  <c r="A5" i="9"/>
  <c r="H2" i="9"/>
  <c r="I5" i="9" s="1"/>
  <c r="H1" i="9"/>
  <c r="D5" i="9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5" i="1"/>
  <c r="K5" i="7"/>
  <c r="G5" i="7"/>
  <c r="F5" i="7"/>
  <c r="A5" i="7"/>
  <c r="H2" i="7"/>
  <c r="I5" i="7" s="1"/>
  <c r="H1" i="7"/>
  <c r="D5" i="7" s="1"/>
  <c r="E3" i="6" l="1"/>
  <c r="K5" i="6"/>
  <c r="F5" i="6"/>
  <c r="A5" i="6"/>
  <c r="H2" i="6"/>
  <c r="I5" i="6" s="1"/>
  <c r="H1" i="6"/>
  <c r="D5" i="6" s="1"/>
  <c r="H2" i="1"/>
  <c r="H1" i="1"/>
  <c r="A5" i="1"/>
  <c r="A6" i="1" s="1"/>
  <c r="G6" i="1" s="1"/>
  <c r="F7" i="1" l="1"/>
  <c r="F6" i="1"/>
  <c r="F5" i="1"/>
  <c r="G5" i="1"/>
  <c r="C5" i="1"/>
  <c r="D5" i="1" s="1"/>
  <c r="C7" i="1"/>
  <c r="C9" i="1"/>
  <c r="C11" i="1"/>
  <c r="C13" i="1"/>
  <c r="C15" i="1"/>
  <c r="C17" i="1"/>
  <c r="C6" i="1"/>
  <c r="D6" i="1" s="1"/>
  <c r="C10" i="1"/>
  <c r="C14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" i="1"/>
  <c r="C12" i="1"/>
  <c r="C16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A7" i="1"/>
  <c r="G5" i="6"/>
  <c r="B5" i="6"/>
  <c r="A8" i="1" l="1"/>
  <c r="G7" i="1"/>
  <c r="D7" i="1"/>
  <c r="A9" i="1" l="1"/>
  <c r="G8" i="1"/>
  <c r="F8" i="1"/>
  <c r="D8" i="1"/>
  <c r="A10" i="1" l="1"/>
  <c r="G9" i="1"/>
  <c r="F9" i="1"/>
  <c r="D9" i="1"/>
  <c r="A11" i="1" l="1"/>
  <c r="G10" i="1"/>
  <c r="F10" i="1"/>
  <c r="D10" i="1"/>
  <c r="A12" i="1" l="1"/>
  <c r="G11" i="1"/>
  <c r="F11" i="1"/>
  <c r="D11" i="1"/>
  <c r="A13" i="1" l="1"/>
  <c r="G12" i="1"/>
  <c r="F12" i="1"/>
  <c r="D12" i="1"/>
  <c r="A14" i="1" l="1"/>
  <c r="G13" i="1"/>
  <c r="F13" i="1"/>
  <c r="D13" i="1"/>
  <c r="A15" i="1" l="1"/>
  <c r="G14" i="1"/>
  <c r="F14" i="1"/>
  <c r="D14" i="1"/>
  <c r="A16" i="1" l="1"/>
  <c r="G15" i="1"/>
  <c r="F15" i="1"/>
  <c r="D15" i="1"/>
  <c r="A17" i="1" l="1"/>
  <c r="G16" i="1"/>
  <c r="F16" i="1"/>
  <c r="D16" i="1"/>
  <c r="A18" i="1" l="1"/>
  <c r="G17" i="1"/>
  <c r="F17" i="1"/>
  <c r="D17" i="1"/>
  <c r="A19" i="1" l="1"/>
  <c r="G18" i="1"/>
  <c r="F18" i="1"/>
  <c r="D18" i="1"/>
  <c r="A20" i="1" l="1"/>
  <c r="G19" i="1"/>
  <c r="F19" i="1"/>
  <c r="D19" i="1"/>
  <c r="A21" i="1" l="1"/>
  <c r="G20" i="1"/>
  <c r="F20" i="1"/>
  <c r="D20" i="1"/>
  <c r="A22" i="1" l="1"/>
  <c r="G21" i="1"/>
  <c r="F21" i="1"/>
  <c r="D21" i="1"/>
  <c r="A23" i="1" l="1"/>
  <c r="G22" i="1"/>
  <c r="F22" i="1"/>
  <c r="D22" i="1"/>
  <c r="A24" i="1" l="1"/>
  <c r="G23" i="1"/>
  <c r="F23" i="1"/>
  <c r="D23" i="1"/>
  <c r="A25" i="1" l="1"/>
  <c r="G24" i="1"/>
  <c r="F24" i="1"/>
  <c r="D24" i="1"/>
  <c r="A26" i="1" l="1"/>
  <c r="G25" i="1"/>
  <c r="F25" i="1"/>
  <c r="D25" i="1"/>
  <c r="A27" i="1" l="1"/>
  <c r="G26" i="1"/>
  <c r="F26" i="1"/>
  <c r="D26" i="1"/>
  <c r="A28" i="1" l="1"/>
  <c r="G27" i="1"/>
  <c r="F27" i="1"/>
  <c r="D27" i="1"/>
  <c r="A29" i="1" l="1"/>
  <c r="G28" i="1"/>
  <c r="F28" i="1"/>
  <c r="D28" i="1"/>
  <c r="A30" i="1" l="1"/>
  <c r="G29" i="1"/>
  <c r="F29" i="1"/>
  <c r="D29" i="1"/>
  <c r="A31" i="1" l="1"/>
  <c r="G30" i="1"/>
  <c r="F30" i="1"/>
  <c r="D30" i="1"/>
  <c r="A32" i="1" l="1"/>
  <c r="G31" i="1"/>
  <c r="F31" i="1"/>
  <c r="D31" i="1"/>
  <c r="A33" i="1" l="1"/>
  <c r="G32" i="1"/>
  <c r="F32" i="1"/>
  <c r="D32" i="1"/>
  <c r="A34" i="1" l="1"/>
  <c r="G33" i="1"/>
  <c r="F33" i="1"/>
  <c r="D33" i="1"/>
  <c r="A35" i="1" l="1"/>
  <c r="G34" i="1"/>
  <c r="F34" i="1"/>
  <c r="D34" i="1"/>
  <c r="A36" i="1" l="1"/>
  <c r="G35" i="1"/>
  <c r="F35" i="1"/>
  <c r="D35" i="1"/>
  <c r="A37" i="1" l="1"/>
  <c r="G36" i="1"/>
  <c r="F36" i="1"/>
  <c r="D36" i="1"/>
  <c r="A38" i="1" l="1"/>
  <c r="G37" i="1"/>
  <c r="F37" i="1"/>
  <c r="D37" i="1"/>
  <c r="A39" i="1" l="1"/>
  <c r="G38" i="1"/>
  <c r="F38" i="1"/>
  <c r="D38" i="1"/>
  <c r="A40" i="1" l="1"/>
  <c r="G39" i="1"/>
  <c r="F39" i="1"/>
  <c r="D39" i="1"/>
  <c r="A41" i="1" l="1"/>
  <c r="G40" i="1"/>
  <c r="F40" i="1"/>
  <c r="D40" i="1"/>
  <c r="A42" i="1" l="1"/>
  <c r="G41" i="1"/>
  <c r="F41" i="1"/>
  <c r="D41" i="1"/>
  <c r="A43" i="1" l="1"/>
  <c r="G42" i="1"/>
  <c r="F42" i="1"/>
  <c r="D42" i="1"/>
  <c r="A44" i="1" l="1"/>
  <c r="G43" i="1"/>
  <c r="F43" i="1"/>
  <c r="D43" i="1"/>
  <c r="A45" i="1" l="1"/>
  <c r="G44" i="1"/>
  <c r="F44" i="1"/>
  <c r="D44" i="1"/>
  <c r="A46" i="1" l="1"/>
  <c r="G45" i="1"/>
  <c r="F45" i="1"/>
  <c r="D45" i="1"/>
  <c r="A47" i="1" l="1"/>
  <c r="G46" i="1"/>
  <c r="F46" i="1"/>
  <c r="D46" i="1"/>
  <c r="A48" i="1" l="1"/>
  <c r="G47" i="1"/>
  <c r="F47" i="1"/>
  <c r="D47" i="1"/>
  <c r="A49" i="1" l="1"/>
  <c r="G48" i="1"/>
  <c r="F48" i="1"/>
  <c r="D48" i="1"/>
  <c r="A50" i="1" l="1"/>
  <c r="G49" i="1"/>
  <c r="F49" i="1"/>
  <c r="D49" i="1"/>
  <c r="A51" i="1" l="1"/>
  <c r="G50" i="1"/>
  <c r="F50" i="1"/>
  <c r="D50" i="1"/>
  <c r="A52" i="1" l="1"/>
  <c r="G51" i="1"/>
  <c r="F51" i="1"/>
  <c r="D51" i="1"/>
  <c r="A53" i="1" l="1"/>
  <c r="G52" i="1"/>
  <c r="F52" i="1"/>
  <c r="D52" i="1"/>
  <c r="A54" i="1" l="1"/>
  <c r="G53" i="1"/>
  <c r="F53" i="1"/>
  <c r="D53" i="1"/>
  <c r="A55" i="1" l="1"/>
  <c r="G54" i="1"/>
  <c r="F54" i="1"/>
  <c r="D54" i="1"/>
  <c r="A56" i="1" l="1"/>
  <c r="G55" i="1"/>
  <c r="F55" i="1"/>
  <c r="D55" i="1"/>
  <c r="A57" i="1" l="1"/>
  <c r="G56" i="1"/>
  <c r="F56" i="1"/>
  <c r="D56" i="1"/>
  <c r="A58" i="1" l="1"/>
  <c r="G57" i="1"/>
  <c r="F57" i="1"/>
  <c r="D57" i="1"/>
  <c r="A59" i="1" l="1"/>
  <c r="G58" i="1"/>
  <c r="F58" i="1"/>
  <c r="D58" i="1"/>
  <c r="A60" i="1" l="1"/>
  <c r="G59" i="1"/>
  <c r="F59" i="1"/>
  <c r="D59" i="1"/>
  <c r="A61" i="1" l="1"/>
  <c r="G60" i="1"/>
  <c r="F60" i="1"/>
  <c r="D60" i="1"/>
  <c r="A62" i="1" l="1"/>
  <c r="G61" i="1"/>
  <c r="F61" i="1"/>
  <c r="D61" i="1"/>
  <c r="A63" i="1" l="1"/>
  <c r="G62" i="1"/>
  <c r="F62" i="1"/>
  <c r="D62" i="1"/>
  <c r="A64" i="1" l="1"/>
  <c r="G63" i="1"/>
  <c r="F63" i="1"/>
  <c r="D63" i="1"/>
  <c r="A65" i="1" l="1"/>
  <c r="G64" i="1"/>
  <c r="F64" i="1"/>
  <c r="D64" i="1"/>
  <c r="A66" i="1" l="1"/>
  <c r="G65" i="1"/>
  <c r="F65" i="1"/>
  <c r="D65" i="1"/>
  <c r="A67" i="1" l="1"/>
  <c r="G66" i="1"/>
  <c r="F66" i="1"/>
  <c r="D66" i="1"/>
  <c r="A68" i="1" l="1"/>
  <c r="G67" i="1"/>
  <c r="F67" i="1"/>
  <c r="D67" i="1"/>
  <c r="A69" i="1" l="1"/>
  <c r="G68" i="1"/>
  <c r="F68" i="1"/>
  <c r="D68" i="1"/>
  <c r="A70" i="1" l="1"/>
  <c r="G69" i="1"/>
  <c r="F69" i="1"/>
  <c r="D69" i="1"/>
  <c r="A71" i="1" l="1"/>
  <c r="G70" i="1"/>
  <c r="F70" i="1"/>
  <c r="D70" i="1"/>
  <c r="A72" i="1" l="1"/>
  <c r="G71" i="1"/>
  <c r="F71" i="1"/>
  <c r="D71" i="1"/>
  <c r="A73" i="1" l="1"/>
  <c r="G72" i="1"/>
  <c r="F72" i="1"/>
  <c r="D72" i="1"/>
  <c r="A74" i="1" l="1"/>
  <c r="G73" i="1"/>
  <c r="F73" i="1"/>
  <c r="D73" i="1"/>
  <c r="A75" i="1" l="1"/>
  <c r="G74" i="1"/>
  <c r="F74" i="1"/>
  <c r="D74" i="1"/>
  <c r="A76" i="1" l="1"/>
  <c r="G75" i="1"/>
  <c r="F75" i="1"/>
  <c r="D75" i="1"/>
  <c r="A77" i="1" l="1"/>
  <c r="G76" i="1"/>
  <c r="F76" i="1"/>
  <c r="D76" i="1"/>
  <c r="A78" i="1" l="1"/>
  <c r="G77" i="1"/>
  <c r="F77" i="1"/>
  <c r="D77" i="1"/>
  <c r="A79" i="1" l="1"/>
  <c r="G78" i="1"/>
  <c r="F78" i="1"/>
  <c r="D78" i="1"/>
  <c r="A80" i="1" l="1"/>
  <c r="G79" i="1"/>
  <c r="F79" i="1"/>
  <c r="D79" i="1"/>
  <c r="A81" i="1" l="1"/>
  <c r="G80" i="1"/>
  <c r="F80" i="1"/>
  <c r="D80" i="1"/>
  <c r="G81" i="1" l="1"/>
  <c r="F81" i="1"/>
  <c r="D81" i="1"/>
  <c r="A82" i="1"/>
  <c r="A83" i="1" l="1"/>
  <c r="G82" i="1"/>
  <c r="F82" i="1"/>
  <c r="D82" i="1"/>
  <c r="G83" i="1" l="1"/>
  <c r="F83" i="1"/>
  <c r="D83" i="1"/>
  <c r="A84" i="1"/>
  <c r="A85" i="1" l="1"/>
  <c r="G84" i="1"/>
  <c r="F84" i="1"/>
  <c r="D84" i="1"/>
  <c r="G85" i="1" l="1"/>
  <c r="F85" i="1"/>
  <c r="D85" i="1"/>
</calcChain>
</file>

<file path=xl/comments1.xml><?xml version="1.0" encoding="utf-8"?>
<comments xmlns="http://schemas.openxmlformats.org/spreadsheetml/2006/main">
  <authors>
    <author>Mark Kempski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strat time for integration time interval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stop time for time interval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time step (discrete)</t>
        </r>
      </text>
    </comment>
  </commentList>
</comments>
</file>

<file path=xl/comments2.xml><?xml version="1.0" encoding="utf-8"?>
<comments xmlns="http://schemas.openxmlformats.org/spreadsheetml/2006/main">
  <authors>
    <author>Mark Kempski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strat time for integration time interval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stop time for time interval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time step (discrete)</t>
        </r>
      </text>
    </comment>
  </commentList>
</comments>
</file>

<file path=xl/comments3.xml><?xml version="1.0" encoding="utf-8"?>
<comments xmlns="http://schemas.openxmlformats.org/spreadsheetml/2006/main">
  <authors>
    <author>Mark Kempski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strat time for integration time interval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stop time for time interval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time step (discrete)</t>
        </r>
      </text>
    </comment>
  </commentList>
</comments>
</file>

<file path=xl/comments4.xml><?xml version="1.0" encoding="utf-8"?>
<comments xmlns="http://schemas.openxmlformats.org/spreadsheetml/2006/main">
  <authors>
    <author>Mark Kempski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strat time for integration time interval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stop time for time interval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Mark Kempski:</t>
        </r>
        <r>
          <rPr>
            <sz val="9"/>
            <color indexed="81"/>
            <rFont val="Tahoma"/>
            <family val="2"/>
          </rPr>
          <t xml:space="preserve">
time step (discrete)</t>
        </r>
      </text>
    </comment>
  </commentList>
</comments>
</file>

<file path=xl/sharedStrings.xml><?xml version="1.0" encoding="utf-8"?>
<sst xmlns="http://schemas.openxmlformats.org/spreadsheetml/2006/main" count="81" uniqueCount="23">
  <si>
    <t>Time
 (sec)</t>
  </si>
  <si>
    <r>
      <t>Acceleration X
(ft/sec)</t>
    </r>
    <r>
      <rPr>
        <vertAlign val="superscript"/>
        <sz val="11"/>
        <color theme="1"/>
        <rFont val="Calibri"/>
        <family val="2"/>
        <scheme val="minor"/>
      </rPr>
      <t>2</t>
    </r>
  </si>
  <si>
    <t>Vel change X 
(ft/sec)</t>
  </si>
  <si>
    <t>Velocity X
(ft/sec)</t>
  </si>
  <si>
    <t>Position 
change X
(ft)</t>
  </si>
  <si>
    <t>position X
(ft)</t>
  </si>
  <si>
    <r>
      <t>Acceleration Y
(ft/sec)</t>
    </r>
    <r>
      <rPr>
        <vertAlign val="superscript"/>
        <sz val="11"/>
        <color theme="1"/>
        <rFont val="Calibri"/>
        <family val="2"/>
        <scheme val="minor"/>
      </rPr>
      <t>2</t>
    </r>
  </si>
  <si>
    <t>Vel change Y 
(ft/sec)</t>
  </si>
  <si>
    <t>Velocity Y
(ft/sec)</t>
  </si>
  <si>
    <t>Position 
change Y
(ft)</t>
  </si>
  <si>
    <t>position Y
(ft)</t>
  </si>
  <si>
    <t>tstart (sec)=</t>
  </si>
  <si>
    <t>tstop (sec)=</t>
  </si>
  <si>
    <t>deltat (sec)=</t>
  </si>
  <si>
    <r>
      <t>q</t>
    </r>
    <r>
      <rPr>
        <sz val="11"/>
        <color theme="1"/>
        <rFont val="Calibri"/>
        <family val="2"/>
        <scheme val="minor"/>
      </rPr>
      <t xml:space="preserve"> (degrees)=</t>
    </r>
  </si>
  <si>
    <t>initial vel (ft/sec)=</t>
  </si>
  <si>
    <t>initial x (ft)=</t>
  </si>
  <si>
    <t>initial y (ft)=</t>
  </si>
  <si>
    <t>initialvx (ft/sec)=</t>
  </si>
  <si>
    <t>initialvy (ft/sec)=</t>
  </si>
  <si>
    <r>
      <t>gravity (ft/sec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</si>
  <si>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C/m (per ft)=</t>
    </r>
  </si>
  <si>
    <t>gravity (ft/sec2)=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</si>
</sst>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Symbol"/>
      <family val="1"/>
      <charset val="2"/>
    </font>
    <font>
      <sz val="8"/>
      <name val="Verdana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Position vs Time (Analytic Solution)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 no drag</c:v>
          </c:tx>
          <c:marker>
            <c:symbol val="none"/>
          </c:marker>
          <c:xVal>
            <c:numRef>
              <c:f>'no drag analytic'!$A$5:$A$60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</c:numCache>
            </c:numRef>
          </c:xVal>
          <c:yVal>
            <c:numRef>
              <c:f>'no drag analytic'!$D$5:$D$60</c:f>
              <c:numCache>
                <c:formatCode>0.0</c:formatCode>
                <c:ptCount val="56"/>
                <c:pt idx="0">
                  <c:v>0</c:v>
                </c:pt>
                <c:pt idx="1">
                  <c:v>7.3500000000000014</c:v>
                </c:pt>
                <c:pt idx="2">
                  <c:v>14.700000000000003</c:v>
                </c:pt>
                <c:pt idx="3">
                  <c:v>22.050000000000008</c:v>
                </c:pt>
                <c:pt idx="4">
                  <c:v>29.400000000000006</c:v>
                </c:pt>
                <c:pt idx="5">
                  <c:v>36.750000000000007</c:v>
                </c:pt>
                <c:pt idx="6">
                  <c:v>44.100000000000009</c:v>
                </c:pt>
                <c:pt idx="7">
                  <c:v>51.45000000000001</c:v>
                </c:pt>
                <c:pt idx="8">
                  <c:v>58.800000000000004</c:v>
                </c:pt>
                <c:pt idx="9">
                  <c:v>66.150000000000006</c:v>
                </c:pt>
                <c:pt idx="10">
                  <c:v>73.5</c:v>
                </c:pt>
                <c:pt idx="11">
                  <c:v>80.850000000000009</c:v>
                </c:pt>
                <c:pt idx="12">
                  <c:v>88.200000000000017</c:v>
                </c:pt>
                <c:pt idx="13">
                  <c:v>95.550000000000026</c:v>
                </c:pt>
                <c:pt idx="14">
                  <c:v>102.90000000000003</c:v>
                </c:pt>
                <c:pt idx="15">
                  <c:v>110.25000000000004</c:v>
                </c:pt>
                <c:pt idx="16">
                  <c:v>117.60000000000005</c:v>
                </c:pt>
                <c:pt idx="17">
                  <c:v>124.95000000000006</c:v>
                </c:pt>
                <c:pt idx="18">
                  <c:v>132.30000000000007</c:v>
                </c:pt>
                <c:pt idx="19">
                  <c:v>139.65000000000006</c:v>
                </c:pt>
                <c:pt idx="20">
                  <c:v>147.00000000000006</c:v>
                </c:pt>
                <c:pt idx="21">
                  <c:v>154.35000000000008</c:v>
                </c:pt>
                <c:pt idx="22">
                  <c:v>161.70000000000007</c:v>
                </c:pt>
                <c:pt idx="23">
                  <c:v>169.0500000000001</c:v>
                </c:pt>
                <c:pt idx="24">
                  <c:v>176.40000000000009</c:v>
                </c:pt>
                <c:pt idx="25">
                  <c:v>183.75000000000011</c:v>
                </c:pt>
                <c:pt idx="26">
                  <c:v>191.10000000000011</c:v>
                </c:pt>
                <c:pt idx="27">
                  <c:v>198.45000000000013</c:v>
                </c:pt>
                <c:pt idx="28">
                  <c:v>205.80000000000013</c:v>
                </c:pt>
                <c:pt idx="29">
                  <c:v>213.15000000000012</c:v>
                </c:pt>
                <c:pt idx="30">
                  <c:v>220.50000000000014</c:v>
                </c:pt>
                <c:pt idx="31">
                  <c:v>227.85000000000014</c:v>
                </c:pt>
                <c:pt idx="32">
                  <c:v>235.20000000000016</c:v>
                </c:pt>
                <c:pt idx="33">
                  <c:v>242.55000000000015</c:v>
                </c:pt>
                <c:pt idx="34">
                  <c:v>249.90000000000018</c:v>
                </c:pt>
                <c:pt idx="35">
                  <c:v>257.25000000000017</c:v>
                </c:pt>
                <c:pt idx="36">
                  <c:v>264.60000000000019</c:v>
                </c:pt>
                <c:pt idx="37">
                  <c:v>271.95000000000022</c:v>
                </c:pt>
                <c:pt idx="38">
                  <c:v>279.30000000000018</c:v>
                </c:pt>
                <c:pt idx="39">
                  <c:v>286.6500000000002</c:v>
                </c:pt>
                <c:pt idx="40">
                  <c:v>294.00000000000017</c:v>
                </c:pt>
                <c:pt idx="41">
                  <c:v>301.35000000000014</c:v>
                </c:pt>
                <c:pt idx="42">
                  <c:v>308.70000000000016</c:v>
                </c:pt>
                <c:pt idx="43">
                  <c:v>316.05000000000013</c:v>
                </c:pt>
                <c:pt idx="44">
                  <c:v>323.40000000000009</c:v>
                </c:pt>
                <c:pt idx="45">
                  <c:v>330.75000000000006</c:v>
                </c:pt>
                <c:pt idx="46">
                  <c:v>338.1</c:v>
                </c:pt>
                <c:pt idx="47">
                  <c:v>345.45</c:v>
                </c:pt>
                <c:pt idx="48">
                  <c:v>352.8</c:v>
                </c:pt>
                <c:pt idx="49">
                  <c:v>360.15</c:v>
                </c:pt>
                <c:pt idx="50">
                  <c:v>367.49999999999994</c:v>
                </c:pt>
                <c:pt idx="51">
                  <c:v>374.84999999999991</c:v>
                </c:pt>
                <c:pt idx="52">
                  <c:v>382.19999999999987</c:v>
                </c:pt>
                <c:pt idx="53">
                  <c:v>389.54999999999984</c:v>
                </c:pt>
                <c:pt idx="54">
                  <c:v>396.89999999999986</c:v>
                </c:pt>
                <c:pt idx="55">
                  <c:v>404.24999999999983</c:v>
                </c:pt>
              </c:numCache>
            </c:numRef>
          </c:yVal>
          <c:smooth val="0"/>
        </c:ser>
        <c:ser>
          <c:idx val="1"/>
          <c:order val="1"/>
          <c:tx>
            <c:v>y no drag</c:v>
          </c:tx>
          <c:marker>
            <c:symbol val="none"/>
          </c:marker>
          <c:xVal>
            <c:numRef>
              <c:f>'no drag analytic'!$A$5:$A$60</c:f>
              <c:numCache>
                <c:formatCode>General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</c:numCache>
            </c:numRef>
          </c:xVal>
          <c:yVal>
            <c:numRef>
              <c:f>'no drag analytic'!$G$5:$G$60</c:f>
              <c:numCache>
                <c:formatCode>0.0</c:formatCode>
                <c:ptCount val="56"/>
                <c:pt idx="0">
                  <c:v>0</c:v>
                </c:pt>
                <c:pt idx="1">
                  <c:v>12.569573435631249</c:v>
                </c:pt>
                <c:pt idx="2">
                  <c:v>24.817146871262494</c:v>
                </c:pt>
                <c:pt idx="3">
                  <c:v>36.742720306893752</c:v>
                </c:pt>
                <c:pt idx="4">
                  <c:v>48.346293742524992</c:v>
                </c:pt>
                <c:pt idx="5">
                  <c:v>59.627867178156237</c:v>
                </c:pt>
                <c:pt idx="6">
                  <c:v>70.587440613787479</c:v>
                </c:pt>
                <c:pt idx="7">
                  <c:v>81.225014049418732</c:v>
                </c:pt>
                <c:pt idx="8">
                  <c:v>91.540587485049969</c:v>
                </c:pt>
                <c:pt idx="9">
                  <c:v>101.53416092068122</c:v>
                </c:pt>
                <c:pt idx="10">
                  <c:v>111.20573435631246</c:v>
                </c:pt>
                <c:pt idx="11">
                  <c:v>120.5553077919437</c:v>
                </c:pt>
                <c:pt idx="12">
                  <c:v>129.58288122757497</c:v>
                </c:pt>
                <c:pt idx="13">
                  <c:v>138.28845466320621</c:v>
                </c:pt>
                <c:pt idx="14">
                  <c:v>146.67202809883747</c:v>
                </c:pt>
                <c:pt idx="15">
                  <c:v>154.7336015344687</c:v>
                </c:pt>
                <c:pt idx="16">
                  <c:v>162.47317497009999</c:v>
                </c:pt>
                <c:pt idx="17">
                  <c:v>169.89074840573122</c:v>
                </c:pt>
                <c:pt idx="18">
                  <c:v>176.98632184136247</c:v>
                </c:pt>
                <c:pt idx="19">
                  <c:v>183.75989527699372</c:v>
                </c:pt>
                <c:pt idx="20">
                  <c:v>190.21146871262496</c:v>
                </c:pt>
                <c:pt idx="21">
                  <c:v>196.34104214825624</c:v>
                </c:pt>
                <c:pt idx="22">
                  <c:v>202.14861558388745</c:v>
                </c:pt>
                <c:pt idx="23">
                  <c:v>207.63418901951869</c:v>
                </c:pt>
                <c:pt idx="24">
                  <c:v>212.79776245515001</c:v>
                </c:pt>
                <c:pt idx="25">
                  <c:v>217.63933589078121</c:v>
                </c:pt>
                <c:pt idx="26">
                  <c:v>222.15890932641244</c:v>
                </c:pt>
                <c:pt idx="27">
                  <c:v>226.3564827620437</c:v>
                </c:pt>
                <c:pt idx="28">
                  <c:v>230.23205619767498</c:v>
                </c:pt>
                <c:pt idx="29">
                  <c:v>233.7856296333062</c:v>
                </c:pt>
                <c:pt idx="30">
                  <c:v>237.01720306893742</c:v>
                </c:pt>
                <c:pt idx="31">
                  <c:v>239.92677650456872</c:v>
                </c:pt>
                <c:pt idx="32">
                  <c:v>242.51434994019993</c:v>
                </c:pt>
                <c:pt idx="33">
                  <c:v>244.77992337583117</c:v>
                </c:pt>
                <c:pt idx="34">
                  <c:v>246.72349681146241</c:v>
                </c:pt>
                <c:pt idx="35">
                  <c:v>248.34507024709367</c:v>
                </c:pt>
                <c:pt idx="36">
                  <c:v>249.6446436827249</c:v>
                </c:pt>
                <c:pt idx="37">
                  <c:v>250.62221711835613</c:v>
                </c:pt>
                <c:pt idx="38">
                  <c:v>251.27779055398736</c:v>
                </c:pt>
                <c:pt idx="39">
                  <c:v>251.61136398961864</c:v>
                </c:pt>
                <c:pt idx="40">
                  <c:v>251.62293742524986</c:v>
                </c:pt>
                <c:pt idx="41">
                  <c:v>251.3125108608811</c:v>
                </c:pt>
                <c:pt idx="42">
                  <c:v>250.6800842965124</c:v>
                </c:pt>
                <c:pt idx="43">
                  <c:v>249.72565773214359</c:v>
                </c:pt>
                <c:pt idx="44">
                  <c:v>248.44923116777483</c:v>
                </c:pt>
                <c:pt idx="45">
                  <c:v>246.85080460340606</c:v>
                </c:pt>
                <c:pt idx="46">
                  <c:v>244.93037803903729</c:v>
                </c:pt>
                <c:pt idx="47">
                  <c:v>242.68795147466852</c:v>
                </c:pt>
                <c:pt idx="48">
                  <c:v>240.12352491029992</c:v>
                </c:pt>
                <c:pt idx="49">
                  <c:v>237.23709834593114</c:v>
                </c:pt>
                <c:pt idx="50">
                  <c:v>234.02867178156242</c:v>
                </c:pt>
                <c:pt idx="51">
                  <c:v>230.49824521719364</c:v>
                </c:pt>
                <c:pt idx="52">
                  <c:v>226.64581865282486</c:v>
                </c:pt>
                <c:pt idx="53">
                  <c:v>222.47139208845618</c:v>
                </c:pt>
                <c:pt idx="54">
                  <c:v>217.97496552408739</c:v>
                </c:pt>
                <c:pt idx="55">
                  <c:v>213.15653895971877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03808"/>
        <c:axId val="42904384"/>
      </c:scatterChart>
      <c:valAx>
        <c:axId val="429038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2904384"/>
        <c:crossesAt val="-50"/>
        <c:crossBetween val="midCat"/>
      </c:valAx>
      <c:valAx>
        <c:axId val="42904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/>
                  <a:t>Position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2903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Y vs X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234673719544905"/>
          <c:y val="9.9790416059220233E-2"/>
          <c:w val="0.79069789196117701"/>
          <c:h val="0.79689047959914106"/>
        </c:manualLayout>
      </c:layout>
      <c:scatterChart>
        <c:scatterStyle val="lineMarker"/>
        <c:varyColors val="0"/>
        <c:ser>
          <c:idx val="0"/>
          <c:order val="0"/>
          <c:tx>
            <c:v>no drag analytic</c:v>
          </c:tx>
          <c:marker>
            <c:symbol val="none"/>
          </c:marker>
          <c:xVal>
            <c:numRef>
              <c:f>'no drag analytic'!$D$5:$D$85</c:f>
              <c:numCache>
                <c:formatCode>0.0</c:formatCode>
                <c:ptCount val="81"/>
                <c:pt idx="0">
                  <c:v>0</c:v>
                </c:pt>
                <c:pt idx="1">
                  <c:v>7.3500000000000014</c:v>
                </c:pt>
                <c:pt idx="2">
                  <c:v>14.700000000000003</c:v>
                </c:pt>
                <c:pt idx="3">
                  <c:v>22.050000000000008</c:v>
                </c:pt>
                <c:pt idx="4">
                  <c:v>29.400000000000006</c:v>
                </c:pt>
                <c:pt idx="5">
                  <c:v>36.750000000000007</c:v>
                </c:pt>
                <c:pt idx="6">
                  <c:v>44.100000000000009</c:v>
                </c:pt>
                <c:pt idx="7">
                  <c:v>51.45000000000001</c:v>
                </c:pt>
                <c:pt idx="8">
                  <c:v>58.800000000000004</c:v>
                </c:pt>
                <c:pt idx="9">
                  <c:v>66.150000000000006</c:v>
                </c:pt>
                <c:pt idx="10">
                  <c:v>73.5</c:v>
                </c:pt>
                <c:pt idx="11">
                  <c:v>80.850000000000009</c:v>
                </c:pt>
                <c:pt idx="12">
                  <c:v>88.200000000000017</c:v>
                </c:pt>
                <c:pt idx="13">
                  <c:v>95.550000000000026</c:v>
                </c:pt>
                <c:pt idx="14">
                  <c:v>102.90000000000003</c:v>
                </c:pt>
                <c:pt idx="15">
                  <c:v>110.25000000000004</c:v>
                </c:pt>
                <c:pt idx="16">
                  <c:v>117.60000000000005</c:v>
                </c:pt>
                <c:pt idx="17">
                  <c:v>124.95000000000006</c:v>
                </c:pt>
                <c:pt idx="18">
                  <c:v>132.30000000000007</c:v>
                </c:pt>
                <c:pt idx="19">
                  <c:v>139.65000000000006</c:v>
                </c:pt>
                <c:pt idx="20">
                  <c:v>147.00000000000006</c:v>
                </c:pt>
                <c:pt idx="21">
                  <c:v>154.35000000000008</c:v>
                </c:pt>
                <c:pt idx="22">
                  <c:v>161.70000000000007</c:v>
                </c:pt>
                <c:pt idx="23">
                  <c:v>169.0500000000001</c:v>
                </c:pt>
                <c:pt idx="24">
                  <c:v>176.40000000000009</c:v>
                </c:pt>
                <c:pt idx="25">
                  <c:v>183.75000000000011</c:v>
                </c:pt>
                <c:pt idx="26">
                  <c:v>191.10000000000011</c:v>
                </c:pt>
                <c:pt idx="27">
                  <c:v>198.45000000000013</c:v>
                </c:pt>
                <c:pt idx="28">
                  <c:v>205.80000000000013</c:v>
                </c:pt>
                <c:pt idx="29">
                  <c:v>213.15000000000012</c:v>
                </c:pt>
                <c:pt idx="30">
                  <c:v>220.50000000000014</c:v>
                </c:pt>
                <c:pt idx="31">
                  <c:v>227.85000000000014</c:v>
                </c:pt>
                <c:pt idx="32">
                  <c:v>235.20000000000016</c:v>
                </c:pt>
                <c:pt idx="33">
                  <c:v>242.55000000000015</c:v>
                </c:pt>
                <c:pt idx="34">
                  <c:v>249.90000000000018</c:v>
                </c:pt>
                <c:pt idx="35">
                  <c:v>257.25000000000017</c:v>
                </c:pt>
                <c:pt idx="36">
                  <c:v>264.60000000000019</c:v>
                </c:pt>
                <c:pt idx="37">
                  <c:v>271.95000000000022</c:v>
                </c:pt>
                <c:pt idx="38">
                  <c:v>279.30000000000018</c:v>
                </c:pt>
                <c:pt idx="39">
                  <c:v>286.6500000000002</c:v>
                </c:pt>
                <c:pt idx="40">
                  <c:v>294.00000000000017</c:v>
                </c:pt>
                <c:pt idx="41">
                  <c:v>301.35000000000014</c:v>
                </c:pt>
                <c:pt idx="42">
                  <c:v>308.70000000000016</c:v>
                </c:pt>
                <c:pt idx="43">
                  <c:v>316.05000000000013</c:v>
                </c:pt>
                <c:pt idx="44">
                  <c:v>323.40000000000009</c:v>
                </c:pt>
                <c:pt idx="45">
                  <c:v>330.75000000000006</c:v>
                </c:pt>
                <c:pt idx="46">
                  <c:v>338.1</c:v>
                </c:pt>
                <c:pt idx="47">
                  <c:v>345.45</c:v>
                </c:pt>
                <c:pt idx="48">
                  <c:v>352.8</c:v>
                </c:pt>
                <c:pt idx="49">
                  <c:v>360.15</c:v>
                </c:pt>
                <c:pt idx="50">
                  <c:v>367.49999999999994</c:v>
                </c:pt>
                <c:pt idx="51">
                  <c:v>374.84999999999991</c:v>
                </c:pt>
                <c:pt idx="52">
                  <c:v>382.19999999999987</c:v>
                </c:pt>
                <c:pt idx="53">
                  <c:v>389.54999999999984</c:v>
                </c:pt>
                <c:pt idx="54">
                  <c:v>396.89999999999986</c:v>
                </c:pt>
                <c:pt idx="55">
                  <c:v>404.24999999999983</c:v>
                </c:pt>
                <c:pt idx="56">
                  <c:v>411.5999999999998</c:v>
                </c:pt>
                <c:pt idx="57">
                  <c:v>418.94999999999976</c:v>
                </c:pt>
                <c:pt idx="58">
                  <c:v>426.29999999999973</c:v>
                </c:pt>
                <c:pt idx="59">
                  <c:v>433.64999999999969</c:v>
                </c:pt>
                <c:pt idx="60">
                  <c:v>440.99999999999972</c:v>
                </c:pt>
                <c:pt idx="61">
                  <c:v>448.34999999999968</c:v>
                </c:pt>
                <c:pt idx="62">
                  <c:v>455.69999999999965</c:v>
                </c:pt>
                <c:pt idx="63">
                  <c:v>463.04999999999961</c:v>
                </c:pt>
                <c:pt idx="64">
                  <c:v>470.39999999999958</c:v>
                </c:pt>
                <c:pt idx="65">
                  <c:v>477.74999999999955</c:v>
                </c:pt>
                <c:pt idx="66">
                  <c:v>485.09999999999957</c:v>
                </c:pt>
                <c:pt idx="67">
                  <c:v>492.44999999999953</c:v>
                </c:pt>
                <c:pt idx="68">
                  <c:v>499.7999999999995</c:v>
                </c:pt>
                <c:pt idx="69">
                  <c:v>507.14999999999947</c:v>
                </c:pt>
                <c:pt idx="70">
                  <c:v>514.49999999999943</c:v>
                </c:pt>
                <c:pt idx="71">
                  <c:v>521.84999999999945</c:v>
                </c:pt>
                <c:pt idx="72">
                  <c:v>529.19999999999936</c:v>
                </c:pt>
                <c:pt idx="73">
                  <c:v>536.54999999999939</c:v>
                </c:pt>
                <c:pt idx="74">
                  <c:v>543.8999999999993</c:v>
                </c:pt>
                <c:pt idx="75">
                  <c:v>551.24999999999932</c:v>
                </c:pt>
                <c:pt idx="76">
                  <c:v>558.59999999999934</c:v>
                </c:pt>
                <c:pt idx="77">
                  <c:v>565.94999999999925</c:v>
                </c:pt>
                <c:pt idx="78">
                  <c:v>573.29999999999927</c:v>
                </c:pt>
                <c:pt idx="79">
                  <c:v>580.64999999999918</c:v>
                </c:pt>
                <c:pt idx="80">
                  <c:v>587.9999999999992</c:v>
                </c:pt>
              </c:numCache>
            </c:numRef>
          </c:xVal>
          <c:yVal>
            <c:numRef>
              <c:f>'no drag analytic'!$G$5:$G$85</c:f>
              <c:numCache>
                <c:formatCode>0.0</c:formatCode>
                <c:ptCount val="81"/>
                <c:pt idx="0">
                  <c:v>0</c:v>
                </c:pt>
                <c:pt idx="1">
                  <c:v>12.569573435631249</c:v>
                </c:pt>
                <c:pt idx="2">
                  <c:v>24.817146871262494</c:v>
                </c:pt>
                <c:pt idx="3">
                  <c:v>36.742720306893752</c:v>
                </c:pt>
                <c:pt idx="4">
                  <c:v>48.346293742524992</c:v>
                </c:pt>
                <c:pt idx="5">
                  <c:v>59.627867178156237</c:v>
                </c:pt>
                <c:pt idx="6">
                  <c:v>70.587440613787479</c:v>
                </c:pt>
                <c:pt idx="7">
                  <c:v>81.225014049418732</c:v>
                </c:pt>
                <c:pt idx="8">
                  <c:v>91.540587485049969</c:v>
                </c:pt>
                <c:pt idx="9">
                  <c:v>101.53416092068122</c:v>
                </c:pt>
                <c:pt idx="10">
                  <c:v>111.20573435631246</c:v>
                </c:pt>
                <c:pt idx="11">
                  <c:v>120.5553077919437</c:v>
                </c:pt>
                <c:pt idx="12">
                  <c:v>129.58288122757497</c:v>
                </c:pt>
                <c:pt idx="13">
                  <c:v>138.28845466320621</c:v>
                </c:pt>
                <c:pt idx="14">
                  <c:v>146.67202809883747</c:v>
                </c:pt>
                <c:pt idx="15">
                  <c:v>154.7336015344687</c:v>
                </c:pt>
                <c:pt idx="16">
                  <c:v>162.47317497009999</c:v>
                </c:pt>
                <c:pt idx="17">
                  <c:v>169.89074840573122</c:v>
                </c:pt>
                <c:pt idx="18">
                  <c:v>176.98632184136247</c:v>
                </c:pt>
                <c:pt idx="19">
                  <c:v>183.75989527699372</c:v>
                </c:pt>
                <c:pt idx="20">
                  <c:v>190.21146871262496</c:v>
                </c:pt>
                <c:pt idx="21">
                  <c:v>196.34104214825624</c:v>
                </c:pt>
                <c:pt idx="22">
                  <c:v>202.14861558388745</c:v>
                </c:pt>
                <c:pt idx="23">
                  <c:v>207.63418901951869</c:v>
                </c:pt>
                <c:pt idx="24">
                  <c:v>212.79776245515001</c:v>
                </c:pt>
                <c:pt idx="25">
                  <c:v>217.63933589078121</c:v>
                </c:pt>
                <c:pt idx="26">
                  <c:v>222.15890932641244</c:v>
                </c:pt>
                <c:pt idx="27">
                  <c:v>226.3564827620437</c:v>
                </c:pt>
                <c:pt idx="28">
                  <c:v>230.23205619767498</c:v>
                </c:pt>
                <c:pt idx="29">
                  <c:v>233.7856296333062</c:v>
                </c:pt>
                <c:pt idx="30">
                  <c:v>237.01720306893742</c:v>
                </c:pt>
                <c:pt idx="31">
                  <c:v>239.92677650456872</c:v>
                </c:pt>
                <c:pt idx="32">
                  <c:v>242.51434994019993</c:v>
                </c:pt>
                <c:pt idx="33">
                  <c:v>244.77992337583117</c:v>
                </c:pt>
                <c:pt idx="34">
                  <c:v>246.72349681146241</c:v>
                </c:pt>
                <c:pt idx="35">
                  <c:v>248.34507024709367</c:v>
                </c:pt>
                <c:pt idx="36">
                  <c:v>249.6446436827249</c:v>
                </c:pt>
                <c:pt idx="37">
                  <c:v>250.62221711835613</c:v>
                </c:pt>
                <c:pt idx="38">
                  <c:v>251.27779055398736</c:v>
                </c:pt>
                <c:pt idx="39">
                  <c:v>251.61136398961864</c:v>
                </c:pt>
                <c:pt idx="40">
                  <c:v>251.62293742524986</c:v>
                </c:pt>
                <c:pt idx="41">
                  <c:v>251.3125108608811</c:v>
                </c:pt>
                <c:pt idx="42">
                  <c:v>250.6800842965124</c:v>
                </c:pt>
                <c:pt idx="43">
                  <c:v>249.72565773214359</c:v>
                </c:pt>
                <c:pt idx="44">
                  <c:v>248.44923116777483</c:v>
                </c:pt>
                <c:pt idx="45">
                  <c:v>246.85080460340606</c:v>
                </c:pt>
                <c:pt idx="46">
                  <c:v>244.93037803903729</c:v>
                </c:pt>
                <c:pt idx="47">
                  <c:v>242.68795147466852</c:v>
                </c:pt>
                <c:pt idx="48">
                  <c:v>240.12352491029992</c:v>
                </c:pt>
                <c:pt idx="49">
                  <c:v>237.23709834593114</c:v>
                </c:pt>
                <c:pt idx="50">
                  <c:v>234.02867178156242</c:v>
                </c:pt>
                <c:pt idx="51">
                  <c:v>230.49824521719364</c:v>
                </c:pt>
                <c:pt idx="52">
                  <c:v>226.64581865282486</c:v>
                </c:pt>
                <c:pt idx="53">
                  <c:v>222.47139208845618</c:v>
                </c:pt>
                <c:pt idx="54">
                  <c:v>217.97496552408739</c:v>
                </c:pt>
                <c:pt idx="55">
                  <c:v>213.15653895971877</c:v>
                </c:pt>
                <c:pt idx="56">
                  <c:v>208.01611239535004</c:v>
                </c:pt>
                <c:pt idx="57">
                  <c:v>202.55368583098129</c:v>
                </c:pt>
                <c:pt idx="58">
                  <c:v>196.76925926661249</c:v>
                </c:pt>
                <c:pt idx="59">
                  <c:v>190.6628327022438</c:v>
                </c:pt>
                <c:pt idx="60">
                  <c:v>184.23440613787511</c:v>
                </c:pt>
                <c:pt idx="61">
                  <c:v>177.4839795735063</c:v>
                </c:pt>
                <c:pt idx="62">
                  <c:v>170.41155300913772</c:v>
                </c:pt>
                <c:pt idx="63">
                  <c:v>163.01712644476902</c:v>
                </c:pt>
                <c:pt idx="64">
                  <c:v>155.30069988040032</c:v>
                </c:pt>
                <c:pt idx="65">
                  <c:v>147.26227331603161</c:v>
                </c:pt>
                <c:pt idx="66">
                  <c:v>138.9018467516629</c:v>
                </c:pt>
                <c:pt idx="67">
                  <c:v>130.21942018729419</c:v>
                </c:pt>
                <c:pt idx="68">
                  <c:v>121.21499362292548</c:v>
                </c:pt>
                <c:pt idx="69">
                  <c:v>111.88856705855687</c:v>
                </c:pt>
                <c:pt idx="70">
                  <c:v>102.24014049418815</c:v>
                </c:pt>
                <c:pt idx="71">
                  <c:v>92.269713929819432</c:v>
                </c:pt>
                <c:pt idx="72">
                  <c:v>81.977287365450707</c:v>
                </c:pt>
                <c:pt idx="73">
                  <c:v>71.362860801082093</c:v>
                </c:pt>
                <c:pt idx="74">
                  <c:v>60.426434236713362</c:v>
                </c:pt>
                <c:pt idx="75">
                  <c:v>49.168007672344629</c:v>
                </c:pt>
                <c:pt idx="76">
                  <c:v>37.587581107976121</c:v>
                </c:pt>
                <c:pt idx="77">
                  <c:v>25.685154543607382</c:v>
                </c:pt>
                <c:pt idx="78">
                  <c:v>13.460727979238641</c:v>
                </c:pt>
                <c:pt idx="79">
                  <c:v>0.91430141487001038</c:v>
                </c:pt>
                <c:pt idx="80">
                  <c:v>-11.954125149498736</c:v>
                </c:pt>
              </c:numCache>
            </c:numRef>
          </c:yVal>
          <c:smooth val="0"/>
        </c:ser>
        <c:ser>
          <c:idx val="1"/>
          <c:order val="1"/>
          <c:tx>
            <c:v>drag</c:v>
          </c:tx>
          <c:marker>
            <c:symbol val="none"/>
          </c:marker>
          <c:xVal>
            <c:numRef>
              <c:f>'drag case fwdE'!$F$5:$F$5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'drag case fwdE'!$K$5:$K$5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no drag trapezoid</c:v>
          </c:tx>
          <c:marker>
            <c:symbol val="none"/>
          </c:marker>
          <c:xVal>
            <c:numRef>
              <c:f>'no drag trap'!$F$5:$F$5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'no drag trap'!$K$5:$K$5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no drag fwdEuler</c:v>
          </c:tx>
          <c:marker>
            <c:symbol val="none"/>
          </c:marker>
          <c:xVal>
            <c:numRef>
              <c:f>'no drag fwdE'!$F$5:$F$5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'no drag fwdE'!$K$5:$K$5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04960"/>
        <c:axId val="42907840"/>
      </c:scatterChart>
      <c:valAx>
        <c:axId val="42904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x displacement (ft)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2907840"/>
        <c:crossesAt val="-50"/>
        <c:crossBetween val="midCat"/>
      </c:valAx>
      <c:valAx>
        <c:axId val="42907840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y displacement (ft)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429049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22877150482063"/>
          <c:y val="0.15832859393799897"/>
          <c:w val="0.14939649897728419"/>
          <c:h val="0.14621882206089443"/>
        </c:manualLayout>
      </c:layout>
      <c:overlay val="0"/>
      <c:spPr>
        <a:solidFill>
          <a:schemeClr val="bg2"/>
        </a:solidFill>
        <a:ln w="12700"/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 title="Projectile displacement vs. tim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92"/>
  <sheetViews>
    <sheetView zoomScale="136" zoomScaleNormal="136" workbookViewId="0">
      <selection activeCell="E13" sqref="E13"/>
    </sheetView>
  </sheetViews>
  <sheetFormatPr defaultColWidth="8.7109375" defaultRowHeight="15" x14ac:dyDescent="0.25"/>
  <cols>
    <col min="1" max="1" width="12.42578125" style="1" customWidth="1"/>
    <col min="2" max="2" width="13.7109375" style="1" bestFit="1" customWidth="1"/>
    <col min="3" max="3" width="12.28515625" style="1" customWidth="1"/>
    <col min="4" max="4" width="16.140625" style="1" bestFit="1" customWidth="1"/>
    <col min="5" max="5" width="14" style="1" customWidth="1"/>
    <col min="6" max="6" width="8.7109375" style="1"/>
    <col min="7" max="7" width="15.140625" style="1" bestFit="1" customWidth="1"/>
    <col min="8" max="8" width="8.7109375" style="1"/>
    <col min="9" max="9" width="16.140625" style="1" customWidth="1"/>
    <col min="10" max="11" width="8.7109375" style="1"/>
  </cols>
  <sheetData>
    <row r="1" spans="1:11" ht="14.45" x14ac:dyDescent="0.3">
      <c r="A1" s="1" t="s">
        <v>11</v>
      </c>
      <c r="B1" s="1">
        <v>0</v>
      </c>
      <c r="D1" s="1" t="s">
        <v>15</v>
      </c>
      <c r="E1" s="1">
        <v>147</v>
      </c>
      <c r="G1" s="1" t="s">
        <v>18</v>
      </c>
      <c r="H1" s="1">
        <f>$E$1*COS(2*PI()/180*$E$2)</f>
        <v>73.500000000000014</v>
      </c>
      <c r="I1" s="1" t="s">
        <v>16</v>
      </c>
      <c r="J1" s="1">
        <v>0</v>
      </c>
    </row>
    <row r="2" spans="1:11" ht="14.45" x14ac:dyDescent="0.3">
      <c r="A2" s="1" t="s">
        <v>12</v>
      </c>
      <c r="B2" s="1">
        <v>6.5</v>
      </c>
      <c r="D2" s="5" t="s">
        <v>14</v>
      </c>
      <c r="E2" s="1">
        <v>30</v>
      </c>
      <c r="G2" s="1" t="s">
        <v>19</v>
      </c>
      <c r="H2" s="6">
        <f>$E$1*SIN(2*PI()/180*$E$2)</f>
        <v>127.30573435631247</v>
      </c>
      <c r="I2" s="1" t="s">
        <v>17</v>
      </c>
      <c r="J2" s="1">
        <v>0</v>
      </c>
    </row>
    <row r="3" spans="1:11" ht="15.75" thickBot="1" x14ac:dyDescent="0.3">
      <c r="A3" s="1" t="s">
        <v>13</v>
      </c>
      <c r="B3" s="1">
        <v>0.1</v>
      </c>
      <c r="E3" s="5"/>
      <c r="G3" s="1" t="s">
        <v>22</v>
      </c>
      <c r="H3" s="1">
        <v>32.200000000000003</v>
      </c>
    </row>
    <row r="4" spans="1:11" ht="48" thickBot="1" x14ac:dyDescent="0.3">
      <c r="A4" s="2" t="s">
        <v>0</v>
      </c>
      <c r="B4" s="3" t="s">
        <v>1</v>
      </c>
      <c r="C4" s="3" t="s">
        <v>3</v>
      </c>
      <c r="D4" s="3" t="s">
        <v>5</v>
      </c>
      <c r="E4" s="3" t="s">
        <v>6</v>
      </c>
      <c r="F4" s="3" t="s">
        <v>8</v>
      </c>
      <c r="G4" s="4" t="s">
        <v>10</v>
      </c>
      <c r="H4"/>
      <c r="I4"/>
      <c r="J4"/>
      <c r="K4"/>
    </row>
    <row r="5" spans="1:11" ht="17.25" customHeight="1" thickTop="1" x14ac:dyDescent="0.25">
      <c r="A5" s="1">
        <f>$B$1</f>
        <v>0</v>
      </c>
      <c r="B5" s="1">
        <v>0</v>
      </c>
      <c r="C5" s="1">
        <f>$H$1</f>
        <v>73.500000000000014</v>
      </c>
      <c r="D5" s="7">
        <f>$J$1+C5*A5</f>
        <v>0</v>
      </c>
      <c r="E5" s="1">
        <f>-$H$3</f>
        <v>-32.200000000000003</v>
      </c>
      <c r="F5" s="6">
        <f>$H$2+E5*A5</f>
        <v>127.30573435631247</v>
      </c>
      <c r="G5" s="7">
        <f>$J$2+0.5*E5*A5*A5+$H$2*A5</f>
        <v>0</v>
      </c>
      <c r="H5"/>
      <c r="I5"/>
      <c r="J5"/>
      <c r="K5"/>
    </row>
    <row r="6" spans="1:11" x14ac:dyDescent="0.25">
      <c r="A6" s="1">
        <f>A5+$B$3</f>
        <v>0.1</v>
      </c>
      <c r="B6" s="1">
        <v>0</v>
      </c>
      <c r="C6" s="1">
        <f t="shared" ref="C6:C69" si="0">$H$1</f>
        <v>73.500000000000014</v>
      </c>
      <c r="D6" s="7">
        <f t="shared" ref="D6:D69" si="1">$J$1+C6*A6</f>
        <v>7.3500000000000014</v>
      </c>
      <c r="E6" s="1">
        <f t="shared" ref="E6:E69" si="2">-$H$3</f>
        <v>-32.200000000000003</v>
      </c>
      <c r="F6" s="6">
        <f t="shared" ref="F6:F69" si="3">$H$2+E6*A6</f>
        <v>124.08573435631247</v>
      </c>
      <c r="G6" s="7">
        <f t="shared" ref="G6:G69" si="4">$J$2+0.5*E6*A6*A6+$H$2*A6</f>
        <v>12.569573435631249</v>
      </c>
      <c r="H6"/>
      <c r="I6"/>
      <c r="J6"/>
      <c r="K6"/>
    </row>
    <row r="7" spans="1:11" x14ac:dyDescent="0.25">
      <c r="A7" s="1">
        <f t="shared" ref="A7:A70" si="5">A6+$B$3</f>
        <v>0.2</v>
      </c>
      <c r="B7" s="1">
        <v>0</v>
      </c>
      <c r="C7" s="1">
        <f t="shared" si="0"/>
        <v>73.500000000000014</v>
      </c>
      <c r="D7" s="7">
        <f t="shared" si="1"/>
        <v>14.700000000000003</v>
      </c>
      <c r="E7" s="1">
        <f t="shared" si="2"/>
        <v>-32.200000000000003</v>
      </c>
      <c r="F7" s="6">
        <f t="shared" si="3"/>
        <v>120.86573435631247</v>
      </c>
      <c r="G7" s="7">
        <f t="shared" si="4"/>
        <v>24.817146871262494</v>
      </c>
      <c r="H7"/>
      <c r="I7"/>
      <c r="J7"/>
      <c r="K7"/>
    </row>
    <row r="8" spans="1:11" x14ac:dyDescent="0.25">
      <c r="A8" s="1">
        <f t="shared" si="5"/>
        <v>0.30000000000000004</v>
      </c>
      <c r="B8" s="1">
        <v>0</v>
      </c>
      <c r="C8" s="1">
        <f t="shared" si="0"/>
        <v>73.500000000000014</v>
      </c>
      <c r="D8" s="7">
        <f t="shared" si="1"/>
        <v>22.050000000000008</v>
      </c>
      <c r="E8" s="1">
        <f t="shared" si="2"/>
        <v>-32.200000000000003</v>
      </c>
      <c r="F8" s="6">
        <f t="shared" si="3"/>
        <v>117.64573435631247</v>
      </c>
      <c r="G8" s="7">
        <f t="shared" si="4"/>
        <v>36.742720306893752</v>
      </c>
      <c r="H8"/>
      <c r="I8"/>
      <c r="J8"/>
      <c r="K8"/>
    </row>
    <row r="9" spans="1:11" x14ac:dyDescent="0.25">
      <c r="A9" s="1">
        <f t="shared" si="5"/>
        <v>0.4</v>
      </c>
      <c r="B9" s="1">
        <v>0</v>
      </c>
      <c r="C9" s="1">
        <f t="shared" si="0"/>
        <v>73.500000000000014</v>
      </c>
      <c r="D9" s="7">
        <f t="shared" si="1"/>
        <v>29.400000000000006</v>
      </c>
      <c r="E9" s="1">
        <f t="shared" si="2"/>
        <v>-32.200000000000003</v>
      </c>
      <c r="F9" s="6">
        <f t="shared" si="3"/>
        <v>114.42573435631246</v>
      </c>
      <c r="G9" s="7">
        <f t="shared" si="4"/>
        <v>48.346293742524992</v>
      </c>
      <c r="H9"/>
      <c r="I9"/>
      <c r="J9"/>
      <c r="K9"/>
    </row>
    <row r="10" spans="1:11" x14ac:dyDescent="0.25">
      <c r="A10" s="1">
        <f t="shared" si="5"/>
        <v>0.5</v>
      </c>
      <c r="B10" s="1">
        <v>0</v>
      </c>
      <c r="C10" s="1">
        <f t="shared" si="0"/>
        <v>73.500000000000014</v>
      </c>
      <c r="D10" s="7">
        <f t="shared" si="1"/>
        <v>36.750000000000007</v>
      </c>
      <c r="E10" s="1">
        <f t="shared" si="2"/>
        <v>-32.200000000000003</v>
      </c>
      <c r="F10" s="6">
        <f t="shared" si="3"/>
        <v>111.20573435631246</v>
      </c>
      <c r="G10" s="7">
        <f t="shared" si="4"/>
        <v>59.627867178156237</v>
      </c>
      <c r="H10"/>
      <c r="I10"/>
      <c r="J10"/>
      <c r="K10"/>
    </row>
    <row r="11" spans="1:11" x14ac:dyDescent="0.25">
      <c r="A11" s="1">
        <f t="shared" si="5"/>
        <v>0.6</v>
      </c>
      <c r="B11" s="1">
        <v>0</v>
      </c>
      <c r="C11" s="1">
        <f t="shared" si="0"/>
        <v>73.500000000000014</v>
      </c>
      <c r="D11" s="7">
        <f t="shared" si="1"/>
        <v>44.100000000000009</v>
      </c>
      <c r="E11" s="1">
        <f t="shared" si="2"/>
        <v>-32.200000000000003</v>
      </c>
      <c r="F11" s="6">
        <f t="shared" si="3"/>
        <v>107.98573435631246</v>
      </c>
      <c r="G11" s="7">
        <f t="shared" si="4"/>
        <v>70.587440613787479</v>
      </c>
      <c r="H11"/>
      <c r="I11"/>
      <c r="J11"/>
      <c r="K11"/>
    </row>
    <row r="12" spans="1:11" x14ac:dyDescent="0.25">
      <c r="A12" s="1">
        <f t="shared" si="5"/>
        <v>0.7</v>
      </c>
      <c r="B12" s="1">
        <v>0</v>
      </c>
      <c r="C12" s="1">
        <f t="shared" si="0"/>
        <v>73.500000000000014</v>
      </c>
      <c r="D12" s="7">
        <f t="shared" si="1"/>
        <v>51.45000000000001</v>
      </c>
      <c r="E12" s="1">
        <f t="shared" si="2"/>
        <v>-32.200000000000003</v>
      </c>
      <c r="F12" s="6">
        <f t="shared" si="3"/>
        <v>104.76573435631246</v>
      </c>
      <c r="G12" s="7">
        <f t="shared" si="4"/>
        <v>81.225014049418732</v>
      </c>
      <c r="H12"/>
      <c r="I12"/>
      <c r="J12"/>
      <c r="K12"/>
    </row>
    <row r="13" spans="1:11" x14ac:dyDescent="0.25">
      <c r="A13" s="1">
        <f t="shared" si="5"/>
        <v>0.79999999999999993</v>
      </c>
      <c r="B13" s="1">
        <v>0</v>
      </c>
      <c r="C13" s="1">
        <f t="shared" si="0"/>
        <v>73.500000000000014</v>
      </c>
      <c r="D13" s="7">
        <f t="shared" si="1"/>
        <v>58.800000000000004</v>
      </c>
      <c r="E13" s="1">
        <f t="shared" si="2"/>
        <v>-32.200000000000003</v>
      </c>
      <c r="F13" s="6">
        <f t="shared" si="3"/>
        <v>101.54573435631247</v>
      </c>
      <c r="G13" s="7">
        <f t="shared" si="4"/>
        <v>91.540587485049969</v>
      </c>
      <c r="H13"/>
      <c r="I13"/>
      <c r="J13"/>
      <c r="K13"/>
    </row>
    <row r="14" spans="1:11" x14ac:dyDescent="0.25">
      <c r="A14" s="1">
        <f t="shared" si="5"/>
        <v>0.89999999999999991</v>
      </c>
      <c r="B14" s="1">
        <v>0</v>
      </c>
      <c r="C14" s="1">
        <f t="shared" si="0"/>
        <v>73.500000000000014</v>
      </c>
      <c r="D14" s="7">
        <f t="shared" si="1"/>
        <v>66.150000000000006</v>
      </c>
      <c r="E14" s="1">
        <f t="shared" si="2"/>
        <v>-32.200000000000003</v>
      </c>
      <c r="F14" s="6">
        <f t="shared" si="3"/>
        <v>98.325734356312466</v>
      </c>
      <c r="G14" s="7">
        <f t="shared" si="4"/>
        <v>101.53416092068122</v>
      </c>
      <c r="H14"/>
      <c r="I14"/>
      <c r="J14"/>
      <c r="K14"/>
    </row>
    <row r="15" spans="1:11" x14ac:dyDescent="0.25">
      <c r="A15" s="1">
        <f t="shared" si="5"/>
        <v>0.99999999999999989</v>
      </c>
      <c r="B15" s="1">
        <v>0</v>
      </c>
      <c r="C15" s="1">
        <f t="shared" si="0"/>
        <v>73.500000000000014</v>
      </c>
      <c r="D15" s="7">
        <f t="shared" si="1"/>
        <v>73.5</v>
      </c>
      <c r="E15" s="1">
        <f t="shared" si="2"/>
        <v>-32.200000000000003</v>
      </c>
      <c r="F15" s="6">
        <f t="shared" si="3"/>
        <v>95.105734356312468</v>
      </c>
      <c r="G15" s="7">
        <f t="shared" si="4"/>
        <v>111.20573435631246</v>
      </c>
      <c r="H15"/>
      <c r="I15"/>
      <c r="J15"/>
      <c r="K15"/>
    </row>
    <row r="16" spans="1:11" x14ac:dyDescent="0.25">
      <c r="A16" s="1">
        <f t="shared" si="5"/>
        <v>1.0999999999999999</v>
      </c>
      <c r="B16" s="1">
        <v>0</v>
      </c>
      <c r="C16" s="1">
        <f t="shared" si="0"/>
        <v>73.500000000000014</v>
      </c>
      <c r="D16" s="7">
        <f t="shared" si="1"/>
        <v>80.850000000000009</v>
      </c>
      <c r="E16" s="1">
        <f t="shared" si="2"/>
        <v>-32.200000000000003</v>
      </c>
      <c r="F16" s="6">
        <f t="shared" si="3"/>
        <v>91.885734356312469</v>
      </c>
      <c r="G16" s="7">
        <f t="shared" si="4"/>
        <v>120.5553077919437</v>
      </c>
      <c r="H16"/>
      <c r="I16"/>
      <c r="J16"/>
      <c r="K16"/>
    </row>
    <row r="17" spans="1:11" x14ac:dyDescent="0.25">
      <c r="A17" s="1">
        <f t="shared" si="5"/>
        <v>1.2</v>
      </c>
      <c r="B17" s="1">
        <v>0</v>
      </c>
      <c r="C17" s="1">
        <f t="shared" si="0"/>
        <v>73.500000000000014</v>
      </c>
      <c r="D17" s="7">
        <f t="shared" si="1"/>
        <v>88.200000000000017</v>
      </c>
      <c r="E17" s="1">
        <f t="shared" si="2"/>
        <v>-32.200000000000003</v>
      </c>
      <c r="F17" s="6">
        <f t="shared" si="3"/>
        <v>88.66573435631247</v>
      </c>
      <c r="G17" s="7">
        <f t="shared" si="4"/>
        <v>129.58288122757497</v>
      </c>
      <c r="H17"/>
      <c r="I17"/>
      <c r="J17"/>
      <c r="K17"/>
    </row>
    <row r="18" spans="1:11" x14ac:dyDescent="0.25">
      <c r="A18" s="1">
        <f t="shared" si="5"/>
        <v>1.3</v>
      </c>
      <c r="B18" s="1">
        <v>0</v>
      </c>
      <c r="C18" s="1">
        <f t="shared" si="0"/>
        <v>73.500000000000014</v>
      </c>
      <c r="D18" s="7">
        <f t="shared" si="1"/>
        <v>95.550000000000026</v>
      </c>
      <c r="E18" s="1">
        <f t="shared" si="2"/>
        <v>-32.200000000000003</v>
      </c>
      <c r="F18" s="6">
        <f t="shared" si="3"/>
        <v>85.445734356312471</v>
      </c>
      <c r="G18" s="7">
        <f t="shared" si="4"/>
        <v>138.28845466320621</v>
      </c>
      <c r="H18"/>
      <c r="I18"/>
      <c r="J18"/>
      <c r="K18"/>
    </row>
    <row r="19" spans="1:11" x14ac:dyDescent="0.25">
      <c r="A19" s="1">
        <f t="shared" si="5"/>
        <v>1.4000000000000001</v>
      </c>
      <c r="B19" s="1">
        <v>0</v>
      </c>
      <c r="C19" s="1">
        <f t="shared" si="0"/>
        <v>73.500000000000014</v>
      </c>
      <c r="D19" s="7">
        <f t="shared" si="1"/>
        <v>102.90000000000003</v>
      </c>
      <c r="E19" s="1">
        <f t="shared" si="2"/>
        <v>-32.200000000000003</v>
      </c>
      <c r="F19" s="6">
        <f t="shared" si="3"/>
        <v>82.225734356312472</v>
      </c>
      <c r="G19" s="7">
        <f t="shared" si="4"/>
        <v>146.67202809883747</v>
      </c>
      <c r="H19"/>
      <c r="I19"/>
      <c r="J19"/>
      <c r="K19"/>
    </row>
    <row r="20" spans="1:11" x14ac:dyDescent="0.25">
      <c r="A20" s="1">
        <f t="shared" si="5"/>
        <v>1.5000000000000002</v>
      </c>
      <c r="B20" s="1">
        <v>0</v>
      </c>
      <c r="C20" s="1">
        <f t="shared" si="0"/>
        <v>73.500000000000014</v>
      </c>
      <c r="D20" s="7">
        <f t="shared" si="1"/>
        <v>110.25000000000004</v>
      </c>
      <c r="E20" s="1">
        <f t="shared" si="2"/>
        <v>-32.200000000000003</v>
      </c>
      <c r="F20" s="6">
        <f t="shared" si="3"/>
        <v>79.005734356312459</v>
      </c>
      <c r="G20" s="7">
        <f t="shared" si="4"/>
        <v>154.7336015344687</v>
      </c>
      <c r="H20"/>
      <c r="I20"/>
      <c r="J20"/>
      <c r="K20"/>
    </row>
    <row r="21" spans="1:11" x14ac:dyDescent="0.25">
      <c r="A21" s="1">
        <f t="shared" si="5"/>
        <v>1.6000000000000003</v>
      </c>
      <c r="B21" s="1">
        <v>0</v>
      </c>
      <c r="C21" s="1">
        <f t="shared" si="0"/>
        <v>73.500000000000014</v>
      </c>
      <c r="D21" s="7">
        <f t="shared" si="1"/>
        <v>117.60000000000005</v>
      </c>
      <c r="E21" s="1">
        <f t="shared" si="2"/>
        <v>-32.200000000000003</v>
      </c>
      <c r="F21" s="6">
        <f t="shared" si="3"/>
        <v>75.785734356312446</v>
      </c>
      <c r="G21" s="7">
        <f t="shared" si="4"/>
        <v>162.47317497009999</v>
      </c>
      <c r="H21"/>
      <c r="I21"/>
      <c r="J21"/>
      <c r="K21"/>
    </row>
    <row r="22" spans="1:11" x14ac:dyDescent="0.25">
      <c r="A22" s="1">
        <f t="shared" si="5"/>
        <v>1.7000000000000004</v>
      </c>
      <c r="B22" s="1">
        <v>0</v>
      </c>
      <c r="C22" s="1">
        <f t="shared" si="0"/>
        <v>73.500000000000014</v>
      </c>
      <c r="D22" s="7">
        <f t="shared" si="1"/>
        <v>124.95000000000006</v>
      </c>
      <c r="E22" s="1">
        <f t="shared" si="2"/>
        <v>-32.200000000000003</v>
      </c>
      <c r="F22" s="6">
        <f t="shared" si="3"/>
        <v>72.565734356312447</v>
      </c>
      <c r="G22" s="7">
        <f t="shared" si="4"/>
        <v>169.89074840573122</v>
      </c>
      <c r="H22"/>
      <c r="I22"/>
      <c r="J22"/>
      <c r="K22"/>
    </row>
    <row r="23" spans="1:11" x14ac:dyDescent="0.25">
      <c r="A23" s="1">
        <f t="shared" si="5"/>
        <v>1.8000000000000005</v>
      </c>
      <c r="B23" s="1">
        <v>0</v>
      </c>
      <c r="C23" s="1">
        <f t="shared" si="0"/>
        <v>73.500000000000014</v>
      </c>
      <c r="D23" s="7">
        <f t="shared" si="1"/>
        <v>132.30000000000007</v>
      </c>
      <c r="E23" s="1">
        <f t="shared" si="2"/>
        <v>-32.200000000000003</v>
      </c>
      <c r="F23" s="6">
        <f t="shared" si="3"/>
        <v>69.345734356312448</v>
      </c>
      <c r="G23" s="7">
        <f t="shared" si="4"/>
        <v>176.98632184136247</v>
      </c>
      <c r="H23"/>
      <c r="I23"/>
      <c r="J23"/>
      <c r="K23"/>
    </row>
    <row r="24" spans="1:11" x14ac:dyDescent="0.25">
      <c r="A24" s="1">
        <f t="shared" si="5"/>
        <v>1.9000000000000006</v>
      </c>
      <c r="B24" s="1">
        <v>0</v>
      </c>
      <c r="C24" s="1">
        <f t="shared" si="0"/>
        <v>73.500000000000014</v>
      </c>
      <c r="D24" s="7">
        <f t="shared" si="1"/>
        <v>139.65000000000006</v>
      </c>
      <c r="E24" s="1">
        <f t="shared" si="2"/>
        <v>-32.200000000000003</v>
      </c>
      <c r="F24" s="6">
        <f t="shared" si="3"/>
        <v>66.125734356312449</v>
      </c>
      <c r="G24" s="7">
        <f t="shared" si="4"/>
        <v>183.75989527699372</v>
      </c>
      <c r="H24"/>
      <c r="I24"/>
      <c r="J24"/>
      <c r="K24"/>
    </row>
    <row r="25" spans="1:11" x14ac:dyDescent="0.25">
      <c r="A25" s="1">
        <f t="shared" si="5"/>
        <v>2.0000000000000004</v>
      </c>
      <c r="B25" s="1">
        <v>0</v>
      </c>
      <c r="C25" s="1">
        <f t="shared" si="0"/>
        <v>73.500000000000014</v>
      </c>
      <c r="D25" s="7">
        <f t="shared" si="1"/>
        <v>147.00000000000006</v>
      </c>
      <c r="E25" s="1">
        <f t="shared" si="2"/>
        <v>-32.200000000000003</v>
      </c>
      <c r="F25" s="6">
        <f t="shared" si="3"/>
        <v>62.90573435631245</v>
      </c>
      <c r="G25" s="7">
        <f t="shared" si="4"/>
        <v>190.21146871262496</v>
      </c>
      <c r="H25"/>
      <c r="I25"/>
      <c r="J25"/>
      <c r="K25"/>
    </row>
    <row r="26" spans="1:11" x14ac:dyDescent="0.25">
      <c r="A26" s="1">
        <f t="shared" si="5"/>
        <v>2.1000000000000005</v>
      </c>
      <c r="B26" s="1">
        <v>0</v>
      </c>
      <c r="C26" s="1">
        <f t="shared" si="0"/>
        <v>73.500000000000014</v>
      </c>
      <c r="D26" s="7">
        <f t="shared" si="1"/>
        <v>154.35000000000008</v>
      </c>
      <c r="E26" s="1">
        <f t="shared" si="2"/>
        <v>-32.200000000000003</v>
      </c>
      <c r="F26" s="6">
        <f t="shared" si="3"/>
        <v>59.685734356312452</v>
      </c>
      <c r="G26" s="7">
        <f t="shared" si="4"/>
        <v>196.34104214825624</v>
      </c>
      <c r="H26"/>
      <c r="I26"/>
      <c r="J26"/>
      <c r="K26"/>
    </row>
    <row r="27" spans="1:11" x14ac:dyDescent="0.25">
      <c r="A27" s="1">
        <f t="shared" si="5"/>
        <v>2.2000000000000006</v>
      </c>
      <c r="B27" s="1">
        <v>0</v>
      </c>
      <c r="C27" s="1">
        <f t="shared" si="0"/>
        <v>73.500000000000014</v>
      </c>
      <c r="D27" s="7">
        <f t="shared" si="1"/>
        <v>161.70000000000007</v>
      </c>
      <c r="E27" s="1">
        <f t="shared" si="2"/>
        <v>-32.200000000000003</v>
      </c>
      <c r="F27" s="6">
        <f t="shared" si="3"/>
        <v>56.465734356312439</v>
      </c>
      <c r="G27" s="7">
        <f t="shared" si="4"/>
        <v>202.14861558388745</v>
      </c>
      <c r="H27"/>
      <c r="I27"/>
      <c r="J27"/>
      <c r="K27"/>
    </row>
    <row r="28" spans="1:11" x14ac:dyDescent="0.25">
      <c r="A28" s="1">
        <f t="shared" si="5"/>
        <v>2.3000000000000007</v>
      </c>
      <c r="B28" s="1">
        <v>0</v>
      </c>
      <c r="C28" s="1">
        <f t="shared" si="0"/>
        <v>73.500000000000014</v>
      </c>
      <c r="D28" s="7">
        <f t="shared" si="1"/>
        <v>169.0500000000001</v>
      </c>
      <c r="E28" s="1">
        <f t="shared" si="2"/>
        <v>-32.200000000000003</v>
      </c>
      <c r="F28" s="6">
        <f t="shared" si="3"/>
        <v>53.24573435631244</v>
      </c>
      <c r="G28" s="7">
        <f t="shared" si="4"/>
        <v>207.63418901951869</v>
      </c>
      <c r="H28"/>
      <c r="I28"/>
      <c r="J28"/>
      <c r="K28"/>
    </row>
    <row r="29" spans="1:11" x14ac:dyDescent="0.25">
      <c r="A29" s="1">
        <f t="shared" si="5"/>
        <v>2.4000000000000008</v>
      </c>
      <c r="B29" s="1">
        <v>0</v>
      </c>
      <c r="C29" s="1">
        <f t="shared" si="0"/>
        <v>73.500000000000014</v>
      </c>
      <c r="D29" s="7">
        <f t="shared" si="1"/>
        <v>176.40000000000009</v>
      </c>
      <c r="E29" s="1">
        <f t="shared" si="2"/>
        <v>-32.200000000000003</v>
      </c>
      <c r="F29" s="6">
        <f t="shared" si="3"/>
        <v>50.025734356312441</v>
      </c>
      <c r="G29" s="7">
        <f t="shared" si="4"/>
        <v>212.79776245515001</v>
      </c>
      <c r="H29"/>
      <c r="I29"/>
      <c r="J29"/>
      <c r="K29"/>
    </row>
    <row r="30" spans="1:11" x14ac:dyDescent="0.25">
      <c r="A30" s="1">
        <f t="shared" si="5"/>
        <v>2.5000000000000009</v>
      </c>
      <c r="B30" s="1">
        <v>0</v>
      </c>
      <c r="C30" s="1">
        <f t="shared" si="0"/>
        <v>73.500000000000014</v>
      </c>
      <c r="D30" s="7">
        <f t="shared" si="1"/>
        <v>183.75000000000011</v>
      </c>
      <c r="E30" s="1">
        <f t="shared" si="2"/>
        <v>-32.200000000000003</v>
      </c>
      <c r="F30" s="6">
        <f t="shared" si="3"/>
        <v>46.805734356312428</v>
      </c>
      <c r="G30" s="7">
        <f t="shared" si="4"/>
        <v>217.63933589078121</v>
      </c>
      <c r="H30"/>
      <c r="I30"/>
      <c r="J30"/>
      <c r="K30"/>
    </row>
    <row r="31" spans="1:11" x14ac:dyDescent="0.25">
      <c r="A31" s="1">
        <f t="shared" si="5"/>
        <v>2.600000000000001</v>
      </c>
      <c r="B31" s="1">
        <v>0</v>
      </c>
      <c r="C31" s="1">
        <f t="shared" si="0"/>
        <v>73.500000000000014</v>
      </c>
      <c r="D31" s="7">
        <f t="shared" si="1"/>
        <v>191.10000000000011</v>
      </c>
      <c r="E31" s="1">
        <f t="shared" si="2"/>
        <v>-32.200000000000003</v>
      </c>
      <c r="F31" s="6">
        <f t="shared" si="3"/>
        <v>43.585734356312429</v>
      </c>
      <c r="G31" s="7">
        <f t="shared" si="4"/>
        <v>222.15890932641244</v>
      </c>
      <c r="H31"/>
      <c r="I31"/>
      <c r="J31"/>
      <c r="K31"/>
    </row>
    <row r="32" spans="1:11" x14ac:dyDescent="0.25">
      <c r="A32" s="1">
        <f t="shared" si="5"/>
        <v>2.7000000000000011</v>
      </c>
      <c r="B32" s="1">
        <v>0</v>
      </c>
      <c r="C32" s="1">
        <f t="shared" si="0"/>
        <v>73.500000000000014</v>
      </c>
      <c r="D32" s="7">
        <f t="shared" si="1"/>
        <v>198.45000000000013</v>
      </c>
      <c r="E32" s="1">
        <f t="shared" si="2"/>
        <v>-32.200000000000003</v>
      </c>
      <c r="F32" s="6">
        <f t="shared" si="3"/>
        <v>40.36573435631243</v>
      </c>
      <c r="G32" s="7">
        <f t="shared" si="4"/>
        <v>226.3564827620437</v>
      </c>
      <c r="H32"/>
      <c r="I32"/>
      <c r="J32"/>
      <c r="K32"/>
    </row>
    <row r="33" spans="1:11" x14ac:dyDescent="0.25">
      <c r="A33" s="1">
        <f t="shared" si="5"/>
        <v>2.8000000000000012</v>
      </c>
      <c r="B33" s="1">
        <v>0</v>
      </c>
      <c r="C33" s="1">
        <f t="shared" si="0"/>
        <v>73.500000000000014</v>
      </c>
      <c r="D33" s="7">
        <f t="shared" si="1"/>
        <v>205.80000000000013</v>
      </c>
      <c r="E33" s="1">
        <f t="shared" si="2"/>
        <v>-32.200000000000003</v>
      </c>
      <c r="F33" s="6">
        <f t="shared" si="3"/>
        <v>37.145734356312431</v>
      </c>
      <c r="G33" s="7">
        <f t="shared" si="4"/>
        <v>230.23205619767498</v>
      </c>
      <c r="H33"/>
      <c r="I33"/>
      <c r="J33"/>
      <c r="K33"/>
    </row>
    <row r="34" spans="1:11" x14ac:dyDescent="0.25">
      <c r="A34" s="1">
        <f t="shared" si="5"/>
        <v>2.9000000000000012</v>
      </c>
      <c r="B34" s="1">
        <v>0</v>
      </c>
      <c r="C34" s="1">
        <f t="shared" si="0"/>
        <v>73.500000000000014</v>
      </c>
      <c r="D34" s="7">
        <f t="shared" si="1"/>
        <v>213.15000000000012</v>
      </c>
      <c r="E34" s="1">
        <f t="shared" si="2"/>
        <v>-32.200000000000003</v>
      </c>
      <c r="F34" s="6">
        <f t="shared" si="3"/>
        <v>33.925734356312418</v>
      </c>
      <c r="G34" s="7">
        <f t="shared" si="4"/>
        <v>233.7856296333062</v>
      </c>
      <c r="H34"/>
      <c r="I34"/>
      <c r="J34"/>
      <c r="K34"/>
    </row>
    <row r="35" spans="1:11" x14ac:dyDescent="0.25">
      <c r="A35" s="1">
        <f t="shared" si="5"/>
        <v>3.0000000000000013</v>
      </c>
      <c r="B35" s="1">
        <v>0</v>
      </c>
      <c r="C35" s="1">
        <f t="shared" si="0"/>
        <v>73.500000000000014</v>
      </c>
      <c r="D35" s="7">
        <f t="shared" si="1"/>
        <v>220.50000000000014</v>
      </c>
      <c r="E35" s="1">
        <f t="shared" si="2"/>
        <v>-32.200000000000003</v>
      </c>
      <c r="F35" s="6">
        <f t="shared" si="3"/>
        <v>30.705734356312419</v>
      </c>
      <c r="G35" s="7">
        <f t="shared" si="4"/>
        <v>237.01720306893742</v>
      </c>
      <c r="H35"/>
      <c r="I35"/>
      <c r="J35"/>
      <c r="K35"/>
    </row>
    <row r="36" spans="1:11" x14ac:dyDescent="0.25">
      <c r="A36" s="1">
        <f t="shared" si="5"/>
        <v>3.1000000000000014</v>
      </c>
      <c r="B36" s="1">
        <v>0</v>
      </c>
      <c r="C36" s="1">
        <f t="shared" si="0"/>
        <v>73.500000000000014</v>
      </c>
      <c r="D36" s="7">
        <f t="shared" si="1"/>
        <v>227.85000000000014</v>
      </c>
      <c r="E36" s="1">
        <f t="shared" si="2"/>
        <v>-32.200000000000003</v>
      </c>
      <c r="F36" s="6">
        <f t="shared" si="3"/>
        <v>27.48573435631242</v>
      </c>
      <c r="G36" s="7">
        <f t="shared" si="4"/>
        <v>239.92677650456872</v>
      </c>
      <c r="H36"/>
      <c r="I36"/>
      <c r="J36"/>
      <c r="K36"/>
    </row>
    <row r="37" spans="1:11" x14ac:dyDescent="0.25">
      <c r="A37" s="1">
        <f t="shared" si="5"/>
        <v>3.2000000000000015</v>
      </c>
      <c r="B37" s="1">
        <v>0</v>
      </c>
      <c r="C37" s="1">
        <f t="shared" si="0"/>
        <v>73.500000000000014</v>
      </c>
      <c r="D37" s="7">
        <f t="shared" si="1"/>
        <v>235.20000000000016</v>
      </c>
      <c r="E37" s="1">
        <f t="shared" si="2"/>
        <v>-32.200000000000003</v>
      </c>
      <c r="F37" s="6">
        <f t="shared" si="3"/>
        <v>24.265734356312407</v>
      </c>
      <c r="G37" s="7">
        <f t="shared" si="4"/>
        <v>242.51434994019993</v>
      </c>
      <c r="H37"/>
      <c r="I37"/>
      <c r="J37"/>
      <c r="K37"/>
    </row>
    <row r="38" spans="1:11" x14ac:dyDescent="0.25">
      <c r="A38" s="1">
        <f t="shared" si="5"/>
        <v>3.3000000000000016</v>
      </c>
      <c r="B38" s="1">
        <v>0</v>
      </c>
      <c r="C38" s="1">
        <f t="shared" si="0"/>
        <v>73.500000000000014</v>
      </c>
      <c r="D38" s="7">
        <f t="shared" si="1"/>
        <v>242.55000000000015</v>
      </c>
      <c r="E38" s="1">
        <f t="shared" si="2"/>
        <v>-32.200000000000003</v>
      </c>
      <c r="F38" s="6">
        <f t="shared" si="3"/>
        <v>21.045734356312408</v>
      </c>
      <c r="G38" s="7">
        <f t="shared" si="4"/>
        <v>244.77992337583117</v>
      </c>
      <c r="H38"/>
      <c r="I38"/>
      <c r="J38"/>
      <c r="K38"/>
    </row>
    <row r="39" spans="1:11" x14ac:dyDescent="0.25">
      <c r="A39" s="1">
        <f t="shared" si="5"/>
        <v>3.4000000000000017</v>
      </c>
      <c r="B39" s="1">
        <v>0</v>
      </c>
      <c r="C39" s="1">
        <f t="shared" si="0"/>
        <v>73.500000000000014</v>
      </c>
      <c r="D39" s="7">
        <f t="shared" si="1"/>
        <v>249.90000000000018</v>
      </c>
      <c r="E39" s="1">
        <f t="shared" si="2"/>
        <v>-32.200000000000003</v>
      </c>
      <c r="F39" s="6">
        <f t="shared" si="3"/>
        <v>17.82573435631241</v>
      </c>
      <c r="G39" s="7">
        <f t="shared" si="4"/>
        <v>246.72349681146241</v>
      </c>
      <c r="H39"/>
      <c r="I39"/>
      <c r="J39"/>
      <c r="K39"/>
    </row>
    <row r="40" spans="1:11" x14ac:dyDescent="0.25">
      <c r="A40" s="1">
        <f t="shared" si="5"/>
        <v>3.5000000000000018</v>
      </c>
      <c r="B40" s="1">
        <v>0</v>
      </c>
      <c r="C40" s="1">
        <f t="shared" si="0"/>
        <v>73.500000000000014</v>
      </c>
      <c r="D40" s="7">
        <f t="shared" si="1"/>
        <v>257.25000000000017</v>
      </c>
      <c r="E40" s="1">
        <f t="shared" si="2"/>
        <v>-32.200000000000003</v>
      </c>
      <c r="F40" s="6">
        <f t="shared" si="3"/>
        <v>14.605734356312396</v>
      </c>
      <c r="G40" s="7">
        <f t="shared" si="4"/>
        <v>248.34507024709367</v>
      </c>
      <c r="H40"/>
      <c r="I40"/>
      <c r="J40"/>
      <c r="K40"/>
    </row>
    <row r="41" spans="1:11" x14ac:dyDescent="0.25">
      <c r="A41" s="1">
        <f t="shared" si="5"/>
        <v>3.6000000000000019</v>
      </c>
      <c r="B41" s="1">
        <v>0</v>
      </c>
      <c r="C41" s="1">
        <f t="shared" si="0"/>
        <v>73.500000000000014</v>
      </c>
      <c r="D41" s="7">
        <f t="shared" si="1"/>
        <v>264.60000000000019</v>
      </c>
      <c r="E41" s="1">
        <f t="shared" si="2"/>
        <v>-32.200000000000003</v>
      </c>
      <c r="F41" s="6">
        <f t="shared" si="3"/>
        <v>11.385734356312398</v>
      </c>
      <c r="G41" s="7">
        <f t="shared" si="4"/>
        <v>249.6446436827249</v>
      </c>
      <c r="H41"/>
      <c r="I41"/>
      <c r="J41"/>
      <c r="K41"/>
    </row>
    <row r="42" spans="1:11" x14ac:dyDescent="0.25">
      <c r="A42" s="1">
        <f t="shared" si="5"/>
        <v>3.700000000000002</v>
      </c>
      <c r="B42" s="1">
        <v>0</v>
      </c>
      <c r="C42" s="1">
        <f t="shared" si="0"/>
        <v>73.500000000000014</v>
      </c>
      <c r="D42" s="7">
        <f t="shared" si="1"/>
        <v>271.95000000000022</v>
      </c>
      <c r="E42" s="1">
        <f t="shared" si="2"/>
        <v>-32.200000000000003</v>
      </c>
      <c r="F42" s="6">
        <f t="shared" si="3"/>
        <v>8.1657343563123987</v>
      </c>
      <c r="G42" s="7">
        <f t="shared" si="4"/>
        <v>250.62221711835613</v>
      </c>
      <c r="H42"/>
      <c r="I42"/>
      <c r="J42"/>
      <c r="K42"/>
    </row>
    <row r="43" spans="1:11" x14ac:dyDescent="0.25">
      <c r="A43" s="1">
        <f t="shared" si="5"/>
        <v>3.800000000000002</v>
      </c>
      <c r="B43" s="1">
        <v>0</v>
      </c>
      <c r="C43" s="1">
        <f t="shared" si="0"/>
        <v>73.500000000000014</v>
      </c>
      <c r="D43" s="7">
        <f t="shared" si="1"/>
        <v>279.30000000000018</v>
      </c>
      <c r="E43" s="1">
        <f t="shared" si="2"/>
        <v>-32.200000000000003</v>
      </c>
      <c r="F43" s="6">
        <f t="shared" si="3"/>
        <v>4.9457343563123999</v>
      </c>
      <c r="G43" s="7">
        <f t="shared" si="4"/>
        <v>251.27779055398736</v>
      </c>
      <c r="H43"/>
      <c r="I43"/>
      <c r="J43"/>
      <c r="K43"/>
    </row>
    <row r="44" spans="1:11" x14ac:dyDescent="0.25">
      <c r="A44" s="1">
        <f t="shared" si="5"/>
        <v>3.9000000000000021</v>
      </c>
      <c r="B44" s="1">
        <v>0</v>
      </c>
      <c r="C44" s="1">
        <f t="shared" si="0"/>
        <v>73.500000000000014</v>
      </c>
      <c r="D44" s="7">
        <f t="shared" si="1"/>
        <v>286.6500000000002</v>
      </c>
      <c r="E44" s="1">
        <f t="shared" si="2"/>
        <v>-32.200000000000003</v>
      </c>
      <c r="F44" s="6">
        <f t="shared" si="3"/>
        <v>1.7257343563123868</v>
      </c>
      <c r="G44" s="7">
        <f t="shared" si="4"/>
        <v>251.61136398961864</v>
      </c>
      <c r="H44"/>
      <c r="I44"/>
      <c r="J44"/>
      <c r="K44"/>
    </row>
    <row r="45" spans="1:11" x14ac:dyDescent="0.25">
      <c r="A45" s="1">
        <f t="shared" si="5"/>
        <v>4.0000000000000018</v>
      </c>
      <c r="B45" s="1">
        <v>0</v>
      </c>
      <c r="C45" s="1">
        <f t="shared" si="0"/>
        <v>73.500000000000014</v>
      </c>
      <c r="D45" s="7">
        <f t="shared" si="1"/>
        <v>294.00000000000017</v>
      </c>
      <c r="E45" s="1">
        <f t="shared" si="2"/>
        <v>-32.200000000000003</v>
      </c>
      <c r="F45" s="6">
        <f t="shared" si="3"/>
        <v>-1.4942656436875978</v>
      </c>
      <c r="G45" s="7">
        <f t="shared" si="4"/>
        <v>251.62293742524986</v>
      </c>
      <c r="H45"/>
      <c r="I45"/>
      <c r="J45"/>
      <c r="K45"/>
    </row>
    <row r="46" spans="1:11" x14ac:dyDescent="0.25">
      <c r="A46" s="1">
        <f t="shared" si="5"/>
        <v>4.1000000000000014</v>
      </c>
      <c r="B46" s="1">
        <v>0</v>
      </c>
      <c r="C46" s="1">
        <f t="shared" si="0"/>
        <v>73.500000000000014</v>
      </c>
      <c r="D46" s="7">
        <f t="shared" si="1"/>
        <v>301.35000000000014</v>
      </c>
      <c r="E46" s="1">
        <f t="shared" si="2"/>
        <v>-32.200000000000003</v>
      </c>
      <c r="F46" s="6">
        <f t="shared" si="3"/>
        <v>-4.7142656436875967</v>
      </c>
      <c r="G46" s="7">
        <f t="shared" si="4"/>
        <v>251.3125108608811</v>
      </c>
      <c r="H46"/>
      <c r="I46"/>
      <c r="J46"/>
      <c r="K46"/>
    </row>
    <row r="47" spans="1:11" x14ac:dyDescent="0.25">
      <c r="A47" s="1">
        <f t="shared" si="5"/>
        <v>4.2000000000000011</v>
      </c>
      <c r="B47" s="1">
        <v>0</v>
      </c>
      <c r="C47" s="1">
        <f t="shared" si="0"/>
        <v>73.500000000000014</v>
      </c>
      <c r="D47" s="7">
        <f t="shared" si="1"/>
        <v>308.70000000000016</v>
      </c>
      <c r="E47" s="1">
        <f t="shared" si="2"/>
        <v>-32.200000000000003</v>
      </c>
      <c r="F47" s="6">
        <f t="shared" si="3"/>
        <v>-7.9342656436875671</v>
      </c>
      <c r="G47" s="7">
        <f t="shared" si="4"/>
        <v>250.6800842965124</v>
      </c>
      <c r="H47"/>
      <c r="I47"/>
      <c r="J47"/>
      <c r="K47"/>
    </row>
    <row r="48" spans="1:11" x14ac:dyDescent="0.25">
      <c r="A48" s="1">
        <f t="shared" si="5"/>
        <v>4.3000000000000007</v>
      </c>
      <c r="B48" s="1">
        <v>0</v>
      </c>
      <c r="C48" s="1">
        <f t="shared" si="0"/>
        <v>73.500000000000014</v>
      </c>
      <c r="D48" s="7">
        <f t="shared" si="1"/>
        <v>316.05000000000013</v>
      </c>
      <c r="E48" s="1">
        <f t="shared" si="2"/>
        <v>-32.200000000000003</v>
      </c>
      <c r="F48" s="6">
        <f t="shared" si="3"/>
        <v>-11.154265643687566</v>
      </c>
      <c r="G48" s="7">
        <f t="shared" si="4"/>
        <v>249.72565773214359</v>
      </c>
      <c r="H48"/>
      <c r="I48"/>
      <c r="J48"/>
      <c r="K48"/>
    </row>
    <row r="49" spans="1:11" x14ac:dyDescent="0.25">
      <c r="A49" s="1">
        <f t="shared" si="5"/>
        <v>4.4000000000000004</v>
      </c>
      <c r="B49" s="1">
        <v>0</v>
      </c>
      <c r="C49" s="1">
        <f t="shared" si="0"/>
        <v>73.500000000000014</v>
      </c>
      <c r="D49" s="7">
        <f t="shared" si="1"/>
        <v>323.40000000000009</v>
      </c>
      <c r="E49" s="1">
        <f t="shared" si="2"/>
        <v>-32.200000000000003</v>
      </c>
      <c r="F49" s="6">
        <f t="shared" si="3"/>
        <v>-14.374265643687565</v>
      </c>
      <c r="G49" s="7">
        <f t="shared" si="4"/>
        <v>248.44923116777483</v>
      </c>
      <c r="H49"/>
      <c r="I49"/>
      <c r="J49"/>
      <c r="K49"/>
    </row>
    <row r="50" spans="1:11" x14ac:dyDescent="0.25">
      <c r="A50" s="1">
        <f t="shared" si="5"/>
        <v>4.5</v>
      </c>
      <c r="B50" s="1">
        <v>0</v>
      </c>
      <c r="C50" s="1">
        <f t="shared" si="0"/>
        <v>73.500000000000014</v>
      </c>
      <c r="D50" s="7">
        <f t="shared" si="1"/>
        <v>330.75000000000006</v>
      </c>
      <c r="E50" s="1">
        <f t="shared" si="2"/>
        <v>-32.200000000000003</v>
      </c>
      <c r="F50" s="6">
        <f t="shared" si="3"/>
        <v>-17.594265643687535</v>
      </c>
      <c r="G50" s="7">
        <f t="shared" si="4"/>
        <v>246.85080460340606</v>
      </c>
      <c r="H50"/>
      <c r="I50"/>
      <c r="J50"/>
      <c r="K50"/>
    </row>
    <row r="51" spans="1:11" x14ac:dyDescent="0.25">
      <c r="A51" s="1">
        <f t="shared" si="5"/>
        <v>4.5999999999999996</v>
      </c>
      <c r="B51" s="1">
        <v>0</v>
      </c>
      <c r="C51" s="1">
        <f t="shared" si="0"/>
        <v>73.500000000000014</v>
      </c>
      <c r="D51" s="7">
        <f t="shared" si="1"/>
        <v>338.1</v>
      </c>
      <c r="E51" s="1">
        <f t="shared" si="2"/>
        <v>-32.200000000000003</v>
      </c>
      <c r="F51" s="6">
        <f t="shared" si="3"/>
        <v>-20.814265643687534</v>
      </c>
      <c r="G51" s="7">
        <f t="shared" si="4"/>
        <v>244.93037803903729</v>
      </c>
      <c r="H51"/>
      <c r="I51"/>
      <c r="J51"/>
      <c r="K51"/>
    </row>
    <row r="52" spans="1:11" x14ac:dyDescent="0.25">
      <c r="A52" s="1">
        <f t="shared" si="5"/>
        <v>4.6999999999999993</v>
      </c>
      <c r="B52" s="1">
        <v>0</v>
      </c>
      <c r="C52" s="1">
        <f t="shared" si="0"/>
        <v>73.500000000000014</v>
      </c>
      <c r="D52" s="7">
        <f t="shared" si="1"/>
        <v>345.45</v>
      </c>
      <c r="E52" s="1">
        <f t="shared" si="2"/>
        <v>-32.200000000000003</v>
      </c>
      <c r="F52" s="6">
        <f t="shared" si="3"/>
        <v>-24.034265643687533</v>
      </c>
      <c r="G52" s="7">
        <f t="shared" si="4"/>
        <v>242.68795147466852</v>
      </c>
      <c r="H52"/>
      <c r="I52"/>
      <c r="J52"/>
      <c r="K52"/>
    </row>
    <row r="53" spans="1:11" x14ac:dyDescent="0.25">
      <c r="A53" s="1">
        <f t="shared" si="5"/>
        <v>4.7999999999999989</v>
      </c>
      <c r="B53" s="1">
        <v>0</v>
      </c>
      <c r="C53" s="1">
        <f t="shared" si="0"/>
        <v>73.500000000000014</v>
      </c>
      <c r="D53" s="7">
        <f t="shared" si="1"/>
        <v>352.8</v>
      </c>
      <c r="E53" s="1">
        <f t="shared" si="2"/>
        <v>-32.200000000000003</v>
      </c>
      <c r="F53" s="6">
        <f t="shared" si="3"/>
        <v>-27.254265643687503</v>
      </c>
      <c r="G53" s="7">
        <f t="shared" si="4"/>
        <v>240.12352491029992</v>
      </c>
      <c r="H53"/>
      <c r="I53"/>
      <c r="J53"/>
      <c r="K53"/>
    </row>
    <row r="54" spans="1:11" x14ac:dyDescent="0.25">
      <c r="A54" s="1">
        <f t="shared" si="5"/>
        <v>4.8999999999999986</v>
      </c>
      <c r="B54" s="1">
        <v>0</v>
      </c>
      <c r="C54" s="1">
        <f t="shared" si="0"/>
        <v>73.500000000000014</v>
      </c>
      <c r="D54" s="7">
        <f t="shared" si="1"/>
        <v>360.15</v>
      </c>
      <c r="E54" s="1">
        <f t="shared" si="2"/>
        <v>-32.200000000000003</v>
      </c>
      <c r="F54" s="6">
        <f t="shared" si="3"/>
        <v>-30.474265643687502</v>
      </c>
      <c r="G54" s="7">
        <f t="shared" si="4"/>
        <v>237.23709834593114</v>
      </c>
      <c r="H54"/>
      <c r="I54"/>
      <c r="J54"/>
      <c r="K54"/>
    </row>
    <row r="55" spans="1:11" x14ac:dyDescent="0.25">
      <c r="A55" s="1">
        <f t="shared" si="5"/>
        <v>4.9999999999999982</v>
      </c>
      <c r="B55" s="1">
        <v>0</v>
      </c>
      <c r="C55" s="1">
        <f t="shared" si="0"/>
        <v>73.500000000000014</v>
      </c>
      <c r="D55" s="7">
        <f t="shared" si="1"/>
        <v>367.49999999999994</v>
      </c>
      <c r="E55" s="1">
        <f t="shared" si="2"/>
        <v>-32.200000000000003</v>
      </c>
      <c r="F55" s="6">
        <f t="shared" si="3"/>
        <v>-33.694265643687473</v>
      </c>
      <c r="G55" s="7">
        <f t="shared" si="4"/>
        <v>234.02867178156242</v>
      </c>
      <c r="H55"/>
      <c r="I55"/>
      <c r="J55"/>
      <c r="K55"/>
    </row>
    <row r="56" spans="1:11" x14ac:dyDescent="0.25">
      <c r="A56" s="1">
        <f t="shared" si="5"/>
        <v>5.0999999999999979</v>
      </c>
      <c r="B56" s="1">
        <v>0</v>
      </c>
      <c r="C56" s="1">
        <f t="shared" si="0"/>
        <v>73.500000000000014</v>
      </c>
      <c r="D56" s="7">
        <f t="shared" si="1"/>
        <v>374.84999999999991</v>
      </c>
      <c r="E56" s="1">
        <f t="shared" si="2"/>
        <v>-32.200000000000003</v>
      </c>
      <c r="F56" s="6">
        <f t="shared" si="3"/>
        <v>-36.914265643687472</v>
      </c>
      <c r="G56" s="7">
        <f t="shared" si="4"/>
        <v>230.49824521719364</v>
      </c>
      <c r="H56"/>
      <c r="I56"/>
      <c r="J56"/>
      <c r="K56"/>
    </row>
    <row r="57" spans="1:11" x14ac:dyDescent="0.25">
      <c r="A57" s="1">
        <f t="shared" si="5"/>
        <v>5.1999999999999975</v>
      </c>
      <c r="B57" s="1">
        <v>0</v>
      </c>
      <c r="C57" s="1">
        <f t="shared" si="0"/>
        <v>73.500000000000014</v>
      </c>
      <c r="D57" s="7">
        <f t="shared" si="1"/>
        <v>382.19999999999987</v>
      </c>
      <c r="E57" s="1">
        <f t="shared" si="2"/>
        <v>-32.200000000000003</v>
      </c>
      <c r="F57" s="6">
        <f t="shared" si="3"/>
        <v>-40.134265643687471</v>
      </c>
      <c r="G57" s="7">
        <f t="shared" si="4"/>
        <v>226.64581865282486</v>
      </c>
      <c r="H57"/>
      <c r="I57"/>
      <c r="J57"/>
      <c r="K57"/>
    </row>
    <row r="58" spans="1:11" x14ac:dyDescent="0.25">
      <c r="A58" s="1">
        <f t="shared" si="5"/>
        <v>5.2999999999999972</v>
      </c>
      <c r="B58" s="1">
        <v>0</v>
      </c>
      <c r="C58" s="1">
        <f t="shared" si="0"/>
        <v>73.500000000000014</v>
      </c>
      <c r="D58" s="7">
        <f t="shared" si="1"/>
        <v>389.54999999999984</v>
      </c>
      <c r="E58" s="1">
        <f t="shared" si="2"/>
        <v>-32.200000000000003</v>
      </c>
      <c r="F58" s="6">
        <f t="shared" si="3"/>
        <v>-43.354265643687441</v>
      </c>
      <c r="G58" s="7">
        <f t="shared" si="4"/>
        <v>222.47139208845618</v>
      </c>
      <c r="H58"/>
      <c r="I58"/>
      <c r="J58"/>
      <c r="K58"/>
    </row>
    <row r="59" spans="1:11" x14ac:dyDescent="0.25">
      <c r="A59" s="1">
        <f t="shared" si="5"/>
        <v>5.3999999999999968</v>
      </c>
      <c r="B59" s="1">
        <v>0</v>
      </c>
      <c r="C59" s="1">
        <f t="shared" si="0"/>
        <v>73.500000000000014</v>
      </c>
      <c r="D59" s="7">
        <f t="shared" si="1"/>
        <v>396.89999999999986</v>
      </c>
      <c r="E59" s="1">
        <f t="shared" si="2"/>
        <v>-32.200000000000003</v>
      </c>
      <c r="F59" s="6">
        <f t="shared" si="3"/>
        <v>-46.57426564368744</v>
      </c>
      <c r="G59" s="7">
        <f t="shared" si="4"/>
        <v>217.97496552408739</v>
      </c>
      <c r="H59"/>
      <c r="I59"/>
      <c r="J59"/>
      <c r="K59"/>
    </row>
    <row r="60" spans="1:11" x14ac:dyDescent="0.25">
      <c r="A60" s="1">
        <f t="shared" si="5"/>
        <v>5.4999999999999964</v>
      </c>
      <c r="B60" s="1">
        <v>0</v>
      </c>
      <c r="C60" s="1">
        <f t="shared" si="0"/>
        <v>73.500000000000014</v>
      </c>
      <c r="D60" s="7">
        <f t="shared" si="1"/>
        <v>404.24999999999983</v>
      </c>
      <c r="E60" s="1">
        <f t="shared" si="2"/>
        <v>-32.200000000000003</v>
      </c>
      <c r="F60" s="6">
        <f t="shared" si="3"/>
        <v>-49.794265643687439</v>
      </c>
      <c r="G60" s="7">
        <f t="shared" si="4"/>
        <v>213.15653895971877</v>
      </c>
      <c r="H60"/>
      <c r="I60"/>
      <c r="J60"/>
      <c r="K60"/>
    </row>
    <row r="61" spans="1:11" x14ac:dyDescent="0.25">
      <c r="A61" s="1">
        <f t="shared" si="5"/>
        <v>5.5999999999999961</v>
      </c>
      <c r="B61" s="1">
        <v>0</v>
      </c>
      <c r="C61" s="1">
        <f t="shared" si="0"/>
        <v>73.500000000000014</v>
      </c>
      <c r="D61" s="7">
        <f t="shared" si="1"/>
        <v>411.5999999999998</v>
      </c>
      <c r="E61" s="1">
        <f t="shared" si="2"/>
        <v>-32.200000000000003</v>
      </c>
      <c r="F61" s="6">
        <f t="shared" si="3"/>
        <v>-53.014265643687409</v>
      </c>
      <c r="G61" s="7">
        <f t="shared" si="4"/>
        <v>208.01611239535004</v>
      </c>
      <c r="H61"/>
      <c r="I61"/>
      <c r="J61"/>
      <c r="K61"/>
    </row>
    <row r="62" spans="1:11" x14ac:dyDescent="0.25">
      <c r="A62" s="1">
        <f t="shared" si="5"/>
        <v>5.6999999999999957</v>
      </c>
      <c r="B62" s="1">
        <v>0</v>
      </c>
      <c r="C62" s="1">
        <f t="shared" si="0"/>
        <v>73.500000000000014</v>
      </c>
      <c r="D62" s="7">
        <f t="shared" si="1"/>
        <v>418.94999999999976</v>
      </c>
      <c r="E62" s="1">
        <f t="shared" si="2"/>
        <v>-32.200000000000003</v>
      </c>
      <c r="F62" s="6">
        <f t="shared" si="3"/>
        <v>-56.234265643687408</v>
      </c>
      <c r="G62" s="7">
        <f t="shared" si="4"/>
        <v>202.55368583098129</v>
      </c>
      <c r="H62"/>
      <c r="I62"/>
      <c r="J62"/>
      <c r="K62"/>
    </row>
    <row r="63" spans="1:11" x14ac:dyDescent="0.25">
      <c r="A63" s="1">
        <f t="shared" si="5"/>
        <v>5.7999999999999954</v>
      </c>
      <c r="B63" s="1">
        <v>0</v>
      </c>
      <c r="C63" s="1">
        <f t="shared" si="0"/>
        <v>73.500000000000014</v>
      </c>
      <c r="D63" s="7">
        <f t="shared" si="1"/>
        <v>426.29999999999973</v>
      </c>
      <c r="E63" s="1">
        <f t="shared" si="2"/>
        <v>-32.200000000000003</v>
      </c>
      <c r="F63" s="6">
        <f t="shared" si="3"/>
        <v>-59.454265643687407</v>
      </c>
      <c r="G63" s="7">
        <f t="shared" si="4"/>
        <v>196.76925926661249</v>
      </c>
      <c r="H63"/>
      <c r="I63"/>
      <c r="J63"/>
      <c r="K63"/>
    </row>
    <row r="64" spans="1:11" x14ac:dyDescent="0.25">
      <c r="A64" s="1">
        <f t="shared" si="5"/>
        <v>5.899999999999995</v>
      </c>
      <c r="B64" s="1">
        <v>0</v>
      </c>
      <c r="C64" s="1">
        <f t="shared" si="0"/>
        <v>73.500000000000014</v>
      </c>
      <c r="D64" s="7">
        <f t="shared" si="1"/>
        <v>433.64999999999969</v>
      </c>
      <c r="E64" s="1">
        <f t="shared" si="2"/>
        <v>-32.200000000000003</v>
      </c>
      <c r="F64" s="6">
        <f t="shared" si="3"/>
        <v>-62.674265643687377</v>
      </c>
      <c r="G64" s="7">
        <f t="shared" si="4"/>
        <v>190.6628327022438</v>
      </c>
      <c r="H64"/>
      <c r="I64"/>
      <c r="J64"/>
      <c r="K64"/>
    </row>
    <row r="65" spans="1:11" x14ac:dyDescent="0.25">
      <c r="A65" s="1">
        <f t="shared" si="5"/>
        <v>5.9999999999999947</v>
      </c>
      <c r="B65" s="1">
        <v>0</v>
      </c>
      <c r="C65" s="1">
        <f t="shared" si="0"/>
        <v>73.500000000000014</v>
      </c>
      <c r="D65" s="7">
        <f t="shared" si="1"/>
        <v>440.99999999999972</v>
      </c>
      <c r="E65" s="1">
        <f t="shared" si="2"/>
        <v>-32.200000000000003</v>
      </c>
      <c r="F65" s="6">
        <f t="shared" si="3"/>
        <v>-65.894265643687376</v>
      </c>
      <c r="G65" s="7">
        <f t="shared" si="4"/>
        <v>184.23440613787511</v>
      </c>
      <c r="H65"/>
      <c r="I65"/>
      <c r="J65"/>
      <c r="K65"/>
    </row>
    <row r="66" spans="1:11" x14ac:dyDescent="0.25">
      <c r="A66" s="1">
        <f t="shared" si="5"/>
        <v>6.0999999999999943</v>
      </c>
      <c r="B66" s="1">
        <v>0</v>
      </c>
      <c r="C66" s="1">
        <f t="shared" si="0"/>
        <v>73.500000000000014</v>
      </c>
      <c r="D66" s="7">
        <f t="shared" si="1"/>
        <v>448.34999999999968</v>
      </c>
      <c r="E66" s="1">
        <f t="shared" si="2"/>
        <v>-32.200000000000003</v>
      </c>
      <c r="F66" s="6">
        <f t="shared" si="3"/>
        <v>-69.114265643687375</v>
      </c>
      <c r="G66" s="7">
        <f t="shared" si="4"/>
        <v>177.4839795735063</v>
      </c>
      <c r="H66"/>
      <c r="I66"/>
      <c r="J66"/>
      <c r="K66"/>
    </row>
    <row r="67" spans="1:11" x14ac:dyDescent="0.25">
      <c r="A67" s="1">
        <f t="shared" si="5"/>
        <v>6.199999999999994</v>
      </c>
      <c r="B67" s="1">
        <v>0</v>
      </c>
      <c r="C67" s="1">
        <f t="shared" si="0"/>
        <v>73.500000000000014</v>
      </c>
      <c r="D67" s="7">
        <f t="shared" si="1"/>
        <v>455.69999999999965</v>
      </c>
      <c r="E67" s="1">
        <f t="shared" si="2"/>
        <v>-32.200000000000003</v>
      </c>
      <c r="F67" s="6">
        <f t="shared" si="3"/>
        <v>-72.334265643687345</v>
      </c>
      <c r="G67" s="7">
        <f t="shared" si="4"/>
        <v>170.41155300913772</v>
      </c>
      <c r="H67"/>
      <c r="I67"/>
      <c r="J67"/>
      <c r="K67"/>
    </row>
    <row r="68" spans="1:11" x14ac:dyDescent="0.25">
      <c r="A68" s="1">
        <f t="shared" si="5"/>
        <v>6.2999999999999936</v>
      </c>
      <c r="B68" s="1">
        <v>0</v>
      </c>
      <c r="C68" s="1">
        <f t="shared" si="0"/>
        <v>73.500000000000014</v>
      </c>
      <c r="D68" s="7">
        <f t="shared" si="1"/>
        <v>463.04999999999961</v>
      </c>
      <c r="E68" s="1">
        <f t="shared" si="2"/>
        <v>-32.200000000000003</v>
      </c>
      <c r="F68" s="6">
        <f t="shared" si="3"/>
        <v>-75.554265643687344</v>
      </c>
      <c r="G68" s="7">
        <f t="shared" si="4"/>
        <v>163.01712644476902</v>
      </c>
      <c r="H68"/>
      <c r="I68"/>
      <c r="J68"/>
      <c r="K68"/>
    </row>
    <row r="69" spans="1:11" x14ac:dyDescent="0.25">
      <c r="A69" s="1">
        <f t="shared" si="5"/>
        <v>6.3999999999999932</v>
      </c>
      <c r="B69" s="1">
        <v>0</v>
      </c>
      <c r="C69" s="1">
        <f t="shared" si="0"/>
        <v>73.500000000000014</v>
      </c>
      <c r="D69" s="7">
        <f t="shared" si="1"/>
        <v>470.39999999999958</v>
      </c>
      <c r="E69" s="1">
        <f t="shared" si="2"/>
        <v>-32.200000000000003</v>
      </c>
      <c r="F69" s="6">
        <f t="shared" si="3"/>
        <v>-78.774265643687343</v>
      </c>
      <c r="G69" s="7">
        <f t="shared" si="4"/>
        <v>155.30069988040032</v>
      </c>
      <c r="H69"/>
      <c r="I69"/>
      <c r="J69"/>
      <c r="K69"/>
    </row>
    <row r="70" spans="1:11" x14ac:dyDescent="0.25">
      <c r="A70" s="1">
        <f t="shared" si="5"/>
        <v>6.4999999999999929</v>
      </c>
      <c r="B70" s="1">
        <v>0</v>
      </c>
      <c r="C70" s="1">
        <f t="shared" ref="C70:C85" si="6">$H$1</f>
        <v>73.500000000000014</v>
      </c>
      <c r="D70" s="7">
        <f t="shared" ref="D70:D85" si="7">$J$1+C70*A70</f>
        <v>477.74999999999955</v>
      </c>
      <c r="E70" s="1">
        <f t="shared" ref="E70:E85" si="8">-$H$3</f>
        <v>-32.200000000000003</v>
      </c>
      <c r="F70" s="6">
        <f t="shared" ref="F70:F85" si="9">$H$2+E70*A70</f>
        <v>-81.994265643687314</v>
      </c>
      <c r="G70" s="7">
        <f t="shared" ref="G70:G85" si="10">$J$2+0.5*E70*A70*A70+$H$2*A70</f>
        <v>147.26227331603161</v>
      </c>
      <c r="H70"/>
      <c r="I70"/>
      <c r="J70"/>
      <c r="K70"/>
    </row>
    <row r="71" spans="1:11" x14ac:dyDescent="0.25">
      <c r="A71" s="1">
        <f t="shared" ref="A71:A80" si="11">A70+$B$3</f>
        <v>6.5999999999999925</v>
      </c>
      <c r="B71" s="1">
        <v>0</v>
      </c>
      <c r="C71" s="1">
        <f t="shared" si="6"/>
        <v>73.500000000000014</v>
      </c>
      <c r="D71" s="7">
        <f t="shared" si="7"/>
        <v>485.09999999999957</v>
      </c>
      <c r="E71" s="1">
        <f t="shared" si="8"/>
        <v>-32.200000000000003</v>
      </c>
      <c r="F71" s="6">
        <f t="shared" si="9"/>
        <v>-85.214265643687312</v>
      </c>
      <c r="G71" s="7">
        <f t="shared" si="10"/>
        <v>138.9018467516629</v>
      </c>
      <c r="H71"/>
      <c r="I71"/>
      <c r="J71"/>
      <c r="K71"/>
    </row>
    <row r="72" spans="1:11" x14ac:dyDescent="0.25">
      <c r="A72" s="1">
        <f t="shared" si="11"/>
        <v>6.6999999999999922</v>
      </c>
      <c r="B72" s="1">
        <v>1</v>
      </c>
      <c r="C72" s="1">
        <f t="shared" si="6"/>
        <v>73.500000000000014</v>
      </c>
      <c r="D72" s="7">
        <f t="shared" si="7"/>
        <v>492.44999999999953</v>
      </c>
      <c r="E72" s="1">
        <f t="shared" si="8"/>
        <v>-32.200000000000003</v>
      </c>
      <c r="F72" s="6">
        <f t="shared" si="9"/>
        <v>-88.434265643687283</v>
      </c>
      <c r="G72" s="7">
        <f t="shared" si="10"/>
        <v>130.21942018729419</v>
      </c>
      <c r="H72"/>
      <c r="I72"/>
      <c r="J72"/>
      <c r="K72"/>
    </row>
    <row r="73" spans="1:11" x14ac:dyDescent="0.25">
      <c r="A73" s="1">
        <f t="shared" si="11"/>
        <v>6.7999999999999918</v>
      </c>
      <c r="B73" s="1">
        <v>2</v>
      </c>
      <c r="C73" s="1">
        <f t="shared" si="6"/>
        <v>73.500000000000014</v>
      </c>
      <c r="D73" s="7">
        <f t="shared" si="7"/>
        <v>499.7999999999995</v>
      </c>
      <c r="E73" s="1">
        <f t="shared" si="8"/>
        <v>-32.200000000000003</v>
      </c>
      <c r="F73" s="6">
        <f t="shared" si="9"/>
        <v>-91.654265643687282</v>
      </c>
      <c r="G73" s="7">
        <f t="shared" si="10"/>
        <v>121.21499362292548</v>
      </c>
      <c r="H73"/>
      <c r="I73"/>
      <c r="J73"/>
      <c r="K73"/>
    </row>
    <row r="74" spans="1:11" x14ac:dyDescent="0.25">
      <c r="A74" s="1">
        <f t="shared" si="11"/>
        <v>6.8999999999999915</v>
      </c>
      <c r="B74" s="1">
        <v>3</v>
      </c>
      <c r="C74" s="1">
        <f t="shared" si="6"/>
        <v>73.500000000000014</v>
      </c>
      <c r="D74" s="7">
        <f t="shared" si="7"/>
        <v>507.14999999999947</v>
      </c>
      <c r="E74" s="1">
        <f t="shared" si="8"/>
        <v>-32.200000000000003</v>
      </c>
      <c r="F74" s="6">
        <f t="shared" si="9"/>
        <v>-94.874265643687281</v>
      </c>
      <c r="G74" s="7">
        <f t="shared" si="10"/>
        <v>111.88856705855687</v>
      </c>
      <c r="H74"/>
      <c r="I74"/>
      <c r="J74"/>
      <c r="K74"/>
    </row>
    <row r="75" spans="1:11" x14ac:dyDescent="0.25">
      <c r="A75" s="1">
        <f t="shared" si="11"/>
        <v>6.9999999999999911</v>
      </c>
      <c r="B75" s="1">
        <v>4</v>
      </c>
      <c r="C75" s="1">
        <f t="shared" si="6"/>
        <v>73.500000000000014</v>
      </c>
      <c r="D75" s="7">
        <f t="shared" si="7"/>
        <v>514.49999999999943</v>
      </c>
      <c r="E75" s="1">
        <f t="shared" si="8"/>
        <v>-32.200000000000003</v>
      </c>
      <c r="F75" s="6">
        <f t="shared" si="9"/>
        <v>-98.094265643687251</v>
      </c>
      <c r="G75" s="7">
        <f t="shared" si="10"/>
        <v>102.24014049418815</v>
      </c>
      <c r="H75"/>
      <c r="I75"/>
      <c r="J75"/>
      <c r="K75"/>
    </row>
    <row r="76" spans="1:11" x14ac:dyDescent="0.25">
      <c r="A76" s="1">
        <f t="shared" si="11"/>
        <v>7.0999999999999908</v>
      </c>
      <c r="B76" s="1">
        <v>5</v>
      </c>
      <c r="C76" s="1">
        <f t="shared" si="6"/>
        <v>73.500000000000014</v>
      </c>
      <c r="D76" s="7">
        <f t="shared" si="7"/>
        <v>521.84999999999945</v>
      </c>
      <c r="E76" s="1">
        <f t="shared" si="8"/>
        <v>-32.200000000000003</v>
      </c>
      <c r="F76" s="6">
        <f t="shared" si="9"/>
        <v>-101.31426564368725</v>
      </c>
      <c r="G76" s="7">
        <f t="shared" si="10"/>
        <v>92.269713929819432</v>
      </c>
      <c r="H76"/>
      <c r="I76"/>
      <c r="J76"/>
      <c r="K76"/>
    </row>
    <row r="77" spans="1:11" x14ac:dyDescent="0.25">
      <c r="A77" s="1">
        <f t="shared" si="11"/>
        <v>7.1999999999999904</v>
      </c>
      <c r="B77" s="1">
        <v>6</v>
      </c>
      <c r="C77" s="1">
        <f t="shared" si="6"/>
        <v>73.500000000000014</v>
      </c>
      <c r="D77" s="7">
        <f t="shared" si="7"/>
        <v>529.19999999999936</v>
      </c>
      <c r="E77" s="1">
        <f t="shared" si="8"/>
        <v>-32.200000000000003</v>
      </c>
      <c r="F77" s="6">
        <f t="shared" si="9"/>
        <v>-104.53426564368725</v>
      </c>
      <c r="G77" s="7">
        <f t="shared" si="10"/>
        <v>81.977287365450707</v>
      </c>
      <c r="H77"/>
      <c r="I77"/>
      <c r="J77"/>
      <c r="K77"/>
    </row>
    <row r="78" spans="1:11" x14ac:dyDescent="0.25">
      <c r="A78" s="1">
        <f t="shared" si="11"/>
        <v>7.2999999999999901</v>
      </c>
      <c r="B78" s="1">
        <v>7</v>
      </c>
      <c r="C78" s="1">
        <f t="shared" si="6"/>
        <v>73.500000000000014</v>
      </c>
      <c r="D78" s="7">
        <f t="shared" si="7"/>
        <v>536.54999999999939</v>
      </c>
      <c r="E78" s="1">
        <f t="shared" si="8"/>
        <v>-32.200000000000003</v>
      </c>
      <c r="F78" s="6">
        <f t="shared" si="9"/>
        <v>-107.75426564368722</v>
      </c>
      <c r="G78" s="7">
        <f t="shared" si="10"/>
        <v>71.362860801082093</v>
      </c>
      <c r="H78"/>
      <c r="I78"/>
      <c r="J78"/>
      <c r="K78"/>
    </row>
    <row r="79" spans="1:11" x14ac:dyDescent="0.25">
      <c r="A79" s="1">
        <f t="shared" si="11"/>
        <v>7.3999999999999897</v>
      </c>
      <c r="B79" s="1">
        <v>8</v>
      </c>
      <c r="C79" s="1">
        <f t="shared" si="6"/>
        <v>73.500000000000014</v>
      </c>
      <c r="D79" s="7">
        <f t="shared" si="7"/>
        <v>543.8999999999993</v>
      </c>
      <c r="E79" s="1">
        <f t="shared" si="8"/>
        <v>-32.200000000000003</v>
      </c>
      <c r="F79" s="6">
        <f t="shared" si="9"/>
        <v>-110.97426564368722</v>
      </c>
      <c r="G79" s="7">
        <f t="shared" si="10"/>
        <v>60.426434236713362</v>
      </c>
      <c r="H79"/>
      <c r="I79"/>
      <c r="J79"/>
      <c r="K79"/>
    </row>
    <row r="80" spans="1:11" x14ac:dyDescent="0.25">
      <c r="A80" s="1">
        <f t="shared" si="11"/>
        <v>7.4999999999999893</v>
      </c>
      <c r="B80" s="1">
        <v>9</v>
      </c>
      <c r="C80" s="1">
        <f t="shared" si="6"/>
        <v>73.500000000000014</v>
      </c>
      <c r="D80" s="7">
        <f t="shared" si="7"/>
        <v>551.24999999999932</v>
      </c>
      <c r="E80" s="1">
        <f t="shared" si="8"/>
        <v>-32.200000000000003</v>
      </c>
      <c r="F80" s="6">
        <f t="shared" si="9"/>
        <v>-114.19426564368722</v>
      </c>
      <c r="G80" s="7">
        <f t="shared" si="10"/>
        <v>49.168007672344629</v>
      </c>
      <c r="H80"/>
      <c r="I80"/>
      <c r="J80"/>
      <c r="K80"/>
    </row>
    <row r="81" spans="1:11" x14ac:dyDescent="0.25">
      <c r="A81" s="1">
        <f t="shared" ref="A81:A85" si="12">A80+$B$3</f>
        <v>7.599999999999989</v>
      </c>
      <c r="B81" s="1">
        <v>10</v>
      </c>
      <c r="C81" s="1">
        <f t="shared" si="6"/>
        <v>73.500000000000014</v>
      </c>
      <c r="D81" s="7">
        <f t="shared" si="7"/>
        <v>558.59999999999934</v>
      </c>
      <c r="E81" s="1">
        <f t="shared" si="8"/>
        <v>-32.200000000000003</v>
      </c>
      <c r="F81" s="6">
        <f t="shared" si="9"/>
        <v>-117.41426564368719</v>
      </c>
      <c r="G81" s="7">
        <f t="shared" si="10"/>
        <v>37.587581107976121</v>
      </c>
      <c r="H81"/>
      <c r="I81"/>
      <c r="J81"/>
      <c r="K81"/>
    </row>
    <row r="82" spans="1:11" x14ac:dyDescent="0.25">
      <c r="A82" s="1">
        <f t="shared" si="12"/>
        <v>7.6999999999999886</v>
      </c>
      <c r="B82" s="1">
        <v>11</v>
      </c>
      <c r="C82" s="1">
        <f t="shared" si="6"/>
        <v>73.500000000000014</v>
      </c>
      <c r="D82" s="7">
        <f t="shared" si="7"/>
        <v>565.94999999999925</v>
      </c>
      <c r="E82" s="1">
        <f t="shared" si="8"/>
        <v>-32.200000000000003</v>
      </c>
      <c r="F82" s="6">
        <f t="shared" si="9"/>
        <v>-120.63426564368719</v>
      </c>
      <c r="G82" s="7">
        <f t="shared" si="10"/>
        <v>25.685154543607382</v>
      </c>
      <c r="H82"/>
      <c r="I82"/>
      <c r="J82"/>
      <c r="K82"/>
    </row>
    <row r="83" spans="1:11" x14ac:dyDescent="0.25">
      <c r="A83" s="1">
        <f t="shared" si="12"/>
        <v>7.7999999999999883</v>
      </c>
      <c r="B83" s="1">
        <v>12</v>
      </c>
      <c r="C83" s="1">
        <f t="shared" si="6"/>
        <v>73.500000000000014</v>
      </c>
      <c r="D83" s="7">
        <f t="shared" si="7"/>
        <v>573.29999999999927</v>
      </c>
      <c r="E83" s="1">
        <f t="shared" si="8"/>
        <v>-32.200000000000003</v>
      </c>
      <c r="F83" s="6">
        <f t="shared" si="9"/>
        <v>-123.85426564368719</v>
      </c>
      <c r="G83" s="7">
        <f t="shared" si="10"/>
        <v>13.460727979238641</v>
      </c>
      <c r="H83"/>
      <c r="I83"/>
      <c r="J83"/>
      <c r="K83"/>
    </row>
    <row r="84" spans="1:11" x14ac:dyDescent="0.25">
      <c r="A84" s="1">
        <f t="shared" si="12"/>
        <v>7.8999999999999879</v>
      </c>
      <c r="B84" s="1">
        <v>13</v>
      </c>
      <c r="C84" s="1">
        <f t="shared" si="6"/>
        <v>73.500000000000014</v>
      </c>
      <c r="D84" s="7">
        <f t="shared" si="7"/>
        <v>580.64999999999918</v>
      </c>
      <c r="E84" s="1">
        <f t="shared" si="8"/>
        <v>-32.200000000000003</v>
      </c>
      <c r="F84" s="6">
        <f t="shared" si="9"/>
        <v>-127.07426564368716</v>
      </c>
      <c r="G84" s="7">
        <f t="shared" si="10"/>
        <v>0.91430141487001038</v>
      </c>
      <c r="H84"/>
      <c r="I84"/>
      <c r="J84"/>
      <c r="K84"/>
    </row>
    <row r="85" spans="1:11" x14ac:dyDescent="0.25">
      <c r="A85" s="1">
        <f t="shared" si="12"/>
        <v>7.9999999999999876</v>
      </c>
      <c r="B85" s="1">
        <v>14</v>
      </c>
      <c r="C85" s="1">
        <f t="shared" si="6"/>
        <v>73.500000000000014</v>
      </c>
      <c r="D85" s="7">
        <f t="shared" si="7"/>
        <v>587.9999999999992</v>
      </c>
      <c r="E85" s="1">
        <f t="shared" si="8"/>
        <v>-32.200000000000003</v>
      </c>
      <c r="F85" s="6">
        <f t="shared" si="9"/>
        <v>-130.29426564368714</v>
      </c>
      <c r="G85" s="7">
        <f t="shared" si="10"/>
        <v>-11.954125149498736</v>
      </c>
      <c r="H85"/>
      <c r="I85"/>
      <c r="J85"/>
      <c r="K85"/>
    </row>
    <row r="86" spans="1:11" x14ac:dyDescent="0.25">
      <c r="I86" s="6"/>
      <c r="J86" s="6"/>
      <c r="K86" s="6"/>
    </row>
    <row r="87" spans="1:11" x14ac:dyDescent="0.25">
      <c r="I87" s="6"/>
      <c r="J87" s="6"/>
      <c r="K87" s="6"/>
    </row>
    <row r="88" spans="1:11" x14ac:dyDescent="0.25">
      <c r="I88" s="6"/>
      <c r="J88" s="6"/>
      <c r="K88" s="6"/>
    </row>
    <row r="89" spans="1:11" x14ac:dyDescent="0.25">
      <c r="I89" s="6"/>
      <c r="J89" s="6"/>
      <c r="K89" s="6"/>
    </row>
    <row r="90" spans="1:11" x14ac:dyDescent="0.25">
      <c r="I90" s="6"/>
      <c r="J90" s="6"/>
      <c r="K90" s="6"/>
    </row>
    <row r="91" spans="1:11" x14ac:dyDescent="0.25">
      <c r="I91" s="6"/>
      <c r="J91" s="6"/>
      <c r="K91" s="6"/>
    </row>
    <row r="92" spans="1:11" x14ac:dyDescent="0.25">
      <c r="I92" s="6"/>
      <c r="J92" s="6"/>
      <c r="K92" s="6"/>
    </row>
  </sheetData>
  <phoneticPr fontId="5" type="noConversion"/>
  <pageMargins left="0.7" right="0.7" top="0.75" bottom="0.75" header="0.3" footer="0.3"/>
  <pageSetup scale="39" orientation="landscape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zoomScale="97" zoomScaleNormal="97" workbookViewId="0">
      <selection activeCell="N26" sqref="N26"/>
    </sheetView>
  </sheetViews>
  <sheetFormatPr defaultColWidth="8.7109375" defaultRowHeight="15" x14ac:dyDescent="0.25"/>
  <cols>
    <col min="1" max="1" width="12.42578125" style="1" customWidth="1"/>
    <col min="2" max="2" width="13.7109375" style="1" bestFit="1" customWidth="1"/>
    <col min="3" max="3" width="12.28515625" style="1" customWidth="1"/>
    <col min="4" max="4" width="16.140625" style="1" bestFit="1" customWidth="1"/>
    <col min="5" max="5" width="11.42578125" style="1" customWidth="1"/>
    <col min="6" max="6" width="8.7109375" style="1"/>
    <col min="7" max="7" width="15.140625" style="1" bestFit="1" customWidth="1"/>
    <col min="8" max="8" width="8.7109375" style="1"/>
    <col min="9" max="9" width="16.140625" style="1" customWidth="1"/>
    <col min="10" max="11" width="8.7109375" style="1"/>
  </cols>
  <sheetData>
    <row r="1" spans="1:11" x14ac:dyDescent="0.25">
      <c r="A1" s="1" t="s">
        <v>11</v>
      </c>
      <c r="B1" s="1">
        <v>0</v>
      </c>
      <c r="D1" s="1" t="s">
        <v>15</v>
      </c>
      <c r="E1" s="1">
        <v>147</v>
      </c>
      <c r="G1" s="1" t="s">
        <v>18</v>
      </c>
      <c r="H1" s="1">
        <f>$E$1*COS(2*PI()/180*$E$2)</f>
        <v>73.500000000000014</v>
      </c>
      <c r="I1" s="1" t="s">
        <v>16</v>
      </c>
      <c r="J1" s="1">
        <v>0</v>
      </c>
    </row>
    <row r="2" spans="1:11" x14ac:dyDescent="0.25">
      <c r="A2" s="1" t="s">
        <v>12</v>
      </c>
      <c r="B2" s="1">
        <v>6.5</v>
      </c>
      <c r="D2" s="5" t="s">
        <v>14</v>
      </c>
      <c r="E2" s="1">
        <v>30</v>
      </c>
      <c r="G2" s="1" t="s">
        <v>19</v>
      </c>
      <c r="H2" s="6">
        <f>$E$1*SIN(2*PI()/180*$E$2)</f>
        <v>127.30573435631247</v>
      </c>
      <c r="I2" s="1" t="s">
        <v>17</v>
      </c>
      <c r="J2" s="1">
        <v>0</v>
      </c>
    </row>
    <row r="3" spans="1:11" ht="15.75" thickBot="1" x14ac:dyDescent="0.3">
      <c r="A3" s="1" t="s">
        <v>13</v>
      </c>
      <c r="B3" s="1">
        <v>0.1</v>
      </c>
      <c r="E3" s="5"/>
      <c r="G3" s="1" t="s">
        <v>22</v>
      </c>
      <c r="H3" s="1">
        <v>32.200000000000003</v>
      </c>
    </row>
    <row r="4" spans="1:11" ht="48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</row>
    <row r="5" spans="1:11" ht="17.25" customHeight="1" thickTop="1" x14ac:dyDescent="0.25">
      <c r="A5" s="1">
        <f>$B$1</f>
        <v>0</v>
      </c>
      <c r="B5" s="1">
        <v>0</v>
      </c>
      <c r="D5" s="1">
        <f>$H$1</f>
        <v>73.500000000000014</v>
      </c>
      <c r="F5" s="1">
        <f>$J$1</f>
        <v>0</v>
      </c>
      <c r="G5" s="1">
        <f>-H3</f>
        <v>-32.200000000000003</v>
      </c>
      <c r="I5" s="6">
        <f>$H$2</f>
        <v>127.30573435631247</v>
      </c>
      <c r="K5" s="1">
        <f>$J$2</f>
        <v>0</v>
      </c>
    </row>
    <row r="6" spans="1:11" x14ac:dyDescent="0.25">
      <c r="I6" s="6"/>
      <c r="J6" s="6"/>
      <c r="K6" s="6"/>
    </row>
    <row r="7" spans="1:11" x14ac:dyDescent="0.25">
      <c r="I7" s="6"/>
      <c r="J7" s="6"/>
      <c r="K7" s="6"/>
    </row>
    <row r="8" spans="1:11" x14ac:dyDescent="0.25">
      <c r="I8" s="6"/>
      <c r="J8" s="6"/>
      <c r="K8" s="6"/>
    </row>
    <row r="9" spans="1:11" x14ac:dyDescent="0.25">
      <c r="I9" s="6"/>
      <c r="J9" s="6"/>
      <c r="K9" s="6"/>
    </row>
    <row r="10" spans="1:11" x14ac:dyDescent="0.25">
      <c r="I10" s="6"/>
      <c r="J10" s="6"/>
      <c r="K10" s="6"/>
    </row>
    <row r="11" spans="1:11" x14ac:dyDescent="0.25">
      <c r="I11" s="6"/>
      <c r="J11" s="6"/>
      <c r="K11" s="6"/>
    </row>
    <row r="12" spans="1:11" x14ac:dyDescent="0.25">
      <c r="I12" s="6"/>
      <c r="J12" s="6"/>
      <c r="K12" s="6"/>
    </row>
  </sheetData>
  <pageMargins left="0.7" right="0.7" top="0.75" bottom="0.75" header="0.3" footer="0.3"/>
  <pageSetup scale="9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zoomScale="97" zoomScaleNormal="97" workbookViewId="0">
      <selection activeCell="N19" sqref="N19"/>
    </sheetView>
  </sheetViews>
  <sheetFormatPr defaultColWidth="8.7109375" defaultRowHeight="15" x14ac:dyDescent="0.25"/>
  <cols>
    <col min="1" max="1" width="12.42578125" style="1" customWidth="1"/>
    <col min="2" max="2" width="13.7109375" style="1" bestFit="1" customWidth="1"/>
    <col min="3" max="3" width="12.28515625" style="1" customWidth="1"/>
    <col min="4" max="4" width="16.140625" style="1" bestFit="1" customWidth="1"/>
    <col min="5" max="5" width="11.42578125" style="1" customWidth="1"/>
    <col min="6" max="6" width="8.7109375" style="1"/>
    <col min="7" max="7" width="15.140625" style="1" bestFit="1" customWidth="1"/>
    <col min="8" max="8" width="8.7109375" style="1"/>
    <col min="9" max="9" width="16.140625" style="1" customWidth="1"/>
    <col min="10" max="11" width="8.7109375" style="1"/>
  </cols>
  <sheetData>
    <row r="1" spans="1:11" x14ac:dyDescent="0.25">
      <c r="A1" s="1" t="s">
        <v>11</v>
      </c>
      <c r="B1" s="1">
        <v>0</v>
      </c>
      <c r="D1" s="1" t="s">
        <v>15</v>
      </c>
      <c r="E1" s="1">
        <v>147</v>
      </c>
      <c r="G1" s="1" t="s">
        <v>18</v>
      </c>
      <c r="H1" s="1">
        <f>$E$1*COS(2*PI()/180*$E$2)</f>
        <v>73.500000000000014</v>
      </c>
      <c r="I1" s="1" t="s">
        <v>16</v>
      </c>
      <c r="J1" s="1">
        <v>0</v>
      </c>
    </row>
    <row r="2" spans="1:11" x14ac:dyDescent="0.25">
      <c r="A2" s="1" t="s">
        <v>12</v>
      </c>
      <c r="B2" s="1">
        <v>6.5</v>
      </c>
      <c r="D2" s="5" t="s">
        <v>14</v>
      </c>
      <c r="E2" s="1">
        <v>30</v>
      </c>
      <c r="G2" s="1" t="s">
        <v>19</v>
      </c>
      <c r="H2" s="6">
        <f>$E$1*SIN(2*PI()/180*$E$2)</f>
        <v>127.30573435631247</v>
      </c>
      <c r="I2" s="1" t="s">
        <v>17</v>
      </c>
      <c r="J2" s="1">
        <v>0</v>
      </c>
    </row>
    <row r="3" spans="1:11" ht="15.75" thickBot="1" x14ac:dyDescent="0.3">
      <c r="A3" s="1" t="s">
        <v>13</v>
      </c>
      <c r="B3" s="1">
        <v>0.1</v>
      </c>
      <c r="E3" s="5"/>
      <c r="G3" s="1" t="s">
        <v>22</v>
      </c>
      <c r="H3" s="1">
        <v>32.200000000000003</v>
      </c>
    </row>
    <row r="4" spans="1:11" ht="48" thickBot="1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</row>
    <row r="5" spans="1:11" ht="17.25" customHeight="1" thickTop="1" x14ac:dyDescent="0.25">
      <c r="A5" s="1">
        <f>$B$1</f>
        <v>0</v>
      </c>
      <c r="B5" s="1">
        <v>0</v>
      </c>
      <c r="D5" s="1">
        <f>$H$1</f>
        <v>73.500000000000014</v>
      </c>
      <c r="F5" s="1">
        <f>$J$1</f>
        <v>0</v>
      </c>
      <c r="G5" s="1">
        <f>-H3</f>
        <v>-32.200000000000003</v>
      </c>
      <c r="I5" s="6">
        <f>$H$2</f>
        <v>127.30573435631247</v>
      </c>
      <c r="K5" s="1">
        <f>$J$2</f>
        <v>0</v>
      </c>
    </row>
    <row r="6" spans="1:11" x14ac:dyDescent="0.25">
      <c r="I6" s="6"/>
      <c r="J6" s="6"/>
      <c r="K6" s="6"/>
    </row>
    <row r="7" spans="1:11" x14ac:dyDescent="0.25">
      <c r="I7" s="6"/>
      <c r="J7" s="6"/>
      <c r="K7" s="6"/>
    </row>
    <row r="8" spans="1:11" x14ac:dyDescent="0.25">
      <c r="I8" s="6"/>
      <c r="J8" s="6"/>
      <c r="K8" s="6"/>
    </row>
    <row r="9" spans="1:11" x14ac:dyDescent="0.25">
      <c r="I9" s="6"/>
      <c r="J9" s="6"/>
      <c r="K9" s="6"/>
    </row>
    <row r="10" spans="1:11" x14ac:dyDescent="0.25">
      <c r="I10" s="6"/>
      <c r="J10" s="6"/>
      <c r="K10" s="6"/>
    </row>
    <row r="11" spans="1:11" x14ac:dyDescent="0.25">
      <c r="I11" s="6"/>
      <c r="J11" s="6"/>
      <c r="K11" s="6"/>
    </row>
    <row r="12" spans="1:11" x14ac:dyDescent="0.25">
      <c r="I12" s="6"/>
      <c r="J12" s="6"/>
      <c r="K12" s="6"/>
    </row>
  </sheetData>
  <pageMargins left="0.7" right="0.7" top="0.75" bottom="0.75" header="0.3" footer="0.3"/>
  <pageSetup scale="92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zoomScale="97" zoomScaleNormal="97" workbookViewId="0">
      <selection activeCell="O15" sqref="O15"/>
    </sheetView>
  </sheetViews>
  <sheetFormatPr defaultColWidth="8.7109375" defaultRowHeight="15" x14ac:dyDescent="0.25"/>
  <cols>
    <col min="1" max="1" width="12.42578125" style="1" customWidth="1"/>
    <col min="2" max="2" width="13.7109375" style="1" bestFit="1" customWidth="1"/>
    <col min="3" max="3" width="12.28515625" style="1" customWidth="1"/>
    <col min="4" max="4" width="16.140625" style="1" bestFit="1" customWidth="1"/>
    <col min="5" max="5" width="11.42578125" style="1" customWidth="1"/>
    <col min="6" max="6" width="8.7109375" style="1"/>
    <col min="7" max="7" width="15.140625" style="1" bestFit="1" customWidth="1"/>
    <col min="8" max="8" width="8.7109375" style="1"/>
    <col min="9" max="9" width="16.140625" style="1" customWidth="1"/>
    <col min="10" max="11" width="8.7109375" style="1"/>
  </cols>
  <sheetData>
    <row r="1" spans="1:11" ht="14.45" x14ac:dyDescent="0.3">
      <c r="A1" s="1" t="s">
        <v>11</v>
      </c>
      <c r="B1" s="1">
        <v>0</v>
      </c>
      <c r="D1" s="1" t="s">
        <v>15</v>
      </c>
      <c r="E1" s="1">
        <v>147</v>
      </c>
      <c r="G1" s="1" t="s">
        <v>18</v>
      </c>
      <c r="H1" s="1">
        <f>$E$1*COS(2*PI()/180*$E$2)</f>
        <v>73.500000000000014</v>
      </c>
      <c r="I1" s="1" t="s">
        <v>16</v>
      </c>
      <c r="J1" s="1">
        <v>0</v>
      </c>
    </row>
    <row r="2" spans="1:11" ht="14.45" x14ac:dyDescent="0.3">
      <c r="A2" s="1" t="s">
        <v>12</v>
      </c>
      <c r="B2" s="1">
        <v>6.5</v>
      </c>
      <c r="D2" s="5" t="s">
        <v>14</v>
      </c>
      <c r="E2" s="1">
        <v>30</v>
      </c>
      <c r="G2" s="1" t="s">
        <v>19</v>
      </c>
      <c r="H2" s="6">
        <f>$E$1*SIN(2*PI()/180*$E$2)</f>
        <v>127.30573435631247</v>
      </c>
      <c r="I2" s="1" t="s">
        <v>17</v>
      </c>
      <c r="J2" s="1">
        <v>0</v>
      </c>
    </row>
    <row r="3" spans="1:11" ht="17.45" thickBot="1" x14ac:dyDescent="0.4">
      <c r="A3" s="1" t="s">
        <v>13</v>
      </c>
      <c r="B3" s="1">
        <v>0.1</v>
      </c>
      <c r="D3" s="1" t="s">
        <v>21</v>
      </c>
      <c r="E3" s="5">
        <f>0.3*0.00577</f>
        <v>1.7309999999999999E-3</v>
      </c>
      <c r="G3" s="1" t="s">
        <v>20</v>
      </c>
      <c r="H3" s="1">
        <v>32.200000000000003</v>
      </c>
    </row>
    <row r="4" spans="1:11" ht="43.9" thickBot="1" x14ac:dyDescent="0.3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</row>
    <row r="5" spans="1:11" ht="17.25" customHeight="1" thickTop="1" x14ac:dyDescent="0.25">
      <c r="A5" s="1">
        <f>$B$1</f>
        <v>0</v>
      </c>
      <c r="B5" s="6">
        <f>-$E$3*SQRT($D5^2+$I5^2)*$D5</f>
        <v>-18.702589500000002</v>
      </c>
      <c r="D5" s="1">
        <f>$H$1</f>
        <v>73.500000000000014</v>
      </c>
      <c r="F5" s="1">
        <f>$J$1</f>
        <v>0</v>
      </c>
      <c r="G5" s="6">
        <f>-$E$3*SQRT($D5^2+$I5^2)*$I5-$H$3</f>
        <v>-64.593835247104209</v>
      </c>
      <c r="I5" s="6">
        <f>$H$2</f>
        <v>127.30573435631247</v>
      </c>
      <c r="K5" s="1">
        <f>$J$2</f>
        <v>0</v>
      </c>
    </row>
  </sheetData>
  <pageMargins left="0.7" right="0.7" top="0.75" bottom="0.75" header="0.3" footer="0.3"/>
  <pageSetup scale="9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no drag analytic</vt:lpstr>
      <vt:lpstr>no drag fwdE</vt:lpstr>
      <vt:lpstr>no drag trap</vt:lpstr>
      <vt:lpstr>drag case fwdE</vt:lpstr>
      <vt:lpstr>x &amp; y vs time</vt:lpstr>
      <vt:lpstr>y vs 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Kempski</dc:creator>
  <cp:lastModifiedBy>Mark Kempski</cp:lastModifiedBy>
  <cp:lastPrinted>2013-03-05T18:40:31Z</cp:lastPrinted>
  <dcterms:created xsi:type="dcterms:W3CDTF">2013-03-04T22:24:01Z</dcterms:created>
  <dcterms:modified xsi:type="dcterms:W3CDTF">2013-03-05T18:47:47Z</dcterms:modified>
</cp:coreProperties>
</file>