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filterPrivacy="1"/>
  <bookViews>
    <workbookView xWindow="240" yWindow="105" windowWidth="14805" windowHeight="8010" tabRatio="653" activeTab="1"/>
  </bookViews>
  <sheets>
    <sheet name="Dados por Commit" sheetId="1" r:id="rId1"/>
    <sheet name="Planilha2" sheetId="6" r:id="rId2"/>
    <sheet name="Planilha1" sheetId="5" r:id="rId3"/>
    <sheet name="Dados por Tamanho" sheetId="2" r:id="rId4"/>
    <sheet name="Dados por Nr. Arquivos" sheetId="3" r:id="rId5"/>
    <sheet name="Dados por Nr. Nós" sheetId="4" r:id="rId6"/>
  </sheets>
  <calcPr calcId="162913"/>
</workbook>
</file>

<file path=xl/calcChain.xml><?xml version="1.0" encoding="utf-8"?>
<calcChain xmlns="http://schemas.openxmlformats.org/spreadsheetml/2006/main">
  <c r="BA8" i="1" l="1"/>
  <c r="BB8" i="1"/>
  <c r="BC8" i="1"/>
  <c r="AZ8" i="1"/>
  <c r="N5" i="1"/>
  <c r="N6" i="1"/>
  <c r="N7" i="1"/>
  <c r="N8" i="1"/>
  <c r="N9" i="1"/>
  <c r="N10" i="1"/>
  <c r="N11" i="1"/>
  <c r="N12" i="1"/>
  <c r="N13" i="1"/>
  <c r="N4" i="1"/>
  <c r="AR16" i="1" l="1"/>
  <c r="AR17" i="1" s="1"/>
  <c r="AQ16" i="1"/>
  <c r="AQ17" i="1" s="1"/>
  <c r="AP16" i="1"/>
  <c r="AP17" i="1" s="1"/>
  <c r="AO16" i="1"/>
  <c r="AO17" i="1" s="1"/>
  <c r="AR14" i="1"/>
  <c r="AR15" i="1" s="1"/>
  <c r="AR18" i="1" s="1"/>
  <c r="BC18" i="1" s="1"/>
  <c r="AQ14" i="1"/>
  <c r="AQ15" i="1" s="1"/>
  <c r="AQ18" i="1" s="1"/>
  <c r="AP14" i="1"/>
  <c r="AP15" i="1" s="1"/>
  <c r="AP18" i="1" s="1"/>
  <c r="AO14" i="1"/>
  <c r="AO15" i="1" s="1"/>
  <c r="AO18" i="1" s="1"/>
  <c r="AZ18" i="1" s="1"/>
  <c r="AU4" i="1"/>
  <c r="AV4" i="1"/>
  <c r="AW4" i="1"/>
  <c r="AU5" i="1"/>
  <c r="AV5" i="1"/>
  <c r="AW5" i="1"/>
  <c r="AU6" i="1"/>
  <c r="AV6" i="1"/>
  <c r="AW6" i="1"/>
  <c r="AU7" i="1"/>
  <c r="AV7" i="1"/>
  <c r="AW7" i="1"/>
  <c r="AU8" i="1"/>
  <c r="AV8" i="1"/>
  <c r="AW8" i="1"/>
  <c r="AU9" i="1"/>
  <c r="AV9" i="1"/>
  <c r="AW9" i="1"/>
  <c r="AU10" i="1"/>
  <c r="AV10" i="1"/>
  <c r="AW10" i="1"/>
  <c r="AU11" i="1"/>
  <c r="AV11" i="1"/>
  <c r="AW11" i="1"/>
  <c r="AU12" i="1"/>
  <c r="AV12" i="1"/>
  <c r="AW12" i="1"/>
  <c r="AU13" i="1"/>
  <c r="AV13" i="1"/>
  <c r="AW13" i="1"/>
  <c r="AT5" i="1"/>
  <c r="AT6" i="1"/>
  <c r="AT7" i="1"/>
  <c r="AT8" i="1"/>
  <c r="AT9" i="1"/>
  <c r="AT10" i="1"/>
  <c r="AT11" i="1"/>
  <c r="AT12" i="1"/>
  <c r="AT13" i="1"/>
  <c r="AT4" i="1"/>
  <c r="AK4" i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J5" i="1"/>
  <c r="AJ6" i="1"/>
  <c r="AJ7" i="1"/>
  <c r="AJ8" i="1"/>
  <c r="AJ9" i="1"/>
  <c r="AJ10" i="1"/>
  <c r="AJ11" i="1"/>
  <c r="AJ12" i="1"/>
  <c r="AJ13" i="1"/>
  <c r="AJ4" i="1"/>
  <c r="AF4" i="1"/>
  <c r="AG4" i="1"/>
  <c r="AH4" i="1"/>
  <c r="AF5" i="1"/>
  <c r="AG5" i="1"/>
  <c r="AH5" i="1"/>
  <c r="AF6" i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E5" i="1"/>
  <c r="AE6" i="1"/>
  <c r="AE7" i="1"/>
  <c r="AE8" i="1"/>
  <c r="AE9" i="1"/>
  <c r="AE10" i="1"/>
  <c r="AE11" i="1"/>
  <c r="AE12" i="1"/>
  <c r="AE13" i="1"/>
  <c r="AE4" i="1"/>
  <c r="AA4" i="1"/>
  <c r="AB4" i="1"/>
  <c r="AC4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Z5" i="1"/>
  <c r="Z6" i="1"/>
  <c r="Z7" i="1"/>
  <c r="Z8" i="1"/>
  <c r="Z9" i="1"/>
  <c r="Z10" i="1"/>
  <c r="Z11" i="1"/>
  <c r="Z12" i="1"/>
  <c r="Z13" i="1"/>
  <c r="Z4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U5" i="1"/>
  <c r="U6" i="1"/>
  <c r="U7" i="1"/>
  <c r="U8" i="1"/>
  <c r="U9" i="1"/>
  <c r="U10" i="1"/>
  <c r="U11" i="1"/>
  <c r="U12" i="1"/>
  <c r="U13" i="1"/>
  <c r="U4" i="1"/>
  <c r="R24" i="1"/>
  <c r="W16" i="1" l="1"/>
  <c r="W17" i="1" s="1"/>
  <c r="W14" i="1"/>
  <c r="W15" i="1" s="1"/>
  <c r="X14" i="1"/>
  <c r="X15" i="1" s="1"/>
  <c r="AB16" i="1"/>
  <c r="AB17" i="1" s="1"/>
  <c r="AC16" i="1"/>
  <c r="AC17" i="1" s="1"/>
  <c r="AG16" i="1"/>
  <c r="AG17" i="1" s="1"/>
  <c r="AH16" i="1"/>
  <c r="AH17" i="1" s="1"/>
  <c r="AL16" i="1"/>
  <c r="AL17" i="1" s="1"/>
  <c r="AM16" i="1"/>
  <c r="AM17" i="1" s="1"/>
  <c r="AV16" i="1"/>
  <c r="AV17" i="1" s="1"/>
  <c r="AW16" i="1"/>
  <c r="AW17" i="1" s="1"/>
  <c r="W18" i="1"/>
  <c r="X16" i="1"/>
  <c r="X17" i="1" s="1"/>
  <c r="X18" i="1" s="1"/>
  <c r="BC14" i="1" s="1"/>
  <c r="AB14" i="1"/>
  <c r="AB15" i="1" s="1"/>
  <c r="AB18" i="1" s="1"/>
  <c r="AG14" i="1"/>
  <c r="AG15" i="1" s="1"/>
  <c r="AL14" i="1"/>
  <c r="AL15" i="1" s="1"/>
  <c r="AL18" i="1" s="1"/>
  <c r="AV14" i="1"/>
  <c r="AV15" i="1" s="1"/>
  <c r="AC14" i="1"/>
  <c r="AC15" i="1" s="1"/>
  <c r="AC18" i="1" s="1"/>
  <c r="BC15" i="1" s="1"/>
  <c r="AH14" i="1"/>
  <c r="AH15" i="1" s="1"/>
  <c r="AH18" i="1" s="1"/>
  <c r="BC16" i="1" s="1"/>
  <c r="AM14" i="1"/>
  <c r="AM15" i="1" s="1"/>
  <c r="AM18" i="1" s="1"/>
  <c r="BC17" i="1" s="1"/>
  <c r="AW14" i="1"/>
  <c r="AW15" i="1" s="1"/>
  <c r="AW18" i="1" s="1"/>
  <c r="BC19" i="1" s="1"/>
  <c r="V16" i="1"/>
  <c r="V17" i="1" s="1"/>
  <c r="AA14" i="1"/>
  <c r="AA15" i="1" s="1"/>
  <c r="AF14" i="1"/>
  <c r="AF15" i="1" s="1"/>
  <c r="AK14" i="1"/>
  <c r="AK15" i="1" s="1"/>
  <c r="AU14" i="1"/>
  <c r="AU15" i="1" s="1"/>
  <c r="V14" i="1"/>
  <c r="V15" i="1" s="1"/>
  <c r="AA16" i="1"/>
  <c r="AA17" i="1" s="1"/>
  <c r="AF16" i="1"/>
  <c r="AF17" i="1" s="1"/>
  <c r="AK16" i="1"/>
  <c r="AK17" i="1" s="1"/>
  <c r="AU16" i="1"/>
  <c r="AU17" i="1" s="1"/>
  <c r="U16" i="1"/>
  <c r="U17" i="1" s="1"/>
  <c r="Z16" i="1"/>
  <c r="Z17" i="1" s="1"/>
  <c r="AE16" i="1"/>
  <c r="AE17" i="1" s="1"/>
  <c r="AJ16" i="1"/>
  <c r="AJ17" i="1" s="1"/>
  <c r="AT16" i="1"/>
  <c r="AT17" i="1" s="1"/>
  <c r="U14" i="1"/>
  <c r="U15" i="1" s="1"/>
  <c r="Z14" i="1"/>
  <c r="Z15" i="1" s="1"/>
  <c r="AE14" i="1"/>
  <c r="AE15" i="1" s="1"/>
  <c r="AJ14" i="1"/>
  <c r="AJ15" i="1" s="1"/>
  <c r="AT14" i="1"/>
  <c r="AT15" i="1" s="1"/>
  <c r="BA9" i="1"/>
  <c r="BC9" i="1"/>
  <c r="BA7" i="1"/>
  <c r="BC7" i="1"/>
  <c r="BA6" i="1"/>
  <c r="BC6" i="1"/>
  <c r="BA5" i="1"/>
  <c r="BC5" i="1"/>
  <c r="AZ9" i="1"/>
  <c r="AZ7" i="1"/>
  <c r="AZ6" i="1"/>
  <c r="AZ5" i="1"/>
  <c r="BA4" i="1"/>
  <c r="BC4" i="1"/>
  <c r="AZ4" i="1"/>
  <c r="AV18" i="1" l="1"/>
  <c r="AG18" i="1"/>
  <c r="AT18" i="1"/>
  <c r="AZ19" i="1" s="1"/>
  <c r="AE18" i="1"/>
  <c r="U18" i="1"/>
  <c r="AZ14" i="1" s="1"/>
  <c r="AU18" i="1"/>
  <c r="BA19" i="1" s="1"/>
  <c r="AF18" i="1"/>
  <c r="V18" i="1"/>
  <c r="BA14" i="1" s="1"/>
  <c r="AK18" i="1"/>
  <c r="AA18" i="1"/>
  <c r="BA15" i="1" s="1"/>
  <c r="AJ18" i="1"/>
  <c r="AZ17" i="1" s="1"/>
  <c r="Z18" i="1"/>
  <c r="AZ15" i="1" s="1"/>
  <c r="E19" i="4"/>
  <c r="E9" i="4"/>
  <c r="E19" i="3"/>
  <c r="E12" i="3"/>
  <c r="E19" i="2"/>
  <c r="E9" i="2"/>
  <c r="E11" i="1" l="1"/>
  <c r="E24" i="1"/>
  <c r="BB7" i="1" l="1"/>
  <c r="BB5" i="1"/>
  <c r="BB9" i="1"/>
  <c r="BB6" i="1"/>
  <c r="BB4" i="1"/>
</calcChain>
</file>

<file path=xl/sharedStrings.xml><?xml version="1.0" encoding="utf-8"?>
<sst xmlns="http://schemas.openxmlformats.org/spreadsheetml/2006/main" count="302" uniqueCount="85">
  <si>
    <t>Lista de repositórios obtida em https://git.wiki.kernel.org/index.php/GitProjects</t>
  </si>
  <si>
    <t>DyeVC</t>
  </si>
  <si>
    <t>Sapos</t>
  </si>
  <si>
    <t>Projeto</t>
  </si>
  <si>
    <t># commits</t>
  </si>
  <si>
    <t>drupal</t>
  </si>
  <si>
    <t>egit</t>
  </si>
  <si>
    <t>Expresso Livre</t>
  </si>
  <si>
    <t>gitextensions</t>
  </si>
  <si>
    <t>gitscc</t>
  </si>
  <si>
    <t>jgit</t>
  </si>
  <si>
    <t>jquery</t>
  </si>
  <si>
    <t>Linux</t>
  </si>
  <si>
    <t>Tortoise Git</t>
  </si>
  <si>
    <t>vlc</t>
  </si>
  <si>
    <t>Git</t>
  </si>
  <si>
    <t>LabGc</t>
  </si>
  <si>
    <t>Topology</t>
  </si>
  <si>
    <t>#nodes</t>
  </si>
  <si>
    <t>Origin</t>
  </si>
  <si>
    <t>Time elapsed (in seconds)</t>
  </si>
  <si>
    <t>git://git.drupal.org/project/drupal.git</t>
  </si>
  <si>
    <t>http://git.eclipse.org/gitroot/egit/egit.git</t>
  </si>
  <si>
    <t>https://git.gitorious.org/expresso_livre/expressolivre3.git</t>
  </si>
  <si>
    <t>https://github.com/gitextensions/gitextensions.git</t>
  </si>
  <si>
    <t>https://git01.codeplex.com/gitscc</t>
  </si>
  <si>
    <t>http://git.eclipse.org/gitroot/jgit/jgit.git</t>
  </si>
  <si>
    <t>https://github.com/jquery/jquery.git</t>
  </si>
  <si>
    <t>https://code.google.com/p/tortoisegit</t>
  </si>
  <si>
    <t>http://git.videolan.org/git/vlc.git</t>
  </si>
  <si>
    <t>git@github.com:gems-uff/dyevc.git</t>
  </si>
  <si>
    <t>git@github.com:gems-uff/sapos.git</t>
  </si>
  <si>
    <t>https://github.com/leomurta/labgc-2012.2.git</t>
  </si>
  <si>
    <t>git@github.com:git/git.git</t>
  </si>
  <si>
    <t>https://git.kernel.org/pub/scm/linux/kernel/git/torvalds/linux.git</t>
  </si>
  <si>
    <t>https://github.com/rails/rails.git</t>
  </si>
  <si>
    <t>Rails</t>
  </si>
  <si>
    <t># files</t>
  </si>
  <si>
    <t>Size (MB)</t>
  </si>
  <si>
    <t>Insert 1st</t>
  </si>
  <si>
    <t>Insert 2nd</t>
  </si>
  <si>
    <t>Check Branches</t>
  </si>
  <si>
    <t>Update Topology</t>
  </si>
  <si>
    <t>Commit History</t>
  </si>
  <si>
    <t>Project</t>
  </si>
  <si>
    <t>Size</t>
  </si>
  <si>
    <t>Operation</t>
  </si>
  <si>
    <t># peers</t>
  </si>
  <si>
    <t>Pearson</t>
  </si>
  <si>
    <t>Commits rank</t>
  </si>
  <si>
    <t>Size rank</t>
  </si>
  <si>
    <t>Files rank</t>
  </si>
  <si>
    <t>peers rank</t>
  </si>
  <si>
    <t>insert 1st rank</t>
  </si>
  <si>
    <t>insert 2nd rank</t>
  </si>
  <si>
    <t>check branches rank</t>
  </si>
  <si>
    <t>update topology rank</t>
  </si>
  <si>
    <t>commit history rank</t>
  </si>
  <si>
    <t>topology rank</t>
  </si>
  <si>
    <t>Spearman</t>
  </si>
  <si>
    <t>Metrics ranks</t>
  </si>
  <si>
    <t>Diff^2 commits</t>
  </si>
  <si>
    <t>Diff^2 size</t>
  </si>
  <si>
    <t>Diff^2 files</t>
  </si>
  <si>
    <t>Diff^2 peers</t>
  </si>
  <si>
    <t>Update topology</t>
  </si>
  <si>
    <t>soma</t>
  </si>
  <si>
    <t>6*soma</t>
  </si>
  <si>
    <t>n</t>
  </si>
  <si>
    <t>n(n^2-1)</t>
  </si>
  <si>
    <t>1-(num/den)</t>
  </si>
  <si>
    <t>Memory (MB)</t>
  </si>
  <si>
    <t>Memory footprint</t>
  </si>
  <si>
    <t>Memory Commit History</t>
  </si>
  <si>
    <t>0.85</t>
  </si>
  <si>
    <t>0.07</t>
  </si>
  <si>
    <t>1.00</t>
  </si>
  <si>
    <t>0.83</t>
  </si>
  <si>
    <t>-0.05</t>
  </si>
  <si>
    <t>0.88</t>
  </si>
  <si>
    <t>0.96</t>
  </si>
  <si>
    <t>0.76</t>
  </si>
  <si>
    <t>0.72</t>
  </si>
  <si>
    <t>0.52</t>
  </si>
  <si>
    <t>-0.04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</si>
</sst>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0" fillId="0" borderId="0" xfId="0" applyFont="1"/>
    <xf numFmtId="0" fontId="0" fillId="0" borderId="0" xfId="0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3" fillId="0" borderId="1" xfId="1" applyFont="1" applyBorder="1"/>
    <xf numFmtId="0" fontId="4" fillId="0" borderId="1" xfId="0" applyFont="1" applyBorder="1"/>
    <xf numFmtId="0" fontId="2" fillId="0" borderId="0" xfId="0" applyFont="1" applyFill="1" applyBorder="1"/>
    <xf numFmtId="0" fontId="3" fillId="0" borderId="0" xfId="1" applyFont="1" applyFill="1" applyBorder="1"/>
    <xf numFmtId="0" fontId="4" fillId="0" borderId="0" xfId="0" applyFont="1" applyFill="1" applyBorder="1"/>
    <xf numFmtId="0" fontId="2" fillId="3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2">
    <cellStyle name="Hi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per Repository size (# commits)</a:t>
            </a:r>
            <a:r>
              <a:rPr lang="pt-BR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por Commit'!$G$3</c:f>
              <c:strCache>
                <c:ptCount val="1"/>
                <c:pt idx="0">
                  <c:v>Insert 1st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Commit'!$G$4:$G$13</c:f>
              <c:numCache>
                <c:formatCode>General</c:formatCode>
                <c:ptCount val="10"/>
                <c:pt idx="0">
                  <c:v>12.4</c:v>
                </c:pt>
                <c:pt idx="1">
                  <c:v>20.8</c:v>
                </c:pt>
                <c:pt idx="2">
                  <c:v>42.4</c:v>
                </c:pt>
                <c:pt idx="3">
                  <c:v>49.6</c:v>
                </c:pt>
                <c:pt idx="4">
                  <c:v>40</c:v>
                </c:pt>
                <c:pt idx="5">
                  <c:v>39</c:v>
                </c:pt>
                <c:pt idx="6">
                  <c:v>155.80000000000001</c:v>
                </c:pt>
                <c:pt idx="7">
                  <c:v>102</c:v>
                </c:pt>
                <c:pt idx="8">
                  <c:v>110</c:v>
                </c:pt>
                <c:pt idx="9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4-480A-A498-6D9F542E1F5E}"/>
            </c:ext>
          </c:extLst>
        </c:ser>
        <c:ser>
          <c:idx val="1"/>
          <c:order val="1"/>
          <c:tx>
            <c:strRef>
              <c:f>'Dados por Commit'!$H$3</c:f>
              <c:strCache>
                <c:ptCount val="1"/>
                <c:pt idx="0">
                  <c:v>Insert 2nd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Commit'!$H$4:$H$13</c:f>
              <c:numCache>
                <c:formatCode>General</c:formatCode>
                <c:ptCount val="10"/>
                <c:pt idx="0">
                  <c:v>16.100000000000001</c:v>
                </c:pt>
                <c:pt idx="1">
                  <c:v>22.6</c:v>
                </c:pt>
                <c:pt idx="2">
                  <c:v>46</c:v>
                </c:pt>
                <c:pt idx="3">
                  <c:v>46.6</c:v>
                </c:pt>
                <c:pt idx="4">
                  <c:v>37.4</c:v>
                </c:pt>
                <c:pt idx="5">
                  <c:v>36</c:v>
                </c:pt>
                <c:pt idx="6">
                  <c:v>129</c:v>
                </c:pt>
                <c:pt idx="7">
                  <c:v>95</c:v>
                </c:pt>
                <c:pt idx="8">
                  <c:v>102</c:v>
                </c:pt>
                <c:pt idx="9">
                  <c:v>158.6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4-480A-A498-6D9F542E1F5E}"/>
            </c:ext>
          </c:extLst>
        </c:ser>
        <c:ser>
          <c:idx val="2"/>
          <c:order val="2"/>
          <c:tx>
            <c:strRef>
              <c:f>'Dados por Commit'!$I$3</c:f>
              <c:strCache>
                <c:ptCount val="1"/>
                <c:pt idx="0">
                  <c:v>Check Branches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Commit'!$I$4:$I$13</c:f>
              <c:numCache>
                <c:formatCode>General</c:formatCode>
                <c:ptCount val="10"/>
                <c:pt idx="0">
                  <c:v>1.7</c:v>
                </c:pt>
                <c:pt idx="1">
                  <c:v>1.8</c:v>
                </c:pt>
                <c:pt idx="2">
                  <c:v>5.9</c:v>
                </c:pt>
                <c:pt idx="3">
                  <c:v>4.2</c:v>
                </c:pt>
                <c:pt idx="4">
                  <c:v>1.4</c:v>
                </c:pt>
                <c:pt idx="5">
                  <c:v>1.6</c:v>
                </c:pt>
                <c:pt idx="6">
                  <c:v>1.6</c:v>
                </c:pt>
                <c:pt idx="7">
                  <c:v>2</c:v>
                </c:pt>
                <c:pt idx="8">
                  <c:v>2.1</c:v>
                </c:pt>
                <c:pt idx="9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14-480A-A498-6D9F542E1F5E}"/>
            </c:ext>
          </c:extLst>
        </c:ser>
        <c:ser>
          <c:idx val="3"/>
          <c:order val="3"/>
          <c:tx>
            <c:strRef>
              <c:f>'Dados por Commit'!$J$3</c:f>
              <c:strCache>
                <c:ptCount val="1"/>
                <c:pt idx="0">
                  <c:v>Update Topology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Commit'!$J$4:$J$13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5.2</c:v>
                </c:pt>
                <c:pt idx="2">
                  <c:v>6.8</c:v>
                </c:pt>
                <c:pt idx="3">
                  <c:v>7.3</c:v>
                </c:pt>
                <c:pt idx="4">
                  <c:v>9.4</c:v>
                </c:pt>
                <c:pt idx="5">
                  <c:v>9.6</c:v>
                </c:pt>
                <c:pt idx="6">
                  <c:v>10.6</c:v>
                </c:pt>
                <c:pt idx="7">
                  <c:v>18</c:v>
                </c:pt>
                <c:pt idx="8">
                  <c:v>19.3</c:v>
                </c:pt>
                <c:pt idx="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14-480A-A498-6D9F542E1F5E}"/>
            </c:ext>
          </c:extLst>
        </c:ser>
        <c:ser>
          <c:idx val="4"/>
          <c:order val="4"/>
          <c:tx>
            <c:strRef>
              <c:f>'Dados por Commit'!$K$3</c:f>
              <c:strCache>
                <c:ptCount val="1"/>
                <c:pt idx="0">
                  <c:v>Commit History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Commit'!$K$4:$K$13</c:f>
              <c:numCache>
                <c:formatCode>General</c:formatCode>
                <c:ptCount val="10"/>
                <c:pt idx="0">
                  <c:v>3.5</c:v>
                </c:pt>
                <c:pt idx="1">
                  <c:v>5.6</c:v>
                </c:pt>
                <c:pt idx="2">
                  <c:v>18.399999999999999</c:v>
                </c:pt>
                <c:pt idx="3">
                  <c:v>21.3</c:v>
                </c:pt>
                <c:pt idx="4">
                  <c:v>65</c:v>
                </c:pt>
                <c:pt idx="5">
                  <c:v>68</c:v>
                </c:pt>
                <c:pt idx="6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14-480A-A498-6D9F542E1F5E}"/>
            </c:ext>
          </c:extLst>
        </c:ser>
        <c:ser>
          <c:idx val="5"/>
          <c:order val="5"/>
          <c:tx>
            <c:strRef>
              <c:f>'Dados por Commit'!$O$3</c:f>
              <c:strCache>
                <c:ptCount val="1"/>
                <c:pt idx="0">
                  <c:v>Topology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'Dados por Commit'!$C$4:$C$13</c:f>
              <c:numCache>
                <c:formatCode>General</c:formatCode>
                <c:ptCount val="10"/>
                <c:pt idx="0">
                  <c:v>187</c:v>
                </c:pt>
                <c:pt idx="1">
                  <c:v>702</c:v>
                </c:pt>
                <c:pt idx="2">
                  <c:v>2979</c:v>
                </c:pt>
                <c:pt idx="3">
                  <c:v>3775</c:v>
                </c:pt>
                <c:pt idx="4">
                  <c:v>5518</c:v>
                </c:pt>
                <c:pt idx="5">
                  <c:v>6166</c:v>
                </c:pt>
                <c:pt idx="6">
                  <c:v>6417</c:v>
                </c:pt>
                <c:pt idx="7">
                  <c:v>23922</c:v>
                </c:pt>
                <c:pt idx="8">
                  <c:v>25822</c:v>
                </c:pt>
                <c:pt idx="9">
                  <c:v>35260</c:v>
                </c:pt>
              </c:numCache>
            </c:numRef>
          </c:xVal>
          <c:yVal>
            <c:numRef>
              <c:f>'Dados por Commit'!$O$4:$O$13</c:f>
            </c:numRef>
          </c:yVal>
          <c:smooth val="0"/>
          <c:extLst>
            <c:ext xmlns:c16="http://schemas.microsoft.com/office/drawing/2014/chart" uri="{C3380CC4-5D6E-409C-BE32-E72D297353CC}">
              <c16:uniqueId val="{00000005-4E14-480A-A498-6D9F542E1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54984"/>
        <c:axId val="262855376"/>
      </c:scatterChart>
      <c:valAx>
        <c:axId val="26285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855376"/>
        <c:crosses val="autoZero"/>
        <c:crossBetween val="midCat"/>
      </c:valAx>
      <c:valAx>
        <c:axId val="26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85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por Tamanho'!$G$3</c:f>
              <c:strCache>
                <c:ptCount val="1"/>
                <c:pt idx="0">
                  <c:v>Insert 1st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Tamanho'!$G$4:$G$13</c:f>
              <c:numCache>
                <c:formatCode>General</c:formatCode>
                <c:ptCount val="10"/>
                <c:pt idx="0">
                  <c:v>12.4</c:v>
                </c:pt>
                <c:pt idx="1">
                  <c:v>20.8</c:v>
                </c:pt>
                <c:pt idx="2">
                  <c:v>42.4</c:v>
                </c:pt>
                <c:pt idx="3">
                  <c:v>40</c:v>
                </c:pt>
                <c:pt idx="4">
                  <c:v>49.6</c:v>
                </c:pt>
                <c:pt idx="5">
                  <c:v>102</c:v>
                </c:pt>
                <c:pt idx="6">
                  <c:v>39</c:v>
                </c:pt>
                <c:pt idx="7">
                  <c:v>196</c:v>
                </c:pt>
                <c:pt idx="8">
                  <c:v>110</c:v>
                </c:pt>
                <c:pt idx="9">
                  <c:v>155.80000000000001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C-4181-9E2E-4BCC12895D67}"/>
            </c:ext>
          </c:extLst>
        </c:ser>
        <c:ser>
          <c:idx val="1"/>
          <c:order val="1"/>
          <c:tx>
            <c:strRef>
              <c:f>'Dados por Tamanho'!$H$3</c:f>
              <c:strCache>
                <c:ptCount val="1"/>
                <c:pt idx="0">
                  <c:v>Insert 2nd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Tamanho'!$H$4:$H$13</c:f>
              <c:numCache>
                <c:formatCode>General</c:formatCode>
                <c:ptCount val="10"/>
                <c:pt idx="0">
                  <c:v>16.100000000000001</c:v>
                </c:pt>
                <c:pt idx="1">
                  <c:v>22.6</c:v>
                </c:pt>
                <c:pt idx="2">
                  <c:v>46</c:v>
                </c:pt>
                <c:pt idx="3">
                  <c:v>37.4</c:v>
                </c:pt>
                <c:pt idx="4">
                  <c:v>46.6</c:v>
                </c:pt>
                <c:pt idx="5">
                  <c:v>95</c:v>
                </c:pt>
                <c:pt idx="6">
                  <c:v>36</c:v>
                </c:pt>
                <c:pt idx="7">
                  <c:v>158.6</c:v>
                </c:pt>
                <c:pt idx="8">
                  <c:v>102</c:v>
                </c:pt>
                <c:pt idx="9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C-4181-9E2E-4BCC12895D67}"/>
            </c:ext>
          </c:extLst>
        </c:ser>
        <c:ser>
          <c:idx val="2"/>
          <c:order val="2"/>
          <c:tx>
            <c:strRef>
              <c:f>'Dados por Tamanho'!$I$3</c:f>
              <c:strCache>
                <c:ptCount val="1"/>
                <c:pt idx="0">
                  <c:v>Check Branches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Tamanho'!$I$4:$I$13</c:f>
              <c:numCache>
                <c:formatCode>General</c:formatCode>
                <c:ptCount val="10"/>
                <c:pt idx="0">
                  <c:v>1.7</c:v>
                </c:pt>
                <c:pt idx="1">
                  <c:v>1.8</c:v>
                </c:pt>
                <c:pt idx="2">
                  <c:v>5.9</c:v>
                </c:pt>
                <c:pt idx="3">
                  <c:v>1.4</c:v>
                </c:pt>
                <c:pt idx="4">
                  <c:v>4.2</c:v>
                </c:pt>
                <c:pt idx="5">
                  <c:v>2</c:v>
                </c:pt>
                <c:pt idx="6">
                  <c:v>1.6</c:v>
                </c:pt>
                <c:pt idx="7">
                  <c:v>3.4</c:v>
                </c:pt>
                <c:pt idx="8">
                  <c:v>2.1</c:v>
                </c:pt>
                <c:pt idx="9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4C-4181-9E2E-4BCC12895D67}"/>
            </c:ext>
          </c:extLst>
        </c:ser>
        <c:ser>
          <c:idx val="3"/>
          <c:order val="3"/>
          <c:tx>
            <c:strRef>
              <c:f>'Dados por Tamanho'!$J$3</c:f>
              <c:strCache>
                <c:ptCount val="1"/>
                <c:pt idx="0">
                  <c:v>Update Topology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Tamanho'!$J$4:$J$13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5.2</c:v>
                </c:pt>
                <c:pt idx="2">
                  <c:v>6.8</c:v>
                </c:pt>
                <c:pt idx="3">
                  <c:v>9.4</c:v>
                </c:pt>
                <c:pt idx="4">
                  <c:v>7.3</c:v>
                </c:pt>
                <c:pt idx="5">
                  <c:v>18</c:v>
                </c:pt>
                <c:pt idx="6">
                  <c:v>9.6</c:v>
                </c:pt>
                <c:pt idx="7">
                  <c:v>40</c:v>
                </c:pt>
                <c:pt idx="8">
                  <c:v>19.3</c:v>
                </c:pt>
                <c:pt idx="9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4C-4181-9E2E-4BCC12895D67}"/>
            </c:ext>
          </c:extLst>
        </c:ser>
        <c:ser>
          <c:idx val="4"/>
          <c:order val="4"/>
          <c:tx>
            <c:strRef>
              <c:f>'Dados por Tamanho'!$K$3</c:f>
              <c:strCache>
                <c:ptCount val="1"/>
                <c:pt idx="0">
                  <c:v>Commit History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Tamanho'!$K$4:$K$13</c:f>
              <c:numCache>
                <c:formatCode>General</c:formatCode>
                <c:ptCount val="10"/>
                <c:pt idx="0">
                  <c:v>3.5</c:v>
                </c:pt>
                <c:pt idx="1">
                  <c:v>5.6</c:v>
                </c:pt>
                <c:pt idx="2">
                  <c:v>18.399999999999999</c:v>
                </c:pt>
                <c:pt idx="3">
                  <c:v>65</c:v>
                </c:pt>
                <c:pt idx="4">
                  <c:v>3.7</c:v>
                </c:pt>
                <c:pt idx="6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4C-4181-9E2E-4BCC12895D67}"/>
            </c:ext>
          </c:extLst>
        </c:ser>
        <c:ser>
          <c:idx val="5"/>
          <c:order val="5"/>
          <c:tx>
            <c:strRef>
              <c:f>'Dados por Tamanho'!$L$3</c:f>
              <c:strCache>
                <c:ptCount val="1"/>
                <c:pt idx="0">
                  <c:v>Topology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'Dados por Tamanho'!$D$4:$D$13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27</c:v>
                </c:pt>
                <c:pt idx="5">
                  <c:v>84.4</c:v>
                </c:pt>
                <c:pt idx="6">
                  <c:v>85</c:v>
                </c:pt>
                <c:pt idx="7">
                  <c:v>98</c:v>
                </c:pt>
                <c:pt idx="8">
                  <c:v>141</c:v>
                </c:pt>
                <c:pt idx="9">
                  <c:v>448</c:v>
                </c:pt>
              </c:numCache>
            </c:numRef>
          </c:xVal>
          <c:yVal>
            <c:numRef>
              <c:f>'Dados por Tamanho'!$L$4:$L$13</c:f>
              <c:numCache>
                <c:formatCode>General</c:formatCode>
                <c:ptCount val="10"/>
                <c:pt idx="0">
                  <c:v>2.7</c:v>
                </c:pt>
                <c:pt idx="1">
                  <c:v>3.2</c:v>
                </c:pt>
                <c:pt idx="2">
                  <c:v>3.4</c:v>
                </c:pt>
                <c:pt idx="3">
                  <c:v>4.0999999999999996</c:v>
                </c:pt>
                <c:pt idx="4">
                  <c:v>21.3</c:v>
                </c:pt>
                <c:pt idx="5">
                  <c:v>18</c:v>
                </c:pt>
                <c:pt idx="6">
                  <c:v>4.2</c:v>
                </c:pt>
                <c:pt idx="7">
                  <c:v>19.399999999999999</c:v>
                </c:pt>
                <c:pt idx="8">
                  <c:v>18.2</c:v>
                </c:pt>
                <c:pt idx="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4C-4181-9E2E-4BCC1289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54200"/>
        <c:axId val="262853024"/>
      </c:scatterChart>
      <c:valAx>
        <c:axId val="26285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853024"/>
        <c:crosses val="autoZero"/>
        <c:crossBetween val="midCat"/>
      </c:valAx>
      <c:valAx>
        <c:axId val="2628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85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por Nr. Arquivos'!$G$3</c:f>
              <c:strCache>
                <c:ptCount val="1"/>
                <c:pt idx="0">
                  <c:v>Insert 1st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Arquivos'!$G$4:$G$13</c:f>
              <c:numCache>
                <c:formatCode>General</c:formatCode>
                <c:ptCount val="10"/>
                <c:pt idx="0">
                  <c:v>40</c:v>
                </c:pt>
                <c:pt idx="1">
                  <c:v>12.4</c:v>
                </c:pt>
                <c:pt idx="2">
                  <c:v>20.8</c:v>
                </c:pt>
                <c:pt idx="3">
                  <c:v>49.6</c:v>
                </c:pt>
                <c:pt idx="4">
                  <c:v>155.80000000000001</c:v>
                </c:pt>
                <c:pt idx="5">
                  <c:v>42.4</c:v>
                </c:pt>
                <c:pt idx="6">
                  <c:v>196</c:v>
                </c:pt>
                <c:pt idx="7">
                  <c:v>39</c:v>
                </c:pt>
                <c:pt idx="8">
                  <c:v>102</c:v>
                </c:pt>
                <c:pt idx="9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B-46E2-B38D-31B55E13536B}"/>
            </c:ext>
          </c:extLst>
        </c:ser>
        <c:ser>
          <c:idx val="1"/>
          <c:order val="1"/>
          <c:tx>
            <c:strRef>
              <c:f>'Dados por Nr. Arquivos'!$H$3</c:f>
              <c:strCache>
                <c:ptCount val="1"/>
                <c:pt idx="0">
                  <c:v>Insert 2nd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Arquivos'!$H$4:$H$13</c:f>
              <c:numCache>
                <c:formatCode>General</c:formatCode>
                <c:ptCount val="10"/>
                <c:pt idx="0">
                  <c:v>37.4</c:v>
                </c:pt>
                <c:pt idx="1">
                  <c:v>16.100000000000001</c:v>
                </c:pt>
                <c:pt idx="2">
                  <c:v>22.6</c:v>
                </c:pt>
                <c:pt idx="3">
                  <c:v>46.6</c:v>
                </c:pt>
                <c:pt idx="4">
                  <c:v>129</c:v>
                </c:pt>
                <c:pt idx="5">
                  <c:v>46</c:v>
                </c:pt>
                <c:pt idx="6">
                  <c:v>158.6</c:v>
                </c:pt>
                <c:pt idx="7">
                  <c:v>36</c:v>
                </c:pt>
                <c:pt idx="8">
                  <c:v>95</c:v>
                </c:pt>
                <c:pt idx="9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B-46E2-B38D-31B55E13536B}"/>
            </c:ext>
          </c:extLst>
        </c:ser>
        <c:ser>
          <c:idx val="2"/>
          <c:order val="2"/>
          <c:tx>
            <c:strRef>
              <c:f>'Dados por Nr. Arquivos'!$I$3</c:f>
              <c:strCache>
                <c:ptCount val="1"/>
                <c:pt idx="0">
                  <c:v>Check Branches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Arquivos'!$I$4:$I$13</c:f>
              <c:numCache>
                <c:formatCode>General</c:formatCode>
                <c:ptCount val="10"/>
                <c:pt idx="0">
                  <c:v>1.4</c:v>
                </c:pt>
                <c:pt idx="1">
                  <c:v>1.7</c:v>
                </c:pt>
                <c:pt idx="2">
                  <c:v>1.8</c:v>
                </c:pt>
                <c:pt idx="3">
                  <c:v>4.2</c:v>
                </c:pt>
                <c:pt idx="4">
                  <c:v>1.6</c:v>
                </c:pt>
                <c:pt idx="5">
                  <c:v>5.9</c:v>
                </c:pt>
                <c:pt idx="6">
                  <c:v>3.4</c:v>
                </c:pt>
                <c:pt idx="7">
                  <c:v>1.6</c:v>
                </c:pt>
                <c:pt idx="8">
                  <c:v>2</c:v>
                </c:pt>
                <c:pt idx="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2B-46E2-B38D-31B55E13536B}"/>
            </c:ext>
          </c:extLst>
        </c:ser>
        <c:ser>
          <c:idx val="3"/>
          <c:order val="3"/>
          <c:tx>
            <c:strRef>
              <c:f>'Dados por Nr. Arquivos'!$J$3</c:f>
              <c:strCache>
                <c:ptCount val="1"/>
                <c:pt idx="0">
                  <c:v>Update Topology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Arquivos'!$J$4:$J$13</c:f>
              <c:numCache>
                <c:formatCode>General</c:formatCode>
                <c:ptCount val="10"/>
                <c:pt idx="0">
                  <c:v>9.4</c:v>
                </c:pt>
                <c:pt idx="1">
                  <c:v>4.4000000000000004</c:v>
                </c:pt>
                <c:pt idx="2">
                  <c:v>5.2</c:v>
                </c:pt>
                <c:pt idx="3">
                  <c:v>7.3</c:v>
                </c:pt>
                <c:pt idx="4">
                  <c:v>10.6</c:v>
                </c:pt>
                <c:pt idx="5">
                  <c:v>6.8</c:v>
                </c:pt>
                <c:pt idx="6">
                  <c:v>40</c:v>
                </c:pt>
                <c:pt idx="7">
                  <c:v>9.6</c:v>
                </c:pt>
                <c:pt idx="8">
                  <c:v>18</c:v>
                </c:pt>
                <c:pt idx="9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B-46E2-B38D-31B55E13536B}"/>
            </c:ext>
          </c:extLst>
        </c:ser>
        <c:ser>
          <c:idx val="4"/>
          <c:order val="4"/>
          <c:tx>
            <c:strRef>
              <c:f>'Dados por Nr. Arquivos'!$K$3</c:f>
              <c:strCache>
                <c:ptCount val="1"/>
                <c:pt idx="0">
                  <c:v>Commit History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Arquivos'!$K$4:$K$13</c:f>
              <c:numCache>
                <c:formatCode>General</c:formatCode>
                <c:ptCount val="10"/>
                <c:pt idx="0">
                  <c:v>65</c:v>
                </c:pt>
                <c:pt idx="1">
                  <c:v>3.5</c:v>
                </c:pt>
                <c:pt idx="2">
                  <c:v>5.6</c:v>
                </c:pt>
                <c:pt idx="3">
                  <c:v>3.7</c:v>
                </c:pt>
                <c:pt idx="5">
                  <c:v>18.399999999999999</c:v>
                </c:pt>
                <c:pt idx="7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2B-46E2-B38D-31B55E13536B}"/>
            </c:ext>
          </c:extLst>
        </c:ser>
        <c:ser>
          <c:idx val="5"/>
          <c:order val="5"/>
          <c:tx>
            <c:strRef>
              <c:f>'Dados por Nr. Arquivos'!$L$3</c:f>
              <c:strCache>
                <c:ptCount val="1"/>
                <c:pt idx="0">
                  <c:v>Topology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'Dados por Nr. Arquivos'!$E$4:$E$13</c:f>
              <c:numCache>
                <c:formatCode>General</c:formatCode>
                <c:ptCount val="10"/>
                <c:pt idx="0">
                  <c:v>253</c:v>
                </c:pt>
                <c:pt idx="1">
                  <c:v>539</c:v>
                </c:pt>
                <c:pt idx="2">
                  <c:v>685</c:v>
                </c:pt>
                <c:pt idx="3">
                  <c:v>1478</c:v>
                </c:pt>
                <c:pt idx="4">
                  <c:v>1549</c:v>
                </c:pt>
                <c:pt idx="5">
                  <c:v>1595</c:v>
                </c:pt>
                <c:pt idx="6">
                  <c:v>2656</c:v>
                </c:pt>
                <c:pt idx="7">
                  <c:v>3220</c:v>
                </c:pt>
                <c:pt idx="8">
                  <c:v>9290</c:v>
                </c:pt>
                <c:pt idx="9">
                  <c:v>20729</c:v>
                </c:pt>
              </c:numCache>
            </c:numRef>
          </c:xVal>
          <c:yVal>
            <c:numRef>
              <c:f>'Dados por Nr. Arquivos'!$L$4:$L$13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2.7</c:v>
                </c:pt>
                <c:pt idx="2">
                  <c:v>3.2</c:v>
                </c:pt>
                <c:pt idx="3">
                  <c:v>21.3</c:v>
                </c:pt>
                <c:pt idx="4">
                  <c:v>17</c:v>
                </c:pt>
                <c:pt idx="5">
                  <c:v>3.4</c:v>
                </c:pt>
                <c:pt idx="6">
                  <c:v>19.399999999999999</c:v>
                </c:pt>
                <c:pt idx="7">
                  <c:v>4.2</c:v>
                </c:pt>
                <c:pt idx="8">
                  <c:v>18</c:v>
                </c:pt>
                <c:pt idx="9">
                  <c:v>18.2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2B-46E2-B38D-31B55E135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52632"/>
        <c:axId val="262858904"/>
      </c:scatterChart>
      <c:valAx>
        <c:axId val="26285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858904"/>
        <c:crosses val="autoZero"/>
        <c:crossBetween val="midCat"/>
      </c:valAx>
      <c:valAx>
        <c:axId val="2628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85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'Dados por Nr. Nós'!$G$3</c:f>
              <c:strCache>
                <c:ptCount val="1"/>
                <c:pt idx="0">
                  <c:v>Insert 1st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Nós'!$G$4:$G$13</c:f>
              <c:numCache>
                <c:formatCode>General</c:formatCode>
                <c:ptCount val="10"/>
                <c:pt idx="0">
                  <c:v>42.4</c:v>
                </c:pt>
                <c:pt idx="1">
                  <c:v>49.6</c:v>
                </c:pt>
                <c:pt idx="2">
                  <c:v>40</c:v>
                </c:pt>
                <c:pt idx="3">
                  <c:v>39</c:v>
                </c:pt>
                <c:pt idx="4">
                  <c:v>155.80000000000001</c:v>
                </c:pt>
                <c:pt idx="5">
                  <c:v>102</c:v>
                </c:pt>
                <c:pt idx="6">
                  <c:v>110</c:v>
                </c:pt>
                <c:pt idx="7">
                  <c:v>196</c:v>
                </c:pt>
                <c:pt idx="8">
                  <c:v>12.4</c:v>
                </c:pt>
                <c:pt idx="9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B-471B-9C90-11BFF25C254C}"/>
            </c:ext>
          </c:extLst>
        </c:ser>
        <c:ser>
          <c:idx val="1"/>
          <c:order val="1"/>
          <c:tx>
            <c:strRef>
              <c:f>'Dados por Nr. Nós'!$H$3</c:f>
              <c:strCache>
                <c:ptCount val="1"/>
                <c:pt idx="0">
                  <c:v>Insert 2nd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Nós'!$H$4:$H$13</c:f>
              <c:numCache>
                <c:formatCode>General</c:formatCode>
                <c:ptCount val="10"/>
                <c:pt idx="0">
                  <c:v>46</c:v>
                </c:pt>
                <c:pt idx="1">
                  <c:v>46.6</c:v>
                </c:pt>
                <c:pt idx="2">
                  <c:v>37.4</c:v>
                </c:pt>
                <c:pt idx="3">
                  <c:v>36</c:v>
                </c:pt>
                <c:pt idx="4">
                  <c:v>129</c:v>
                </c:pt>
                <c:pt idx="5">
                  <c:v>95</c:v>
                </c:pt>
                <c:pt idx="6">
                  <c:v>102</c:v>
                </c:pt>
                <c:pt idx="7">
                  <c:v>158.6</c:v>
                </c:pt>
                <c:pt idx="8">
                  <c:v>16.100000000000001</c:v>
                </c:pt>
                <c:pt idx="9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2B-471B-9C90-11BFF25C254C}"/>
            </c:ext>
          </c:extLst>
        </c:ser>
        <c:ser>
          <c:idx val="2"/>
          <c:order val="2"/>
          <c:tx>
            <c:strRef>
              <c:f>'Dados por Nr. Nós'!$I$3</c:f>
              <c:strCache>
                <c:ptCount val="1"/>
                <c:pt idx="0">
                  <c:v>Check Branches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Nós'!$I$4:$I$13</c:f>
              <c:numCache>
                <c:formatCode>General</c:formatCode>
                <c:ptCount val="10"/>
                <c:pt idx="0">
                  <c:v>5.9</c:v>
                </c:pt>
                <c:pt idx="1">
                  <c:v>4.2</c:v>
                </c:pt>
                <c:pt idx="2">
                  <c:v>1.4</c:v>
                </c:pt>
                <c:pt idx="3">
                  <c:v>1.6</c:v>
                </c:pt>
                <c:pt idx="4">
                  <c:v>1.6</c:v>
                </c:pt>
                <c:pt idx="5">
                  <c:v>2</c:v>
                </c:pt>
                <c:pt idx="6">
                  <c:v>2.1</c:v>
                </c:pt>
                <c:pt idx="7">
                  <c:v>3.4</c:v>
                </c:pt>
                <c:pt idx="8">
                  <c:v>1.7</c:v>
                </c:pt>
                <c:pt idx="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2B-471B-9C90-11BFF25C254C}"/>
            </c:ext>
          </c:extLst>
        </c:ser>
        <c:ser>
          <c:idx val="3"/>
          <c:order val="3"/>
          <c:tx>
            <c:strRef>
              <c:f>'Dados por Nr. Nós'!$J$3</c:f>
              <c:strCache>
                <c:ptCount val="1"/>
                <c:pt idx="0">
                  <c:v>Update Topology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Nós'!$J$4:$J$13</c:f>
              <c:numCache>
                <c:formatCode>General</c:formatCode>
                <c:ptCount val="10"/>
                <c:pt idx="0">
                  <c:v>6.8</c:v>
                </c:pt>
                <c:pt idx="1">
                  <c:v>7.3</c:v>
                </c:pt>
                <c:pt idx="2">
                  <c:v>9.4</c:v>
                </c:pt>
                <c:pt idx="3">
                  <c:v>9.6</c:v>
                </c:pt>
                <c:pt idx="4">
                  <c:v>10.6</c:v>
                </c:pt>
                <c:pt idx="5">
                  <c:v>18</c:v>
                </c:pt>
                <c:pt idx="6">
                  <c:v>19.3</c:v>
                </c:pt>
                <c:pt idx="7">
                  <c:v>40</c:v>
                </c:pt>
                <c:pt idx="8">
                  <c:v>4.4000000000000004</c:v>
                </c:pt>
                <c:pt idx="9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2B-471B-9C90-11BFF25C254C}"/>
            </c:ext>
          </c:extLst>
        </c:ser>
        <c:ser>
          <c:idx val="4"/>
          <c:order val="4"/>
          <c:tx>
            <c:strRef>
              <c:f>'Dados por Nr. Nós'!$K$3</c:f>
              <c:strCache>
                <c:ptCount val="1"/>
                <c:pt idx="0">
                  <c:v>Commit History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Nós'!$K$4:$K$13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3.7</c:v>
                </c:pt>
                <c:pt idx="2">
                  <c:v>65</c:v>
                </c:pt>
                <c:pt idx="3">
                  <c:v>68</c:v>
                </c:pt>
                <c:pt idx="8">
                  <c:v>3.5</c:v>
                </c:pt>
                <c:pt idx="9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2B-471B-9C90-11BFF25C254C}"/>
            </c:ext>
          </c:extLst>
        </c:ser>
        <c:ser>
          <c:idx val="5"/>
          <c:order val="5"/>
          <c:tx>
            <c:strRef>
              <c:f>'Dados por Nr. Nós'!$L$3</c:f>
              <c:strCache>
                <c:ptCount val="1"/>
                <c:pt idx="0">
                  <c:v>Topology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'Dados por Nr. Nós'!$F$4:$F$13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11</c:v>
                </c:pt>
              </c:numCache>
            </c:numRef>
          </c:xVal>
          <c:yVal>
            <c:numRef>
              <c:f>'Dados por Nr. Nós'!$L$4:$L$13</c:f>
              <c:numCache>
                <c:formatCode>General</c:formatCode>
                <c:ptCount val="10"/>
                <c:pt idx="0">
                  <c:v>3.4</c:v>
                </c:pt>
                <c:pt idx="1">
                  <c:v>21.3</c:v>
                </c:pt>
                <c:pt idx="2">
                  <c:v>4.0999999999999996</c:v>
                </c:pt>
                <c:pt idx="3">
                  <c:v>4.2</c:v>
                </c:pt>
                <c:pt idx="4">
                  <c:v>17</c:v>
                </c:pt>
                <c:pt idx="5">
                  <c:v>18</c:v>
                </c:pt>
                <c:pt idx="6">
                  <c:v>18.2</c:v>
                </c:pt>
                <c:pt idx="7">
                  <c:v>19.399999999999999</c:v>
                </c:pt>
                <c:pt idx="8">
                  <c:v>2.7</c:v>
                </c:pt>
                <c:pt idx="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2B-471B-9C90-11BFF25C2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59296"/>
        <c:axId val="262858120"/>
      </c:scatterChart>
      <c:valAx>
        <c:axId val="26285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858120"/>
        <c:crosses val="autoZero"/>
        <c:crossBetween val="midCat"/>
      </c:valAx>
      <c:valAx>
        <c:axId val="26285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85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36</xdr:row>
      <xdr:rowOff>80961</xdr:rowOff>
    </xdr:from>
    <xdr:to>
      <xdr:col>8</xdr:col>
      <xdr:colOff>161926</xdr:colOff>
      <xdr:row>60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20</xdr:row>
      <xdr:rowOff>176211</xdr:rowOff>
    </xdr:from>
    <xdr:to>
      <xdr:col>8</xdr:col>
      <xdr:colOff>9525</xdr:colOff>
      <xdr:row>45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20</xdr:row>
      <xdr:rowOff>176212</xdr:rowOff>
    </xdr:from>
    <xdr:to>
      <xdr:col>7</xdr:col>
      <xdr:colOff>561975</xdr:colOff>
      <xdr:row>45</xdr:row>
      <xdr:rowOff>28576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20</xdr:row>
      <xdr:rowOff>176212</xdr:rowOff>
    </xdr:from>
    <xdr:to>
      <xdr:col>7</xdr:col>
      <xdr:colOff>533400</xdr:colOff>
      <xdr:row>45</xdr:row>
      <xdr:rowOff>9526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it.videolan.org/git/vlc.git" TargetMode="External"/><Relationship Id="rId13" Type="http://schemas.openxmlformats.org/officeDocument/2006/relationships/hyperlink" Target="https://git.kernel.org/pub/scm/linux/kernel/git/torvalds/linux.git" TargetMode="External"/><Relationship Id="rId3" Type="http://schemas.openxmlformats.org/officeDocument/2006/relationships/hyperlink" Target="https://github.com/gitextensions/gitextensions.git" TargetMode="External"/><Relationship Id="rId7" Type="http://schemas.openxmlformats.org/officeDocument/2006/relationships/hyperlink" Target="https://code.google.com/p/tortoisegit" TargetMode="External"/><Relationship Id="rId12" Type="http://schemas.openxmlformats.org/officeDocument/2006/relationships/hyperlink" Target="mailto:git@github.com:git/git.git" TargetMode="External"/><Relationship Id="rId2" Type="http://schemas.openxmlformats.org/officeDocument/2006/relationships/hyperlink" Target="https://git.gitorious.org/expresso_livre/expressolivre3.git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git.eclipse.org/gitroot/egit/egit.git" TargetMode="External"/><Relationship Id="rId6" Type="http://schemas.openxmlformats.org/officeDocument/2006/relationships/hyperlink" Target="https://github.com/jquery/jquery.git" TargetMode="External"/><Relationship Id="rId11" Type="http://schemas.openxmlformats.org/officeDocument/2006/relationships/hyperlink" Target="mailto:git@github.com:gems-uff/sapos.git" TargetMode="External"/><Relationship Id="rId5" Type="http://schemas.openxmlformats.org/officeDocument/2006/relationships/hyperlink" Target="http://git.eclipse.org/gitroot/jgit/jgit.git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leomurta/labgc-2012.2.git" TargetMode="External"/><Relationship Id="rId4" Type="http://schemas.openxmlformats.org/officeDocument/2006/relationships/hyperlink" Target="https://git01.codeplex.com/gitscc" TargetMode="External"/><Relationship Id="rId9" Type="http://schemas.openxmlformats.org/officeDocument/2006/relationships/hyperlink" Target="mailto:git@github.com:gems-uff/dyevc.git" TargetMode="External"/><Relationship Id="rId14" Type="http://schemas.openxmlformats.org/officeDocument/2006/relationships/hyperlink" Target="https://github.com/rails/rails.gi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it.videolan.org/git/vlc.git" TargetMode="External"/><Relationship Id="rId13" Type="http://schemas.openxmlformats.org/officeDocument/2006/relationships/hyperlink" Target="https://git.kernel.org/pub/scm/linux/kernel/git/torvalds/linux.git" TargetMode="External"/><Relationship Id="rId3" Type="http://schemas.openxmlformats.org/officeDocument/2006/relationships/hyperlink" Target="https://github.com/gitextensions/gitextensions.git" TargetMode="External"/><Relationship Id="rId7" Type="http://schemas.openxmlformats.org/officeDocument/2006/relationships/hyperlink" Target="https://code.google.com/p/tortoisegit" TargetMode="External"/><Relationship Id="rId12" Type="http://schemas.openxmlformats.org/officeDocument/2006/relationships/hyperlink" Target="mailto:git@github.com:git/git.git" TargetMode="External"/><Relationship Id="rId2" Type="http://schemas.openxmlformats.org/officeDocument/2006/relationships/hyperlink" Target="https://git.gitorious.org/expresso_livre/expressolivre3.git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://git.eclipse.org/gitroot/egit/egit.git" TargetMode="External"/><Relationship Id="rId6" Type="http://schemas.openxmlformats.org/officeDocument/2006/relationships/hyperlink" Target="https://github.com/jquery/jquery.git" TargetMode="External"/><Relationship Id="rId11" Type="http://schemas.openxmlformats.org/officeDocument/2006/relationships/hyperlink" Target="mailto:git@github.com:gems-uff/sapos.git" TargetMode="External"/><Relationship Id="rId5" Type="http://schemas.openxmlformats.org/officeDocument/2006/relationships/hyperlink" Target="http://git.eclipse.org/gitroot/jgit/jgit.git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github.com/leomurta/labgc-2012.2.git" TargetMode="External"/><Relationship Id="rId4" Type="http://schemas.openxmlformats.org/officeDocument/2006/relationships/hyperlink" Target="https://git01.codeplex.com/gitscc" TargetMode="External"/><Relationship Id="rId9" Type="http://schemas.openxmlformats.org/officeDocument/2006/relationships/hyperlink" Target="mailto:git@github.com:gems-uff/dyevc.git" TargetMode="External"/><Relationship Id="rId14" Type="http://schemas.openxmlformats.org/officeDocument/2006/relationships/hyperlink" Target="https://github.com/rails/rails.gi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it.videolan.org/git/vlc.git" TargetMode="External"/><Relationship Id="rId13" Type="http://schemas.openxmlformats.org/officeDocument/2006/relationships/hyperlink" Target="https://git.kernel.org/pub/scm/linux/kernel/git/torvalds/linux.git" TargetMode="External"/><Relationship Id="rId3" Type="http://schemas.openxmlformats.org/officeDocument/2006/relationships/hyperlink" Target="https://github.com/gitextensions/gitextensions.git" TargetMode="External"/><Relationship Id="rId7" Type="http://schemas.openxmlformats.org/officeDocument/2006/relationships/hyperlink" Target="https://code.google.com/p/tortoisegit" TargetMode="External"/><Relationship Id="rId12" Type="http://schemas.openxmlformats.org/officeDocument/2006/relationships/hyperlink" Target="mailto:git@github.com:git/git.git" TargetMode="External"/><Relationship Id="rId2" Type="http://schemas.openxmlformats.org/officeDocument/2006/relationships/hyperlink" Target="https://git.gitorious.org/expresso_livre/expressolivre3.git" TargetMode="External"/><Relationship Id="rId16" Type="http://schemas.openxmlformats.org/officeDocument/2006/relationships/drawing" Target="../drawings/drawing3.xml"/><Relationship Id="rId1" Type="http://schemas.openxmlformats.org/officeDocument/2006/relationships/hyperlink" Target="http://git.eclipse.org/gitroot/egit/egit.git" TargetMode="External"/><Relationship Id="rId6" Type="http://schemas.openxmlformats.org/officeDocument/2006/relationships/hyperlink" Target="https://github.com/jquery/jquery.git" TargetMode="External"/><Relationship Id="rId11" Type="http://schemas.openxmlformats.org/officeDocument/2006/relationships/hyperlink" Target="mailto:git@github.com:gems-uff/sapos.git" TargetMode="External"/><Relationship Id="rId5" Type="http://schemas.openxmlformats.org/officeDocument/2006/relationships/hyperlink" Target="http://git.eclipse.org/gitroot/jgit/jgit.git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github.com/leomurta/labgc-2012.2.git" TargetMode="External"/><Relationship Id="rId4" Type="http://schemas.openxmlformats.org/officeDocument/2006/relationships/hyperlink" Target="https://git01.codeplex.com/gitscc" TargetMode="External"/><Relationship Id="rId9" Type="http://schemas.openxmlformats.org/officeDocument/2006/relationships/hyperlink" Target="mailto:git@github.com:gems-uff/dyevc.git" TargetMode="External"/><Relationship Id="rId14" Type="http://schemas.openxmlformats.org/officeDocument/2006/relationships/hyperlink" Target="https://github.com/rails/rails.gi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git.videolan.org/git/vlc.git" TargetMode="External"/><Relationship Id="rId13" Type="http://schemas.openxmlformats.org/officeDocument/2006/relationships/hyperlink" Target="https://git.kernel.org/pub/scm/linux/kernel/git/torvalds/linux.git" TargetMode="External"/><Relationship Id="rId3" Type="http://schemas.openxmlformats.org/officeDocument/2006/relationships/hyperlink" Target="https://github.com/gitextensions/gitextensions.git" TargetMode="External"/><Relationship Id="rId7" Type="http://schemas.openxmlformats.org/officeDocument/2006/relationships/hyperlink" Target="https://code.google.com/p/tortoisegit" TargetMode="External"/><Relationship Id="rId12" Type="http://schemas.openxmlformats.org/officeDocument/2006/relationships/hyperlink" Target="mailto:git@github.com:git/git.git" TargetMode="External"/><Relationship Id="rId2" Type="http://schemas.openxmlformats.org/officeDocument/2006/relationships/hyperlink" Target="https://git.gitorious.org/expresso_livre/expressolivre3.git" TargetMode="External"/><Relationship Id="rId16" Type="http://schemas.openxmlformats.org/officeDocument/2006/relationships/drawing" Target="../drawings/drawing4.xml"/><Relationship Id="rId1" Type="http://schemas.openxmlformats.org/officeDocument/2006/relationships/hyperlink" Target="http://git.eclipse.org/gitroot/egit/egit.git" TargetMode="External"/><Relationship Id="rId6" Type="http://schemas.openxmlformats.org/officeDocument/2006/relationships/hyperlink" Target="https://github.com/jquery/jquery.git" TargetMode="External"/><Relationship Id="rId11" Type="http://schemas.openxmlformats.org/officeDocument/2006/relationships/hyperlink" Target="mailto:git@github.com:gems-uff/sapos.git" TargetMode="External"/><Relationship Id="rId5" Type="http://schemas.openxmlformats.org/officeDocument/2006/relationships/hyperlink" Target="http://git.eclipse.org/gitroot/jgit/jgit.git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s://github.com/leomurta/labgc-2012.2.git" TargetMode="External"/><Relationship Id="rId4" Type="http://schemas.openxmlformats.org/officeDocument/2006/relationships/hyperlink" Target="https://git01.codeplex.com/gitscc" TargetMode="External"/><Relationship Id="rId9" Type="http://schemas.openxmlformats.org/officeDocument/2006/relationships/hyperlink" Target="mailto:git@github.com:gems-uff/dyevc.git" TargetMode="External"/><Relationship Id="rId14" Type="http://schemas.openxmlformats.org/officeDocument/2006/relationships/hyperlink" Target="https://github.com/rails/rails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"/>
  <sheetViews>
    <sheetView topLeftCell="A2" workbookViewId="0">
      <selection activeCell="AY13" sqref="AY13:BB19"/>
    </sheetView>
  </sheetViews>
  <sheetFormatPr defaultRowHeight="15" x14ac:dyDescent="0.25"/>
  <cols>
    <col min="1" max="1" width="12.7109375" customWidth="1"/>
    <col min="2" max="2" width="53.5703125" bestFit="1" customWidth="1"/>
    <col min="3" max="3" width="9" bestFit="1" customWidth="1"/>
    <col min="4" max="4" width="8.140625" bestFit="1" customWidth="1"/>
    <col min="5" max="5" width="6" bestFit="1" customWidth="1"/>
    <col min="6" max="6" width="6.5703125" bestFit="1" customWidth="1"/>
    <col min="7" max="7" width="8.42578125" bestFit="1" customWidth="1"/>
    <col min="8" max="8" width="9" bestFit="1" customWidth="1"/>
    <col min="9" max="10" width="8" bestFit="1" customWidth="1"/>
    <col min="11" max="11" width="7.28515625" bestFit="1" customWidth="1"/>
    <col min="12" max="13" width="7.28515625" customWidth="1"/>
    <col min="14" max="14" width="8.5703125" customWidth="1"/>
    <col min="15" max="50" width="11.85546875" hidden="1" customWidth="1"/>
    <col min="51" max="51" width="14.28515625" bestFit="1" customWidth="1"/>
    <col min="52" max="52" width="9.85546875" bestFit="1" customWidth="1"/>
    <col min="53" max="53" width="5.28515625" bestFit="1" customWidth="1"/>
    <col min="54" max="54" width="5.42578125" bestFit="1" customWidth="1"/>
    <col min="55" max="55" width="6.7109375" bestFit="1" customWidth="1"/>
  </cols>
  <sheetData>
    <row r="1" spans="1:5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5" x14ac:dyDescent="0.25">
      <c r="A2" s="1"/>
      <c r="B2" s="1"/>
      <c r="C2" s="1"/>
      <c r="D2" s="1"/>
      <c r="E2" s="1"/>
      <c r="F2" s="1"/>
      <c r="G2" s="17" t="s">
        <v>20</v>
      </c>
      <c r="H2" s="17"/>
      <c r="I2" s="17"/>
      <c r="J2" s="17"/>
      <c r="K2" s="17"/>
      <c r="L2" s="17"/>
      <c r="M2" s="17"/>
      <c r="N2" s="17"/>
      <c r="O2" s="17"/>
      <c r="P2" s="17" t="s">
        <v>60</v>
      </c>
      <c r="Q2" s="17"/>
      <c r="R2" s="17"/>
      <c r="S2" s="17"/>
      <c r="T2" s="17" t="s">
        <v>39</v>
      </c>
      <c r="U2" s="17"/>
      <c r="V2" s="17"/>
      <c r="W2" s="17"/>
      <c r="X2" s="17"/>
      <c r="Y2" s="17" t="s">
        <v>40</v>
      </c>
      <c r="Z2" s="17"/>
      <c r="AA2" s="17"/>
      <c r="AB2" s="17"/>
      <c r="AC2" s="17"/>
      <c r="AD2" s="17" t="s">
        <v>41</v>
      </c>
      <c r="AE2" s="17"/>
      <c r="AF2" s="17"/>
      <c r="AG2" s="17"/>
      <c r="AH2" s="17"/>
      <c r="AI2" s="17" t="s">
        <v>65</v>
      </c>
      <c r="AJ2" s="17"/>
      <c r="AK2" s="17"/>
      <c r="AL2" s="17"/>
      <c r="AM2" s="17"/>
      <c r="AN2" s="17" t="s">
        <v>43</v>
      </c>
      <c r="AO2" s="17"/>
      <c r="AP2" s="17"/>
      <c r="AQ2" s="17"/>
      <c r="AR2" s="17"/>
      <c r="AS2" s="17" t="s">
        <v>17</v>
      </c>
      <c r="AT2" s="17"/>
      <c r="AU2" s="17"/>
      <c r="AV2" s="17"/>
      <c r="AW2" s="17"/>
      <c r="AZ2" t="s">
        <v>48</v>
      </c>
    </row>
    <row r="3" spans="1:55" ht="51" x14ac:dyDescent="0.25">
      <c r="A3" s="13" t="s">
        <v>44</v>
      </c>
      <c r="B3" s="13" t="s">
        <v>19</v>
      </c>
      <c r="C3" s="13" t="s">
        <v>4</v>
      </c>
      <c r="D3" s="13" t="s">
        <v>38</v>
      </c>
      <c r="E3" s="13" t="s">
        <v>37</v>
      </c>
      <c r="F3" s="13" t="s">
        <v>47</v>
      </c>
      <c r="G3" s="13" t="s">
        <v>39</v>
      </c>
      <c r="H3" s="13" t="s">
        <v>40</v>
      </c>
      <c r="I3" s="14" t="s">
        <v>41</v>
      </c>
      <c r="J3" s="14" t="s">
        <v>42</v>
      </c>
      <c r="K3" s="14" t="s">
        <v>43</v>
      </c>
      <c r="L3" s="14" t="s">
        <v>72</v>
      </c>
      <c r="M3" s="14" t="s">
        <v>73</v>
      </c>
      <c r="N3" s="14" t="s">
        <v>71</v>
      </c>
      <c r="O3" s="13" t="s">
        <v>17</v>
      </c>
      <c r="P3" s="14" t="s">
        <v>49</v>
      </c>
      <c r="Q3" s="14" t="s">
        <v>50</v>
      </c>
      <c r="R3" s="14" t="s">
        <v>51</v>
      </c>
      <c r="S3" s="14" t="s">
        <v>52</v>
      </c>
      <c r="T3" s="14" t="s">
        <v>53</v>
      </c>
      <c r="U3" s="14" t="s">
        <v>61</v>
      </c>
      <c r="V3" s="14" t="s">
        <v>62</v>
      </c>
      <c r="W3" s="14" t="s">
        <v>63</v>
      </c>
      <c r="X3" s="14" t="s">
        <v>64</v>
      </c>
      <c r="Y3" s="14" t="s">
        <v>54</v>
      </c>
      <c r="Z3" s="14" t="s">
        <v>61</v>
      </c>
      <c r="AA3" s="14" t="s">
        <v>62</v>
      </c>
      <c r="AB3" s="14" t="s">
        <v>63</v>
      </c>
      <c r="AC3" s="14" t="s">
        <v>64</v>
      </c>
      <c r="AD3" s="14" t="s">
        <v>55</v>
      </c>
      <c r="AE3" s="14" t="s">
        <v>61</v>
      </c>
      <c r="AF3" s="14" t="s">
        <v>62</v>
      </c>
      <c r="AG3" s="14" t="s">
        <v>63</v>
      </c>
      <c r="AH3" s="14" t="s">
        <v>64</v>
      </c>
      <c r="AI3" s="14" t="s">
        <v>56</v>
      </c>
      <c r="AJ3" s="14" t="s">
        <v>61</v>
      </c>
      <c r="AK3" s="14" t="s">
        <v>62</v>
      </c>
      <c r="AL3" s="14" t="s">
        <v>63</v>
      </c>
      <c r="AM3" s="14" t="s">
        <v>64</v>
      </c>
      <c r="AN3" s="14" t="s">
        <v>57</v>
      </c>
      <c r="AO3" s="14" t="s">
        <v>61</v>
      </c>
      <c r="AP3" s="14" t="s">
        <v>62</v>
      </c>
      <c r="AQ3" s="14" t="s">
        <v>63</v>
      </c>
      <c r="AR3" s="14" t="s">
        <v>64</v>
      </c>
      <c r="AS3" s="14" t="s">
        <v>58</v>
      </c>
      <c r="AT3" s="14" t="s">
        <v>61</v>
      </c>
      <c r="AU3" s="14" t="s">
        <v>62</v>
      </c>
      <c r="AV3" s="14" t="s">
        <v>63</v>
      </c>
      <c r="AW3" s="14" t="s">
        <v>64</v>
      </c>
      <c r="AY3" s="15" t="s">
        <v>46</v>
      </c>
      <c r="AZ3" s="15" t="s">
        <v>4</v>
      </c>
      <c r="BA3" s="15" t="s">
        <v>45</v>
      </c>
      <c r="BB3" s="15" t="s">
        <v>37</v>
      </c>
      <c r="BC3" s="15" t="s">
        <v>47</v>
      </c>
    </row>
    <row r="4" spans="1:55" x14ac:dyDescent="0.25">
      <c r="A4" s="6" t="s">
        <v>1</v>
      </c>
      <c r="B4" s="7" t="s">
        <v>30</v>
      </c>
      <c r="C4" s="8">
        <v>187</v>
      </c>
      <c r="D4" s="8">
        <v>1</v>
      </c>
      <c r="E4" s="8">
        <v>539</v>
      </c>
      <c r="F4" s="8">
        <v>6</v>
      </c>
      <c r="G4" s="8">
        <v>12.4</v>
      </c>
      <c r="H4" s="8">
        <v>16.100000000000001</v>
      </c>
      <c r="I4" s="8">
        <v>1.7</v>
      </c>
      <c r="J4" s="8">
        <v>4.4000000000000004</v>
      </c>
      <c r="K4" s="8">
        <v>3.5</v>
      </c>
      <c r="L4" s="8">
        <v>61</v>
      </c>
      <c r="M4" s="8">
        <v>76</v>
      </c>
      <c r="N4" s="8">
        <f>M4-L4</f>
        <v>15</v>
      </c>
      <c r="O4" s="8">
        <v>2.7</v>
      </c>
      <c r="P4" s="8">
        <v>10</v>
      </c>
      <c r="Q4" s="8">
        <v>10</v>
      </c>
      <c r="R4" s="8">
        <v>9</v>
      </c>
      <c r="S4" s="8">
        <v>2</v>
      </c>
      <c r="T4" s="8">
        <v>10</v>
      </c>
      <c r="U4" s="8">
        <f>(P4-$T4)^2</f>
        <v>0</v>
      </c>
      <c r="V4" s="8">
        <f t="shared" ref="V4:X13" si="0">(Q4-$T4)^2</f>
        <v>0</v>
      </c>
      <c r="W4" s="8">
        <f t="shared" si="0"/>
        <v>1</v>
      </c>
      <c r="X4" s="8">
        <f t="shared" si="0"/>
        <v>64</v>
      </c>
      <c r="Y4" s="8">
        <v>10</v>
      </c>
      <c r="Z4" s="8">
        <f>(P4-$Y4)^2</f>
        <v>0</v>
      </c>
      <c r="AA4" s="8">
        <f t="shared" ref="AA4:AC13" si="1">(Q4-$Y4)^2</f>
        <v>0</v>
      </c>
      <c r="AB4" s="8">
        <f t="shared" si="1"/>
        <v>1</v>
      </c>
      <c r="AC4" s="8">
        <f t="shared" si="1"/>
        <v>64</v>
      </c>
      <c r="AD4" s="8">
        <v>7</v>
      </c>
      <c r="AE4" s="8">
        <f>(P4-$AD4)^2</f>
        <v>9</v>
      </c>
      <c r="AF4" s="8">
        <f t="shared" ref="AF4:AH13" si="2">(Q4-$AD4)^2</f>
        <v>9</v>
      </c>
      <c r="AG4" s="8">
        <f t="shared" si="2"/>
        <v>4</v>
      </c>
      <c r="AH4" s="8">
        <f t="shared" si="2"/>
        <v>25</v>
      </c>
      <c r="AI4" s="8">
        <v>10</v>
      </c>
      <c r="AJ4" s="8">
        <f>(P4-$AI4)^2</f>
        <v>0</v>
      </c>
      <c r="AK4" s="8">
        <f t="shared" ref="AK4:AM13" si="3">(Q4-$AI4)^2</f>
        <v>0</v>
      </c>
      <c r="AL4" s="8">
        <f t="shared" si="3"/>
        <v>1</v>
      </c>
      <c r="AM4" s="8">
        <f t="shared" si="3"/>
        <v>64</v>
      </c>
      <c r="AN4" s="8">
        <v>6</v>
      </c>
      <c r="AO4" s="8">
        <v>0</v>
      </c>
      <c r="AP4" s="8">
        <v>0</v>
      </c>
      <c r="AQ4" s="8">
        <v>1</v>
      </c>
      <c r="AR4" s="8">
        <v>16</v>
      </c>
      <c r="AS4" s="8">
        <v>10</v>
      </c>
      <c r="AT4" s="8">
        <f>(P4-$AS4)^2</f>
        <v>0</v>
      </c>
      <c r="AU4" s="8">
        <f t="shared" ref="AU4:AW13" si="4">(Q4-$AS4)^2</f>
        <v>0</v>
      </c>
      <c r="AV4" s="8">
        <f t="shared" si="4"/>
        <v>1</v>
      </c>
      <c r="AW4" s="8">
        <f t="shared" si="4"/>
        <v>64</v>
      </c>
      <c r="AY4" s="6" t="s">
        <v>39</v>
      </c>
      <c r="AZ4" s="16">
        <f>PEARSON(C$4:C$13,$G$4:$G$13)</f>
        <v>0.79496056142586968</v>
      </c>
      <c r="BA4" s="16">
        <f>PEARSON(D$4:D$13,$G$4:$G$13)</f>
        <v>0.65261806406866363</v>
      </c>
      <c r="BB4" s="16">
        <f>PEARSON(E$4:E$13,$G$4:$G$13)</f>
        <v>0.30070908363860865</v>
      </c>
      <c r="BC4" s="16">
        <f>PEARSON(F$4:F$13,$G$4:$G$13)</f>
        <v>-0.44444773139753008</v>
      </c>
    </row>
    <row r="5" spans="1:55" x14ac:dyDescent="0.25">
      <c r="A5" s="6" t="s">
        <v>2</v>
      </c>
      <c r="B5" s="7" t="s">
        <v>31</v>
      </c>
      <c r="C5" s="8">
        <v>702</v>
      </c>
      <c r="D5" s="8">
        <v>7</v>
      </c>
      <c r="E5" s="8">
        <v>685</v>
      </c>
      <c r="F5" s="8">
        <v>11</v>
      </c>
      <c r="G5" s="8">
        <v>20.8</v>
      </c>
      <c r="H5" s="8">
        <v>22.6</v>
      </c>
      <c r="I5" s="8">
        <v>1.8</v>
      </c>
      <c r="J5" s="8">
        <v>5.2</v>
      </c>
      <c r="K5" s="8">
        <v>5.6</v>
      </c>
      <c r="L5" s="8">
        <v>69</v>
      </c>
      <c r="M5" s="8">
        <v>88</v>
      </c>
      <c r="N5" s="8">
        <f t="shared" ref="N5:N13" si="5">M5-L5</f>
        <v>19</v>
      </c>
      <c r="O5" s="8">
        <v>3.2</v>
      </c>
      <c r="P5" s="8">
        <v>9</v>
      </c>
      <c r="Q5" s="8">
        <v>9</v>
      </c>
      <c r="R5" s="8">
        <v>8</v>
      </c>
      <c r="S5" s="8">
        <v>1</v>
      </c>
      <c r="T5" s="8">
        <v>9</v>
      </c>
      <c r="U5" s="8">
        <f t="shared" ref="U5:U13" si="6">(P5-$T5)^2</f>
        <v>0</v>
      </c>
      <c r="V5" s="8">
        <f t="shared" si="0"/>
        <v>0</v>
      </c>
      <c r="W5" s="8">
        <f t="shared" si="0"/>
        <v>1</v>
      </c>
      <c r="X5" s="8">
        <f t="shared" si="0"/>
        <v>64</v>
      </c>
      <c r="Y5" s="8">
        <v>9</v>
      </c>
      <c r="Z5" s="8">
        <f t="shared" ref="Z5:Z13" si="7">(P5-$Y5)^2</f>
        <v>0</v>
      </c>
      <c r="AA5" s="8">
        <f t="shared" si="1"/>
        <v>0</v>
      </c>
      <c r="AB5" s="8">
        <f t="shared" si="1"/>
        <v>1</v>
      </c>
      <c r="AC5" s="8">
        <f t="shared" si="1"/>
        <v>64</v>
      </c>
      <c r="AD5" s="8">
        <v>6</v>
      </c>
      <c r="AE5" s="8">
        <f t="shared" ref="AE5:AE13" si="8">(P5-$AD5)^2</f>
        <v>9</v>
      </c>
      <c r="AF5" s="8">
        <f t="shared" si="2"/>
        <v>9</v>
      </c>
      <c r="AG5" s="8">
        <f t="shared" si="2"/>
        <v>4</v>
      </c>
      <c r="AH5" s="8">
        <f t="shared" si="2"/>
        <v>25</v>
      </c>
      <c r="AI5" s="8">
        <v>9</v>
      </c>
      <c r="AJ5" s="8">
        <f t="shared" ref="AJ5:AJ13" si="9">(P5-$AI5)^2</f>
        <v>0</v>
      </c>
      <c r="AK5" s="8">
        <f t="shared" si="3"/>
        <v>0</v>
      </c>
      <c r="AL5" s="8">
        <f t="shared" si="3"/>
        <v>1</v>
      </c>
      <c r="AM5" s="8">
        <f t="shared" si="3"/>
        <v>64</v>
      </c>
      <c r="AN5" s="8">
        <v>5</v>
      </c>
      <c r="AO5" s="8">
        <v>0</v>
      </c>
      <c r="AP5" s="8">
        <v>0</v>
      </c>
      <c r="AQ5" s="8">
        <v>1</v>
      </c>
      <c r="AR5" s="8">
        <v>16</v>
      </c>
      <c r="AS5" s="8">
        <v>9</v>
      </c>
      <c r="AT5" s="8">
        <f t="shared" ref="AT5:AT13" si="10">(P5-$AS5)^2</f>
        <v>0</v>
      </c>
      <c r="AU5" s="8">
        <f t="shared" si="4"/>
        <v>0</v>
      </c>
      <c r="AV5" s="8">
        <f t="shared" si="4"/>
        <v>1</v>
      </c>
      <c r="AW5" s="8">
        <f t="shared" si="4"/>
        <v>64</v>
      </c>
      <c r="AY5" s="6" t="s">
        <v>40</v>
      </c>
      <c r="AZ5" s="16">
        <f>PEARSON(C$4:C$13,$H$4:$H$13)</f>
        <v>0.81549683918223947</v>
      </c>
      <c r="BA5" s="16">
        <f>PEARSON(D$4:D$13,$H$4:$H$13)</f>
        <v>0.64529556444529634</v>
      </c>
      <c r="BB5" s="16">
        <f>PEARSON(E$4:E$13,$H$4:$H$13)</f>
        <v>0.3626698136877885</v>
      </c>
      <c r="BC5" s="16">
        <f>PEARSON(F$4:F$13,$H$4:$H$13)</f>
        <v>-0.46281831793086081</v>
      </c>
    </row>
    <row r="6" spans="1:55" x14ac:dyDescent="0.25">
      <c r="A6" s="6" t="s">
        <v>10</v>
      </c>
      <c r="B6" s="7" t="s">
        <v>26</v>
      </c>
      <c r="C6" s="8">
        <v>2979</v>
      </c>
      <c r="D6" s="8">
        <v>10</v>
      </c>
      <c r="E6" s="8">
        <v>1595</v>
      </c>
      <c r="F6" s="8">
        <v>3</v>
      </c>
      <c r="G6" s="8">
        <v>42.4</v>
      </c>
      <c r="H6" s="8">
        <v>46</v>
      </c>
      <c r="I6" s="8">
        <v>5.9</v>
      </c>
      <c r="J6" s="8">
        <v>6.8</v>
      </c>
      <c r="K6" s="8">
        <v>18.399999999999999</v>
      </c>
      <c r="L6" s="8">
        <v>118</v>
      </c>
      <c r="M6" s="8">
        <v>630</v>
      </c>
      <c r="N6" s="8">
        <f t="shared" si="5"/>
        <v>512</v>
      </c>
      <c r="O6" s="8">
        <v>3.4</v>
      </c>
      <c r="P6" s="8">
        <v>8</v>
      </c>
      <c r="Q6" s="8">
        <v>8</v>
      </c>
      <c r="R6" s="8">
        <v>5</v>
      </c>
      <c r="S6" s="8">
        <v>7</v>
      </c>
      <c r="T6" s="8">
        <v>6</v>
      </c>
      <c r="U6" s="8">
        <f t="shared" si="6"/>
        <v>4</v>
      </c>
      <c r="V6" s="8">
        <f t="shared" si="0"/>
        <v>4</v>
      </c>
      <c r="W6" s="8">
        <f t="shared" si="0"/>
        <v>1</v>
      </c>
      <c r="X6" s="8">
        <f t="shared" si="0"/>
        <v>1</v>
      </c>
      <c r="Y6" s="8">
        <v>6</v>
      </c>
      <c r="Z6" s="8">
        <f t="shared" si="7"/>
        <v>4</v>
      </c>
      <c r="AA6" s="8">
        <f t="shared" si="1"/>
        <v>4</v>
      </c>
      <c r="AB6" s="8">
        <f t="shared" si="1"/>
        <v>1</v>
      </c>
      <c r="AC6" s="8">
        <f t="shared" si="1"/>
        <v>1</v>
      </c>
      <c r="AD6" s="8">
        <v>1</v>
      </c>
      <c r="AE6" s="8">
        <f t="shared" si="8"/>
        <v>49</v>
      </c>
      <c r="AF6" s="8">
        <f t="shared" si="2"/>
        <v>49</v>
      </c>
      <c r="AG6" s="8">
        <f t="shared" si="2"/>
        <v>16</v>
      </c>
      <c r="AH6" s="8">
        <f t="shared" si="2"/>
        <v>36</v>
      </c>
      <c r="AI6" s="8">
        <v>8</v>
      </c>
      <c r="AJ6" s="8">
        <f t="shared" si="9"/>
        <v>0</v>
      </c>
      <c r="AK6" s="8">
        <f t="shared" si="3"/>
        <v>0</v>
      </c>
      <c r="AL6" s="8">
        <f t="shared" si="3"/>
        <v>9</v>
      </c>
      <c r="AM6" s="8">
        <f t="shared" si="3"/>
        <v>1</v>
      </c>
      <c r="AN6" s="8">
        <v>4</v>
      </c>
      <c r="AO6" s="8">
        <v>0</v>
      </c>
      <c r="AP6" s="8">
        <v>0</v>
      </c>
      <c r="AQ6" s="8">
        <v>9</v>
      </c>
      <c r="AR6" s="8">
        <v>0</v>
      </c>
      <c r="AS6" s="8">
        <v>8</v>
      </c>
      <c r="AT6" s="8">
        <f t="shared" si="10"/>
        <v>0</v>
      </c>
      <c r="AU6" s="8">
        <f t="shared" si="4"/>
        <v>0</v>
      </c>
      <c r="AV6" s="8">
        <f t="shared" si="4"/>
        <v>9</v>
      </c>
      <c r="AW6" s="8">
        <f t="shared" si="4"/>
        <v>1</v>
      </c>
      <c r="AY6" s="6" t="s">
        <v>41</v>
      </c>
      <c r="AZ6" s="16">
        <f>PEARSON(C$4:C$13,$I$4:$I$13)</f>
        <v>1.2274770639508343E-3</v>
      </c>
      <c r="BA6" s="16">
        <f>PEARSON(D$4:D$13,$I$4:$I$13)</f>
        <v>-0.28302669106362144</v>
      </c>
      <c r="BB6" s="16">
        <f>PEARSON(E$4:E$13,$I$4:$I$13)</f>
        <v>-0.13048180107333365</v>
      </c>
      <c r="BC6" s="16">
        <f>PEARSON(F$4:F$13,$I$4:$I$13)</f>
        <v>-0.25396479215497747</v>
      </c>
    </row>
    <row r="7" spans="1:55" x14ac:dyDescent="0.25">
      <c r="A7" s="6" t="s">
        <v>6</v>
      </c>
      <c r="B7" s="7" t="s">
        <v>22</v>
      </c>
      <c r="C7" s="8">
        <v>3775</v>
      </c>
      <c r="D7" s="8">
        <v>27</v>
      </c>
      <c r="E7" s="8">
        <v>1478</v>
      </c>
      <c r="F7" s="8">
        <v>3</v>
      </c>
      <c r="G7" s="8">
        <v>49.6</v>
      </c>
      <c r="H7" s="8">
        <v>46.6</v>
      </c>
      <c r="I7" s="8">
        <v>4.2</v>
      </c>
      <c r="J7" s="8">
        <v>7.3</v>
      </c>
      <c r="K7" s="8">
        <v>21.3</v>
      </c>
      <c r="L7" s="8">
        <v>127</v>
      </c>
      <c r="M7" s="8">
        <v>686</v>
      </c>
      <c r="N7" s="8">
        <f t="shared" si="5"/>
        <v>559</v>
      </c>
      <c r="O7" s="8">
        <v>3.7</v>
      </c>
      <c r="P7" s="8">
        <v>7</v>
      </c>
      <c r="Q7" s="8">
        <v>6</v>
      </c>
      <c r="R7" s="8">
        <v>7</v>
      </c>
      <c r="S7" s="8">
        <v>9</v>
      </c>
      <c r="T7" s="8">
        <v>5</v>
      </c>
      <c r="U7" s="8">
        <f t="shared" si="6"/>
        <v>4</v>
      </c>
      <c r="V7" s="8">
        <f t="shared" si="0"/>
        <v>1</v>
      </c>
      <c r="W7" s="8">
        <f t="shared" si="0"/>
        <v>4</v>
      </c>
      <c r="X7" s="8">
        <f t="shared" si="0"/>
        <v>16</v>
      </c>
      <c r="Y7" s="8">
        <v>5</v>
      </c>
      <c r="Z7" s="8">
        <f t="shared" si="7"/>
        <v>4</v>
      </c>
      <c r="AA7" s="8">
        <f t="shared" si="1"/>
        <v>1</v>
      </c>
      <c r="AB7" s="8">
        <f t="shared" si="1"/>
        <v>4</v>
      </c>
      <c r="AC7" s="8">
        <f t="shared" si="1"/>
        <v>16</v>
      </c>
      <c r="AD7" s="8">
        <v>2</v>
      </c>
      <c r="AE7" s="8">
        <f t="shared" si="8"/>
        <v>25</v>
      </c>
      <c r="AF7" s="8">
        <f t="shared" si="2"/>
        <v>16</v>
      </c>
      <c r="AG7" s="8">
        <f t="shared" si="2"/>
        <v>25</v>
      </c>
      <c r="AH7" s="8">
        <f t="shared" si="2"/>
        <v>49</v>
      </c>
      <c r="AI7" s="8">
        <v>7</v>
      </c>
      <c r="AJ7" s="8">
        <f t="shared" si="9"/>
        <v>0</v>
      </c>
      <c r="AK7" s="8">
        <f t="shared" si="3"/>
        <v>1</v>
      </c>
      <c r="AL7" s="8">
        <f t="shared" si="3"/>
        <v>0</v>
      </c>
      <c r="AM7" s="8">
        <f t="shared" si="3"/>
        <v>4</v>
      </c>
      <c r="AN7" s="8">
        <v>3</v>
      </c>
      <c r="AO7" s="8">
        <v>0</v>
      </c>
      <c r="AP7" s="8">
        <v>1</v>
      </c>
      <c r="AQ7" s="8">
        <v>0</v>
      </c>
      <c r="AR7" s="8">
        <v>4</v>
      </c>
      <c r="AS7" s="8">
        <v>7</v>
      </c>
      <c r="AT7" s="8">
        <f t="shared" si="10"/>
        <v>0</v>
      </c>
      <c r="AU7" s="8">
        <f t="shared" si="4"/>
        <v>1</v>
      </c>
      <c r="AV7" s="8">
        <f t="shared" si="4"/>
        <v>0</v>
      </c>
      <c r="AW7" s="8">
        <f t="shared" si="4"/>
        <v>4</v>
      </c>
      <c r="AY7" s="6" t="s">
        <v>42</v>
      </c>
      <c r="AZ7" s="16">
        <f>PEARSON(C$4:C$13,$J$4:$J$13)</f>
        <v>0.94014128674106023</v>
      </c>
      <c r="BA7" s="16">
        <f>PEARSON(D$4:D$13,$J$4:$J$13)</f>
        <v>0.16980203580720488</v>
      </c>
      <c r="BB7" s="16">
        <f>PEARSON(E$4:E$13,$J$4:$J$13)</f>
        <v>0.3300902280638498</v>
      </c>
      <c r="BC7" s="16">
        <f>PEARSON(F$4:F$13,$J$4:$J$13)</f>
        <v>-0.35485415778579443</v>
      </c>
    </row>
    <row r="8" spans="1:55" x14ac:dyDescent="0.25">
      <c r="A8" s="6" t="s">
        <v>11</v>
      </c>
      <c r="B8" s="7" t="s">
        <v>27</v>
      </c>
      <c r="C8" s="8">
        <v>5518</v>
      </c>
      <c r="D8" s="8">
        <v>20</v>
      </c>
      <c r="E8" s="8">
        <v>253</v>
      </c>
      <c r="F8" s="8">
        <v>3</v>
      </c>
      <c r="G8" s="8">
        <v>40</v>
      </c>
      <c r="H8" s="8">
        <v>37.4</v>
      </c>
      <c r="I8" s="8">
        <v>1.4</v>
      </c>
      <c r="J8" s="8">
        <v>9.4</v>
      </c>
      <c r="K8" s="8">
        <v>65</v>
      </c>
      <c r="L8" s="8">
        <v>134</v>
      </c>
      <c r="M8" s="8">
        <v>1255</v>
      </c>
      <c r="N8" s="8">
        <f t="shared" si="5"/>
        <v>1121</v>
      </c>
      <c r="O8" s="8">
        <v>4.0999999999999996</v>
      </c>
      <c r="P8" s="8">
        <v>6</v>
      </c>
      <c r="Q8" s="8">
        <v>7</v>
      </c>
      <c r="R8" s="8">
        <v>10</v>
      </c>
      <c r="S8" s="8">
        <v>10</v>
      </c>
      <c r="T8" s="8">
        <v>7</v>
      </c>
      <c r="U8" s="8">
        <f t="shared" si="6"/>
        <v>1</v>
      </c>
      <c r="V8" s="8">
        <f t="shared" si="0"/>
        <v>0</v>
      </c>
      <c r="W8" s="8">
        <f t="shared" si="0"/>
        <v>9</v>
      </c>
      <c r="X8" s="8">
        <f t="shared" si="0"/>
        <v>9</v>
      </c>
      <c r="Y8" s="8">
        <v>7</v>
      </c>
      <c r="Z8" s="8">
        <f t="shared" si="7"/>
        <v>1</v>
      </c>
      <c r="AA8" s="8">
        <f t="shared" si="1"/>
        <v>0</v>
      </c>
      <c r="AB8" s="8">
        <f t="shared" si="1"/>
        <v>9</v>
      </c>
      <c r="AC8" s="8">
        <f t="shared" si="1"/>
        <v>9</v>
      </c>
      <c r="AD8" s="8">
        <v>10</v>
      </c>
      <c r="AE8" s="8">
        <f t="shared" si="8"/>
        <v>16</v>
      </c>
      <c r="AF8" s="8">
        <f t="shared" si="2"/>
        <v>9</v>
      </c>
      <c r="AG8" s="8">
        <f t="shared" si="2"/>
        <v>0</v>
      </c>
      <c r="AH8" s="8">
        <f t="shared" si="2"/>
        <v>0</v>
      </c>
      <c r="AI8" s="8">
        <v>6</v>
      </c>
      <c r="AJ8" s="8">
        <f t="shared" si="9"/>
        <v>0</v>
      </c>
      <c r="AK8" s="8">
        <f t="shared" si="3"/>
        <v>1</v>
      </c>
      <c r="AL8" s="8">
        <f t="shared" si="3"/>
        <v>16</v>
      </c>
      <c r="AM8" s="8">
        <f t="shared" si="3"/>
        <v>16</v>
      </c>
      <c r="AN8" s="8">
        <v>2</v>
      </c>
      <c r="AO8" s="8">
        <v>0</v>
      </c>
      <c r="AP8" s="8">
        <v>1</v>
      </c>
      <c r="AQ8" s="8">
        <v>0</v>
      </c>
      <c r="AR8" s="8">
        <v>16</v>
      </c>
      <c r="AS8" s="8">
        <v>6</v>
      </c>
      <c r="AT8" s="8">
        <f t="shared" si="10"/>
        <v>0</v>
      </c>
      <c r="AU8" s="8">
        <f t="shared" si="4"/>
        <v>1</v>
      </c>
      <c r="AV8" s="8">
        <f t="shared" si="4"/>
        <v>16</v>
      </c>
      <c r="AW8" s="8">
        <f t="shared" si="4"/>
        <v>16</v>
      </c>
      <c r="AY8" s="6" t="s">
        <v>43</v>
      </c>
      <c r="AZ8" s="16">
        <f>PEARSON(C$4:C$10,$K$4:$K$10)</f>
        <v>0.9539806087578675</v>
      </c>
      <c r="BA8" s="16">
        <f t="shared" ref="BA8:BC8" si="11">PEARSON(D$4:D$10,$K$4:$K$10)</f>
        <v>0.62469516499133659</v>
      </c>
      <c r="BB8" s="16">
        <f t="shared" si="11"/>
        <v>0.41156623238126616</v>
      </c>
      <c r="BC8" s="16">
        <f t="shared" si="11"/>
        <v>-0.61029282800962048</v>
      </c>
    </row>
    <row r="9" spans="1:55" x14ac:dyDescent="0.25">
      <c r="A9" s="6" t="s">
        <v>13</v>
      </c>
      <c r="B9" s="7" t="s">
        <v>28</v>
      </c>
      <c r="C9" s="8">
        <v>6166</v>
      </c>
      <c r="D9" s="8">
        <v>85</v>
      </c>
      <c r="E9" s="8">
        <v>3220</v>
      </c>
      <c r="F9" s="8">
        <v>3</v>
      </c>
      <c r="G9" s="8">
        <v>39</v>
      </c>
      <c r="H9" s="8">
        <v>36</v>
      </c>
      <c r="I9" s="8">
        <v>1.6</v>
      </c>
      <c r="J9" s="8">
        <v>9.6</v>
      </c>
      <c r="K9" s="8">
        <v>68</v>
      </c>
      <c r="L9" s="8">
        <v>183</v>
      </c>
      <c r="M9" s="8">
        <v>675</v>
      </c>
      <c r="N9" s="8">
        <f t="shared" si="5"/>
        <v>492</v>
      </c>
      <c r="O9" s="8">
        <v>4.2</v>
      </c>
      <c r="P9" s="8">
        <v>5</v>
      </c>
      <c r="Q9" s="8">
        <v>4</v>
      </c>
      <c r="R9" s="8">
        <v>3</v>
      </c>
      <c r="S9" s="8">
        <v>5</v>
      </c>
      <c r="T9" s="8">
        <v>8</v>
      </c>
      <c r="U9" s="8">
        <f t="shared" si="6"/>
        <v>9</v>
      </c>
      <c r="V9" s="8">
        <f t="shared" si="0"/>
        <v>16</v>
      </c>
      <c r="W9" s="8">
        <f t="shared" si="0"/>
        <v>25</v>
      </c>
      <c r="X9" s="8">
        <f t="shared" si="0"/>
        <v>9</v>
      </c>
      <c r="Y9" s="8">
        <v>8</v>
      </c>
      <c r="Z9" s="8">
        <f t="shared" si="7"/>
        <v>9</v>
      </c>
      <c r="AA9" s="8">
        <f t="shared" si="1"/>
        <v>16</v>
      </c>
      <c r="AB9" s="8">
        <f t="shared" si="1"/>
        <v>25</v>
      </c>
      <c r="AC9" s="8">
        <f t="shared" si="1"/>
        <v>9</v>
      </c>
      <c r="AD9" s="8">
        <v>9</v>
      </c>
      <c r="AE9" s="8">
        <f t="shared" si="8"/>
        <v>16</v>
      </c>
      <c r="AF9" s="8">
        <f t="shared" si="2"/>
        <v>25</v>
      </c>
      <c r="AG9" s="8">
        <f t="shared" si="2"/>
        <v>36</v>
      </c>
      <c r="AH9" s="8">
        <f t="shared" si="2"/>
        <v>16</v>
      </c>
      <c r="AI9" s="8">
        <v>5</v>
      </c>
      <c r="AJ9" s="8">
        <f t="shared" si="9"/>
        <v>0</v>
      </c>
      <c r="AK9" s="8">
        <f t="shared" si="3"/>
        <v>1</v>
      </c>
      <c r="AL9" s="8">
        <f t="shared" si="3"/>
        <v>4</v>
      </c>
      <c r="AM9" s="8">
        <f t="shared" si="3"/>
        <v>0</v>
      </c>
      <c r="AN9" s="8">
        <v>1</v>
      </c>
      <c r="AO9" s="8">
        <v>0</v>
      </c>
      <c r="AP9" s="8">
        <v>0</v>
      </c>
      <c r="AQ9" s="8">
        <v>4</v>
      </c>
      <c r="AR9" s="8">
        <v>4</v>
      </c>
      <c r="AS9" s="8">
        <v>5</v>
      </c>
      <c r="AT9" s="8">
        <f t="shared" si="10"/>
        <v>0</v>
      </c>
      <c r="AU9" s="8">
        <f t="shared" si="4"/>
        <v>1</v>
      </c>
      <c r="AV9" s="8">
        <f t="shared" si="4"/>
        <v>4</v>
      </c>
      <c r="AW9" s="8">
        <f t="shared" si="4"/>
        <v>0</v>
      </c>
      <c r="AY9" s="6" t="s">
        <v>17</v>
      </c>
      <c r="AZ9" s="16">
        <f>PEARSON(C$4:C$13,$O$4:$O$13)</f>
        <v>0.86113486403720185</v>
      </c>
      <c r="BA9" s="16">
        <f>PEARSON(D$4:D$13,$O$4:$O$13)</f>
        <v>0.60885496758138757</v>
      </c>
      <c r="BB9" s="16">
        <f>PEARSON(E$4:E$13,$O$4:$O$13)</f>
        <v>0.5923971065066137</v>
      </c>
      <c r="BC9" s="16">
        <f>PEARSON(F$4:F$13,$O$4:$O$13)</f>
        <v>-0.39252513710021819</v>
      </c>
    </row>
    <row r="10" spans="1:55" x14ac:dyDescent="0.25">
      <c r="A10" s="6" t="s">
        <v>8</v>
      </c>
      <c r="B10" s="7" t="s">
        <v>24</v>
      </c>
      <c r="C10" s="8">
        <v>6417</v>
      </c>
      <c r="D10" s="8">
        <v>448</v>
      </c>
      <c r="E10" s="8">
        <v>1549</v>
      </c>
      <c r="F10" s="8">
        <v>3</v>
      </c>
      <c r="G10" s="8">
        <v>155.80000000000001</v>
      </c>
      <c r="H10" s="8">
        <v>129</v>
      </c>
      <c r="I10" s="8">
        <v>1.6</v>
      </c>
      <c r="J10" s="8">
        <v>10.6</v>
      </c>
      <c r="K10" s="8">
        <v>73</v>
      </c>
      <c r="L10" s="8">
        <v>138</v>
      </c>
      <c r="M10" s="8">
        <v>1667</v>
      </c>
      <c r="N10" s="8">
        <f t="shared" si="5"/>
        <v>1529</v>
      </c>
      <c r="O10" s="8">
        <v>17</v>
      </c>
      <c r="P10" s="8">
        <v>4</v>
      </c>
      <c r="Q10" s="8">
        <v>1</v>
      </c>
      <c r="R10" s="8">
        <v>6</v>
      </c>
      <c r="S10" s="8">
        <v>8</v>
      </c>
      <c r="T10" s="8">
        <v>2</v>
      </c>
      <c r="U10" s="8">
        <f t="shared" si="6"/>
        <v>4</v>
      </c>
      <c r="V10" s="8">
        <f t="shared" si="0"/>
        <v>1</v>
      </c>
      <c r="W10" s="8">
        <f t="shared" si="0"/>
        <v>16</v>
      </c>
      <c r="X10" s="8">
        <f t="shared" si="0"/>
        <v>36</v>
      </c>
      <c r="Y10" s="8">
        <v>2</v>
      </c>
      <c r="Z10" s="8">
        <f t="shared" si="7"/>
        <v>4</v>
      </c>
      <c r="AA10" s="8">
        <f t="shared" si="1"/>
        <v>1</v>
      </c>
      <c r="AB10" s="8">
        <f t="shared" si="1"/>
        <v>16</v>
      </c>
      <c r="AC10" s="8">
        <f t="shared" si="1"/>
        <v>36</v>
      </c>
      <c r="AD10" s="8">
        <v>8</v>
      </c>
      <c r="AE10" s="8">
        <f t="shared" si="8"/>
        <v>16</v>
      </c>
      <c r="AF10" s="8">
        <f t="shared" si="2"/>
        <v>49</v>
      </c>
      <c r="AG10" s="8">
        <f t="shared" si="2"/>
        <v>4</v>
      </c>
      <c r="AH10" s="8">
        <f t="shared" si="2"/>
        <v>0</v>
      </c>
      <c r="AI10" s="8">
        <v>4</v>
      </c>
      <c r="AJ10" s="8">
        <f t="shared" si="9"/>
        <v>0</v>
      </c>
      <c r="AK10" s="8">
        <f t="shared" si="3"/>
        <v>9</v>
      </c>
      <c r="AL10" s="8">
        <f t="shared" si="3"/>
        <v>4</v>
      </c>
      <c r="AM10" s="8">
        <f t="shared" si="3"/>
        <v>16</v>
      </c>
      <c r="AN10" s="8"/>
      <c r="AO10" s="8"/>
      <c r="AP10" s="8"/>
      <c r="AQ10" s="8"/>
      <c r="AR10" s="8"/>
      <c r="AS10" s="8">
        <v>4</v>
      </c>
      <c r="AT10" s="8">
        <f t="shared" si="10"/>
        <v>0</v>
      </c>
      <c r="AU10" s="8">
        <f t="shared" si="4"/>
        <v>9</v>
      </c>
      <c r="AV10" s="8">
        <f t="shared" si="4"/>
        <v>4</v>
      </c>
      <c r="AW10" s="8">
        <f t="shared" si="4"/>
        <v>16</v>
      </c>
    </row>
    <row r="11" spans="1:55" x14ac:dyDescent="0.25">
      <c r="A11" s="6" t="s">
        <v>5</v>
      </c>
      <c r="B11" s="8" t="s">
        <v>21</v>
      </c>
      <c r="C11" s="8">
        <v>23922</v>
      </c>
      <c r="D11" s="8">
        <v>84.4</v>
      </c>
      <c r="E11" s="8">
        <f>9290</f>
        <v>9290</v>
      </c>
      <c r="F11" s="8">
        <v>3</v>
      </c>
      <c r="G11" s="8">
        <v>102</v>
      </c>
      <c r="H11" s="8">
        <v>95</v>
      </c>
      <c r="I11" s="8">
        <v>2</v>
      </c>
      <c r="J11" s="8">
        <v>18</v>
      </c>
      <c r="K11" s="8"/>
      <c r="L11" s="8"/>
      <c r="M11" s="8"/>
      <c r="N11" s="8">
        <f t="shared" si="5"/>
        <v>0</v>
      </c>
      <c r="O11" s="8">
        <v>18</v>
      </c>
      <c r="P11" s="8">
        <v>3</v>
      </c>
      <c r="Q11" s="8">
        <v>5</v>
      </c>
      <c r="R11" s="8">
        <v>2</v>
      </c>
      <c r="S11" s="8">
        <v>4</v>
      </c>
      <c r="T11" s="8">
        <v>4</v>
      </c>
      <c r="U11" s="8">
        <f t="shared" si="6"/>
        <v>1</v>
      </c>
      <c r="V11" s="8">
        <f t="shared" si="0"/>
        <v>1</v>
      </c>
      <c r="W11" s="8">
        <f t="shared" si="0"/>
        <v>4</v>
      </c>
      <c r="X11" s="8">
        <f t="shared" si="0"/>
        <v>0</v>
      </c>
      <c r="Y11" s="8">
        <v>4</v>
      </c>
      <c r="Z11" s="8">
        <f t="shared" si="7"/>
        <v>1</v>
      </c>
      <c r="AA11" s="8">
        <f t="shared" si="1"/>
        <v>1</v>
      </c>
      <c r="AB11" s="8">
        <f t="shared" si="1"/>
        <v>4</v>
      </c>
      <c r="AC11" s="8">
        <f t="shared" si="1"/>
        <v>0</v>
      </c>
      <c r="AD11" s="8">
        <v>5</v>
      </c>
      <c r="AE11" s="8">
        <f t="shared" si="8"/>
        <v>4</v>
      </c>
      <c r="AF11" s="8">
        <f t="shared" si="2"/>
        <v>0</v>
      </c>
      <c r="AG11" s="8">
        <f t="shared" si="2"/>
        <v>9</v>
      </c>
      <c r="AH11" s="8">
        <f t="shared" si="2"/>
        <v>1</v>
      </c>
      <c r="AI11" s="8">
        <v>3</v>
      </c>
      <c r="AJ11" s="8">
        <f t="shared" si="9"/>
        <v>0</v>
      </c>
      <c r="AK11" s="8">
        <f t="shared" si="3"/>
        <v>4</v>
      </c>
      <c r="AL11" s="8">
        <f t="shared" si="3"/>
        <v>1</v>
      </c>
      <c r="AM11" s="8">
        <f t="shared" si="3"/>
        <v>1</v>
      </c>
      <c r="AN11" s="8"/>
      <c r="AO11" s="8"/>
      <c r="AP11" s="8"/>
      <c r="AQ11" s="8"/>
      <c r="AR11" s="8"/>
      <c r="AS11" s="8">
        <v>3</v>
      </c>
      <c r="AT11" s="8">
        <f t="shared" si="10"/>
        <v>0</v>
      </c>
      <c r="AU11" s="8">
        <f t="shared" si="4"/>
        <v>4</v>
      </c>
      <c r="AV11" s="8">
        <f t="shared" si="4"/>
        <v>1</v>
      </c>
      <c r="AW11" s="8">
        <f t="shared" si="4"/>
        <v>1</v>
      </c>
      <c r="AZ11" t="s">
        <v>59</v>
      </c>
    </row>
    <row r="12" spans="1:55" x14ac:dyDescent="0.25">
      <c r="A12" s="6" t="s">
        <v>7</v>
      </c>
      <c r="B12" s="7" t="s">
        <v>23</v>
      </c>
      <c r="C12" s="8">
        <v>25822</v>
      </c>
      <c r="D12" s="8">
        <v>141</v>
      </c>
      <c r="E12" s="8">
        <v>20729</v>
      </c>
      <c r="F12" s="8">
        <v>3</v>
      </c>
      <c r="G12" s="8">
        <v>110</v>
      </c>
      <c r="H12" s="8">
        <v>102</v>
      </c>
      <c r="I12" s="8">
        <v>2.1</v>
      </c>
      <c r="J12" s="8">
        <v>19.3</v>
      </c>
      <c r="K12" s="8"/>
      <c r="L12" s="8"/>
      <c r="M12" s="8"/>
      <c r="N12" s="8">
        <f t="shared" si="5"/>
        <v>0</v>
      </c>
      <c r="O12" s="8">
        <v>18.2</v>
      </c>
      <c r="P12" s="8">
        <v>2</v>
      </c>
      <c r="Q12" s="8">
        <v>2</v>
      </c>
      <c r="R12" s="8">
        <v>1</v>
      </c>
      <c r="S12" s="8">
        <v>3</v>
      </c>
      <c r="T12" s="8">
        <v>3</v>
      </c>
      <c r="U12" s="8">
        <f t="shared" si="6"/>
        <v>1</v>
      </c>
      <c r="V12" s="8">
        <f t="shared" si="0"/>
        <v>1</v>
      </c>
      <c r="W12" s="8">
        <f t="shared" si="0"/>
        <v>4</v>
      </c>
      <c r="X12" s="8">
        <f t="shared" si="0"/>
        <v>0</v>
      </c>
      <c r="Y12" s="8">
        <v>3</v>
      </c>
      <c r="Z12" s="8">
        <f t="shared" si="7"/>
        <v>1</v>
      </c>
      <c r="AA12" s="8">
        <f t="shared" si="1"/>
        <v>1</v>
      </c>
      <c r="AB12" s="8">
        <f t="shared" si="1"/>
        <v>4</v>
      </c>
      <c r="AC12" s="8">
        <f t="shared" si="1"/>
        <v>0</v>
      </c>
      <c r="AD12" s="8">
        <v>4</v>
      </c>
      <c r="AE12" s="8">
        <f t="shared" si="8"/>
        <v>4</v>
      </c>
      <c r="AF12" s="8">
        <f t="shared" si="2"/>
        <v>4</v>
      </c>
      <c r="AG12" s="8">
        <f t="shared" si="2"/>
        <v>9</v>
      </c>
      <c r="AH12" s="8">
        <f t="shared" si="2"/>
        <v>1</v>
      </c>
      <c r="AI12" s="8">
        <v>2</v>
      </c>
      <c r="AJ12" s="8">
        <f t="shared" si="9"/>
        <v>0</v>
      </c>
      <c r="AK12" s="8">
        <f t="shared" si="3"/>
        <v>0</v>
      </c>
      <c r="AL12" s="8">
        <f t="shared" si="3"/>
        <v>1</v>
      </c>
      <c r="AM12" s="8">
        <f t="shared" si="3"/>
        <v>1</v>
      </c>
      <c r="AN12" s="8"/>
      <c r="AO12" s="8"/>
      <c r="AP12" s="8"/>
      <c r="AQ12" s="8"/>
      <c r="AR12" s="8"/>
      <c r="AS12" s="8">
        <v>2</v>
      </c>
      <c r="AT12" s="8">
        <f t="shared" si="10"/>
        <v>0</v>
      </c>
      <c r="AU12" s="8">
        <f t="shared" si="4"/>
        <v>0</v>
      </c>
      <c r="AV12" s="8">
        <f t="shared" si="4"/>
        <v>1</v>
      </c>
      <c r="AW12" s="8">
        <f t="shared" si="4"/>
        <v>1</v>
      </c>
    </row>
    <row r="13" spans="1:55" x14ac:dyDescent="0.25">
      <c r="A13" s="6" t="s">
        <v>15</v>
      </c>
      <c r="B13" s="7" t="s">
        <v>33</v>
      </c>
      <c r="C13" s="8">
        <v>35260</v>
      </c>
      <c r="D13" s="8">
        <v>98</v>
      </c>
      <c r="E13" s="8">
        <v>2656</v>
      </c>
      <c r="F13" s="8">
        <v>3</v>
      </c>
      <c r="G13" s="8">
        <v>196</v>
      </c>
      <c r="H13" s="8">
        <v>158.6</v>
      </c>
      <c r="I13" s="8">
        <v>3.4</v>
      </c>
      <c r="J13" s="8">
        <v>40</v>
      </c>
      <c r="K13" s="8"/>
      <c r="L13" s="8"/>
      <c r="M13" s="8"/>
      <c r="N13" s="8">
        <f t="shared" si="5"/>
        <v>0</v>
      </c>
      <c r="O13" s="8">
        <v>19.399999999999999</v>
      </c>
      <c r="P13" s="8">
        <v>1</v>
      </c>
      <c r="Q13" s="8">
        <v>3</v>
      </c>
      <c r="R13" s="8">
        <v>4</v>
      </c>
      <c r="S13" s="8">
        <v>6</v>
      </c>
      <c r="T13" s="8">
        <v>1</v>
      </c>
      <c r="U13" s="8">
        <f t="shared" si="6"/>
        <v>0</v>
      </c>
      <c r="V13" s="8">
        <f t="shared" si="0"/>
        <v>4</v>
      </c>
      <c r="W13" s="8">
        <f t="shared" si="0"/>
        <v>9</v>
      </c>
      <c r="X13" s="8">
        <f t="shared" si="0"/>
        <v>25</v>
      </c>
      <c r="Y13" s="8">
        <v>1</v>
      </c>
      <c r="Z13" s="8">
        <f t="shared" si="7"/>
        <v>0</v>
      </c>
      <c r="AA13" s="8">
        <f t="shared" si="1"/>
        <v>4</v>
      </c>
      <c r="AB13" s="8">
        <f t="shared" si="1"/>
        <v>9</v>
      </c>
      <c r="AC13" s="8">
        <f t="shared" si="1"/>
        <v>25</v>
      </c>
      <c r="AD13" s="8">
        <v>3</v>
      </c>
      <c r="AE13" s="8">
        <f t="shared" si="8"/>
        <v>4</v>
      </c>
      <c r="AF13" s="8">
        <f t="shared" si="2"/>
        <v>0</v>
      </c>
      <c r="AG13" s="8">
        <f t="shared" si="2"/>
        <v>1</v>
      </c>
      <c r="AH13" s="8">
        <f t="shared" si="2"/>
        <v>9</v>
      </c>
      <c r="AI13" s="8">
        <v>1</v>
      </c>
      <c r="AJ13" s="8">
        <f t="shared" si="9"/>
        <v>0</v>
      </c>
      <c r="AK13" s="8">
        <f t="shared" si="3"/>
        <v>4</v>
      </c>
      <c r="AL13" s="8">
        <f t="shared" si="3"/>
        <v>9</v>
      </c>
      <c r="AM13" s="8">
        <f t="shared" si="3"/>
        <v>25</v>
      </c>
      <c r="AN13" s="8"/>
      <c r="AO13" s="8"/>
      <c r="AP13" s="8"/>
      <c r="AQ13" s="8"/>
      <c r="AR13" s="8"/>
      <c r="AS13" s="8">
        <v>1</v>
      </c>
      <c r="AT13" s="8">
        <f t="shared" si="10"/>
        <v>0</v>
      </c>
      <c r="AU13" s="8">
        <f t="shared" si="4"/>
        <v>4</v>
      </c>
      <c r="AV13" s="8">
        <f t="shared" si="4"/>
        <v>9</v>
      </c>
      <c r="AW13" s="8">
        <f t="shared" si="4"/>
        <v>25</v>
      </c>
      <c r="AY13" s="15" t="s">
        <v>46</v>
      </c>
      <c r="AZ13" s="15" t="s">
        <v>4</v>
      </c>
      <c r="BA13" s="15" t="s">
        <v>45</v>
      </c>
      <c r="BB13" s="15" t="s">
        <v>37</v>
      </c>
      <c r="BC13" s="15" t="s">
        <v>47</v>
      </c>
    </row>
    <row r="14" spans="1:55" s="3" customFormat="1" x14ac:dyDescent="0.25">
      <c r="A14" s="9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 t="s">
        <v>66</v>
      </c>
      <c r="U14" s="11">
        <f>SUM(U4:U13)</f>
        <v>24</v>
      </c>
      <c r="V14" s="11">
        <f t="shared" ref="V14:X14" si="12">SUM(V4:V13)</f>
        <v>28</v>
      </c>
      <c r="W14" s="11">
        <f t="shared" si="12"/>
        <v>74</v>
      </c>
      <c r="X14" s="11">
        <f t="shared" si="12"/>
        <v>224</v>
      </c>
      <c r="Y14" s="11" t="s">
        <v>66</v>
      </c>
      <c r="Z14" s="11">
        <f>SUM(Z4:Z13)</f>
        <v>24</v>
      </c>
      <c r="AA14" s="11">
        <f t="shared" ref="AA14" si="13">SUM(AA4:AA13)</f>
        <v>28</v>
      </c>
      <c r="AB14" s="11">
        <f t="shared" ref="AB14" si="14">SUM(AB4:AB13)</f>
        <v>74</v>
      </c>
      <c r="AC14" s="11">
        <f t="shared" ref="AC14" si="15">SUM(AC4:AC13)</f>
        <v>224</v>
      </c>
      <c r="AD14" s="11" t="s">
        <v>66</v>
      </c>
      <c r="AE14" s="11">
        <f>SUM(AE4:AE13)</f>
        <v>152</v>
      </c>
      <c r="AF14" s="11">
        <f t="shared" ref="AF14" si="16">SUM(AF4:AF13)</f>
        <v>170</v>
      </c>
      <c r="AG14" s="11">
        <f t="shared" ref="AG14" si="17">SUM(AG4:AG13)</f>
        <v>108</v>
      </c>
      <c r="AH14" s="11">
        <f t="shared" ref="AH14" si="18">SUM(AH4:AH13)</f>
        <v>162</v>
      </c>
      <c r="AI14" s="11" t="s">
        <v>66</v>
      </c>
      <c r="AJ14" s="11">
        <f>SUM(AJ4:AJ13)</f>
        <v>0</v>
      </c>
      <c r="AK14" s="11">
        <f t="shared" ref="AK14" si="19">SUM(AK4:AK13)</f>
        <v>20</v>
      </c>
      <c r="AL14" s="11">
        <f t="shared" ref="AL14" si="20">SUM(AL4:AL13)</f>
        <v>46</v>
      </c>
      <c r="AM14" s="11">
        <f t="shared" ref="AM14" si="21">SUM(AM4:AM13)</f>
        <v>192</v>
      </c>
      <c r="AN14" s="11" t="s">
        <v>66</v>
      </c>
      <c r="AO14" s="11">
        <f>SUM(AO4:AO13)</f>
        <v>0</v>
      </c>
      <c r="AP14" s="11">
        <f t="shared" ref="AP14" si="22">SUM(AP4:AP13)</f>
        <v>2</v>
      </c>
      <c r="AQ14" s="11">
        <f t="shared" ref="AQ14" si="23">SUM(AQ4:AQ13)</f>
        <v>15</v>
      </c>
      <c r="AR14" s="11">
        <f t="shared" ref="AR14" si="24">SUM(AR4:AR13)</f>
        <v>56</v>
      </c>
      <c r="AS14" s="11" t="s">
        <v>66</v>
      </c>
      <c r="AT14" s="11">
        <f>SUM(AT4:AT13)</f>
        <v>0</v>
      </c>
      <c r="AU14" s="11">
        <f t="shared" ref="AU14" si="25">SUM(AU4:AU13)</f>
        <v>20</v>
      </c>
      <c r="AV14" s="11">
        <f t="shared" ref="AV14" si="26">SUM(AV4:AV13)</f>
        <v>46</v>
      </c>
      <c r="AW14" s="11">
        <f t="shared" ref="AW14" si="27">SUM(AW4:AW13)</f>
        <v>192</v>
      </c>
      <c r="AY14" s="6" t="s">
        <v>39</v>
      </c>
      <c r="AZ14" s="16">
        <f>U18</f>
        <v>0.8545454545454545</v>
      </c>
      <c r="BA14" s="16">
        <f t="shared" ref="BA14:BC14" si="28">V18</f>
        <v>0.83030303030303032</v>
      </c>
      <c r="BB14" s="16">
        <v>0.76</v>
      </c>
      <c r="BC14" s="16">
        <f t="shared" si="28"/>
        <v>-0.35757575757575766</v>
      </c>
    </row>
    <row r="15" spans="1:55" s="3" customFormat="1" x14ac:dyDescent="0.25">
      <c r="A15" s="9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 t="s">
        <v>67</v>
      </c>
      <c r="U15" s="11">
        <f>6*U14</f>
        <v>144</v>
      </c>
      <c r="V15" s="11">
        <f t="shared" ref="V15:X15" si="29">6*V14</f>
        <v>168</v>
      </c>
      <c r="W15" s="11">
        <f t="shared" si="29"/>
        <v>444</v>
      </c>
      <c r="X15" s="11">
        <f t="shared" si="29"/>
        <v>1344</v>
      </c>
      <c r="Y15" s="11" t="s">
        <v>67</v>
      </c>
      <c r="Z15" s="11">
        <f>6*Z14</f>
        <v>144</v>
      </c>
      <c r="AA15" s="11">
        <f t="shared" ref="AA15" si="30">6*AA14</f>
        <v>168</v>
      </c>
      <c r="AB15" s="11">
        <f t="shared" ref="AB15" si="31">6*AB14</f>
        <v>444</v>
      </c>
      <c r="AC15" s="11">
        <f t="shared" ref="AC15" si="32">6*AC14</f>
        <v>1344</v>
      </c>
      <c r="AD15" s="11" t="s">
        <v>67</v>
      </c>
      <c r="AE15" s="11">
        <f>6*AE14</f>
        <v>912</v>
      </c>
      <c r="AF15" s="11">
        <f t="shared" ref="AF15" si="33">6*AF14</f>
        <v>1020</v>
      </c>
      <c r="AG15" s="11">
        <f t="shared" ref="AG15" si="34">6*AG14</f>
        <v>648</v>
      </c>
      <c r="AH15" s="11">
        <f t="shared" ref="AH15" si="35">6*AH14</f>
        <v>972</v>
      </c>
      <c r="AI15" s="11" t="s">
        <v>67</v>
      </c>
      <c r="AJ15" s="11">
        <f>6*AJ14</f>
        <v>0</v>
      </c>
      <c r="AK15" s="11">
        <f t="shared" ref="AK15" si="36">6*AK14</f>
        <v>120</v>
      </c>
      <c r="AL15" s="11">
        <f t="shared" ref="AL15" si="37">6*AL14</f>
        <v>276</v>
      </c>
      <c r="AM15" s="11">
        <f t="shared" ref="AM15" si="38">6*AM14</f>
        <v>1152</v>
      </c>
      <c r="AN15" s="11" t="s">
        <v>67</v>
      </c>
      <c r="AO15" s="11">
        <f>6*AO14</f>
        <v>0</v>
      </c>
      <c r="AP15" s="11">
        <f t="shared" ref="AP15" si="39">6*AP14</f>
        <v>12</v>
      </c>
      <c r="AQ15" s="11">
        <f t="shared" ref="AQ15" si="40">6*AQ14</f>
        <v>90</v>
      </c>
      <c r="AR15" s="11">
        <f t="shared" ref="AR15" si="41">6*AR14</f>
        <v>336</v>
      </c>
      <c r="AS15" s="11" t="s">
        <v>67</v>
      </c>
      <c r="AT15" s="11">
        <f>6*AT14</f>
        <v>0</v>
      </c>
      <c r="AU15" s="11">
        <f t="shared" ref="AU15" si="42">6*AU14</f>
        <v>120</v>
      </c>
      <c r="AV15" s="11">
        <f t="shared" ref="AV15" si="43">6*AV14</f>
        <v>276</v>
      </c>
      <c r="AW15" s="11">
        <f t="shared" ref="AW15" si="44">6*AW14</f>
        <v>1152</v>
      </c>
      <c r="AY15" s="6" t="s">
        <v>40</v>
      </c>
      <c r="AZ15" s="16">
        <f>Z18</f>
        <v>0.8545454545454545</v>
      </c>
      <c r="BA15" s="16">
        <f t="shared" ref="BA15:BC15" si="45">AA18</f>
        <v>0.83030303030303032</v>
      </c>
      <c r="BB15" s="16">
        <v>0.76</v>
      </c>
      <c r="BC15" s="16">
        <f t="shared" si="45"/>
        <v>-0.35757575757575766</v>
      </c>
    </row>
    <row r="16" spans="1:55" s="3" customFormat="1" x14ac:dyDescent="0.25">
      <c r="A16" s="9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 t="s">
        <v>68</v>
      </c>
      <c r="U16" s="11">
        <f>COUNT(U4:U13)</f>
        <v>10</v>
      </c>
      <c r="V16" s="11">
        <f t="shared" ref="V16:X16" si="46">COUNT(V4:V13)</f>
        <v>10</v>
      </c>
      <c r="W16" s="11">
        <f t="shared" si="46"/>
        <v>10</v>
      </c>
      <c r="X16" s="11">
        <f t="shared" si="46"/>
        <v>10</v>
      </c>
      <c r="Y16" s="11" t="s">
        <v>68</v>
      </c>
      <c r="Z16" s="11">
        <f>COUNT(Z4:Z13)</f>
        <v>10</v>
      </c>
      <c r="AA16" s="11">
        <f t="shared" ref="AA16:AC16" si="47">COUNT(AA4:AA13)</f>
        <v>10</v>
      </c>
      <c r="AB16" s="11">
        <f t="shared" si="47"/>
        <v>10</v>
      </c>
      <c r="AC16" s="11">
        <f t="shared" si="47"/>
        <v>10</v>
      </c>
      <c r="AD16" s="11" t="s">
        <v>68</v>
      </c>
      <c r="AE16" s="11">
        <f>COUNT(AE4:AE13)</f>
        <v>10</v>
      </c>
      <c r="AF16" s="11">
        <f t="shared" ref="AF16:AH16" si="48">COUNT(AF4:AF13)</f>
        <v>10</v>
      </c>
      <c r="AG16" s="11">
        <f t="shared" si="48"/>
        <v>10</v>
      </c>
      <c r="AH16" s="11">
        <f t="shared" si="48"/>
        <v>10</v>
      </c>
      <c r="AI16" s="11" t="s">
        <v>68</v>
      </c>
      <c r="AJ16" s="11">
        <f>COUNT(AJ4:AJ13)</f>
        <v>10</v>
      </c>
      <c r="AK16" s="11">
        <f t="shared" ref="AK16:AM16" si="49">COUNT(AK4:AK13)</f>
        <v>10</v>
      </c>
      <c r="AL16" s="11">
        <f t="shared" si="49"/>
        <v>10</v>
      </c>
      <c r="AM16" s="11">
        <f t="shared" si="49"/>
        <v>10</v>
      </c>
      <c r="AN16" s="11" t="s">
        <v>68</v>
      </c>
      <c r="AO16" s="11">
        <f>COUNT(AO4:AO13)</f>
        <v>6</v>
      </c>
      <c r="AP16" s="11">
        <f t="shared" ref="AP16:AR16" si="50">COUNT(AP4:AP13)</f>
        <v>6</v>
      </c>
      <c r="AQ16" s="11">
        <f t="shared" si="50"/>
        <v>6</v>
      </c>
      <c r="AR16" s="11">
        <f t="shared" si="50"/>
        <v>6</v>
      </c>
      <c r="AS16" s="11" t="s">
        <v>68</v>
      </c>
      <c r="AT16" s="11">
        <f>COUNT(AT4:AT13)</f>
        <v>10</v>
      </c>
      <c r="AU16" s="11">
        <f t="shared" ref="AU16:AW16" si="51">COUNT(AU4:AU13)</f>
        <v>10</v>
      </c>
      <c r="AV16" s="11">
        <f t="shared" si="51"/>
        <v>10</v>
      </c>
      <c r="AW16" s="11">
        <f t="shared" si="51"/>
        <v>10</v>
      </c>
      <c r="AY16" s="6" t="s">
        <v>41</v>
      </c>
      <c r="AZ16" s="16">
        <v>7.0000000000000007E-2</v>
      </c>
      <c r="BA16" s="16">
        <v>-0.05</v>
      </c>
      <c r="BB16" s="16">
        <v>0.72</v>
      </c>
      <c r="BC16" s="16">
        <f t="shared" ref="BA16:BC16" si="52">AH18</f>
        <v>1.8181818181818188E-2</v>
      </c>
    </row>
    <row r="17" spans="1:55" s="3" customFormat="1" x14ac:dyDescent="0.25">
      <c r="A17" s="9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 t="s">
        <v>69</v>
      </c>
      <c r="U17" s="11">
        <f>U16*(U16^2-1)</f>
        <v>990</v>
      </c>
      <c r="V17" s="11">
        <f t="shared" ref="V17:X17" si="53">V16*(V16^2-1)</f>
        <v>990</v>
      </c>
      <c r="W17" s="11">
        <f t="shared" si="53"/>
        <v>990</v>
      </c>
      <c r="X17" s="11">
        <f t="shared" si="53"/>
        <v>990</v>
      </c>
      <c r="Y17" s="11" t="s">
        <v>69</v>
      </c>
      <c r="Z17" s="11">
        <f>Z16*(Z16^2-1)</f>
        <v>990</v>
      </c>
      <c r="AA17" s="11">
        <f t="shared" ref="AA17" si="54">AA16*(AA16^2-1)</f>
        <v>990</v>
      </c>
      <c r="AB17" s="11">
        <f t="shared" ref="AB17" si="55">AB16*(AB16^2-1)</f>
        <v>990</v>
      </c>
      <c r="AC17" s="11">
        <f t="shared" ref="AC17" si="56">AC16*(AC16^2-1)</f>
        <v>990</v>
      </c>
      <c r="AD17" s="11" t="s">
        <v>69</v>
      </c>
      <c r="AE17" s="11">
        <f>AE16*(AE16^2-1)</f>
        <v>990</v>
      </c>
      <c r="AF17" s="11">
        <f t="shared" ref="AF17" si="57">AF16*(AF16^2-1)</f>
        <v>990</v>
      </c>
      <c r="AG17" s="11">
        <f t="shared" ref="AG17" si="58">AG16*(AG16^2-1)</f>
        <v>990</v>
      </c>
      <c r="AH17" s="11">
        <f t="shared" ref="AH17" si="59">AH16*(AH16^2-1)</f>
        <v>990</v>
      </c>
      <c r="AI17" s="11" t="s">
        <v>69</v>
      </c>
      <c r="AJ17" s="11">
        <f>AJ16*(AJ16^2-1)</f>
        <v>990</v>
      </c>
      <c r="AK17" s="11">
        <f t="shared" ref="AK17" si="60">AK16*(AK16^2-1)</f>
        <v>990</v>
      </c>
      <c r="AL17" s="11">
        <f t="shared" ref="AL17" si="61">AL16*(AL16^2-1)</f>
        <v>990</v>
      </c>
      <c r="AM17" s="11">
        <f t="shared" ref="AM17" si="62">AM16*(AM16^2-1)</f>
        <v>990</v>
      </c>
      <c r="AN17" s="11" t="s">
        <v>69</v>
      </c>
      <c r="AO17" s="11">
        <f>AO16*(AO16^2-1)</f>
        <v>210</v>
      </c>
      <c r="AP17" s="11">
        <f t="shared" ref="AP17" si="63">AP16*(AP16^2-1)</f>
        <v>210</v>
      </c>
      <c r="AQ17" s="11">
        <f t="shared" ref="AQ17" si="64">AQ16*(AQ16^2-1)</f>
        <v>210</v>
      </c>
      <c r="AR17" s="11">
        <f t="shared" ref="AR17" si="65">AR16*(AR16^2-1)</f>
        <v>210</v>
      </c>
      <c r="AS17" s="11" t="s">
        <v>69</v>
      </c>
      <c r="AT17" s="11">
        <f>AT16*(AT16^2-1)</f>
        <v>990</v>
      </c>
      <c r="AU17" s="11">
        <f t="shared" ref="AU17" si="66">AU16*(AU16^2-1)</f>
        <v>990</v>
      </c>
      <c r="AV17" s="11">
        <f t="shared" ref="AV17" si="67">AV16*(AV16^2-1)</f>
        <v>990</v>
      </c>
      <c r="AW17" s="11">
        <f t="shared" ref="AW17" si="68">AW16*(AW16^2-1)</f>
        <v>990</v>
      </c>
      <c r="AY17" s="6" t="s">
        <v>42</v>
      </c>
      <c r="AZ17" s="16">
        <f>AJ18</f>
        <v>1</v>
      </c>
      <c r="BA17" s="16">
        <v>0.88</v>
      </c>
      <c r="BB17" s="16">
        <v>0.52</v>
      </c>
      <c r="BC17" s="16">
        <f t="shared" ref="BA17:BC17" si="69">AM18</f>
        <v>-0.16363636363636358</v>
      </c>
    </row>
    <row r="18" spans="1:55" s="3" customFormat="1" x14ac:dyDescent="0.25">
      <c r="A18" s="9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 t="s">
        <v>70</v>
      </c>
      <c r="U18" s="11">
        <f>1-(U15/U17)</f>
        <v>0.8545454545454545</v>
      </c>
      <c r="V18" s="11">
        <f t="shared" ref="V18:X18" si="70">1-(V15/V17)</f>
        <v>0.83030303030303032</v>
      </c>
      <c r="W18" s="11">
        <f t="shared" si="70"/>
        <v>0.55151515151515151</v>
      </c>
      <c r="X18" s="11">
        <f t="shared" si="70"/>
        <v>-0.35757575757575766</v>
      </c>
      <c r="Y18" s="11" t="s">
        <v>70</v>
      </c>
      <c r="Z18" s="11">
        <f>1-(Z15/Z17)</f>
        <v>0.8545454545454545</v>
      </c>
      <c r="AA18" s="11">
        <f t="shared" ref="AA18" si="71">1-(AA15/AA17)</f>
        <v>0.83030303030303032</v>
      </c>
      <c r="AB18" s="11">
        <f t="shared" ref="AB18" si="72">1-(AB15/AB17)</f>
        <v>0.55151515151515151</v>
      </c>
      <c r="AC18" s="11">
        <f t="shared" ref="AC18" si="73">1-(AC15/AC17)</f>
        <v>-0.35757575757575766</v>
      </c>
      <c r="AD18" s="11" t="s">
        <v>70</v>
      </c>
      <c r="AE18" s="11">
        <f>1-(AE15/AE17)</f>
        <v>7.878787878787874E-2</v>
      </c>
      <c r="AF18" s="11">
        <f t="shared" ref="AF18" si="74">1-(AF15/AF17)</f>
        <v>-3.0303030303030276E-2</v>
      </c>
      <c r="AG18" s="11">
        <f t="shared" ref="AG18" si="75">1-(AG15/AG17)</f>
        <v>0.34545454545454546</v>
      </c>
      <c r="AH18" s="11">
        <f t="shared" ref="AH18" si="76">1-(AH15/AH17)</f>
        <v>1.8181818181818188E-2</v>
      </c>
      <c r="AI18" s="11" t="s">
        <v>70</v>
      </c>
      <c r="AJ18" s="11">
        <f>1-(AJ15/AJ17)</f>
        <v>1</v>
      </c>
      <c r="AK18" s="11">
        <f t="shared" ref="AK18" si="77">1-(AK15/AK17)</f>
        <v>0.87878787878787878</v>
      </c>
      <c r="AL18" s="11">
        <f t="shared" ref="AL18" si="78">1-(AL15/AL17)</f>
        <v>0.72121212121212119</v>
      </c>
      <c r="AM18" s="11">
        <f t="shared" ref="AM18" si="79">1-(AM15/AM17)</f>
        <v>-0.16363636363636358</v>
      </c>
      <c r="AN18" s="11" t="s">
        <v>70</v>
      </c>
      <c r="AO18" s="11">
        <f>1-(AO15/AO17)</f>
        <v>1</v>
      </c>
      <c r="AP18" s="11">
        <f t="shared" ref="AP18" si="80">1-(AP15/AP17)</f>
        <v>0.94285714285714284</v>
      </c>
      <c r="AQ18" s="11">
        <f t="shared" ref="AQ18" si="81">1-(AQ15/AQ17)</f>
        <v>0.5714285714285714</v>
      </c>
      <c r="AR18" s="11">
        <f t="shared" ref="AR18" si="82">1-(AR15/AR17)</f>
        <v>-0.60000000000000009</v>
      </c>
      <c r="AS18" s="11" t="s">
        <v>70</v>
      </c>
      <c r="AT18" s="11">
        <f>1-(AT15/AT17)</f>
        <v>1</v>
      </c>
      <c r="AU18" s="11">
        <f t="shared" ref="AU18" si="83">1-(AU15/AU17)</f>
        <v>0.87878787878787878</v>
      </c>
      <c r="AV18" s="11">
        <f t="shared" ref="AV18" si="84">1-(AV15/AV17)</f>
        <v>0.72121212121212119</v>
      </c>
      <c r="AW18" s="11">
        <f t="shared" ref="AW18" si="85">1-(AW15/AW17)</f>
        <v>-0.16363636363636358</v>
      </c>
      <c r="AY18" s="6" t="s">
        <v>43</v>
      </c>
      <c r="AZ18" s="16">
        <f>AO18</f>
        <v>1</v>
      </c>
      <c r="BA18" s="16">
        <v>0.96</v>
      </c>
      <c r="BB18" s="16">
        <v>-0.04</v>
      </c>
      <c r="BC18" s="16">
        <f t="shared" ref="BA18:BC18" si="86">AR18</f>
        <v>-0.60000000000000009</v>
      </c>
    </row>
    <row r="19" spans="1:55" s="3" customFormat="1" x14ac:dyDescent="0.25">
      <c r="A19" s="9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Y19" s="6" t="s">
        <v>17</v>
      </c>
      <c r="AZ19" s="16">
        <f>AT18</f>
        <v>1</v>
      </c>
      <c r="BA19" s="16">
        <f t="shared" ref="BA19:BC19" si="87">AU18</f>
        <v>0.87878787878787878</v>
      </c>
      <c r="BB19" s="16">
        <v>0.52</v>
      </c>
      <c r="BC19" s="16">
        <f t="shared" si="87"/>
        <v>-0.16363636363636358</v>
      </c>
    </row>
    <row r="20" spans="1:55" x14ac:dyDescent="0.25">
      <c r="A20" s="12" t="s">
        <v>16</v>
      </c>
      <c r="B20" s="7" t="s">
        <v>32</v>
      </c>
      <c r="C20" s="8">
        <v>443</v>
      </c>
      <c r="D20" s="8">
        <v>3.4</v>
      </c>
      <c r="E20" s="8">
        <v>815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v>443</v>
      </c>
      <c r="Q20" s="8">
        <v>3.4</v>
      </c>
      <c r="R20" s="8">
        <v>815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1:55" x14ac:dyDescent="0.25">
      <c r="A21" s="12" t="s">
        <v>9</v>
      </c>
      <c r="B21" s="7" t="s">
        <v>25</v>
      </c>
      <c r="C21" s="8">
        <v>535</v>
      </c>
      <c r="D21" s="8">
        <v>4.5999999999999996</v>
      </c>
      <c r="E21" s="8">
        <v>502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>
        <v>535</v>
      </c>
      <c r="Q21" s="8">
        <v>4.5999999999999996</v>
      </c>
      <c r="R21" s="8">
        <v>502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1:55" x14ac:dyDescent="0.25">
      <c r="A22" s="12" t="s">
        <v>36</v>
      </c>
      <c r="B22" s="7" t="s">
        <v>35</v>
      </c>
      <c r="C22" s="8">
        <v>42434</v>
      </c>
      <c r="D22" s="8">
        <v>117</v>
      </c>
      <c r="E22" s="8">
        <v>2777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>
        <v>42434</v>
      </c>
      <c r="Q22" s="8">
        <v>117</v>
      </c>
      <c r="R22" s="8">
        <v>2777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55" x14ac:dyDescent="0.25">
      <c r="A23" s="12" t="s">
        <v>14</v>
      </c>
      <c r="B23" s="7" t="s">
        <v>29</v>
      </c>
      <c r="C23" s="8">
        <v>56326</v>
      </c>
      <c r="D23" s="8">
        <v>261</v>
      </c>
      <c r="E23" s="8">
        <v>10393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v>56326</v>
      </c>
      <c r="Q23" s="8">
        <v>261</v>
      </c>
      <c r="R23" s="8">
        <v>10393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1:55" x14ac:dyDescent="0.25">
      <c r="A24" s="12" t="s">
        <v>12</v>
      </c>
      <c r="B24" s="7" t="s">
        <v>34</v>
      </c>
      <c r="C24" s="8">
        <v>427109</v>
      </c>
      <c r="D24" s="8">
        <v>818</v>
      </c>
      <c r="E24" s="8">
        <f>45948</f>
        <v>45948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>
        <v>427109</v>
      </c>
      <c r="Q24" s="8">
        <v>818</v>
      </c>
      <c r="R24" s="8">
        <f>45948</f>
        <v>45948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7" spans="1:55" x14ac:dyDescent="0.25">
      <c r="J27" s="2"/>
      <c r="AI27" s="2"/>
    </row>
  </sheetData>
  <sortState ref="C4:V13">
    <sortCondition ref="C4:C13"/>
  </sortState>
  <mergeCells count="8">
    <mergeCell ref="G2:O2"/>
    <mergeCell ref="AD2:AH2"/>
    <mergeCell ref="AI2:AM2"/>
    <mergeCell ref="AN2:AR2"/>
    <mergeCell ref="AS2:AW2"/>
    <mergeCell ref="P2:S2"/>
    <mergeCell ref="T2:X2"/>
    <mergeCell ref="Y2:AC2"/>
  </mergeCells>
  <hyperlinks>
    <hyperlink ref="B7" r:id="rId1"/>
    <hyperlink ref="B12" r:id="rId2"/>
    <hyperlink ref="B10" r:id="rId3"/>
    <hyperlink ref="B21" r:id="rId4"/>
    <hyperlink ref="B6" r:id="rId5"/>
    <hyperlink ref="B8" r:id="rId6"/>
    <hyperlink ref="B9" r:id="rId7"/>
    <hyperlink ref="B23" r:id="rId8"/>
    <hyperlink ref="B4" r:id="rId9"/>
    <hyperlink ref="B20" r:id="rId10"/>
    <hyperlink ref="B5" r:id="rId11"/>
    <hyperlink ref="B13" r:id="rId12"/>
    <hyperlink ref="B24" r:id="rId13"/>
    <hyperlink ref="B22" r:id="rId14"/>
  </hyperlinks>
  <pageMargins left="0.7" right="0.7" top="0.75" bottom="0.75" header="0.3" footer="0.3"/>
  <pageSetup paperSize="9" orientation="portrait" horizontalDpi="0" verticalDpi="0" r:id="rId15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sqref="A1:D7"/>
    </sheetView>
  </sheetViews>
  <sheetFormatPr defaultRowHeight="15" x14ac:dyDescent="0.25"/>
  <sheetData>
    <row r="1" spans="1:8" x14ac:dyDescent="0.25">
      <c r="A1" s="15" t="s">
        <v>46</v>
      </c>
      <c r="B1" s="15" t="s">
        <v>4</v>
      </c>
      <c r="C1" s="15" t="s">
        <v>45</v>
      </c>
      <c r="D1" s="15" t="s">
        <v>37</v>
      </c>
    </row>
    <row r="2" spans="1:8" x14ac:dyDescent="0.25">
      <c r="A2" s="6" t="s">
        <v>39</v>
      </c>
      <c r="B2" s="19" t="s">
        <v>74</v>
      </c>
      <c r="C2" s="19" t="s">
        <v>77</v>
      </c>
      <c r="D2" s="19" t="s">
        <v>81</v>
      </c>
    </row>
    <row r="3" spans="1:8" x14ac:dyDescent="0.25">
      <c r="A3" s="6" t="s">
        <v>40</v>
      </c>
      <c r="B3" s="19" t="s">
        <v>74</v>
      </c>
      <c r="C3" s="19" t="s">
        <v>77</v>
      </c>
      <c r="D3" s="19" t="s">
        <v>81</v>
      </c>
    </row>
    <row r="4" spans="1:8" x14ac:dyDescent="0.25">
      <c r="A4" s="6" t="s">
        <v>41</v>
      </c>
      <c r="B4" s="19" t="s">
        <v>75</v>
      </c>
      <c r="C4" s="20" t="s">
        <v>78</v>
      </c>
      <c r="D4" s="19" t="s">
        <v>82</v>
      </c>
      <c r="G4" s="18"/>
    </row>
    <row r="5" spans="1:8" x14ac:dyDescent="0.25">
      <c r="A5" s="6" t="s">
        <v>42</v>
      </c>
      <c r="B5" s="19" t="s">
        <v>76</v>
      </c>
      <c r="C5" s="19" t="s">
        <v>79</v>
      </c>
      <c r="D5" s="19" t="s">
        <v>83</v>
      </c>
    </row>
    <row r="6" spans="1:8" x14ac:dyDescent="0.25">
      <c r="A6" s="6" t="s">
        <v>43</v>
      </c>
      <c r="B6" s="19" t="s">
        <v>76</v>
      </c>
      <c r="C6" s="19" t="s">
        <v>80</v>
      </c>
      <c r="D6" s="20" t="s">
        <v>84</v>
      </c>
      <c r="H6" s="18"/>
    </row>
    <row r="7" spans="1:8" x14ac:dyDescent="0.25">
      <c r="A7" s="6" t="s">
        <v>17</v>
      </c>
      <c r="B7" s="19" t="s">
        <v>76</v>
      </c>
      <c r="C7" s="19" t="s">
        <v>79</v>
      </c>
      <c r="D7" s="19" t="s">
        <v>83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3" workbookViewId="0">
      <selection activeCell="L13" sqref="A4:L13"/>
    </sheetView>
  </sheetViews>
  <sheetFormatPr defaultRowHeight="15" x14ac:dyDescent="0.25"/>
  <cols>
    <col min="1" max="1" width="12.7109375" customWidth="1"/>
    <col min="2" max="2" width="53.5703125" bestFit="1" customWidth="1"/>
    <col min="3" max="3" width="9" bestFit="1" customWidth="1"/>
    <col min="4" max="4" width="8.140625" bestFit="1" customWidth="1"/>
    <col min="5" max="5" width="6" bestFit="1" customWidth="1"/>
    <col min="6" max="6" width="6.5703125" bestFit="1" customWidth="1"/>
    <col min="7" max="7" width="8.42578125" bestFit="1" customWidth="1"/>
    <col min="8" max="8" width="9" bestFit="1" customWidth="1"/>
    <col min="9" max="10" width="8" bestFit="1" customWidth="1"/>
    <col min="11" max="11" width="7.28515625" bestFit="1" customWidth="1"/>
    <col min="12" max="12" width="8" bestFit="1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7" t="s">
        <v>20</v>
      </c>
      <c r="H2" s="17"/>
      <c r="I2" s="17"/>
      <c r="J2" s="1"/>
      <c r="K2" s="1"/>
      <c r="L2" s="1"/>
    </row>
    <row r="3" spans="1:12" ht="25.5" x14ac:dyDescent="0.25">
      <c r="A3" s="4" t="s">
        <v>3</v>
      </c>
      <c r="B3" s="4" t="s">
        <v>19</v>
      </c>
      <c r="C3" s="4" t="s">
        <v>4</v>
      </c>
      <c r="D3" s="4" t="s">
        <v>38</v>
      </c>
      <c r="E3" s="4" t="s">
        <v>37</v>
      </c>
      <c r="F3" s="4" t="s">
        <v>18</v>
      </c>
      <c r="G3" s="4" t="s">
        <v>39</v>
      </c>
      <c r="H3" s="4" t="s">
        <v>40</v>
      </c>
      <c r="I3" s="5" t="s">
        <v>41</v>
      </c>
      <c r="J3" s="5" t="s">
        <v>42</v>
      </c>
      <c r="K3" s="5" t="s">
        <v>43</v>
      </c>
      <c r="L3" s="4" t="s">
        <v>17</v>
      </c>
    </row>
    <row r="4" spans="1:12" x14ac:dyDescent="0.25">
      <c r="A4" s="6" t="s">
        <v>1</v>
      </c>
      <c r="B4" s="7" t="s">
        <v>30</v>
      </c>
      <c r="C4" s="8">
        <v>187</v>
      </c>
      <c r="D4" s="8">
        <v>1</v>
      </c>
      <c r="E4" s="8">
        <v>539</v>
      </c>
      <c r="F4" s="8">
        <v>6</v>
      </c>
      <c r="G4" s="8">
        <v>12.4</v>
      </c>
      <c r="H4" s="8">
        <v>16.100000000000001</v>
      </c>
      <c r="I4" s="8">
        <v>1.7</v>
      </c>
      <c r="J4" s="8">
        <v>4.4000000000000004</v>
      </c>
      <c r="K4" s="8">
        <v>3.5</v>
      </c>
      <c r="L4" s="8">
        <v>2.7</v>
      </c>
    </row>
    <row r="5" spans="1:12" x14ac:dyDescent="0.25">
      <c r="A5" s="6" t="s">
        <v>2</v>
      </c>
      <c r="B5" s="7" t="s">
        <v>31</v>
      </c>
      <c r="C5" s="8">
        <v>702</v>
      </c>
      <c r="D5" s="8">
        <v>7</v>
      </c>
      <c r="E5" s="8">
        <v>685</v>
      </c>
      <c r="F5" s="8">
        <v>11</v>
      </c>
      <c r="G5" s="8">
        <v>20.8</v>
      </c>
      <c r="H5" s="8">
        <v>22.6</v>
      </c>
      <c r="I5" s="8">
        <v>1.8</v>
      </c>
      <c r="J5" s="8">
        <v>5.2</v>
      </c>
      <c r="K5" s="8">
        <v>5.6</v>
      </c>
      <c r="L5" s="8">
        <v>3.2</v>
      </c>
    </row>
    <row r="6" spans="1:12" x14ac:dyDescent="0.25">
      <c r="A6" s="6" t="s">
        <v>10</v>
      </c>
      <c r="B6" s="7" t="s">
        <v>26</v>
      </c>
      <c r="C6" s="8">
        <v>2979</v>
      </c>
      <c r="D6" s="8">
        <v>10</v>
      </c>
      <c r="E6" s="8">
        <v>1595</v>
      </c>
      <c r="F6" s="8">
        <v>3</v>
      </c>
      <c r="G6" s="8">
        <v>42.4</v>
      </c>
      <c r="H6" s="8">
        <v>46</v>
      </c>
      <c r="I6" s="8">
        <v>5.9</v>
      </c>
      <c r="J6" s="8">
        <v>6.8</v>
      </c>
      <c r="K6" s="8">
        <v>18.399999999999999</v>
      </c>
      <c r="L6" s="8">
        <v>3.4</v>
      </c>
    </row>
    <row r="7" spans="1:12" x14ac:dyDescent="0.25">
      <c r="A7" s="6" t="s">
        <v>11</v>
      </c>
      <c r="B7" s="7" t="s">
        <v>27</v>
      </c>
      <c r="C7" s="8">
        <v>5518</v>
      </c>
      <c r="D7" s="8">
        <v>20</v>
      </c>
      <c r="E7" s="8">
        <v>253</v>
      </c>
      <c r="F7" s="8">
        <v>3</v>
      </c>
      <c r="G7" s="8">
        <v>40</v>
      </c>
      <c r="H7" s="8">
        <v>37.4</v>
      </c>
      <c r="I7" s="8">
        <v>1.4</v>
      </c>
      <c r="J7" s="8">
        <v>9.4</v>
      </c>
      <c r="K7" s="8">
        <v>65</v>
      </c>
      <c r="L7" s="8">
        <v>4.0999999999999996</v>
      </c>
    </row>
    <row r="8" spans="1:12" x14ac:dyDescent="0.25">
      <c r="A8" s="6" t="s">
        <v>6</v>
      </c>
      <c r="B8" s="7" t="s">
        <v>22</v>
      </c>
      <c r="C8" s="8">
        <v>3775</v>
      </c>
      <c r="D8" s="8">
        <v>27</v>
      </c>
      <c r="E8" s="8">
        <v>1478</v>
      </c>
      <c r="F8" s="8">
        <v>3</v>
      </c>
      <c r="G8" s="8">
        <v>49.6</v>
      </c>
      <c r="H8" s="8">
        <v>46.6</v>
      </c>
      <c r="I8" s="8">
        <v>4.2</v>
      </c>
      <c r="J8" s="8">
        <v>7.3</v>
      </c>
      <c r="K8" s="8">
        <v>3.7</v>
      </c>
      <c r="L8" s="8">
        <v>21.3</v>
      </c>
    </row>
    <row r="9" spans="1:12" x14ac:dyDescent="0.25">
      <c r="A9" s="6" t="s">
        <v>5</v>
      </c>
      <c r="B9" s="8" t="s">
        <v>21</v>
      </c>
      <c r="C9" s="8">
        <v>23922</v>
      </c>
      <c r="D9" s="8">
        <v>84.4</v>
      </c>
      <c r="E9" s="8">
        <f>9290</f>
        <v>9290</v>
      </c>
      <c r="F9" s="8">
        <v>3</v>
      </c>
      <c r="G9" s="8">
        <v>102</v>
      </c>
      <c r="H9" s="8">
        <v>95</v>
      </c>
      <c r="I9" s="8">
        <v>2</v>
      </c>
      <c r="J9" s="8">
        <v>18</v>
      </c>
      <c r="K9" s="8"/>
      <c r="L9" s="8">
        <v>18</v>
      </c>
    </row>
    <row r="10" spans="1:12" x14ac:dyDescent="0.25">
      <c r="A10" s="6" t="s">
        <v>13</v>
      </c>
      <c r="B10" s="7" t="s">
        <v>28</v>
      </c>
      <c r="C10" s="8">
        <v>6166</v>
      </c>
      <c r="D10" s="8">
        <v>85</v>
      </c>
      <c r="E10" s="8">
        <v>3220</v>
      </c>
      <c r="F10" s="8">
        <v>3</v>
      </c>
      <c r="G10" s="8">
        <v>39</v>
      </c>
      <c r="H10" s="8">
        <v>36</v>
      </c>
      <c r="I10" s="8">
        <v>1.6</v>
      </c>
      <c r="J10" s="8">
        <v>9.6</v>
      </c>
      <c r="K10" s="8">
        <v>68</v>
      </c>
      <c r="L10" s="8">
        <v>4.2</v>
      </c>
    </row>
    <row r="11" spans="1:12" x14ac:dyDescent="0.25">
      <c r="A11" s="6" t="s">
        <v>15</v>
      </c>
      <c r="B11" s="7" t="s">
        <v>33</v>
      </c>
      <c r="C11" s="8">
        <v>35260</v>
      </c>
      <c r="D11" s="8">
        <v>98</v>
      </c>
      <c r="E11" s="8">
        <v>2656</v>
      </c>
      <c r="F11" s="8">
        <v>3</v>
      </c>
      <c r="G11" s="8">
        <v>196</v>
      </c>
      <c r="H11" s="8">
        <v>158.6</v>
      </c>
      <c r="I11" s="8">
        <v>3.4</v>
      </c>
      <c r="J11" s="8">
        <v>40</v>
      </c>
      <c r="K11" s="8"/>
      <c r="L11" s="8">
        <v>19.399999999999999</v>
      </c>
    </row>
    <row r="12" spans="1:12" x14ac:dyDescent="0.25">
      <c r="A12" s="6" t="s">
        <v>7</v>
      </c>
      <c r="B12" s="7" t="s">
        <v>23</v>
      </c>
      <c r="C12" s="8">
        <v>25822</v>
      </c>
      <c r="D12" s="8">
        <v>141</v>
      </c>
      <c r="E12" s="8">
        <v>20729</v>
      </c>
      <c r="F12" s="8">
        <v>3</v>
      </c>
      <c r="G12" s="8">
        <v>110</v>
      </c>
      <c r="H12" s="8">
        <v>102</v>
      </c>
      <c r="I12" s="8">
        <v>2.1</v>
      </c>
      <c r="J12" s="8">
        <v>19.3</v>
      </c>
      <c r="K12" s="8"/>
      <c r="L12" s="8">
        <v>18.2</v>
      </c>
    </row>
    <row r="13" spans="1:12" x14ac:dyDescent="0.25">
      <c r="A13" s="6" t="s">
        <v>8</v>
      </c>
      <c r="B13" s="7" t="s">
        <v>24</v>
      </c>
      <c r="C13" s="8">
        <v>6417</v>
      </c>
      <c r="D13" s="8">
        <v>448</v>
      </c>
      <c r="E13" s="8">
        <v>1549</v>
      </c>
      <c r="F13" s="8">
        <v>3</v>
      </c>
      <c r="G13" s="8">
        <v>155.80000000000001</v>
      </c>
      <c r="H13" s="8">
        <v>129</v>
      </c>
      <c r="I13" s="8">
        <v>1.6</v>
      </c>
      <c r="J13" s="8">
        <v>10.6</v>
      </c>
      <c r="K13" s="8"/>
      <c r="L13" s="8">
        <v>17</v>
      </c>
    </row>
    <row r="14" spans="1:12" s="3" customFormat="1" x14ac:dyDescent="0.25">
      <c r="A14" s="9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2" t="s">
        <v>16</v>
      </c>
      <c r="B15" s="7" t="s">
        <v>32</v>
      </c>
      <c r="C15" s="8">
        <v>443</v>
      </c>
      <c r="D15" s="8">
        <v>3.4</v>
      </c>
      <c r="E15" s="8">
        <v>815</v>
      </c>
      <c r="F15" s="8"/>
      <c r="G15" s="8"/>
      <c r="H15" s="8"/>
      <c r="I15" s="8"/>
      <c r="J15" s="8"/>
      <c r="K15" s="8"/>
      <c r="L15" s="8"/>
    </row>
    <row r="16" spans="1:12" x14ac:dyDescent="0.25">
      <c r="A16" s="12" t="s">
        <v>9</v>
      </c>
      <c r="B16" s="7" t="s">
        <v>25</v>
      </c>
      <c r="C16" s="8">
        <v>535</v>
      </c>
      <c r="D16" s="8">
        <v>4.5999999999999996</v>
      </c>
      <c r="E16" s="8">
        <v>502</v>
      </c>
      <c r="F16" s="8"/>
      <c r="G16" s="8"/>
      <c r="H16" s="8"/>
      <c r="I16" s="8"/>
      <c r="J16" s="8"/>
      <c r="K16" s="8"/>
      <c r="L16" s="8"/>
    </row>
    <row r="17" spans="1:12" x14ac:dyDescent="0.25">
      <c r="A17" s="12" t="s">
        <v>36</v>
      </c>
      <c r="B17" s="7" t="s">
        <v>35</v>
      </c>
      <c r="C17" s="8">
        <v>42434</v>
      </c>
      <c r="D17" s="8">
        <v>117</v>
      </c>
      <c r="E17" s="8">
        <v>2777</v>
      </c>
      <c r="F17" s="8"/>
      <c r="G17" s="8"/>
      <c r="H17" s="8"/>
      <c r="I17" s="8"/>
      <c r="J17" s="8"/>
      <c r="K17" s="8"/>
      <c r="L17" s="8"/>
    </row>
    <row r="18" spans="1:12" x14ac:dyDescent="0.25">
      <c r="A18" s="12" t="s">
        <v>14</v>
      </c>
      <c r="B18" s="7" t="s">
        <v>29</v>
      </c>
      <c r="C18" s="8">
        <v>56326</v>
      </c>
      <c r="D18" s="8">
        <v>261</v>
      </c>
      <c r="E18" s="8">
        <v>10393</v>
      </c>
      <c r="F18" s="8"/>
      <c r="G18" s="8"/>
      <c r="H18" s="8"/>
      <c r="I18" s="8"/>
      <c r="J18" s="8"/>
      <c r="K18" s="8"/>
      <c r="L18" s="8"/>
    </row>
    <row r="19" spans="1:12" x14ac:dyDescent="0.25">
      <c r="A19" s="12" t="s">
        <v>12</v>
      </c>
      <c r="B19" s="7" t="s">
        <v>34</v>
      </c>
      <c r="C19" s="8">
        <v>427109</v>
      </c>
      <c r="D19" s="8">
        <v>818</v>
      </c>
      <c r="E19" s="8">
        <f>45948</f>
        <v>45948</v>
      </c>
      <c r="F19" s="8"/>
      <c r="G19" s="8"/>
      <c r="H19" s="8"/>
      <c r="I19" s="8"/>
      <c r="J19" s="8"/>
      <c r="K19" s="8"/>
      <c r="L19" s="8"/>
    </row>
    <row r="22" spans="1:12" x14ac:dyDescent="0.25">
      <c r="J22" s="2"/>
    </row>
  </sheetData>
  <sortState ref="A4:L13">
    <sortCondition ref="D4:D13"/>
  </sortState>
  <mergeCells count="1">
    <mergeCell ref="G2:I2"/>
  </mergeCells>
  <hyperlinks>
    <hyperlink ref="B8" r:id="rId1"/>
    <hyperlink ref="B12" r:id="rId2"/>
    <hyperlink ref="B13" r:id="rId3"/>
    <hyperlink ref="B16" r:id="rId4"/>
    <hyperlink ref="B6" r:id="rId5"/>
    <hyperlink ref="B7" r:id="rId6"/>
    <hyperlink ref="B10" r:id="rId7"/>
    <hyperlink ref="B18" r:id="rId8"/>
    <hyperlink ref="B4" r:id="rId9"/>
    <hyperlink ref="B15" r:id="rId10"/>
    <hyperlink ref="B5" r:id="rId11"/>
    <hyperlink ref="B11" r:id="rId12"/>
    <hyperlink ref="B19" r:id="rId13"/>
    <hyperlink ref="B17" r:id="rId14"/>
  </hyperlinks>
  <pageMargins left="0.7" right="0.7" top="0.75" bottom="0.75" header="0.3" footer="0.3"/>
  <pageSetup paperSize="9" orientation="portrait" horizontalDpi="0" verticalDpi="0" r:id="rId15"/>
  <drawing r:id="rId1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1" sqref="B21"/>
    </sheetView>
  </sheetViews>
  <sheetFormatPr defaultRowHeight="15" x14ac:dyDescent="0.25"/>
  <cols>
    <col min="1" max="1" width="12.7109375" customWidth="1"/>
    <col min="2" max="2" width="53.5703125" bestFit="1" customWidth="1"/>
    <col min="3" max="3" width="9" bestFit="1" customWidth="1"/>
    <col min="4" max="4" width="8.140625" bestFit="1" customWidth="1"/>
    <col min="5" max="5" width="6" bestFit="1" customWidth="1"/>
    <col min="6" max="6" width="6.5703125" bestFit="1" customWidth="1"/>
    <col min="7" max="7" width="8.42578125" bestFit="1" customWidth="1"/>
    <col min="8" max="8" width="9" bestFit="1" customWidth="1"/>
    <col min="9" max="10" width="8" bestFit="1" customWidth="1"/>
    <col min="11" max="11" width="7.28515625" bestFit="1" customWidth="1"/>
    <col min="12" max="12" width="8" bestFit="1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7" t="s">
        <v>20</v>
      </c>
      <c r="H2" s="17"/>
      <c r="I2" s="17"/>
      <c r="J2" s="1"/>
      <c r="K2" s="1"/>
      <c r="L2" s="1"/>
    </row>
    <row r="3" spans="1:12" ht="25.5" x14ac:dyDescent="0.25">
      <c r="A3" s="4" t="s">
        <v>3</v>
      </c>
      <c r="B3" s="4" t="s">
        <v>19</v>
      </c>
      <c r="C3" s="4" t="s">
        <v>4</v>
      </c>
      <c r="D3" s="4" t="s">
        <v>38</v>
      </c>
      <c r="E3" s="4" t="s">
        <v>37</v>
      </c>
      <c r="F3" s="4" t="s">
        <v>18</v>
      </c>
      <c r="G3" s="4" t="s">
        <v>39</v>
      </c>
      <c r="H3" s="4" t="s">
        <v>40</v>
      </c>
      <c r="I3" s="5" t="s">
        <v>41</v>
      </c>
      <c r="J3" s="5" t="s">
        <v>42</v>
      </c>
      <c r="K3" s="5" t="s">
        <v>43</v>
      </c>
      <c r="L3" s="4" t="s">
        <v>17</v>
      </c>
    </row>
    <row r="4" spans="1:12" x14ac:dyDescent="0.25">
      <c r="A4" s="6" t="s">
        <v>11</v>
      </c>
      <c r="B4" s="7" t="s">
        <v>27</v>
      </c>
      <c r="C4" s="8">
        <v>5518</v>
      </c>
      <c r="D4" s="8">
        <v>20</v>
      </c>
      <c r="E4" s="8">
        <v>253</v>
      </c>
      <c r="F4" s="8">
        <v>3</v>
      </c>
      <c r="G4" s="8">
        <v>40</v>
      </c>
      <c r="H4" s="8">
        <v>37.4</v>
      </c>
      <c r="I4" s="8">
        <v>1.4</v>
      </c>
      <c r="J4" s="8">
        <v>9.4</v>
      </c>
      <c r="K4" s="8">
        <v>65</v>
      </c>
      <c r="L4" s="8">
        <v>4.0999999999999996</v>
      </c>
    </row>
    <row r="5" spans="1:12" x14ac:dyDescent="0.25">
      <c r="A5" s="6" t="s">
        <v>1</v>
      </c>
      <c r="B5" s="7" t="s">
        <v>30</v>
      </c>
      <c r="C5" s="8">
        <v>187</v>
      </c>
      <c r="D5" s="8">
        <v>1</v>
      </c>
      <c r="E5" s="8">
        <v>539</v>
      </c>
      <c r="F5" s="8">
        <v>6</v>
      </c>
      <c r="G5" s="8">
        <v>12.4</v>
      </c>
      <c r="H5" s="8">
        <v>16.100000000000001</v>
      </c>
      <c r="I5" s="8">
        <v>1.7</v>
      </c>
      <c r="J5" s="8">
        <v>4.4000000000000004</v>
      </c>
      <c r="K5" s="8">
        <v>3.5</v>
      </c>
      <c r="L5" s="8">
        <v>2.7</v>
      </c>
    </row>
    <row r="6" spans="1:12" x14ac:dyDescent="0.25">
      <c r="A6" s="6" t="s">
        <v>2</v>
      </c>
      <c r="B6" s="7" t="s">
        <v>31</v>
      </c>
      <c r="C6" s="8">
        <v>702</v>
      </c>
      <c r="D6" s="8">
        <v>7</v>
      </c>
      <c r="E6" s="8">
        <v>685</v>
      </c>
      <c r="F6" s="8">
        <v>11</v>
      </c>
      <c r="G6" s="8">
        <v>20.8</v>
      </c>
      <c r="H6" s="8">
        <v>22.6</v>
      </c>
      <c r="I6" s="8">
        <v>1.8</v>
      </c>
      <c r="J6" s="8">
        <v>5.2</v>
      </c>
      <c r="K6" s="8">
        <v>5.6</v>
      </c>
      <c r="L6" s="8">
        <v>3.2</v>
      </c>
    </row>
    <row r="7" spans="1:12" x14ac:dyDescent="0.25">
      <c r="A7" s="6" t="s">
        <v>6</v>
      </c>
      <c r="B7" s="7" t="s">
        <v>22</v>
      </c>
      <c r="C7" s="8">
        <v>3775</v>
      </c>
      <c r="D7" s="8">
        <v>27</v>
      </c>
      <c r="E7" s="8">
        <v>1478</v>
      </c>
      <c r="F7" s="8">
        <v>3</v>
      </c>
      <c r="G7" s="8">
        <v>49.6</v>
      </c>
      <c r="H7" s="8">
        <v>46.6</v>
      </c>
      <c r="I7" s="8">
        <v>4.2</v>
      </c>
      <c r="J7" s="8">
        <v>7.3</v>
      </c>
      <c r="K7" s="8">
        <v>3.7</v>
      </c>
      <c r="L7" s="8">
        <v>21.3</v>
      </c>
    </row>
    <row r="8" spans="1:12" x14ac:dyDescent="0.25">
      <c r="A8" s="6" t="s">
        <v>8</v>
      </c>
      <c r="B8" s="7" t="s">
        <v>24</v>
      </c>
      <c r="C8" s="8">
        <v>6417</v>
      </c>
      <c r="D8" s="8">
        <v>448</v>
      </c>
      <c r="E8" s="8">
        <v>1549</v>
      </c>
      <c r="F8" s="8">
        <v>3</v>
      </c>
      <c r="G8" s="8">
        <v>155.80000000000001</v>
      </c>
      <c r="H8" s="8">
        <v>129</v>
      </c>
      <c r="I8" s="8">
        <v>1.6</v>
      </c>
      <c r="J8" s="8">
        <v>10.6</v>
      </c>
      <c r="K8" s="8"/>
      <c r="L8" s="8">
        <v>17</v>
      </c>
    </row>
    <row r="9" spans="1:12" x14ac:dyDescent="0.25">
      <c r="A9" s="6" t="s">
        <v>10</v>
      </c>
      <c r="B9" s="7" t="s">
        <v>26</v>
      </c>
      <c r="C9" s="8">
        <v>2979</v>
      </c>
      <c r="D9" s="8">
        <v>10</v>
      </c>
      <c r="E9" s="8">
        <v>1595</v>
      </c>
      <c r="F9" s="8">
        <v>3</v>
      </c>
      <c r="G9" s="8">
        <v>42.4</v>
      </c>
      <c r="H9" s="8">
        <v>46</v>
      </c>
      <c r="I9" s="8">
        <v>5.9</v>
      </c>
      <c r="J9" s="8">
        <v>6.8</v>
      </c>
      <c r="K9" s="8">
        <v>18.399999999999999</v>
      </c>
      <c r="L9" s="8">
        <v>3.4</v>
      </c>
    </row>
    <row r="10" spans="1:12" x14ac:dyDescent="0.25">
      <c r="A10" s="6" t="s">
        <v>15</v>
      </c>
      <c r="B10" s="7" t="s">
        <v>33</v>
      </c>
      <c r="C10" s="8">
        <v>35260</v>
      </c>
      <c r="D10" s="8">
        <v>98</v>
      </c>
      <c r="E10" s="8">
        <v>2656</v>
      </c>
      <c r="F10" s="8">
        <v>3</v>
      </c>
      <c r="G10" s="8">
        <v>196</v>
      </c>
      <c r="H10" s="8">
        <v>158.6</v>
      </c>
      <c r="I10" s="8">
        <v>3.4</v>
      </c>
      <c r="J10" s="8">
        <v>40</v>
      </c>
      <c r="K10" s="8"/>
      <c r="L10" s="8">
        <v>19.399999999999999</v>
      </c>
    </row>
    <row r="11" spans="1:12" x14ac:dyDescent="0.25">
      <c r="A11" s="6" t="s">
        <v>13</v>
      </c>
      <c r="B11" s="7" t="s">
        <v>28</v>
      </c>
      <c r="C11" s="8">
        <v>6166</v>
      </c>
      <c r="D11" s="8">
        <v>85</v>
      </c>
      <c r="E11" s="8">
        <v>3220</v>
      </c>
      <c r="F11" s="8">
        <v>3</v>
      </c>
      <c r="G11" s="8">
        <v>39</v>
      </c>
      <c r="H11" s="8">
        <v>36</v>
      </c>
      <c r="I11" s="8">
        <v>1.6</v>
      </c>
      <c r="J11" s="8">
        <v>9.6</v>
      </c>
      <c r="K11" s="8">
        <v>68</v>
      </c>
      <c r="L11" s="8">
        <v>4.2</v>
      </c>
    </row>
    <row r="12" spans="1:12" x14ac:dyDescent="0.25">
      <c r="A12" s="6" t="s">
        <v>5</v>
      </c>
      <c r="B12" s="8" t="s">
        <v>21</v>
      </c>
      <c r="C12" s="8">
        <v>23922</v>
      </c>
      <c r="D12" s="8">
        <v>84.4</v>
      </c>
      <c r="E12" s="8">
        <f>9290</f>
        <v>9290</v>
      </c>
      <c r="F12" s="8">
        <v>3</v>
      </c>
      <c r="G12" s="8">
        <v>102</v>
      </c>
      <c r="H12" s="8">
        <v>95</v>
      </c>
      <c r="I12" s="8">
        <v>2</v>
      </c>
      <c r="J12" s="8">
        <v>18</v>
      </c>
      <c r="K12" s="8"/>
      <c r="L12" s="8">
        <v>18</v>
      </c>
    </row>
    <row r="13" spans="1:12" x14ac:dyDescent="0.25">
      <c r="A13" s="6" t="s">
        <v>7</v>
      </c>
      <c r="B13" s="7" t="s">
        <v>23</v>
      </c>
      <c r="C13" s="8">
        <v>25822</v>
      </c>
      <c r="D13" s="8">
        <v>141</v>
      </c>
      <c r="E13" s="8">
        <v>20729</v>
      </c>
      <c r="F13" s="8">
        <v>3</v>
      </c>
      <c r="G13" s="8">
        <v>110</v>
      </c>
      <c r="H13" s="8">
        <v>102</v>
      </c>
      <c r="I13" s="8">
        <v>2.1</v>
      </c>
      <c r="J13" s="8">
        <v>19.3</v>
      </c>
      <c r="K13" s="8"/>
      <c r="L13" s="8">
        <v>18.2</v>
      </c>
    </row>
    <row r="14" spans="1:12" s="3" customFormat="1" x14ac:dyDescent="0.25">
      <c r="A14" s="9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2" t="s">
        <v>16</v>
      </c>
      <c r="B15" s="7" t="s">
        <v>32</v>
      </c>
      <c r="C15" s="8">
        <v>443</v>
      </c>
      <c r="D15" s="8">
        <v>3.4</v>
      </c>
      <c r="E15" s="8">
        <v>815</v>
      </c>
      <c r="F15" s="8"/>
      <c r="G15" s="8"/>
      <c r="H15" s="8"/>
      <c r="I15" s="8"/>
      <c r="J15" s="8"/>
      <c r="K15" s="8"/>
      <c r="L15" s="8"/>
    </row>
    <row r="16" spans="1:12" x14ac:dyDescent="0.25">
      <c r="A16" s="12" t="s">
        <v>9</v>
      </c>
      <c r="B16" s="7" t="s">
        <v>25</v>
      </c>
      <c r="C16" s="8">
        <v>535</v>
      </c>
      <c r="D16" s="8">
        <v>4.5999999999999996</v>
      </c>
      <c r="E16" s="8">
        <v>502</v>
      </c>
      <c r="F16" s="8"/>
      <c r="G16" s="8"/>
      <c r="H16" s="8"/>
      <c r="I16" s="8"/>
      <c r="J16" s="8"/>
      <c r="K16" s="8"/>
      <c r="L16" s="8"/>
    </row>
    <row r="17" spans="1:12" x14ac:dyDescent="0.25">
      <c r="A17" s="12" t="s">
        <v>36</v>
      </c>
      <c r="B17" s="7" t="s">
        <v>35</v>
      </c>
      <c r="C17" s="8">
        <v>42434</v>
      </c>
      <c r="D17" s="8">
        <v>117</v>
      </c>
      <c r="E17" s="8">
        <v>2777</v>
      </c>
      <c r="F17" s="8"/>
      <c r="G17" s="8"/>
      <c r="H17" s="8"/>
      <c r="I17" s="8"/>
      <c r="J17" s="8"/>
      <c r="K17" s="8"/>
      <c r="L17" s="8"/>
    </row>
    <row r="18" spans="1:12" x14ac:dyDescent="0.25">
      <c r="A18" s="12" t="s">
        <v>14</v>
      </c>
      <c r="B18" s="7" t="s">
        <v>29</v>
      </c>
      <c r="C18" s="8">
        <v>56326</v>
      </c>
      <c r="D18" s="8">
        <v>261</v>
      </c>
      <c r="E18" s="8">
        <v>10393</v>
      </c>
      <c r="F18" s="8"/>
      <c r="G18" s="8"/>
      <c r="H18" s="8"/>
      <c r="I18" s="8"/>
      <c r="J18" s="8"/>
      <c r="K18" s="8"/>
      <c r="L18" s="8"/>
    </row>
    <row r="19" spans="1:12" x14ac:dyDescent="0.25">
      <c r="A19" s="12" t="s">
        <v>12</v>
      </c>
      <c r="B19" s="7" t="s">
        <v>34</v>
      </c>
      <c r="C19" s="8">
        <v>427109</v>
      </c>
      <c r="D19" s="8">
        <v>818</v>
      </c>
      <c r="E19" s="8">
        <f>45948</f>
        <v>45948</v>
      </c>
      <c r="F19" s="8"/>
      <c r="G19" s="8"/>
      <c r="H19" s="8"/>
      <c r="I19" s="8"/>
      <c r="J19" s="8"/>
      <c r="K19" s="8"/>
      <c r="L19" s="8"/>
    </row>
    <row r="22" spans="1:12" x14ac:dyDescent="0.25">
      <c r="J22" s="2"/>
    </row>
  </sheetData>
  <sortState ref="A4:L13">
    <sortCondition ref="E4:E13"/>
  </sortState>
  <mergeCells count="1">
    <mergeCell ref="G2:I2"/>
  </mergeCells>
  <hyperlinks>
    <hyperlink ref="B7" r:id="rId1"/>
    <hyperlink ref="B13" r:id="rId2"/>
    <hyperlink ref="B8" r:id="rId3"/>
    <hyperlink ref="B16" r:id="rId4"/>
    <hyperlink ref="B9" r:id="rId5"/>
    <hyperlink ref="B4" r:id="rId6"/>
    <hyperlink ref="B11" r:id="rId7"/>
    <hyperlink ref="B18" r:id="rId8"/>
    <hyperlink ref="B5" r:id="rId9"/>
    <hyperlink ref="B15" r:id="rId10"/>
    <hyperlink ref="B6" r:id="rId11"/>
    <hyperlink ref="B10" r:id="rId12"/>
    <hyperlink ref="B19" r:id="rId13"/>
    <hyperlink ref="B17" r:id="rId14"/>
  </hyperlinks>
  <pageMargins left="0.7" right="0.7" top="0.75" bottom="0.75" header="0.3" footer="0.3"/>
  <pageSetup paperSize="9" orientation="portrait" horizontalDpi="0" verticalDpi="0" r:id="rId15"/>
  <drawing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22" workbookViewId="0">
      <selection activeCell="I24" sqref="I24"/>
    </sheetView>
  </sheetViews>
  <sheetFormatPr defaultRowHeight="15" x14ac:dyDescent="0.25"/>
  <cols>
    <col min="1" max="1" width="12.7109375" customWidth="1"/>
    <col min="2" max="2" width="53.5703125" bestFit="1" customWidth="1"/>
    <col min="3" max="3" width="9" bestFit="1" customWidth="1"/>
    <col min="4" max="4" width="8.140625" bestFit="1" customWidth="1"/>
    <col min="5" max="5" width="6" bestFit="1" customWidth="1"/>
    <col min="6" max="6" width="6.5703125" bestFit="1" customWidth="1"/>
    <col min="7" max="7" width="8.42578125" bestFit="1" customWidth="1"/>
    <col min="8" max="8" width="9" bestFit="1" customWidth="1"/>
    <col min="9" max="10" width="8" bestFit="1" customWidth="1"/>
    <col min="11" max="11" width="7.28515625" bestFit="1" customWidth="1"/>
    <col min="12" max="12" width="8" bestFit="1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7" t="s">
        <v>20</v>
      </c>
      <c r="H2" s="17"/>
      <c r="I2" s="17"/>
      <c r="J2" s="1"/>
      <c r="K2" s="1"/>
      <c r="L2" s="1"/>
    </row>
    <row r="3" spans="1:12" ht="25.5" x14ac:dyDescent="0.25">
      <c r="A3" s="4" t="s">
        <v>3</v>
      </c>
      <c r="B3" s="4" t="s">
        <v>19</v>
      </c>
      <c r="C3" s="4" t="s">
        <v>4</v>
      </c>
      <c r="D3" s="4" t="s">
        <v>38</v>
      </c>
      <c r="E3" s="4" t="s">
        <v>37</v>
      </c>
      <c r="F3" s="4" t="s">
        <v>18</v>
      </c>
      <c r="G3" s="4" t="s">
        <v>39</v>
      </c>
      <c r="H3" s="4" t="s">
        <v>40</v>
      </c>
      <c r="I3" s="5" t="s">
        <v>41</v>
      </c>
      <c r="J3" s="5" t="s">
        <v>42</v>
      </c>
      <c r="K3" s="5" t="s">
        <v>43</v>
      </c>
      <c r="L3" s="4" t="s">
        <v>17</v>
      </c>
    </row>
    <row r="4" spans="1:12" x14ac:dyDescent="0.25">
      <c r="A4" s="6" t="s">
        <v>10</v>
      </c>
      <c r="B4" s="7" t="s">
        <v>26</v>
      </c>
      <c r="C4" s="8">
        <v>2979</v>
      </c>
      <c r="D4" s="8">
        <v>10</v>
      </c>
      <c r="E4" s="8">
        <v>1595</v>
      </c>
      <c r="F4" s="8">
        <v>3</v>
      </c>
      <c r="G4" s="8">
        <v>42.4</v>
      </c>
      <c r="H4" s="8">
        <v>46</v>
      </c>
      <c r="I4" s="8">
        <v>5.9</v>
      </c>
      <c r="J4" s="8">
        <v>6.8</v>
      </c>
      <c r="K4" s="8">
        <v>18.399999999999999</v>
      </c>
      <c r="L4" s="8">
        <v>3.4</v>
      </c>
    </row>
    <row r="5" spans="1:12" x14ac:dyDescent="0.25">
      <c r="A5" s="6" t="s">
        <v>6</v>
      </c>
      <c r="B5" s="7" t="s">
        <v>22</v>
      </c>
      <c r="C5" s="8">
        <v>3775</v>
      </c>
      <c r="D5" s="8">
        <v>27</v>
      </c>
      <c r="E5" s="8">
        <v>1478</v>
      </c>
      <c r="F5" s="8">
        <v>3</v>
      </c>
      <c r="G5" s="8">
        <v>49.6</v>
      </c>
      <c r="H5" s="8">
        <v>46.6</v>
      </c>
      <c r="I5" s="8">
        <v>4.2</v>
      </c>
      <c r="J5" s="8">
        <v>7.3</v>
      </c>
      <c r="K5" s="8">
        <v>3.7</v>
      </c>
      <c r="L5" s="8">
        <v>21.3</v>
      </c>
    </row>
    <row r="6" spans="1:12" x14ac:dyDescent="0.25">
      <c r="A6" s="6" t="s">
        <v>11</v>
      </c>
      <c r="B6" s="7" t="s">
        <v>27</v>
      </c>
      <c r="C6" s="8">
        <v>5518</v>
      </c>
      <c r="D6" s="8">
        <v>20</v>
      </c>
      <c r="E6" s="8">
        <v>253</v>
      </c>
      <c r="F6" s="8">
        <v>3</v>
      </c>
      <c r="G6" s="8">
        <v>40</v>
      </c>
      <c r="H6" s="8">
        <v>37.4</v>
      </c>
      <c r="I6" s="8">
        <v>1.4</v>
      </c>
      <c r="J6" s="8">
        <v>9.4</v>
      </c>
      <c r="K6" s="8">
        <v>65</v>
      </c>
      <c r="L6" s="8">
        <v>4.0999999999999996</v>
      </c>
    </row>
    <row r="7" spans="1:12" x14ac:dyDescent="0.25">
      <c r="A7" s="6" t="s">
        <v>13</v>
      </c>
      <c r="B7" s="7" t="s">
        <v>28</v>
      </c>
      <c r="C7" s="8">
        <v>6166</v>
      </c>
      <c r="D7" s="8">
        <v>85</v>
      </c>
      <c r="E7" s="8">
        <v>3220</v>
      </c>
      <c r="F7" s="8">
        <v>3</v>
      </c>
      <c r="G7" s="8">
        <v>39</v>
      </c>
      <c r="H7" s="8">
        <v>36</v>
      </c>
      <c r="I7" s="8">
        <v>1.6</v>
      </c>
      <c r="J7" s="8">
        <v>9.6</v>
      </c>
      <c r="K7" s="8">
        <v>68</v>
      </c>
      <c r="L7" s="8">
        <v>4.2</v>
      </c>
    </row>
    <row r="8" spans="1:12" x14ac:dyDescent="0.25">
      <c r="A8" s="6" t="s">
        <v>8</v>
      </c>
      <c r="B8" s="7" t="s">
        <v>24</v>
      </c>
      <c r="C8" s="8">
        <v>6417</v>
      </c>
      <c r="D8" s="8">
        <v>448</v>
      </c>
      <c r="E8" s="8">
        <v>1549</v>
      </c>
      <c r="F8" s="8">
        <v>3</v>
      </c>
      <c r="G8" s="8">
        <v>155.80000000000001</v>
      </c>
      <c r="H8" s="8">
        <v>129</v>
      </c>
      <c r="I8" s="8">
        <v>1.6</v>
      </c>
      <c r="J8" s="8">
        <v>10.6</v>
      </c>
      <c r="K8" s="8"/>
      <c r="L8" s="8">
        <v>17</v>
      </c>
    </row>
    <row r="9" spans="1:12" x14ac:dyDescent="0.25">
      <c r="A9" s="6" t="s">
        <v>5</v>
      </c>
      <c r="B9" s="8" t="s">
        <v>21</v>
      </c>
      <c r="C9" s="8">
        <v>23922</v>
      </c>
      <c r="D9" s="8">
        <v>84.4</v>
      </c>
      <c r="E9" s="8">
        <f>9290</f>
        <v>9290</v>
      </c>
      <c r="F9" s="8">
        <v>3</v>
      </c>
      <c r="G9" s="8">
        <v>102</v>
      </c>
      <c r="H9" s="8">
        <v>95</v>
      </c>
      <c r="I9" s="8">
        <v>2</v>
      </c>
      <c r="J9" s="8">
        <v>18</v>
      </c>
      <c r="K9" s="8"/>
      <c r="L9" s="8">
        <v>18</v>
      </c>
    </row>
    <row r="10" spans="1:12" x14ac:dyDescent="0.25">
      <c r="A10" s="6" t="s">
        <v>7</v>
      </c>
      <c r="B10" s="7" t="s">
        <v>23</v>
      </c>
      <c r="C10" s="8">
        <v>25822</v>
      </c>
      <c r="D10" s="8">
        <v>141</v>
      </c>
      <c r="E10" s="8">
        <v>20729</v>
      </c>
      <c r="F10" s="8">
        <v>3</v>
      </c>
      <c r="G10" s="8">
        <v>110</v>
      </c>
      <c r="H10" s="8">
        <v>102</v>
      </c>
      <c r="I10" s="8">
        <v>2.1</v>
      </c>
      <c r="J10" s="8">
        <v>19.3</v>
      </c>
      <c r="K10" s="8"/>
      <c r="L10" s="8">
        <v>18.2</v>
      </c>
    </row>
    <row r="11" spans="1:12" x14ac:dyDescent="0.25">
      <c r="A11" s="6" t="s">
        <v>15</v>
      </c>
      <c r="B11" s="7" t="s">
        <v>33</v>
      </c>
      <c r="C11" s="8">
        <v>35260</v>
      </c>
      <c r="D11" s="8">
        <v>98</v>
      </c>
      <c r="E11" s="8">
        <v>2656</v>
      </c>
      <c r="F11" s="8">
        <v>3</v>
      </c>
      <c r="G11" s="8">
        <v>196</v>
      </c>
      <c r="H11" s="8">
        <v>158.6</v>
      </c>
      <c r="I11" s="8">
        <v>3.4</v>
      </c>
      <c r="J11" s="8">
        <v>40</v>
      </c>
      <c r="K11" s="8"/>
      <c r="L11" s="8">
        <v>19.399999999999999</v>
      </c>
    </row>
    <row r="12" spans="1:12" x14ac:dyDescent="0.25">
      <c r="A12" s="6" t="s">
        <v>1</v>
      </c>
      <c r="B12" s="7" t="s">
        <v>30</v>
      </c>
      <c r="C12" s="8">
        <v>187</v>
      </c>
      <c r="D12" s="8">
        <v>1</v>
      </c>
      <c r="E12" s="8">
        <v>539</v>
      </c>
      <c r="F12" s="8">
        <v>6</v>
      </c>
      <c r="G12" s="8">
        <v>12.4</v>
      </c>
      <c r="H12" s="8">
        <v>16.100000000000001</v>
      </c>
      <c r="I12" s="8">
        <v>1.7</v>
      </c>
      <c r="J12" s="8">
        <v>4.4000000000000004</v>
      </c>
      <c r="K12" s="8">
        <v>3.5</v>
      </c>
      <c r="L12" s="8">
        <v>2.7</v>
      </c>
    </row>
    <row r="13" spans="1:12" x14ac:dyDescent="0.25">
      <c r="A13" s="6" t="s">
        <v>2</v>
      </c>
      <c r="B13" s="7" t="s">
        <v>31</v>
      </c>
      <c r="C13" s="8">
        <v>702</v>
      </c>
      <c r="D13" s="8">
        <v>7</v>
      </c>
      <c r="E13" s="8">
        <v>685</v>
      </c>
      <c r="F13" s="8">
        <v>11</v>
      </c>
      <c r="G13" s="8">
        <v>20.8</v>
      </c>
      <c r="H13" s="8">
        <v>22.6</v>
      </c>
      <c r="I13" s="8">
        <v>1.8</v>
      </c>
      <c r="J13" s="8">
        <v>5.2</v>
      </c>
      <c r="K13" s="8">
        <v>5.6</v>
      </c>
      <c r="L13" s="8">
        <v>3.2</v>
      </c>
    </row>
    <row r="14" spans="1:12" s="3" customFormat="1" x14ac:dyDescent="0.25">
      <c r="A14" s="9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2" t="s">
        <v>16</v>
      </c>
      <c r="B15" s="7" t="s">
        <v>32</v>
      </c>
      <c r="C15" s="8">
        <v>443</v>
      </c>
      <c r="D15" s="8">
        <v>3.4</v>
      </c>
      <c r="E15" s="8">
        <v>815</v>
      </c>
      <c r="F15" s="8"/>
      <c r="G15" s="8"/>
      <c r="H15" s="8"/>
      <c r="I15" s="8"/>
      <c r="J15" s="8"/>
      <c r="K15" s="8"/>
      <c r="L15" s="8"/>
    </row>
    <row r="16" spans="1:12" x14ac:dyDescent="0.25">
      <c r="A16" s="12" t="s">
        <v>9</v>
      </c>
      <c r="B16" s="7" t="s">
        <v>25</v>
      </c>
      <c r="C16" s="8">
        <v>535</v>
      </c>
      <c r="D16" s="8">
        <v>4.5999999999999996</v>
      </c>
      <c r="E16" s="8">
        <v>502</v>
      </c>
      <c r="F16" s="8"/>
      <c r="G16" s="8"/>
      <c r="H16" s="8"/>
      <c r="I16" s="8"/>
      <c r="J16" s="8"/>
      <c r="K16" s="8"/>
      <c r="L16" s="8"/>
    </row>
    <row r="17" spans="1:12" x14ac:dyDescent="0.25">
      <c r="A17" s="12" t="s">
        <v>36</v>
      </c>
      <c r="B17" s="7" t="s">
        <v>35</v>
      </c>
      <c r="C17" s="8">
        <v>42434</v>
      </c>
      <c r="D17" s="8">
        <v>117</v>
      </c>
      <c r="E17" s="8">
        <v>2777</v>
      </c>
      <c r="F17" s="8"/>
      <c r="G17" s="8"/>
      <c r="H17" s="8"/>
      <c r="I17" s="8"/>
      <c r="J17" s="8"/>
      <c r="K17" s="8"/>
      <c r="L17" s="8"/>
    </row>
    <row r="18" spans="1:12" x14ac:dyDescent="0.25">
      <c r="A18" s="12" t="s">
        <v>14</v>
      </c>
      <c r="B18" s="7" t="s">
        <v>29</v>
      </c>
      <c r="C18" s="8">
        <v>56326</v>
      </c>
      <c r="D18" s="8">
        <v>261</v>
      </c>
      <c r="E18" s="8">
        <v>10393</v>
      </c>
      <c r="F18" s="8"/>
      <c r="G18" s="8"/>
      <c r="H18" s="8"/>
      <c r="I18" s="8"/>
      <c r="J18" s="8"/>
      <c r="K18" s="8"/>
      <c r="L18" s="8"/>
    </row>
    <row r="19" spans="1:12" x14ac:dyDescent="0.25">
      <c r="A19" s="12" t="s">
        <v>12</v>
      </c>
      <c r="B19" s="7" t="s">
        <v>34</v>
      </c>
      <c r="C19" s="8">
        <v>427109</v>
      </c>
      <c r="D19" s="8">
        <v>818</v>
      </c>
      <c r="E19" s="8">
        <f>45948</f>
        <v>45948</v>
      </c>
      <c r="F19" s="8"/>
      <c r="G19" s="8"/>
      <c r="H19" s="8"/>
      <c r="I19" s="8"/>
      <c r="J19" s="8"/>
      <c r="K19" s="8"/>
      <c r="L19" s="8"/>
    </row>
    <row r="22" spans="1:12" x14ac:dyDescent="0.25">
      <c r="J22" s="2"/>
    </row>
  </sheetData>
  <sortState ref="A4:L13">
    <sortCondition ref="F4:F13"/>
  </sortState>
  <mergeCells count="1">
    <mergeCell ref="G2:I2"/>
  </mergeCells>
  <hyperlinks>
    <hyperlink ref="B5" r:id="rId1"/>
    <hyperlink ref="B10" r:id="rId2"/>
    <hyperlink ref="B8" r:id="rId3"/>
    <hyperlink ref="B16" r:id="rId4"/>
    <hyperlink ref="B4" r:id="rId5"/>
    <hyperlink ref="B6" r:id="rId6"/>
    <hyperlink ref="B7" r:id="rId7"/>
    <hyperlink ref="B18" r:id="rId8"/>
    <hyperlink ref="B12" r:id="rId9"/>
    <hyperlink ref="B15" r:id="rId10"/>
    <hyperlink ref="B13" r:id="rId11"/>
    <hyperlink ref="B11" r:id="rId12"/>
    <hyperlink ref="B19" r:id="rId13"/>
    <hyperlink ref="B17" r:id="rId14"/>
  </hyperlinks>
  <pageMargins left="0.7" right="0.7" top="0.75" bottom="0.75" header="0.3" footer="0.3"/>
  <pageSetup paperSize="9" orientation="portrait" horizontalDpi="0" verticalDpi="0" r:id="rId15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 por Commit</vt:lpstr>
      <vt:lpstr>Planilha2</vt:lpstr>
      <vt:lpstr>Planilha1</vt:lpstr>
      <vt:lpstr>Dados por Tamanho</vt:lpstr>
      <vt:lpstr>Dados por Nr. Arquivos</vt:lpstr>
      <vt:lpstr>Dados por Nr. Nós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2016-09-15T16:52:56Z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f1ed1cbb-61e4-4d99-8c16-7762622456df</vt:lpwstr>
  </property>
</Properties>
</file>