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webextensions/webextension1.xml" ContentType="application/vnd.ms-office.webextension+xml"/>
  <Override PartName="/xl/tables/table2.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94960610-E5AA-4649-B750-E1D030394C17}" xr6:coauthVersionLast="47" xr6:coauthVersionMax="47" xr10:uidLastSave="{00000000-0000-0000-0000-000000000000}"/>
  <bookViews>
    <workbookView xWindow="29235" yWindow="390" windowWidth="27645" windowHeight="14685" activeTab="3" xr2:uid="{4587A254-3861-48D2-8510-47F2D6F3D14C}"/>
  </bookViews>
  <sheets>
    <sheet name="A3Template" sheetId="9" r:id="rId1"/>
    <sheet name="WBS-List" sheetId="7" r:id="rId2"/>
    <sheet name="WBS-Diagram" sheetId="8" r:id="rId3"/>
    <sheet name="TasksGantt" sheetId="2" r:id="rId4"/>
    <sheet name="TasksSummary" sheetId="6" r:id="rId5"/>
    <sheet name="Settings" sheetId="1" r:id="rId6"/>
    <sheet name="ProjectPlan" sheetId="10" r:id="rId7"/>
    <sheet name="HoursLog" sheetId="11" r:id="rId8"/>
    <sheet name="ProgressReports" sheetId="12" r:id="rId9"/>
    <sheet name="MeetingAgendas" sheetId="13" r:id="rId10"/>
    <sheet name="People" sheetId="14" r:id="rId11"/>
    <sheet name="Searches" sheetId="15" r:id="rId12"/>
    <sheet name="Literature" sheetId="16" r:id="rId13"/>
    <sheet name="WritingNotes" sheetId="17" r:id="rId14"/>
  </sheets>
  <externalReferences>
    <externalReference r:id="rId15"/>
    <externalReference r:id="rId16"/>
  </externalReferences>
  <definedNames>
    <definedName name="_xlnm._FilterDatabase" localSheetId="11" hidden="1">Searches!$A$1:$D$3</definedName>
    <definedName name="_xlnm._FilterDatabase" localSheetId="13" hidden="1">WritingNotes!$A$1:$E$2</definedName>
    <definedName name="AEndDate" localSheetId="3">TasksGantt!$T1</definedName>
    <definedName name="Assigneedd">AssigneeTable[Assignee]</definedName>
    <definedName name="AStartDate" localSheetId="3">TasksGantt!$S1</definedName>
    <definedName name="CombinedDeliverables" localSheetId="1">'WBS-List'!$A$13:$A$19,'WBS-List'!$B$13:$B$19,'WBS-List'!$C$13:$C$16</definedName>
    <definedName name="d.id" localSheetId="3">[1]TaskPlanning!$L1</definedName>
    <definedName name="date" localSheetId="3">TasksGantt!A$17</definedName>
    <definedName name="DIDcol">TaskTable[Dependency
ID]</definedName>
    <definedName name="DIDdd">TaskTable[Dependency
ID]</definedName>
    <definedName name="DIDrow" localSheetId="3">TasksGantt!$L1</definedName>
    <definedName name="DLagdd">TaskTable[Dependency
Lag Days]</definedName>
    <definedName name="DLagrow" localSheetId="3">TasksGantt!$N1</definedName>
    <definedName name="DTypeCol">TaskTable[Dependency
Type]</definedName>
    <definedName name="DTypeRow" localSheetId="3">TasksGantt!$M1</definedName>
    <definedName name="DueDate" localSheetId="3">TasksGantt!$G1</definedName>
    <definedName name="ff_calculation" localSheetId="3">WORKDAY([0]!LookupPlanEnd,TasksGantt!DLagrow,Holidaysdd)</definedName>
    <definedName name="fs_calculation" localSheetId="7">#N/A</definedName>
    <definedName name="fs_calculation" localSheetId="12">#N/A</definedName>
    <definedName name="fs_calculation" localSheetId="9">#N/A</definedName>
    <definedName name="fs_calculation" localSheetId="10">#N/A</definedName>
    <definedName name="fs_calculation" localSheetId="8">#N/A</definedName>
    <definedName name="fs_calculation" localSheetId="6">#N/A</definedName>
    <definedName name="fs_calculation" localSheetId="11">#N/A</definedName>
    <definedName name="fs_calculation" localSheetId="3">WORKDAY([0]!LookupPlanEnd,1+TasksGantt!DLagrow,Holidaysdd)</definedName>
    <definedName name="fs_calculation" localSheetId="13">#N/A</definedName>
    <definedName name="fs_calculation">#N/A</definedName>
    <definedName name="Holidaysdd">HolidaysTable[Holidays]</definedName>
    <definedName name="IDcol">TaskTable[ID]</definedName>
    <definedName name="IDdd">TaskTable[ID]</definedName>
    <definedName name="IDrow" localSheetId="3">TasksGantt!$B1</definedName>
    <definedName name="indEnd" localSheetId="3">[1]TaskPlanning!$K1</definedName>
    <definedName name="IndEndDate" localSheetId="3">TasksGantt!$K1</definedName>
    <definedName name="indStart" localSheetId="3">[1]TaskPlanning!$J1</definedName>
    <definedName name="IndStartDate" localSheetId="3">TasksGantt!$J1</definedName>
    <definedName name="item_in_plan" localSheetId="3">AND(TasksGantt!date&gt;=TasksGantt!PStartrow, TasksGantt!date&lt;=TasksGantt!PEndrow)</definedName>
    <definedName name="LookupPlanEnd">_xlfn.XLOOKUP(TasksGantt!DIDrow,IDcol,PEndcol)</definedName>
    <definedName name="LookupPlanStart" localSheetId="3">_xlfn.XLOOKUP(TasksGantt!DIDrow,IDcol,PStartcol)</definedName>
    <definedName name="NextIddd">NextIdTable[NextID]</definedName>
    <definedName name="NextTaskID">#REF!</definedName>
    <definedName name="PEndcol">TaskTable[Planned
End]</definedName>
    <definedName name="PEndrow" localSheetId="3">TasksGantt!$R1</definedName>
    <definedName name="percent_calculation" localSheetId="3">TasksGantt!date&lt;=TasksGantt!PStartrow+(TasksGantt!PEndrow-TasksGantt!PStartrow)*TasksGantt!PercentRow</definedName>
    <definedName name="PercentCol" localSheetId="3">TaskTable[Percent
Complete]</definedName>
    <definedName name="PercentRow" localSheetId="3">TasksGantt!$I1</definedName>
    <definedName name="plan_end_calculation" localSheetId="3">WORKDAY(TasksGantt!PStartrow,TasksGantt!Planned_Workdays_row-1,Holidaysdd)</definedName>
    <definedName name="plan_start_calculation" localSheetId="3">WORKDAY(TasksGantt!PEndrow,(-1)*TasksGantt!Planned_Workdays_row+1,Holidaysdd)</definedName>
    <definedName name="Planned_End">[2]TaskPlanning!$P1</definedName>
    <definedName name="Planned_Start">[2]TaskPlanning!$O1</definedName>
    <definedName name="Planned_Workdays_row" localSheetId="3">MAX(TasksGantt!$O1,1)</definedName>
    <definedName name="PlannedEnd" localSheetId="3">TasksGantt!$R1</definedName>
    <definedName name="PlanWorkdaysdd">TaskTable[Planned
Workdays]</definedName>
    <definedName name="PStartcol">TaskTable[Planned
Start]</definedName>
    <definedName name="PStartrow" localSheetId="3">TasksGantt!$Q1</definedName>
    <definedName name="sf_calculation" localSheetId="0">#N/A</definedName>
    <definedName name="sf_calculation" localSheetId="7">#N/A</definedName>
    <definedName name="sf_calculation" localSheetId="12">#N/A</definedName>
    <definedName name="sf_calculation" localSheetId="9">#N/A</definedName>
    <definedName name="sf_calculation" localSheetId="10">#N/A</definedName>
    <definedName name="sf_calculation" localSheetId="8">#N/A</definedName>
    <definedName name="sf_calculation" localSheetId="6">#N/A</definedName>
    <definedName name="sf_calculation" localSheetId="11">#N/A</definedName>
    <definedName name="sf_calculation" localSheetId="13">#N/A</definedName>
    <definedName name="sf_calculation">WORKDAY(TasksGantt!LookupPlanStart,(-1)+TasksGantt!DLagrow,Holidaysdd)</definedName>
    <definedName name="ss_calculation" localSheetId="0">#N/A</definedName>
    <definedName name="ss_calculation" localSheetId="7">#N/A</definedName>
    <definedName name="ss_calculation" localSheetId="12">#N/A</definedName>
    <definedName name="ss_calculation" localSheetId="9">#N/A</definedName>
    <definedName name="ss_calculation" localSheetId="10">#N/A</definedName>
    <definedName name="ss_calculation" localSheetId="8">#N/A</definedName>
    <definedName name="ss_calculation" localSheetId="6">#N/A</definedName>
    <definedName name="ss_calculation" localSheetId="11">#N/A</definedName>
    <definedName name="ss_calculation" localSheetId="13">#N/A</definedName>
    <definedName name="ss_calculation">WORKDAY(TasksGantt!LookupPlanStart,TasksGantt!DLagrow,Holidaysdd)</definedName>
    <definedName name="Statusdd">StatusTable[Status]</definedName>
    <definedName name="StatusRow" localSheetId="3">TasksGantt!$H1</definedName>
    <definedName name="TaskGroupdd">TaskGroupTable[TaskGroup]</definedName>
  </definedNames>
  <calcPr calcId="191029"/>
  <pivotCaches>
    <pivotCache cacheId="1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7" i="2" l="1" a="1"/>
  <c r="P27" i="2" s="1"/>
  <c r="P28" i="2" a="1"/>
  <c r="P28" i="2" s="1"/>
  <c r="P29" i="2" a="1"/>
  <c r="P29" i="2" s="1"/>
  <c r="P30" i="2" a="1"/>
  <c r="P30" i="2" s="1"/>
  <c r="P31" i="2" a="1"/>
  <c r="P31" i="2" s="1"/>
  <c r="P32" i="2" a="1"/>
  <c r="P32" i="2" s="1"/>
  <c r="P33" i="2" a="1"/>
  <c r="P33" i="2" s="1"/>
  <c r="P34" i="2" a="1"/>
  <c r="P34" i="2" s="1"/>
  <c r="P35" i="2" a="1"/>
  <c r="P35" i="2" s="1"/>
  <c r="P36" i="2" a="1"/>
  <c r="P36" i="2" s="1"/>
  <c r="P37" i="2" a="1"/>
  <c r="P37" i="2" s="1"/>
  <c r="P38" i="2" a="1"/>
  <c r="P38" i="2" s="1"/>
  <c r="P39" i="2" a="1"/>
  <c r="P39" i="2" s="1"/>
  <c r="P40" i="2" a="1"/>
  <c r="P40" i="2" s="1"/>
  <c r="P41" i="2" a="1"/>
  <c r="P41" i="2" s="1"/>
  <c r="P42" i="2" a="1"/>
  <c r="P42" i="2" s="1"/>
  <c r="P43" i="2" a="1"/>
  <c r="P43" i="2" s="1"/>
  <c r="P44" i="2" a="1"/>
  <c r="P44" i="2" s="1"/>
  <c r="P45" i="2" a="1"/>
  <c r="P45" i="2" s="1"/>
  <c r="P46" i="2" a="1"/>
  <c r="P46" i="2" s="1"/>
  <c r="P47" i="2" a="1"/>
  <c r="P47" i="2" s="1"/>
  <c r="P48" i="2" a="1"/>
  <c r="P48" i="2" s="1"/>
  <c r="P49" i="2" a="1"/>
  <c r="P49" i="2" s="1"/>
  <c r="Q27" i="2" a="1"/>
  <c r="Q27" i="2" s="1"/>
  <c r="R27" i="2" s="1" a="1"/>
  <c r="R27" i="2" s="1"/>
  <c r="Q28" i="2" s="1" a="1"/>
  <c r="Q28" i="2" s="1"/>
  <c r="R28" i="2" s="1" a="1"/>
  <c r="R28" i="2" s="1"/>
  <c r="Q29" i="2" s="1" a="1"/>
  <c r="Q29" i="2" s="1"/>
  <c r="Q37" i="2" a="1"/>
  <c r="Q37" i="2" s="1"/>
  <c r="R29" i="2" l="1" a="1"/>
  <c r="R29" i="2" s="1"/>
  <c r="R37" i="2" a="1"/>
  <c r="R37" i="2" s="1"/>
  <c r="U27" i="2"/>
  <c r="U28" i="2"/>
  <c r="Q38" i="2" l="1" a="1"/>
  <c r="Q38" i="2" s="1"/>
  <c r="U37" i="2"/>
  <c r="Q30" i="2" a="1"/>
  <c r="Q30" i="2" s="1"/>
  <c r="U29" i="2"/>
  <c r="R30" i="2" l="1" a="1"/>
  <c r="R30" i="2" s="1"/>
  <c r="R38" i="2" a="1"/>
  <c r="R38" i="2" s="1"/>
  <c r="Q39" i="2" l="1" a="1"/>
  <c r="Q39" i="2" s="1"/>
  <c r="Q31" i="2" a="1"/>
  <c r="Q31" i="2" s="1"/>
  <c r="U30" i="2"/>
  <c r="U38" i="2"/>
  <c r="R31" i="2" l="1" a="1"/>
  <c r="R31" i="2" s="1"/>
  <c r="R39" i="2" a="1"/>
  <c r="R39" i="2" s="1"/>
  <c r="Q40" i="2" l="1" a="1"/>
  <c r="Q40" i="2" s="1"/>
  <c r="Q32" i="2" a="1"/>
  <c r="Q32" i="2" s="1"/>
  <c r="U39" i="2"/>
  <c r="U31" i="2"/>
  <c r="R40" i="2" l="1" a="1"/>
  <c r="R40" i="2" s="1"/>
  <c r="R32" i="2" a="1"/>
  <c r="R32" i="2" s="1"/>
  <c r="U32" i="2" l="1"/>
  <c r="Q33" i="2" a="1"/>
  <c r="Q33" i="2" s="1"/>
  <c r="U40" i="2"/>
  <c r="Q41" i="2" a="1"/>
  <c r="Q41" i="2" s="1"/>
  <c r="R41" i="2" l="1" a="1"/>
  <c r="R41" i="2" s="1"/>
  <c r="R33" i="2" a="1"/>
  <c r="R33" i="2" s="1"/>
  <c r="U33" i="2" l="1"/>
  <c r="Q34" i="2" a="1"/>
  <c r="Q34" i="2" s="1"/>
  <c r="U41" i="2"/>
  <c r="Q42" i="2" a="1"/>
  <c r="Q42" i="2" s="1"/>
  <c r="R34" i="2" l="1" a="1"/>
  <c r="R34" i="2" s="1"/>
  <c r="R42" i="2" a="1"/>
  <c r="R42" i="2" s="1"/>
  <c r="Q43" i="2" l="1" a="1"/>
  <c r="Q43" i="2" s="1"/>
  <c r="U42" i="2"/>
  <c r="U34" i="2"/>
  <c r="Q35" i="2" a="1"/>
  <c r="Q35" i="2" s="1"/>
  <c r="R35" i="2" l="1" a="1"/>
  <c r="R35" i="2" s="1"/>
  <c r="R43" i="2" a="1"/>
  <c r="R43" i="2" s="1"/>
  <c r="Q44" i="2" l="1" a="1"/>
  <c r="Q44" i="2" s="1"/>
  <c r="U43" i="2"/>
  <c r="Q36" i="2" a="1"/>
  <c r="Q36" i="2" s="1"/>
  <c r="U35" i="2"/>
  <c r="R44" i="2" l="1" a="1"/>
  <c r="R44" i="2" s="1"/>
  <c r="R36" i="2" a="1"/>
  <c r="R36" i="2" s="1"/>
  <c r="U36" i="2" l="1"/>
  <c r="Q47" i="2" a="1"/>
  <c r="Q47" i="2" s="1"/>
  <c r="U44" i="2"/>
  <c r="Q45" i="2" a="1"/>
  <c r="Q45" i="2" s="1"/>
  <c r="R45" i="2" l="1" a="1"/>
  <c r="R45" i="2" s="1"/>
  <c r="R47" i="2" a="1"/>
  <c r="R47" i="2" s="1"/>
  <c r="Q48" i="2" l="1" a="1"/>
  <c r="Q48" i="2" s="1"/>
  <c r="U47" i="2"/>
  <c r="Q46" i="2" a="1"/>
  <c r="Q46" i="2" s="1"/>
  <c r="U45" i="2"/>
  <c r="R46" i="2" l="1" a="1"/>
  <c r="R46" i="2" s="1"/>
  <c r="R48" i="2" a="1"/>
  <c r="R48" i="2" s="1"/>
  <c r="U48" i="2" l="1"/>
  <c r="Q49" i="2" a="1"/>
  <c r="Q49" i="2" s="1"/>
  <c r="U46" i="2"/>
  <c r="R49" i="2" l="1" a="1"/>
  <c r="R49" i="2" s="1"/>
  <c r="U49" i="2" l="1"/>
  <c r="P20" i="2" l="1" a="1"/>
  <c r="P20" i="2" s="1"/>
  <c r="P21" i="2" a="1"/>
  <c r="P21" i="2" s="1"/>
  <c r="P22" i="2" a="1"/>
  <c r="P22" i="2" s="1"/>
  <c r="P23" i="2" a="1"/>
  <c r="P23" i="2" s="1"/>
  <c r="P24" i="2" a="1"/>
  <c r="P24" i="2" s="1"/>
  <c r="P25" i="2" a="1"/>
  <c r="P25" i="2" s="1"/>
  <c r="P26" i="2" a="1"/>
  <c r="P26" i="2" s="1"/>
  <c r="J5" i="2" l="1" a="1"/>
  <c r="J5" i="2" s="1"/>
  <c r="J4" i="2"/>
  <c r="G5" i="2"/>
  <c r="G6" i="2"/>
  <c r="G4" i="2"/>
  <c r="G10" i="2"/>
  <c r="G8" i="2"/>
  <c r="J8" i="2" a="1"/>
  <c r="J8" i="2" s="1"/>
  <c r="K23" i="2"/>
  <c r="J20" i="2"/>
  <c r="Q20" i="2" s="1" a="1"/>
  <c r="Q20" i="2" s="1"/>
  <c r="B3" i="1"/>
  <c r="D16" i="2"/>
  <c r="R20" i="2" l="1" a="1"/>
  <c r="R20" i="2" s="1"/>
  <c r="R23" i="2" a="1"/>
  <c r="R23" i="2" s="1"/>
  <c r="J6" i="2"/>
  <c r="J10" i="2"/>
  <c r="Q23" i="2" l="1" a="1"/>
  <c r="Q23" i="2" s="1"/>
  <c r="U23" i="2" s="1"/>
  <c r="Q21" i="2" a="1"/>
  <c r="Q21" i="2" s="1"/>
  <c r="U20" i="2"/>
  <c r="R24" i="2" l="1" a="1"/>
  <c r="R24" i="2" s="1"/>
  <c r="Q24" i="2" s="1" a="1"/>
  <c r="Q24" i="2" s="1"/>
  <c r="R25" i="2" s="1" a="1"/>
  <c r="R25" i="2" s="1"/>
  <c r="R21" i="2" a="1"/>
  <c r="R21" i="2" s="1"/>
  <c r="Q25" i="2" l="1" a="1"/>
  <c r="Q25" i="2" s="1"/>
  <c r="R26" i="2" s="1" a="1"/>
  <c r="R26" i="2" s="1"/>
  <c r="Q22" i="2" a="1"/>
  <c r="Q22" i="2" s="1"/>
  <c r="U21" i="2"/>
  <c r="U24" i="2"/>
  <c r="U25" i="2"/>
  <c r="Q26" i="2" l="1" a="1"/>
  <c r="Q26" i="2" s="1"/>
  <c r="R22" i="2" a="1"/>
  <c r="R22" i="2" s="1"/>
  <c r="U26" i="2" l="1"/>
  <c r="D7" i="2"/>
  <c r="D6" i="2"/>
  <c r="W17" i="2" s="1"/>
  <c r="D4" i="2"/>
  <c r="U22" i="2"/>
  <c r="D5" i="2" l="1"/>
  <c r="D8" i="2" s="1"/>
  <c r="D10" i="2"/>
  <c r="D11" i="2"/>
  <c r="X17" i="2"/>
  <c r="W19" i="2"/>
  <c r="D9" i="2" l="1"/>
  <c r="X19" i="2"/>
  <c r="Y17" i="2"/>
  <c r="Y19" i="2" l="1"/>
  <c r="Z17" i="2"/>
  <c r="AA17" i="2" l="1"/>
  <c r="Z19" i="2"/>
  <c r="AA19" i="2" l="1"/>
  <c r="AB17" i="2"/>
  <c r="AC17" i="2" l="1"/>
  <c r="AB19" i="2"/>
  <c r="AD17" i="2" l="1"/>
  <c r="AC19" i="2"/>
  <c r="AE17" i="2" l="1"/>
  <c r="AD19" i="2"/>
  <c r="AF17" i="2" l="1"/>
  <c r="AE19" i="2"/>
  <c r="AF19" i="2" l="1"/>
  <c r="AG17" i="2"/>
  <c r="AG19" i="2" l="1"/>
  <c r="AH17" i="2"/>
  <c r="AI17" i="2" l="1"/>
  <c r="AH19" i="2"/>
  <c r="AJ17" i="2" l="1"/>
  <c r="AI19" i="2"/>
  <c r="AK17" i="2" l="1"/>
  <c r="AJ19" i="2"/>
  <c r="AL17" i="2" l="1"/>
  <c r="AK19" i="2"/>
  <c r="AL19" i="2" l="1"/>
  <c r="AM17" i="2"/>
  <c r="AM19" i="2" l="1"/>
  <c r="AN17" i="2"/>
  <c r="AO17" i="2" l="1"/>
  <c r="AN19" i="2"/>
  <c r="AP17" i="2" l="1"/>
  <c r="AO19" i="2"/>
  <c r="AQ17" i="2" l="1"/>
  <c r="AP19" i="2"/>
  <c r="AR17" i="2" l="1"/>
  <c r="AQ19" i="2"/>
  <c r="AS17" i="2" l="1"/>
  <c r="AR19" i="2"/>
  <c r="AT17" i="2" l="1"/>
  <c r="AS19" i="2"/>
  <c r="AU17" i="2" l="1"/>
  <c r="AT19" i="2"/>
  <c r="AU19" i="2" l="1"/>
  <c r="AV17" i="2"/>
  <c r="AW17" i="2" l="1"/>
  <c r="AV19" i="2"/>
  <c r="AW19" i="2" l="1"/>
  <c r="AX17" i="2"/>
  <c r="AY17" i="2" l="1"/>
  <c r="AX19" i="2"/>
  <c r="AZ17" i="2" l="1"/>
  <c r="AY19" i="2"/>
  <c r="BA17" i="2" l="1"/>
  <c r="AZ19" i="2"/>
  <c r="BB17" i="2" l="1"/>
  <c r="BA19" i="2"/>
  <c r="BC17" i="2" l="1"/>
  <c r="BB19" i="2"/>
  <c r="BD17" i="2" l="1"/>
  <c r="BC19" i="2"/>
  <c r="BD19" i="2" l="1"/>
  <c r="BE17" i="2"/>
  <c r="BF17" i="2" l="1"/>
  <c r="BE19" i="2"/>
  <c r="BG17" i="2" l="1"/>
  <c r="BF19" i="2"/>
  <c r="BH17" i="2" l="1"/>
  <c r="BG19" i="2"/>
  <c r="BI17" i="2" l="1"/>
  <c r="BH19" i="2"/>
  <c r="BJ17" i="2" l="1"/>
  <c r="BI19" i="2"/>
  <c r="BK17" i="2" l="1"/>
  <c r="BJ19" i="2"/>
  <c r="BL17" i="2" l="1"/>
  <c r="BK19" i="2"/>
  <c r="BL19" i="2" l="1"/>
  <c r="BM17" i="2"/>
  <c r="BM19" i="2" l="1"/>
  <c r="BN17" i="2"/>
  <c r="BO17" i="2" l="1"/>
  <c r="BN19" i="2"/>
  <c r="BP17" i="2" l="1"/>
  <c r="BO19" i="2"/>
  <c r="BQ17" i="2" l="1"/>
  <c r="BP19" i="2"/>
  <c r="BR17" i="2" l="1"/>
  <c r="BQ19" i="2"/>
  <c r="BS17" i="2" l="1"/>
  <c r="BR19" i="2"/>
  <c r="BT17" i="2" l="1"/>
  <c r="BS19" i="2"/>
  <c r="BT19" i="2" l="1"/>
  <c r="BU17" i="2"/>
  <c r="BU19" i="2" l="1"/>
  <c r="BV17" i="2"/>
  <c r="BW17" i="2" l="1"/>
  <c r="BV19" i="2"/>
  <c r="BX17" i="2" l="1"/>
  <c r="BW19" i="2"/>
  <c r="BY17" i="2" l="1"/>
  <c r="BX19" i="2"/>
  <c r="BZ17" i="2" l="1"/>
  <c r="BY19" i="2"/>
  <c r="CA17" i="2" l="1"/>
  <c r="BZ19" i="2"/>
  <c r="CB17" i="2" l="1"/>
  <c r="CA19" i="2"/>
  <c r="CC17" i="2" l="1"/>
  <c r="CB19" i="2"/>
  <c r="CC19" i="2" l="1"/>
  <c r="CD17" i="2"/>
  <c r="CE17" i="2" l="1"/>
  <c r="CD19" i="2"/>
  <c r="CF17" i="2" l="1"/>
  <c r="CE19" i="2"/>
  <c r="CG17" i="2" l="1"/>
  <c r="CF19" i="2"/>
  <c r="CH17" i="2" l="1"/>
  <c r="CG19" i="2"/>
  <c r="CI17" i="2" l="1"/>
  <c r="CH19" i="2"/>
  <c r="CJ17" i="2" l="1"/>
  <c r="CI19" i="2"/>
  <c r="CJ19" i="2" l="1"/>
  <c r="CK17" i="2"/>
  <c r="CK19" i="2" l="1"/>
  <c r="CL17" i="2"/>
  <c r="CM17" i="2" l="1"/>
  <c r="CL19" i="2"/>
  <c r="CN17" i="2" l="1"/>
  <c r="CM19" i="2"/>
  <c r="CO17" i="2" l="1"/>
  <c r="CN19" i="2"/>
  <c r="CO19" i="2" l="1"/>
  <c r="CP17" i="2"/>
  <c r="CP19" i="2" l="1"/>
  <c r="CQ17" i="2"/>
  <c r="CR17" i="2" l="1"/>
  <c r="CQ19" i="2"/>
  <c r="CR19" i="2" l="1"/>
  <c r="CS17" i="2"/>
  <c r="CS19" i="2" l="1"/>
  <c r="CT17" i="2"/>
  <c r="CT19" i="2" l="1"/>
  <c r="CU17" i="2"/>
  <c r="CU19" i="2" l="1"/>
  <c r="CV17" i="2"/>
  <c r="CW17" i="2" l="1"/>
  <c r="CV19" i="2"/>
  <c r="CW19" i="2" l="1"/>
  <c r="CX17" i="2"/>
  <c r="CX19" i="2" l="1"/>
  <c r="CY17" i="2"/>
  <c r="CZ17" i="2" l="1"/>
  <c r="CY19" i="2"/>
  <c r="DA17" i="2" l="1"/>
  <c r="CZ19" i="2"/>
  <c r="DA19" i="2" l="1"/>
  <c r="DB17" i="2"/>
  <c r="DC17" i="2" l="1"/>
  <c r="DB19" i="2"/>
  <c r="DD17" i="2" l="1"/>
  <c r="DC19" i="2"/>
  <c r="DE17" i="2" l="1"/>
  <c r="DD19" i="2"/>
  <c r="DF17" i="2" l="1"/>
  <c r="DE19" i="2"/>
  <c r="DG17" i="2" l="1"/>
  <c r="DF19" i="2"/>
  <c r="DH17" i="2" l="1"/>
  <c r="DG19" i="2"/>
  <c r="DH19" i="2" l="1"/>
  <c r="DI17" i="2"/>
  <c r="DI19" i="2" l="1"/>
  <c r="DJ17" i="2"/>
  <c r="DK17" i="2" l="1"/>
  <c r="DJ19" i="2"/>
  <c r="DL17" i="2" l="1"/>
  <c r="DK19" i="2"/>
  <c r="DM17" i="2" l="1"/>
  <c r="DL19" i="2"/>
  <c r="DM19" i="2" l="1"/>
  <c r="DN17" i="2"/>
  <c r="DO17" i="2" l="1"/>
  <c r="DN19" i="2"/>
  <c r="DP17" i="2" l="1"/>
  <c r="DO19" i="2"/>
  <c r="DP19" i="2" l="1"/>
  <c r="DQ17" i="2"/>
  <c r="DR17" i="2" l="1"/>
  <c r="DQ19" i="2"/>
  <c r="DS17" i="2" l="1"/>
  <c r="DR19" i="2"/>
  <c r="DT17" i="2" l="1"/>
  <c r="DS19" i="2"/>
  <c r="DT19" i="2" l="1"/>
  <c r="DU17" i="2"/>
  <c r="DU19" i="2" l="1"/>
  <c r="DV17" i="2"/>
  <c r="DW17" i="2" l="1"/>
  <c r="DV19" i="2"/>
  <c r="DW19" i="2" l="1"/>
  <c r="DX17" i="2"/>
  <c r="DX19" i="2" l="1"/>
  <c r="DY17" i="2"/>
  <c r="DY19" i="2" l="1"/>
  <c r="DZ17" i="2"/>
  <c r="EA17" i="2" l="1"/>
  <c r="DZ19" i="2"/>
  <c r="EB17" i="2" l="1"/>
  <c r="EA19" i="2"/>
  <c r="EB19" i="2" l="1"/>
  <c r="EC17" i="2"/>
  <c r="EC19" i="2" l="1"/>
  <c r="ED17" i="2"/>
  <c r="EE17" i="2" l="1"/>
  <c r="ED19" i="2"/>
  <c r="EF17" i="2" l="1"/>
  <c r="EE19" i="2"/>
  <c r="EF19" i="2" l="1"/>
  <c r="EG17" i="2"/>
  <c r="EG19" i="2" l="1"/>
  <c r="EH17" i="2"/>
  <c r="EI17" i="2" l="1"/>
  <c r="EH19" i="2"/>
  <c r="EI19" i="2" l="1"/>
  <c r="EJ17" i="2"/>
  <c r="EK17" i="2" l="1"/>
  <c r="EJ19" i="2"/>
  <c r="EL17" i="2" l="1"/>
  <c r="EK19" i="2"/>
  <c r="EL19" i="2" l="1"/>
  <c r="EM17" i="2"/>
  <c r="EN17" i="2" l="1"/>
  <c r="EM19" i="2"/>
  <c r="EO17" i="2" l="1"/>
  <c r="EN19" i="2"/>
  <c r="EO19" i="2" l="1"/>
  <c r="EP17" i="2"/>
  <c r="EQ17" i="2" l="1"/>
  <c r="EP19" i="2"/>
  <c r="ER17" i="2" l="1"/>
  <c r="EQ19" i="2"/>
  <c r="ES17" i="2" l="1"/>
  <c r="ER19" i="2"/>
  <c r="ET17" i="2" l="1"/>
  <c r="ES19" i="2"/>
  <c r="EU17" i="2" l="1"/>
  <c r="ET19" i="2"/>
  <c r="EV17" i="2" l="1"/>
  <c r="EU19" i="2"/>
  <c r="EW17" i="2" l="1"/>
  <c r="EV19" i="2"/>
  <c r="EW19" i="2" l="1"/>
  <c r="EX17" i="2"/>
  <c r="EY17" i="2" l="1"/>
  <c r="EX19" i="2"/>
  <c r="EZ17" i="2" l="1"/>
  <c r="EY19" i="2"/>
  <c r="FA17" i="2" l="1"/>
  <c r="EZ19" i="2"/>
  <c r="FB17" i="2" l="1"/>
  <c r="FA19" i="2"/>
  <c r="FC17" i="2" l="1"/>
  <c r="FB19" i="2"/>
  <c r="FC19" i="2" l="1"/>
  <c r="FD17" i="2"/>
  <c r="FD19" i="2" l="1"/>
  <c r="FE17" i="2"/>
  <c r="FF17" i="2" l="1"/>
  <c r="FE19" i="2"/>
  <c r="FG17" i="2" l="1"/>
  <c r="FF19" i="2"/>
  <c r="FH17" i="2" l="1"/>
  <c r="FG19" i="2"/>
  <c r="FI17" i="2" l="1"/>
  <c r="FH19" i="2"/>
  <c r="FJ17" i="2" l="1"/>
  <c r="FI19" i="2"/>
  <c r="FK17" i="2" l="1"/>
  <c r="FJ19" i="2"/>
  <c r="FL17" i="2" l="1"/>
  <c r="FK19" i="2"/>
  <c r="FM17" i="2" l="1"/>
  <c r="FL19" i="2"/>
  <c r="FN17" i="2" l="1"/>
  <c r="FM19" i="2"/>
  <c r="FO17" i="2" l="1"/>
  <c r="FN19" i="2"/>
  <c r="FP17" i="2" l="1"/>
  <c r="FO19" i="2"/>
  <c r="FQ17" i="2" l="1"/>
  <c r="FP19" i="2"/>
  <c r="FR17" i="2" l="1"/>
  <c r="FQ19" i="2"/>
  <c r="FS17" i="2" l="1"/>
  <c r="FR19" i="2"/>
  <c r="FT17" i="2" l="1"/>
  <c r="FS19" i="2"/>
  <c r="FU17" i="2" l="1"/>
  <c r="FT19" i="2"/>
  <c r="FU19" i="2" l="1"/>
  <c r="FV17" i="2"/>
  <c r="FW17" i="2" l="1"/>
  <c r="FV19" i="2"/>
  <c r="FX17" i="2" l="1"/>
  <c r="FW19" i="2"/>
  <c r="FY17" i="2" l="1"/>
  <c r="FX19" i="2"/>
  <c r="FZ17" i="2" l="1"/>
  <c r="FY19" i="2"/>
  <c r="GA17" i="2" l="1"/>
  <c r="FZ19" i="2"/>
  <c r="GB17" i="2" l="1"/>
  <c r="GA19" i="2"/>
  <c r="GB19" i="2" l="1"/>
  <c r="GC17" i="2"/>
  <c r="GD17" i="2" l="1"/>
  <c r="GC19" i="2"/>
  <c r="GE17" i="2" l="1"/>
  <c r="GD19" i="2"/>
  <c r="GF17" i="2" l="1"/>
  <c r="GE19" i="2"/>
  <c r="GG17" i="2" l="1"/>
  <c r="GF19" i="2"/>
  <c r="GH17" i="2" l="1"/>
  <c r="GG19" i="2"/>
  <c r="GI17" i="2" l="1"/>
  <c r="GH19" i="2"/>
  <c r="GJ17" i="2" l="1"/>
  <c r="GI19" i="2"/>
  <c r="GJ19" i="2" l="1"/>
  <c r="GK17" i="2"/>
  <c r="GK19" i="2" l="1"/>
  <c r="GL17" i="2"/>
  <c r="GM17" i="2" l="1"/>
  <c r="GL19" i="2"/>
  <c r="GN17" i="2" l="1"/>
  <c r="GM19" i="2"/>
  <c r="GO17" i="2" l="1"/>
  <c r="GN19" i="2"/>
  <c r="GP17" i="2" l="1"/>
  <c r="GO19" i="2"/>
  <c r="GQ17" i="2" l="1"/>
  <c r="GP19" i="2"/>
  <c r="GQ19" i="2" l="1"/>
  <c r="GR17" i="2"/>
  <c r="GR19" i="2" l="1"/>
  <c r="GS17" i="2"/>
  <c r="GT17" i="2" l="1"/>
  <c r="GS19" i="2"/>
  <c r="GU17" i="2" l="1"/>
  <c r="GT19" i="2"/>
  <c r="GV17" i="2" l="1"/>
  <c r="GU19" i="2"/>
  <c r="GW17" i="2" l="1"/>
  <c r="GV19" i="2"/>
  <c r="GX17" i="2" l="1"/>
  <c r="GW19" i="2"/>
  <c r="GY17" i="2" l="1"/>
  <c r="GX19" i="2"/>
  <c r="GZ17" i="2" l="1"/>
  <c r="GY19" i="2"/>
  <c r="GZ19" i="2" l="1"/>
  <c r="HA17" i="2"/>
  <c r="HB17" i="2" l="1"/>
  <c r="HA19" i="2"/>
  <c r="HC17" i="2" l="1"/>
  <c r="HB19" i="2"/>
  <c r="HD17" i="2" l="1"/>
  <c r="HC19" i="2"/>
  <c r="HE17" i="2" l="1"/>
  <c r="HD19" i="2"/>
  <c r="HF17" i="2" l="1"/>
  <c r="HE19" i="2"/>
  <c r="HG17" i="2" l="1"/>
  <c r="HF19" i="2"/>
  <c r="HH17" i="2" l="1"/>
  <c r="HG19" i="2"/>
  <c r="HH19" i="2" l="1"/>
  <c r="HI17" i="2"/>
  <c r="HJ17" i="2" l="1"/>
  <c r="HI19" i="2"/>
  <c r="HK17" i="2" l="1"/>
  <c r="HJ19" i="2"/>
  <c r="HL17" i="2" l="1"/>
  <c r="HK19" i="2"/>
  <c r="HM17" i="2" l="1"/>
  <c r="HL19" i="2"/>
  <c r="HN17" i="2" l="1"/>
  <c r="HM19" i="2"/>
  <c r="HO17" i="2" l="1"/>
  <c r="HN19" i="2"/>
  <c r="HO19" i="2" l="1"/>
  <c r="HP17" i="2"/>
  <c r="HP19" i="2" l="1"/>
  <c r="HQ17" i="2"/>
  <c r="HQ19" i="2" l="1"/>
  <c r="HR17" i="2"/>
  <c r="HS17" i="2" l="1"/>
  <c r="HR19" i="2"/>
  <c r="HT17" i="2" l="1"/>
  <c r="HS19" i="2"/>
  <c r="HT19" i="2" l="1"/>
  <c r="HU17" i="2"/>
  <c r="HV17" i="2" l="1"/>
  <c r="HU19" i="2"/>
  <c r="HW17" i="2" l="1"/>
  <c r="HV19" i="2"/>
  <c r="HX17" i="2" l="1"/>
  <c r="HW19" i="2"/>
  <c r="HX19" i="2" l="1"/>
  <c r="HY17" i="2"/>
  <c r="HZ17" i="2" l="1"/>
  <c r="HY19" i="2"/>
  <c r="IA17" i="2" l="1"/>
  <c r="HZ19" i="2"/>
  <c r="IB17" i="2" l="1"/>
  <c r="IA19" i="2"/>
  <c r="IC17" i="2" l="1"/>
  <c r="IB19" i="2"/>
  <c r="IC19" i="2" l="1"/>
  <c r="ID17" i="2"/>
  <c r="IE17" i="2" l="1"/>
  <c r="ID19" i="2"/>
  <c r="IF17" i="2" l="1"/>
  <c r="IE19" i="2"/>
  <c r="IF19" i="2" l="1"/>
  <c r="IG17" i="2"/>
  <c r="IG19" i="2" l="1"/>
  <c r="IH17" i="2"/>
  <c r="II17" i="2" l="1"/>
  <c r="IH19" i="2"/>
  <c r="IJ17" i="2" l="1"/>
  <c r="II19" i="2"/>
  <c r="IK17" i="2" l="1"/>
  <c r="IJ19" i="2"/>
  <c r="IL17" i="2" l="1"/>
  <c r="IK19" i="2"/>
  <c r="IL19" i="2" l="1"/>
  <c r="IM17" i="2"/>
  <c r="IN17" i="2" l="1"/>
  <c r="IM19" i="2"/>
  <c r="IN19" i="2" l="1"/>
  <c r="IO17" i="2"/>
  <c r="IP17" i="2" l="1"/>
  <c r="IO19" i="2"/>
  <c r="IQ17" i="2" l="1"/>
  <c r="IP19" i="2"/>
  <c r="IQ19" i="2" l="1"/>
  <c r="IR17" i="2"/>
  <c r="IS17" i="2" l="1"/>
  <c r="IR19" i="2"/>
  <c r="IT17" i="2" l="1"/>
  <c r="IS19" i="2"/>
  <c r="IU17" i="2" l="1"/>
  <c r="IT19" i="2"/>
  <c r="IV17" i="2" l="1"/>
  <c r="IU19" i="2"/>
  <c r="IW17" i="2" l="1"/>
  <c r="IV19" i="2"/>
  <c r="IW19" i="2" l="1"/>
  <c r="IX17" i="2"/>
  <c r="IY17" i="2" l="1"/>
  <c r="IX19" i="2"/>
  <c r="IZ17" i="2" l="1"/>
  <c r="IY19" i="2"/>
  <c r="JA17" i="2" l="1"/>
  <c r="IZ19" i="2"/>
  <c r="JB17" i="2" l="1"/>
  <c r="JA19" i="2"/>
  <c r="JC17" i="2" l="1"/>
  <c r="JB19" i="2"/>
  <c r="JC19" i="2" l="1"/>
  <c r="JD17" i="2"/>
  <c r="JD19" i="2" l="1"/>
  <c r="JE17" i="2"/>
  <c r="JF17" i="2" l="1"/>
  <c r="JE19" i="2"/>
  <c r="JG17" i="2" l="1"/>
  <c r="JF19" i="2"/>
  <c r="JH17" i="2" l="1"/>
  <c r="JG19" i="2"/>
  <c r="JI17" i="2" l="1"/>
  <c r="JH19" i="2"/>
  <c r="JJ17" i="2" l="1"/>
  <c r="JI19" i="2"/>
  <c r="JK17" i="2" l="1"/>
  <c r="JJ19" i="2"/>
  <c r="JL17" i="2" l="1"/>
  <c r="JK19" i="2"/>
  <c r="JL19" i="2" l="1"/>
  <c r="JM17" i="2"/>
  <c r="JN17" i="2" l="1"/>
  <c r="JM19" i="2"/>
  <c r="JO17" i="2" l="1"/>
  <c r="JN19" i="2"/>
  <c r="JP17" i="2" l="1"/>
  <c r="JO19" i="2"/>
  <c r="JQ17" i="2" l="1"/>
  <c r="JP19" i="2"/>
  <c r="JR17" i="2" l="1"/>
  <c r="JQ19" i="2"/>
  <c r="JS17" i="2" l="1"/>
  <c r="JR19" i="2"/>
  <c r="JT17" i="2" l="1"/>
  <c r="JS19" i="2"/>
  <c r="JT19" i="2" l="1"/>
  <c r="JU17" i="2"/>
  <c r="JV17" i="2" l="1"/>
  <c r="JU19" i="2"/>
  <c r="JW17" i="2" l="1"/>
  <c r="JV19" i="2"/>
  <c r="JX17" i="2" l="1"/>
  <c r="JW19" i="2"/>
  <c r="JY17" i="2" l="1"/>
  <c r="JX19" i="2"/>
  <c r="JZ17" i="2" l="1"/>
  <c r="JY19" i="2"/>
  <c r="KA17" i="2" l="1"/>
  <c r="JZ19" i="2"/>
  <c r="KA19" i="2" l="1"/>
  <c r="KB17" i="2"/>
  <c r="KB19" i="2" l="1"/>
  <c r="KC17" i="2"/>
  <c r="KC19" i="2" l="1"/>
  <c r="KD17" i="2"/>
  <c r="KE17" i="2" l="1"/>
  <c r="KD19" i="2"/>
  <c r="KF17" i="2" l="1"/>
  <c r="KE19" i="2"/>
  <c r="KG17" i="2" l="1"/>
  <c r="KF19" i="2"/>
  <c r="KH17" i="2" l="1"/>
  <c r="KG19" i="2"/>
  <c r="KI17" i="2" l="1"/>
  <c r="KH19" i="2"/>
  <c r="KJ17" i="2" l="1"/>
  <c r="KI19" i="2"/>
  <c r="KJ19" i="2" l="1"/>
  <c r="KK17" i="2"/>
  <c r="KL17" i="2" l="1"/>
  <c r="KK19" i="2"/>
  <c r="KM17" i="2" l="1"/>
  <c r="KL19" i="2"/>
  <c r="KN17" i="2" l="1"/>
  <c r="KM19" i="2"/>
  <c r="KO17" i="2" l="1"/>
  <c r="KN19" i="2"/>
  <c r="KP17" i="2" l="1"/>
  <c r="KO19" i="2"/>
  <c r="KQ17" i="2" l="1"/>
  <c r="KP19" i="2"/>
  <c r="KR17" i="2" l="1"/>
  <c r="KQ19" i="2"/>
  <c r="KR19" i="2" l="1"/>
  <c r="KS17" i="2"/>
  <c r="KS19" i="2" l="1"/>
  <c r="KT17" i="2"/>
  <c r="KU17" i="2" l="1"/>
  <c r="KT19" i="2"/>
  <c r="KV17" i="2" l="1"/>
  <c r="KU19" i="2"/>
  <c r="KW17" i="2" l="1"/>
  <c r="KV19" i="2"/>
  <c r="KW19" i="2" l="1"/>
  <c r="KX17" i="2"/>
  <c r="KX19" i="2" l="1"/>
  <c r="KY17" i="2"/>
  <c r="KZ17" i="2" l="1"/>
  <c r="KY19" i="2"/>
  <c r="KZ19" i="2" l="1"/>
  <c r="LA17" i="2"/>
  <c r="LB17" i="2" l="1"/>
  <c r="LA19" i="2"/>
  <c r="LC17" i="2" l="1"/>
  <c r="LB19" i="2"/>
  <c r="LC19" i="2" l="1"/>
  <c r="LD17" i="2"/>
  <c r="LE17" i="2" l="1"/>
  <c r="LD19" i="2"/>
  <c r="LF17" i="2" l="1"/>
  <c r="LE19" i="2"/>
  <c r="LG17" i="2" l="1"/>
  <c r="LF19" i="2"/>
  <c r="LH17" i="2" l="1"/>
  <c r="LG19" i="2"/>
  <c r="LI17" i="2" l="1"/>
  <c r="LH19" i="2"/>
  <c r="LI19" i="2" l="1"/>
  <c r="LJ17" i="2"/>
  <c r="LK17" i="2" l="1"/>
  <c r="LJ19" i="2"/>
  <c r="LL17" i="2" l="1"/>
  <c r="LK19" i="2"/>
  <c r="LM17" i="2" l="1"/>
  <c r="LL19" i="2"/>
  <c r="LN17" i="2" l="1"/>
  <c r="LM19" i="2"/>
  <c r="LO17" i="2" l="1"/>
  <c r="LN19" i="2"/>
  <c r="LO19" i="2" l="1"/>
  <c r="LP17" i="2"/>
  <c r="LP19" i="2" l="1"/>
  <c r="LQ17" i="2"/>
  <c r="LR17" i="2" l="1"/>
  <c r="LQ19" i="2"/>
  <c r="LS17" i="2" l="1"/>
  <c r="LR19" i="2"/>
  <c r="LT17" i="2" l="1"/>
  <c r="LS19" i="2"/>
  <c r="LU17" i="2" l="1"/>
  <c r="LT19" i="2"/>
  <c r="LV17" i="2" l="1"/>
  <c r="LU19" i="2"/>
  <c r="LW17" i="2" l="1"/>
  <c r="LV19" i="2"/>
  <c r="LX17" i="2" l="1"/>
  <c r="LW19" i="2"/>
  <c r="LX19" i="2" l="1"/>
  <c r="LY17" i="2"/>
  <c r="LZ17" i="2" l="1"/>
  <c r="LY19" i="2"/>
  <c r="MA17" i="2" l="1"/>
  <c r="LZ19" i="2"/>
  <c r="MB17" i="2" l="1"/>
  <c r="MA19" i="2"/>
  <c r="MC17" i="2" l="1"/>
  <c r="MB19" i="2"/>
  <c r="MD17" i="2" l="1"/>
  <c r="MC19" i="2"/>
  <c r="ME17" i="2" l="1"/>
  <c r="MD19" i="2"/>
  <c r="ME19" i="2" l="1"/>
  <c r="MF17" i="2"/>
  <c r="MF19" i="2" l="1"/>
  <c r="MG17" i="2"/>
  <c r="MH17" i="2" l="1"/>
  <c r="MG19" i="2"/>
  <c r="MI17" i="2" l="1"/>
  <c r="MH19" i="2"/>
  <c r="MJ17" i="2" l="1"/>
  <c r="MI19" i="2"/>
  <c r="MK17" i="2" l="1"/>
  <c r="MJ19" i="2"/>
  <c r="ML17" i="2" l="1"/>
  <c r="MK19" i="2"/>
  <c r="MM17" i="2" l="1"/>
  <c r="ML19" i="2"/>
  <c r="MM19" i="2" l="1"/>
  <c r="MN17" i="2"/>
  <c r="MN19" i="2" l="1"/>
  <c r="MO17" i="2"/>
  <c r="MO19" i="2" l="1"/>
  <c r="MP17" i="2"/>
  <c r="MQ17" i="2" l="1"/>
  <c r="MP19" i="2"/>
  <c r="MR17" i="2" l="1"/>
  <c r="MQ19" i="2"/>
  <c r="MS17" i="2" l="1"/>
  <c r="MR19" i="2"/>
  <c r="MT17" i="2" l="1"/>
  <c r="MS19" i="2"/>
  <c r="MT19" i="2" l="1"/>
  <c r="MU17" i="2"/>
  <c r="MV17" i="2" l="1"/>
  <c r="MU19" i="2"/>
  <c r="MV19" i="2" l="1"/>
  <c r="MW17" i="2"/>
  <c r="MW19" i="2" l="1"/>
  <c r="MX17" i="2"/>
  <c r="MY17" i="2" l="1"/>
  <c r="MX19" i="2"/>
  <c r="MY19" i="2" l="1"/>
  <c r="MZ17" i="2"/>
  <c r="NA17" i="2" l="1"/>
  <c r="MZ19" i="2"/>
  <c r="NA19" i="2" l="1"/>
  <c r="NB17" i="2"/>
  <c r="NC17" i="2" l="1"/>
  <c r="NB19" i="2"/>
  <c r="ND17" i="2" l="1"/>
  <c r="NC19" i="2"/>
  <c r="NE17" i="2" l="1"/>
  <c r="ND19" i="2"/>
  <c r="NE19" i="2" l="1"/>
  <c r="NF17" i="2"/>
  <c r="NG17" i="2" l="1"/>
  <c r="NF19" i="2"/>
  <c r="NH17" i="2" l="1"/>
  <c r="NG19" i="2"/>
  <c r="NI17" i="2" l="1"/>
  <c r="NH19" i="2"/>
  <c r="NJ17" i="2" l="1"/>
  <c r="NI19" i="2"/>
  <c r="NJ19" i="2" l="1"/>
  <c r="NK17" i="2"/>
  <c r="NL17" i="2" l="1"/>
  <c r="NK19" i="2"/>
  <c r="NL19" i="2" l="1"/>
  <c r="NM17" i="2"/>
  <c r="NM19" i="2" l="1"/>
  <c r="NN17" i="2"/>
  <c r="NO17" i="2" l="1"/>
  <c r="NN19" i="2"/>
  <c r="NO19" i="2" l="1"/>
  <c r="NP17" i="2"/>
  <c r="NQ17" i="2" l="1"/>
  <c r="NP19" i="2"/>
  <c r="NR17" i="2" l="1"/>
  <c r="NQ19" i="2"/>
  <c r="NR19" i="2" l="1"/>
  <c r="NS17" i="2"/>
  <c r="NS19" i="2" l="1"/>
  <c r="NT17" i="2"/>
  <c r="NT19" i="2" l="1"/>
  <c r="NU17" i="2"/>
  <c r="NU19" i="2" l="1"/>
  <c r="NV17" i="2"/>
  <c r="NW17" i="2" l="1"/>
  <c r="NV19" i="2"/>
  <c r="NW19" i="2" l="1"/>
  <c r="NX17" i="2"/>
  <c r="NY17" i="2" l="1"/>
  <c r="NX19" i="2"/>
  <c r="NZ17" i="2" l="1"/>
  <c r="NY19" i="2"/>
  <c r="OA17" i="2" l="1"/>
  <c r="NZ19" i="2"/>
  <c r="OB17" i="2" l="1"/>
  <c r="OA19" i="2"/>
  <c r="OB19" i="2" l="1"/>
  <c r="OC17" i="2"/>
  <c r="OD17" i="2" l="1"/>
  <c r="OC19" i="2"/>
  <c r="OE17" i="2" l="1"/>
  <c r="OD19" i="2"/>
  <c r="OE19" i="2" l="1"/>
  <c r="OF17" i="2"/>
  <c r="OG17" i="2" l="1"/>
  <c r="OF19" i="2"/>
  <c r="OG19" i="2" l="1"/>
  <c r="OH17" i="2"/>
  <c r="OI17" i="2" l="1"/>
  <c r="OH19" i="2"/>
  <c r="OJ17" i="2" l="1"/>
  <c r="OI19" i="2"/>
  <c r="OJ19" i="2" l="1"/>
  <c r="OK17" i="2"/>
  <c r="OL17" i="2" l="1"/>
  <c r="OK19" i="2"/>
  <c r="OM17" i="2" l="1"/>
  <c r="OL19" i="2"/>
  <c r="ON17" i="2" l="1"/>
  <c r="OM19" i="2"/>
  <c r="OO17" i="2" l="1"/>
  <c r="ON19" i="2"/>
  <c r="OO19" i="2" l="1"/>
  <c r="OP17" i="2"/>
  <c r="OQ17" i="2" l="1"/>
  <c r="OP19" i="2"/>
  <c r="OR17" i="2" l="1"/>
  <c r="OQ19" i="2"/>
  <c r="OR19" i="2" l="1"/>
  <c r="OS17" i="2"/>
  <c r="OS19" i="2" l="1"/>
  <c r="OT17" i="2"/>
  <c r="OU17" i="2" l="1"/>
  <c r="OT19" i="2"/>
  <c r="OV17" i="2" l="1"/>
  <c r="OU19" i="2"/>
  <c r="OW17" i="2" l="1"/>
  <c r="OV19" i="2"/>
  <c r="OW19" i="2" l="1"/>
  <c r="OX17" i="2"/>
  <c r="OX19" i="2" l="1"/>
  <c r="OY17" i="2"/>
  <c r="OZ17" i="2" l="1"/>
  <c r="OY19" i="2"/>
  <c r="OZ19" i="2" l="1"/>
  <c r="PA17" i="2"/>
  <c r="PA19" i="2" l="1"/>
  <c r="PB17" i="2"/>
  <c r="PC17" i="2" l="1"/>
  <c r="PB19" i="2"/>
  <c r="PC19" i="2" l="1"/>
  <c r="PD17" i="2"/>
  <c r="PE17" i="2" l="1"/>
  <c r="PD19" i="2"/>
  <c r="PF17" i="2" l="1"/>
  <c r="PF19" i="2" s="1"/>
  <c r="PE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05A1526A-4A8C-4356-AB9A-E88886F65AD4}">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40E23620-EC7F-425E-A4F0-DBFBDFCD669D}">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<sst xmlns="http://schemas.openxmlformats.org/spreadsheetml/2006/main" count="1074" uniqueCount="339">
  <si>
    <t>Employee ID</t>
  </si>
  <si>
    <t>Name</t>
  </si>
  <si>
    <t>Title</t>
  </si>
  <si>
    <t>Manager ID</t>
  </si>
  <si>
    <t>Role Type</t>
  </si>
  <si>
    <t>name</t>
  </si>
  <si>
    <t>ID</t>
  </si>
  <si>
    <t>Project Name</t>
  </si>
  <si>
    <t>Status</t>
  </si>
  <si>
    <t>Assignee</t>
  </si>
  <si>
    <t>TaskGroup</t>
  </si>
  <si>
    <t>NextID</t>
  </si>
  <si>
    <t>Holidays</t>
  </si>
  <si>
    <t>Not Started</t>
  </si>
  <si>
    <t>In Progress - On Track</t>
  </si>
  <si>
    <t>In Progress - At Risk</t>
  </si>
  <si>
    <t>Blocked</t>
  </si>
  <si>
    <t>Completed</t>
  </si>
  <si>
    <t>me</t>
  </si>
  <si>
    <t>Ob1 - Objective 1</t>
  </si>
  <si>
    <t>Ob2 - Objective 2</t>
  </si>
  <si>
    <t>Ob3 - Objective 3</t>
  </si>
  <si>
    <t>Project</t>
  </si>
  <si>
    <t>Paper</t>
  </si>
  <si>
    <t>Presentation</t>
  </si>
  <si>
    <t>Forward Example</t>
  </si>
  <si>
    <t>Backward Example</t>
  </si>
  <si>
    <t>Notes</t>
  </si>
  <si>
    <t>Project Summary Information</t>
  </si>
  <si>
    <t>Overall work days:</t>
  </si>
  <si>
    <t>Overall calendar days:</t>
  </si>
  <si>
    <t>Filtered work days:</t>
  </si>
  <si>
    <t>Filtered calendar days:</t>
  </si>
  <si>
    <t>Today:</t>
  </si>
  <si>
    <t>Planned work:</t>
  </si>
  <si>
    <t>Actual work:</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</si>
  <si>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</si>
  <si>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</si>
  <si>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</si>
  <si>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</si>
  <si>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</si>
  <si>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</si>
  <si>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</si>
  <si>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</si>
  <si>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</si>
  <si>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</si>
  <si>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</si>
  <si>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</si>
  <si>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</si>
  <si>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</si>
  <si>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</si>
  <si>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</si>
  <si>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Date:</t>
  </si>
  <si>
    <t>Forward one</t>
  </si>
  <si>
    <t>Start from the beginning of the project.</t>
  </si>
  <si>
    <t>FS</t>
  </si>
  <si>
    <t>Forward two</t>
  </si>
  <si>
    <t>Forward three</t>
  </si>
  <si>
    <t>Backward one</t>
  </si>
  <si>
    <t>Start from the end of the project.</t>
  </si>
  <si>
    <t>Backward two</t>
  </si>
  <si>
    <t>SF</t>
  </si>
  <si>
    <t>Backward three</t>
  </si>
  <si>
    <t>Backward four</t>
  </si>
  <si>
    <t>Next ID #:</t>
  </si>
  <si>
    <t>Filtered beginning task work days:</t>
  </si>
  <si>
    <t>Filtered remaining task work days:</t>
  </si>
  <si>
    <t>Planned
Remaining</t>
  </si>
  <si>
    <t>Overall start date:</t>
  </si>
  <si>
    <t>Overall end date:</t>
  </si>
  <si>
    <t>Filtered start date:</t>
  </si>
  <si>
    <t>Filtered end date:</t>
  </si>
  <si>
    <t>Overall task count:</t>
  </si>
  <si>
    <t>Completed task count:</t>
  </si>
  <si>
    <t>Incomplete task count:</t>
  </si>
  <si>
    <t>Filtered task count:</t>
  </si>
  <si>
    <t>Filtered completed task count:</t>
  </si>
  <si>
    <t>Filtered incomplete task count:</t>
  </si>
  <si>
    <t>Grand Total</t>
  </si>
  <si>
    <t>Count</t>
  </si>
  <si>
    <t>Start</t>
  </si>
  <si>
    <t>End</t>
  </si>
  <si>
    <t>% Complete</t>
  </si>
  <si>
    <t>Days Left</t>
  </si>
  <si>
    <t>Project Phases</t>
  </si>
  <si>
    <t>Overall beginning task work days:</t>
  </si>
  <si>
    <t>Overall remaining task workdays:</t>
  </si>
  <si>
    <t>Deliverable 1</t>
  </si>
  <si>
    <t>Deliverable 2</t>
  </si>
  <si>
    <t>Deliverable 3</t>
  </si>
  <si>
    <t>Task 1</t>
  </si>
  <si>
    <t>Task 2</t>
  </si>
  <si>
    <t>Task 3</t>
  </si>
  <si>
    <t>Task 4</t>
  </si>
  <si>
    <t>Task 5</t>
  </si>
  <si>
    <t>Task 6</t>
  </si>
  <si>
    <t>Task 7</t>
  </si>
  <si>
    <t>Task 8</t>
  </si>
  <si>
    <t>Task 9</t>
  </si>
  <si>
    <t>Subtask 2.1</t>
  </si>
  <si>
    <t>Subtask 2.2</t>
  </si>
  <si>
    <t>Subtask 2.3</t>
  </si>
  <si>
    <t>Subtask 4.1</t>
  </si>
  <si>
    <t>Subtask 4.2</t>
  </si>
  <si>
    <t>Subtask 4.3</t>
  </si>
  <si>
    <t>id</t>
  </si>
  <si>
    <t>dependent</t>
  </si>
  <si>
    <t>Deliverable</t>
  </si>
  <si>
    <t>Task</t>
  </si>
  <si>
    <t>Subtask</t>
  </si>
  <si>
    <t>type</t>
  </si>
  <si>
    <t>blank</t>
  </si>
  <si>
    <t>Step 1:</t>
  </si>
  <si>
    <t>Step 2:</t>
  </si>
  <si>
    <t xml:space="preserve">List the tasks that need to be completed under each deliverable. </t>
  </si>
  <si>
    <t>Step 3:</t>
  </si>
  <si>
    <t>Increase the indent on tasks and subtasks. (It makes the lists easier to read.)</t>
  </si>
  <si>
    <t>Step 4:</t>
  </si>
  <si>
    <t>Step 5:</t>
  </si>
  <si>
    <t>Step 6:</t>
  </si>
  <si>
    <t>Label each Deliverable, Task, and Subtask with the correct type in the type column.</t>
  </si>
  <si>
    <t>Step 7:</t>
  </si>
  <si>
    <t>Indicate which deliverables belong to the project, which tasks belong to which deliverable, and which subtasks belong to which task by providing the correct ID for each in the dependent column. See the example below.</t>
  </si>
  <si>
    <t>Step 8:</t>
  </si>
  <si>
    <t>Task List</t>
  </si>
  <si>
    <t>Step 9:</t>
  </si>
  <si>
    <t>Click Refresh in the top-left corner of the chart. You should see a WBS diagram for your project.</t>
  </si>
  <si>
    <t>Steps to create a Work Breakdown Structure List and Diagram</t>
  </si>
  <si>
    <t>List your deliverables in separate cells in Row 13 in the Project section starting in column A. Insert more columns after the last deliverable if you need more space.</t>
  </si>
  <si>
    <t>Some Visio diagrams are available for use in Excel. They can be added by going to Insert - Get Add-ins - Search for "Visio" - Click Add next to Microsoft Visio Data Visualizer</t>
  </si>
  <si>
    <t>Once you've added the Visio Add-in, you can add a chart in a new blank sheet by going to Insert - My Add-ins - Microsoft Visio Data Visualizer - Select the chart you want - Click Create</t>
  </si>
  <si>
    <t>A chart and data table will be added to the blank sheet. Paste the data needed into the data table. (DON'T PASTE OVER THE TABLE HEADERS. THE CHART WON'T WORK IF YOU DO.)</t>
  </si>
  <si>
    <t>If you run into problems, create a new blank sheet and start fresh. Get help if you can't figure it out.</t>
  </si>
  <si>
    <t>You can't edit any aspects of the chart except the underlying data unless you have a Microsoft Visio license.</t>
  </si>
  <si>
    <t>Copy the lists of Deliverables and Tasks and paste them in the name column in the Task List section. (You want to create a single column that lists all the deliverables and tasks.)</t>
  </si>
  <si>
    <t>Give each Deliverable and Task a unique ID number.</t>
  </si>
  <si>
    <t>Copy the information in the 5 columns of the Task List section WITHOUT THE HEADERS and paste it into the table on the left side of the WBS-Chart sheet. (DON'T PASTE OVER THE HEADERS IN THAT SHEET. THE CHART WON'T WORK IF YOU DO.)</t>
  </si>
  <si>
    <t>A3 Template</t>
  </si>
  <si>
    <t>Project Information</t>
  </si>
  <si>
    <t>Project Title:</t>
  </si>
  <si>
    <t>Sponsor(s):</t>
  </si>
  <si>
    <t>Leader(s):</t>
  </si>
  <si>
    <t>Team Member(s):</t>
  </si>
  <si>
    <t>(Click the + / - button to the left to expand / collapse the section.)</t>
  </si>
  <si>
    <t>Problem</t>
  </si>
  <si>
    <t>Describe the issue in 1 or 2 sentences. Just state the problem(s), not any goal or implied solution.</t>
  </si>
  <si>
    <t>Background</t>
  </si>
  <si>
    <t>Provide background information to describe why the issue is important and why the team should work on it in 1-4 sentences. Who is impacted by the problem? How does the problem negatively impact them? How does the project align with organizational objective?</t>
  </si>
  <si>
    <t>Current Condition</t>
  </si>
  <si>
    <t>Describe in a few bullet points what the current conditions look like, or you can draw a diagram to create a high-level flow chart.</t>
  </si>
  <si>
    <t>AIM / Target / Specific Outcome</t>
  </si>
  <si>
    <t>Write a SMART goal here. (Specific, Measurable, Achievable, Relevant, Time-Based)</t>
  </si>
  <si>
    <t>Problem Analysis</t>
  </si>
  <si>
    <t>List the main problem(s). Ask appropriate “Why?” questions until you reach the root cause. A rule-of-thumb: you haven’t reached the root cause until you’ve asked “Why?” at least 5 times. List the answer to each “Why?” question. A fishbone diagram or Pareto chart might be useful.</t>
  </si>
  <si>
    <t>Main Problem</t>
  </si>
  <si>
    <t>Why?</t>
  </si>
  <si>
    <t>Recommended Changes / Countermeasures</t>
  </si>
  <si>
    <t>List out.</t>
  </si>
  <si>
    <t>Implementation Plan</t>
  </si>
  <si>
    <t>List the change(s) you will make (“What”), “Who” is responsible for guiding the change, “When” the change will occur, and the “Anticipated Outcome” the change should deliver.</t>
  </si>
  <si>
    <t>What</t>
  </si>
  <si>
    <t>Who</t>
  </si>
  <si>
    <t>When</t>
  </si>
  <si>
    <t>Anticipated Outcome</t>
  </si>
  <si>
    <t>Follow Up</t>
  </si>
  <si>
    <t>How will you measure improvement?</t>
  </si>
  <si>
    <t>NURS 6880 / 6881 Capstone Project Plan</t>
  </si>
  <si>
    <t>The purpose of this document is to bring together all the parts of the capstone project plan along with scholarly evidence that describes background information about your project and supports your methods. This is intended to help assess the 
completeness and suitability of your project plan and help you transition into writing your capstone paper while you work on your project. Citations and references should be in APA format.</t>
  </si>
  <si>
    <t>Key Information</t>
  </si>
  <si>
    <t>Important information about your project.</t>
  </si>
  <si>
    <t>Student Name:</t>
  </si>
  <si>
    <t>Preceptor Name:</t>
  </si>
  <si>
    <t>Faculty Name:</t>
  </si>
  <si>
    <t>Organization hosting the capstone experience:</t>
  </si>
  <si>
    <t>Setting where the project will take place:</t>
  </si>
  <si>
    <t>Problem – Description</t>
  </si>
  <si>
    <t>Copy your problem statement here. This should be a summary of the problem and a description of what needs to be solved. (Information in this section will become part of the Introduction – Problem Description section of your paper.)</t>
  </si>
  <si>
    <t>Problem – Available Knowledge</t>
  </si>
  <si>
    <t>What is currently known about the problem, including relevant previous studies? Who is affected by the problem? What are the impacts of the problem? How does the problem affect those individuals? When is it a problem? Why is it a problem or why does the problem matter? What are the costs or the other negative impacts of the problem? How prevalent is the problem or how many people are affected? Are there any existing trends that contribute to the problem? Are probable causes of the problem identified? (Information in this section will become part of the Introduction – Available Knowledge section of your paper.)</t>
  </si>
  <si>
    <t>Current Conditions / Context</t>
  </si>
  <si>
    <t>Describe what the current conditions look like. What is the setting where your project is taking place? (i.e., patients, staffing, system affiliation) You could describe the process currently in use. You might consider creating a diagram or flow chart. Is your capstone project part of a larger project? If so, describe how your project fits with the larger project or meets the goals of the organization. Who are the sponsors, team members, and beneficiaries of your project? Describe who will be directly and indirectly impacted by your project. Describe any contextual factors that may impact the success of your project. (Information in this section will become part of the Methods – Context section of your paper.)</t>
  </si>
  <si>
    <t>Project Aim and Objectives</t>
  </si>
  <si>
    <t>Describe the overall aim of your capstone and the specific objectives for the work you plan to focus on.  Typically, there is one overall aim, and two to three objectives. Ask yourself if you need to Assess, Develop, Implement, or Evaluate? (Information in this section will become part of the Introduction – Specific Aims section of your paper.)</t>
  </si>
  <si>
    <t>Framework / Model / Theory</t>
  </si>
  <si>
    <t>Describe the framework/model/theory used to guide the activities of your project. (You may have more than one.) Describe how it aligns with and guides the work on the project. It may be helpful to add a diagram of the framework if one exists. Cite relevant literature. (Information in this section will become part of the Introduction – Rationale section of your paper.)</t>
  </si>
  <si>
    <t>Objective-Method-Deliverable Table</t>
  </si>
  <si>
    <t>Use the Objective-Method-Product Table to list your objectives, associated methods, and deliverables (products/outcomes). Project methods should be described using verbs. This is a high-level overview. Specific tasks can be listed later in the Capstone Project Plan. Deliverables should be described using nouns. What do you plan to produce? Cite relevant literature if appropriate. (Information in this section will become part of the Methods – Intervention section of your paper.)</t>
  </si>
  <si>
    <t>Objective</t>
  </si>
  <si>
    <t>Method(s)</t>
  </si>
  <si>
    <t>Deliverable (Product/Outcome)</t>
  </si>
  <si>
    <t>Project Timeline (Tasks and Due Dates)</t>
  </si>
  <si>
    <t>Arrange your tasks in chronological order. The total number of tasks is up to you and your preceptor - expand the table as needed. I suggest working backward (furthest due date at the bottom), starting by noting the due date of your project deliverables. Then, fill in the tasks that are required to create the deliverables as you understand them. You might consider using the Work Breakdown Structure (WBS) sheet to help you organize the tasks for your timeline. (Information in this section will become part of the Methods - Intervention section of your paper.)</t>
  </si>
  <si>
    <t>Task Description (what, how, who)</t>
  </si>
  <si>
    <t>Dates
(to work on task)</t>
  </si>
  <si>
    <t>Relevant
Objective</t>
  </si>
  <si>
    <t>Dependency
(task ID or person involved)</t>
  </si>
  <si>
    <t>How will you measure improvement? (Information in this section will become part of the Methods - Measures and Methods - Analysis sections of your paper.)</t>
  </si>
  <si>
    <t>Measure</t>
  </si>
  <si>
    <t>Analysis</t>
  </si>
  <si>
    <t>References</t>
  </si>
  <si>
    <t xml:space="preserve">List your references in APA format here. </t>
  </si>
  <si>
    <t>Hours Log</t>
  </si>
  <si>
    <t>Instructions:</t>
  </si>
  <si>
    <t>Add new hours to the bottom of the table below. We've started for you by adding time for weekly meetings with your project precptor and time to plan and organize the meetings beforehand. (If you don't hold a meeting that week, don't forget to remove the meeting from this list.) Time will be summarized in the HoursSummary sheet, so you don't need to worry about calculating a total. You will use this same workbook to track your practicum hours through both semesters and turn it in each week.</t>
  </si>
  <si>
    <t>Goal # to reference below</t>
  </si>
  <si>
    <t>Copy and paste learning goals (LG) and project objectives (PO) here.</t>
  </si>
  <si>
    <t>LG-1</t>
  </si>
  <si>
    <t>LG-2</t>
  </si>
  <si>
    <t>LG-3</t>
  </si>
  <si>
    <t>PO-1</t>
  </si>
  <si>
    <t>PO-2</t>
  </si>
  <si>
    <t>PO-3</t>
  </si>
  <si>
    <t>Semester</t>
  </si>
  <si>
    <t>Week</t>
  </si>
  <si>
    <t>Briefly describe your activities and which goal the activity was related to, if any.</t>
  </si>
  <si>
    <t>Goal</t>
  </si>
  <si>
    <t>Time in # of hours</t>
  </si>
  <si>
    <t>Fall</t>
  </si>
  <si>
    <t>Organizing for meeting with preceptor</t>
  </si>
  <si>
    <t>Weekly meeting with preceptor</t>
  </si>
  <si>
    <t>Student Name</t>
  </si>
  <si>
    <t>Preceptor Name</t>
  </si>
  <si>
    <t>Site Name</t>
  </si>
  <si>
    <t>Site Location</t>
  </si>
  <si>
    <t>(Click the + / - button to expand / collapse the section above.)</t>
  </si>
  <si>
    <t>Fall Week 4</t>
  </si>
  <si>
    <t>Progress Report</t>
  </si>
  <si>
    <t>Reporting Period:</t>
  </si>
  <si>
    <t>Work completed during this reporting period:</t>
  </si>
  <si>
    <t>Work to complete next reporting period:</t>
  </si>
  <si>
    <t>What is going well and why?</t>
  </si>
  <si>
    <t>What is not going well and why?</t>
  </si>
  <si>
    <t>Suggestions/Issues:</t>
  </si>
  <si>
    <t>Project changes:</t>
  </si>
  <si>
    <t>Fall Week 5</t>
  </si>
  <si>
    <t>Fall Week 6</t>
  </si>
  <si>
    <t>Fall Week 7</t>
  </si>
  <si>
    <t>Fall Week 8</t>
  </si>
  <si>
    <t>Fall Week 9</t>
  </si>
  <si>
    <t>Fall Week 10</t>
  </si>
  <si>
    <t>Fall Week 11</t>
  </si>
  <si>
    <t>Fall Week 12</t>
  </si>
  <si>
    <t>Fall Week 13</t>
  </si>
  <si>
    <t>Fall Week 14</t>
  </si>
  <si>
    <t>Fall Week 15</t>
  </si>
  <si>
    <t>Progress Report Final</t>
  </si>
  <si>
    <t>Spring Week 1</t>
  </si>
  <si>
    <t>Progress Report (Inlcuding Break)</t>
  </si>
  <si>
    <t>Spring Week 2</t>
  </si>
  <si>
    <t>Spring Week 3</t>
  </si>
  <si>
    <t>Spring Week 4</t>
  </si>
  <si>
    <t>Spring Week 5</t>
  </si>
  <si>
    <t>Spring Week 6</t>
  </si>
  <si>
    <t>Spring Week 7</t>
  </si>
  <si>
    <t>Spring Week 8</t>
  </si>
  <si>
    <t>Spring Week 9</t>
  </si>
  <si>
    <t>Spring Week 10</t>
  </si>
  <si>
    <t>Spring Week 11</t>
  </si>
  <si>
    <t>Spring Week 12</t>
  </si>
  <si>
    <t>Spring Week 13</t>
  </si>
  <si>
    <t>Spring Week 14</t>
  </si>
  <si>
    <t>Spring Week 15</t>
  </si>
  <si>
    <t>Fall Week 3</t>
  </si>
  <si>
    <t>Project Kickoff Meeting</t>
  </si>
  <si>
    <t>Meeting Date:</t>
  </si>
  <si>
    <t>Meeting participants:</t>
  </si>
  <si>
    <t>Status of action items from last meeting:</t>
  </si>
  <si>
    <t>Issues/Questions/Concerns/Discussion Items:</t>
  </si>
  <si>
    <t>- Introductions
- A3 Template Sections
  - Project title
  - Project background
  - Current condition
  - Aim/Target/Specific Outcome
  - Root cause
  - Implementation plan
- Quality Improvement or Project framework?
- Relevant literature
- Specific Project deliverables?
- Future meeting schedule?</t>
  </si>
  <si>
    <t>Action items for next meeting:</t>
  </si>
  <si>
    <t>Project Meeting Agenda/Notes</t>
  </si>
  <si>
    <t>Role</t>
  </si>
  <si>
    <t>Email</t>
  </si>
  <si>
    <t>Telephone</t>
  </si>
  <si>
    <t>Date</t>
  </si>
  <si>
    <t>Database</t>
  </si>
  <si>
    <t>Term</t>
  </si>
  <si>
    <t>https://pubmed.ncbi.nlm.nih.gov/?otool=uutahlib</t>
  </si>
  <si>
    <t>Does an Insulin Double-Checking Procedure Improve Patient Safety</t>
  </si>
  <si>
    <t>This pulled up the correct article.</t>
  </si>
  <si>
    <t>https://scholar.google.com/</t>
  </si>
  <si>
    <t>Reference</t>
  </si>
  <si>
    <t>Purpose</t>
  </si>
  <si>
    <t>StudyDesign</t>
  </si>
  <si>
    <t>SampleSize</t>
  </si>
  <si>
    <t>Variables</t>
  </si>
  <si>
    <t>Instruments</t>
  </si>
  <si>
    <t>Findings</t>
  </si>
  <si>
    <t>Implications</t>
  </si>
  <si>
    <t>StrengthQuality</t>
  </si>
  <si>
    <t>Modic, M. B., Albert, N. M., Sun, Z., Bena, J. F., Yager, C., Cary, T., Corniello, A., Kaser, N., Simon, J., Skowronsky, C., &amp; Kissinger, B. (2016). Does an Insulin Double-Checking Procedure Improve Patient Safety?. The Journal of nursing administration, 46(3), 154–160. https://doi.org/10.1097/NNA.0000000000000314</t>
  </si>
  <si>
    <t>determine
effectiveness of a 
double-checking 
insulin 
preparation
intervention in 
reducing 
medication 
errors</t>
  </si>
  <si>
    <t>RCT, nonblinded</t>
  </si>
  <si>
    <t xml:space="preserve">N = 5238 (266 
patients) 
1400-bed 
quaternary 
care hospital 
in several 
units </t>
  </si>
  <si>
    <t xml:space="preserve">no errors, wrong 
dose &amp;  
prep, wrong 
dose, wrong 
time, (See p. 
155) </t>
  </si>
  <si>
    <t xml:space="preserve">pre-printed 
cards (designed 
for study) o self 
report errors &amp; 
chart audits </t>
  </si>
  <si>
    <t>Intent to treat 
analysis; T 
tests, chi (p 
&lt;.05) 
What is a p?
Probability-
Statistical 
significance 
What is effect 
size? 
Magnitude of 
intervention- 
Clinical 
Significance</t>
  </si>
  <si>
    <t>Predominate error 
wrong administration 
time (92%) 
insulin admin error 
rate 33.6%--lower in 
intervention 
group after 
controlling 
for pt characteristics
controlling 
for same nurse 
insulin with DC 
no decrease insulin 
errors</t>
  </si>
  <si>
    <t xml:space="preserve">Implications—time 
saved and pt safety 
still maintained. 
Implement practice 
change is 
feasible and cost 
effective and 
addressed the 
largest insulin error 
of mistiming
Practice 
changed (stopped 
IDC) at Cleveland clin
ic due to this study </t>
  </si>
  <si>
    <t>I-B</t>
  </si>
  <si>
    <t xml:space="preserve">Institute for Safe Medication Practices. (2013, June 13). Independent double checks: Undervalued and misused: Selective sse of this strategy can play an important role in medication safety. Retrieved February 10, 2013 from https://www.ismp.org/resources/independent-double-checks-undervalued-and-misused-selective-use-strategy-can-play </t>
  </si>
  <si>
    <t xml:space="preserve">Outlines 
appropriate use 
of IDC </t>
  </si>
  <si>
    <t xml:space="preserve">Expert 
Opinion </t>
  </si>
  <si>
    <t xml:space="preserve">Formal 
review 
conducted 
and 
adequate </t>
  </si>
  <si>
    <t xml:space="preserve">Evidentiary 
review, expert 
consensus/opini
on </t>
  </si>
  <si>
    <t>SMP does not 
recommend use of 
IDC for all high-alert 
meds 
Avoid sole reliance on IDC</t>
  </si>
  <si>
    <t xml:space="preserve">Is IDC necessary or 
tradition? Other risk-
reduction 
strategies can 
address the same 
concerns (barcoding)
s IDC truly 
employed in 
practice or is primed 
DC. </t>
  </si>
  <si>
    <t>V-A</t>
  </si>
  <si>
    <t>Citation</t>
  </si>
  <si>
    <t>Page</t>
  </si>
  <si>
    <t>Text</t>
  </si>
  <si>
    <t>PaperSection</t>
  </si>
  <si>
    <t>(Modic et. al., 2016)</t>
  </si>
  <si>
    <t>When 2057 insulin errors were
assessed over an 18-month period among Pennsylvania
healthcare facilities, nearly one-fourth of errors were
due to omission, 14% were due to the wrong drugs,
and 13% were due to the wrong dose or overdosage.2
Of reported errors, 53% involved elderly patients,
and more than 78% of events were those that could
contribute to patient harm, specifically labile glucose values.</t>
  </si>
  <si>
    <t>Good statistics. use this in introduction</t>
  </si>
  <si>
    <t>introduction</t>
  </si>
  <si>
    <t>Prepare project kickoff meeting agenda</t>
  </si>
  <si>
    <t>Questions and keywords for literature review</t>
  </si>
  <si>
    <t>Project Plan Draft</t>
  </si>
  <si>
    <t>Table of Evidence - initial</t>
  </si>
  <si>
    <t>Problem Statement, Aim, Objectives</t>
  </si>
  <si>
    <t>Framework for project planning</t>
  </si>
  <si>
    <t>Project methods</t>
  </si>
  <si>
    <t>Project timeline</t>
  </si>
  <si>
    <t>Project plan final</t>
  </si>
  <si>
    <t>Project plan revision</t>
  </si>
  <si>
    <t>Paper introduction part 1</t>
  </si>
  <si>
    <t>Paper introduction part 2</t>
  </si>
  <si>
    <t>Paper methods part 1</t>
  </si>
  <si>
    <t>Paper methods part 2</t>
  </si>
  <si>
    <t>Paper methods part 3</t>
  </si>
  <si>
    <t>Paper results</t>
  </si>
  <si>
    <t>Paper discussion &amp; conclusion</t>
  </si>
  <si>
    <t>Full draft of paper and abstract</t>
  </si>
  <si>
    <t>Draft slide deck for presentation</t>
  </si>
  <si>
    <t>Oral presentation day</t>
  </si>
  <si>
    <t>Final paper for review by specialty track director &amp; assistant dean</t>
  </si>
  <si>
    <t>Final paper for review by Associate Dean</t>
  </si>
  <si>
    <t>Final poster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</si>
</sst>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1" x14ac:knownFonts="1">
    <font>
      <sz val="11"/>
      <color theme="1"/>
      <name val="Calibri"/>
      <family val="2"/>
      <scheme val="minor"/>
    </font>
    <font>
      <u/>
      <sz val="11"/>
      <color theme="10"/>
      <name val="Calibri"/>
      <family val="2"/>
      <scheme val="minor"/>
    </font>
    <font>
      <b/>
      <sz val="16"/>
      <color theme="1"/>
      <name val="Calibri"/>
      <family val="2"/>
      <scheme val="minor"/>
    </font>
    <font>
      <b/>
      <sz val="9"/>
      <color theme="1"/>
      <name val="Calibri"/>
      <family val="2"/>
      <scheme val="minor"/>
    </font>
    <font>
      <sz val="8"/>
      <color theme="1"/>
      <name val="Lucida Console"/>
      <family val="3"/>
    </font>
    <font>
      <b/>
      <sz val="9"/>
      <color indexed="81"/>
      <name val="Tahoma"/>
      <family val="2"/>
    </font>
    <font>
      <sz val="9"/>
      <color indexed="81"/>
      <name val="Tahoma"/>
      <family val="2"/>
    </font>
    <font>
      <b/>
      <sz val="9"/>
      <name val="Calibri"/>
      <family val="2"/>
      <scheme val="minor"/>
    </font>
    <font>
      <b/>
      <sz val="11"/>
      <color theme="1"/>
      <name val="Calibri"/>
      <family val="2"/>
      <scheme val="minor"/>
    </font>
    <font>
      <b/>
      <sz val="14"/>
      <color theme="1"/>
      <name val="Calibri"/>
      <family val="2"/>
      <scheme val="minor"/>
    </font>
    <font>
      <sz val="9"/>
      <color theme="1"/>
      <name val="Calibri"/>
      <family val="2"/>
      <scheme val="minor"/>
    </font>
  </fonts>
  <fills count="11">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bgColor indexed="64"/>
      </patternFill>
    </fill>
  </fills>
  <borders count="5">
    <border>
      <left/>
      <right/>
      <top/>
      <bottom/>
      <diagonal/>
    </border>
    <border>
      <left style="medium">
        <color auto="1"/>
      </left>
      <right style="medium">
        <color auto="1"/>
      </right>
      <top style="medium">
        <color auto="1"/>
      </top>
      <bottom style="medium">
        <color auto="1"/>
      </bottom>
      <diagonal/>
    </border>
    <border>
      <left style="thick">
        <color auto="1"/>
      </left>
      <right style="thick">
        <color auto="1"/>
      </right>
      <top style="thick">
        <color auto="1"/>
      </top>
      <bottom style="thick">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s>
  <cellStyleXfs count="2">
    <xf numFmtId="0" fontId="0" fillId="0" borderId="0"/>
    <xf numFmtId="0" fontId="1" fillId="0" borderId="0" applyNumberFormat="0" applyFill="0" applyBorder="0" applyAlignment="0" applyProtection="0"/>
  </cellStyleXfs>
  <cellXfs count="76">
    <xf numFmtId="0" fontId="0" fillId="0" borderId="0" xfId="0"/>
    <xf numFmtId="49" fontId="0" fillId="0" borderId="0" xfId="0" applyNumberFormat="1"/>
    <xf numFmtId="0" fontId="0" fillId="0" borderId="0" xfId="0" applyFill="1"/>
    <xf numFmtId="14" fontId="0" fillId="0" borderId="0" xfId="0" applyNumberFormat="1"/>
    <xf numFmtId="0" fontId="1" fillId="0" borderId="0" xfId="1"/>
    <xf numFmtId="0" fontId="2" fillId="0" borderId="0" xfId="0" applyFont="1"/>
    <xf numFmtId="0" fontId="3" fillId="5" borderId="0" xfId="0" applyFont="1" applyFill="1" applyAlignment="1">
      <alignment horizontal="center" vertical="center" wrapText="1"/>
    </xf>
    <xf numFmtId="0" fontId="4" fillId="5" borderId="0" xfId="0" applyFont="1" applyFill="1" applyAlignment="1">
      <alignment horizontal="center" vertical="center"/>
    </xf>
    <xf numFmtId="164" fontId="4" fillId="0" borderId="0" xfId="0" applyNumberFormat="1" applyFont="1" applyAlignment="1">
      <alignment horizontal="right" vertical="top"/>
    </xf>
    <xf numFmtId="164" fontId="4" fillId="0" borderId="0" xfId="0" applyNumberFormat="1" applyFont="1"/>
    <xf numFmtId="164" fontId="4" fillId="0" borderId="0" xfId="0" applyNumberFormat="1" applyFont="1" applyAlignment="1">
      <alignment textRotation="90"/>
    </xf>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7" fillId="5" borderId="0" xfId="0" applyFont="1" applyFill="1" applyAlignment="1">
      <alignment horizontal="center" vertical="center"/>
    </xf>
    <xf numFmtId="0" fontId="7" fillId="5"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9" fontId="0" fillId="0" borderId="0" xfId="0" applyNumberFormat="1"/>
    <xf numFmtId="0" fontId="0" fillId="0" borderId="0" xfId="0" applyNumberFormat="1" applyAlignment="1">
      <alignment horizontal="center"/>
    </xf>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xf numFmtId="0" fontId="0" fillId="0" borderId="0" xfId="0" applyAlignment="1">
      <alignment horizontal="left" indent="2"/>
    </xf>
    <xf numFmtId="0" fontId="9" fillId="0" borderId="0" xfId="0" applyFont="1"/>
    <xf numFmtId="0" fontId="0" fillId="7" borderId="0" xfId="0" applyFill="1" applyAlignment="1">
      <alignment horizontal="center"/>
    </xf>
    <xf numFmtId="0" fontId="9" fillId="0" borderId="0" xfId="0" applyFont="1" applyAlignment="1">
      <alignment horizontal="center"/>
    </xf>
    <xf numFmtId="0" fontId="10" fillId="0" borderId="0" xfId="0" applyFont="1"/>
    <xf numFmtId="0" fontId="0" fillId="0" borderId="0" xfId="0" applyAlignment="1">
      <alignment horizontal="left" wrapText="1"/>
    </xf>
    <xf numFmtId="0" fontId="8" fillId="0" borderId="1" xfId="0" applyFont="1" applyBorder="1" applyAlignment="1">
      <alignment horizontal="center" wrapText="1"/>
    </xf>
    <xf numFmtId="0" fontId="0" fillId="0" borderId="1" xfId="0" applyBorder="1" applyAlignment="1">
      <alignment horizontal="left" wrapText="1"/>
    </xf>
    <xf numFmtId="0" fontId="0" fillId="0" borderId="1" xfId="0" applyBorder="1" applyAlignment="1">
      <alignment horizontal="center" wrapText="1"/>
    </xf>
    <xf numFmtId="0" fontId="9" fillId="8" borderId="0" xfId="0" applyFont="1" applyFill="1"/>
    <xf numFmtId="0" fontId="0" fillId="8" borderId="0" xfId="0" applyFill="1"/>
    <xf numFmtId="0" fontId="0" fillId="8" borderId="0" xfId="0" applyFill="1" applyAlignment="1">
      <alignment horizontal="left" wrapText="1"/>
    </xf>
    <xf numFmtId="0" fontId="10" fillId="8" borderId="0" xfId="0" applyFont="1" applyFill="1"/>
    <xf numFmtId="0" fontId="0" fillId="8" borderId="0" xfId="0" applyFill="1" applyAlignment="1">
      <alignment horizontal="left" wrapText="1"/>
    </xf>
    <xf numFmtId="0" fontId="8" fillId="8" borderId="1" xfId="0" applyFont="1" applyFill="1" applyBorder="1" applyAlignment="1">
      <alignment horizontal="center" vertical="center" wrapText="1"/>
    </xf>
    <xf numFmtId="0" fontId="0" fillId="8" borderId="1" xfId="0" applyFill="1" applyBorder="1" applyAlignment="1">
      <alignment horizontal="center" wrapText="1"/>
    </xf>
    <xf numFmtId="0" fontId="8" fillId="8" borderId="1" xfId="0" applyFont="1" applyFill="1" applyBorder="1" applyAlignment="1">
      <alignment horizontal="center" wrapText="1"/>
    </xf>
    <xf numFmtId="0" fontId="0" fillId="8" borderId="1" xfId="0" applyFill="1" applyBorder="1" applyAlignment="1">
      <alignment horizontal="left" wrapText="1"/>
    </xf>
    <xf numFmtId="0" fontId="9" fillId="9" borderId="0" xfId="0" applyFont="1" applyFill="1"/>
    <xf numFmtId="0" fontId="0" fillId="9" borderId="0" xfId="0" applyFill="1"/>
    <xf numFmtId="0" fontId="10" fillId="9" borderId="0" xfId="0" applyFont="1" applyFill="1"/>
    <xf numFmtId="0" fontId="0" fillId="9" borderId="0" xfId="0" applyFill="1" applyAlignment="1">
      <alignment horizontal="left" wrapText="1"/>
    </xf>
    <xf numFmtId="0" fontId="8" fillId="9" borderId="1" xfId="0" applyFont="1" applyFill="1" applyBorder="1" applyAlignment="1">
      <alignment horizontal="center" wrapText="1"/>
    </xf>
    <xf numFmtId="0" fontId="0" fillId="9" borderId="1" xfId="0" applyFill="1" applyBorder="1" applyAlignment="1">
      <alignment horizontal="left" wrapText="1"/>
    </xf>
    <xf numFmtId="0" fontId="10" fillId="0" borderId="0" xfId="0" applyFont="1" applyAlignment="1">
      <alignment horizontal="left" vertical="center" wrapText="1"/>
    </xf>
    <xf numFmtId="0" fontId="0" fillId="0" borderId="1" xfId="0" applyBorder="1" applyAlignment="1">
      <alignment horizontal="center" wrapText="1"/>
    </xf>
    <xf numFmtId="0" fontId="8" fillId="0" borderId="1" xfId="0" applyFont="1" applyBorder="1" applyAlignment="1">
      <alignment horizontal="center"/>
    </xf>
    <xf numFmtId="0" fontId="9" fillId="10" borderId="0" xfId="0" applyFont="1" applyFill="1" applyAlignment="1">
      <alignment horizontal="center" vertical="center" wrapText="1"/>
    </xf>
    <xf numFmtId="0" fontId="0" fillId="10" borderId="0" xfId="0" applyFill="1" applyAlignment="1">
      <alignment horizontal="left" vertical="center" wrapText="1"/>
    </xf>
    <xf numFmtId="0" fontId="9" fillId="10" borderId="2" xfId="0" applyFont="1" applyFill="1" applyBorder="1" applyAlignment="1">
      <alignment horizontal="center" vertical="center" wrapText="1"/>
    </xf>
    <xf numFmtId="0" fontId="0" fillId="10" borderId="2" xfId="0" applyFill="1" applyBorder="1" applyAlignment="1">
      <alignment horizontal="left" vertical="center"/>
    </xf>
    <xf numFmtId="0" fontId="0" fillId="0" borderId="2" xfId="0" applyBorder="1" applyAlignment="1">
      <alignment horizontal="left" vertical="center"/>
    </xf>
    <xf numFmtId="0" fontId="0" fillId="0" borderId="2" xfId="0" applyBorder="1" applyAlignment="1">
      <alignment horizontal="left"/>
    </xf>
    <xf numFmtId="0" fontId="0" fillId="10"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9" fillId="0" borderId="2" xfId="0" applyFont="1" applyBorder="1" applyAlignment="1">
      <alignment horizontal="right" vertical="center"/>
    </xf>
    <xf numFmtId="0" fontId="0" fillId="0" borderId="2" xfId="0" applyBorder="1" applyAlignment="1">
      <alignment horizontal="right" vertical="center" wrapText="1"/>
    </xf>
    <xf numFmtId="0" fontId="10" fillId="0" borderId="0" xfId="0" applyFont="1" applyAlignment="1">
      <alignment horizontal="left" vertical="center"/>
    </xf>
    <xf numFmtId="0" fontId="9" fillId="10" borderId="2" xfId="0" applyFont="1" applyFill="1" applyBorder="1" applyAlignment="1">
      <alignment horizontal="right" vertical="center"/>
    </xf>
    <xf numFmtId="0" fontId="0" fillId="0" borderId="2" xfId="0" applyBorder="1" applyAlignment="1">
      <alignment horizontal="left" vertical="center"/>
    </xf>
    <xf numFmtId="0" fontId="9" fillId="10" borderId="3" xfId="0" applyFont="1" applyFill="1" applyBorder="1" applyAlignment="1">
      <alignment horizontal="left" vertical="center"/>
    </xf>
    <xf numFmtId="0" fontId="9" fillId="10" borderId="4" xfId="0" applyFont="1" applyFill="1" applyBorder="1" applyAlignment="1">
      <alignment horizontal="left" vertical="center"/>
    </xf>
    <xf numFmtId="0" fontId="0" fillId="0" borderId="3" xfId="0" applyBorder="1" applyAlignment="1">
      <alignment horizontal="left"/>
    </xf>
    <xf numFmtId="0" fontId="0" fillId="0" borderId="4" xfId="0" applyBorder="1" applyAlignment="1">
      <alignment horizontal="left"/>
    </xf>
    <xf numFmtId="0" fontId="9" fillId="10" borderId="3" xfId="0" applyFont="1" applyFill="1" applyBorder="1" applyAlignment="1">
      <alignment horizontal="left"/>
    </xf>
    <xf numFmtId="0" fontId="9" fillId="10" borderId="4" xfId="0" applyFont="1" applyFill="1" applyBorder="1" applyAlignment="1">
      <alignment horizontal="left"/>
    </xf>
    <xf numFmtId="0" fontId="0" fillId="0" borderId="3" xfId="0" quotePrefix="1" applyBorder="1" applyAlignment="1">
      <alignment horizontal="left" wrapText="1"/>
    </xf>
    <xf numFmtId="0" fontId="8" fillId="0" borderId="0" xfId="0" applyFont="1" applyAlignment="1">
      <alignment horizontal="center"/>
    </xf>
    <xf numFmtId="0" fontId="0" fillId="0" borderId="0" xfId="0" applyAlignment="1">
      <alignment wrapText="1"/>
    </xf>
  </cellXfs>
  <cellStyles count="2">
    <cellStyle name="Hyperlink" xfId="1" builtinId="8"/>
    <cellStyle name="Normal" xfId="0" builtinId="0"/>
  </cellStyles>
  <dxfs count="75">
    <dxf>
      <alignment horizontal="center"/>
    </dxf>
    <dxf>
      <alignment horizontal="center"/>
    </dxf>
    <dxf>
      <alignment horizontal="center"/>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bgColor rgb="FFFFFF00"/>
        </patternFill>
      </fill>
    </dxf>
    <dxf>
      <fill>
        <patternFill>
          <bgColor theme="9" tint="0.59996337778862885"/>
        </patternFill>
      </fill>
    </dxf>
    <dxf>
      <fill>
        <patternFill>
          <bgColor rgb="FFFFFF99"/>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Horizontal">
          <fgColor rgb="FFFF66FF"/>
        </patternFill>
      </fill>
    </dxf>
    <dxf>
      <fill>
        <patternFill>
          <bgColor theme="0"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1" indent="0" justifyLastLine="0" shrinkToFit="0" readingOrder="0"/>
    </dxf>
    <dxf>
      <fill>
        <patternFill patternType="solid">
          <fgColor indexed="64"/>
          <bgColor theme="2"/>
        </patternFill>
      </fill>
      <alignment horizontal="center" vertical="center" textRotation="0" wrapText="1" indent="0" justifyLastLine="0" shrinkToFit="0" readingOrder="0"/>
    </dxf>
    <dxf>
      <numFmt numFmtId="30" formatCode="@"/>
      <fill>
        <patternFill patternType="none"/>
      </fill>
    </dxf>
    <dxf>
      <numFmt numFmtId="30" formatCode="@"/>
      <fill>
        <patternFill patternType="none"/>
      </fill>
    </dxf>
    <dxf>
      <numFmt numFmtId="30" formatCode="@"/>
      <alignment horizontal="left" vertical="bottom" textRotation="0" wrapText="0" indent="1" justifyLastLine="0" shrinkToFit="0" readingOrder="0"/>
    </dxf>
    <dxf>
      <numFmt numFmtId="30" formatCode="@"/>
    </dxf>
    <dxf>
      <numFmt numFmtId="30" formatCode="@"/>
    </dxf>
    <dxf>
      <numFmt numFmtId="30" formatCode="@"/>
    </dxf>
    <dxf>
      <numFmt numFmtId="30" formatCode="@"/>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dxf>
    <dxf>
      <alignment horizontal="center"/>
    </dxf>
    <dxf>
      <alignment horizontal="center"/>
    </dxf>
    <dxf>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numFmt numFmtId="19" formatCode="m/d/yyyy"/>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6</xdr:col>
      <xdr:colOff>1587</xdr:colOff>
      <xdr:row>6</xdr:row>
      <xdr:rowOff>11112</xdr:rowOff>
    </xdr:from>
    <xdr:to>
      <xdr:col>25</xdr:col>
      <xdr:colOff>95250</xdr:colOff>
      <xdr:row>40</xdr:row>
      <xdr:rowOff>38100</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50B64538-594B-4E26-808C-C404481F90BA}"/>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50B64538-594B-4E26-808C-C404481F90BA}"/>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skPlanningWithGanttChart_ForwardBackward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rstnameLastname_NURS-6880-6881_CapstoneProjectToolkit_v1_2023-03-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Planning"/>
      <sheetName val="Sheet3"/>
      <sheetName val="Sheet1"/>
      <sheetName val="Sheet2"/>
    </sheetNames>
    <sheetDataSet>
      <sheetData sheetId="0"/>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3Template"/>
      <sheetName val="ProjectPlan"/>
      <sheetName val="TaskPlanning"/>
      <sheetName val="HoursLog"/>
      <sheetName val="ProgressReports"/>
      <sheetName val="MeetingAgendas"/>
      <sheetName val="People"/>
      <sheetName val="Searches"/>
      <sheetName val="Literature"/>
      <sheetName val="WritingNotes"/>
    </sheetNames>
    <sheetDataSet>
      <sheetData sheetId="0" refreshError="1"/>
      <sheetData sheetId="1" refreshError="1"/>
      <sheetData sheetId="2"/>
      <sheetData sheetId="3" refreshError="1"/>
      <sheetData sheetId="4" refreshError="1"/>
      <sheetData sheetId="5" refreshError="1"/>
      <sheetData sheetId="6" refreshError="1"/>
      <sheetData sheetId="7"/>
      <sheetData sheetId="8" refreshError="1"/>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Macintosh" refreshedDate="45004.690488078704" createdVersion="7" refreshedVersion="7" minRefreshableVersion="3" recordCount="30" xr:uid="{BE9DCBDA-E9E9-4220-A9CF-9808F2986907}">
  <cacheSource type="worksheet">
    <worksheetSource name="TaskTable"/>
  </cacheSource>
  <cacheFields count="20">
    <cacheField name="ID" numFmtId="0">
      <sharedItems containsSemiMixedTypes="0" containsString="0" containsNumber="1" containsInteger="1" minValue="1" maxValue="30"/>
    </cacheField>
    <cacheField name="Task_x000a_Short Description" numFmtId="0">
      <sharedItems count="33">
        <s v="Forward one"/>
        <s v="Forward two"/>
        <s v="Forward three"/>
        <s v="Backward one"/>
        <s v="Backward two"/>
        <s v="Backward three"/>
        <s v="Backward four"/>
        <s v="Prepare project kickoff meeting agenda"/>
        <s v="Questions and keywords for literature review"/>
        <s v="Project Plan Draft"/>
        <s v="Table of Evidence - initial"/>
        <s v="Problem Statement, Aim, Objectives"/>
        <s v="Framework for project planning"/>
        <s v="Project methods"/>
        <s v="Project timeline"/>
        <s v="Project plan final"/>
        <s v="Project plan revision"/>
        <s v="Paper introduction part 1"/>
        <s v="Paper introduction part 2"/>
        <s v="Paper methods part 1"/>
        <s v="Paper methods part 2"/>
        <s v="Paper methods part 3"/>
        <s v="Paper results"/>
        <s v="Paper discussion &amp; conclusion"/>
        <s v="Full draft of paper and abstract"/>
        <s v="Draft slide deck for presentation"/>
        <s v="Oral presentation day"/>
        <s v="Final paper for review by specialty track director &amp; assistant dean"/>
        <s v="Final paper for review by Associate Dean"/>
        <s v="Final poster"/>
        <s v="test3" u="1"/>
        <s v="test2" u="1"/>
        <s v="test1" u="1"/>
      </sharedItems>
    </cacheField>
    <cacheField name="Task_x000a_Notes" numFmtId="0">
      <sharedItems containsBlank="1"/>
    </cacheField>
    <cacheField name="Task_x000a_Group" numFmtId="0">
      <sharedItems count="5">
        <s v="Forward Example"/>
        <s v="Backward Example"/>
        <s v="Project"/>
        <s v="Paper"/>
        <s v="Presentation"/>
      </sharedItems>
    </cacheField>
    <cacheField name="Assignee" numFmtId="0">
      <sharedItems containsNonDate="0" containsString="0" containsBlank="1"/>
    </cacheField>
    <cacheField name="Due_x000a_Date" numFmtId="0">
      <sharedItems containsNonDate="0" containsDate="1" containsString="0" containsBlank="1" minDate="2023-03-23T00:00:00" maxDate="2023-03-24T00:00:00"/>
    </cacheField>
    <cacheField name="Status" numFmtId="0">
      <sharedItems containsBlank="1"/>
    </cacheField>
    <cacheField name="Percent_x000a_Complete" numFmtId="9">
      <sharedItems containsString="0" containsBlank="1" containsNumber="1" minValue="0.3" maxValue="1"/>
    </cacheField>
    <cacheField name="Independent_x000a_Start Date" numFmtId="14">
      <sharedItems containsNonDate="0" containsDate="1" containsString="0" containsBlank="1" minDate="2023-03-19T00:00:00" maxDate="2024-01-09T00:00:00"/>
    </cacheField>
    <cacheField name="Independent_x000a_End Date" numFmtId="14">
      <sharedItems containsNonDate="0" containsDate="1" containsString="0" containsBlank="1" minDate="2023-03-19T00:00:00" maxDate="2023-03-20T00:00:00"/>
    </cacheField>
    <cacheField name="Dependency_x000a_ID" numFmtId="0">
      <sharedItems containsString="0" containsBlank="1" containsNumber="1" containsInteger="1" minValue="1" maxValue="28"/>
    </cacheField>
    <cacheField name="Dependency_x000a_Type" numFmtId="0">
      <sharedItems containsBlank="1"/>
    </cacheField>
    <cacheField name="Dependency_x000a_Lag Days" numFmtId="0">
      <sharedItems containsString="0" containsBlank="1" containsNumber="1" containsInteger="1" minValue="-1" maxValue="10"/>
    </cacheField>
    <cacheField name="Planned_x000a_Workdays" numFmtId="0">
      <sharedItems containsSemiMixedTypes="0" containsString="0" containsNumber="1" containsInteger="1" minValue="2" maxValue="5"/>
    </cacheField>
    <cacheField name="Planned_x000a_Remaining" numFmtId="0">
      <sharedItems containsSemiMixedTypes="0" containsString="0" containsNumber="1" minValue="0" maxValue="5"/>
    </cacheField>
    <cacheField name="Planned_x000a_Start" numFmtId="14">
      <sharedItems containsSemiMixedTypes="0" containsNonDate="0" containsDate="1" containsString="0" minDate="2023-02-21T00:00:00" maxDate="2024-04-24T00:00:00"/>
    </cacheField>
    <cacheField name="Planned_x000a_End" numFmtId="14">
      <sharedItems containsSemiMixedTypes="0" containsNonDate="0" containsDate="1" containsString="0" minDate="2023-02-27T00:00:00" maxDate="2024-04-27T00:00:00"/>
    </cacheField>
    <cacheField name="Actual_x000a_Start" numFmtId="14">
      <sharedItems containsNonDate="0" containsString="0" containsBlank="1"/>
    </cacheField>
    <cacheField name="Actual_x000a_End" numFmtId="14">
      <sharedItems containsNonDate="0" containsString="0" containsBlank="1"/>
    </cacheField>
    <cacheField name="Actual_x000a_Workday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n v="1"/>
    <x v="0"/>
    <s v="Start from the beginning of the project."/>
    <x v="0"/>
    <m/>
    <m/>
    <s v="Completed"/>
    <n v="1"/>
    <d v="2023-03-19T00:00:00"/>
    <m/>
    <m/>
    <m/>
    <m/>
    <n v="2"/>
    <n v="0"/>
    <d v="2023-03-19T00:00:00"/>
    <d v="2023-03-20T00:00:00"/>
    <m/>
    <m/>
    <s v=""/>
  </r>
  <r>
    <n v="2"/>
    <x v="1"/>
    <m/>
    <x v="0"/>
    <m/>
    <d v="2023-03-23T00:00:00"/>
    <s v="In Progress - At Risk"/>
    <n v="0.3"/>
    <m/>
    <m/>
    <n v="1"/>
    <s v="FS"/>
    <n v="1"/>
    <n v="3"/>
    <n v="2.1"/>
    <d v="2023-03-22T00:00:00"/>
    <d v="2023-03-24T00:00:00"/>
    <m/>
    <m/>
    <s v=""/>
  </r>
  <r>
    <n v="3"/>
    <x v="2"/>
    <m/>
    <x v="0"/>
    <m/>
    <m/>
    <s v="Not Started"/>
    <m/>
    <m/>
    <m/>
    <n v="2"/>
    <s v="FS"/>
    <m/>
    <n v="4"/>
    <n v="4"/>
    <d v="2023-03-27T00:00:00"/>
    <d v="2023-03-30T00:00:00"/>
    <m/>
    <m/>
    <s v=""/>
  </r>
  <r>
    <n v="4"/>
    <x v="3"/>
    <s v="Start from the end of the project."/>
    <x v="1"/>
    <m/>
    <m/>
    <s v="Not Started"/>
    <m/>
    <m/>
    <d v="2023-03-19T00:00:00"/>
    <m/>
    <m/>
    <m/>
    <n v="2"/>
    <n v="2"/>
    <d v="2023-03-17T00:00:00"/>
    <d v="2023-03-19T00:00:00"/>
    <m/>
    <m/>
    <s v=""/>
  </r>
  <r>
    <n v="5"/>
    <x v="4"/>
    <m/>
    <x v="1"/>
    <m/>
    <m/>
    <s v="Not Started"/>
    <m/>
    <m/>
    <m/>
    <n v="4"/>
    <s v="SF"/>
    <m/>
    <n v="3"/>
    <n v="3"/>
    <d v="2023-03-14T00:00:00"/>
    <d v="2023-03-16T00:00:00"/>
    <m/>
    <m/>
    <s v=""/>
  </r>
  <r>
    <n v="6"/>
    <x v="5"/>
    <m/>
    <x v="1"/>
    <m/>
    <m/>
    <s v="Blocked"/>
    <n v="0.5"/>
    <m/>
    <m/>
    <n v="5"/>
    <s v="SF"/>
    <m/>
    <n v="4"/>
    <n v="2"/>
    <d v="2023-03-01T00:00:00"/>
    <d v="2023-03-13T00:00:00"/>
    <m/>
    <m/>
    <s v=""/>
  </r>
  <r>
    <n v="7"/>
    <x v="6"/>
    <m/>
    <x v="1"/>
    <m/>
    <m/>
    <s v="Completed"/>
    <n v="1"/>
    <m/>
    <m/>
    <n v="6"/>
    <s v="SF"/>
    <n v="-1"/>
    <n v="5"/>
    <n v="0"/>
    <d v="2023-02-21T00:00:00"/>
    <d v="2023-02-27T00:00:00"/>
    <m/>
    <m/>
    <s v=""/>
  </r>
  <r>
    <n v="8"/>
    <x v="7"/>
    <m/>
    <x v="2"/>
    <m/>
    <m/>
    <m/>
    <m/>
    <d v="2023-09-04T00:00:00"/>
    <m/>
    <m/>
    <s v="FS"/>
    <m/>
    <n v="5"/>
    <n v="5"/>
    <d v="2023-09-04T00:00:00"/>
    <d v="2023-09-08T00:00:00"/>
    <m/>
    <m/>
    <s v=""/>
  </r>
  <r>
    <n v="9"/>
    <x v="8"/>
    <m/>
    <x v="3"/>
    <m/>
    <m/>
    <m/>
    <m/>
    <m/>
    <m/>
    <n v="8"/>
    <s v="FS"/>
    <n v="5"/>
    <n v="5"/>
    <n v="5"/>
    <d v="2023-09-18T00:00:00"/>
    <d v="2023-09-22T00:00:00"/>
    <m/>
    <m/>
    <s v=""/>
  </r>
  <r>
    <n v="10"/>
    <x v="9"/>
    <m/>
    <x v="3"/>
    <m/>
    <m/>
    <m/>
    <m/>
    <m/>
    <m/>
    <n v="9"/>
    <s v="FS"/>
    <m/>
    <n v="5"/>
    <n v="5"/>
    <d v="2023-09-25T00:00:00"/>
    <d v="2023-09-29T00:00:00"/>
    <m/>
    <m/>
    <s v=""/>
  </r>
  <r>
    <n v="11"/>
    <x v="10"/>
    <m/>
    <x v="3"/>
    <m/>
    <m/>
    <m/>
    <m/>
    <m/>
    <m/>
    <n v="10"/>
    <s v="FS"/>
    <m/>
    <n v="5"/>
    <n v="5"/>
    <d v="2023-10-02T00:00:00"/>
    <d v="2023-10-06T00:00:00"/>
    <m/>
    <m/>
    <s v=""/>
  </r>
  <r>
    <n v="12"/>
    <x v="11"/>
    <m/>
    <x v="3"/>
    <m/>
    <m/>
    <m/>
    <m/>
    <m/>
    <m/>
    <n v="11"/>
    <s v="FS"/>
    <m/>
    <n v="5"/>
    <n v="5"/>
    <d v="2023-10-16T00:00:00"/>
    <d v="2023-10-20T00:00:00"/>
    <m/>
    <m/>
    <s v=""/>
  </r>
  <r>
    <n v="13"/>
    <x v="12"/>
    <m/>
    <x v="3"/>
    <m/>
    <m/>
    <m/>
    <m/>
    <m/>
    <m/>
    <n v="12"/>
    <s v="FS"/>
    <m/>
    <n v="5"/>
    <n v="5"/>
    <d v="2023-10-23T00:00:00"/>
    <d v="2023-10-27T00:00:00"/>
    <m/>
    <m/>
    <s v=""/>
  </r>
  <r>
    <n v="14"/>
    <x v="13"/>
    <m/>
    <x v="3"/>
    <m/>
    <m/>
    <m/>
    <m/>
    <m/>
    <m/>
    <n v="13"/>
    <s v="FS"/>
    <m/>
    <n v="5"/>
    <n v="5"/>
    <d v="2023-10-30T00:00:00"/>
    <d v="2023-11-03T00:00:00"/>
    <m/>
    <m/>
    <s v=""/>
  </r>
  <r>
    <n v="15"/>
    <x v="14"/>
    <m/>
    <x v="3"/>
    <m/>
    <m/>
    <m/>
    <m/>
    <m/>
    <m/>
    <n v="14"/>
    <s v="FS"/>
    <m/>
    <n v="5"/>
    <n v="5"/>
    <d v="2023-11-06T00:00:00"/>
    <d v="2023-11-10T00:00:00"/>
    <m/>
    <m/>
    <s v=""/>
  </r>
  <r>
    <n v="16"/>
    <x v="15"/>
    <m/>
    <x v="3"/>
    <m/>
    <m/>
    <m/>
    <m/>
    <m/>
    <m/>
    <n v="15"/>
    <s v="FS"/>
    <m/>
    <n v="5"/>
    <n v="5"/>
    <d v="2023-11-13T00:00:00"/>
    <d v="2023-11-17T00:00:00"/>
    <m/>
    <m/>
    <s v=""/>
  </r>
  <r>
    <n v="17"/>
    <x v="16"/>
    <m/>
    <x v="3"/>
    <m/>
    <m/>
    <m/>
    <m/>
    <m/>
    <m/>
    <n v="16"/>
    <s v="FS"/>
    <m/>
    <n v="5"/>
    <n v="5"/>
    <d v="2023-11-20T00:00:00"/>
    <d v="2023-11-28T00:00:00"/>
    <m/>
    <m/>
    <s v=""/>
  </r>
  <r>
    <n v="18"/>
    <x v="17"/>
    <m/>
    <x v="3"/>
    <m/>
    <m/>
    <m/>
    <m/>
    <d v="2024-01-08T00:00:00"/>
    <m/>
    <m/>
    <s v="FS"/>
    <m/>
    <n v="5"/>
    <n v="5"/>
    <d v="2024-01-08T00:00:00"/>
    <d v="2024-01-12T00:00:00"/>
    <m/>
    <m/>
    <s v=""/>
  </r>
  <r>
    <n v="19"/>
    <x v="18"/>
    <m/>
    <x v="3"/>
    <m/>
    <m/>
    <m/>
    <m/>
    <m/>
    <m/>
    <n v="18"/>
    <s v="FS"/>
    <m/>
    <n v="5"/>
    <n v="5"/>
    <d v="2024-01-16T00:00:00"/>
    <d v="2024-01-22T00:00:00"/>
    <m/>
    <m/>
    <s v=""/>
  </r>
  <r>
    <n v="20"/>
    <x v="19"/>
    <m/>
    <x v="3"/>
    <m/>
    <m/>
    <m/>
    <m/>
    <m/>
    <m/>
    <n v="19"/>
    <s v="FS"/>
    <n v="-1"/>
    <n v="5"/>
    <n v="5"/>
    <d v="2024-01-22T00:00:00"/>
    <d v="2024-01-26T00:00:00"/>
    <m/>
    <m/>
    <s v=""/>
  </r>
  <r>
    <n v="21"/>
    <x v="20"/>
    <m/>
    <x v="3"/>
    <m/>
    <m/>
    <m/>
    <m/>
    <m/>
    <m/>
    <n v="20"/>
    <s v="FS"/>
    <m/>
    <n v="5"/>
    <n v="5"/>
    <d v="2024-01-29T00:00:00"/>
    <d v="2024-02-02T00:00:00"/>
    <m/>
    <m/>
    <s v=""/>
  </r>
  <r>
    <n v="22"/>
    <x v="21"/>
    <m/>
    <x v="3"/>
    <m/>
    <m/>
    <m/>
    <m/>
    <m/>
    <m/>
    <n v="21"/>
    <s v="FS"/>
    <m/>
    <n v="5"/>
    <n v="5"/>
    <d v="2024-02-05T00:00:00"/>
    <d v="2024-02-09T00:00:00"/>
    <m/>
    <m/>
    <s v=""/>
  </r>
  <r>
    <n v="23"/>
    <x v="22"/>
    <m/>
    <x v="3"/>
    <m/>
    <m/>
    <m/>
    <m/>
    <m/>
    <m/>
    <n v="22"/>
    <s v="FS"/>
    <n v="5"/>
    <n v="5"/>
    <n v="5"/>
    <d v="2024-02-20T00:00:00"/>
    <d v="2024-02-26T00:00:00"/>
    <m/>
    <m/>
    <s v=""/>
  </r>
  <r>
    <n v="24"/>
    <x v="23"/>
    <m/>
    <x v="3"/>
    <m/>
    <m/>
    <m/>
    <m/>
    <m/>
    <m/>
    <n v="23"/>
    <s v="FS"/>
    <n v="5"/>
    <n v="5"/>
    <n v="5"/>
    <d v="2024-03-12T00:00:00"/>
    <d v="2024-03-18T00:00:00"/>
    <m/>
    <m/>
    <s v=""/>
  </r>
  <r>
    <n v="25"/>
    <x v="24"/>
    <m/>
    <x v="3"/>
    <m/>
    <m/>
    <m/>
    <m/>
    <m/>
    <m/>
    <n v="24"/>
    <s v="FS"/>
    <m/>
    <n v="5"/>
    <n v="5"/>
    <d v="2024-03-19T00:00:00"/>
    <d v="2024-03-25T00:00:00"/>
    <m/>
    <m/>
    <s v=""/>
  </r>
  <r>
    <n v="26"/>
    <x v="25"/>
    <m/>
    <x v="4"/>
    <m/>
    <m/>
    <m/>
    <m/>
    <m/>
    <m/>
    <n v="25"/>
    <s v="FS"/>
    <m/>
    <n v="5"/>
    <n v="5"/>
    <d v="2024-03-26T00:00:00"/>
    <d v="2024-04-01T00:00:00"/>
    <m/>
    <m/>
    <s v=""/>
  </r>
  <r>
    <n v="27"/>
    <x v="26"/>
    <m/>
    <x v="4"/>
    <m/>
    <m/>
    <m/>
    <m/>
    <m/>
    <m/>
    <n v="26"/>
    <s v="FS"/>
    <m/>
    <n v="5"/>
    <n v="5"/>
    <d v="2024-04-02T00:00:00"/>
    <d v="2024-04-08T00:00:00"/>
    <m/>
    <m/>
    <s v=""/>
  </r>
  <r>
    <n v="28"/>
    <x v="27"/>
    <m/>
    <x v="3"/>
    <m/>
    <m/>
    <m/>
    <m/>
    <m/>
    <m/>
    <n v="25"/>
    <s v="FS"/>
    <n v="10"/>
    <n v="5"/>
    <n v="5"/>
    <d v="2024-04-09T00:00:00"/>
    <d v="2024-04-15T00:00:00"/>
    <m/>
    <m/>
    <s v=""/>
  </r>
  <r>
    <n v="29"/>
    <x v="28"/>
    <m/>
    <x v="3"/>
    <m/>
    <m/>
    <m/>
    <m/>
    <m/>
    <m/>
    <n v="28"/>
    <s v="FS"/>
    <m/>
    <n v="5"/>
    <n v="5"/>
    <d v="2024-04-16T00:00:00"/>
    <d v="2024-04-22T00:00:00"/>
    <m/>
    <m/>
    <s v=""/>
  </r>
  <r>
    <n v="30"/>
    <x v="29"/>
    <m/>
    <x v="4"/>
    <m/>
    <m/>
    <m/>
    <m/>
    <m/>
    <m/>
    <n v="27"/>
    <s v="FS"/>
    <n v="10"/>
    <n v="4"/>
    <n v="4"/>
    <d v="2024-04-23T00:00:00"/>
    <d v="2024-04-26T00:00:00"/>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6F6469-B99F-4B3C-942A-409F32109C83}" name="PivotTable1"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ject Phases">
  <location ref="A3:F39" firstHeaderRow="0" firstDataRow="1" firstDataCol="1"/>
  <pivotFields count="20">
    <pivotField dataField="1" showAll="0"/>
    <pivotField axis="axisRow" showAll="0" sortType="ascending">
      <items count="34">
        <item x="6"/>
        <item x="3"/>
        <item x="5"/>
        <item x="4"/>
        <item x="0"/>
        <item x="2"/>
        <item x="1"/>
        <item m="1" x="32"/>
        <item m="1" x="31"/>
        <item m="1" x="30"/>
        <item x="7"/>
        <item x="8"/>
        <item x="9"/>
        <item x="10"/>
        <item x="11"/>
        <item x="12"/>
        <item x="13"/>
        <item x="14"/>
        <item x="15"/>
        <item x="16"/>
        <item x="17"/>
        <item x="18"/>
        <item x="19"/>
        <item x="20"/>
        <item x="21"/>
        <item x="22"/>
        <item x="23"/>
        <item x="24"/>
        <item x="25"/>
        <item x="26"/>
        <item x="27"/>
        <item x="28"/>
        <item x="29"/>
        <item t="default"/>
      </items>
      <autoSortScope>
        <pivotArea dataOnly="0" outline="0" fieldPosition="0">
          <references count="1">
            <reference field="4294967294" count="1" selected="0">
              <x v="1"/>
            </reference>
          </references>
        </pivotArea>
      </autoSortScope>
    </pivotField>
    <pivotField showAll="0"/>
    <pivotField axis="axisRow" showAll="0" sortType="ascending">
      <items count="6">
        <item x="1"/>
        <item x="0"/>
        <item x="3"/>
        <item x="2"/>
        <item x="4"/>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numFmtId="9" showAll="0"/>
    <pivotField showAll="0"/>
    <pivotField showAll="0"/>
    <pivotField showAll="0"/>
    <pivotField showAll="0"/>
    <pivotField showAll="0"/>
    <pivotField showAll="0"/>
    <pivotField dataField="1" showAll="0"/>
    <pivotField dataField="1" numFmtId="14" showAll="0"/>
    <pivotField dataField="1" numFmtId="14" showAll="0"/>
    <pivotField showAll="0"/>
    <pivotField showAll="0"/>
    <pivotField showAll="0"/>
  </pivotFields>
  <rowFields count="2">
    <field x="3"/>
    <field x="1"/>
  </rowFields>
  <rowItems count="36">
    <i>
      <x/>
    </i>
    <i r="1">
      <x/>
    </i>
    <i r="1">
      <x v="2"/>
    </i>
    <i r="1">
      <x v="3"/>
    </i>
    <i r="1">
      <x v="1"/>
    </i>
    <i>
      <x v="1"/>
    </i>
    <i r="1">
      <x v="4"/>
    </i>
    <i r="1">
      <x v="6"/>
    </i>
    <i r="1">
      <x v="5"/>
    </i>
    <i>
      <x v="3"/>
    </i>
    <i r="1">
      <x v="10"/>
    </i>
    <i>
      <x v="2"/>
    </i>
    <i r="1">
      <x v="11"/>
    </i>
    <i r="1">
      <x v="12"/>
    </i>
    <i r="1">
      <x v="13"/>
    </i>
    <i r="1">
      <x v="14"/>
    </i>
    <i r="1">
      <x v="15"/>
    </i>
    <i r="1">
      <x v="16"/>
    </i>
    <i r="1">
      <x v="17"/>
    </i>
    <i r="1">
      <x v="18"/>
    </i>
    <i r="1">
      <x v="19"/>
    </i>
    <i r="1">
      <x v="20"/>
    </i>
    <i r="1">
      <x v="21"/>
    </i>
    <i r="1">
      <x v="22"/>
    </i>
    <i r="1">
      <x v="23"/>
    </i>
    <i r="1">
      <x v="24"/>
    </i>
    <i r="1">
      <x v="25"/>
    </i>
    <i r="1">
      <x v="26"/>
    </i>
    <i r="1">
      <x v="27"/>
    </i>
    <i r="1">
      <x v="30"/>
    </i>
    <i r="1">
      <x v="31"/>
    </i>
    <i>
      <x v="4"/>
    </i>
    <i r="1">
      <x v="28"/>
    </i>
    <i r="1">
      <x v="29"/>
    </i>
    <i r="1">
      <x v="32"/>
    </i>
    <i t="grand">
      <x/>
    </i>
  </rowItems>
  <colFields count="1">
    <field x="-2"/>
  </colFields>
  <colItems count="5">
    <i>
      <x/>
    </i>
    <i i="1">
      <x v="1"/>
    </i>
    <i i="2">
      <x v="2"/>
    </i>
    <i i="3">
      <x v="3"/>
    </i>
    <i i="4">
      <x v="4"/>
    </i>
  </colItems>
  <dataFields count="5">
    <dataField name="Count" fld="0" subtotal="count" baseField="3" baseItem="0"/>
    <dataField name="Start" fld="15" subtotal="min" baseField="3" baseItem="0" numFmtId="14"/>
    <dataField name="End" fld="16" subtotal="max" baseField="3" baseItem="0" numFmtId="14"/>
    <dataField name="% Complete" fld="7" subtotal="average" baseField="3" baseItem="0" numFmtId="9"/>
    <dataField name="Days Left" fld="14" baseField="0" baseItem="0"/>
  </dataFields>
  <formats count="3">
    <format dxfId="57">
      <pivotArea field="3" type="button" dataOnly="0" labelOnly="1" outline="0" axis="axisRow" fieldPosition="0"/>
    </format>
    <format dxfId="56">
      <pivotArea dataOnly="0" labelOnly="1" outline="0" fieldPosition="0">
        <references count="1">
          <reference field="4294967294" count="5">
            <x v="0"/>
            <x v="1"/>
            <x v="2"/>
            <x v="3"/>
            <x v="4"/>
          </reference>
        </references>
      </pivotArea>
    </format>
    <format dxfId="5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177F57A-76D2-4F43-BBA9-529936D12B5A}" name="Table10" displayName="Table10" ref="A1:E20" totalsRowShown="0" headerRowDxfId="49" dataDxfId="48">
  <autoFilter ref="A1:E20" xr:uid="{3177F57A-76D2-4F43-BBA9-529936D12B5A}">
    <filterColumn colId="0" hiddenButton="1"/>
    <filterColumn colId="1" hiddenButton="1"/>
    <filterColumn colId="2" hiddenButton="1"/>
    <filterColumn colId="3" hiddenButton="1"/>
    <filterColumn colId="4" hiddenButton="1"/>
  </autoFilter>
  <tableColumns count="5">
    <tableColumn id="1" xr3:uid="{79E99BFE-B1FF-4313-B8BE-004FB400B75E}" name="Employee ID" dataDxfId="46"/>
    <tableColumn id="2" xr3:uid="{19A04ED1-6D5F-417A-BF8B-7E08E9624D84}" name="Name" dataDxfId="47"/>
    <tableColumn id="3" xr3:uid="{573A6DED-10AA-4C72-A656-E1B48BF3D021}" name="Title" dataDxfId="51"/>
    <tableColumn id="4" xr3:uid="{7B65062E-7DFB-4A18-B9C3-109A47F44043}" name="Manager ID" dataDxfId="45"/>
    <tableColumn id="5" xr3:uid="{8C5C5598-2D43-483B-BEAB-98DC9C57734B}" name="Role Type" dataDxfId="5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23F433-3C13-44C5-AA13-D17C633DD248}" name="TaskTable" displayName="TaskTable" ref="B19:U49" totalsRowShown="0" headerRowDxfId="73">
  <autoFilter ref="B19:U49" xr:uid="{0C23F433-3C13-44C5-AA13-D17C633DD248}"/>
  <tableColumns count="20">
    <tableColumn id="1" xr3:uid="{839E9A1A-B92A-4321-90D2-9613DF0DB1F6}" name="ID" dataDxfId="72"/>
    <tableColumn id="2" xr3:uid="{14DAB949-E635-4F49-9C11-AADD562D6A20}" name="Task_x000a_Short Description"/>
    <tableColumn id="3" xr3:uid="{7E30294B-3EAB-4E76-9BCE-6E39162D71D1}" name="Task_x000a_Notes"/>
    <tableColumn id="4" xr3:uid="{173EEB0B-948C-46FF-B464-5D4C8E186484}" name="Task_x000a_Group" dataDxfId="71"/>
    <tableColumn id="5" xr3:uid="{6C9F2011-8C53-4808-81AF-1E258B106201}" name="Assignee" dataDxfId="70"/>
    <tableColumn id="6" xr3:uid="{33D21354-17B3-46E7-90EB-D32B66F0AE98}" name="Due_x000a_Date" dataDxfId="69"/>
    <tableColumn id="7" xr3:uid="{6D4E0075-620F-4791-BCFC-C9862D844142}" name="Status" dataDxfId="68"/>
    <tableColumn id="8" xr3:uid="{374D11E1-65DE-4844-94D1-50BB8E5A9AC9}" name="Percent_x000a_Complete" dataDxfId="67"/>
    <tableColumn id="9" xr3:uid="{1390C4F0-1D48-4C85-B9EF-0F9C1DC03880}" name="Independent_x000a_Start Date" dataDxfId="66"/>
    <tableColumn id="10" xr3:uid="{4B64B87D-0359-4446-BD4D-7DAEC2143884}" name="Independent_x000a_End Date" dataDxfId="65"/>
    <tableColumn id="11" xr3:uid="{58FE221A-4781-4137-ABA9-9D87CE798198}" name="Dependency_x000a_ID" dataDxfId="64"/>
    <tableColumn id="12" xr3:uid="{630267F6-9D9D-43E6-9E23-A3DDC589EB6D}" name="Dependency_x000a_Type" dataDxfId="63"/>
    <tableColumn id="13" xr3:uid="{08387B7D-32B0-4961-9481-09B23E976B36}" name="Dependency_x000a_Lag Days" dataDxfId="62"/>
    <tableColumn id="14" xr3:uid="{93CFA64F-700C-4085-BE3E-4CD794E31D06}" name="Planned_x000a_Workdays" dataDxfId="61"/>
    <tableColumn id="20" xr3:uid="{BC00A197-7621-4A5B-A533-B6BD52D275CB}" name="Planned_x000a_Remaining" dataDxfId="54">
      <calculatedColumnFormula array="1">IF(AND(TaskTable[[#This Row],[Percent
Complete]]&lt;&gt;""),Planned_Workdays_row-Planned_Workdays_row*TaskTable[[#This Row],[Percent
Complete]],Planned_Workdays_row)</calculatedColumnFormula>
    </tableColumn>
    <tableColumn id="15" xr3:uid="{49A87DA4-0A65-45D5-8C41-3CA69155E6C3}" name="Planned_x000a_Start" dataDxfId="60">
      <calculatedColumnFormula array="1">IFERROR(IF(IndStartDate&lt;&gt;"",IndStartDate,IF(IndEndDate&lt;&gt;"",plan_start_calculation,IF(DIDrow&lt;&gt;"",IF(OR(DTypeRow="FS",DTypeRow=""),fs_calculation,IF(DTypeRow="SS",ss_calculation,plan_start_calculation)),""))),"")</calculatedColumnFormula>
    </tableColumn>
    <tableColumn id="16" xr3:uid="{8B4C853B-BA2A-4FD1-AD9F-3513E0774F3B}" name="Planned_x000a_End" dataDxfId="59">
      <calculatedColumnFormula array="1">IFERROR(IF(IndStartDate&lt;&gt;"",plan_end_calculation,IF(IndEndDate&lt;&gt;"", IndEndDate,IF(DIDrow&lt;&gt;"",
                                                                                                        IF(DTypeRow="SF",sf_calculation,
                                                                                                        IF(DTypeRow="FF",ff_calculation,
                                                                                                        plan_end_calculation)),""))),"")</calculatedColumnFormula>
    </tableColumn>
    <tableColumn id="17" xr3:uid="{6961967D-AA02-45D0-AA8C-686B5EA586CB}" name="Actual_x000a_Start" dataDxfId="53">
      <calculatedColumnFormula>TaskTable[[#This Row],[Planned
Start]]+2</calculatedColumnFormula>
    </tableColumn>
    <tableColumn id="18" xr3:uid="{2786E86A-6590-443D-97B4-8A5F94F5F489}" name="Actual_x000a_End" dataDxfId="52">
      <calculatedColumnFormula>TaskTable[[#This Row],[Planned
End]]+2</calculatedColumnFormula>
    </tableColumn>
    <tableColumn id="19" xr3:uid="{5352A32C-01AF-47E5-B559-6FF026F8A8A2}" name="Actual_x000a_Workdays" dataDxfId="58">
      <calculatedColumnFormula>IF(AND(TaskTable[[#This Row],[Actual
Start]]&lt;&gt;"",TaskTable[[#This Row],[Actual
End]]&lt;&gt;""),NETWORKDAYS(TaskTable[[#This Row],[Actual
Start]],TaskTable[[#This Row],[Actual
End]],Holidaysdd),"")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E7FB1A-7F48-4A50-A015-C35E9FEFD149}" name="StatusTable" displayName="StatusTable" ref="D2:D7" totalsRowShown="0">
  <autoFilter ref="D2:D7" xr:uid="{55E7FB1A-7F48-4A50-A015-C35E9FEFD149}"/>
  <tableColumns count="1">
    <tableColumn id="1" xr3:uid="{5AC5AE5D-E7F4-444F-8568-EE040CB4461A}" name="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4A95F2-5F2B-430B-A7DA-A9496AB15ECF}" name="AssigneeTable" displayName="AssigneeTable" ref="F2:F3" totalsRowShown="0">
  <autoFilter ref="F2:F3" xr:uid="{304A95F2-5F2B-430B-A7DA-A9496AB15ECF}"/>
  <tableColumns count="1">
    <tableColumn id="1" xr3:uid="{16685E35-D2C8-4568-BA1B-2EE00DA45082}" name="Assigne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3D4CF-EDA1-483D-AFA0-DC0AE7161580}" name="TaskGroupTable" displayName="TaskGroupTable" ref="H2:H10" totalsRowShown="0">
  <autoFilter ref="H2:H10" xr:uid="{9633D4CF-EDA1-483D-AFA0-DC0AE7161580}"/>
  <tableColumns count="1">
    <tableColumn id="1" xr3:uid="{0A571C5E-D784-4CCF-98B1-AC096DC5C9B8}" name="TaskGrou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ABDA80-BA2F-418F-BE30-09E50BE22D58}" name="HolidaysTable" displayName="HolidaysTable" ref="J2:J44" totalsRowShown="0">
  <autoFilter ref="J2:J44" xr:uid="{E7ABDA80-BA2F-418F-BE30-09E50BE22D58}"/>
  <tableColumns count="1">
    <tableColumn id="1" xr3:uid="{AA1A2095-60CC-41B3-9AA7-86AE33D4A7B2}" name="Holidays" dataDxfId="7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3FB4E-2E3F-4EC8-B2BB-DD2FD031CB09}" name="NextIdTable" displayName="NextIdTable" ref="B2:B3" totalsRowShown="0">
  <autoFilter ref="B2:B3" xr:uid="{6B33FB4E-2E3F-4EC8-B2BB-DD2FD031CB09}"/>
  <tableColumns count="1">
    <tableColumn id="1" xr3:uid="{A1547E69-FD10-4512-B41D-CAC165B5CAC8}" name="NextID">
      <calculatedColumnFormula>MAX(IDcol)+1</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F5D7B17-7164-479D-A65F-F9CDBBEDDDB0}" name="HoursLogTable" displayName="HoursLogTable" ref="A13:E37" totalsRowShown="0" headerRowDxfId="44">
  <autoFilter ref="A13:E37" xr:uid="{5D498FB0-69D8-4E49-8C8B-83DC9E257995}"/>
  <tableColumns count="5">
    <tableColumn id="1" xr3:uid="{311C9418-11EE-4EC4-BE47-75FF06C338F4}" name="Semester" dataDxfId="43"/>
    <tableColumn id="2" xr3:uid="{8CEE3FED-A8B4-4499-8F22-4ACA3B7B677C}" name="Week" dataDxfId="42"/>
    <tableColumn id="3" xr3:uid="{9B0C0143-2FCB-4396-8BC7-E17CB4F047E8}" name="Briefly describe your activities and which goal the activity was related to, if any." dataDxfId="41"/>
    <tableColumn id="4" xr3:uid="{E32CA8C8-672F-4056-B600-2362F2E893A3}" name="Goal" dataDxfId="40"/>
    <tableColumn id="5" xr3:uid="{7049BFBB-A87E-4E4A-9942-4E6B4F913438}" name="Time in # of hours" dataDxfId="39"/>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50B64538-594B-4E26-808C-C404481F90BA}">
  <we:reference id="wa104381973" version="1.0.0.4" store="en-US" storeType="OMEX"/>
  <we:alternateReferences>
    <we:reference id="wa104381973" version="1.0.0.4" store="wa104381973" storeType="OMEX"/>
  </we:alternateReferences>
  <we:properties>
    <we:property name="addinIntsanceKey" value="&quot;fbd1d657-4549-4b41-988d-508e355b94e8&quot;"/>
    <we:property name="fileInfo" value="{&quot;webURL&quot;:null,&quot;golocalReferenceFileWebURL&quot;:null,&quot;usesGolocalEndPoint&quot;:true}"/>
    <we:property name="tableName" value="&quot;Table10&quot;"/>
    <we:property name="tableValues" value="[[&quot;Employee ID&quot;,&quot;Name&quot;,&quot;Title&quot;,&quot;Manager ID&quot;,&quot;Role Type&quot;],[0,&quot;Project Name&quot;,&quot;Project&quot;,&quot;&quot;,&quot;&quot;],[1,&quot;Deliverable 1&quot;,&quot;Deliverable&quot;,0,&quot;&quot;],[2,&quot;Task 1&quot;,&quot;Task&quot;,1,&quot;&quot;],[3,&quot;Task 2&quot;,&quot;Task&quot;,1,&quot;&quot;],[4,&quot;Subtask 2.1&quot;,&quot;Subtask&quot;,3,&quot;&quot;],[5,&quot;Subtask 2.2&quot;,&quot;Subtask&quot;,3,&quot;&quot;],[6,&quot;Subtask 2.3&quot;,&quot;Subtask&quot;,3,&quot;&quot;],[7,&quot;Task 3&quot;,&quot;Task&quot;,1,&quot;&quot;],[8,&quot;Deliverable 2&quot;,&quot;Deliverable&quot;,0,&quot;&quot;],[9,&quot;Task 4&quot;,&quot;Task&quot;,8,&quot;&quot;],[10,&quot;Subtask 4.1&quot;,&quot;Subtask&quot;,9,&quot;&quot;],[11,&quot;Subtask 4.2&quot;,&quot;Subtask&quot;,9,&quot;&quot;],[12,&quot;Subtask 4.3&quot;,&quot;Subtask&quot;,9,&quot;&quot;],[13,&quot;Task 5&quot;,&quot;Task&quot;,8,&quot;&quot;],[14,&quot;Task 6&quot;,&quot;Task&quot;,8,&quot;&quot;],[15,&quot;Deliverable 3&quot;,&quot;Deliverable&quot;,0,&quot;&quot;],[16,&quot;Task 7&quot;,&quot;Task&quot;,15,&quot;&quot;],[17,&quot;Task 8&quot;,&quot;Task&quot;,15,&quot;&quot;],[18,&quot;Task 9&quot;,&quot;Task&quot;,15,&quot;&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WBS-Diagram'!A1:E20&quot;"/>
    <we:property name="pageID" value="&quot;0&quot;"/>
    <we:property name="imageCacheV2" value="&quot;data:image/png;base64,iVBORw0KGgoAAAANSUhEUgAABQoAAAI0CAYAAABVihQLAAAAAXNSR0IArs4c6QAAIABJREFUeF7s3QmcVNWd9/9fLyzdgIIgf9eIC4kDRhZFo8QoPBoiajQqxrgFjUv0wahRoxgwio8KGKKiIS7IEJVRUXGikSE6xsSoYeZJcBmj/xAzMeiAokGJQLN008/rXHPLW91VXXXrLmf79Os1r4lw6yzv32nOPd++VV03/Lib+0qjDBe+EEAAAQQQQAABBBBAAAEEEEAAAQQQQMBPgVZ5q274iTcf1rOxcckeu2zX4qcCs0YAAQQQQAABBBBAAAEEEEAAAQQQQMBfgfc/XNfzbx9umBEEhUMGDXxswU2n9PWXg5kjgAACCCCAAAIIIIAAAggggAACCCDgp8CdDy2VuxYuvZag0M/6M2sEEEAAAQQQQAABBBBAAAEEEEAAAQQCAYJCFgICCCCAAAIIIIAAAggggAACCCCAAAIIEBSyBhBAAAEEEEAAAQQQQAABBBBAAAEEEECAJwpZAwgggAACCCCAAAIIIIAAAggggAACCCDAW49ZAwgggAACCCCAAAIIIIAAAggggAACCCCgBPiMQtYBAggggAACCCCAAAIIIIAAAggggAACCBAUsgYQQAABBBBAAAEEEEAAAQQQQAABBBBAgCcKWQMIIIAAAggggAACCCCAAAIIIIAAAgggwFuPWQMIIIAAAgiYL/Dc8o/k8Vc+kLatn4y1oU7kuBEDpLl7g/mDZ4ROCHTvVi/77NTLibkwCQQQQAABBBBAAIHyAnxGIasDAQQQQAABwwUWLXtf1P+FX40NdXLJEbtKv16Nho+c4bkg0NraLqvWbpbRe23rwnSYAwIIIIAAAggggEAXAgSFLA8EEEAAAQQMF+gYFPboVieTjxwk/XsTFBpeOieGt7m1Xd5c3UJQ6EQ1mQQCCCCAAAIIINC1AEEhKwQBBBBAAAHDBQgKDS+Q48MjKHS8wEwPAQQQQAABBBCICBAUshwQQAABBBAwXICg0PACOT48gkLHC8z0EEAAAQQQQAABgkLWAAIIIIAAAvYIEBTaUysXR0pQ6GJVmRMCCCCAAAIIIFBagCcKWRkIIIAAAggYLkBQaHiBHB8eQaHjBWZ6CCCAAAIIIIBARICgkOWAAAIIIICA4QIEhYYXyPHhERQ6XmCmhwACCCCAAAIIEBSyBhBAAAEEELBHQFdQ+Ne33pIxow+UH95ymxw/4SR7wBhpqgIEhaly0hgCCCCAAAIIIGC0AE8UGl0eBocAAggggIBILUHh0hdfkPFHjCnwDRs+QhY//aw0NTdXTZp2UBi2t2HD+mAsI/cfJerPxo39kvzLwkeD/+bLPAGCQvNqwogQQAABBBBAAIGsBAgKs5KlXQQQQAABBFISSBIUzp1/v+w36oDgycDzLpgkV3x/akqjKt/Mpo0bZdTwoXLq6ROL+gtDwZ122knGHXlU8HcEhZmXI3EHBIWJCWkAAQQQQAABBBCwRoCg0JpSMVAEEEAAAV8FkgaFRx3z1SC4U08V/u/vXCInHne0jD/qGFn85BPy8uvL5ZZZN8mc2bcEvNEnDzs+Ubjg3vly4fnndrou/PPu3bvL4//2tNwya6YsWfxkyfbU04PXT79Jrpk6WZ594T9k/br1hScKh+7z+WCc77z9dtFrV69eLUePGytnnXOeXPeDT4LO2+64W2ZcPy24Vs3vvgcfkXLj83XdpDVvgsK0JGkHAQQQQAABBBAwX4Cg0PwaMUIEEEAAAc8FkgaF0ScKDx0zNnhLchiuqbcoH3fUuOCtwP0HbF/05GE0KNxp552DgFEFi3169yk8MRi2p55cVG1ee/X35QfTru/yicJ7/+WhIEw88aRvBE87lnrrcbTvcPyjDzlE/vn+B+WMb0yQX/7708GYN2/eHIx/yjXTZPr113UaXx5PULq+PAkKXa8w80MAAQQQQAABBD4VIChkNSCAAAIIIGC4QJKgMJxaqWBQfSbglMnfkxee+3UQunXr3j0I4RoaGoIn9KJhXUvLhsLThGGbV1w1VXbZdVe54rJLgoBuwIDtg7+q9NZj9XmEKuCbfPl3Zc7d8+RrRx8ZfEbhvsNHBP2HTyOqtqJvnQ5/qUp0zOppQ/W26s/uvbf859LfFlVSjY+gMPniJihMbkgLCCCAAAIIIICALQIEhbZUinEigAACCHgrkCQoVEFb9DcWR58gjBsUdgwEVUHU231rCQpVKHj2xNPkmK9+Tb5/5eVBUPjG638otKXekhz+xuXwicJKQeFr//VqUWDp7YJJeeIEhSmD0hwCCCCAAAIIIGCwAEGhwcVhaAgggAACCCiBLINCFfRdetGkorceh4Fcx7ceq7csdxU8qs8YrOatx+FvOFah5UX/+9uydu3aTkHhm8uXB2+RrvaJwmOPP0F+Om9up/GxgpILEBQmN6QFBBBAAAEEEEDAFgGCQlsqxTgRQAABBLwVyDIoVKjqrbzhLzMJ36Ks/rzjLzOJXqf+PgwNwz9Xv8xEvYU5fFJRtdnxl6NEP48wfIvy6vfeC14X/WUmqq0hQ/eRSRd9t/Bbm7t6olD93bJlvyvMIzo+bxdOShMnKEwJkmYQQAABBBBAAAELBAgKLSgSQ0QAAQQQ8FuglqAwDbGOQWEabdKGfQIEhfbVjBEjgAACCCCAAAK1ChAU1irH6xBAAAEEEMhJQEdQGIaEuw0aFDzt19TcnNNs6cY0AYJC0yrCeBBAAAEEEEAAgewECAqzs6VlBBBAAAEEUhHQERSmMnAacUKAoNCJMjIJBBBAAAEEEECgKgGCwqqYuAgBBBBAAAF9AgSF+uzpWYSgkFWAAAIIIIAAAgj4I0BQ6E+tmSkCCCCAgKUCBIWWFs6RYRMUOlJIpoEAAggggAACCFQhQFBYBRKXIIAAAgggoFOglqBw86ZNcuZpXxf1G4XV1+hDviTXXD+j6mmo15975mly5ZRrZO8hQ6t+HRe6J0BQ6F5NmRECCCCAAAIIIFBOgKCQtYEAAggggIDhArUGheefPVFm3TZHevfuI9dOuVLGHj5Oxhx+RKazbW1tlRumXS0nnXwqAWOm0vk1TlCYnzU9IYAAAggggAACugUICnVXgP4RQAABBBCoIJA0KOzbt58sefKJ4OnCI74yXu6dd7esW/ex/O2DD+Tm2++QNWvWyAVnTwz+TH1ddfW04AnEMGhUr1+1cmXRNadP/JaccdbZQbuzZtwQvO7Ag0ZLXZ3I0hdfCP477lOMLAQzBQgKzawLo0IAAQQQQAABBLIQICjMQpU2EUAAAQQQSFEgaVAYfaJQvY34ogvOlWk3zAie+Ov4FuPwv7/7vavk1lkzgycSm5uai0LD8KnBLx5ymMy988cyZ+58UWGi+uKJwhQLb0hTBIWGFIJhIIAAAggggAACOQgQFOaATBcIIIAAAggkEag1KIx+RmH4BKB6MvDmm6bLdTfOlB49e8prr74ijzz0L0WfX3jHj2fLoN33kIcfWBAEhS0bWoqeJgznMmSfz8t++x8QPFkYfhEUJqm0ma8lKDSzLowKAQQQQAABBBDIQoCgMAtV2kQAAQQQQCBFgVqDwuhbh8Ph1BoURsPFsK3w7cwEhSkW28CmCAoNLApDQgABBBBAAAEEMhIgKMwIlmYRQAABBBBISyDLoLDjW49VkHjpd86XW358l0y+7OLCW49L/Qbk8FreepxWpc1sh6DQzLowKgQQQAABBBBAIAsBgsIsVGkTAQQQQACBFAWyDArVMNXbjy+Z9O1gxI2NjcEvONljz726/GUm6m3L9y9cJA8uuE8efeiB4LXhLy8Jf8EJv8wkxUWgsSmCQo34dI0AAggggAACCOQsQFCYMzjdIYAAAgggEFeglqAwbh8dr1dPGpZ663LSdnm9fQIEhfbVjBEjgAACCCCAAAK1ChAU1irH6xBAAAEEEMhJIO+gUL2l+IKzJ8qwESOKfslJTtOlG8MECAoNKwjDQQABBBBAAAEEMhQgKMwQl6YRQAABBBBIQyDvoDCNMdOGOwIEhe7UkpkggAACCCCAAAKVBAgKKwnx9wgggAACCGgWICjUXADPuyco9HwBMH0EEEAAAQQQ8EqAoNCrcjNZBBBAAAEbBQgKbayaO2MmKHSnlswEAQQQQAABBBCoJEBQWEmIv0cAAQQQQECzAEGh5gJ43j1BoecLgOkjgAACCCCAgFcCBIVelZvJIoAAAgjYKEBQaGPV3BkzQaE7tWQmCCCAAAIIIIBAJQGCwkpC/D0CCCCAAAKaBQgKNRfA8+4JCj1fAEwfAQQQQAABBLwSICj0qtxMFgEEEEDARoGOQWH3xnq5fNxnZLtejTZOR8uYWza3SVP3Bi19297p5ratsuJvm2T0XtvaPhXGjwACCCCAAAIIIFBBgKCQJYIAAggggIDhAkteWyP/+tL7slXag5HWicjx+w2U3j0Ivqot3Q9u/g+59pIDq72c6zoINDXWy8jd+uCCAAIIIIAAAggg4LgAQaHjBWZ6CCCAAAIIICDyvyY9Jc/c/mUoEEAAAQQQQAABBBBAoAsBgkKWBwIIIIAAAgg4L0BQ6HyJmSACCCCAAAIIIIBACgIEhSkg0gQCCCCAAAIImC1AUGh2fRgdAggggAACCCCAgBkCBIVm1IFRIIAAAggggECGAgSFGeLSNAIIIIAAAggggIAzAgSFzpSSiSCAAAIIIIBAOQGCQtYGAggggAACCCCAAAKVBQgKKxtxBQIIIIAAAghYLkBQaHkBGT4CCCCAAAIIIIBALgIEhbkw0wkCCCCAAAII6BQgKNSpT98IIIAAAggggAACtggQFNpSKcaJAAIIIIAAAjULEBTWTMcLEUAAAQQQQAABBDwSICj0qNhMFQEEEEAAAV8FCAp9rTzzRgABBBBAAAEEEIgjQFAYRyulaxc+85a8tWpdSq3RDAIIIIAAAghUEvjF0pUy7gs7VbqMv0cAAQQQQACBlAR2HdhLvvHl3VNqjWYQQCAvAYLCvKQj/Zz6g9/IsV/aVbbt1V1D73SJAAIIIICAfwIz739NvnfaPv5NnBkjgAACCCCgSUDtvc/c/mVNvdMtAgjUKkBQWKtcgtepoHDWd/aXHfo3JWiFlyKAAAIIIIBAtQK89bhaKa5DAAEEEEAgHQH23nQcaQWBvAUICvMWFxGCQg3odIkAAggg4LUAhxWvy8/kEUAAAQQ0CLD3akCnSwRSECAoTAExbhMEhXHFuB4BBBBAAIFkAhxWkvnxagQQQAABBOIKsPfGFeN6BMwQICjUUAeCQg3odIkAAggg4LUAhxWvy8/kEUAAAQQ0CLD3akCnSwRSECAoTAExbhMEhXHFuB4BBBBAAIFkAhxWkvnxagQQQAABBOIKsPfGFeN6BMwQICjUUAeCQg3odIkAAggg4LUAhxWvy8/kEUAAAQQ0CLD3akCnSwRSECAoTAExbhMEhXHFuB4BBBBAAIFkAhxWkvnxagQQQAABBOIKsPfGFeN6BMwQICjUUAeCQg3odIkAAggg4LUAhxWvy8/kEUAAAQQ0CLD3akCnSwRSECAoTAExbhMEhXHFuB4BBBBAAIFkAhxWkvnxagQQQAABBOIKsPfGFeN6BMwQICjUUAeCQg3odIkAAggg4LUAhxWvy8/kEUAAAQQ0CLD3akCnSwRSECAoTAExbhMEhXHFuB4BBBBAAIFkAhxWkvnxagQQQAABBOIKsPfGFeN6BMwQICjUUAeCQg3odIkAAggg4LUAhxWvy8/kEUAAAQQ0CLD3akCnSwRSECAoTAGxmibe/VtL4bKLb/6/8v2Jn5ft+/UM/kz9/4b6umqa4RoEEEAAAQQQqFIguveqH9ItuPaQwivZe6tE5DIEEEAAAQRiCHS19+7QvylGS1yKAAK6BAgKc5Kfef9r8oulKzv1tvP2zfLPU0cTFOZUB7pBAAEEEPBH4Oq7XpYXXl3dacJ77dJH7rzyIH8gmCkCCCCAAAI5CXz31t/JK39a06m3YYO3kx9dtH9Oo6AbBBBIIkBQmEQvxmv/5/0NcuZ1L0jb1vaiV33vtH1k3Bd2itESlyKAAAIIIIBANQJvvvOxnDf9t50unXbucBm978BqmuAaBBBAAAEEEIghoEJCFRZ2/FIhoQoL+UIAAfMFCApzrFHHpwp5mjBHfLpCAAEEEPBSoONThTxN6OUyYNIIIIAAAjkKdHyqkKcJc8SnKwRSECAoTAGx2iY6PlXI04TVynEdAggggAACtQl0fKqQpwlrc+RVCCCAAAIIVCvQ8alCniasVo7rEDBDgKAw5zqETxXyNGHO8HSHAAIIIOCtQPhUIU8TersEmDgCCCCAQM4C4VOFPE2YMzzdIZCCAEFhCohxmgifKrz0lKF8NmEcOK5FAAEEEECgRoHwqUKeJqwRkJchgAACCCAQUyB8qpCnCWPCcTkCBgjEDgrfWLVe/u9bH0tr26e/lOOgPbeRnt3qDZiOHUP4+XMrZPwXd5X6+jo7BmzYKBvr62XX7XoYNiqGgwACCGQnwN6b3PbxX62Qrx72meQNedoCe6+nhWfaCHgs8Pu/fiz/9c562dr+6bl3zN59PRaJP3X23vhm0Vf07NYgO27bPVkjvBqBGgRiB4WLlr0v6v/Cr4b6Ovn2oTtJ3+bGGrrnJQjEE2hrb5e1G9pk9F7bxnshVyOAAAIWC7D3Wlw8B4bO3utAEZkCAgjEFpj9zDvyn3/5e9Hrvn/UbrHb4QUI1CKwuXWrtG0VGblbn1pezmsQSCSQOCjs0a1OJh85SPr3JihMVAleXJXA5tZ2eXN1C0FhVVpchAACrgh0DArZe12prB3zYO+1o06MEgEE0hUoFRTedsrgdDuhNQTKCHy8qU0++PsWgkJWiBYBgkIt7HRaqwCHlVrleB0CCNgsQFBoc/XsHzt7r/01ZAYIIBBfgKAwvhmvSE+AoDA9S1qKL0BQGN+MV2gU4LCiEZ+uEUBAmwBBoTZ6OhYR9l6WAQII+ChAUOhj1c2ZM0GhObXwcSQEhT5W3eI5c1ixuHgMHQEEahYgKKyZjhemIMDemwIiTSCAgHUCBIXWlcypARMUOlVO6yZDUGhdyfweMIcVv+vP7BHwVYCg0NfKmzFv9l4z6sAoEEAgXwGCwny96a1YgKCQFaFTgKBQpz59xxbgsBKbjBcggIADAgSFDhTR4imw91pcPIaOAAI1CxAU1kzHC1MQIChMAZEmahYgKKyZjhfqEOCwokOdPhFAQLcAQaHuCvjdP3uv3/Vn9gj4KkBQ6GvlzZg3QaEZdfB1FFYEhUtffEGOO2qcLH76WRm5/yhfa8W8+UB11gACCHgqoCMoZO/1dLGVmDZBIWsBAQR8FNARFLL3+rjSSs+ZoJC1oFMgl6Dwr2+9JWNGHygfffRhYa7Dho8Igr+m5uaS8w9f88NbbpOddt4506Cwq3+Qo+M4fsJJFWu1aeNGGTV8qKxZs0Zefn25DBiwfcXXcEH1AhxWqrfiSgQQcEeglqDQp713wb3z5cLzzw0KftQxX5X7HnzEneIbMBP2XgOKwBAQQCB3gVqCQvbe3MvkbIcEhc6W1oqJ5RoUnnfBJLni+1MlDNP69x9QNiyMG9Al0U4rKFRjPnrcWDnrnPNk1szpBIVJilLmtRxWMkClSQQQMF4gSVDo+t6r9vBfP/vL4P5iyuTvydw75vAOhJRXNHtvyqA0hwACVggkCQp92nvVD+suvWgSe2/Kq5qgMGVQmosloCUoVCNUN/bjjxgjc+ffLy0tGwpPAoRPGq5evTp4ClE9UbjfqAOC/33jD38kP1v0iKxaubIQMKpDwQvP/Tr470WPLOzUzisvvyQnHne0jD/qGFn85BOy9PevyvgjDpN33n47gFL9Tb32OjllwvEyZOg+8vJLy4I/C5927BhYRp9aKPdUpLrmissuISiMtRSru5jDSnVOXIUAAm4JpBEUur73dpxfNe8CcGuVZDcb9t7sbGkZAQTMFUgjKPRh71Xn8fn33M3ZN+WlTFCYMijNxRLQFhSGAdxn995bXvuvV4N/WPr07hO8bffU0yfKyaee3ikoVKGhChXDn1gM3efzhesPHTM2CAQ7tqP+XAWSpd6KFI7h2ONPkJ/OmytXXDW10G/4U6COb4Eu1Yd6iiH6RVAYaw3GupjDSiwuLkYAAUcE0goKXd57Vak5rGSz4Nl7s3GlVQQQMFsgraDQxb23tbVVzvjGBFmy+Enp3r07TxNmsJQJCjNApcmqBbQHhdHPLQxHHQ3sok8Udvzf0c8ufOP1PxSeJoy2o4LC6C9Cif6jFl73zbPOlgfuvzf4By4MH9XTguozjqJBYfTJx2gfBIVVr7fEF3JYSUxIAwggYKFA2kGhi3tv9J0KPE2Y7iJn703Xk9YQQMAOgbSDQhf3XlXJ8B136p2C7L/prW2CwvQsaSm+gLagMLyhP+ALBxWeKIz+4o9oQBe+9VgFhV/92vHBTy8aGhpkt933KHrbcam3+3b8/MHo037r160PnlpUTxRWGxRW85ZiniiMvxCrfQWHlWqluA4BBFwSSCsodHXvDe8ZwncDuFR7E+bC3mtCFRgDAgjkLZBWUOjq3hvWgz04m5VJUJiNK61WJ6AlKIz+MhP1+YAnHnt08FmF0Z9AlAsK1TXRzwlUTx+qJ/rKPUnQVVD45vLlwduS1ROFHd96rEJJ1VfHtx6Hn6vY1U9LCAqrW3y1XMVhpRY1XoMAArYLpBEUurr3hvMK3wlge61NHD97r4lVYUwIIJC1QBpBoat7rzrvNjU1B+dlnijMZiUSFGbjSqvVCeQaFEYft45+ZqD6TKE5s28pjFiFhtGnCKP/OxrebdiwvujzEEq1E3178sj9RxV+47L6ZSbq8xTULzAZNmKkPPzQA8EvPHlk4YNd/jKTUn2EoWEYKkbnGQaZ1ZWDqyoJcFipJMTfI4CAiwJJgkLX997oDw/D2pf6XGIX10Vec2LvzUuafhBAwCSBJEGh63tvx4/z4syb/solKEzflBarF8glKKx+OFyJQNcCHFZYIQgg4KNALUGhj07MORsB9t5sXGkVAQTMFqglKDR7RozOJgGCQpuq5d5YCQrdq6nTM+Kw4nR5mRwCCJQRIChkaegUYO/VqU/fCCCgS4CgUJc8/SoBgkLWgU4BgkKd+vQdW4DDSmwyXoAAAg4IEBQ6UESLp8Dea3HxGDoCCNQsQFBYMx0vTEGAoDAFRJqoWYCgsGY6XqhDgMOKDnX6RAAB3QIEhbor4Hf/7L1+15/ZI+CrAEGhr5U3Y94EhWbUwddR5BIUqg87vXbKlcFvJg6/Rh/yJbnm+hldui958glZ/d57csZZZ8sdP54tzU3Nwf9O82vzpk1y/tkTZdZtc6Rv335FTUf7T7NP2qpdgMNK7Xa8EgEE7BWoJShk77W33qaNnL3XtIowHgQQyEOglqCQvTePyvjRB0GhH3U2dZa5BYU3TLtaTjr5VNl7yFAJ/wFtaGjoMizMI6gjKDR1aZYeF4cVu+rFaBFAIB2BWoNC9t50/H1vhb3X9xXA/BHwU6DWoJC918/1kvasCQrTFqW9OAJagkI1QBXQnXvmaXLllGtk27795IKzJ8q6dR8HYz994reCJwejQaH637Nm3CBXXT1Nxhx+RBA2Rv8RXrVyZac2jvjKeLl33t1Bu3/74AO5cdYtwTXqKUX11djYKDN+NFtunTVTDh/3FZl31x1l+y/VftpPN8YpnK/XcljxtfLMGwG/BdIICtl7/V5DSWbP3ptEj9cigICtAmkEhey9tlZf/7gJCvXXwOcRaAsKFbp6O/Gg3feQhx9YUHjrbzQAfOsv/11467EKCv/tySekX79+wVOIKri7+abpct2NM6Wurq7o7cNhG1885LCgj2k3zAieZOz4pdqY/n+ukRVvvSVfO/GkIJyMBphh/yefenrJ9sMnJH1eQHnPncNK3uL0hwACJgikFRSy95pQTfvGwN5rX80YMQIIJBdIKyhk701eCx9bICj0sermzFl7UNi7d2959KEHC08ThjTqycFNmzYWBYVvr1ghS198PggVl77wfOHvOj7tF7bxzW+dI6++/HIQJvbo2TP449defUUumfTtQgV2/cxusnFji8yZO7/wGYUqXPzc5/6p0L96MjH6xGN0jOrpRr7yE+Cwkp81PSGAgDkCaQeF7L3m1NaGkbD32lAlxogAAmkLpB0UsvemXSG32yModLu+ps9OW1AYPrl3xpnnyJLFPy8K80K0jm89Vm8Z3tCyQfbca7D89oXfFD7zMPp0YRgIqjY6/rn670u/c34hFAyfKHx/9XsVg8Lw6cVo+6YX18XxcVhxsarMCQEEKgmkFRSy91aS5u9LCbD3si4QQMBHgbSCQvZeH1dP8jkTFCY3pIXaBbQFheqpvXdX/k/wmYPhZxV2fHtwqaBw5P6j5Eczb5QB2w8shIvRtwtH2ygVFEYDP9X+wgcWyIdr1hTeehwNE8OnFtVbj8uNsXZ6XlmLAIeVWtR4DQII2C6QVlDI3mv7StAzfvZePe70igACegXSCgrZe/XW0dbeCQptrZwb484tKLx2ypWy9MUXCmqjD/lS4Tced3zrsHpq7/6Fi4reXhyGhiq0O/O0r8u4I48OPlMw/CrVxg9vuV3m3X1n0dOK4S9FUa/bb9SBwcu3bt0qO+28szz5+L8G/x3+wpRoUFlujH379nNjJVgyCw4rlhSKYSKAQKoCtQaF7L2plsHbxth7vS09E0fAa4Fag0L2Xq+XTWqTJyhMjZKGahDIJSisYVy8BIGSAhxWWBgIIOCjQC1BoY9OzDkbAfbebFxpFQEEzBaoJSg0e0aMziYBgkKbquXeWAkK3aup0zPisOJ0eZkcAgiUESAoZGnoFGDv1alP3wggoEuAoFCXPP0qAYJC1oFOAYJCnfr0HVuAw0psMl6AAAIOCBAUOlBEi6fA3mtx8Rg6AgjULEBQWDMdL0xBgKAwBUSaqFmAoLBmOl6oQ4DDig51+kQAAd0CBIW6K+B3/+y9ftcPeDAkAAAgAElEQVSf2SPgqwBBoa+VN2PeBIVm1MHXURAU+lp5S+fNYcXSwjFsBBBIJEBQmIiPFycUYO9NCMjLEUDASgGCQivL5sygCQqdKaWVEyEotLJs/g6aw4q/tWfmCPgsQFDoc/X1z529V38NGAECCOQvQFCYvzk9fipAUMhq0ClAUKhTn75jC3BYiU3GCxBAwAEBgkIHimjxFNh7LS4eQ0cAgZoFCAprpuOFKQgQFKaASBM1CxAU1kzHC3UIcFjRoU6fCCCgW4CgUHcF/O6fvdfv+jN7BHwVICj0tfJmzJug0Iw6+DoKgkJfK2/pvDmsWFo4ho0AAokECAoT8fHihALsvQkBeTkCCFgpQFBoZdmcGTRBoTOltHIiiYNCNesJ+w+UPj0brATQMeib7vq9fPPEITJwuyYd3VvfZ89u9XLwnttaPw8mgAACCFQr0DEoZO+tVu7T66b/5Pdy5fn7xX8hrwgE2HtZCAgg4JvAnF/9j7z45tqiaZ/1xR19Y0g0X/beRHzSt7lRRn6mT7JGeDUCNQjEDgpr6IOXdBA4/MKnZOqZ+8qhI3fABgEEEEAAAQRyEPhfk56SZ27/cg490QUCCCCAAAIIKAH2XtYBAnYKEBRqqBt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mKx9/6+WV5asU42t20t/MXeO/SSPj0b4tJyPQI1C+y4bfeaX8sLEUDAfAEOK5333t//9WNp3dpe+It9d+ktPRrrzS8mI3RGgL3XmVIyEQRKCrD3FrP89W8b5Q8r17P38v2iTaChXmRgn8rnXoJCDSUiKCxGf275RzLv+VVS/4+zicoLJ+w/QHbdrqeG6tCljwJ/W9cqY/fu5+PUmTMC3ghwWKm8937rkB1l2yZ+SOfNN4XmibL3ai4A3SOQgwB7bzHyomXvy89e/kBUWKO+1LmXvTeHhUgXgcDWrXWyYUubjN5z24oiBIUVidK/gKCw82Fl/ovvyubWT54obOrWIOccuoMMHticPj4tIlBCQD3RSlDI0kDAbQEOK6X23lWyufWTJwp7dKuTyUcOkv69G91eCMzOGAH2XmNKwUAQyEyAvbdzUKjCwvCLvTezpUfDJQTUPd+bq1tk9F4EhUYuEIJCgkIjF6bHg+Kw4nHxmbo3AhxWCAq9WeyWTJS915JCMUwEEgiw9xIUJlg+vDRlAYLClEHTbo6gkKAw7TVFe8kEOKwk8+PVCNggwGGFoNCGderTGNl7fao2c/VVgL2XoNDXtW/ivAkKTaxKZEwEhQSFhi9R74bHYcW7kjNhDwU4rBAUerjsjZ4ye6/R5WFwCKQiwN5LUJjKQqKRVAQIClNhzK4RgkKCwuxWFy3XIsBhpRY1XoOAXQIcVggK7Vqx7o+Wvdf9GjNDBNh7CQr5LjBHgKDQnFqUHAlBIUGh4UvUu+FxWPGu5EzYQwEOKwSFHi57o6fM3mt0eRgcAqkIsPcSFKaykGgkFQGCwlQYs2uEoJCgMLvVRcu1CHBYqUWN1yBglwCHFYJCu1as+6Nl73W/xswQAfZegkK+C8wRICg0pxYlR0JQSFBo+BL1bngcVrwrORP2UIDDCkGhh8ve6Cmz9xpdHgaHQCoC7L0EhaksJBpJRYCgMBXG7BohKEwWFLa2tsoZ35ggSxY/WdTQsOEjZPHTz0pTc3PF4v31rbdkzOgD5Ye33CbHTzip7PWbNm6UUcOHypo1a+Tl15fLgAHbV2ybC+wT4LBiX80YMQJxBTisJAsK89x71UiXvviCjD9ijDT36sX+G3exW3I9e68lhWKYCCQQYO9NFhTmtfcuuHe+XHj+uUWDveKqqXLF96cmqD4vNU2AoNC0inQYD0FhsqAwfHX4D+eqlSurDgjD11YTFKprjh43Vs465zyZNXM6BxXDv6+SDI/DShI9XouAHQIcVpIFhXntvaof9UO6Lx44Ur5w0Gh5bNEj7L92fIvFHiV7b2wyXoCAdQLsvcmCwjz33rCv8Ad1c+ff3+UDNdYtRgYsBIWGLwKCwuyCwvAJwHfefjvoJHzKsL6+PngyMPzzq66+RubMvjV4onC/UQcETxeed8Gkkj81UT9hueKySzioGP59lWR4HFaS6PFaBOwQ4LCSXVCY9t6r9t0li38uXxl/NPuvHd9eNY2SvbcmNl6EgFUC7L3ZBYVp773hSKdM/p7Mv+duzr5WfadVN1iCwuqctF1FUJhdUBhtOfrUYEvLBpl7508KTx6Gf3fd9Jky4/ppQaB434OPlFwTBIXavlVy65jDSm7UdISANgEOK9kFhWnuveHB55rrbhS1d/ODOm3fMpl3zN6bOTEdIKBdgL03u6Awzb03bCvcg089fSJvO9b+3ZP+AAgK0zdNtUWCwuyCwlKf46Aem95p552Dzzrq3r17EBb2H7B98BThRx99WHjqsNxnGxIUprr8jWyMw4qRZWFQCKQqwGElu6Awzb1X7bnhD/YWPbKQoDDV7wKzGmPvNasejAaBLATYe7MLCtPce8NRqj340osmBeflkfuPymJJ0KZGAYJCjfjVdE1QmF1QGA311q9bX/QLS6L/mJ5w0tflmaeekmOPP0F+Om+udPVhrQSF1axqu6/hsGJ3/Rg9AtUIcFjJLihMa+9N40Pbq1kLXGOGAHuvGXVgFAhkKcDem11QmNbeG44wyef/Z7mGaDs9AYLC9CwzaYmgMJ+g8M3ly4OnCNUThVtat8jgwZ+VfYePCH5jcq/evYOgUH1G4bJlv5O5d8wp+5MTgsJMvg2MapTDilHlYDAIZCLAYSWfoDCtvVeNlv03k28FYxpl7zWmFAwEgcwE2HvzCQrT2Hv5JSaZfRsY0zBBoTGlKD0QX4PC86b/Vs4Yv6eM3ndgEcxzyz+S+S++K5tbtwZ/3tStQc45dAcZPLC5y0qW+qlH9ENd1duMhwzdRyZd9N3CLyxRbzVu7tVLfvbkL2TCcccEQeFRx3w1+EUn/fsPKPrtyeHnGKrXhF/8mnjDv7lqHB6HlRrheBkCFgn4eljpeu9dFfwGPPXVo1udTD5ykPTv3ah17412TlBo0TdYDUNl760BjZcgYJmAj3vvu39rkZn3/0G+OX4PGTZ4u6KKLVr2vqj/C79M2nv5JSaWfXPVMFyCwhrQ8nyJr0Gh2ijU11679CkKDGsNCvOsGX25LcBhxe36MjsElICPh5Vw3uX33vhBIasJgbQE2HvTkqQdBMwV8HHvVUHhqT/4TVAUFRRGA8Nag0JzK8zIbBIgKDS8Wr4HhWF5wsCwrWf3mp4oNLzMDM8iAQ4rFhWLoSJQo4CPh5VoUFh67yUorHE58bIUBNh7U0CkCQQMF/Bx740GhWF5wsDwzx+31fREoeFlZniWCBAUGl4oFRS2f/JOH75EZPiQAfJhc3Pstx6Dh0BaAhxW0pKkHQTMFQifajd3hPmO7JO9tyn2W4/zHSW9uSzA3utydZkbAp8IsPcWr4RRI3aUd9obCn9Y7VuPWU8IpCFAUJiGYoZtfPmip2XWhfvL5/fql2Ev5jXdcaPgiULzauTriDis+Fp55u2TgI9PNZQ6pBXvvTxR6NP3gGlzZe81rSKMB4H0BXzce3miMP11RIvpCBAUpuOYWSu+B4V8RmFmS4uGaxTgsFIjHC9DwCIBHw8r0aBQve3pG0cMklFDBgRV++TzgQkKLVrCzg2Vvde5kjIhBDoJ+Lj38hmFfCOYKkBQaGpl/jEuX4PCtH7rsfptx9dOuVLUr3CPfg3+7Ofk5tvvkB49e1ZcAZs3bZLzz54os26bI337+vVkZ0UcDy/gsOJh0ZmydwI+HlZUkb976+9K/ubFuEEhe6933zKZT5i9N3NiOkBAu4CPe2+av/WYvVf7EnZqAASFhpfT16CwXFmS/NbjJU8+Iavfe0/OOOvsWFUnKIzF5fzFHFacLzETRMDb33rc9d5b2xOF7L18Q6UhwN6bhiJtIGC2gI9BYVcVSfJbj9l7zV7rNoyOoNDwKhEUFhcozaBQBYBnnvb1IDxUX42NjcFThr969hl59KEHgj9TTxzOu+9BmXzZxcEThe+sWCFXXnax3L9wEU8XGv69k9XwOKxkJUu7CJgjwGGl1N6bTlDI3mvOOrdpJOy9NlWLsSJQmwB7b7FbmkEhe29ta9LnVxEUGl59gsLsgsKOpV+1cqVccPZEGTZihFxz/YzCX4dPFF4+eYpMu/oqmTN3PiGh4d83WQ6Pw0qWurSNgBkCHFayCwrZe81Y47aNgr3XtooxXgTiC7D3ZhcUsvfGX4++v4Kg0PAVQFCYbVD42quvyCWTvl3oZNfP7CYfrlkjGze2BE8X7j1kqIQ/gVm7di1PEhr+/ZLH8Dis5KFMHwjoFeCwkm1QyN6rd33b2Dt7r41VY8wIxBNg7802KGTvjbcefb+aoNDwFUBQmF1QqJ4gvPQ75xeeEFT/ffNN0+W6G2dKQ2Nj8EtQXlr2+8Jbjw8f9xX54xuvFz1taPjyYXgZCHBYyQCVJhEwTIDDSnZBIXuvYYvdkuGw91pSKIaJQAIB9t7sgkL23gQL09OXEhQaXniCwmyDwjAYVJ9FqD709fHHHi36bch3/Hi2DNp9D3n4gQXBZxQ+uOA+aW5qjv0LUQxfZgwvhgCHlRhYXIqApQIcVrINCtl7Lf3G0Dhs9l6N+HSNQE4C7L3ZBoXsvTktZEe6ISg0vJAEhdkFhaplFQ7OmnFD0Ml+ow4Mnhhct+7jQqejD/mSXHX1NDn/7IlBUKhCwnPPPE2unHJN8LZkvvwT4LDiX82ZsX8CHFayCwrZe/37fkpjxuy9aSjSBgJmC7D3ZhcUsveavfZNHB1BoYlViYyJoDC9oNDwUjM8SwQ4rFhSKIaJQAIBDivpBYUJysBLESgIsPeyGBBwX4C9N72g0P3VwgyzFiAozFo4YfsEhQSFCZcQL09ZgMNKyqA0h4CBAhxWCAoNXJZeD4m91+vyM3lPBNh7CQo9WepWTJOg0PAyERQSFBq+RL0bHocV70rOhD0U4LBCUOjhsjd6yuy9RpeHwSGQigB7L0FhKguJRlIRIChMhTG7RggKCQqzW120XIsAh5Va1HgNAnYJcFghKLRrxbo/WvZe92vMDBFg7yUo5LvAHAGCQnNqUXIkBIUEhYYvUe+Gx2HFu5IzYQ8FOKwQFHq47I2eMnuv0eVhcAikIsDeS1CYykKikVQECApTYcyuEYJCgsLsVhct1yLAYaUWNV6DgF0CHFYICu1ase6Plr3X/RozQwTYewkK+S4wR4Cg0JxalBwJQSFBoeFL1LvhcVjxruRM2EMBDisEhR4ue6OnzN5rdHkYHAKpCLD3EhSmspBoJBUBgsJUGLNrhKCQoDC71UXLtQhwWKlFjdcgYJcAhxWCQrtWrPujZe91v8bMEAH2XoJCvgvMESAoNKcWJUdCUNj5sDLv+VVSX18ndSLSurVdvjZigOzSr4fhlWR4rgj8fWObjN27nyvTYR4IIFBCgMNK5733nudXSWO92nlFtrRtlYkH7yjbNDWwfqoUmPXPr8jE4/9J+m/bvcpXcFlUgL2X9YCA+wLsvZ2Dwsdf+UAa6th73V/95s2wrf2TrGX0nttWHNydDy2VuxYuvbZu+Ik3HzZk0MDHFtx0St+Kr+KCRAIEhcV8a1ta5S8ftMhmtXL/8aVCwqZuHFYSLTReHEugX3NjrOu5GAEE7BLgsNJ57/3z6hZpbf907929f5M0NnxyeOGrssCEK34pl5yyjxw8bGDli7mipAB7LwsDAbcF2HuL6/v+x1vk7TUb2XvdXvZGz07d5m3TVPncS1CooYwEhRrQ6RIBBBBAwGsBDitelz+TyR9+4VMy9cx95dCRO2TSPo0igAACtguw99peQcbvqwBBoYbKExRqQKdLBBBAAAGvBTiseF3+TCZPUJgJK40igIBDAuy9DhWTqXglQFCoodwEhRrQ6RIBBBBAwGsBDitelz+TyRMUZsJKowgg4JAAe69DxWQqXgkQFGooN0GhBnS6RAABBBDwWoDDitflz2TyBIWZsNIoAgg4JMDe61AxmYpXAgSFGspNUKgBnS4RQAABBLwW4LDidfkzmTxBYSasNIoAAg4JsPc6VEym4pUAQaGGchMUakCnSwQQQAABrwU4rHhd/kwmT1CYCSuNIoCAQwLsvQ4Vk6l4JUBQqKHcBIUa0OkSAQQQQMBrAQ4rXpc/k8kTFGbCSqMIIOCQAHuvQ8VkKl4JEBRqKDdBoQZ0ukQAAQQQ8FqAw4rX5c9k8gSFmbDSKAIIOCTA3utQMZmKVwIEhRrKTVCoAZ0uEUAAAQS8FuCw4nX5M5k8QWEmrDSKAAIOCbD3OlRMpuKVAEGhhnITFGpAp0sEEEAAAa8FOKx4Xf5MJk9QmAkrjSKAgEMC7L0OFZOpeCVAUKih3ASFGtDpEgEEEEDAawEOK16XP5PJExRmwkqjCCDgkAB7r0PFZCpeCRAUaig3QaEGdLpEAAEEEPBagMOK1+XPZPIEhZmw0igCCDgkwN7rUDGZilcCBIUayk1QqAGdLhFAAAEEvBbgsOJ1+TOZPEFhJqw0igACDgmw9zpUTKbilQBBoYZyExRqQKdLBBBAAAGvBTiseF3+TCZPUJgJK40igIBDAuy9DhWTqXglQFCoodwEhRrQ6RIBBBBAwGsBDitelz+TyRMUZsJKowgg4JAAe69DxWQqXgkQFGooN0GhBnS6RAABBBDwWoDDitflz2TyBIWZsNIoAgg4JMDe61AxmYpXAgSFGspNUKgBnS4RQAABBLwW4LDidfkzmTxBYSasNIoAAg4JsPc6VEym4pUAQaGGchMUakCnSwQQQAABrwU4rHhd/kwmT1CYCSuNIoCAQwLsvQ4Vk6l4JUBQqKHcBIUa0OkSAQQQQMBrAQ4rXpc/k8kTFGbCSqMIIOCQAHuvQ8VkKl4JEBRqKDdBoQZ0ukQAAQQQ8FqAw4rX5c9k8gSFmbDSKAIIOCTA3utQMZmKVwIEhRrKTVCoAZ0uEUAAAQS8FuCw4nX5M5k8QWEmrDSKAAIOCbD3OlRMpuKVAEGhhnITFGpAp0sEEEAAAa8FOKx4Xf5MJk9QmAkrjSKAgEMC7L0OFZOpeCVAUKih3ASFGtDpEgEEEEDAawEOK16XP5PJExRmwkqjCCDgkAB7r0PFZCpeCRAUaig3QaEGdLpEAAEEEPBagMOK1+XPZPIEhZmw0igCCDgkwN7rUDGZilcCBIUayk1QqAGdLhFAAAEEvBbgsOJ1+TOZPEFhJqw0igACDgmw9zpUTKbilQBBoYZyExRqQKdLBBBAAAGvBTiseF3+TCZPUJgJK40igIBDAuy9DhWTqXglQFCoodwEhRrQ6RIBBBBAwGsBDitelz+TyRMUZsJKowgg4JAAe69DxWQqXgkQFGooN0GhBnS6RAABBBDwWoDDitflz2TyBIWZsNIoAgg4JMDe61AxmYpXAgSFGspNUKgBnS4RQAABBLwW4LDidfkzmTxBYSasNIoAAg4JsPc6VEym4pUAQaGGchMUakCnSwQQQAABrwU4rHhd/kwmT1CYCSuNIoCAQwLsvQ4Vk6l4JUBQqKHcBIUa0OkSAQQQQMBrAQ4rXpc/k8kTFGbCSqMIIOCQAHuvQ8VkKl4JEBRqKDdBYTH62pZW+csHLbK5rb3wF7v06yFN3Ro0VIcufRXo19zo69SZNwJeCHBY8aLMuU6SoJD7uVwXHJ1VJcD9XFVMuV3E3ltM/f7HW+TtNRultf3Tc+/u/ZuksaEut5rQkd8Caqlt01T53EtQqGGdEBQWoz+3/COZ9/wqqa+vE/VPZOvWdvnaiAGiwkK+EMhD4O8b22Ts3v3y6Io+EEBAkwCHFU3wDndLUMj9nMPL28qpcT9nXtnYe4trsmjZ+/L4Kx9IQ90nweCWtq0y8eAdZZsmHpAxb/W6NyL1XJbKWkbvuW3FyREUViRK/wKCws43lvNffFc2t24N/kI9SXjOoTvI4IHN6ePTIgIlBF5asY6gkJWBgOMCHFYcL7CG6REUcj+nYdnRZRcC3M+ZtzzYezsHhSosDL96dKuTyUcOkv69Kz/hZV51GZFtAptb2+XN1S0yei+CQiNrR1DIjaWRC9PjQXFj6XHxmbo3AhxWvCl1bhMlKOR+LrfFRkdVCXA/VxVTrhex9xIU5rrg6KxLAYJCwxcIQSE3loYvUe+Gx42ldyVnwh4KcFjxsOgZT5mgkPu5jJcYzccU4H4uJlgOl7P3EhTmsMzookoBgsIqoXRdRlDIjaWutUe/pQW4sWRlIOC+AIcV92uc9wwJCrmfy3vN0V/XAtzPmbdC2HsJCs1blf6OiKDQ8NoTFHJjafgS9W543Fh6V3Im7KEAhxUPi57xlAkKuZ/LeInRfEwB7udiguVwOXsvQWEOy4wuqhQgKKwSStdlBIXcWOpae/RbWoAbS1YGAu4LcFhxv8Z5z5CgkPu5vNcc/XUtwP2ceSuEvZeg0LxV6e+ICAoNrz1BITeWhi9R74bHjaV3JWfCHgpwWPGw6BlPmaCQ+7mMlxjNxxTgfi4mWA6Xs/cSFOawzOiiSgGCwiqhdF1GUMiNpa61R7+lBbixZGUg4L4AhxX3a5z3DAkKuZ/Le83RX9cC3M+Zt0LYewkKzVuV/o6IoNDw2hMUJruxbG1tlTO+MUGWLH6yqKFhw0fI4qeflabm5oor4K9vvSVjRh8oP7zlNjl+wkllr19w73y58Pxzg78/6pivyn0PPlKxbS6wT4AbS/tqxogRiCvAYSWuGNdXEiAoTHY/F756yuTvyZzZt1R1r7X0xRfkuKPGBfd7I/cfValEVf19tfeEqu/xR4yR5l695OXXl8uAAdsXtb9p40YZNXyorFmzpuTfVzUYLkokwP1cIr5MXszemywozPPcG/23uNy/c5ksEhrNTYCgMDfq2joiKEznxjL8h3PVypVVB4Rhz9XcFKobwl8/+0u54vtTRf3DOfeOOanemNa2enhVFgLcWGahSpsImCXAYcWsergwGoLC5PdzHYO/634wNfjBbLkQsFxQGIZ0p54+Mbhvi/NVzT2hav+LB46ULxw0Wh5b9EinIFC1cfS4sXLWOefJrJnTCQrjFCDFa7mfSxEzpabYe5MFheGr8zj3hj+EGbrP54MfetTy72lKy4ZmMhIgKMwINq1mCQqT31iqFkr9gxneKL7z9ttBJ+FThvX19cE/eOGfX3X1NTJn9q3BE4X7jTogeLrwvAsmlb25DH+KPHf+/V0+gZjWGqGdfAW4sczXm94Q0CHAYUWHutt9EhQmv59T79y49KJJnX4QGw0E+w/YvvAukJ123jl4onDI0H3k5ZeWBfd5jy95Ws4765uFd5qoP3v0icVy2MEHFO77ylSDniEAACAASURBVN0Pqvu68D6wq3tCNc4li38uXxl/tFxx2SVlg0B1XVd/7/Z3hP7ZcT+nvwYdR8Dem11QmOa5N3rWjf6b2NU778xbbYyokgBBYSUhzX9PUJj8xrJcUBhtOfoT4paWDTL3zp8UnjwM/+666TNlxvXTghvNrt5WrJ4onH/P3fyEWPP3Tlbdc2OZlSztImCOAIcVc2rhykgICpPfz0UPut27dy8Ehl0Fhertv1dcNVVOPvX0wg96L7708rJPwHR1P6hmUOmeMBzjNdfdKOp+kqDQ3O9g7ufMqw17b3ZBYdrn3jgfA2HeSmNE1QgQFFajpPEagsLkN5blgsJSn+OgflqsfgKtbizDm9Dwp9MfffRh4anDcp9tyNOEGr9ZcuqaG8ucoOkGAY0CHFY04jvaNUFhOvdzqpXoZ0KH923h2+BKPVGoPqMwfHuc+mGvek30rXLV3g+qtziHQWG5e0I1tvCHzYseWUhQaPD3M/dz5hWHvTe7oLDaf+eqOfd2bCv6gxvzVhUjqlWAoLBWuZxeR1CYzo1lqbceR9/ysX7d+qJfWBL9B/CEk74uzzz1lBx7/Any03lzg59Ml/pMm/Dmsau3Jee0bOgmQwFuLDPEpWkEDBHgsGJIIRwaBkFhOvdzYSvRzxk8dMzYwi8tqSUorPZ+MPpkYql7wri/SIC3Huv9Bud+Tq9/qd7Ze7MLCqv9d66ac2+0rT69+wQ/eKn0jjvzVhsjqiRAUFhJSPPfExSmc2NZKSh8c/ny4ClC9VPmLa1bZPDgz8q+w0cEvzG5V+/eQVCoPo9m2bLflfxFJeENK/9Iav6GyaF7bixzQKYLBDQLcFjRXAAHuycoTH4/p97qNnLk/sHnP0ffIhx+FqF6cvCN1/8gF55/bnA/F75DJBrwqXs59QtQok8URg+9Xd0PDhs+svAW5q7uCcOZljqYR3+YTFCo9xud+zm9/gSFlf0XLXtf1P+FXz261cnkIwdJ/96NXb4463Nv9GO2CAor19HWKwgKDa+cr0HhedN/K2eM31NG7zuwqELPLf9I5r/4rmxu3Rr8eVO3Bjnn0B1k8MDm2P9gdvysG/Vh15Mu+m7hg6rV20rUr3v/2ZO/kAnHHRMEheHNZf/+A4p+e3L0bTDhQNS1XX2WoeFLj+GVEeDGkqWBgPsCBIXu1zjvGfoaFF5918sy7gs7pXI/1/HD+MN3eESf5Bt7+Jdl+R/fEPUZgSooPPG4o2X8UcfIIwsfLPr4mPDztTr+MhP1Frpy94Mvv75cou9AKXdPWCkoDD8vUd1nhl/l3q2S9zr1qT/u58yrto9777t/a5GZ9/9Bvjl+Dxk2eLuioqQZFKZ57i33i1HKfTSXeSuNEVUjQFBYjZLGa3wNCtVGob722qVPUWBYa1CosYR07ZgAN5aOFZTpIFBCwMfDCgshWwFfg8JTf/AbUQdh7ueyXV+0Hl+A+7n4Zlm/wse9V/37qP6dVF8qKIwGhrUGhVnXifb9ECAoNLzOvgeFYXnCG8y2nt1reqLQ8DIzPIsEuLG0qFgMFYEaBXw8rNRIxcuqFPA9KOR+rsqFwmW5CXA/lxt11R35uPdGg8IQKgwM//xxW01vPa4anAsR6EKAoNDw5XHkJf8um7d88jZbvkSGDxkgHzY3x37rMXYIpCXAjWVakrSDgLkCPh5WzK2GGyM7/MKnpb293Y3JpDCLIXttJ+v69pYtMT9KJoWuaQKBQID7OfMWQviOMvNGpmdEo0bsKO+0NxQ6r/YzCvWMll5dEyAoNLyi6lHkWd/ZX3bo32T4SNMdXseNgicK0/WltdoFuLGs3Y5XImCLAEGhLZWyZ5y+vkMkfOtxWKmdt2+WU8ftIT36Ncm9v32PH/zas4SdGyn3c+aV1Me9lycKzVuHjOgTAYJCw1eC70Ehn2lj+AL1cHjcWHpYdKbsnYCPhxXvipzzhH0PCsOA8PADdpSG+jrhM6dzXoB010mA+znzFoWPey+fUWjeOmREBIVWrAFfg8K0fuux+k141065Upa++EJRvQd/9nNy8+13SI+ePSuug82bNsn5Z0+UWbfNkb59+1W8ngvcFuDG0u36MjsElICPhxUqn62Ar0Hh5bf9Xg4ftaOEAWGoXGtQeMePZ8ujDz0QNHP6xG/JGWedXbZwad+/pd1etiuO1isJcD9XSSj/v/dx703ztx5z7s1/zbrcI08UGl5dX4PCcmWp9cZStbfkySdk9XvvdXlTWapfbgwN/ybJeXjcWOYMTncIaBDw8bCigdmrLn0NCtO8n3vt1VdkzuybCz/o/ek9d8uxJ5xY9oe45e7f1GH6hmlXy0knnyp7Dxla9TrkfrBqKisu5H7OvDKx9xbXJMlvPebca976tm1EBIWGV4ygsLhAaQaF6obvzNO+HoSH6quxsTG4+fzVs88Uflqtnjicd9+DMvmyi4MnCt9ZsUKuvOxiuX/hIp4uNPx7J6vhcWOZlSztImCOAIcVc2rhykgICpPfz3UMClWLHcO76H83NzUH7wg5fNxXZN5ddwQDOOX0ifLff/5T4Z0mow/5klx19TTuB135RosxD+7nYmDldCl7b3ZBIefenBaxQ90QFBpeTILC5DeWYQuVfrKyauVKueDsiTJsxAi55voZhY7Dm87LJ0+RaVdfJXPmzickNPz7JsvhcWOZpS5tI2CGAIcVM+rg0igICtO5nwvfehy+7bhSUKh+IDzuyKODd5Ooa8898zS5fPJUefThB8s+Ucj9oEvfeeXnwv2ceXVm780uKOxYbf6dM2/9mzYigkLTKtJhPASF6dxYqlZKBYXqp9OXTPp2oZNdP7ObfLhmjWzc2BI8XajekhL+BGbt2rU8SWj490sew+PGMg9l+kBArwCHFb3+LvZOUJje/ZxqSQWGP3v0YZnxo9ly66yZhc+RLvVEYfQzptXr9txrsPz2hd8UBYXcD7r4Xdf1nLifM6/m7L3ZBoX8O2femjd5RASFJldHRAgK07ux7BgUqp+kXPqd8wtPCKr/vvmm6XLdjTOlobEx+CUoLy37feGtx+qtK3984/Wipw0NXz4MLwMBbiwzQKVJBAwT4LBiWEEcGA5BYXr3c2FL6r7u7RUrZOmLzycKCrkfdOAbrIYpcD9XA1rGL2HvzS4o5N+5jBevg80TFBpeVILC9G4sSwWFYTCoPotQ/f3jjz1a9NuQ1U+eB+2+hzz8wILgJvTBBfeJ+sybrn7LnuFLiuElFODGMiEgL0fAAgEOKxYUybIhEhQmv59T92k9evSUMYcfETRW6ulAdc3tt/4oeAeIul+LvvU4PCjfdsc98uPZPyo8URj9QTH3g5Z9YyUYLvdzCfAyeil7b7ZBIefejBauo80SFBpeWILC5DeW0Z88d/ytx+qGctaMG4JL9ht1YPDE4Lp1Hxc6DT/kWn0YtgoK1U2n+nybK6dcE+s35Rm+zBheDAFuLGNgcSkClgpwWLG0cAYPm6Aw+f1cxw/jV/do6jOlo2+nO/Cg0dLcq1ku+M4lwT2b+u3GffttJ08+/q/BANQvLlFBY3j/F7bB/aDB3zwZDY37uYxgEzTL3ptdUKha5t+5BIvTw5cSFBpedILC5DeWhpeY4VkmwI2lZQVjuAjUIMBhpQY0XtKlAEEh93N8i5glwP2cWfVQo2HvTS8oNK+6jMg2AYJCwytGUMiNpeFL1LvhcWPpXcmZsIcCHFY8LHrGUyYo5H4u4yVG8zEFuJ+LCZbD5ey9BIU5LDO6qFKAoLBKKF2XERRyY6lr7dFvaQFuLFkZCLgvwGHF/RrnPUOCQu7n8l5z9Ne1APdz5q0Q9l6CQvNWpb8jIig0vPYEhdxYGr5EvRseN5belZwJeyjAYcXDomc8ZYJC7ucyXmI0H1OA+7mYYDlczt5LUJjDMqOLKgUICquE0nUZQSE3lrrWHv2WFuDGkpWBgPsCHFbcr3HeMyQo5H4u7zVHf10LcD9n3gph7yUoNG9V+jsigkLDa09QyI2l4UvUu+FxY+ldyZmwhwIcVjwsesZTJijkfi7jJUbzMQW4n4sJlsPl7L0EhTksM7qoUoCgsEooXZcRFHJjqWvt0W9pAW4sWRkIuC/AYcX9Guc9Q4JC7ufyXnP017UA93PmrRD2XoJC81alvyMiKDS89gSF3FgavkS9Gx43lt6VnAl7KMBhxcOiZzxlgkLu5zJeYjQfU4D7uZhgOVzO3ktQmMMyo4sqBQgKq4TSdRlBYecby3nPr5L6+jqpE5HWre3ytREDZJd+PXSVyLp+b1/wXzLx2L2ld+9u1o3dhAH/fWObjN27nwlDYQwIIJCRAIeVjGA9bpagkPs5j5e/kVPnfs68srD3dg4KH3/lA2moU6dekS1tW2XiwTvKNk0N5hWPETkn0Nb+SdYyes9tK87tzoeWyl0Ll15bN/zEmw8bMmjgYwtuOqVvxVdxQSIBgsJivrUtrfKXD1pks1q5//hSIWFTN/7BrHahTbjil3LJKfvIwcMGVvsSrusg0K+5ERMEEHBYgMOKw8XVNDWCQu7nNC09uu1CgPs5s5YHe29xPd7/eIu8vWajtLZ/eu7dvX+TNDZ8EhzyhUDWAmqpbdNU+dxLUJh1JUq0T1CoAd3xLg+/8CmZeua+cujIHRyfKdNDAAEEahPgsFKbG68qL0BQyOpAAAEEuhZg72WFIGCnAEGhhroRFGpAd7xLgkLHC8z0EEAgsQCHlcSENNBBgKCQJYEAAggQFLIGEHBRgKBQQ1UJCjWgO94lQaHjBWZ6CCCQWICgMDEhDRAUsgYQQACBWALsvbG4uBgBYwQICjWUgqBQA7rjXRIUOl5gpocAAokFOKwkJqQBgkLWAAIIIBBLgL03FhcXI2CMAEGhhlIQFGpAd7xLgkLHC8z0EEAgsQCHlcSENEBQyBpAAAEEYgmw98bi4mIEjBEgKNRQCoJCDeiOd0lQ6HiBmR4CCCQW4LCSmJAGCApZAwgggEAsAfbeWFxcjIAxAgSFGkpBUKgB3fEuCQodLzDTQwCBxAIcVhIT0gBBIWsAAQQQiCXA3huLi4sRMEaAoFBDKQgKNaA73iVBoeMFZnoIIJBYgMNKYkIaIChkDSCAAAKxBNh7Y3FxMQLGCBAUaigFQaEGdMe7JCh0vMBMDwEEEgtwWElMSAMEhawBBBBAIJYAe28sLi5GwBgBgkINpSAo1IDueJcEhY4XmOkhgEBiAQ4riQlpgKCQNYAAAgjEEmDvjcXFxQgYI0BQqKEUBIUa0B3vkqDQ8QIzPQQQSCzAYSUxIQ0QFLIGEEAAgVgC7L2xuLgYAWMECAo1lIKgUAO6410SFDpeYKaHAAKJBTisJCakAYJC1gACCCAQS4C9NxYXFyNgjABBoYZSEBRqQHe8S4JCxwvM9BBAILEAh5XEhDRAUMgaQAABBGIJsPfG4uJiBIwRICjUUAqCQg3ojndJUOh4gZkeAggkFuCwkpiQBggKWQMIIIBALAH23lhcXIyAMQIEhRpKQVCoAd3xLgkKHS8w00MAgcQCHFYSE9IAQSFrAAEEEIglwN4bi4uLETBGgKBQQykICjWgO94lQaHjBWZ6CCCQWIDDSmJCGiAoZA0ggAACsQTYe2NxcTECxggQFGooBUGhBnTHuyQodLzATA8BBBILcFhJTEgDBIWsAQQQQCCWAHtvLC4uRsAYAYJCDaUgKNSA7niXBIWOF5jpIYBAYgEOK4kJaYCgkDWAAAIIxBJg743FxcUIGCNAUKihFASFGtAd75Kg0PECMz0EEEgswGElMSENEBSyBhBAAIFYAuy9sbi4GAFjBAgKNZSCoFADuuNdEhQ6XmCmhwACiQU4rCQmpAGCQtYAAgggEEuAvTcWFxcjYIwAQaGGUhAUakB3vEuCQscLzPQQQCCxAIeVxIQ0QFDIGkAAAQRiCbD3xuLiYgSMESAo1FAKgkIN6I53SVDoeIGZHgIIJBbgsJKYkAYIClkDCCCAQCwB9t5YXFyMgDECBIUaSkFQqAHd8S4JCh0vMNNDAIHEAhxWEhPSAEEhawABBBCIJcDeG4uLixEwRoCgUEMpCAo1oDveJUGh4wVmegggkFiAw0piQhogKGQNIIAAArEE2HtjcXExAsYIEBRqKAVBoQZ0x7skKHS8wEwPAQQSC3BYSUxIAwSFrAEEEEAglgB7bywuLkbAGAGCQg2lICjUgO54lwSFjheY6SGAQGIBDiuJCWmAoJA1gAACCMQSYO+NxcXFCBgjQFCooRQEhRrQHe+SoNDxAjM9BBBILMBhJTEhDRAUsgYQQACBWALsvbG4uBgBYwQICjWUgqBQA7rjXRIUOl5gpocAAokFOKwkJqQBgkLWAAIIIBBLgL03FhcXI2CMAEGhhlIQFGpAd7xLgkLHC8z0EEAgsQCHlcSENEBQyBpAAAEEYgmw98bi4mIEjBEgKNRQCoJCDeiOd0lQ6HiBmR4CCCQW4LCSmJAGCApZAwgggEAsAfbeWFxcjIAxAgSFGkpBUKgB3fEuCQodLzDTQwCBxAIcVhIT0gBBIWsAAQQQiCXA3huLi4sRMEaAoFBDKQgKNaA73iVBYXGBN2xukz+9t0E2tbUX/mKXfj2kqVuD4yuB6ZkksG1Tg9TX1Zk0JK/HwmHF6/JnMvkvX/S0zLpwf/n8Xv0yad+2Rte2tMpfPmiRzey9tpXOqfH2a250aj62T4a9t7iC73+8Rd5es1Fa2z89o+zev0kaG7hftH2t2zJ+tdS2aar87yRBoYaKEhRqQHe8S4LC4gK/sWq9TP+3FdJQXydq223d2i5fGzFAVFjIFwJ5CKzbtFW+sMc20rNbfR7d0UcVAhxWqkDiklgCBIXFXM8t/0jmPb9K6tl7Y60jLk5P4O8b22Ts3gT36Ykmb4m9t9hw0bL35fFXPpCGf/wgeUvbVpl48I6yTRMPMyRfbbRQSUD9HE+di0fvuW2lS4WgsCJR+hcQFKZv6nuLBIWdg8JZT70jG7e0BX+hniQ859AdZPDAZt+XCvPPSeD1lRtkv936EBTm5F1NNxxWqlHimjgCBIWdg8L5L74rm1u3svfGWUhcm5rASyvWERSmpplOQ+y9nYNCFRaGXz261cnkIwdJ/96Vn/BKpyK04rPA5tZ2eXN1i4zei6DQyHVAUGhkWaweFEEhQaHVC9jBwRMUmldUDivm1cT2EREUEhTavoZdGz9BoXkVZe8lKDRvVfo7IoJCw2tPUGh4gSwcHkEhQaGFy9bpIRMUmldeDivm1cT2EREUEhTavoZdGz9BoXkVZe8lKDRvVfo7IoJCw2tPUGh4gSwcHkEhQaGFy9bpIRMUmldeDivm1cT2EREUEhTavoZdGz9BoXkVZe8lKDRvVfo7IoJCw2tPUGh4gSwcHkEhQaGFy9bpIRMUmldeDivm1cT2EREUEhTavoZdGz9BoXkVZe8lKDRvVfo7IoJCw2tPUGh4gSwcHkEhQaGFy9bpIRMUmldeDivm1cT2EREUEhTavoZdGz9BoXkVZe8lKDRvVfo7IoJCw2tPUGh4gSwcHkEhQaGFy9bpIRMUmldeDivm1cT2EREUEhTavoZdGz9BoXkVZe8lKDRvVfo7IoJCw2tPUGh4gSwcHkEhQaGFy9bpIRMUmldeDivm1cT2EREUEhTavoZdGz9BoXkVZe8lKDRvVfo7IoJCw2tPUGh4gSwcHkFhOkHhlMnfkzmzbwkaO+qYr8p9Dz5SdjUsffEFOe6ocbL46Wdl5P6jUlk1f33rLRkz+kD54S23yfETTirZ5oJ758uF55/b5Rg3bdwoo4YPlTVr1sjLry+XAQO2T2V8NFK9AEFh9VZ5XclhJS9pf/ohKEwnKLRh71UzVfv++CPGSHOvXiX31mr2Z3++O/TMlKBQj3tXvbL3JgsKW1tb5YxvTJAli58samjY8BHBGaSpubli0as5X6hG4vxbXLFTLjBSgKDQyLJ8OiiCQsMLZOHwCAqTB4Udg7/rfjA1CAvLhYDlgsIwpDv19IlyxfenxlpNlTZy1eevn/1l0K7azOfeMadTUKnaOHrcWDnrnPNk1szpBIWxKpDexQSF6Vmm1RKHlbQkaScUIChMHhTasPeqWaq9/YsHjpQvHDRaHlv0SKe9tZr9me+c7AUICrM3jtsDe2+yoDB8dRgYrlq5suqAMHxtpfOFuk79oOOKyy4J/m17c/ny4Icic+ffX/bBhbjrgOvNECAoNKMOZUdBUGh4gSwcHkFh8qBQbZCXXjSpU/AWPcT0H7B94Ym/nXbeOXiicMjQfeTll5aJ+sne40uelvPO+mbhp37qzx59YrEcdvAB8s7bbweDDH8CWF9fHzz1F/652oz3G3VAof3wf593waSSgWP4ZEO5TTy64fNEYf7f1ASF+ZtX6pHDSiUh/j6uAEFh8qDQlr1XjXPJ4p/LV8YfXThMl9tbK+3PcdcZ11cvQFBYvVVeV7L3ZhcUhg8nVDpjXHX1NTJn9q3BO5bKnS/UAwgvPPfr4BwUnlFqeeghr3VFP7UJEBTW5pbbqwgKc6P2piOCwuRBYXSz7d69eyEw7CooVD9tu+KqqXLyqacHAZ8K9S6+9PIgACy1uUZ/otfSskHm3vmTop8Khn9/3fSZMuP6aUGoWO7tz2pDn3/P3WWfGCQo1PvtT1Co179U7xxWzKuJ7SMiKEweFNqw94ZjvOa6G0Xt3eFTN+WCwkr7s+3r3uTxExSaVx323uyCwmjLXZ0xqjlfRM8NfXr3KXuWMW+FMaI4AgSFcbQ0XEtQqAHd8S4JCpMHhWEL0c8YUk/rhU8Oqp+wlXqiUP350H0+H2yoKthTr4kGhaU+WyRsVwWN0VAy3Mg/+ujDwpOHpT57pJqnFQgK9X7TExTq9ScoNM/fxRERFCYPCm3Ye9V+Gv5gb9EjC7sMCqvZn138XjBlTgSFplTi03EQFGYXFFZ7xgjPL12dLzo+nahGrR6GiPsxSuatQEYUFSAoNHw9EBQaXiALh0dQmF5QqFqKfs7goWPGFn5pSS1BYTSwW79ufdEvK4lu8NEnE489/gT56by5JTfoMEws95bk6KGr0lMPFi51a4ZMUGheqTismFcT20dEUJheUGjq3hvnFwlUuz/bvu5NHj9BoXnVYe/NLiis9oxxwklfl2eeekq6Ol9ER1nNZxqat9IYUTUCBIXVKGm8hqBQI76jXRMUJg8K1VuFRo7cP/jQ3ugGGX2i8I3X/xD8xuHoE4HRgE999of6BSjRJwrLfTjwltYtMnjwZ2Xf4SOC32Y2bPjIwluYVTvLlv2u0y8rCQPMjm9JLnU44YlCvd/sBIV6/Uv1zmHFvJrYPiKCwuRBoQ17b3SWpQ7m0Y8d6eojQ2xf7zaMn6DQvCqx9+YTFEZ/AUnHM0av3r2DoLDc+aLjquEMYd73UVojIihMSzKjdggKM4L1uFlfg8Jr73lFDh+1o4zed2BR9d9YtV5mPfWObNzSFvx5U7cGOefQHWTwwOayq6TjI/fh4/bRpwnGHv5lWf7HN0R9TpEKEE887mgZf9Qx8sjCB4veKqwOPnNm3xL8WfSXmai3GatffjLpou8WPkxYvQ2guVev4LMGo08choFj//4DCp9jGH1bdDgRdd3/mf7Dwmckhp+XqNoNv3jrQP7/OBAU5m9eqUcOK5WE+Pu4Ar4GhTPvf03GHbiTDBu8XRHZc8s/kvkvviubW7c6tfdWExTusuuuwQ8So19qfy73OcNx1xrXVydAUFidU55X+bj3vv/RRrlt4f8vZ4zfU/bapU8R96Jl74v6v/CrR7c6mXzkIOnfu7HLspT6rccdP+O13BnjZ0/+QiYcd0wQFJY6X6iOw49NUP87+rFIea4V+spegKAwe+NEPRAUJuLjxSUEfA0K1ffSu39rCTZhtRmHgWEtQSELC4E0BQgK09RMpy0fDyvpyNFKOQFfg8Jw71VB4TfH71EIDGsJClldCKQpQFCYpmY6bfm496qzifp3Un2ps0k0MKw1KEynGrTiuwBBoeErgKDQ8AJZODzfg8KwZGFguN32vWI/UWhh2RmywQIEheYVx8fDinlVcGtEvgeFYTXDwHBte33sJwrdWhHMRrcAQaHuCnTu38e9NxoUhiJhYPjq6o01PVFoXmUZkY0CBIWGV42g0PACWTg8FRS2t1s48IyG/E979pOWvn1kU1v1b3/KaCg066kAQaF5hffxsGJeFdwa0ZGX/Lts3vLJPsOXyD6f3U7+vk1v2RLjrce4IZCmAEFhmprptDXhql/Lmr9vSqcxB1oZNWJHeae9oTCTat967MDUmYIBAgSFBhShqyEQFBpeIAuHx1MNnxRtu216yMlHDJLBe20ns3+5MtZnFFpYdoZssABBoXnFISg0rya2j8jX+7nwrcdh/cK9t9//10fu/8/VsT6j0PY1wPjNEiAoNKsevo6m1BOF4bue3mut44lCXxeGAfMmKDSgCASFhhfBseH5HhSGh5RjvrirdO9WL3xGoWML3MLpEBSaVzSCQvNqYvuIfA8KO+69fEah7Sva/vETFNpfQxdmEA0KO36OOp9R6EKF7Z0DQaHhtfP1xtLwslg9PF+Dwgtn/YccNnIHCQPCsIi1BoV3/Hi2PPrQA0Ezp0/8lpxx1tll18XmTZvk/LMnyqzb5kjfvv0Sr5+020s8IBpIJEBQmIgvkxcTFGbC6nWjvt7Pldt7aw0K2Xu9/jZKdfIEhaly0liNAioo/MHdLxf9osWwqbhBofptx9dOuTL4rcTRr8Gf/ZzcfPsd0qNnz4qj5IxRkcibCwgKDS+1rzeWhpfF6uH5GhS2bW2Xhvq6TrWrJSh87dVXZM7smwub7k/vuVuOPeHEsiFguU1Xbeg3TLtaTjr5VNl7yNCq1xWbeNVUVlxIUGhemQgKzauJ7SPy9X6u3N5bS1DI3mv7d4FZ4ycoNKsevo6m3L+RyiNuUBg1XPLkE7L6vfe6fJChlDlnDF9XYud5ExQavhZ8vbE09ouKiwAAIABJREFUvCxWD8/XoLBc0dIIClXbHTfW6H83NzUHTxQePu4rMu+uO4KhnHL6RPnvP/+p8FO/0Yd8Sa66epqcedrXg41dfTU2NgZh5K+efabw9KL6aeC8+x6UyZddHDyh+M6KFXLlZRfL/QsXpfK0otWL29LBExSaVziCQvNqYvuIuJ8rrmAaQSF7r+3fFXrHT1Co15/eKwukGRSqcwlnjMrmXPGpAEGh4auBG0vDC2Th8AgKi4tWS1CoWgjf/hS+7bhSUKg253FHHh38ZE9de+6Zp8nlk6fKow8/WPaJwlUrV8oFZ0+UYSNGyDXXzygMPOzr8slTZNrVV8mcufMJCS38XgyHTFBoXvEICs2rie0j4n4ueVDI3mv7d4FZ4ycoNKsejKazQJpBYcfWOWOw4ioJEBRWEtL899xYai6Ag90TFKYTFIatqMDwZ48+LDN+NFtunTWz8DmEpZ4ojH5GoXrdnnsNlt++8JuioFC9teqSSd8uDHLXz+wmH65ZIxs3tgRPF6q3KIc/FVy7di1PEjrwPUpQaF4RCQrNq4ntI+J+Lp2gkL3X9u8Ec8ZPUGhOLRhJaYG0g0LOGKy0OAIEhXG0NFzLjaUGdMe7JChMNyhUranPAXl7xQpZ+uLziYJC9dO9S79zfuEJQfXfN980Xa67caY0NDYGH1D80rLfF956rN7K/Mc3Xi962tDx5evk9AgKzSsrQaF5NbF9RNzPpRsUsvfa/h2hf/wEhfprwAi6FkgzKOSMwWqLK0BQGFcs5+u5scwZ3IPuCAqTB4UqGOzRo6eMOfyIoLFSTweqa26/9UfBE3/qMwqjbz0ON+vb7rhHfjz7R4UnCqPBoPosQtXG4489WvSbylRfg3bfQx5+YEEQSj644L6g/a5+67IHy9rqKRIUmlc+gkLzamL7iLifSx4Usvfa/l1g1vgJCs2qB6PpLJB2UBg+fMAZg9VWjQBBYTVKGq/hxlIjvqNdExQmDwo7fiCw+kUk6jMEo4/0H3jQaGnu1SwXfOeSIMhTv924b7/t5MnH/zUYgPrFJSpoVAefWTNukLCN8L/VNfuNOjB4YnDduo8Lgw5/6Yn65SgqKFRtq887vHLKNbF+c7Kjy9vKaREUmlc2gkLzamL7iLifSx4Usvfa/l1g1vgJCs2qB6PJNihUrXPGYJXFESAojKOl4VpuLDWgO94lQWHyoNDxJcL0chYgKMwZvIruCAqrQOKSWALczyUPCmOBczECFQQIClkipgskeaLQ9LkxPvMFCAoNrxE3loYXyMLhERQSFFq4bJ0eMkGheeUlKDSvJraPiPs5gkLb17Br4ycodK2i7s2HoNC9mto0I4JCw6vFjaXhBbJweASFBIUWLlunh0xQaF55CQrNq4ntI+J+jqDQ9jXs2vgJCl2rqHvzISh0r6Y2zYig0PBqcWNpeIEsHB5BIUGhhcvW6SETFJpXXoJC82pi+4i4nyMotH0NuzZ+gkLXKurefAgK3aupTTMiKDS8WtxYGl4gC4dHUEhQaOGydXrIBIXmlZeg0Lya2D4i7ucICm1fw66Nn6DQtYq6Nx+CQvdqatOMCAoNrxY3loYXyMLhERQSFFq4bJ0eMkGheeUlKDSvJraPiPs5gkLb17Br4ycodK2i7s2HoNC9mto0I4JCw6vFjaXhBbJweASFBIUWLlunh0xQaF55CQrNq4ntI+J+jqDQ9jXs2vgJCl2rqHvzISh0r6Y2zYig0PBqcWNpeIEsHB5BIUGhhcvW6SETFJpXXoJC82pi+4i4nyMotH0NuzZ+gkLXKurefAgK3aupTTMiKDS8WtxYGl4gC4dHUNg5KJz+byukob5O6kSkdWu7fG3EANmlXw8Lq8uQbRRYt2mrfGGPbaRnt3obh+/kmAkKnSyr1klxP9c5KJz3/CqpZ+/Vui597vzvG9tk7N79fCZg7oYLqKDw8Vc+kIY6dUIR2dK2VSYevKNs09Rg+MgZngsCbe2fnItH77ltxenc+dBSuWvh0mvrhp9482FDBg18bMFNp/St+CouSCTAjWUiPl5cQoCgsBhlw+Y2+dN7G2ST+tfwH18qJGzqxibMN1B+Ats2NUj9P24E8+uVnsoJEBSyNtIW4H6uWHRtS6v85YMW2czem/ZSo70YAv2aG2NczaUI5Cvw/sdb5O01G6W1/dMzyu79m6Sx4ZPgkC8EshZQS22bpsr/ThIUZl2JEu1zY6kB3fEuCQodLzDTQwCBxAIEhYkJaaCDAPdzLAkEEEAAAQQQcFGAoFBDVbmx1IDueJcEhY4XmOkhgEBiAYLCxIQ0QFDIGkAAAQQQQAABDwQICjUUmaBQA7rjXRIUOl5gpocAAokFCAoTE9IAQSFrAAEEEEAAAQQ8ECAo1FBkgkIN6I53SVDoeIGZHgIIJBYgKExMSAMEhawBBBBAAAEEEPBAgKBQQ5EJCjWgO94lQaHjBWZ6CCCQWICgMDEhDRAUsgYQQAABBBBAwAMBgkINRSYo1IDueJcEhY4XmOkhgEBiAYLCxIQ0QFDIGkAAAQQQQAABDwQICjUUmaBQA7rjXRIUOl5gpocAAokFCAoTE9IAQSFrAAEEEEAAAQQ8ECAo1FBkgkIN6I53SVDoeIGZHgIIJBYgKExMSAMEhawBBBBAAAEEEPBAgKBQQ5EJCjWgO94lQaHjBWZ6CCCQWICgMDEhDRAUsgYQQAABBBBAwAMBgkINRSYo1IDueJcEhY4XmOkhgEBiAYLCxIQ0QFDIGkAAAQQQQAABDwQICjUUmaBQA7rjXRIUOl5gpocAAokFCAoTE9IAQSFrAAEEEEAAAQQ8ECAo1FBkgkIN6I53SVDoeIGZHgIIJBYgKExMSAMEhawBBBBAAAEEEPBAgKBQQ5EJCjWgO94lQaHjBWZ6CCCQWICgMDEhDRAUsgYQQAABBBBAwAMBgkINRSYo1IDueJcEhY4XmOkhgEBiAYLCxIQ0QFDIGkAAAQQQQAABDwQICjUUmaBQA7rjXRIUOl5gpocAAokFCAoTE9IAQSFrAAEEEEAAAQQ8ECAo1FBkgkIN6I53SVDoeIGZHgIIJBYgKExMSAMEhawBBBBAAAEEEPBAgKBQQ5EJCjWgO94lQaHjBWZ6CCCQWICgMDEhDRAUsgYQQAABBBBAwAMBgkINRSYo1IDueJcEhY4XmOkhgEBiAYLCxIQ0QFDIGkAAAQQQQAABDwQICjUUmaBQA7rjXRIUOl5gpocAAokFCAoTE9IAQSFrAAEEEEAAAQQ8ECAo1FBkgkIN6I53SVDoeIGZHgIIJBYgKExMSAMEhawBBBBAAAEEEPBAgKBQQ5EJCjWgO94lQaHjBWZ6CCCQWICgMDEhDRAUsgYQQAABBBBAwAMBgkINRSYo1IDueJcEhY4XmOkhgEBiAYLCxIQ0QFDIGkAAAQQQQAABDwQICjUUmaBQA7rjXRIUOl5gpocAAokFCAoTE9IAQSFrAAEEEEAAAQQ8ECAo1FBkgkIN6I53SVDoeIGZHgIIJBYgKExMSAMEhawBBBBAAAEEEPBAgKBQQ5EJCjWgO94lQaHjBWZ6CCCQWICgMDEhDRAUsgYQQAABBBBAwAMBgkINRSYo1IDueJcEhY4XmOkhgEBiAYLCxIQ0QFDIGkAAAQQQQAABDwQICjUUmaBQA7rjXRIUOl5gpocAAokFCAoTE9IAQSFrAAEEEEAAAQQ8ECAo1FBkgkIN6I53SVDoeIGZHgIIJBYgKExMSAMEhawBBBBAAAEEEPBAgKBQQ5EJCjWgO94lQaHjBWZ6CCCQWICgMDEhDRAUsgYQQAABBBBAwAMBgkINRSYo1IDueJcEhY4XmOkhgEBiAYLCxIQ0QFDIGkAAAQQQQAABDwQICjUUmaBQA7rjXRIUOl5gpocAAokFCAoTE9IAQSFrAAEEEEAAAQQ8ECAo1FBkgkIN6I53SVBYXOAtbe3ywcdbpK29vfAX2zY1SreGOsdXAtMzSaBHY73UseSMKQlBoTGlcGYg3M8Vl3Ljlq3y4fpW9l5nVridE+nZrd7OgTNqBBBAwCABgkINxeDGUgO6410SFBYX+I1V6+XGxX+VhvpPUpq2re1yzLABslPfHo6vBKZnisDmtq1y0B7bCgcWUyoiQlBoTi1cGQn3c8WVfG75R3LP86vkH1sve68rC92ieWxq3Spj9+5n0YgZKgIIIGCmAEGhhrpwY6kB3fEuCQo7B4WznnpHNm5pC/6iqVuDnHPoDjJ4YLPjK4HpmSLw+soNst9ufQgKTSmIEBQaVApnhsL9XOegcP6L78rm1q3svc6scrsm8tKKdQSFdpWM0SKAgKECBIUaCsONpQZ0x7skKCQodHyJWzc9gkLzSsYThebVxPYRcT9HUGj7GnZt/ASFrlWU+SCAgC4BgkIN8txYakB3vEuCQoJCx5e4ddMjKDSvZASF5tXE9hFxP0dQaPsadm38BIWuVZT5IICALgGCQg3y3FhqQHe8S4JCgkLHl7h10yMoNK9kBIXm1cT2EXE/R1Bo+xp2bfwEha5VlPkggIAuAYJCDfLcWGpAd7xLgkKCQseXuHXTIyg0r2QEhebVxPYRcT9HUGj7GnZt/ASFrlWU+SCAgC4BgkIN8txYakB3vEuCQoJCx5e4ddMjKDSvZASF5tXE9hFxP0dQaPsadm38BIWuVZT5IICALgGCQg3y3FhqQHe8S4JCgkLHl7h10yMoNK9kBIXm1cT2EXE/R1Bo+xp2bfwEha5VlPkggIAuAYJCDfLcWGpAd7xLgkKCQseXuHXTIyg0r2QEhebVxPYRcT9HUGj7GnZt/ASFrlWU+SCAgC4BgkIN8txYakB3vEuCwnSCwimTvydzZt8SNHbUMV+V+x58pOzKWfriC3LcUeNk8dPPysj9R6Wywv761lsyZvSB8sNbbpPjJ5xUss0F986XC88/t8sxVnNNKgOmkbICBIXmLQ6CQvNqYvuIuJ9LJyi0Ye9VM1X7/vgjxkhzr17y8uvLZcCA7YsA2Hv1f0cTFOqvASNAAAE3BAgKNdSRG0sN6I53SVCYPCjsGPxd94OpQVhYLgQsFxRu2rhRRg0fKqeePlGu+P7UWCuvUlCo+vz1s78M2lUHq7l3zOkUVFZzTaxBcXFNAgSFNbFl+iKCwkx5vWyc+7nkQaENe6+apdrbv3jgSPnCQaPlsUWPdAoKo3uvCgwvvWhSqj9I9PIbrIZJExTWgMZLEEAAgRICBIUalgU3lhrQHe+SoDB5UFjuxj56iOk/YPvCE3877bxz8EThkKH7yMsvLZNhw0fI40uelvPO+qYsWfxkMCD1Z48+sVgOO/gAeefttwt/pp5CrK+vDwLF8M/nzr9f9ht1QKH98H+fd8GkkoFj+GSDel25pw+rucbxbw1t0yMo1EZftmOCQvNqYvuIuJ9LHhTasveqcS5Z/HP5yvij5YrLLin5RGGooX6QN/+eu7u8xva1b+r4CQpNrQzjQgAB2wQICjVUjBtLDeiOd0lQmDwoDJ8EVMFd9+7dC08CdBUUqrcgXXHVVDn51NODgE+FehdfennZJwqjTwy2tGyQuXf+JOinqbk5mED499dNnykzrp8WBI3l3v5czUGkmmsc/9bQNj2CQm30BIXm0Ts7Iu7nkgeFNuy94Rivue5GUXt3qaCwtbVVzvjGhOAHhdF7CGcXv6ETIyg0tDAMCwEErBMgKNRQMm4sNaA73iVBYfKgMGwh+hlD6mm98MlBFeiVeqJQ/fnQfT4fhIMq2FOvib71OHp4CPsI21VBY/RAEQaFH330YdBWNESMzrCaJwWrucbxbwut0yMo1MpfsnOeKDSvJraPiPu55EGhDXuvui8If7C36JGFFZ8oDO8junri3/a1b+r4CQpNrQzjQgAB2wQICjVUjBtLDeiOd0lQmF5QqFqKfs7goWPGFn5pSS1BoTowhE8frF+3vuiXlURDxOiTiccef4L8dN7c4GnFjp9zGIaJ5d6SrMZfzTWOf0tonx5BofYSdBoAQaF5NbF9RNzPpRcUmrr3lvphnxprVz/MYw/W951NUKjPnp4RQMAtAYJCDfXkxlIDuuNdEhQmDwrV23RHjtw/+Ly/6FuEo08UvvH6H4LfOBx9IjAa8KnfVqx+AUr0icJoUPjm8uXBb0xUr9/SukUGD/6s7Dt8RPB2pWHDRxbewqzaWbbsd51+WUkYYHZ8S3L0UBK+9bmrty07/u1gxPQICo0oQ9EgCArNq4ntI+J+LnlQaMPeG51lqR/+qR/c7bLrrtLU1BzcQ/BEob7vbIJCffb0jAACbgkQFGqoJzeWGtAd79LXoHDm/a/JuAN3kmGDtyuq8Bur1susp975f+3de7hcZX0v8DfZO7edcAkJEUUEL7E8oFxE5FiqHHiwCIj6gChVoUHxAg8qCBRCgYNQFFAEgqZUgScWKVGMFzxQikW8QOS0CurjgRqrjwZOIlIg0UhuO+E8a+FMZyfZe2bPmpl3zXo/+QuSNe/l8/vtWVnfrDUT1m3clP/+tEkD4X2H7BLmznnuswC39avxc5KyP6/dzdd4N8Fhh/9lWPbzR0L2OUVZgPi2t74pHHX0MeErX1484u6C7MJn4YJrtvoyk+wx4+zLT07/yEfrX1ySPWY8NH16/qHnjXcc1gLHWbNm1x9BbnwsuraH7Li/u/xT9c9IzC5WsjCz8Vd2zGifdVjxH41o2xMURqMfdWJBYflq0u8rSvXvc9fd9h/hyNfuGl72wu1GlPB7y1aFRUt/GzYMb67UubeVoPCsc+fXP6Ow8e8Q/d7j/bZ+QWG/Vcx6CRAoq4CgMEJlUv2LZQTqZKZMNSjMfpZ+++TaPCj866NeUg8M2wkKk2kWG+2JgKCwJ8zjmkRQOC4uB7cgkOrf52rn3oP3mRNOOuql9cCwnaCwBWaHEGhZQFDYMpUDCRAgMKaAoDBCg6T6F8sI1MlMmXpQWCt0LTCcPGPKuO8oTKZZbLQnAoLCnjCPaxJB4bi4HNyCQKp/n6sFhTWiWmC44plN476jsAVmhxBoWUBQ2DKVAwkQICAoLFsPpPoXy7LVoUrrOfLMfw0zpk0KkydNrNK2mu7liVXrwqZNz2513D4vnxV+v930sH5T648/NZ3MAQTGISAoHAdWjw4VFPYIOqFpPnTV/wlPPL0+DAxMSGjXIYx27t1vr9nhqaGhsHEcjx4nBWezXRcQFHad2AQECCQi4I7CCIUWFEZAr/iU77zo+2H+Sa8IO8+cWvGdjtzeGdf8e3ji6XX135wxbTAce+ju4ZV77RwWfnfluD6jMCk4m+26gKCw68TjnkBQOG4yL2gisHb9prB6zYbknEY79z5/tx3D4h89Ma7PKEwOz4a7KiAo7CqvwQkQSEhAUBih2ILCCOgVnzLVnqo9/lQLCI87dPeQ/bfPKKx4w/fB9gSF5SuSoLB8NbGi/hQY7dzrMwr7s55VWrWgsErVtBcCBGIKCAoj6Kca6kSgTmbKVHvqA5f/IPz5PnNCLSCsFbzdoPD6zy4IS750az7MifPeG056zymj9tCG9evDqafMC1ddtzDsuOPMwr3W6fEKL8gAhQQEhYX4uvJiQWFXWA2aoMBo5952g0Ln3gSbqEtbFhR2CdawBAgkJyAojFDyVEOdCNTJTJlqT23YuHmbn8vYTlD4s5/+JCxccHW4+jPXhylTp4Yv3Pj58Jbj3jZqCDhasDc8PBw+fslF4e0nvCvsudfeLfegoLBlqr44UFBYvjIJCstXEyvqT4HRzr3tBIXOvf3ZA2VdtaCwrJWxLgIE+k1AUBihYqmGOhGok5lST40sdSeCwmzELcO7xv8fmjaU31F4+BFvDDd97vp8Ae88cV741S9/ER5Yen/+/we/7vXh/IsuCSe/+x3hd48/nv/e4OBgHkZ+59576ncvZsHkTTcvDvPPPiO/Q/Gx5cvDeWefEb745a925G7FZH4QSrRRQWGJivGnpQgKy1cTK6qWQCeCQufeavVEr3cjKOy1uPkIEKiqgKAwQmWFOhHQKz6lnioeFGYj1B5/qj123CwozALAI458U/6Icnbs+09+dzhn/oVhyW2LR72jcOWKFeG0U+aFffffP1x82RX1hdfmOmf+BeGSi84PC29YJCTs459bQWH5iicoLF9NrKhaAu0Ehc691eqB2LsRFMaugPkJEKiKgKAwQiWFOhHQKz6lnupMUFgbJQsMv7HktnDFpxeEa6+6sv45hNu6o7DxMwqz1730ZXPDD+7//oigMHu06szTP1hf5G4v2j08/dRTYd26tfndhdkjytnYWfC4evVqdxJW4OdVUFi+IgoKy1cTK6qWQLtBoXNvtfog5m4EhTH1zU2AQJUEBIURqinUiYBe8Sn1VGeDwmy0u+74Znh0+fLwwNL7CgWF2R2EZ3341Podgtn/X/3Jy8Oln7gyDAwOho9dcF546MEf1R89zh5l/vkjD4+427Di7VvJ7QkKy1dWQWH5amJF1RIoGhQ691arH2LsRlAYQ92cBAhUUUBQGKGqQp0I6BWfUk8VDwqzYHDKlKnh0MPfkA+2rbsDs2M+c+2n8zv+ss8obHz0uBYIXnf9jeGzCz5dv6OwMRjMPoswG+P2ry2pf2lKba49XvyScNutt+Sh5OJbbs7HH+tblyve0n2/PUFh+UooKCxfTayoWgLtBIXOvdXqgdi7ERTGroD5CRCoioCgMEIlhToR0Cs+pZ4qHhTWHv2tfelI9kUk2WcINj42fNBrDw5D04fCaR8+Mw/ysm833nHmTuGO27+eLyD74pIsaMwufK664uP5l5lkY9T+PzvmgAMPyu8YXLPmD/VF1770JPtylCwozMbOPu/wvAsuHtc3J1e8zftqe4LC8pVLUFi+mlhRtQTaCQqde6vVA7F3IyiMXQHzEyBQFQFBYYRKCnUioFd8Sj1VPCiseIvYXo8FBIU9Bm9hOkFhC0gOIVBAoJ2gsMB0XkpgKwFBoaYgQIBAZwQEhZ1xHNcoQp1xcTm4BQE9JShsoU0c0kMBQWEPsVucSlDYIpTDCLQpIChsE87LOiYgKOwYpYEIEEhcQFAYoQGEOhHQKz6lnhIUVrzF+257gsLylUxQWL6aWFG1BASF1apnP+5GUNiPVbNmAgTKKCAojFAVoU4E9IpPqacEhRVv8b7bnqCwfCUTFJavJlZULQFBYbXq2Y+7ERT2Y9WsmQCBMgoICiNURagTAb3iU+opQWHFW7zvticoLF/JBIXlq4kVVUtAUFitevbjbgSF/Vg1ayZAoIwCgsIIVRHqRECv+JR6SlBY8Rbvu+0JCstXMkFh+WpiRdUSEBRWq579uBtBYT9WzZoJECijgKAwQlWEOhHQKz6lnhIUVrzF+257gsLylUxQWL6aWFG1BASF1apnP+5GUNiPVbNmAgTKKCAojFAVoU4E9IpPqacEhRVv8b7bnqCwfCUTFJavJlZULQFBYbXq2Y+7ERT2Y9WsmQCBMgoICiNURagTAb3iU+qprYPCK/55eZg48bnf37Q5hONfPTvsttPUineC7ZVFYNUzm8JBL94+TJ30pyYsy8ISXoegMOHi23pPBLKg8Kb7Vjr39kTbJNsSeHLNcDhsz5lwCBAgQKCggKCwIGA7LxfqtKPmNWMJ6KmROqvXDod/+9Xvw9rhzfU/2HOX6WG7qQMaiUDPBOZsNykMTJzQs/lMNLaAoFCHEOiuwOO/3xCyO7o2ZP8696dfzr3dNTf61gLP32EyFgIECBAoKCAoLAjYzsuFOu2oeY2gUA8QIECgfQFBYft2XkmAAAECBAgQIJCOgKAwQq0FhRHQKz6lnqp4gW2PAIHCAoLCwoQGIECAAAECBAgQSEBAUBihyEKdCOgVn1JPVbzAtkeAQGEBQWFhQgMQIECAAAECBAgkICAojFBkoU4E9IpPqacqXmDbI0CgsICgsDChAQgQIECAAAECBBIQEBRGKLJQJwJ6xafUUxUvsO0RIFBYQFBYmNAABAgQIECAAAECCQgICiMUWagTAb3iU+qpihfY9ggQKCwgKCxMaAACBAgQIECAAIEEBASFEYos1ImAXvEp9VTFC2x7BAgUFhAUFiY0AAECBAgQIECAQAICgsIIRRbqRECv+JR6quIFtj0CBAoLCAoLExqAAAECBAgQIEAgAQFBYYQiC3UioFd8Sj1V8QLbHgEChQUEhYUJDUCAAAECBAgQIJCAgKAwQpGFOhHQKz6lnqp4gW2PAIHCAoLCwoQGIECAAAECBAgQSEBAUBihyEKdCOgVn1JPVbzAtkeAQGEBQWFhQgMQIECAAAECBAgkICAojFBkoU4E9IpPqacqXmDbI0CgsICgsDChAQgQIECAAAECBBIQEBRGKLJQJwJ6xafUUxUvsO0RIFBYQFBYmNAABAgQIECAAAECCQgICiMUWagTAb3iU+qpihfY9ggQKCwgKCxMaAACBAgQIECAAIEEBASFEYos1ImAXvEp9VTFC2x7BAgUFhAUFiY0AAECBAgQIECAQAICgsIIRRbqRECv+JR6quIFtj0CBAoLCAoLExqAAAECBAgQIEAgAQFBYYQiC3UioFd8Sj1V8QLbHgEChQUEhYUJDUCAAAECBAgQIJCAgKAwQpGFOhHQKz6lnqp4gW2PAIHCAoLCwoQGIECAAAECBAgQSEBAUBihyEKdCOgVn1JPVbzAtkeAQGEBQWFhQgMQIECAAAECBAgkICAojFBkoU4E9IpPqacqXmDbI0CgsICgsDChAQgQIECAAAECBBIQEBRGKLJQJwJ6xafUUxUvsO0RIFBYQFBYmNAABAgQIECAAAECCQgICiMUWagTAb3iU+qpihfY9ggQKCwgKCxMaAACBAgQIECAAIEEBASFEYos1ImAXvEp9VTFC2x7BAgUFhAUFiY0AAECBAgQIECAQAICgsIIRRbqRECv+JR6quIFtj0CBAoLCAoLExqAAAECBAgQIEAgAQFBYYQiC3UioFd8Sj1V8QKeNInXAAAgAElEQVTbHgEChQUEhYUJDUCAAAECBAgQIJCAgKAwQpGFOhHQKz6lnqp4gW2PAIHCAoLCwoQGIECAAAECBAgQSEBAUBihyEKdCOgVn1JPVbzAtkeAQGEBQWFhQgMQIECAAAECBAgkICAojFBkoU4E9IpPqacqXmDbI0CgsICgsDChAQgQIECAAAECBBIQEBRGKLJQJwJ6xafUUxUvsO0RIFBYQFBYmNAABAgQIECAAAECCQgICiMUWagTAb3iU+qpihfY9ggQKCwgKCxMaAACBAgQIECAAIEEBASFEYos1ImAXvEp9VTFC2x7BAgUFhAUFiY0AAECBAgQIECAQAICgsIIRRbqRECv+JR6amSBN256NvzXHzaGTc8+W/+DHaYNhkkDEyreCbZXJoEpgxPDBC1XmpIICkeWYt3GzeGpNRvD5obfnjk0GAYmatrSNG0CC5k6aWICu7RFAgQIECDQXwKCwgj1EupEQK/4lHpqZIEfWfnH8Ik7f1O/4N20+dlwzL6zwwt2nFLxTrC9sghs2LQ5vPYlOwQXwWWpSAiCwpG1+N6yVeHG+1aGWi44vDmEdx70vLD91IHyFM1KKi2wfnhzOGzPmZXeo80RIECAAIF+FBAURqiaUCcCesWn1FNbB4VX3f1YWLdxU/4H0yYNhPcdskuYO2eo4p1ge2UReHjFM+GA3bcTFJalIEFQuGUpsqBw0dKVYcPwc3deT5k0Icw/co8wa8ZgiapmKVUWeGj5GkFhlQtsbwQIECDQtwKCwgilE+pEQK/4lHpKUFjxFu+77QkKy1cydxSOrImgsHw9mtqKBIWpVdx+CRAgQKBfBASFESol1ImAXvEp9ZSgsOIt3nfbExSWr2SCQkFh+boy7RUJCtOuv90TIECAQHkFBIURaiPUiYBe8Sn1lKCw4i3ed9sTFJavZIJCQWH5ujLtFQkK066/3RMgQIBAeQUEhRFqI9SJgF7xKfWUoLDiLd532xMUlq9kgkJBYfm6Mu0VCQrTrr/dEyBAgEB5BQSFEWoj1ImAXvEp9ZSgsOIt3nfbExSWr2SCQkFh+boy7RUJCtOuv90TIECAQHkFBIURaiPUiYBe8Sn1lKCw4i3ed9sTFJavZIJCQWH5ujLtFQkK066/3RMgQIBAeQUEhRFqI9SJgF7xKfWUoLDiLd532xMUlq9kgkJBYfm6Mu0VCQrTrr/dEyBAgEB5BQSFEWoj1ImAXvEp9VRngsIL5v9NWLjgmnywo495c7h58VdG7ZwHlt4f3nr0EeHOb90bXvXqAzvSYb/59a/DoQcfFD51zXXh2OPfvs0xb/nHReFDp75/zDW2ckxHFmyQUQUEheVrDkFhsaBweHg4nPRXx4e77rxjxED77rd//j44bWioadFbeY+rHbNq1dP5eEPTp4cfP7wszJ69c9PxHdBfAoLC/qqX1RIgQIBAOgKCwgi1FupEQK/4lHqqeFC4ZfB36f+6MA8LRwsBRwsK169bFw7cb+/wrhPnhXP/9sJxdV6zi+hszu/e++183CzUvOH6hVsFlY3HZIHhWR85vaNh5rg2lPDBgsLyFV9QWCworL26FhiuXLGi5YCw9tpm73HZcdkxRxz2+vBPX17SsX+EKV83WlEmICjUBwQIECBAoJwCgsIIdRHqRECv+JR6qnhQOFqo1hgIzpq9c/2Ovxfsumt+R+Fee78i/PihB0N2V83td30rfOA9f12/4yb7vSXfvDP8zz9/TXjs0UfzRdbuvpk4cWIeKNZ+/4ZFXwwHHPia+vi1//7AaadvM3DM1nXUGw4N2etGu/swCxMX3fh5d+NE+PkXFEZAbzKloLB7QWHtH0iavc+df9HFYeGCa/O7pkd7jxMUlu9np1srEhR2S9a4BAgQIECgmICgsJhfW68W6rTF5kVjCOip4kFh44Xu5MmT63fhjRUUZkHduedfGE5414l5wJeFemecdc6odxQ23k2zdu0z4YZ/+PsRd+TU/vzSy68MV1x2SR4qjvb482ghYOPjgY378APUWwFBYW+9W5lNUNi9oLBx5LHe51p5j9vy0ePxPNrcSh84pjwCgsLy1MJKCBAgQIBAo4CgMEI/CHUioFd8Sj1VPCisjdD4+X7Z3Xq1Owezz+Da1h2F2e/v/YpX5uFgdkGbvabx0eNtfa5XbdwsaGwM8xovkMe6OG7lbsJsP7W9jHXXYcV/NKJtT1AYjX7UiQWF3QsKW32fq72HZp8/2EoA2Op7Xfm6zYpaERAUtqLkGAIECBAg0HsBQWHvzYNQJwJ6xafUU50LCrORGj9n8JBDD6t/aUk7QWEW1p179pn5479/XPPHEV9W0nhx3Xhn4luOPS584aYb8rsVt/ycw1qYONojyY0S4zm24j8iPd+eoLDn5E0nFBR2Lyhs9X3uuLe/I9xz991hrPc472FNW7kyBwgKK1NKGyFAgACBigkICiMUVKgTAb3iU+qp4kFh9ijvq1716vzz/hofnWu8o/CRh/9v/o3DjXcENgZ82eduZV+A0nhHYeMF9H8uW1b/XMGNwxvD3LkvD/vst3/+TaL77veq+iPM2TgPPvjDrb6spBZgbvlIcmMg+MLddgvTpg3l+3BHYbwffEFhPPvRZhYU9iYoHOt9bvqMGXlQONp73Ja1c0dh+X6OOrkiQWEnNY1FgAABAgQ6JyAo7JxlyyMJdVqmcmCLAqn21HW3/Uc48rW7hpe9cLsRUo+s/GO46u7HwrqNm/LfnzZpILzvkF3C3DlDo4pu+WH8tbv5Gu/6O+zwvwzLfv5IuPjST+SPJL/trW8KRx19TPjKlxePeIwuCx0XLrgm/73GLzPJHjPOvvzk9I98tP5B/tkjeEPTp291x2EtcJw1a3b9cwwbH4uubSQ77u8u/1T9MxLPOnd+Hjzedecd+SHbuiuxxbZyWAEBQWEBvC69NNWg8Mov/iy864iXhF13Hvn+971lq8KipSvDhuFnc/EpkyaE+UfuEWbNGByzAtv61uMtP+N1tPe5b9zxL+H4tx6TB4Xbeo/LJt7yfc57WJd+IEowrKCwBEWwBAIECBAgsA0BQWGEtkg11IlAncyUqfZUtu/fPrk2HLzPnHDSUS+tB4btBIXJNIuN9kRAUNgT5nFNkmpQmO17YOKEcPhrnj8iMGw3KBwXuoMJjCEgKNQeBAgQIECgnAKCwgh1STXUiUCdzJSp9lQtKKwVuhYYbhyYOO47CpNpFhvtiYCgsCfM45ok5aCwBtUYGP7y6Q1t3VE4LnQHExAU6gECBAgQINB3AoLCCCVLNdSJQJ3MlKd8fGlY88xwGBiYkMyes40+sWpd2LTpucfmGn8dsNfs8OS0obB+0+b8t1t59DgpOJvtuoCgsOvE454gCwp3mTVt3K/r9xdkd11v+SsLDA/c53lhxeCksHGcjx73u4f1l0fAHYXlqYWVECBAgACBRgFBYYR+EBRGQK/4lGvWDoc1z2ys+C633t4Z1/x7eOLpdfU/mDxpYjjmL3YLB+wzJ3x+6e/G9RmFyeHZcFcFBIVd5W1r8CwovOVjr2vrtf38ouzvHI2/ZkwbDMceunt4/m47hsU/+t24P6Owny2svVwCgsJy1cNqCBAgQIBATUBQGKEXBIUR0E1ZSYHao8e1gPCEN+wRdtp+SvAZhZUsd19tSlBYvnKl/uhxLSA87tDdQ/bfPqOwfD2a2ooEhalV3H4JECBAoF8EBIURKiUojIBuykoKnHzp/eHAvWaHWkBY22S7QeH1n10Qlnzp1nyYE+e9N5z0nlNGdduwfn049ZR54arrFoYdd5xZ2LfT4xVekAEKCQgKC/F15cWpBoVvOefb+R2EtYCwhjveoDD7tuOPXXBeeGDp/SPqM/flfxau/sz1YcrUqU3r5n2uKVFSBwgKkyq3zRIgQIBAHwkICiMUS1AYAd2UlRTIHrnO7ozZ8lc7QeHPfvqTsHDB1fUL3i/c+PnwluPeNmoIONoFb3Yx/fFLLgpvP+FdYc+99m7Z3QV0y1R9caCgsHxlSjUoHO19crxBYWNF77rjm+F3jz8+5j+mbKsDvM+V7+ci5ooEhTH1zU2AAAECBEYXEBRG6A5BYQR0UyYl0ImgMAPb8qK28f+Hpg3ldxQefsQbw02fuz73feeJ88KvfvmL+h03B7/u9eH8iy4JJ7/7HflFdfZrcHAwDyO/c+899bsXsztxbrp5cZh/9hn5HYqPLV8ezjv7jPDFL3+1I3crJlX8kmxWUFiSQjQsI9WgcLRKdDIozN4bvc+Vr+fLviJBYdkrZH0ECBAgkKqAoDBC5QWFEdBNmZRAO0FhBlR79Lj22HGzoDC7MD7iyDfld9Vkx77/5HeHc+ZfGJbctnjUOwpXrlgRTjtlXth3//3DxZddUa9Lba5z5l8QLrno/LDwhkVCwj7uWkFh+YonKBxZk04GhVtW2/tc+fq/jCsSFJaxKtZEgAABAgRCEBRG6AJBYQR0UyYl0G5QWEPKAsNvLLktXPHpBeHaq66sfw7htu4obPyMwux1L33Z3PCD+78/IijMHms+8/QP1muw24t2D08/9VRYt25tfndh9ohy7Y6c1atXu5OwAt0qKCxfEQWF3Q0Kvc+Vr+fLviJBYdkrZH0ECBAgkKqAoDBC5QWFEdBNmZRA0aAww8o+g+vR5cvDA0vvKxQUZnfWnPXhU+t3CGb/f/UnLw+XfuLKMDA4mH85wEMP/qj+6HH2KPPPH3l4xN2GSRWvIpsVFJavkILC7gWF3ufK1+/9sCJBYT9UyRoJECBAIEUBQWGEqgsKI6CbMimBdoLCLBicMmVqOPTwN+RW27o7MDvmM9d+Or/jL/uMwsZHj2sXytddf2P47IJP1+8obAwGs88izMa4/WtLRnxLaDbXHi9+Sbjt1lvyUHLxLTfn44/1rctJFbQPNysoLF/RBIXdDQpr/wDifa58vV/WFQkKy1oZ6yJAgACB1AUEhRE6QFAYAd2USQm0ExRu+WH82ReRZJ8h2Pg43UGvPTgMTR8Kp334zDzIy77deMeZO4U7bv967pt9cUkWNGZh4FVXfDzUxqj9f3bMAQcelN8xuGbNH+o1qX3pSfblKFlQmI2dfd7heRdcPK5vTk6qyCXfrKCwfAUSFHYvKMxG9j5Xvp4v+4oEhWWvkPURIECAQKoCgsIIlRcURkA3ZVIC7QSFSQHZbNcFBIVdJx73BILCzgWF48b3AgLbEBAUagsCBAgQIFBOAUFhhLoICiOgmzIpAUFhUuUu5WYFheUri6BQUFi+rkx7RYLCtOtv9wQIECBQXgFBYYTaCAojoJsyKQFBYVLlLuVmBYXlK4ugUFBYvq5Me0WCwrTrb/cECBAgUF4BQWGE2ggKI6CbMikBQWFS5S7lZgWF5SuLoFBQWL6uTHtFgsK062/3BAgQIFBeAUFhhNoICiOgmzIpAUFhUuUu5WYFheUri6BQUFi+rkx7RYLCtOtv9wQIECBQXgFBYYTaCAojoJsyKQFBYVLlLuVmBYXlK4ugUFBYvq5Me0WCwrTrb/cECBAgUF4BQWGE2ggKI6CbMikBQWFS5S7lZgWF5SuLoFBQWL6uTHtFgsK062/3BAgQIFBeAUFhhNoICiOgmzIpAUFhUuUu5WYFheUri6BQUFi+rkx7RYLCtOtv9wQIECBQXgFBYYTaCAojoJsyKYEsKLzin5eHiROf2/amzSEc/+rZYbedpiblYLPxBFY9sykc9OLtw9RJf2rCeEsx858EBIVbB4U33bdyxPvke1/3/LDDtAE9Q6AnAk+uGQ6H7TmzJ3OZhAABAgQIEGhdQFDYulXHjhQUdozSQAS2KbB67XD4t1/9Pqwd3lz/8z13mR62m+oCWMv0TmDOdpPCwMQJvZvQTGMKCApH8jz++w3hR7/5Qxje/Gz9D/Z54YwwZVC47UepdwLP32Fy7yYzEwECBAgQINCSgKCwJabOHiQo7Kyn0QgQIECAQDMBQWEzIX9OgAABAgQIECBAIARBYYQuEBRGQDclAQIECCQtIChMuvw2T4AAAQIECBAg0KKAoLBFqE4eJijspKaxCBAgQIBAcwFBYXMjRxAgQIAAAQIECBAQFEboAUFhBHRTEiBAgEDSAoLCpMtv8wQIECBAgAABAi0KCApbhOrkYYLCTmoaiwABAgQINBcQFDY3cgQBAgQIECBAgAABQWGEHhAURkA3JQECBAgkLSAoTLr8Nk+AAAECBAgQINCigKCwRahOHiYo7KSmsQgQIECAQHMBQWFzI0cQIECAAAECBAgQEBRG6AFBYQR0UxIgQIBA0gKCwqTLb/MECBAgQIAAAQItCggKW4Tq5GGCwk5qGosAAQIECDQXEBQ2N3IEAQIECBAgQIAAAUFhhB4QFEZANyUBAgQIJC0gKEy6/DZPgAABAgQIECDQooCgsEWoTh4mKOykprEIECBAgEBzAUFhcyNHECBAgAABAgQIEBAURugBQWEEdFMSIECAQNICgsKky2/zBAgQIECAAAECLQoICluE6uRhgsJOahqLAAECBAg0FxAUNjdyBAECBAgQIECAAAFBYYQeEBRGQDclAQIECCQtIChMuvw2T4AAAQIECBAg0KKAoLBFqE4eJijspKaxCBAgQIBAcwFBYXMjRxAgQIAAAQIECBAQFEboAUFhBHRTEiBAgEDSAoLCpMtv8wQIECBAgAABAi0KCApbhOrkYYLCTmoaiwABAgQINBcQFDY3cgQBAgQIECBAgAABQWGEHhAURkA3JQECBAgkLSAoTLr8Nk+AAAECBAgQINCigKCwRahOHiYo7KSmsQgQIECAQHMBQWFzI0cQIECAAAECBAgQEBRG6AFBYQR0UxIgQIBA0gKCwqTLb/MECBAgQIAAAQItCggKW4Tq5GGCwk5qGosAAQIECDQXEBQ2N3IEAQIECBAgQIAAAUFhhB4QFEZANyUBAgQIJC0gKEy6/DZPgAABAgQIECDQooCgsEWoTh4mKOykprEIECBAgEBzAUFhcyNHECBAgAABAgQIEBAURugBQWEEdFMSIECAQNICgsKky2/zBAgQIECAAAECLQoICluE6uRhgsJOahqLAAECBAg0FxAUNjdyBAECBAgQIECAAAFBYYQeEBRGQDclAQIECCQtIChMuvw2T4AAAQIECBAg0KKAoLBFqE4eJijspKaxCBAgQIBAcwFBYXMjRxAgQIAAAQIECBAQFEboAUFhBHRTEiBAgEDSAoLCpMtv8wQIECBAgAABAi0KCApbhOrkYYLCTmoaiwABAgQINBcQFDY3cgQBAgQIECBAgAABQWGEHhAURkA3JQECBAgkLSAoTLr8Nk+AAAECBAgQINCigKCwRahOHiYo7KSmsQgQIECAQHMBQWFzI0cQIECAAAECBAgQEBRG6AFBYQR0UxIgQIBA0gKCwqTLb/MECBAgQIAAAQItCggKW4Tq5GGCwpGa31u2KnzueytG/OZRr9wp7LLDlE6yG4vAmAKH7TmTEAECFRYQFDY/9x7/6jlhu6kDFe4CWyubgHNv2SpiPQQIECBAIARBYYQuEBRufbGyaOlvw4bhzfkfTJs0EN53yC5h7pyhCNUxZYoCDy1fE1yspFh5e05JQFC4rXPvyrBh+Nn8D6ZMmhDmH7lHmDVjMKW2sNeIAs69EfFNTYAAAQIExhAQFEZoD0GhoDBC25lyDAEXK9qDQPUFBIWCwup3eX/t0Lm3v+pltQQIECCQjoCgMEKtBYWCwghtZ0pBoR4gkLSAoFBQmPQPQAk3LygsYVEsiQABAgQIBI8eR2kCQaGgMErjmXRUARcrmoNA9QUEhYLC6nd5f+3Qube/6mW1BAgQIJCOgDsKI9RaUCgojNB2phxDwMWK9iBQfQFBoaCw+l3eXzt07u2velktAQIECKQjICiMUGtBoaAwQtuZUlCoBwgkLSAoFBQm/QNQws0LCktYFEsiQIAAAQIePY7TA4JCQWGczjPraAIuVvQGgeoLCAoFhdXv8v7aoXNvf9XLagkQIEAgHQF3FEaotaBQUBih7Uw5hoCLFe1BoPoCgkJBYfW7vL926NzbX/WyWgIECBBIR0BQGKHWgsJiQeHw8HA46a+OD3fdeceIgfbdb/9w57fuDdOGhppW9Te//nU49OCDwqeuuS4ce/zbRz3+ln9cFD506vvzPz/6mDeHmxd/penYDug/ARcr/VczKyYwXgFBYbGgsJfn3to5etWqp8PkyZPzc/urXn3geEvu+JILOPeWvECWR4AAAQLJCggKI5ReUFgsKKy9unbRsnLFipYDwtprWwkKH1h6f/juvd8O5/7thSELDM/6yOkuViL8vPRiShcrvVA2B4G4AoLCYkFhr86969etCwfut3fI/vHPP87F/Znp9uzOvd0WNj4BAgQIEGhPQFDYnluhVwkKuxcU1i4wHnv00XyS2l2GEydOzC88ar9//kUXh4ULrs3vKDzgwNfkdxd+4LTT81BwW78umP83YdGNnw8/fnhZmD1750L19+LyCbhYKV9NrIhApwUEhd0LCjt57s3+ke6tRx/hH+Y6/QNQwvGce0tYFEsiQIAAAQK+zCRODwgKuxcUNo7ceNfg2rXPhBv+4e/rdx7W/uzSy68MV1x2yTbvXGh8zMqjT3F+Vno1q4uVXkmbh0A8AUFh94LCTp57Gz/yIxt3aPp0/0gX78emqzM793aV1+AECBAgQKBtAXcUtk3X/gsFhd0LCrf1GUo3LPpieMGuu4aj3nBo/bOOZs3eOb+LMPv8o1Y+27B24ZKNNdZnGrbfFV4ZU8DFSkx9cxPojYCgsHtBYSfPvdn59tyzz8zDwe1mbOcx5N78eESZxbk3CrtJCRAgQIBAUwFBYVOizh8gKOxeUNh4gfHHNX8c8YUljRcyx739HeGeu+8Obzn2uPCFm24I555/4aiPHWerrd2BONbjyZ3vFCP2SsDFSq+kzUMgnoCgsHtBYSfPvY2fCbzPfvvnX142MDDg8wrj/eh0bWbn3q7RGpgAAQIECBQSEBQW4mvvxYLC3gSF/7lsWX4XYXYX4MbhjWHu3JeH2kXH9Bkz8qAw+4zCBx/8Ybjh+oVbfR5SdrEybdpQfgehOwrb6/V+eZWLlX6plHUSaF9AUNiboLDoubfxY0OOPubN+R2F7zpx3pj/mNd+V3hlTAHn3pj65iZAgAABAqMLCAojdEeqQeHCJT8PJ7xhj7DT9lNGqH9v2aqwaOlvw4bhzfnvT5s0EN53yC5h7pyhMauzrW89bvxA9exzBffa+xXh9I98tP6FJdmjxtnnHX3jjn8Jx7/1mDworF2IzJo1e8S3J2/5KFWzuw4jtJIpOyTgYqVDkIYhUGKBVIPCsc+9K8OG4Wfzqk2ZNCHMP3KPMGvGYNRzbzZ59gViCxdck68jO0f79uMS/2AVWJpzbwE8LyVAgAABAl0UEBR2EXe0oVMNCrOLtMmTJoZj/mK3EYFhu0FhhNKZsqICLlYqWljbItAgkGpQOPa5d/xBoaYi0CkB595OSRqHAAECBAh0VkBQ2FnPlkZLOSisATUGhj/77dq27ihsCdtBBFoQcLHSApJDCPS5QMpB4ejnXkFhn7d1Xy/fubevy2fxBAgQIFBhAUFhhOKe9LH7wg4zJoVJgwMRZo835U9+8dRWk2eB4Wv2fV54NEwa96PH8XZi5qoJuFipWkXth8DWAm86657w8hftkBzN2OfewXE/epwcoA13TcC5t2u0BiZAgAABAoUEBIWF+Np78f974pnwX6vWtffiPn7VR6/94YjV1+4q3OOlO4Wv/PhJQWEf17bfl+5ipd8raP0Emgs49z5nNPLc+1+Cwuat44guCTj3dgnWsAQIECBAoKCAoLAgoJe3LpA99tV4kVL7YhOfUdi6oSO7I+BipTuuRiVAIL7A2Odejx7Hr1C6K3DuTbf2dk6AAAEC5RYQFJa7PpVa3ZFn/utWX2SSbXC8QWH2bcQfu+C88MDS+0f4zH35n4WrP3N9mDJ1alO3DevXh1NPmReuum5h2HHHmU2Pd0C1BVysVLu+dkcgZYGxz72tB4XOvSl3UXf27tzbHVejEiBAgACBogKCwqKCXt+ywFO/Xx922n7KVsePNyhsHOCuO74Zfvf44+Gk95zS8jqyAwWF4+Kq/MEuVipfYhskkKzA2Ofe1oNC595kW6hrG3fu7RqtgQkQIECAQCEBQWEhPi/uhEAng8IsADz53e/Iw8Ps1+DgYH6X4XfuvScs+dKt+e9ldxzedPPiMP/sM/I7Ch9bvjycd/YZ4Ytf/qq7CztR0D4cw8VKHxbNkgkQKCTw3Lm3M0Ghc2+hUiT7YufeZEtv4wQIECBQcgFBYckLlMLyOhkUbum1csWKcNop88K+++8fLr7sivof1+4oPGf+BeGSi84PC29YJCRModlG2aOLlYSLb+sEEhXoZFDo3JtoExXctnNvQUAvJ0CAAAECXRIQFHYJ1rCtC3Q6KPzZT38Szjz9g/UF7Pai3cPTTz0V1q1bm99duOdee+ePHmd3Hq5evdqdhK2XqrJHulipbGltjACBUQQ6HRQ692q18Qo4945XzPEECBAgQKA3AoLC3jibZQyBTgaF2R2EZ3341Podgtn/X/3Jy8Oln7gyDAwO5l+C8tCDP6o/enz4EW8MP3/k4RF3GypWegIuVtKruR0TSF2gk0Ghc2/q3dTe/p1723PzKgIECBAg0G0BQWG3hY3fVKDTQWEtGMw+izD7spPbv7ZkxLchX//ZBWGPF78k3HbrLflnFC6+5eYwNG1o3F+I0nRjDugbARcrfVMqCyVAoEMCnQ4KnXs7VJiEhnHuTajYtkqAAAECfSUgKOyrclVzsZ0MCjOhLBy86oqP51gHHHhQfsfgmjV/qOMd/LrXh/MvuiScesq8PCjMQsL3n/zucN4FF+ePJfuVnoCLlfRqbscEUhfoZFDo3Jt6N7W3f+fe9ty8igABAgQIdFtAUNhtYeM3FTcmXaoAAANgSURBVCgSFDYd3AEEWhBwsdICkkMIEKiUQJGgsFIQNhNNwLk3Gr2JCRAgQIDAmAKCQg0SXUBQGL0EyS/AxUryLQCAQHICgsLkSl66DTv3lq4kFkSAAAECBHIBQaFGiC4gKIxeguQX4GIl+RYAQCA5AUFhciUv3Yade0tXEgsiQIAAAQKCQj1QDgFBYTnqkPIqXKykXH17J5CmgKAwzbqXadfOvWWqhrUQIECAAIH/FnBHoW6ILiAojF6C5BfgYiX5FgBAIDkBQWFyJS/dhp17S1cSCyJAgAABArmAoFAjRBcQFEYvQfILcLGSfAsAIJCcgKAwuZKXbsPOvaUriQURIECAAAFBoR4oh4CgsBx1SHkVLlZSrr69E0hTQFCYZt3LtGvn3jJVw1oIECBAgMB/C7ijUDdEFxAURi9B8gtwsZJ8CwAgkJyAoDC5kpduw869pSuJBREgQIAAgVxAUKgRogtkFys33rcybNr8bL6WwYEJ4YQD54TdZ02NvjYLSENg5eoN4bA9Z6axWbskQIBACGHLc+/AxAnhg4e8IOw4NMiHQE8EnHt7wmwSAgQIECAwbgFB4bjJvKDTAr95cl34/i9Whw3Dm+tD7/eiGWGmi5VOUxtvDIEXz57GhwABAskIZOfe7y5bFYY3PfePdNmv1750+zB10sRkDGw0voBzb/waWAEBAgQIENhSQFCoJwgQIECAAAECBAgQIECAAAECBAgQ8OixHiBAgAABAgQIECBAgAABAgQIECBAwGcU6gECBAgQIECAAAECBAgQIECAAAECBHyZiR4gQIAAAQIECBAgQIAAAQIECBAgQCAT8BmF+oAAAQIECBAgQIAAAQIECBAgQIAAAUGhHiBAgAABAgQIECBAgAABAgQIECBAwB2FeoAAAQIECBAgQIAAAQIECBAgQIAAAY8e6wECBAgQIECAAAECBAgQIECAAAECBDIBn1GoDwgQIECAAAECBAgQIECAAAECBAgQEBTqAQIECBAgQIAAAQIECBAgQIAAAQIEtrij8GUvnPWNa+e/ZXswBAgQIECAAAECBAgQIECAAAECBAikJfBPdzwUbv3fD31swquOvep/TJky+esTJ04YSIvAbgkQIECAAAECBAgQIECAAAECBAgQyATWrt142f8H5Ula4bM1H3sAAAAASUVORK5CYII=&quot;"/>
    <we:property name="bootBundle" value="null"/>
    <we:property name="docJsonCUnit" value="{&quot;data&quot;:&quot;N4Igwg9gdgLgprAanATgZwJbRALhARhABoQARCAWwCU40AHaNOXAbXwCYBmIzgFiIBsADiL4xRAJwSiAdm5iADKIXtR4vj1UBWEZ1UduGofoX41I-Aq1rrl2+MWz5CpRr1Edmnvy1mNvfncjfkszS2kxExEJGTUBZTM5ZVdA7V1VDQF4gWshbhklGXiZaQlc6154sQt8WxdRdhSiAK8jJTs1dssE5KI8uJ7HKWU6kSThG28vTyCfJS1uLXitbVjeaS15+estfhb1j24DrR3VY59tbSUWzY9li+aRE48dsyXm6Ru3nx2jp7WnvMfHs9p8wS87ocPh5QR41j5vhCFo84SjbrsYVMWrM+u0rJ0CaFev0xFVTAThh1LDVrG40q1+BJorExHVrJSHPgQgpuJSFIyWVyBmU1PDJIKQkKxGF8BFapJ7GKmeLJh1hiKxErmQrekT1ezSiyFNFFc1GRF2GY+RZyZY8eyjbzTS1lTEdXaevrVZblKVTf5UlMZDLuXUlAI5Uo3crqYN6nSPOllKo3bHWT1sRl+MZRcobSHBJGVTHjXGmu4Zvp8FUpfgjWZM1MSd1Uxw+vJqyrST0E5XMcitGtwY2NMG87mic34q2yX5A33B2aGbiuzyelk1NyrUbBdYIxTYiX871e0nLCmjTSM4HMhYfUMjRF8cMx2JQ719w-JDbjx7T15uzfCdyRHfgClkesBiAtVpH-dxz1XK8iVA9soNtFsn1GCDBk7VN6hnFU4JTMIuCDbgJiIqZXV3EZJDlAtLF5J8BU3YV-RCdgKkDAwyMEXR5yTDRW0lSUZTldl2IaLiANI0dyP46ZBMZbV0xg906ymDhpPg2SwPkqYKyU79izDT0-ToxD1NiDQtKXHTDD0viDPpHFKR9a0y1ovCnVzGzOLs-RdKcJzKKE7UNXqPVzNU+8FGijS-PZI4b34CZpQszVfRwrp4hJdCazJew8Q7WkBJkhzBANND7GPIQo0dHokj-MqcV4BTbJQmRDxowD0MlUrFK8CQSIq8YFMM5dbgDZcmu6XqGJbS9ZBUuKexarNZGkARrNUCYCLddwhEK1UNLwm1bHYEwC0SgKGlG-TQthNqsRS4LHHm1iv1jGQVqfOdBpxNL70WrK1PcDkZS6PErTlGtro47TAvukL1qmXwIWmnFZpynDJXq8cftXP7nMTZdP0aMyJ07Kl8GPG7Gx4uSUYBjb0feTGNuxtCFvx77frWlmg26g9lGceGpNuxnHIo1GNDZ6yQRmjscaJaCQb5omBYmwH7F12jVNwwUcfp7igrGkm+zls4FM65Xuc+9XS0JvDicewRBUhk6lu7VtjYRyWzYe2WHgODnePe6m+pFjWXa1lyNqnVcTA2jrTeRmXBatjwmltwlI55yzncfOPSZxI7i0NCkLX+1Pyt4jPtdZxZ-tziPZwd3mnf5ok3cTvDk+aZZm80-yGcD5nG7RxYNtbub847wvu-JN2chOtkTunI2BkqKEVhHxG7vr8b46nqEw6ZtvcejrvNZ74P3bUT2De9w28-iHeBwq2v7KPi2jIHQIissZ2w+mrTuYwl7-UnpkC00MMoaV6jVDMQ9MQmzrkzBuJ85aLAGrPFWUcvo31jnfTOYFhaELFqxD+OD94B3TsfUuTdITn0cpfVWtZwHLVvsve+5doyVyGNXQeu94g3QkMlZcicOBhFLOwgak9hqHwwQwy2ewbavS5qAjhi9uFQKwWBGofhVBSNinTf2Y96F-2XKHIBnMQHzzATo4hPDSF9C3A0Y2qgSiElkT6NBP9lFWJxFNWx4c57t0cWdLhzi9GMKDIYnxNdR5p1-m7dGLC3rhKvoQiBuigmcwSdBVaUT-FI1SffPeGTNEOO0VEouoMXHQLAjKI0pkSHfzKYEtJgDboXyyewvGTji4kKaW45Q7jwgCw6Uo6WKj-64I0fYiJtSlr1MmSM-RD90oRzgRyOGrExESLLp3Sh6ZKKKKlsFTBcT-DqKVm-bJjtckxPyU2E5GYKiwVCcEfWkczGuIyWldCVUin2CrMdbZ3Q3aHN6alWB9tIlLT2oKTeWzORQ0pogx+ed5En0UeIiWKETEyN-PKc5I1ymuOelUpZjzOFrNWhsm5BjsWHQ7FUUxAsUJAr1pEccqYfQMtdvfQm6U2VQU5SQzqqLpFXy6nGUopL+rjN+RtSelyihdligWeVqtilKteZc8u0L-bTNHPsvksQ8oygKr84qkxKIaotU+K1rTdSRx6eqoKxrUbPTNWBZ1yhYgyCuvrNclhJSiNRkaqNgs-XJJmoGywwaPbmB6EIOZ6DsyxsnvGg+5rsWWuwpC2qXzBYxteXm2Fsgk0KFiKvA2oa9mGu9Tmk+VbpWFpdU5PVpL26OtbZWu8+aA1dqDYICJ4b8SOAHRVH1cbh3Vs1elItn45rxmjYOyiHaNG1qtVWG1XZ56zqbG2uJO7E1juTWM1WFNuyfkitOzsJ6jBnr7BerGe7ZBdAYsUlFLa51vqTB+zmX7Xy1haWoNVJ8K3bsXZ2ld3brXjiigMF92ah2Et3Veut36HYyOkOB0SVMvE-s+n+tDm7AOYf9TWnD+6cJRAriXPssHfWLto0R7FmU+V1Xw1Bx5ELgUAabKc2R5Jm26ocI+2JrGt2+otCOntT6wX8pZIK1NHomVyeo5RW4nGSo3ttHezsD77QDCECxIppzn1UdPYa6mtZIK0bSuigYUmZTHm2iqqk4mugTKhXZ19hqVCWVUsZi6Snl1PrgeBSF3IBG2fLWbCF66zBCGc9OqdkaRPBbg8I56Bxnp73OP2YEZWKsYiqz8LDl6aZwO89s2RnJPUwfkwCioIhCtdZ6yiUpQZUtwL4wRLRgz0N9CA14A4tGcyQq3lpmLotcsYfyy5osHoG21mI2IaQeULqhvG-Oye+mE2A0nc4IqlUHbbdlMtibNHTsbTXXicM9gRLcdu4dyb7gQMDbteuchbYvsPaUxuPVF2CSbfe5C3bEOOAHaCyt1GJ2ouDYB9x5rBZLOsV9g6xH93VuPamI16TcoD1Uxeze4GCPku6fYxLTj5m0xOzI0UxL33OlgSZ+JsYrOpS2nDeu8sbW6cdeTOLhCkvQsIX66ObnP4J3jsYj44XcS2Ni+6yiTX1LzEaPl+OYb-7RsEmB9uxT1a8pWcipyQjfOJmC8p6b++nBOta965r2X2ZnBW757t3mjnlljfx0d9t8G9dhoV3FlrcYQH1Gx0BXHZzg8c5RIziP44we4eV+9OP73E9kuTyDi33vVy+7w-FmPKub1Cnz7itX7Xc1h8kSXvCZf4-U5Y2eBvofatlxb0aMv3ipdVjqIejNd2Q-nqb33lVrePuEafAPcLY+y1etF433vCd+-urEqhdU3tyTgX4VBaPTu43m6JdvrTNvFdpgQUKM-G+ZtX7bJOK-1vd+W-nxPlPVaZsTJM2yDJASSLSj1-XZzu2ixkXBWwmEiW3qx-yLyJRMDqBL27HlTgOz0W0fx73-w+y8UB25Dh0C1p3s0J1B32UAkcwI1gIlHgOwML3IIt0D2qgsiiQbXE1QJN0YIU03ybAAJxkzwahz1Vx0zIOd1d213d3aiJx+VvUEPOnIxhlYMhVEK73X1wNkOzAEIGCEPgKF2rysznjrzELy3p1sk4zdXTGGHG1FXEG8RLGKAvCr2ZxlBMPUPEPLVCyiWXz4NHBQN1HJHj2Mz9lILMK8OcLv1Hz8OaRQwQSCI4hlBpzX08Kfy0M2mMksFykSIE20w8PCLSNBxqBuy8SLEN3oPSyYjC0aRF1SPbXNzWzTXYRVgLzCO0J8wSMGEAMQKYO5TlFJQUI+0PAVyJEa04IylwxwKnxiMLCaPQkGLViSJ6PMP8hmyrAPx1V-VMkOzGC2OJA7GcL5Eu2VymPfWnwTkIz2I9GbEOMwh8QqhSIKM0KU3Hy4180KDlHfCwMu1OOA3OKbEuPI1MiH35y4IQN+Kmw43SM1QFRlEg27EOxf1DTi2nTvQF3DE0xk2WIXRmK-1bFDVm05CNyCPZQaBJU7yzQJxWNB0026Gi2OKCPJx43nnJlCMeKRxxIsPSPKKwMSBlWBnhKS3ZL6CZPv3bmJRQxqPrw0OmM4zRyJBkElGGTbBJxkTgQhJ+wv2wwQMnGIzsLVPTUzQCQ5I3x3mOHmHkGhPlM6PSn1MCPS1X1qKeOmLNI2AtJmLtIW3Sz1MKSxPHw1OtmEXREtKi19KGx9IxyG0dOlLqJdOWHdJcyQWaOAkqP1kukNOxNNOWDeF+BmM2wGJTNQipHTMnGjNMJNJ7w-hzKhDlP+11OxXpMST6CNM5ypJxNdOzhrKtLrJtPsOtIdMzMrPfjdK7NRx7PS1FOJLMFZMozaLbMKNxP8zrM7D40WNyIIUjmiKTznJ5KnT5LjBgIwLoO+O4J3N-y63jNHIt3eUnACKwJyyPPI2ILUMpMnzOKDITO5JvN7KWMfOs3+wDK10vORBm2-OnMoIDwx0I0IPoJ+J4PbOApDOvKPVDSAhkHXhEMHPPQaO5PhOfCQ1JNlVcLxx3LwpBVwwlOIsbJz2nMxMKQf3gtzU+F6xmzIomKtUIslUP311jFVLiPFmFLfOA2YtT1wuAnIo4olXJLf1nwH2-z4rvwEqdIrOwrd1xLYqLUovE0SD50ELoo+1axjOdPfREt+yMA0oIqkslP3J1MP0BxrC+IpkAqKxYrEp43wvHS0uPBRKwm+nsqBI8SwpMrUtYvEvYqLOpi4unMXwlwk1hloJP0cpfONPnPqJCrcviIkoio5Wku4o+xxj-McySqCuEvSpeIss8s4tyu9LJPXNk3yJUvfNCvcqyq8vTRlVBKPVS09mcqhKiwLDn18yfk7DAPIwgNsP7NkAGrkqGoeR5QOUYueKXUmq40Gqy2GuyAZOcH+UEt-0+BQWeGKx2FiCqzeCBCRBOtWA9J4qdmmsCK3KyXmqAl6uuvT2+juoWwesEK2uspKqm32t3ld2eEXFOs7Kq2Oo8CutrNssSA+sfS+t0KLGjBGPRL+vgm8Jfi3OhJut2JxxmvWrmqRuGN+uajPJC0iOayxpeNFI6vblWvxoRu7Ay1+TJC91krqrRpgLVmc25N5UPwWkFK8Thu5w2s5vFx8PlFvUi2rUz08zjBEFXIgw5rViEzcJE1o3Rl4D3AVppq6t+U9kVpKMEzDTVpPUaOH0xRXKXMhVQtrFVpIsEucGc1wmYlmK-CPE8kAoQglqptxLQIFzH25Ht2JkNvwONtmu3OFIUsx1Yn6D5GDsaljzgQ4GStbKEshLzJiql2UKZqqIjQVUTpcJCLFrMtSlpIxVQyoKxzzv5ALoVKTq6NTpmVStlOxvyosxroTvrqLpIibvVwXKJSDrrsPwbvkJLv+OC0wOfGJPsE9mjvotYQMLHpepmw6vfBGyfQNqqt+s0SxJTvHszqyhLFyr5oS2ync1HuLpXtWPSLGKMJYmbQGWytquIsjrxQpTl3boRMWuZQfh8OfGKNok9zRWktPx-tUR4EkOkLUuAbaryNfPPL9rTOSOUpbvfI7Oq0q3K0wZwewewelu5X0or3jxr3m1aN2qQMWWbKLwJSJX9ytw7CMJMDZsAiiodvfubpDQMuQau2ZzBJIIobNw9O4H9OpMkCOVA3HKmrxvuvPtzpPyWLfriQuSCnnu4cArcDqCX2lx0YHmAbUeIbzzIfcIQcockT5wws3PbuvqixEZbNEqSiXRxukYTwZrkZXMIs5BH1eRUYqgMbAbJuhS0diu0b0d1zJiIejxIaMK6BMZSvTp+wnuzAsZZv1tPMEbEdzlEc5P8lodejxMFFtrieInEb4I1SDipTLTwQRRWQJkgVeTkOLoRNKJ8TvBbleiesltf1LFhOiWGSlIgeCN7rQxaZzzaZekkR0PkdYeqreg3VcXSW+VHRhufqIu0rmabrlnaZmmcbgZHpPAqW2c-SkdGrZz1omqkeZr1TBNru-rnPAkO0MoXHaBvrHJWf8aUqMq5wnyeaTBRw9Mmp5MgqfpnXxweeD1+emBeYIfycnKLp+tsL7u9UhYrGhcPswqh34x2yLNRJQa+bQb+bRe5XO3+0xbXOxZsZlvW3qDJaVopfAb+IBake83xMgKRbnRRauAZ1vpJYQNpZu1hx4fgfiZT3+YQ0W1GMiaxyMZxTZZ+deX+a5Ki2cdOf53GrBZVbt0r0wsRflb0zRbT18wVz0OzwMN1ceYVYNbbqNYN391tRBYEdQfBZ3M5c7KVeL3Zuv131VftwbvNYhcte5ZePfzbztZqaD3ufZf4MDfdc6k1e4fByr2iaPViblYtf1aDacbetLBNYd2JBlYjmKc4ajZ+QzdjfyZDe-x9e1YMOTdrzTYDbLdeY9fzsGpv3b0UYGYarw3TeRyteDc9Y-zUAXxCdVHymof9ZdZjebcv0HcHyzul0lvHaEDLO7edcEtdcVe5MrZhz3wEXWaP0PHior0nY3enZhebznfkuAKpldY1RLfaKbYvZn1bcKfTR3fbbQJv0pbwLHvvRvcQ3HWrcmQIgub1UPJgpPNBcCcydhbDS-eKEg6nTgpg5yZeKNsKqIIAoZYzpcwgvtdJwSv-PBJw8SdxJYKxX3wz18qyztkpcHsbt0LJGELNdI7VSgbUo93CbLimdM0UKKRzqsdUIPt-aadM2Y-0MpzreMZE5nY0WFpNoeWA4ozueFJ8slNxtcdkeTPvX44Ysjb1b7czbjezc09Ie0-mN0J+uItPdQexyfdeptfepkc+vceyCJsyPWdJrU4fbGQc-LfMaPQYZc+6ZYcitmaUb7F8aDFFMct2ho-4d84ScDIMwnbEbycvdfeVvIY4YJWmXKYnk2RCSXVpQdfpXqbdk9LSwmcBj09U1jF6aFQpKxnovVKWaM2GemfC53ucE2YRBq8kZWb2cSF64af66qV2e3qotG7SSOcG4lbyorxA--TA4W-S0yxuZy1s-xfs6M4C+OfealYWoM97cFi3bebW5XBGxqQjYybQ4tzhcwtsoeKdaS83f7apar35e-z2waDxfLIJahbzN5cW2+93fo46epde2u2-wh7q0u5Zbfe24B927O4++Je1dB7eyxdu1+-h2a7TtFaJe1IR6O6Amk9leR+7dR+Ow+8Nay0jy1eW9nJ89M-L2j0TZ1Y1cM7R+M-Dyc5zYk9Ncd259O9p7552bZ6BftY3KS8Qefyvd3eU5kT9dF8bb27k8y9rrbc-zDeN2g9Z7F5PnO6zYF95wTYFwbop8LYbanf8+tYZ4zyF7zeuILeMNt7Pft4Hay69eHfZ9-RV6Tbd9Tap9fPe4l5fe15mvbZyL5WFdbPXbs-D-2630V5vyH10bHbH3sfvZ5-F5T9EzT+9YXe8fYVylXcpMT52+T818j59x+6qP-p0uYyruO8N-V954L6MA-d30zxqDoND-iZr+fdT59+6dTJ96Hexa-3B7Y4cY9IU4jqyWU-VYM7N5cfM9c50749+TvbNje-Pcc8d+c60638s-vWs-WcH7TuH6ZZWfpos9Fue2LBRoNK9oxriN9pM-X4f7P6f4849p6o5e5NMLEuxIgj8mwFVa9MN3YY7coBFFKbge0mofM2+dnPamVQtzwDJKMzHes4xQHPU5+LlefkSiwGrM2GBTHfH73wH6c7uTFDASQLCqaVEB3lXSroTJ40C0BlaUykkz6CkCYB1FaroVQcpplgBQjTXM1UyrhV+BKrfyqCkCrOVuB6lRgZZRwHEUH02jQTohz1pyD96cPMuHwOYGNRWB6BWQZ1V0GEDFBEgt1EwKsrEUO2HNPQQnAMG2D1mfCY8tPRUJuZAKJvWdmPyKY+MrQSFCxJSlGSLMSuDyMrkMgaT1UZoC9I+ktEBR1d1yKkQVBVxFRxDmesYDJEM0CpdccqPXA5gsx6TisGSE-brtN0KGhDih-PY-qWH4EzcKk1QyZox3-b8VwqK-c5mC0nQQcgusFdJpwPyxmkngiwEYbvFGGfwxhkwiYRMLWLwcfMI1JDs+QPpDCph4wtYasI2HTCgh+TDDosOw6ocsyaIdYVsM2HHCzhwPD7ARxoKYc+hBvAYfThWEnCnh5w54ZMNXrh0PK7BBLpJxLpalmhf7cTkrhd7zNaBmyF3Jx2gY65cSvHbIHp3cSP1N6-QnbvL25Iwjb8WeYEUoGt7u8f227T1uP1gFRdAhZTceNcggaVJ2u1SCjk8j6bRCxuG-KwliUSG-J6uPTdTIkDSGuJwMjItrhbjRH1DKhRXObn9iG6GDu63nIUQNyDCTcXB3lBoQs2FEFp7+TPFTkKSdaAsNu9BLboQJ4ECCGs7AvfjKQgbgjngCEU0aFnNEpxuyQ3PXjdyREo8ieHgcAQ9yGLwt7iHvJPof3NoGEwen7IVl21MYOcMenPLHjD1n4HClqfRL7tj3JafYdRd-UnihQ9HV8vRPLTHpdl9Gf44cJZAMSK0P4lCmy1A9oqfxxFq87eGvaWvTxo7m8luqolPLnx-4qjA+XPE7h33z619OYeA53qr1bHljO+HY6UVL1tHUjRBsHLXvXyV5NifhEo-FlXxR638Fek-UNtoLtF3DZxB-L3qb1qE1iOelvIPiFxD5ljPeFYo-tWPREscpOwfQkWuw3EnjFxUfSgdi2V7Tjc8B468ZX1vH9iIB3fIvn73sFx9cxCfT8e2O-EsMHxvvJ8SXyz4WYc++-PPsb3R4VtfxkE0dr4SZoV8Uqc46nguLxFLiG+bBDYnhmPyt8CBvY48V+KQZ4Td2ffW9smPnGpjve4EgkRQIgm48v2u+XEf1Rc7w03O-vMap0LX7biN+E4gmpfE6aGjBxRvOJD4JqFnjf+PE7fptXdE2cjxnozcQWJorCTS8inMSQANf6CjkRIAn2l0WVZs95JItQmiLEAGo13+FNJCBFmhEtDARildoSqNX5qduh7mPYSRwjFxkjhpwgKa8JOGzDfMCHIjvziWEvVHhLwmKYFPWG-svG4UrDj5NBGt0KClwhRllBuFQdHWhk3ovk2pHHQqOvFb4cLzFpisdhTkoAkCJ7GpTjRHHKQn1m44Jw0R4ky2t1XtHU8UR6HKqeeJfFYirxkXLqUXksIsiLIthBJA4RtBOEU2gRUlEW37owYP+UREyUujvJ+k0Rtk0AV-3k5xFII-4gkY4KDCKplA2RF+odPjEuZAGNtDIo4F3KUI46+7HavcPPwR9JGvTObCzzs5IkjBIgzyNHV5F1TGW94phumke7zwYBR0zIOXToxDdwZ7cGcqpxekLkXMRoe+i3ztEwChpQ0D+t82E5Iy8p98RHpKXZDXT8Q+jA0WLU0YQjU8mfWBmKMAnFt4J0kxCVr32wE9m6yXICtCGDJ5lKZ2Iw8b5KarQk7GNDCRoXz8E4Qi2+KbYZXwqZVCpRfSfBAXDqScjRkwRLui4m5RJCAJKQjkXkl7hD09UwqPkb1IFEziIGUIjSdV3NkgjNkVs2SRpzIGzMmods3+g7Ph6lC+JZzUDl0Muaaj7yX09cczOeZvSRRiYprHEOv6cycJF3L2dL3DadSPxIcwlmHKMDgzKcz3OidhIYmfcMWMYulmxP9ExC8xQYjpiDwzEFyBWsnUHFD14ZbZYel060YmNZbRyjUscmWhXMhxVz8JxZf7sNLLmezCx-MwaTl2DlSTQ57rKsU7I6G+zBJckqcWVItk3iU5QPLvnjKEm5tapr3VeaizTkbyzxCc-XrlIB5YSw+uc3weBKn63ZnxS8t2afOAkIT95OLCce22HF0ps5589SY7OZw7iA+-UwwrNOxmYTH5LM5+ep1-l9S75A0t8cAqAm7yuW68l+dpMnEW9mxtbUeQtLgkTzU5SClidfN2yx8LpZEtSXeNwlXz52qEsATBM-lD8L5SEqienygloSVyGE+BTgrXkDifxjCrMQRNwEYyIKEkz+hwr3l4Ke+VAgDvfiEXfMRFiCrhWBNBkyUeFf49iX704lLpF+ok5fm5IEms8f+mixmjvxpjSKe2bYp+UgogU84tJa1QxUpJzzbUOZufWRW63kXl4hJ5knSY9T0kk175K85xSbzw44RfwdQ62olIdb204Fh8c2pn0rpW0cettHLEvywWyz9BygyqrKKlkT5nBqgpAcy0pkKD6B+TbJeUIPZ4D8lFgwpZImKX5C7B4i7FkWN+GVLUlLVKQQzOb74zTM5SoWaVXEEZVrBKgkpd5RWqmDiqBS3peVTSXQC2lbiuSSMr+ljLXKEylpTYJyVeZmFcVLySuNGUVLxlmAyZQgIyUKljBCwrZfMp2WLK9lyygZTUtcFEL+5gYscc0skErLBl7VXoWqBnrWMm5oE5BXqkDodEaCk4UJZ2wWgRKx5APBpY9IBV0jd6ydJynPyqzjC3ggUWuahI2XyN46w9Ebj3XkEIqfASKyGnzK-rVdH6UTTulisySZyr6eKqYcisc5uYMVrtY2YXSe7Urul0wfFbvDpWidNZ2K1lcM28GcqBw3K7kmvS8ifLhODS2FYx0FW0rCV7wqeg6E8Fb1Dl+zflbivZUVghVw8PeNEpOm9oxp+ddZOfxGqX0BVNK6YSKp+V31ehxEzGdMsiXRdP6HS+sd3l-rEy+GmRTqhTIxxRzVJKY7+Zl1eXx8mZ-i1mZH3ZkhrFpfk0rLgywbxq414NIlZHO4YCz3xpcx5XYjS73cMuWMFVgYt4lSIwl4KpME6rLq+r1G-q+iYGsBgjzYFJa5OWGufmK01aNMDqWuIfkIKXFPypINkwHopJoZFak9lWpzk1qnsdaksYLPb59iQJi5D7JY3bUny-FZisBRYtFlCN8uqjLpdOvImzrUZQ6qJpgtoU396FgXSFAurSYdrl1M68xa4t7X2MKplJBpW3ORanra1B66VvWuSWSSV1k81xS2rHb2BF1vnM+XQrHW8Q+1xvZ0cEMHUprh1JCgNWQppIfrY6R6l9RyzfUJwUmbay9UusbW-rcFd69dcjhRV0Jic26neU2qQWQq0NI6r+UhuQrnrUmNMHqnRrA0MasmD6lJa2WfVsaT14G2DdJjiFprIlTigjZwp+UAbwsQG3DSBtAV-qe1xGs7s1Obq8aEN1ajjR0wnWb9Sx6m0dZprPWcgL1LGpOSAq7UyT7kkG6SRAMuRqad1pCiifurg2Hqv1x6mOZhreTzrmNiIq9fhpvWrqiN2a47BygPi2aKN488TaItcU0bXN6G6NgJuSZeacNJm3zWZqo2BarNC4dTI42tmxYC1ik1ZsWulm4yQGbQ0ifZsQ2Obb62mmJumvYWRa5Fkm7DU+mA1ub25HmpmJluBlE4wtKG8rZRoa3drk1Qm1NbRr030aqtLxZrTJpS14a0tg2izcAiC1pVN1fjcLZ2vS3WqatQChtfNv80Ka51TG5LT5rm31b9thGxTctoC2hat1fWjgRFvO0SbhtoDT9ZOrq2hqFt4arDUlpa2ya2tr6hLcFC63TBoNA68tc5s+YbbPtz8mLW9tE3YLodeC6bcqtM1nbd1t6y7cDorCkaYN4OkbfBoq0abJtMtbbfWzi2lsDNxyH7TNpO1ybzNX2iDVxpJFra7tJi0Dfxsp3jrWdgCsnXxvc2A6pNS7GnbPVR0fbHtUWzHQ+pU29aIdqAh7ejuu3PaytQoETbtrR0Oa91X5anSjtS3q7Ktmu2xldoXA2bbtsu-rfLo10Y6ldLk8nmNsJ36biddDbXVimE7k7H2nOxnQqxC1kbBNL2uXVDvF2NbrdMdW3bFr53taBdyOl3V4PD0A6PdnWh9dltKaXzFFwmclKU1W0hCiuCye5Gwll5RDjVJcrnR0t2THsAm2sw1d0z1m0jC99IhSnPFL2ZTSJCGcQCsvHbR77U8O0aF+iuZZZ8EJirmaXVhmt7u0XDa5lqKDkOizGB3EfUB1pK1RYJRo7rW81n3XoPMcxAclDOWar7cMm2VkZoJrnLV6MymCLsem+VH7AO16WWrcNO2czupF+nffWjrlb7h9OdCirrQ3pF6790+wbo-o665DTMT4JnGqMJn3cW9b+4NDornlAzcO1ov-W8SJICYX9y6P-chmIrNpkDYGYFVlIFokZvZarXRcjMjHalUDttJjMRMZnRrhZPa3A8yWMTYGAJoKzxd+u4UC5jwkmTEoDKIOqUrple8g+yOLTSYuDoB2dbPFyCtSgDqTbHFPRsyuql9AEIqoWV4MurBDctSVh0Ro7W1LOW04yVLUckAjco0y12X11QSUjAWRh+UQrIm5S8LDBk8kU0IO6XdZ5K3P2UNwDnZZJ9A8h4e-F6xsw3g-hhMV7Ls3cH6pNMxqcAz1Hpp35kQgpSFMQOsqEW5+qMfnLDF+i+5jit1QduDF7i+WPc8MTAbI7ejKcmYtRQipx0k8gjgOaDBbv11W7AlIYyuakd4XpGo1mRi7Rfojn46XNcOtXd-qYKjSaYVUCaQ2X1UKAZpieR9PNLFre1Maq0zqOtPDK9SdDsxvQ51FAb7S7lGR+Q4UehKjGzpRFYhQUZS631rpiUkEliLAp7tqiX+qg6VQsXxtax7kneY2LQUAKNGgQBqZCJkKmT1+W8qvO8cgZorQm4uCI7s2iP563dfnePQopQXp9F5mIqmR8bCPQN6ZyE3HuCYLjIGHju49BZeLD3jb2Njun+VYr+OYVVdLBmRYjv-V1Kb58Jq3nboG2B6htIM2E5-k2OtHRo8m9oyyZ15+8M+S+ahUzUX0-qmTi20fhQqrbMLBTrC-7RhoF00nBWxU0pQIsrUEmOdRJ8cayYkV7T-d16hXQdp5NvslFEp3djP2-bn7ROnXZyTHVAJQGXD9zTySYPeXIdRdtxjOtFLimemgp3GpsOtLCnZSXTuuvo94f8nemvTsUhKb+W8kMFNVgZD02GYTMRm0xkKK4VlOjMocjj3M4rLFMTOen3h4SryE9N4bjEypsR1Eb1NJOsdYzBkYJhbTrOhZYGrUuEe1L+0v6ch+9VodemgU86ZO6i5I7TF4ld7o2Rqm0mJzkOxlqDecgcwVtcyQZrJtFEmeFRf1roCyuneJYftrIfT4jIBlHj9KOV-SgBpWr0ofpT1Jjbyroj6JDKSNab26kR8859I+iIydzXh+7lYMLPpLVlmSw7NUpfq5LDu3OhZcQKKX7LsBwaxbpvPW0vm6BuyhgVco-NgWJ+Jpm-MEZENpUYLwFuC1MtVXtKGVnSgC+cqAtVKQLzsnesMtOXFlRxr0t82pCwufn9zP-OZRRcaXUWPKtFhC27RiXoqTl13bZdWemx9L3zbFm5SwOJVaCeLZyvi38KeX9L4Lwl9NOycoNtHYDSy55dct-O1QxVHynXbfrdM7Gtt+Ih+seyjhYzejZa-A2yRCNGQPV4xGMN6pU2+7ldA+lPNTManhH7LYXOSxyZFP6nuT5CyNYpe2Nxnhy0IIrMODCshXwroViK8HuE0MnULaU8IVjuOM5aGFTE-wenry65NxZo4QHDToWjFbOG8sorjnCoZ56VZqyNWZsm8TeZ3AyKYUDtHuyDHcw-9fy+LAr1NXdZWqfWS8kq5bQGrdVn2A1fLgdXToB+Vq8dyd3eR320KsvhPkuOh0bpBZpJXNdXAPSeRaEJy4Gw-gnVFg2wKYQCEmFRX3gUV0CqtcaioVaO8w8c8ZR6XLATqPgFBMVjeAnVqymuYGssFOCUTbm1uEdnWelO5RhTN1908Fd5ksnr8v1mJf9b6BsLgzcaSQiDc-JTazrMlJU89PivBVlDOmu4vYquNN9mL5C7kF0EVNFn9zdqwRfjck38jbDy86xHckcPxzqbvi2m4rIPlOzbZJhj2Tx281o3jR7XIFGrQ5BfFX8QnGPQCjMNdXHkBVjVJVfRtWWYZg1qRqRKc1dHIdUFsEZ8ZpmomFbVBGiG2dSzrx5zFNxjWYKyRlnQcIKEWzzbVsJXwDS5680Gv9zVGp9G66Eusa2MTm7j0JepkIAZJIIAT9enGHhC9lK3qt3O8kyeaoZJX5+mVxiantNqowzL5sNJBVGqbHzyuBskVH1a8ADXX4h0fW81bGt-cr4zIka-wdqpNcQ1o4LO7VZUi53jE+dzKC1aLtP1AU8t1+CszQqWHirLN6hh0MOzAGsRgNxqrdcJXA1+uwNCGgOD2vTCDrGIU6wgRXbLC7rkIPeLzOOD3WV7fwJ0aiDZiSb1rvUTaxm22u7xp74w2e6MKOvBX+LUWC65t08MPLXpx9qrI9aeDPXt7h1XwzsA+vyq4DyhVcotiju6WzgANVezsHHs7BJ7u1pEGfbRDuXX9Fkf+5dkXtRTl77wVe+6XXv9gX779l6xCETLKSr+9tvNYud4xD3Ae6NOydBPp56djEMNoB+LRWMOTNzAhp+rqgFyjH8rGhpA37I+lRw2HNBY+rqYfujIoRFinvbIc8Gd7ejPETjLQfvz0H1zS1rRRSeUy8oq9Et9fcebNvhD0w7Z7omZikPozeS99jNREW2lzGOmrXTZSWnRwjnNDShV00pfgiKH3KzohXhMAWtFaJ8njJUvAhrDuCaqBx+5ZqRJ2iXVwwdlXQweFsqPZo1gFAxAc9rRplplNa8JIn8EtHGZRWG8yoaDtNk0Kk0v0x0X44eGCZrGZJ-ZIbCQ9AqHkdysnRpayCcju4h6gVdvANl6K2QNuzKhjMx2iVn+-QlcTT0J3-oAd+q4rZV3TL+bDD4CDUBrADRc1LUs2YzZMNhDct01ui2qqZvBJFRrNyBezfpErOqn1QQc9I9Ub9FeJs55q-pLGKKEi0fZjRFYXlA2EwWbt+skE-dtA2Kw3u6eZAucMmP4FLx2sbibsPW3Qj9Z4EzLjgeWLjW3Y-43P2pnDBngCLqqM8FBNDiVxI4o29DScN2m-nnDZAZBeEfq3CVxwT5KiCefNr-aMif5SOcBVBEonCSlQoM7nKQryVzK8UUvTZWZm-D6LTiwfqhU0uYVZqjVVy4CPK3hqjekieM4mK8rKV9pYV5ZZB3b3DWuFww9K4pXSrl6CK0V+WYFe16NXnLhVxWG1eU2KzkihJ789KdrtHT3F9wZFPjGPDsy79gI9y5dfOu3XTr3EoU6NU2uny+wzM4Vh8Mr33Xrrj1yG7DduPuyW5wUuOdkfcSLJl8C18+eTn6K43niwQt4tfqbPCeRkxhxG5UsyWhL6lr88Hh-NrMhleS-C5JbRDE8iLmFg5es-aUQXK3-rkSo+ukuCX637F-BWXhQvO3eCxWGt+25oudvPLi3FV0eZD33a+3j9wEEoLregXR3NlJw4xdRKUXoLs7li61SMMyDyLq7xpQO7neqXZLRb0YusoP1CCAq5gqtwe83etLsL5lzZeJaYuAWxTTYPmljlFLiQjz9+Cy2AuOv5N33sdT9+9rMtuCdTXlj58XvHe5PNJ5PCZ8EsiLxEZnJFUTqpgBMRGlNppODkrxlsQN1kXTBWnufJAeqHEguAZ-HeZ32YJakEf250-Cd5P9OqH7h9WbcCQvMPaF7D+n1w9GR8PSCItb49JUBOqcIK2hLjvuzUf3nw94Gzg-fscd3rSIOMxsBoSr3vdDHGmE7ZBdGQMPRu1OcgSrbcflwvHtNP0AmAjPtbl3NCumdPKZ7J6L8GjxUqY98p0PbHnT4q7084eM7riIz0c5M8iAzP7dizyrvSe4spkPWwdBJ4g9SeKH5j1Y5VPU+InRPkdh9WcE4-esDPOIbzwOd8-fvA7Dz5OkKHifhVDz-WCtBF4Cse2AI5Tqhzq6fQafCXv9bT1HeRDueuPnn0ZJl8I9OR-PXTiJyyltJevvrxTsKSV-C92fJP5DgeLoYclqfavCXxr1LpdEeeer98Dr6hFM90eYP1XfJ9ilmwAMvVrGyj7Z-A-lfIP0IRz0Djhc9JUuTX6mvp7a+bJVv2X7r-R9g9SuG3iX0xmV5uNOPgHP9nqfF+c-CNXPnzxb61+W9efGUBHtb354295er4MA+vWQ1jQ2eMMX3iO-8Nm+A-rvie0H2l-u+-1Hv+kZ75t-y-ZhbaHYB5-bgxLaDGn5HlD2F+oxo--bk09pzl9Gc+TzvdX0x6Mnm9cCtcqXvk+l5TiQ++PRP2H2M7hTVOnw-fOVxtgafoK6f25FH+J7G+ReJvZ3mr2h8u8feltUdqKy17x-g-2vIv4z-pDH0SY3GONq84d9R+q+TvUXy4Pocx-a-efQjW4Ab8F-4+8PJvnz2b6bSW-10IjCZ7SSR86-s3TPohws4B8u+XPevjYJU7Sd3ejfVV-39p0D84s2kLiZX2B7vz2e+LPA4Ilr5Y9XeRZwP37yVgF9PihfMXT0AH-tQ3FZpI3xn3b+++BXCLXN6P8X7D+e63f2Vsn0n-6Zf7-CtftP-ag4JDfrPDPqjy3+mNVe0Jmv5j5mdY9A+4-mID31X699GQcw2OTVE3+n-HfW-FXnEOCLBdAnu-jTIv0v5L+G7V-h1SvzfOr-Oq6SWrPkAuZUMliZNe-o77n-G9czqZp-0-0bNVUOb1j97GY4Hfh7-QjEf9UoDqmiI1NbPy6cZfNXz-8kTAAM4srRf72d8u-V314JFwdfwf9N-GaF2hKZGxBt8VfA-zm9azAXAusacTnxACV-B9WuAusSAJr1GURmWH8GlYrgQDQBPPyv9ATIkEXABAyCEXAgAzvz4CcA3niydE-Jb0H96RLhk4CkkG7Wb8KA9Dy3IdGaAgPJz-YsSwDxA0AMDZ3fFgIrt2AsCGIDudCkTICc-ZrF4DDXdjjP9AAuB0L9F-GwIMg9AjNk1pDA6AMVwGlUgO4CI-bAKoDwXOmQcChbLn2zcTUBgP0CUvaQLB9ZAleA6czApoF8CZ-VQN6AQKeoDSD3SUQJ0DnA5f2x99AvvxFIB-OkUq58XStySCVAipRAoF-Jzxj8IgtwPa5CSQ31iCVvacxUxGrDcksYDvcoJ-9kAx0ToCsfUvya89rfAKgDCAwGCfAOHJ2Q6tvrYmEvgYUQhgMsVTJ+hMspbOCRUNaPaolJkAqH1TN0p3TT2XATRcv1JdFwcl3vFxrFBx5k8GBNSuDE1fBjqD0uAoKBZguEsWYYSLV+lMsStMfSaci7cfzmEgzehyH171MWVCcS9Fs1m0LjDHGOJHMVYLnQyHQfQvIkQN4BBtlgVBzAdZPC6hPtIQGbDocfvEK1QcHrKECesd7V60-sV7T62UMn0bMDhD79dq0pDobdHw78O8XoJ-1hzbINlsDg1wMzVOZakL58P4bQDRDd7DEKntoHXeFnsHAnELb8isfEM3s0QN+0FC3rL+wU88yZs0AdcQofTalkHSP2HMmQ+33V8h9RwJqDsAzkKosp-IwB5Cj7S8mOBtARYGwYTqeYCHBQ3A6lU98mCUKP9fvJ+wJDmvV+2JCIQBULJC-vGWhVDzQrkNadjFekLbMFLQ-1O99QkIPoC8gweXiZgwyQNQcoHYGhgdszQkPBBjrcEGxD93ZYH5D+wasmBodrMGlzIBwMUOVDd+Mv1ht+1MmBVDXQ6MIL9IwhkKj82Q6dx59jQ47FB1XyJMPF4n7VMLLDFgc+0zCeZK+yksLiJex3t8wsGiOANgDezQct7eWHRCKQ7HlVDJQngQ1CGwh33b8o-HUKjDtwmMOACBgm-2S8LA3sKfl+w0sP2tQzWcNHDorXMIuDV7O0J5l3SEGmnC17OcKwcryWkNXDzwm20scqwzUPz99DPcJbDWQy-xyDr-RKyZ1s-P8NDkP4a4A2BrQyrGfC8A+P3fsnQ3Ei3C9QjcKDCwI0MLpCgI-1ybDzpYJzCCQw7QIgj2Q4-07DjeaXW9Q4Ike1AdCwpEEgcrwme1gcsI-CNSg8I5c3rDuI4TwcEtQi-ycDqItVFojrNM8MnDgaJELvC0HE6gFCiwtiPRBnQyRGwj4QysLDC1wt0J3DicfiIjDSI3-xpC4vNsP2CaI+4LO5VIxMIEiiI5wIDdR7Z8PNJRQley5ZmvT8OftvwgCK0jGI5S0DDAI9SOMj-hUCIMixAyCK0CgdHH1gibIgKMwwn7d8Iwd3Iz0MXC5Q6shXDY6HyL0s-IrSJij8pIKJE8Qo0yPq9ebCyPXcpItsxyj+3d8MUjWInewHDrw4rDgcNQjKOSssowiIqiwDOL2CjhIyiNEj2wsEQkjgqa+2T1UrOOxA9Pgoq1-oMQVuzCcSfOVC7tJokq0kQ-5fiX7t-sbSOjCQHAsNBoJ7WqPYj0wp4AcCB7cMPtdUHeKJHCQaJKNlCfQ00W5J97D1HKlrgFML2jnIjMLci7wk62hJb7CfUtciopiPnDsHJcPlDSQtB3JDf7BByOj1og8M2ikQcByFC6ojiIai7+WfUQcCQWyLEjuZN8NHsEone0uiiQkGlSjb6S-ittfo3yO-4SzNsEhj1fGY0-4LHSXk9VeMdqPVQ5-QUzvV+SKl1Yh+HI+gNRwsWMIuZeHHVEyxJg83T6j3Zb4yRiEnNA2BYFuQzDA54DBg1WgEDQWnwMz6aAzsi+qDRRx432TxxE8VaZg28d5aFs00cmRC0xq8rTVV3e9jDfZ22dYZS7j2dZuHuyhcDcJZytiHY7E3AJCDYOQBccTN4xd8AguwIbNIXLsRqlYXfwIshEXDYGRcBob5ysUj5VcR0s1Q8cIlkkLb1jpMQ48QNzJlQE4JtBMghwIVMruI3Dji13FbQd4F5V427Nw7LEzZ5KzPEx6MVHDSMNNHxWkzLiETCuJOiRQhuNYlCFQyOZCXbWOy1MUJP6weoAbScLettAKyPFNX5YvioUh446L4t4batyVCO4ghVxtCJQ9j8dVTFt3AUVqHFx+jMJDUTjA77XePIiEKLXFbdy-G4IvjrgvB2blKjZt0ZMfLJ7Sxd45DEwXhtHfAPmwFJdP0wMK3XYOLEdNKdTVjwFB5yGMwWSaT2NZARDypUpjL2hcd4ibsKxgXnG0i6jqzd4E4xwEg6TIiaw43lI1Y3U-gUkTVYoB3ik3MzRTc8E+Ny8UrJfSRptufJaUod5-STVLc2GIc3MpiLfgVKDf4-dw3cBLYdwXcT3cCzPFe3MyPdCuE-Nw7deEstzWdk4qgQJcaE1ShvduE1ixHc+EnCyf4ZE4+NKi23JwVYSjDMiyfc93F90HctE+dzeDlTBi13cLoIuLkSREy5SPdC3CRNPc0Vc9xXcLEzhKG1YLWxKUT7Esd1FoL3HQXhVr3axJmxAPcnmA90wRHweRe-C3GCSgvb-EdUStSwKQDdQ+uOqCLvI0JKjKyDwLGDhfL9199EqZqzL0hPDBNC8lA-fx6Ckk9AX6Dag+MP7dMk5P3dVxEthi-9bfCoOAjKktJOqTJA2pOaCuRYxDhxjYiwMQDCyAqKoiRY4qI6Suw3H0986kiBi4YG-XHCaTyAspP3CcIp3xGShElwPSTpJKILLhgPIwKH8TA4swn9oOboKsCjIlkJEjDQ3QM2SFwR4N2TPAr4IYh0yX4NClJ-EpO-9TknuIoijMNZJJjzI8ZLojJkjf2mSt-DsAp9nTN-w54tvWsCjjTQ5pKWSR4xKJlC8Y3Bw-s0QRUOBpyjDHx+TZEsZMGCH1W7xkDigomVpJBkJ+imj6I5QPhSUgtAOBMsg7FPUT+o65L+YIA6IKaCiUrkTdiHHbsy5gFkhJKGTfYsOMjjBU8KINDUkq5P+TpJMUB2Sig2vUq4g4rswRMeUilNKSPk8pL582k8VLxTeQ5gNZSpk7pNGRHY2MFjiMXJVIGSeAs5KCZ-Y2lOCCjwqpK1SxBT4C6T2U0ZA3BWwOAK6UTkxJOWSUAwE11ULRFEOMhlQOlN6j1k3IPtTcA64CdTZUomVRRbTKuI9TYUxZNVTvU5yyRMSsCOJ5kj2EVN5i7Uk8L593A3VKBT9UzZFdSs0tfXYSVbY7k9T+U0OPTTfQz8NOCUk0IKwSGvAaNKoK-QtIIDgUusOdNnaPHT90Q7FKwiZFgsm3h8HVD4MKtqw37AbFx3DYKbtbLd8B2DK04WL1NLdRXUXF2LSExp46jPy2bs1UwYRBtZItBwDTj0lexPTz0leyT0FgjhNbjWk8NJNCh0qnTgIprF4JVQVggIUnS9fRdHmcgwdmKaxZglx2UcP06WwbJnGZYxpjYvWIQbJJqcDJWlIMlrh29VFelmrNqYuDOm8NEBJCEBSBVzGC4YE4QVcdPXWJInSjUZqN0ijARmOINLNMAJ1TGQ-KNwDZIqKLGUqoliJ2iQaeGP2jMQB8O6iIo3kM6i6M16SXDGMnZWYztoiB12j0QQcNRBEYrjLvS80o+z4yhIgTLfshMlBMejxM0+xejhhEcPAD7w7kgoz-wqjIVYE-WjMUy6BQTMTTKYrmXd8noiTPqitMt6J0yPol4n0zBo6UIXCro-GN9DgY7+11V7047G2Tdw-jLMzlMizNIypQ0e2qjWMksNsyEYg6K4imMnGKRTvQzzNRSjqf0N8y5M5HEeDmwt3xCy3kqkLzCIsljLEy2M56PLDOImTM3iPQpLJk8gYtFPSzMU3XwW81PZBOCzUQFTOIj4s4TMSz3M5FPRC-QkGIDDONBVn+9WstKnMz8s6sIBCC-FzOX1oIr3VNk3nENWOA8s4aMMzcozCUmkwMuflQyUneDIKRoMqRlgy9s9DKgz0oM0w4kds2BJ5pQyHb2wzAGKazwyHYG7MBTbsOJO5DoogSKBDBhBTMYN80hjNCyHooMkky8A+zNvDHM4cFncMsi3FmzSYpL14y8o0zPGzVssT0szHRS8JiyOMiYUvtdM5zIRSesgGJSivM+rMGzoc7lDrj0ck9JLDisE6jOi3oi6KRTE4zIGusDwhENeiBQ5TzHiroq0MSzEYsnJvM+Io22Gz5MxHL+y3fR3w6znA6zPUyRQ8rNejwcjYDHCus69zczCc66Lk90U0GMyyzuYzMCykc1SgmyfdArIuDMHDyK9DaskkJJyfMxrInCEshnN6zkslFI1yGsplOmAAs7UKCzkc9rMBzyowrJ2jY1HVWngPXNLOKxv7fBxNz7MjnKVDjrb0J5yGcvnJtzicFnL1CQHB0NDzR7B4AAR+wVCIdD+c4dMFy34+HL0xss7uMyckIobLB0pstUJmyvs9j2kkGgnLPozvcx9KzVV-ZXztJDU0sGOyKnD0kmkYMnbOZidpM7PEALs0oxQzrs2mIQzzs+7O4kXudGKoJfHfbN9MiMmEKbAwstnMRSHci3OJy0s0nMTzyM2vKnSaMvXLFym81BJ9yEVNTNKzMczTMOsswpXMqzAEiVMGjfsw4y9zBAi-NUygyaLI0y5csHOitswjXzxy7csTIDz37IPO5cQ8p4DDy-Mi8NfzMElbObyjcqvLb9pctMNvzsc+-OisD3PPLLhYckJ2qyt8wGMtzd863LzIKcraypzCQ-4BciZwzNK-C3owJTty086AozzR7G0OzywaXPP3zy1AvIc9YC6SV1yPc-XOCpV7RPJIzPs5goYLko9XLUp5PDFNdzsdRbLGyDclHMry0c85OzB8CoK3oKzcmQpSzncvfMULkIlrM9zVCpAtRz18grE3y1cgwrkLNcivLUiBI1eAjzAafsE5zIQIkLjyN7BPIuFXCgcCjyFCmPO3tvCtfzizcCrnT4Kq3Z-L+YG80vK-0480jR-SE9Q-mSKYTVljkRgM0kXsY5YHPXfUcnOH1Yd5o8kUWiy4ZaLOZVohezCyQHW8ICLR7QN01py8+PPCL4E77QXttCjGMup6izwsVzL0mGPRDiwzyMkQ7o1miByMc3-KHCbwgAofzPog+O+jiEhlLkTVc6gu3zUsp4AcKIikUWRiIY6oqDIto2GMGLhQ9Ar-zOMsGOGAUYu6Q6L7IzGPQdzo-6JWLiC6+PNsCHYmJxS5ssmJocUCnSN2ye86h2AC0Y0ZLPBB81aWYdfzAWILpBHNWDqAc0h0wltWHQWM85VbX5JngxY6GlQMJHDvX0IYnLAwt4njdGKGjLTAA3Nj2LS2Ptiqkcw3vdSSw5ldibDSkuKL-4a2M7zyigg1VjPY9xVTiWxdOKtTR2VF1+MYXTkrCjwRJF2FThS3kqEljUj+ULzNTXkyfEOSqsy5LkQTOOJoPQZEC1spE6fhfjHEKUuIcvY-+XLi4rQErhy6YzeX5KMFfE06yl4wfDlKa4-+Pe1ps4HKGK6+fuNx5G86IoJtnSiGwFMZ4jQoPS5CrnMtLJTaeJwhy+EunnicCrXJbZ1SouVRtfpUdIJ07InCjjkmyRN2Ty7zIIncNhvNuMKwz4y4KvjbgyrB7UK0gdL2C-NB+Il1AjJsglKYjfgoJTtzKlUSNZMjo1vjW5S-IrLNJWHVtLmE1nKASxpclzU5EEwJxULDSkHzQTPOfYyHL1k6HNvcXlRdztLvURhJdkiyxy1cTNEyAW0TKSspTvj8S1t0MS1y4xJgFu3eSjUSW0waOsT3Egt08S2GVVj0oty4cuES3EjCw8SGkxcpOZnE+V23KF46crUsvExt1mVzE98rvKQrM8sfKLy58t+p1BWKicT-yq9yqzgK2tyfKTEkSxUNfEswX8TYK5k15oqHGJN3YwkkPwiTcA93KMBok-vxwriM0bxaSLSptLjCBC9BijS2A-ZNBgoffj3yST8QpNdLq0gjOGSQ05Eo2SYi-6lezRg7tIy8ffLLyNl2HWx2XToU7v1K9kg7jNFTm0+hzDTtcvsLoqTZY3xyTRKma3oqOLDQXXilfCzMGTOKmssWzCot4o5DjCkItUqOZQdWt8OKuBJsiYSzVOUrsEgStYC1KlPwz85XXlMMr7KrisuTBSttOmBbkmVO0rKuXpIEx5k5VPeSvUhyttT2kmitiLXKvZLkD4uEhzzZvK81M+SOorFO4qzKv5ISrpgWsrZTo0npITYnk0qXSqoquFOTTYq0KPRilK+bL0wWU6VMJSSq9WVBSC7Bx3r1SUjoOkryKqlKzLHc-rO8ylQ7MrcKVPVZNyrFi3FOcrJUpKvuSpTb0q6wRKDKr8D-XMMqGq6s0gtGrlq8av9KqK48Mar+3Y-OXzWq0Kszsgy2a0XsiBVatkra0geFPTXQMWJm96Uk8q09AqggsdTO0wSuLT3VWNNH1NyjhNuqKKwUs+sSXegsbTMA16sUqoI4XIjT5qrJKTyW+XDDTKIU4sthr1CnyusD6qtNKOCIastA1SAqiysQKRgtyusqeI3tKvh4ArKw1j2EWl0PQdBJlwURPgrbLZ5u86r1uzbSfvPHz8M+ys4xMMpDLjEea57MnyDs6fOIscMs6yezuaUWtOqb8d7IkLfc5AzrzaK0XLfzzC8-MmyfSyqKKzRMuGLKzJi6TL0zD81f1MKRC9tLUKewv3P2KBi5SImKpMuLMfz8S3URVrdPeAo5lECj-K1rSMtAp-zZcw2v-yccpzJhyTah9SEK5CCcv4rDcywrGKbM+2tBy7896JzDjaqQr0KPMp3PsKXcviqUKza0-KUyLC9Qt2K+Q-osFDDi9jIwLxQv3PuLzcx4rWKkQMguzqTC92uWz0Ir2uQLtax+xEyDiu2v9qHa04uALus+3NsKM6gbIbqCqrVWUKzC0QstrrIpWsHrq6-QpHqRqhQsbrfQ5urLyZPSXOdrlcyitmqFwZqpPz1a6eqQK0injKYJT6liQJF3si+ttoqVcEqaxhDVWqW1cK4lQldqCIR2i8pvcOv7SGkADIKo86NzEF1jNWnQnxGA7-MxDjigOsTqIckKxdDeQ5YprqicuuvkKIy2yAvqqbPJL1Bi4C1gMNq8GRGdoAE5RnGicVGCoyS1azBNXKCudVVIaXSdeq-10YdvKFcaGp+sPqKG8QtfVcGt2AkAqwVwAyA+G1oH4aggQRuEaBG0RqEaxGkRtag6GlkKoaOXc1UftpGhMJPVOG++G4aTcSRo0aJGrRvEadGzRt0bJAHhu0a9G4xqMbTG7IVdKFyHpxm8zYwoJ0496Ar04MDYnBrHNbGn9zGiPssQS7qBilFK6LhVF8MJC4G30vtyyw+4HOjXgUN1pzR7Qisl8OzGpF-d0GZe2KxXI7BjeAPC9316L0C7-nHc8eHMQSKN8vMsnsj0+YDOosY+gt8FN0h4WydJK11ljUSsnYEQjiXOL07KumRDwCwowIRB+zJEBklJ8SHark6adS2dOJTNgr1UXS4ilRoBQTG-RqmbJmmZrEaGg4xFHQ9HeJqBK6ElmO9r4G3WoOKfG9gpCKRyZr0CadauPNfCDqMsO0A5Q5CMaK85bogK0gmssNSbic6YWwZAyKrAwd+ebJuzEEC-JrZgL0zzKcigi8v2eaGg6ZX6aoPdGvzSasVjIaaO0jv2abVMKek9g3IPJqiSSG-nD05H6xliybRaFeHIQbLMmTyLWwmxuhRZm6ZrMbiWvRvmaxkTVCWbcXH4o5r26sAOhix7bxtqyLmhsD2bHgmG3CzNaGgt5k2YHwFQi5gTgr8bkja5oITYo0JpiyFI3eG0Bx7CVuOCfMgoOvKO6YuXFaeZI9KoLLmmLMd8ecxGPKbZykFvI1by9tIhaSsqFuiaezWVj5R4WquFqoDWoipRbuQNFo9qTqp-yxahm+dLxae7alqPiSYElr9ayWsxopad-fYxcbHUYEr0N0G011vwHACmF702ke6LtbtAmxo3AwcGNsKAvowOR9bri8JrDcwaqHLpVS6kvNwaU2ygljaGWvYpLqiw7ZtXth4P5qLaXGktu4xY2zlpAd7mmnM7JY1BsFYLyswtsIy7GnpqNj0W901Kt5QfzzfrybMNtWboia9MI5a9BNwAaDaKPRFsDvQSjAbxi3uoTrMCpOtganCzxoJyHipBsMKx6k3UsQ0kWNBnbRaWaKKLgXSaFKKE4ZkrPpKigByLqvG0up7rIGvurnstddoqrrpC9OuGqrcxeNuiw0fvVjqZcj9s3aL7LAuDr5jOYszaFit6uk82YCAoCMoCle3KwdWjNIYaziv3DWiX2zZttrwOkHIrC0Sv+whirihEOQ7R7VDvWK0QCVthA60mSPIKXii1K+SUST4o7qmYqdtlrnVcmNodZ-bjr0NQStZnvrxKyEqkq7HKarxc4SvhwRLxOw+3vhRHVmOP1JYmXms4TnbvRU6JDNP2Tzkkmg01iBMbWOy5ElIDMRIDY2JS0EH61jtfNTYoksQqWVLNzRhGSikotj6SyaEZKZRVzpvatnHuxXNjnFRz86ZzeimVL1ma5zESNzG+OTKiE1MqXKbdEsryrbAxjuOCs02BgzlR-JbG-j-zG9INL1kv-GhJgE8aVASRjMcogSgFSY2LdhamWqXzh-d4nksljAfME7TshBIoCikrKuC0PSdBIsapcnBNs7Ym4eL7sA2PrpXAqi62sraao6-PjqSOnV26ILi7oABLcur5tAKNgIVXubV7GjoeaYC0bJxg4291FGLvBK-L9qIO4cIczeimDs6iCqDNpKcEO+0qrJpW4PNo708zBkw7EQkCIKpA0WbsHtRuplrfaiOuzP7rlCt7rHQPu2eM6yMGJbvcLwC6jpCKHu7tpNchuzbE71CHRsusa7O1NuGZB2j2qZydnKxRTK5WXUq5SETFINcsUTQOKrjTSkXlDiaUnktJ71+KsohMtXMjPSLo+XXnRdJS7jKZLlYmthtLatLspWTo46F2DiyTHLp4q8uzAOTazXVyVxKPY0+WtcxLW1z9dAEh11Ddg3FXuV61ekKUutvXOXt9cUpRXoaLHXcNzV7DekNwsV8tMVtx7dWUhM358Ep-mbNK4q3pElbFeuUR7Xi6ar+Yzgb+z+b1WqcI8zmM-noJgze--koSfFSxNYwJ86ruzBAPRWLwMPFJfmWaeK2lvoTD3UCvs7Mi783XKLY2LsncFOmdwfL4KlPukF40o1pF6dy5PvC6DyvOMESS+z8oUSt3DcrCcq+hLqAq8+od0USwKqil0SC43i3QrVylhP3Lt3MyTfLmG3LtL6vy49x-KdKyCvXiUK7voTKa+0RJ4TU+7xKU4h+tCrn75EyTWIrXG3fBfqHzU22Rw22gDywqSK+WrIrKUmqoBNzfbcHS6TiG1LqrAKhqrhr2yKysrsz6A2E68F8lip1sHHVrqz8DKzKv3TeCQmpxrwo77JqTvqsmtf6H4Wyv-61qp-IOrc0o6s6SIB5KrCrPKrRyqqk0mKr8qxUomtXqC0lqpiDnUjyrmSt4YGoGrkekyOhrcQx-qLySNBGqErOYVKvpjKqs1LgH588Nqa7Ww6gbb9aB9bKyyGB36pmSFjWXxII7K7GsArDw+-tDSMa-geU1BB4gd-oHkz6HKq0qujkwG+UoysoGcq-ypAGJA47CKq9UxQcGY0urfi-iNBrGus6Jk4AYf7ZBprIWzSa1Ad4QOqxuyE9uqhj2VRyBi-rkrHKvAfHqrqRwfuT7EGeK8HsBnwbiqnKpAdKjAhxGqVlANOVxzAbFKmBhStaywba7KMjv1Mq3e8ytXr9fF-uMDZXFhX67aUUIZrTQehoqgat2mBqIF0QREHRBdyi5NwG9Bj6vL9I0lAfuSFmuzoDM7XNgbuquXA7ogbiOqYqDrk6qGqk6Ya0Addqo67+u36jBtqpIGOIbbpGKVUUoa0Hd6kyp4GdIvgfsHxchQfmGlBrxFl6+q8-rCGv89dqO7hh6DtGGNh8YZoG7B1vPLb9m9odiGDk3b0PikscQasGoNSat0HbByYanTluvYfOrXEZsDBTrW9wde9lUFFwsGABlNM0Lvk24d4H7hnv1wDDBotOMGjIfkwlwobVYd8qsyq4eb7ah-sC2A0QLaPmAeChEd+GZB-4dv8D6uWuKrgR9WVMHP4+1HZgYR9gckGSI6QZ4rthh4fzSpUhODuSXhwoahtx8EQPZG+h+AbGGqRnkeRGUio+xdaT+hkfcqlB4IeDL6Q8Ud6GQa7epsHqR-QYvCvqwgeVHya26UhtvS8K1xGJBhbp+Gmhv4f1G-3NoaNG5hxkaqtFq9UeuqRyS0a+GDMzIc2HTvXkZRHeeAgcFGQqlUcGZlh-OicivR9Ib+qMpEiVWhg0mUab6Ax+UaM5oWkMbOqwxnjxErOvdbxmjCivh1T8zBsf0kNjHaMcAGzHL+ptGFKu4ZpGwGp4adH0R-YeEGbY+OQbs9vFSS1GKBzM0T61mm4aTHsh-Kr3rU5DEBiHGBmvw57hrNoLVB9JcsbhHLU4UsXGM0xMdtG9RloavCxxoQcxHOUgTgAVTUz4ZjHQXdALP8VxmsaRG6x-QLpH05UMZNGOe6uN6B9x2AclG9Bv2Kp7Tx6iuHGgePAPyGGK0tOglqa1IdhHypLturGPxqIe+HCsH8bkCwTVnsiFHxwCY5G9R8kP9TIQJ6uzSIhvwc-GjXHdsbGu0rcbJh-qoDkBrqm44ZVTThhUrxrMHSGv7HVx2UYvG9MEps3GMRgieRrg0LPr9Uux7wcp71A7kvfHDqp-omTgx+kedGsxliYoN60NGV6EAJ9urSGKxnnzBqM0qiYJqEB+KqwmzmxpueHxx1pyno+0idw4m0GgoJtVn0stPtV73BWtN0SJlIKS78akVI+bvRhJtzL8ypycvik1XIe-THg+hmRsdNV4PfT09DVFi4eGZ5M17449cOJr3JrcTklA+h5CLVFGM-sNagagVOJ6YGRqNJ1ezOSqXbWtZWqPyyAxvsHHbAqnotol0sFtvT1hp3SO1ftcEKFy6Bh9LWzmuumrpFP+5az8mzYVmvX52apPs6g+8o7Kuzeal7M6nEM+YUuzKupzB46+vEfJny8EufMArexofNwmv3ZqdhDJC9nqmGyOXOqPqLarEM-zSpg5u0Gdh8AZMy86trLbqY6-bvAajioYflzpi3HJDqspoYMnrza6YYLqra06fOGLpwOoJGhoolAo6LKoSYjqp6jaeOnC6sDom6N247oVyeioApunuMlwtbLXpv7qqHTu64Yx5lzBWF2mnsXYvwHzW3-oSKmi9hsWmXpuOtBnLh7ds+mdp8oZ5lwexFUh61u6Ho26ni8Cekki2yOpCdo6oGYJnfu2LOgbEZyGa+n8c-3MBG-GgcHUnuWumZui1Jtf0Uaz8q9LZm5K76bB760iHqo6aZkWdRTBs-AdGz-px6cBnnp2Wb5nKZlbru7ICmHv9D8Bq8eLFmZ8vxnq06KwqdrORn6YFHhCw6ffzpZnWbRmASZwooKNsp7F07Ao99SiLN43IdMpJZgTIlyaagSYyGE+VqaEl2pvsf6mua7qZQzOB1oviQBp71yGmex8Pq4GU58WuMTJax7Ia6YvLOevHSK1fLNClpt2dTHn+8hsx6MIsqN1nbp8trWmEC1updnZ62GcJmLhy6ZGGeZsmalGGZ+CODmjp1uetngZw7remuZiGdJnd25aerDfp82c1mWZq2Y8b25jmaxyoOkmax6QevXupnhZkCdVn6OnmTxrsO8WfTHHZ9aa1nh55eZVyCOn7pBnO5x2pTq24pWd3n6sx7ow7y88GuPn+5v5iZmF5y2aem256+eYi9asuoNrP2yusfDVul+bQ60Hd+eJcsO5OcrnjsMZotm1WgBZHm564CNu6hZ+7tFm4F6ya-nw5ySKbma51mddntp6eYrnHIJrzNnBIp2Y1qk9U+rAGapsTw7ztsxOca7EFsaaXcvZaWpGmI+rhHOzBajosam+ar2zuyJah7IagY52aYzHT+0ueNz65wgTDKPp0vr5awaJgN1ryRsKfun6F4+s1r6W0ecGH4Z9eeqHN5+bpF6VFjeYXj1F+odJGkQbRfDzB6m2tvmx5+GcaifZ+EZqtoZjGf8GcJ1htIXQ59ZvZm758eYRnJ58xauKrFsxZsW6hkkaSaHFxwp1gjF86ZMXtM7manmzsUMqzNVF2JeJGO2p4DJGklyIp8WqpuQZUrq5luqia65s4Y7mwl0xYyXIl6SKgXcF-eYqxnupjvwGZh7Gf+z0Fq+f6Gzp8upOLwlwAsyXbcp+ZaWjZvBbX8P5hBeY6Qltxc5mRlmYvSlIFw2fW62lp7tmWXu-dX9m5+zGd0Xz5lmaCXDFzBfJnn51paBoD5jpfCanFoBZcWlI1eYrq-CiZfWXaZzZfwWj5rhYfg9lj8vwHf5h6eOXil-pb7neZtZZwWplj5ZmX4FnZcJjnCzxaCbJljZauX2l7Zc6XQ7X5ckHN55heQXDl5ueqWt6u2dtncu6JcaW8ll5oKWtF4FaQXjeDWcBX-57WcAWKFvAuyX7I7uZqHim-Jfd9ClxJc2LMgT2a+SNwZylJWIl8lcFbuVqlb5XeC0pe1K+RpqrxXAlgMKYWVpoPVYWo5s8RkXRpwRb7IE5nsaTne81OduZzTYacXyi57hd4FJF2fIE7C575caC-ecyfxmlFqhbPrKmypY3rvmmpYGW4ZpZYaXRV4lZF6XagEYVWqlshaZWpcgYdSWfV9Jb9XH551Zhnalp5eGXfV0Zc3mhVwavfsLm3xq5zAC09JBpIs8eMNbMVkfp+nHRgJZDWTlk6ZXnQltJZO6Y1geqwXgKOJcpXgF7RZKweWx30ZW5Vg-uDX3VpecVqq1g3pladmnBhzy0F0NfGWG1necuW6O1FZhX0V54oWXt20cbRWc2kkbQd7mpgteXTcnNvFXNFlteqX223ZZlXjKohYXAsZrroNyK1mWcnX2VtRabWJV-dalWt57euwWUO95ZRWtludduW-FhsbLXe1vpf7XnVixab7rizlYpWH1opbEK0QLNb6X+VkeOSzM16pdPSdM+SLG6DF5Ga3X3IndY0X7F4GlbXnmy+cHUi16vvwGUFv+cPngVwDeZWJ16jcDGDBntZxnN6radBXe5nUbhXlzBFZDM8YxDag3kNjJtRCWMgtaI3j1t0pPnaFnpd2Hoc5Vdnnk5kDNtJ2FjOd6mtVjvO5q9VzhYNWhFwabHzFNkWoEW7SLDMtXJp61arG4jHfrimy54VazN7MsGaun9ffNq5WGhrQuaW3llWY-XPlimaVc-FyCbdXGNj1cJXJyiNaGXKh5NZWWoZydYuXIVtzehWCF75ZxWOPHzd6XO1kFfRjfa4xajXa1lNZ3rt5iLeRWZ1z9Zi2S1hjcS3L5qjZY3KF85YZWj0xYGAoTWxycDyfp7pYvX9FgtdK22N+tYq2x1qrZXtzqfmcVmN1n9fPX4i4rc9Wytllcs2uW9YVvWxVnDbGW6N43gBW9FgGZK2GI8ufWq8QjYSm2cC+9YabSNordyyANlbcXXI1teejXMt-1ZA3KOyrZlC0HHrf1muVR0q7WzuOlcW2tZlrcO2q1xZZO2Mt0LbBWn5q7fcybt-sDu3BZn0xpXpJcTaa2ltkbZS3AtsBcg7Ttn7dY27Z4us9qutwHaTVDqAWfq38Bh2b+n6VsdcYXFWlVaVXHgojwo9maydLJF-4VGYvaHkK9r4c3O4JDva18znsmQn2pB3w7gF7usTXKhw6LWi5ZkG2B36t5Wb3mP1vexA6NrFJaC3P2kLeunYO8fXg7ONk+Jy331vLfc3P52Lfe6dir7siySsz7eeXSO8GP529ZhWapmVd1zby3rVImPsn3imoQ47SMmaeU28QDjpEX9VsRxk7ROgR25il2XwdnE2YuVDk6DUAEyU7CylToxKRbKR2xLj9C3uMrCSobrtjqS8ksuZnYskspFPOkksZ3WYZzpOZouyAnYmN40Gq-WbJm6H97voXPct72S5uO3kXxqfuzop+sUoETye7zrymazbksKmae8Us1LtEU6aS3eO0uMBcAFEqdG3OxMnsF6zS2uIi6osArr7KnWAcroWjllvfQ2NETrqG3vBHrq4kyEtN3cxy97ngd6UFLRW+oWOw8aYiaEXfPnCSmjHd8bCN7Hsjwop3SWD7M3UPrPBM5vN2RaWFJUftXR2vCrmCCKt-elMP97FgdWyJsoeH3wIxEa2G5R6heoygR0SeEqNKj-onzBPH-vYqnx7UaJWVJyIdPWelKCbdhHvMSvpq9JhNlaIDxuSYjmwDgccQ6hx7+aB4mJ5sezH4DozBlcIKuvdJUUhmSaAnZV8g9onkxyA5dWdcmA5NHvMGAYQnnx9A+lHuDlvZTGoDhVixmhRrSYAO3G4sYy6JRtA8nLbV33btH1x39eEmmxl0d-pQRzqt3GIRqFM8GVD7sdAPGhs8YgP6J5HApbMx28cOHNAu5hIP5xozm9Wvt8GbO2MDzCeoOKwNEbwnmJrGGMQBvbUU4nyJ5wMd2BF+SrAmsD6YHE25D-CaCOJd482OTUD8w5fWlczLa22HN3DfqbqVnqIoOJh+0ay0BDqAbR6+TS7rCloRsI5AOMjuQqgdHu1XuN7Ve3UbonijnpUVHZh3Q9gPOYN0dmtqjlw+kjM84Walb7c6raFCet0HYKOJDyg-Ejia4cBwOiZS7ExViGHGAGO0jrido3LDmI+qmzM0tZ0OAjug6ID0B-pMGOcBqw-9HeDuLfMLaDvQ5bGgpxLloQmF-NVTc4+5VsldvGBafinLJgVIKmggmK1G1zSiw8S1yp4XS+Ub13arcmcp48qKOqAjQPA5ikkEJImh9treNtW1CqZAbHwqY74O6BZX1ynZj1vb+OwmAE8MYgT1E7KmjNbzRF1-ghOMK2DJ2mvQgCDxqdM6hnThnVWnZTVb02uplZk5OzV7VcQtq5PhdNXYtzDImnreqafWTIjvk7tXAD8zcUWgN76ahOSFkNYBzglj7bS2PD2zaRmkd60cDm9tqWeh3AK1LeO2MC2XbO7yt4E6uwjt6Xfh3vtuXfLlnC1Ga2OKazg7B2B5hLck28ZlnetO4dmzam3ztlveuKkV1Xbfnotr5Ya39T-OqS3Wto09h2b8pNYR37Ti07qPzd0XbV2wzjzcIWOmAVeTCedmXcTPzTrJfBW31i3dDPl1ovazP88kTYDmBtyM7Myr18hctPgNwM8o7gz0s+7b1duZf+W6z52cNPdT2NfOW2ztM7LOGO8M7uXnTxXGLOoe9s-Q6MzjXaJViNkDexXid0ccHnxshs7DXyTnU4DWfp57YX2Cdvs53OAzgk-VCcz2sKLPoZp08tOqdkjZ-WId1fd-2pNoneyn289k8gVeTkU8OyeTnqd02+T-TeEXpjF-Y03xpwzfFPjN3Nz7b5FrIsdWIT0Mz3WDepo8QuPXY8-tKlTtc41q3tmC69XUHLaIgKywvI8-mRMoTac3lzM87QtX2x5erWlljxfxyYl7I-A291yDYpHvFuNd8XxZqQIOn9zxIsPOm+409wvda5Tyhb0UraOIvn15HYN6Sz4c47O5zrs5-X9jvHZe3F5g7awvt5t6waPu2pC+aPkLgc+y2hz1+ekvyzgrfHP1+ii-G79d4ZZovHwpi+Jd217opzWNW-S0XPAz5c5k2ezy9co33t2C9ej4Lo3s0uWjnS63PyllyuVP-1tuuk228sOZGizzJmty562mxuYqsGrKGcb4r7bAxFhqBRcKG96NftoaPTk8VYWmG7K5Yaz5ihtk3x4ahsKuMW9C7PWLAzaWdwyN-HarQrGkyPivb60QbIRIyJxsG6XGwkjSnBYGWRMrxe6NuGYdu6-D27XVzIcGvyj-eiv6-go1cQYEI5ExJzxV6ttZb-F1kMmvS2z7r3aud5lsBjVrutoGvUe6qW2Rm21Vpizjgz0Ons5Q18MVDECjXqfh7G9q6s7lszo9ic2fTSVJUkSz+ogvad41T-qL6eBEXbndZdsccVLsBXcPTTgs4WPkzhydTP9L2c8Muxz5tkjbcGhK4t8krrq5SuMcAhvcbZGu+oArKr3K4ol8rkhoqvh2om+sHE0-V3kasPCm5crs-Wq9KrErpQ9v63LycyauMfFq7kZHr1Q1l8u8zG7s6erynlZOYzjFv16jevdYY6BQ-C4hm55sS7FucNzHc4K8Yz0KFUwN7VsOdRWt1uV3Rz9iM9CDqSJu2j5gK+zebRaHJs+brCgpuujG1sGi5ZMHPVuUTYoqprBaxBKHNTC1EKTKaaeelpvBSbW2VETa+gbpuyRyYodtWnTb-CtcRrLG509bzG+rqZv0blm7XBshToapbGbrjptWJYFG4bbjrtNr6AIx2uiCbdbmLP1vnI2Bfftjbta8aYNrptvTa4Oq7vmvLQr4yWuuCllvu2OLglqOuhrwKi-SCsDS9DdJbzM4hblPQ9MOv4enO+GvOWyjunsLr7rZe6QaG69lvbV1q5SOHGjq5eudHL-dfqwQgJnTuqx367YD-r9AgXbUYjKdbNg8NdrqWa1zw6Vzft5Xb0uYF65ZXXPN6Whvrubgdscb17sQ3euSVMvS+vJvH6+dvf63iSSAIYE++BvMp8+8oK8z20+vvsC7c4IKEGxeoA7tqleuRvFW3K0TkxwH2yuQcijiEXDqfQHdXhfmjW2OsNbQrEVD9wNteaA5PD2-eBvMcCBVnyIS8lsgFkpO0U6VqykVK589VWWFGgYBFv6YhjFMHog84cdtVMfwk6DLtZUJwcjvxmQhDuIbCIR63uLOsR-yZ5rSl3VHVol9LpdFHDcjBU64+a3zuc+ym6RstHxIEqOrrYCa+tCbPkz6Pl2KwowZEbSMuseB4s0fdGolnJboLTrUx5XjfqV04pqSxbG3T8oVPGz8fflH6x8eqKfGE+uP65y+bUMGrzuoSUSh2Jc6M95vaxA6bEfdp6U9xToyeuDgDgKGS7YTEFtgA6PRXbGUik6Fttu+lw+FmnFawyK+HSxgp71hgYzaCZ9mMmE7tUB2AyvpHvgLHbt78WDFdlyonqbuuOSiXbtHMXWzkr2xrYM7GazpGx0F9+0TZloLbVLFd6Tz3US-Q2zO2BbKlntY1UPbz27JeRsHnPD9ttfPp+Uf4NQZ7i6-4727IufRx7csbsTy+vSsRb7Iv2cU7QB8vh6dnVEz2sQDh4twH2jG53Jtdu3KefyOv3KefDHspaSOFd+u9ZXsVrXbw7pI7E8K9zi8F-G3KO7E4R76CNZ9QuHee3fAuIMv8+d3-i13fU28FQF8mQDgG85Spr9HKS2uT1h04aNUYjot76Ym2th9rHNt2lrYrily7CSu5O6VZwJWEajn3EnqZzQyZhul8DM5usnY2ZK0Ul2yNmxUHjbtRHyqak1hX4oAKum6LWkrv2XqTlleqSuG11fuX4oxVewQkBvVeoQzV9JvtXhV5Ha9wOuUtelOUV8c6pTzXY92OYwPclsuHQo5SwPXyzwhKg97XxD3xYu91mtMS01ij3L9FGvMetezF166Zu7J4WZ8W8OQZs6StJ9yKaSrJ-TexXzN9jvUbyl4THBumbpBen5p58WGLMdF+UWMY8t8FuoXrE-DNG3x5te73MWN7mvpI-DaQ2O17t67fe339m6JUX3DpG7Hw6e-G66msd4nf5Pft8B7AOYHubP1ny27sWl3tdZXfFb1d7ZeqcQ-ZxtZnps9alNr3m4wHsqrGGn3sI18BqqJN1stHLHCefcwT6HV9wLQo3KmBjdb6M5wK0hzIJOP6ujt7M3u9++PoIKj+9-a-f5p155OHajrFYe2uDi4+3CpDnE7Ia5pyAYKGjnJqynHOHSqfmDsnJiUMtE5XyZA+5thKyYW-02dvb0zBGK6Ia2T0DLZqfzqrr-PuTy7g-PgLgU8bkOFjO-5qJF3OakXlD5j5M3uSUJLlOvixsKy3ArvaarnOL-Fb83mNv5YCvJB0lz1OQr3zdWzwr6A-pPTzep-J3Yrxb3P4ebjHs-v7X7+9Ved7mDCAv97iYOAfj7wV-Aez7ncmgPqEMLdzR54qoJfv0Ho9DysOY9LDicJovD1IgVIyECIfx7Q2oalFJsh66wKHj+eC+5C2h-iCGHveaYehtVh48+GSjGE4eIhbh4qteH+FFiUJVVoOtjOmVkWr0enktPS+uLTL-+RJrYQhJItKw9E0eyv9LGqelHWp6q+KiPO+SOE2qtb8u51bx5muXkuN6sv37S6LN28j4IpzXJisWacf3UT0uxGlq2i7JX6L3ddyPbbqx7G-TRr0rcfWV-Jrov7Nhi7m-0QCkfulprGMuP3+KzGyMJAn+v0b5CJUJ5n5wn4J9Xion3+5ieTzxMtHvE3nN8c7bkZJ+T2Xvjm1ye+9tmyTeRHb7+mP8nhisKeBbT4hKeQboM2X9OoE9-VpqTfERee+r4hppemEGlGS-yrOpjS-chIr88ESvryOnH1HRrk8DEZbH+j1cf4dIKKJfOV-tjqjolELf1I0t+vnY1FybBfjdnr9sWDqIVQG-xb44GG-xd2roPs-chy-+75dgXHeGldw4RraREXeE5+wabn6U8d7UPdneGf85Zg3kNkZ-V-T40N7RfWfv7amEOf8aorv08nn4V-mO7d6R6Jz9jv+KHdt3fxfSXwl4let4sPfVGI3wXCjfUDet8Ze6seAzbfQjuZ4f0JYj-SnJoX3-XNc5HJHlj3XbAzt4xav3R71jbCQzG9bADHTrGQZDDR4LnuPuHu6u-vyUST3RRT75djrDbN4SfXv8bkpEYf4Y1tJwErhgmMSXtPqo-+Fv85EHXnUNvr-hT5tQXKSaDTr3KEKg8s0sPBUp9BudI+96TbO7lyTjTHjaXuGk6vvhRKk1Bwf42jm1LfplPv3vcG-3Fn6CwA--9oD9xv+qzY7CiQSLDiMnjyD4e8PmhnRduOejzSBzHSu8Sc8hnnurqWy-+lvO+PxXc1+pO5uoV6ted-sG+k+rNpM7G2n5mutJ7BXdvPlVhnms81J7NftVHOlFnCvpFwho-9XDke9uBuAdLjjYckAcltwPh-Ahfl+12ttlsgATvYQASACQ4Dysz9rBt-HoREbZicZ-IrVVUFni9xDlB91fDB9rjhjYJPuJcd7B2sA0klMuAe7gmloLlvIrADqASFFaAdXlQJvxNdjlbpK1uFtVfpwCNftwCe5jDdrRsXVphPr86it58jfvL881ppEKAQIDsojQDyNnQCaJgwCfUu0dFXMp8orqp9v-lnpJog4ZQWnTsCxj88M3rDFshHT8VrMO8n5tIDPCrIDZAeYsq3uFt8AfPdZ7mXcqHsEDIAbiQPfkAtsAZC4ffjS0RAUoDxhCoDBLp4DZbrz8tfkO9n2tJEPAcEU5AVwCEXkD1fAect-AahFgKBK1wASTkTqFADsXlgRcXiIC-ivF5OOrQkWPrb86gWS9GgYr90Ss78I9liU89ip1wgX79bbKARogT60AQrkDo3imgPsAvpg-lsVzXPPp00Ly9UgZ5RA-vbBQnoO9PKNp0zBuL9i4ivoJYmJh2DPFRtHHHtnvsX9lnNns8-kcCC-mntaSmcDU9k2UoulL1WSjL1-ZHXdMyl5dW6j803gWekPgbmsoAajVCDvGUa9tkDUSvl1eyqe8wEiV1q-h-Fa-qR9ppkBdOME39RzIS1W-koZI-vCkL3igkvnCXEZ5Dvt55JiCq9mnFC9kScQTB3tG9mPsmnviDjxvYFTxGzYu9rdx9lu6ULAYeVTTABdTpqb1Xjgftt9ncD7TB5ITmHfsKEu7QqEq69cQm69KQT84eQem4H9l5wBQW34hQaZt2fPPBY+myCmaA85Rivf8Dvt9ciXq-tO0I+9mSM+8xeqP8bTADUOQTEDqMNP8Yyg8cfhPsDMKoB9l-l+5wkj-t+DkSgl-rx8MrpoM8RlW5-ctAxWjjwc0AbTd4Pvl8CfK0E9YGsgBzAf82rqRNoqmB9qRiGDlcEf8HYMj5T-pod5jqUdEPtf9wQUV5UaCqCkEvxkzjoiCCMp6DJDlccVzvJcFDj9VAjtkkToH54khMjRwKoKAeoO-VJkOc8uLK1onXmwhiDpFcZoIR8mToBl6vrh9RwG+crFPR9WPvHNvzlx8ILoOCR8kyD0-qODxFjnMEKnnNpFpOD1QZBczNs6DKAbgChPg884Pn+t6GmBtMLt6dPfgADnVswDsDnTc-3H2tPLn0D4HrE98BkWCb3hzIiRtGdzwU2c5gV0s2biOMzwT-9+zmuCxDr4cNbieDQ5IblFPsCEVPkaYoQaWpiRO55NPu-c17pk5XroZgGwQfo-gWU51NsZ8GpsvwzPh-8LPmh9IHttdIgbZ8hyMOtxjlnks8kz9m7pgwC+AVxkfmjAU3g5YvnvYCOYr88tmIl8AXqzsi3sC8kXq4U-mkKoh1rxsnmrtEElg59GNAA4BdordgAYECSgfYtSAb3tswL0DVLjysPwollYQU8CLHmz94gdL8DfkkChvib9Ddtr83AbBd0mnQVMYtpC0gUg5hIUu9RIejtxIQktJIRUDrdqqCWoh8Urfvb8TsrFtIQaph53vQ5pQcp1RgTiwGap0DI3t0DvISNdrcGNddniQZzXIMDrurScjIXPpxgRmRlgWBgZgaWRJgUqI-9JM53gv2h9wSH8pBIsCPoPFCnfgaplHhaDdQfHts-pNETgbbFSoeSIPOpcDUnrm9S-hFMcQRP97gSvJ8eruNuzMM9FriG8yYsSCFUtXs7RjJ8QIMTBpsE-8Gobs5qQfP8oYgt96QXnFR8shkBlu7tlRIaChgX683DEpDuvumtPau8Dc1ltCfmt8D89ohCkJp1DesBEZSgjs95oXepy-kV1K-mCDIEnNIKujptqPrFs4QYE4W-iaskQRvtz3pDseKgYtcEtb1yEgVQsQVyD7+KKDEaOKDglE-tKvOS8MQSKDWQU71n+FWDH9k5Dfijx8MpH055QU70RrvdEMwYgDd7lODM-oNcx-gaCmoZyDOBCaCizGaDSzBH8XiI6CV8t+5Q-CLky4DTCS5tBdgDmsM5+vJ5GpHmCCTkwDidt5tfQZ4EkPm0EgwWMAwfivdkRjJV9nk31RFn1MqBigDoPgWCg1hf8TRqt4cvi-xqwckMm9KtB4IXpULXp-8IhK2Dn-qOAOwahD8MiydEfuR95NpR8RwYuCxwTwsmyAODpweOCtNnNCIjjb9OaiBd2PlasHYf4dgPubDRbkecpPp+Cfwfz4-wW+DNpmqdQoQoCA4exdDRluD9Au+C9wZHCDwReCgruDcqrmHCHwR+Do4XhDJPifNGtg+cgxgnCLNk6sLfiudBtggD44SfVnzj3czAdKUQIWp8yPq-d+2gHtoIUi0v7trDoniulIYRncUIXO00IYDcwHqCdtLElxrPg0VXIrUVosuUDdCqOsa6ljNJ7hW1lAWpDiIQLNaHgKFysORC3nmkgadp88skN896IY4D0Qs4CWIfT92Ie4CO2q3ULmi4satnIUp4fPYhIR29oNvdsLIf2BSgdZCwgc18QoVVkD5qrMQmi-DxMtxCg8opDYXs8DyZk5F+IYQCEbq-DaOiDQ9oXkDT4eFsELk-DCmvN9WMhft+WvMC53sJCwEXJCIEUECoEUKEbIUftSDvc9BxPTEKYtb8oYT8Y+OvLcE+m7D5gbRZiPtaQZYq4Z3fh-CVhplCpge0IIoRsCeDDh0YoTY5JwGxd-fu0JEoUERnwXwjoBDlCz9Es8Dgdt1KoQl9c-hVD8-m7BSAt1Dfvsoj2Hr51X3mK1eeoF0xWhc5G7Fc5C7Lc4TYkmVNJDHtYSjaJYJvT1GyqXsWcEtDIoZyYzJNaU0nrCc29v8c7EX54m9mK83EQSCIXMKCY4uNCaTpKFzFjNCgkSFMdIoCEdxvzggXK7wyTuB9PEVAoW4sL0lzlND64cgoZSkXI05tptw1uAoQYegRAYc8Z3FPkijFHSF7esUjYYec5bIcQjXMm4VJIePZbtuwCyAa2NkyiUj3OGDDEnNbCHfokj0Yec4M3BKCIYWqDukSjCUzDT5YaJUiCtJjDlQbK9vYWX1F+jh9SKBn0u3H38lVAP9gkUP8NQc1c9QSAQiYbuI8Sg8CETk6ZU-rr06jlZCV4XmUXJpfF8zLH81IF8I5-usiF-hYpLofcxQQde9UwaypoEjmCxFh9CYqqiCuXOiDqYZ+9rQZMBbQev8IJpv8HqMWDLAeGC2YR+UsgR6D4wWuNz-oscvPAGDJgMLDbpPzgemnOMEvKKkgfuhNuRl6CTAf+9NJokcywe-1bGuhAy7K-4IqMqUfdtFdsVBnBswW9DcwYii2jlocbwcCi-Qd74GDqrCEYaF0awRvAoKHp83-u3Rmwf0gDYbVNi9Jh8lgsZZx0hld8Tm4itLmEIzgnukcYfhDNoZ8CdoVqjPgd8DeYeFNSvlatX0vnQFkRTt-Jhbx2ZBTDWBqXCXzm2C6poycTYZe5QITjILYfYQFNq7DKEUuhaPrwsFwcMj3YYx98jB6jWgV6i2PrOCOPqzc1NsGjSakAdi4QqdQ6k7dQ4V+NVTqcsOEQfkG5gjlRPneCwNstss4akiULlFC5Lq+Ck0cpdE4ROd3IQWi84UWi95OOsMAUHDb7jaimvOXDUFveDCdsHDGrqTt4fvdD1Pij0SoZg0E7qxCz2KjdUrjjcY0YvR8bsP1ybpmiQ1JQ0yrnI0CbpOi44QxMyAtTd50WHdE0UoUGbnHcXUoV9BOMV8uUOnDfIhzcJroLdl7lp8P7mwZ5WKjd1iMLc-YY+CY1CQDzkYcUimuXdSmihtxNvPCOyGNVc1vaEM1nUjY8uy0rmsrII7hL8dVAdZammDQ6hhfsEbAE06Yu80VWr6VNUV8DdmuxFtWqF8JZkGp9WuNdbAdc8jMtTMICupM1PLC0IqkJ5BELa0sMW+4HWr01Q7nGZw7naCXUji1o7tsExmq9Dt0Vj9d0Tj990Yn5g2v-ohupO1g0Vndq7idcsRDJC-JILMwMQLMBvpBjZfv41tDlXdO7lNcKYJ19Neu28EMY+i7gilkbbtt9z4Z7dObvJj93j3dHhOfEgdtbcIMSgioWpwCtkWPcu7vvR53mysmiqt1Fwj5lDflDkc2hucMxpBCW4c9cYIRvdV-ko9GwQXs1cPqte4dpV52gPDzPkPC1kREjY0dBZv4UDRf4WAD-4YrM54aq1sEaU1n4QliAgejsh1hvDT2hUhz2jvDcvJT9DXqEJqyEfCBumxDdISr9tMWzBL4SXVr4W9Zb4d+174eCsi7hwVVAc5jkgVpDgOvz8WvkAs7grvlCIZnlosgAj8jqV1gEcpD8Rs2tXIsUC-4VZDoEY1itgUbtKsdltEEYLNkEVpjUEWDR0EdFDMEXzNGLtJjQAcQCbLgQjTfun4d3uuDSEdQj6gYFjPUQ5DmgUjC6WtFCGEb5CmEXOVNOoFCRMQkiJETG81oSpjU0dvppgbFDBEclCAcSIigcWIiQcfA5NKFIiMoTIiE3nIiNEQqJ3vqcDaoSX9oQIX9xSvIjrEFUxDnFl99YQF1tEbb1XRIbYwuov07nEPJzEYUi-dpcxwkYMiWoj0iqcZ2pWoTEifYtxNAgtakAkQL1eoXiCa9n4iA4pzjbWNYjMTP9iMkcz0-xLTivstEjfWPuIJ9ssD5UhiJ6TPEji1h3FmJDNCJwV-kWQZvs3jgUiHEamUXjlriFQaUjseOUjIphMj9EdUj1UUsU-0UKEGkcZiQaFDRIuuYi2kSa81YYjDZkWoiYYQbi4Yf0jwYQ9iOpvf5aaI1BncVMi30jMjfUc5D2-ksjZyrz0DNv3173Dn5OqBvR3-nTjn7k74CYfqCiJrriAodQFH3PL0TkWwCzkRcii8fmVrkUwZbkUigKquoM4cVPtgQZARXkdNIb-hCDO-nc8w+kps9NnPs-kVLkAUX-tIUdv9d+nWVcXHLdjnlv9gUaOisBhGDq+oMVOYWyiiUeuM+YXItjRlANBYYGDa7CLDyMNiizDnv8QBtI8uYUUc58bHCDjiWCjjnAdywZSjO2OFAQ6GCN7JKNE2HjUdYUdCC28dKcNDkijrwUmCGKirDKwSF0vMIKiDYJQQtYWa8LnrrDIQvjinjoZNJJsZMdYdXQzJnx9FUbWNwRACDbJve4ClCN9L5OcFJsR6ttoTqjMCdgS9UbajDYYloICaaxU9B5ZHbmPjlBn4lmBiWZrUZacjwYejFWsbC+4abDuwbejRoH2CFcO7iMMl+c6PuHjkYf6jflMatI0Rn8Q0TOCU+nODOPoIS8Ya5Ux8ddjJzPWiaCfqiq0a5Fk0ZICU4cnD5CYrCD0dWii4fKdVCTRtaQSfNOUV9CtCSWjosU+DIcbQTsJnJ9K4ZnDS0WYT00Xpgm0eRsW0Zndq4Up87URPEGUe40BMYLcfHCP42dgLd49sOj3GN08tXgmip0YzIZ0cjByrtq9Ojp3jBCsujQiQHc4idVdN0eM0DUpyIrCefVa3lei37p5ihDJ1cp2DkTmSIQ0iRLWjpPIXicGOtjNMa2tzMZ4VLwR48v0Sekf0TVjrcZq1XmmTB0vnE1cXEGc0sb41Emq3U0mrUT-3LBizbnZNP7iPccCchitWnOtAWi2wKmgo1yfj8cRPlH4iMVa0SMRhAyMcsSKMdQ1UWrqtNwaQjBmpHcGMV5AY7sxiEQVyIMiXBxuMYn96xHQjvCVZiFMcJi2EfnREVr0S7LrnlVup9Z9IchtLMfo5x7oFQlMWL8UsWpi7cSilqia+jPwj2i-idZiy2iliH0QWUTMfeCaiXJF7zsW1-iTZiP0SDZhZhfZYetJjwyr+in1rt4HrlBCvMW3DdPh3C7vl3ChkRHjgsYfdTVGFiMIRFiIflFidCeRcESQNjIEYlizdsljVMVNiDsUQCHIvyS2Cu6wm4R5j4Sq3CwiVmp+8a-8LngZ8bsT3DPngfdTPgySIQkySIHlZ8NmkhimWnITRMRc1CIW1jEgYN8QbCkCRSU583Upg83Pjg96RDxBqXtrQVihuAPVjq9R4lrggvtQ8fPmhinSb4YIvg-Aovv5IHSWiw4voVwyocwgkvmVYF4Dw95DuFJLjM3o8fmo5JHqkJhRoVRoyfpxDUcY5LvoR9dOvNYY-mXizYYJQDHs8SC7q19fLqnjUyXuQxsaL95ijwjYbsLNAijL81AawVjfgzkwbOE8sRpLhRRvY9MjjfcNvrN9+IQN8dvv7QibEt8Jvit8MXpbd1vqZjNvr2T5vl49qvhE9zfvoSsoljYeyEH4Z-vOTc4aN9wbHOSRLHGU5SV9j8YT4TEcf99kcUoirgTk8s3pjjDyfbIAfpSM-kCaMQfpMBinvF5IsSYYqkM8iUiGIpO0XX8WCVYDyRB89c9P0gUvhj9IyUmTkbFHBCnnGS1MOXZ7koDhkyTYCX-nYCisQxDZWl60XAeztUYvh0SIYmoWfj+02fkWEhVHWSOsZpC1Zt1i+9JLs7chq1RLoCTKydJE9SddsCKRpDjSV1jFsTpD0gY+FVfrAilfjr9wtrRSAdvRSjSTzITSXCszftUDQprUDZvDISVmlGi7dnb9ZkU9j63IwjlyW9jOEZpRPscrjvscGhuEeYSe9DDibdod91KVpI9+kYCKkneow-oZ1sybGC4-mCwE-msDP4mdJjkeOxZKfDj3jqjjjgceS03qeSkcRjjD5FjifOq+Ta8RX97CFX9boQthPkSyjvkWtJkjvCC7OkKd3oXMi2+kv0G4SjwO-nYIVkTT5k8UDk8FHu82hOP89kZP9TGGTDLIFaiq8X78P3laCnQXTDgMfFtGYUCjyqV8cYUa6C+AlGC1wDGDdYnxNEBrEc10fzDhRqt5UwUWhDzNjDbwe0h3CfBSdkKKjhOOKiWiCuDVvr3d--noSUzoUChSXgiJIfNjmkU1EdAW1E9AfjsDAS9U5YYwCFYTXDWAcWssAX0Ul9lHCLth+R2IkUCDsUdiQgTvYKgbxFSlroChAfoCagTPj8wd6DNgSmipAUhsoAeWjRKVQD+AXwCNqc9Stqa9T6ATsdU4VkZr1lVjeNr9TTITxSEgbys5fqXdrVA9TWLoID4AcID-qeDSxAZDS-mM6IL6rK8yCfF9JoHBSaIbvC6IZ3YD4R6sysToo0KXdIOyU0inwodpmsYADLqYtTLISQCVqVJCmvj1jP4SZddUeHCIqeNj1odxS9fkvDDScjSe2m0CyOvAiYaR2sOKdsUuKQUD2aaACBScECIAXdTTsS71dKZlE7seJSKEVJTjSi7s-cX2M5KdgIFKVnJeeisDoBKpSDnsIiBgb9jffguT+gaPpREelghEa7T+EZyBS0FpSVOjpS7IfICZ9BLEbKcAYqyZ7ZmKSoIL0YVCqYU98EcR5SSsW5TKyj5Ss9ueTvKZeTgyYoivZBYigYbbEMyhNiXgbXNsCdqji6c0ifgbATzxvASvAbQgWnnrA2nqfJ68adJG8UXRQqQ9CG-k9DIqS9DziW3S2-rglPoQXD-keAopcfEIjQZdj+9t7F2ob8dyQceMG9k7J7xj4i4Ca+Np6RgFRoYEihca-ERcQNSGQWkYjVunNckZri-oVvsdccTDR6UqInDM7j4YV-jOkRISbYdDCcehfSfcdfSg0UIT8AoHiFSMHilQaHjPyTUjJKUISOnnCQn3rD9iodCTCYZniT6ctDjQTcjPhBXj7kSySU8ov8aqbTDQUX+87bhCj4fLVSewdVVwjnCjQCgiicae1TxATlcuqZGTl8eijV8ZijnHmBTN8dgyH8b+d1DhhMz-rJ8UUepVT8Xyir6eoZmSDNpCOBSTh4cN1pMF-99KvgSXGA6jGCU6jEqWBDXUb+UOTjwS6WnHMdVsOCb6X6jhCU7DskS7COBrdjOCSITwumISI0c-TJCdGi+PhJSjSmoSLsW6dCbuETtwbXN-NvbSdSd+COqe6FNCUoSTCayT1ybYy1KQYTFCROSc0bYTTGSRcRcRYSCMY4yvGTxcWzoJ87GYQzqrpkS0xgp9XCUBDzAekjr6sFVm4eKTSSZKSwkL5jQQrKS-7uK8aSYqSTPgVoQHsI9wsZSdjtOlSdiJqTsAVPC75ouFJCJCT6idcUEaRLTothh1oEVcEcsT+T5kL51xfB3YCvEhTa5rTSpevTS5uozSv0ZMdBSQdc7FiTUNAU1plaXgDVabgjOacdjDir9S7aedTDMQZC91ii9NKSpCpfkRDJaTOtGyVK0dscr9ZIdVjzqDgUUXoi8cKWzTJWhzTZsVzSTsfg5hKbrT7IdJS6gYbSX6W8zxKS0C-6fpTVOpI4ugbLEJYqsyrwfpSqKYrs-ad5DNHHjijGSE5zaQe8YWeIjI6eOg0oV5xpEboTlKUhgA6T-S9KcizoBKHTUmHlDAoTsCWzEVC46c5TZysVic-uLYUcZSy+mQc5jSunSE6dSybgZTis8atx45PnTRaaAjdqhgSS6fyy+ik-Fh5MX0iUa6TRnkKz2ylUYMqRdD-KVdDAqTdCyupCDxGQn0YQbMV+flFTeMV8iZYe2CWukYTF9t3iPcTj1GcS1DK9gPtJ6aHEECbPTIFPPTJQdYd4CUNCHWYidgIRzRt6c0Zd6TkiYdnkizcT4ljWZXwVqA-SOkcV4ZGf7jGWTPIA2XyCQ+qbTfaLIimONlTdke7FmoflSoGVVA7kSwNiqQuTSqSPjyqcgzB8ZyimYVBc6qVgyJ8akiOYXgzDARDThPj6CF8SJNlYWij0wBiimqRvi78Q1SIjqqz8GapM20Qfji5kQNj8eSiofGwzPON-iNYfGMs7Jkz-MWq89YS2C2DgR8cIJ2CmCV2iyPnJs3UVbDFGRHjbYS0jNJBwTh8gGiBCXozb6XwTY8WGivYcGzY5iwFpCauCc4eEy8aQujirlmirGYdSbGfUTtqREzjwRYzrCd4zTCa4yn2RWjg4QYF10U4ybCZ+yr2SYy9yb+z84RXC3AtoT+Pt2V80djTf2Y4T8ds4Ta4ZWylqITTv6cqzwYOBDsPGKTZOhKSA7m9ceGZK472EFi8mahD-6iqS+GeicwTq7psIVxscEZiEMwm4ykOo0y9mc0ywiiXV14QOIKIbg9UQNNEKfj0zWEGjiaaQ0FUKcHgTmSmdHIq3UhsfXU7cWiE+crat8gXMz22kcUZsQli5sY8ySKfG1+aR+UP4P1jIrPL848pnk6hpRTtmegT9sWrTOSepzlmRgjxOWwD11nhiphDLc2YEMTfvMczZmaciRyOAixIfcylmaECnmWdi1ycBzMnldiPmfoyvmW5CfmZIT4Wf8yXfswjLEawi+aewik4VlDHaSLS-sclzMWd7S1DEERPaWFCwcQIiIcUSzSDKjCg-mSyoSfHSXKecDWWTbIU6X8806eojmWe7IccR0SN9CATxsHoiicZ9ISccYju0OTj6bLcDwGY4jU3pWUJcX1zguePSE2STC2ShNyCen1DDoXziV6YayucQriecf1D3EcSdEkXT1hcRlzWDJPFxcevStSuz1h6Zzxx9kRi5caPtucUL0lcY+y64S6y1cc7ChaudD9Ol7jgHr6ySEhUiXuUF0qwibiw2d6y5qBbiIXg81J7LbjL9oKSJWYIJw2SDBDbAvSpQXQiluQH0-uffsI2W7iT2bIsDjm-T+aIjyskCHiTUWHiukWuz-1MlS0WXXEieRpZnTKsjmSSniv5jGzOzBni19G9yE+EcNuhgr1TkfCTnJsXirkaKoanquS-PJXiJofAynkbKyXkcV03kcFTyul+Se6bFS9niiC9WQScfoZaCs2Ugy1-igzLKl01EGczDC2ePj78cWt4UU0pkAb69K6XPjYiQkdSwZpA62fKAG2aLCebjiiATHijfHnf0shtzD9qY3NmGQ95r-kSTkhMjUyhHSjoSp4Tb8cyjJeayj22ZgcX2TQdXeQT5r-gOzuucOy6wf-i-MQhCgCU1gBGZKjT6i1TzOAiIoCe94x8RXS7WTm0kLmqU0CTetXgVgSBWZMSoTshzvtIQTBcMQSEqdCiDkrWJLUXzyHkTByvNgajdpPVNRGYzUMOSUwl2VIz3zqjzlNt6j7YQPyuToatBTiPyaPqGjRCeGik7hPyl7rTDNebCzXmWdTQmWhd-2ROTdwUBz3GZey60aHySUW+zIOc4zoOQLzA4TdyUOWnD1+UhyH2edTYOZEiXLk15wOc2js0SEyF3rfyBPgcsomYXCq4W2i2+bdy-sokzyWXkIHHLHBkroLcgidvwQiTa80mQpd9zpESwkOOiybp1TF0d2tGGlAKkibLzNiu1o0iVVYYKaBS2rEEz20WniT0bkSUmfkSDVKAL49teibeIvzR4RJDH0VUSJyciS30TvzyiaZR+Ni3cWiXUUvCgBiRWkBi6MfhCa6tLcTqQdRhvqft-0abw4MRk424RMTdoVMTp7KhilmUC0kCeRiaIdn1cMUrN8MaryYWrc9iMVykNif7cVBZH1KMWQjqMSHCBmtrd6McM0F0kAwzidFSRULgLvHjGSuMYs007g0ChCfcToSY8TeaaRSBfkE0amXbjToteEuBeILyubGyvBeCy4XrySnJgwKkSRCSdMceiHifpjaBRUT1MWCTGBXEKfibpjEhTXcaEatMsSQ5zHulz8bFq5jRsR7ydiU9cyBd5j24QATx2buTf6QA9FibS46Sda9QHsUyqObwzymdtc9OdgUDOU0UjOV+EmOXkL-Gl5z0sdJyLOavZTUFTcSacEh8sY0KEKQJyqftSU2RsxDysXmS5adltJOb19BSfIVatqOMWiizSTIc5tEbk0y8NgxSBKUxSLcCCyHvkGRuhfr5ehWwVlZgSEgERWSIWSblPOfRzRhUszNaTAibOesKUzqtiXhE5zGJhk1XOXwjdsW8K+SeMLFmbdSfhf5ydaYHSokb01jEKFz92VuITaY5S8WfJSXsYpTraT3orhcMD6ET9i0uc7Sv2V79AcQVyPaZCz4DO7TchaCzMRQxhRkX04yub8SKuXSzqaeVD3KZVyVEc1ydSheTGuZbIeRU9hCcW1z8cB1y5qMF1B2bY4bLL1zTEdVzYsAzzpOlYjruBi4xuWPTGoblTE2e9yZuW1DCelPT2cdT0BcbxRvEbazUASf5l6QaLNuaNzN6WEiDud3sjuc4jcQVdzZcf4z5cReJ82Ndy80XSD0ka6yVFA9zWXgzojYVjyAYeyzd9h9zD6drijcfd9n2aGzPceGLDcXYoAuSJS7+UGQxBTbiX0aDzmaeDy8tEGLQYcjyBkVGyndmZJIeVE9+QSnjPIf4cMeeMjPuWK0cebXQBqRiKbEgX15UVkoo8Y7cE8evRMvmU8UtpsishSAy6eSjUFRU6gnDj65iODGYeWXOtLkRzz41KXiLKeXjqOLAyU8QSUgQU1Z66WuxG6VkRm6R8iF2bQzHoQvxdWQPSu8QgyyqUryLzGCj4iQ6D1eQWzMGVryW2Tgy+6uhYdBjMc98cijSUabybIOby4nOQzG2cXZqGcWz3qTvi3qU7yPqXIlw+TyjT8WUKCfmWlyvoYix2DfiKmAHzW2Y-j6GYSj3qcSjUGa+Le2Vf9eUZ-jJRRwz78FwyaCIRzKeZRzlyLM5QCSCEZUXGU5UdASFUTCdF6UdCmpGM9MMW6DJNGMScWUMLEMaXzS+bgSDqUIyngl5Ma+aaiOGOaiG+T8Em+XAy9Oj-yXCQycAGZ3ySPt3zJACzUKPm1M5+Qx8N2X01VJeuzZoY9y92Uoy5GelgxTrhlNJSMirxd+St+dnDBhavzW+Z4z7wZvyXGaBzLJa-yvNl2z55ohzn+dYzPRV+Dt+fYyO2kEyr+RHCy0UiywOTZL3JdfyrJV5KLJXvzfwQfzomd-yfJYQLnWf-yJ0h4LWRcALsGgESZuuAKTVJALoidALXJYpdVVpXkV0ROikBbezp0aVcoiXOiSpTRjL+V6c5MZqyLiZ55P+Y88iBZQKSBbhzUmVkIMpdt0qBbpozUXeiHJikLQSUXSwNkwL2BY5K7MZr9v0ddELmkDQ2WnQVeBTUwVeT0Tbivbi+ip7VBiSiSJBaMT4MVxti+VqT5pdMTGOrMSHbhP0xBIqSOJlWzhzKsS2wNa1SMQYKtifa1yhVRjnWttLKqfUkrBacTABQh1ewU1KriS4Kt0W4LJCSlKwhfpirhStLXIn0SpMgMTo8kMTUSdncYSbXdiRd0Svmi5MYhaNKMhbjsR-tkKhMdlN1mZhT0ZemK7buNKWRaDKchbZivmtiSHik5iNIVdcCViMicOffVKhWST-yRkzcLPp9smUKDaScqTWhYySSmRicymbRzO6uyT9OedFuIcLMCQhNKvmuZyFmX-DMscBRssWg8NPsSS8iQaQdPqzKRUVkyoxSRy5hX9ceZUUy+Ze0LnyaA0KmcIKWBUMLJfgOBEaacL+KYcz6ZhXyhYM58LSYHcrSbgdSILaSnIFbKWMmcA5PNq0xWSF9jsZ6TOIunl6HpysMwv6SJYIGTKIYxDNRqnZC4gXo7jlZY1HJYwZNPnhZhbVw+DJBSpHkT9k5ZXoOqKERSyQ9J1HrNYGvmmTzKbrEmpmJy8Bd4KtOUlzsLsWTuXDOTGvhEKQEdlsayYrM+KVLThvrnEOiIOTWyYuxJvhCLxyfeCeyXJC+yQt9Nyf3LS+Mux3HpNLh5WBtR5ZKsdvmo8eeS8yg6ejMQuCd8lsNd97eTtyYTJuSd5ZE8lgnUL7aTTyPGBnTLZNeSfgQnsqUFfL09myK6oYxKdqb1A1nlD88fqD9L3MLZ1SR2El0G+TaiB+TJZBLzhJZvCKkH+Tn6gBT0fjHAyUcThc5SNZ85bORxHo2gs5QmTIyXvp4hr-idtOnLsMRTTEKeyLeOSJzj4a4DWKd1lMKTcFsKazSxaaXV8KepDbZRoDNupcKCyUY82SVqSTOU7TT6d2U4gbsyDSUjSDmRoCjmWCLbOYoCcLmDyBFe5y7OSxzuFTbKu5RcLyckQjLcbITwuYZ0URXpLFFQzECxUJ0-meHtXsbiKegYwqqReFC2FRAzkxdFzsWfIqI6Q7TR9KZSDecYqTKVH8KYuXK7aJZT7mNZSKzKWNftNIY88Q5TjJfuTe0fyKFETSyTyVyLE9hcCi-kErPKWX8heWpx1xWMZNxRy5W6YhK6GR6RnoTxjuiDFSg+XFS6+lnyu-n30e-tMp2xeKoOhZe9-1FlTQGfTyQxWTQCqamyqCemz1yZmze8aPif3gPis2i5KXZceKNedeKXQVaM6Jk1TyIOATj-nGDg+T4d4pcbybxkviUwbcQgRAaQt6SgchGURKmwZOyJUVNTRySsJCznNS7OQtSoRT5yYRQtjWor+F1qauFFTtN0XqXBzn5U+K4CUbyX+QSLjqahtTqSByhFSJCCAd5y1OQ8zrOWlFyeBezEFSrpDlXudb3mDTy2bjTz+SwCApRsKfqWEzd+T2lAaY9TgaZjTjlZEiuRo7znxa-iPJaEyn7ArSwVTudOFV7LWOVIreFSjStAXsqgaQcrNqQVKnJYMrGGT+sCaR2jAFc6jMOZTseOeSkkTpe1Kab0y8FbHL8mKJyKscQrvqbDSDhSy8H4bczNlc8rfOVrSZsPiLaTtcrAhc8KZEECSdmVirJFUUL1AXiq3OctiJOaCrlVRQqVaQKrZZUKrtlatSAeeUiCXluzeReiLvFYSKLadiKradkrQcSpS9FUVyDFcjKjFY8iwWTSKl+evLMuWvoXVUFKvaZIiSuUsD-GT3oCWTho7VWG9o6f5jmRb2LUpRP0qWZnSAlZyKH5UJzqoaEr41a5Ss6QNyNRVNyDkXnTDFUNyBPisr9pVxKS+YKzHcdVwc+aaKxWcdDJhTXiVxSCCReQ3j3kXErtxZKc22cLSfBRqzUlVqzlNh3jZeXe8DWcSZGeOUq9FKayJ6bqK2cetzQBq6LWcVyUFueOq0XMqK2envLRcXdy0TIKxVGTpLPWQfTHeq9yB1eqJuQTmL70I-Sg2fjzeCavTb9nuqk-nmLfcUarq2drY5QR-TvNEz1QabDzPUf-TTxTqDvpcdd+xZAZt1YZJKlTAy02fzzB9I98LxW0qoLjmyfWn+zqqSBrlwSzD6qV0qS2bgy9eZB8K2RuCiGderDjonLDPB+Ka9MGCreU2yEJfPlm1acqjKfSI0Jca8uUQLDI+ThLo+ZwzNYaOz2ZWNTAGgsrJqeRLpeSIyQsV2DG1S6je+TMppGUerZGZoz5GdwS+NSGyp8ioz3WWozppnDyBNQZLQLkZLhNaeyIBuezVtuoSDMX5KdwZcqf2Y5LoxYCrX2cgKv+YBz7Jd5Lv2SEjCts1Kn5DWj-YTfzT+Z5LgpWZrTwUfzXVfqFvlfByQpUxshGQEzo7FSq0rJxraVaKSVZaQK1ZVULySTUKEISfLqST3luZQUz0IaqT+ZdRzRbKu1TZTcrQgdUz4bvbd6mZdtxadiqGOi0yOOf91UBdHKasHxzoPMyrBOa5S2VUtFCFUMyGXoXT0QFxDoZRszqsYdKaEHfDDhSO95mU8qbqd8KdlUSgxVaFN1mby1NmUkrs1eHTmOZlr5VXiSGyXwr6Zl7S53iMzZ3JxCbFpcy4Edcy-Ae1rPhRrSygXqq5FZLikRcfyuZOWK0RTJTTVdFytFTiKrVVDikML1qbFfSLyydKrqKcGrQCC6rcuWSL8uT7TZgforwqKiy+0GvLZtilCA-r6rcof6qtOq4rk-g9qo6bMwMDLHTQhUAKo1fSyORcnSL5f4qT1U7FEde516uT85BxWsEh1XqUR1VyVLWUSC56caKU8S5ZHWchATZJaLbRTSDSRU6Vpocur+CXvT11V5DsXN+rM1ZyzhtfBsx1gWrS6UhisxRJUXbolNq6SdCK3GdD96TKzq1XXja1U3T61VAkfNS3tpYcptklTcTALkhK9xTLyDxSlte1TqzqxT6yWdVa5d1drrLJBeqn6eoyjabyLTcQbqkeVDzSxeorpTqYrrFJb4axZ-TceehybdT2KEhX2KdkWAz01ewr2gjmSU2X+rqlQBrjKZv1LxdBqwNQh0INQnB82dBrF+bJMzFVHVbrmWyiNchq8PkVdu2YvjEPlhrLeevifxc2y4NXLrCNbLDrFaaL98W-jrSZRreyuwziPD-iumH-i6NTKTx2Ynz+GSKLpJaxrZJexr52UArF2S1NlJdHNTVfpL1JaYKPIVJrt2fTqPWZJqNGaPrD2dPzj2fJq0eenrP9ksqS4SprrPmpr72cCrqdWsrwVTpr+KnZr-wVBzHNbwD-GYWDXNRZqBpdvqt9WfyUNQuBH+U4TQpRvqgue7N7CfQM99RnDW0cMrW9fEzsuAVY-NZRjtPkFqNZXMqAsUhCFSbrKlSVFqKOUA0qTuCcEtQhiPhepcYMXcrRtYvCstY5NV4dOKuOSAqFmNvDdZTgqFhdGqqofgqVhXTSq5Sqq7OZsLbFldQdheN1aHv1wWtXyq2tcpzUwqpzOtZtqeaUFDQOnblbheFZ6cuLKthbcqmBuzqIRRBs7mTqqutWXSrmVyrzlgCLNhECLqsdOFftdarjIQwazObhttVawa34XCKcXj9rdRK5ClFa7qj+Caq59SCVNFR0DtFedqbaRRQrtU6qbtS3KC6Riy-ta9rsuZSKwdVlzWuX9TrtRYqFgQDr0WRmynKTDqrynDqk6ZpIb5SI5BRWqLdnLVz-AOEaYEK1yp2XdgxRWJIJRdRrpReOhVRWfTs6Zjr3sbbErRbYi76f2rBuXriHRWazcdWSD9Re3tDRYLwSQa4j6JdOqrWWvS51dWUF1T6KNSpTqg9fCMOerfJkkR6K6RcjqjRdUa4kc6LmjbK8WjVkjxNWurYzl6yLddopddcm4wxZuqvuWGEfubGKFjebjttaC8geT1k0EUKEHcWYiIeWer2kUbrD1auzj1fDyT+HGLvcYGybJP3qA8WMj7dY-xopk7q6xXjyTjY9ja+mG92LDHjSeW8pFVGlSYDVLk3dR3crMaUqBxbMa94sOLteqOKMzKczGOpOL2eSXiueb+r5xf+rm+Sfye1H-LZxNErxjE3j3gi3jn9irq+6b8ju1biF5eYCioNYvqKqfwLzxWgzlghgyzJUWzteZPjA3NPiyVQmC1+cQzoFe+KkhNnqikHhqNjjQzqRnbzOxrvjzlYmClYWMqGDhBLqUZfjLnLBK-efBL+TX+KCTvLqojs-j2UaZrQJfQdWGVRqjETHy69ZrLG9elSJqSfhp2WASR0iZMWCEJLu9SzoEprWk2vgXy1UXzNvetzqudTxK3CXxLPJi+lvJl-Ssld08ApukYiqe0avZqnq5sjOyO+R3qxGXXz+Tjxr++cYbR+UOChNa8aRNWLUxNePy4zZPytGYv0dGbPz0zfPz2lfSa9tb7NL9VZr2LrESMBeprkVdcK3+S3yY4afqD9c9qkDTZqfJZHqypRET79V9TApeYSVzrfq3JW5qOzXYSZ5o2i6zXFKopZ5rRvhYCABdDrz5cydr+v4TCid1cspelcYNWOjZfIgKapTFLibkVLEiYYLBqRESKpfALVzTESbJXVLsZe2rI7rAr8fvAq7mK-q6Ca1KZuqeiSSczLxwBQL7zRTgozQZix4WgahQs+jnORkKLMSvyGibyymiTNLWiYdL2ieME7Ojc0QzIIKRQoZy7Lu3LZMXjJJBSF5xiZzrBaW0To8gC1g5Qwp5iVdLVBZdLvhhoKkNuBybpa01z6Ii08pa0qqpbsSFGfsTXWu9KIGFHcTiUxj31XXoLzWo4rzUlg9PNcTXBfKT3BXFc9MeTLwZZi8ScrmQ4LRNVlZmJbSZa0JwhaZyT4qQrhpRgSMZbcU0tRGqyZbjKPzXQKESRpj0hSpaSZWpaZLfpjMSRRsiLYUKJtexEC2jt8HzarKvKjuaCOSFq9KmFr-7ouDIteb1otSRLpNIUqNSV0LjMXcLzheJaJZXUSALZNKRDYKqxhbgjFZSe0OmZNAsFSNS8DYF5StS7FytWUVKtaQapDSCrviXUMqDeildhbQaSyao8xFfcr1FnHlxtfWTOsZoDRVbarB6twaACrUU+Dez8htQ6qc1RwroMSMKWDV8K2DYrTZaWQairTIanhHIbviQoaRgUrSVtaAj3hWlj2rRtrNDUJTExTobDDY5Cr1ZdijDUmazaaYbw3n5DXfgFCEuT4LesQ4alDUBw5LXtaLtW4bBYS4agdVCzPVR9rocT4bYcSVT-DdOawlYnTU1SEaojbCAvKQ1zHrfbIYjey9VzNCEEjcKKkjcTjdTZ6oTEXka9jfKKwTYzyacW0bUTZJKGcZDamZMzjpcQKVeceaKKjYkibWcTrUAmjaPEfkbBcY0abEUdbRjbh0CbdtyLfsdzGnNz0dtHibcWX0aqjZdzTuToKLviMb7uaur-RVMaLjVurCjXj15jfvs4YXb17RXvskhjOZ9VYPVUxYcUQeRC0r9m2V9jdMaxQUcbrjbmbKjWZxVjUH0FbW-wbjZ2lKxfca-+I8b71YuqSVcPrn1e8aZyqQTztdPry+nkrUqUnj-jd2K4nlG0QTV+rubatx4TiOKIpCzyC8Wzy4Td7aMDS8RCpO+YqlUckJJcHqPSBiaG6ZLqNxdLq7oV3qdxe3TVdf3SIOQipNdZBrFeczDw9aKxultHqKTbHqODpUEIaCyb-lQQzr2aVKF9d0da2dyavxbhrc9fhq-hgBLWTS-jnJWXrcDu7yyDJBSaUc2AfeS7r-eYqbGTVLDC9Y+LiNeEFX8eKbkwdhLK9bhLq9XqbhUUAaJ2cAT4jeh9yfpRKLTWOkaJcubfgU5agJVXSGJVrZcLezDWJbtKi+UXSudSXS3TXEzAuFXzGGNFcSCRP0yCf6aQvIGbYbUWaQzbea29cKj1rV8QaVT3ye9ZbCVJUrb12T8DFrb9LNNmzaDDVpLDJVLVNbfB8lNWcsV9ZRbkiRnC7JYWb1UtZrwpZ2zhzQZqkHb3FzZb0bmzYYT1dfvqHNR8rjNZ4bmzT2aSVf5L+zb4zaRaSqXNTebjCWFdYmVkTxzQkzkpQJbfFYBlZzQOjPREOjsbsES17cVK1zWYK9NaIYtzWgKdzfA7TAVMKxHY9L8pbAKTzSkqVeb9LwfHQ6WokeigTa+bkmR1KnzV1L5zVzdiie+bkhV7bFLT+aL9sTKPgVLKxyUBbAgSilZpdzkeBZrc+BWeLYbgW1midmsPiXtV5DUFbzBdFM2JdIK0LQdKZMV8SsLbq0cLcxKN-mAaCLahrrpToK1iXoL2mpsS8LUYLnpSYLXpZi0GLXLZPpSxapzamkEPtbFt-ADLsBXxbgZWw7PBWDKqrXfc3iRJb3HaoCzHZkL3dYIR0SYpjDrRqiQSRmKTHWZiymtJbARF4LNLUNK2nYEDTHZ47hifU71LbncKZYu8qZTXUaZYN86ZVBt7rn-rz0SzLwFWzKG9aFrOZTrL8ikR9mhcFBeZTFqjZcRLOhTrVKiT0L-LX0LpzpLL0tYu8ZZR1rthRFa8tcNTi5ozLPXnhy7LXBCHLZ3D4us5aHfq5afEu5aoDaUzbbSjxG5rILhncWadCpbL9SYrMFVZNqlVUrLofk7LjcFg93PkGTPPreFV4BMBkQPuAU2mJbfZb6F-Ze6TA5TQ8Z1qHL3ljF9-mFHL6VYGRUfmGTEUEBTOTT-UbeO5RkPGnLfOjrJIJVBTeHm3ZTQHfhOLbFa2gNXL0yWn82Id48jOklKTOswS1hSK7rDduE0Cm18m5cY47Ddyy25QMVqFe1izhXbKcARuSWybY9s+FN9RVjN8ZtmPLpye6VJ5Tq6LMLPK1vtN9uyYa6l5e19ZyYfLAuUZqIVUuSs5A66kxTYatXYOS3XbGVl7QdDT5fdbiSsmr6RJzZ5uHGrHbgQajICG6IjTHFXrU-Ki9beSoBveTrCFbz6uAc66rr-LIlf-K4ftSqFJYnZphSj9QyRArwyal9UFVy7pnLKCC5bGSJHsgrurPS7v7ty7msLy6umfmNcFY-KqHgMyJ-lVrMHYc1WndgxyFa1rdflQqThdC7yrfQqeteU6v4ehbWFU1aRtRbKJFVC7zLURT+FcizZtRkC1VaIrRrcq6UDaVbCKYxSKrTNb4RexLl+caqFrZA7guctbdJQTyZaSGqLVdLElKY4abVYlyXiedbvfkIaX3f9rGRaVz33e0IrFWcqTNRurTxQo5YxAy4XdJ-bJ0ro5A1e4qjHGWTHVduEDtWfLA3eG6gjc9aauajrfKSEq+RZ9aY1Rm7xdQFTEgEFTFWc3jldYkrnhZn4u6XYKwqS9kx+nYkmEubbvjZOBrbZ2KgzdCYFHbGzHbYQrNRdm4kTbP8UTcHbkHSHryTbKcVnW+bmlT3j0GQvyOlXHqEvD0qtkDKjnDoBLEVdZKR7e-jxlaxM7-iMaZlVKi4rRXRDTWKimNSaa17Y5qNqrNSn9Tczp7FdTDsR1bprUURAIkQ6IVdCqgNsSaTlfG7B7em7y+WFLrhRKqfetWaVkgtctVTc6prdzT7qbZ79lbHRnNSo6aHcnqAVdfrzFSoSMrWiqfPZJLPlYZrIpfZ6iVSDTDbX8qovUXad9eWU4vaqqeVYl6G7gRC6KTQrpFfu6bPZCr0aU9SYVY+q4VaICcvTF7JHXxKiaXx9b8VYY+bN0yErYsKFmFS6CFasK7OIIqMVcIrMxU1iB3atr-Petr8Ea8rNObt065QLSWFY1aXhZELB3apDsVSO6l3dNq8uSxSOdmu7CvRu6NVXMzJvZNbpvX5yD3doaERbobdta6qDtfrSIuaA6vIe0D1reYa3fsCyJ3S7TtvaPpmnZvr3VSjUntVda3aeDjN9N+7rrZ+6-VQurLDVahIPZ-4QfeDrfqJDrq8axbQjSyzVnEoosPYQb3rZEa0PanSUPRDbnba4Ys1TO6OdZxLC1S6bBabzq8JfzqLWYLrK1Th7WnjWrroaLzCPbibiPbuLSPQkNeLbHbe6ciCE7VjSh-snbxueqLJuT7rOjS4iYebnyx1f4iMbUTrKApL7+cRTrSbRvThjS7ribWPqJNQFsObaralOFkbhuU7iDjS7j+UZeqz3dG7T1XLbcxVbrI2YA6FDtrbekZMinjQ+rMvU+rg0S+q9+m+rsneiJPdWUr8fRUrk2avKH7Xx6sHXUrxPWnblebmyxPbSaJPQWbOlT9qsOhrYRTYbyXxRya3xZKAK7Ueg18bybq7T3bbxVz6peS56U9WYzd9ZqbDPBXqVxVXqIUrWD9TTPam9Xdr57f7AwzWxqAMp3qwPYnY2Cc+bjfUA7BNT6i-7Y7Cd2QzqJ9abqUzTJrPYUZsrfX3jDGXZ7Gzag6P9RF7bJRpr-3Sg7IvaOb27q2bLGWfrc0Tg7iHR67cHeg6P2Sl6Szdg6qzRSqd-XP76vUV6OjWXDj-Q7KC-ZlE0OTm6vCUkynnQG9Umfhy3nfHzHLes7kIaRy+4eRzdnR5ahdF5bYDUc7KmVrSjiv4Kv0VjLqHQ0yxtR3Kvzbvk2mZgbcscm9m3fxzuvRG7JoH17iDYMy0rbt6OIXs06tWhEGtZlbzhSgSCrZu75qWtqTvctSNOS8RpXb57PzQNr-JFKrZriSLxFdAH+vou693cu6vDau7-ClC1zmW7dfhWQH1lRQHrqVZ6gvdrSLvUe7Gem4pDVe36N5Be6Tdb8ybtTFyNrXFygYdtba5c+6IfWBhvvQ5LPvSdaYWQ2aUuYD6KRdQ6CRfCyvtc78pA4objrT6qwfYDrtA8Dri2m4qYfY4HiWeZ0w1VDqunYh7YdXgrcfWs50fUjqzjXUJY3QyyzdUL7+JJx7EbdjrZuatzDofjrlbUki5uW0cBofNKydU6y+1fjaC4iqLrRSr7WbeMb2bQtDmdd77c6WzqifbgGj7aT7XTTLb9RCKzUJeWrGJRT7J7SLrGdeibM3ZiaI7TEqo7SFTZdcqb+7TC9W1eR6GpYHzwqaxqiTfg7JygL7f0vr6c6TurgYfr7L6RPaNbd36qEebrObTOYD1YraVrfPrrfXcbbfY7r9bfWLjtQG6PfdHsdfcFhuPTmxxJYuKgNTSbjLNmzQ-eBq82aHrs7ZJ7c7SxKkgQ+LfRrtTjARcrlPdaSs9ZXac9S3Zfxb3aC9QSaFPaKamGRhKMNSfiKUVHzgbfhLaNQaaE+Uab9PVQRTTTJK37cR8P7bm6lJT-a+9SsHlGXbDN2XIHozdpLIuaiKB9RbaszTPyJTrQjJ9VA7x-cpqqHR5r58Sv7rCYg7D9eir9-fFKWlRI76Hbv7u3SwtN-ZNDh7Wvq1-T4zH9Wmjj9a5cZ-e2b8vdKG-GYeCL-fKG+zYBCmHYlKr6qw7lZQs6XnTI7MkMJ7RqVrKqSV87cmWAb8mW5bIDafcsId5a6OWliEDYhbIAxlrt3TAGSIXAGKsO0yukBUgcDZs6mVa26hORgHafqlbOVTgGz4UQGMsaMc5Wv0V5ObyrLig-CmDaIaNDeIHKrU+7CyX1jfLaLLeDXLLjOUt6a-St7D7aFb1DWIHqA9wGhvWsyT0s65AReNVgRbQUbAysDwRaoa2raIHAvaWHZFc8zLvfNb3mQ96qEQoH+-UoGvDc9iT8C96trW960w0wreEbYbdA067g6U4b3DUYHfvWMDTAx4at-foG7A5yBtbeGqRnQEaXZMh7Y1Qjq-Fdjj0dTG7sfXVzAUADbFlf9a4jY9RkjcDbUjdeh0jcsxig97rYPYPqojDDaA-WIx4bSUGikdqKWceayp1TjaNuXjb+jQzbSQajbyjbjbVg1SCPwzcG0kY3ESbdkH51eTbijcOrFcUMajrXeMZfSic9A3-zVcXTqKQ9KznuesHzeucGb9gjyzfWuYljYLbebcLa1jR2HrAzUVNjfbltjYcVdjXKKg8QsHNg8sHtg4WKhbQ7q1bRb6UeUSHX6XsG71cdoHffucjbc76Tbd+VaPSTzWxRP18lVpZjZd4JATetdtkWcGEbUOLDkW7bkpGOKYTUZj4TT7ayIYibffaaDrg-G8q1fT6JdYz661WLylWfe64Pf0HOYF2qJg99Cpg09LU7aBrHgxHrM7S8GhPYZ6pPcgTmTUnq8-dF7n7SXaoUdyiePICG0-RQzQwTbztfEKakevH67WaXr-g83bJTa3aGuFBLveV6pfeRYDu7SIdJYeCGSPZCGE-eKGYQ5f8bICX7WnmX60UBX7p7e86jLGiG57ZeGF7fkUl7ZATY6M2LNeaWr5Yb6l7TT3KpBU6aqg+NGy+dZKr-QQS6CF6bBJX1HrxeQTUKpQSg7YuLA1rxKtPYGLwzY37IzWQTW-To7eI-GbO-cPyRI9Jq1fRMbJTiPrRNUP6j2SP6yQw0ql9XGjn9QaGBQwByuQwuGZQyqGNCZfyFQ9DSPvQBbzA4Wi1Q5KHzJbyHRQ2ibbNRKH6zSyGlQ7B8tkpf6HndIdNQ1-qkpT-qSnZGqWcSALupRZhFzTej+pZVKEBUea1Q6gLcpegL3I9hMSY1VLBHeyGYBWw0aroDKPpR0oG3cy76YfVcSVYQKEPWfi9Q51L+bro7iBfo7oHfaHYTcY6BnR07mBRY7P0VY70djY7QLTJjDJp0TlkMtLKOk9B3InTlUwjPDPQlJaRiT46D7YcISfTcqwLZhaKNiE6MMY7cA7vicXXOMIO1iRaYnbdL1ifE6HpYk6qLeOiaLYma6LUhaLBSWljiTOMsnd4G69GW6mXRW6EFf9K6MErq+MfxbWLY20NLcJabhQAVDbuPCOBc0TNY4gb1HQ07EZbdrmAyjLF3mjLEScpbanRAGldVHGxnYY6JxSLH0doM7BrV47U46M6J7sCTpzjiT0soRTZnW5jTqo-7V7s-7XnSCiWo03pPnTkyItV-72NT-6DZXs70FWm67Q8LLjnX5bjfgFb+De+i640WGAvVQa7nZq78tfSq+XQy74rb14evaEIgw+yqQw2sKercN7HlZ7UxhTlaaDZxFKzlTohA0VbEQCVaF3WVbNvSQHhiu96dObFiTndPGznY8KhaSL98w63KPOZCLiw62GZvSu7ywyirKww5zphANaXOW6qH3cob4w8IbrnVN6qA8AnlnusaaI7IHTo8bSjtUSGTtWYazta96pBLQHANWaqM41190uZhGEoUD7hQ7idnVVQmVw2KG-mXbqtw9XGdwwUI23fDqXraeHojceGFcMj6muVojrw8xr2uReGFiIgYUjTc4ZRWDaOI-RYXw81a3w0CpYI5Ps6bS4Cogw2IYgzqLkg6Ky5fYtzMg6BGVuSja1uXUaCdWNDFE8zaCI7kaUI0jaueu6KMI-9Hwg9azsIykiN-XhGCSPkG0zU9zVdSRGddT+Hpub9zKI5GLTQ4v6YxffSFg6LagFuLbgeemKpbSIrwbZxH-E4cahI-mLR-Z0bixa7ikk-dG7dfsGzbvb6DbVJHBQXQjqPZeVT9ApG48e95lI-38x4yK57bWiS42V7rhfa+GoCNiNITe7b88fcq+nSZGOk+RxueRZGFxVZG6fXXSGffKymfTX8iPWkrRg+3zefbCrTvKSbw-fcGTxb+9B8f5HBPSv8go+8HN4lPiwowPb8-UjHxHSbzMJVyaxpDyasUZn6So+kda7ZyI0oyXqxTUX64Q0xUco2yIJiPlHbLIVH0kcVH2DohMVWRCH67eqaqo0n79k2-1+2Tqb1YTRqR2SiGdYW1Gk+S3rpo7J70ZFRLM+Z8aYCXRLK6Q0GuoaE6zY3navrIXyxrZUGyfbinl7O56PTbaoWOPNHV7Zrylo3FxDkn8FPw+gDr-ao76CbOzHUV3yozWwsV2Ze7TjWdGAHWSH-zn6Kew8SGLVsP6wLqP6Ho4Z6J-WC6gk7l71zcI7zNcoS-oz97Pow2iXeT9G+zYqGZw2KnAYx4zgY9DGYHXKmdk-aCoY4Q6YYxfrIo9FKpU-ZqGHVJLoUwNTJzX7G0bpw71IvyJcY9QLFo9uaXo+WaEidI6nY69H8rXLIPU+7HdzfQ15HWHH0hH9L1+RzGTgxBKXYxULAteSQXzT1KRPcyG4DaXH+neXGxY-pbJ-YBatpeiAZY8EK5BSnHicArHeJK8TVpVDKCA0rMviXDK3pZfBzbqk6ZBehbDY-81jY3FlTpY0l9pthi1BWTGJ9rE62ofoK-EOI6g7iCwQ7qk7aMU46MnR61fYwZafpSyhlHSHHU7gzGQDRHH3fUXHhrjHHsFpDL3iWOtNpeLG-Y0umASdOHWBVbcdLbEK9LfEKWE906khXCSk09EmlLUTKhnfDLBMWM7jLXHkHMZbtF3c3HShdZaAtbZaDQ-Za3-R87iOZ-6LQ2RyAbr-7-nQLLAXdTxgXSLKTndmGMsbmGJY61aPhZQH5ZSgjafb-rnpf-qlnVKTGlas73-drKAM36GgHhAaQMzaHMTkLKYsVO6D-VAHXQ+wGH45wH7ZYjHwpC580KJaT2vQ953ZVtA7SQlj9wL6Sg5QktV4LxnIRAHKqHgJn2OXQ8v1Yw9FcOS7MBqxnJor95qXUW7aXVArk-c-R+4ISDdldW7coxy7IyX3AjQMSdC5ZIl7cJV8q5SK6HFeK7eg0ah8yeOHgZnK6tdB1890xWHpzrWSyvbiqe2iNHvrH3KzXUKY9XVkdrXZMyjXVpjmyR5nLqjPLpqZ+irXROTF5Y+tl5QK6zvrvKjrToy3sne7vXQiLQkb3LfRft88qDuTOZT+zOY3wnL5cEbUPYeHWoHfKaoUG6VEdeSUo6-KyaeQCP5Qs8uaKRmxbP0mHya6EAFd5qY7RIzuOe88HYlw9IFUQg63TpmDRZ8rcvho5PAgNmKjb9dN4x4Nt40Vw5M-16SDaGH0KYVkFLTgx+3SobKFXhTh3RwHiA2O78mEQn0BF57DIWqzlvX-HWA9RnO5S5nBKSAm-heQb13Vdnr40fGIXaV61XbQrYXc8UGI-Hq9aaoryEbym7vYZ1KQ0ozcE8978E6OHCEy-HcI7OHUucdn7DXYnjA94b7A74adU7YGUar+7XPTVNfoTdgtYqZnGXApLZGuIYQdesCU-p4qjMzgnw06EGOE4VnAg2jrMfSeGiszj6Ilbh65Wfh6FWSMmWfWMntWQMGyPax7Xw-trm1YUn2+sTyWxaUnlkeTy-jTRyNccUqHbZ+qOPRmqp-uZHyYZZHmE9sTvI2HrfI-tm7gx+5I-fjHWYdn7IwVbzelYsF5Pd8nZ8Yn60NUfjYQ32ykEL1Tu0P1SNPQXDoU1X6IU83ra-VH6wssZ7VlaZ6JveZ6kwyWGUE8l7qE2QcCIul7avY77T-RVH0ozotKzVcqQXaJd6E3QGHlchnLPUAmzvZV7tAYSqwvcSq8k856tkxFHaU26rLNWAmmaexGtNVl6q3e8rQveTxwvUEztNfry-3eHmkVR56buiN6i8+DGNIpirIXTRnd3cQGuA37nHNbhEMaY57yY1P7wo417jU6njb-W1nm-Uj96VdVnv7j14ps2gHgkLNnMA527sA4tm2KbdnBIeN7NVV7mwrT7nk8wwqrM+RSzZUwGyEywGirfO6O8+q6ptU-GIc3AnhmXt6EvQd6t80d6d84AnTvSKrzvVUC5rWJS3Icoqr3Ydr7sQ2LvVViLhw8DmgWaDnD87D6DrW+63A9SK6Ex9H9rR6q6E16q1w+-obrTH6SE4XGXAz7riE4DnQ1QfpFc-VLDgZTn0PdInoJSQW6c8ona+QvnKC6j7l+j7IZc36zHgeUGNofmqJo9xKag3zqhngLrt7bT74XQznheXZGpdQ5HRkx2q9NorrOfU2qvkwydxg4na0QUPTUI-Um5E6L7HRfKUyjWOr6jcty3ReL6y1domZ1bT0LEzDmk4qNFVfYRHmQbYr4k9LmRff6yuI1caeI2yn+NcEnTfV4nDdYkmjfZgncJjb7xIxidJI78qnfQOHNQSw5tzG77t0xL0cqUoXPFpcHeeb0nCC0k7lcxSb07VtZ1c0B5Nc8ArQPmCHrhe6DENdscc87qnPU3snzc2bzU-a2B0-ccmQQ3nq15Sqan8Qwy2TY3bMoyt46o3XSGoyTgmo-+kwUwiJHczX6Oo3X76U9tGOgbiHmU-tHeY4dGMzcdHSQx4XB-edH-s--nqQ+A785hMXD8QY7DU6l6JU0I6OQ4fyBDWUSmzS3mn7bnnl-bTG72SDG9-c4n00+qnf2Xg65C+Lwji-7mSEfKmjC7nmh8W6nri73meQ0Pni7San1i7FLzUx-rLU6160Y7qH0M4s7KLT+mx2Ws68M6AaCM3rKiM8PG--cA1BZePHyM1qTktYd0wA7yyC48ZbHs7xS1Ie6HWmZ6GEA9FbgkNRCN44Vj8DfSyl88GGBvTtxQEwu881VtjDZrnlXwvEt0Io2SZmfdmHM2ZDHlUgmrOfvnx3ZAW9IQnGH1lsyYCx1szs85nFVdLTBA+lbWeWczRM448ZtYpzyA8d6Ww+-nYRZ-mp0O66azQAWDaT9mvs-x0gC6gXzVaAXLVQQnH3TtbtOeDnYc2vp7MycXLS3974CwD6DA77TXDVfpglN9qUs5gWmE1AX8WfjnbKQ6Whw+gY9gV4GJ0z4HAjX4H9w5wnac050eEyjrIy4xDqcwUbZE0UarEydzwI2tyEg9L6BjSaLBo-ayMwKTqRocEGFaIYXEc1vS3E0x8PE00GVEpEHGC+CbVoSwWatc6bj7VgSOKZ0YqfXjqafZwX1DC0HJjYLyBC1ErOg9iaW6eZnBQS5Ga-Oqyhg2eaRg+znXI-uLLi4eKAPXRHvE4mXs8dnTUk4b7jdf2GwuU4WKIy4XLdSWLLfRkn0C+-T9fbWLfC5UWCkycGaJFCyyI77rZxdAzkTYHrH7fx7cSFnbAo4kWGYVHqAoysmc7R8n4NZ8GLlNl6O2dP6bkynA4oyUWEo2LCwwQyadc58nyo0bnUJRlHgK1hLtTePbqNUiHQUw7m9Pe1GhEz0WsQ20X37U4qtcx36++f2CuU0PzxiyMXPzsA6CgzqWp9XMX5wQsXS7V+WOlaKmPcwqm4HU8WZU42diy5Xn3i2RqOKwamLvigXeKy2aDi9Ojfo1xXYY7HncC0f7NUwJXl9ayHVQ-qnvi0v7f+TTqWHf8WIIf5qtHdGngS6-7QS7hnAk1zKB49s7CmZhW1SZZ9AA-Jb4Dc2sOWmdcL89QqcS7lqV41I6CtUQaJsySXUA2SX0cXNmsAwtmGaXt6oWllaTfkECSsnlbL420VDveQHEw7vmk8x-maA2DmjqW-Gp4-cKJhec7v4xohrSzSWEMxNblS8gmeS-oGeA0-M+rccIoE3JFQRXdnIqwXjxratLKA9yW4q6gn3sztqyEciKaKye7AC8cHlA6drjSyDnTS5oH0wxQno9plWzi8AWlw29rgcc6W7S8uGhK7fm4cxuG7jbEWucw9ays8EqyC2UJlq5Uxoy0alY3aojccb9ayJcInBE7oRbw8Cn7w5MRZRXQXKywwXrC9DbFfYdypEwWWrCw0mKbbEisy3tT+AkBG1MxmWwIzUbkU3oXNC1kGjS4Tb7iw77l4ltylfZYn1E-+HujbYnEc1hHMyzAoYaxaXjC54TTC+rjyy8iCdyzMafE0zjaIwJHxRd9yaI2sGtfWJIwk5O6c0xLaokzsaJDfrrMa-La3C+uXLo4yHBfSsa+bX0i7Cz9XvildG0NV4XjyzkmjgyTmF+vFSrTUlTFI+QJGPQAGATdUmEZex7Zg9TjdI80n9I9CbpS8LHjI1OLNXUSh-bXOKePQ+XqUzQm2g72WnWFibYlTLr2szBW2fTz7ZC3z7pk55G4i-UqHg6eKVeUPiXy0xWo-cFHKgqFHsi9MdUcz-L2TabncnQCHii4KBSi5QyBnln789UBLKsxkHs8yPm9i-yGCizVGAU3x57kxfiAg53a7-W8nUcm7XKPVqtojrkW4Y+6c-k4UXao2PbS-UsHGo0Ki2ixhXxqeiG-rZ1HpUbCnfXdRLfTWvaBo29WTRMNHMU46bhDQ2X2C6T7T7cjHz7bNHiU1fba+bfaLUWJKYi4Ob3TZtHYiH0X8K5XKCzSynf7RRW1JZymGK+aszC6RWp+doy6Q61W-a4LGno1PX2K4PmN+Sf7VwwDGS87xX9i7I6KGuJXNzkjW7i7DWT9bJWMHS8Wz-Vg7SHQjGH9UanH67DGPNafNRK22b1Q4w6Hgsw7v9R+kQZTDrMY+lK+Y4ETeHRAL+HS6nPU26nKY4THj67OX4iag3Dzeg3m0YGnJC6bHVM-4iIvWGngGXGnNHUzKdKwdHuHd1depSUSOs+fryiUY7k0+CTj03U6xU3PKpY8BRs0+Lb60-LHILWK0gmucyBZkekQ4DDKgilC0IA0q1pmChaqhbWmAnX80gnY2n0MS+xd7VE78LcAb8aRAnrY4tlSLb7d7pb2mXo-2mCEIOn1Zd46qTYxbvYx2M7LKxbe4KSRCG-zjuLQU6WMUDLURZA2z00JaEq0h0hG4JtZsWI3y0507gy14F93oq7yEy06D02kKj0-nHI4407qtXrGmG1en2nRtiK04umYm86GJnQULcSQ-G304SSP09pWv007GQS-RqTQ73GjK4Bnv-cBmYS6Bm4tV2KgXZqSarUdY6rTmGBhZc6HHmobF45yWFZfc7JsjJnyROvHZ8y94TDtNnZM95Xl87lSu3S8Wn7IFW5ZVGHZOaJm6DWN61s4OcMzut6tsxq6+fmaX5va-GoM35aYM-0KPIifnlMWfmj46liaq7lW6q6qWKq2GGEEaG5qw6oDaw2g5yq2WHCrcc3qq9Nizmy8r8q2TBSazQS9DaQ4960tbsEyvWFoU97LaXe6dFR9jPG9sWXtZDnf49DnYa5QnlwwgWkc6NXnDWYHNNQaWv3puGgy9uGlq0h6wy6tXqC30ydq1uWtq1wm3rXzYREwZ6Dq6db8a11y7wxIm0jedWKjGmqIi8uWRuaYmmWyS37EdjWTWX+HkbWoWIIxoXjEySYZfdSkPq1L6QIyEoOW8r7lFK0bbq3aLDwc9XB9k4nD-dBGHE-DWLWk6mZWxPnGPpkiV1dRXzC8RHia1jWlyxXsia6zXFjWUjCa34naa1Zw0E+EnmI+fs6S2xHqa-MHLC4sHoea9X9tVzWTfduXjW3TW9y8JGgWyZLD0GjDvCzTpTy4HT4PbJHx+vJHBc7kr48eLXVIwz1MqZLnPfaCaeW0wX5a0lIb9GtGZqSrXOk6rWZxRXK7y9rXVo30n+CzZG8PRkRhkziaBc2znO1TOWrazK6ba1Ra7a-MmmlX5HZkxrn8zYRWoK+HWCRRsnPazeTva4ylfa4sWYo5hrA62mhvxeUWa7ZGCLk2Hmrk9CHC6wnXGKknXGMG3aZTTBKeYvKbmYPO2za3HbLk9mWOUU3aGiyXX6o2XWWixXXuGd3HjZcaaMQyxqMPg3Weo3B5SU9eLW68YCUU89U0U2dKMU6qj8eJ2GMGD3W8U33WI8wxn+JXNGR68LX6G6NA77Y3zJ619GNo-X729TtGmU3tHe9Rqst6wmau-cG2D2WjWHC8mbs5h7Dbo4KmDy7220i1KGf68qG2Kx2mn+evrKHQ-WaO7A7zpUqnni0i2pKyHbt-S-WhQ2-WF-cNXRzY8WT6xQ6VUysW1U5fXViwA2b64cWYmRamIO38WIG+jGKWWlKgXoOiFzfA3spYg3fU2o3pO2JX3U6THxHRgL9zXEMUjtTGyzcJ28G3OnMRpcTQ0+FNcs7k2KG3zc4QvyJaG0sXE0wW3vzaLGkm1tL4M831mBVmmCSTw25Y4BilpVnHV0xwK3HRunYZT53h0-HSZG3479Y6g5604o2dWk2nf2y2mFiZCX204Z3XNF2n-wz2nMM0rnI0y9LTG5k9DiZYKx03IJ83s42lBjZ3pUjxarO93CF06EX04xwayKdBaXHUzT+idTN-G1unAmzunprplWQrTnHD03nHqsQXGsqT06S4x52n0V52xpeY6Wuz07H0-ZjDrJk2m43PcW4486tK453D3gU29K0U3ahR-6IS22nLQ787rQ5hCGs5ZXES-U2swo03YM803grdLK2m0gmE862tUMw-7tu886O49+n9uzhm-0zm4XLcZX9ZWZXYtRLWduJBnFvb53MS9bKNvXRmRvtCnCqExmCvCxn83SPA0XZxmYAqiAiHg2BcXd5gRM9rghM3GYiXSHLxM9F9JMwGTpM6j2s4MVw45Ri4Iyf1nCJrjgKLeBSNMw8ns5cKMwPMVICu160V5bq4vFcK77XVjnQPTjnvUJZmNm1oH65cqiFOdXKQm0c32SwhbVXfszxS93KJ5dq7gs7q6h5eFmR5Ta6os6r2gs4PERydW855Vr2F5Tr3rLvK6yyclnGI5pEXXUlnYs+dimO2E8vXfb3lTFlmoxTlnSc2S243RTiKc+tWjyfGWYyxQX0nl60hbPijwgrSFasybZ6s-CWf5ZW2Bk0Az4I6jGtO65XVSoW7HHYMh6e8pnOe4lgHYwY2hs57zCfhz3Ge1vBme516W3aSXqaVywO3WM3V8-5WEsstm+3XGG5uvDSVXZtnaM9tmtvc-G+S2TWKKXmHM49znivdD22+53m1m5KWrm-LSYk0822SwXmh+ys32+6P2tDV-nOwz-n9DcknfmxTFpi8eq8C7e71OiaXLtZC2bS4uHSE4c2cC1x2MW8v8sW7AXQ-nYrR25OHPExjmzKTo8-dUOXKpXjnnA8n8PFTr1+e3h27zZGrQy+wmCs0Ngyc5tWQg172wg5zAw7WuL+y8bXo7WB6PISOWauoMHFq7O6uaEe3CeaLXik-G2mxYm2Rczbaxc+jXSG2x6pc7LWp9FEXKU119da59Sg-RH6Q-Q7XuifyHna77C+2zeKB27WMZPWnzQjse22638HEK8XXT8VbnJlfsQVfZp7U+Xe3iJQ+3a68xXQs8ybtThfW+tcBRX8+03zm91rS8yroWK4Hn08xl7M86Hm4K5vaLlZHnxVdHnXi1lX48xZ71aSqWVB2l6YAWnmK8xnm-CzoPC7YBWl-YnF88yYO1paN6IpWDGrB2XmbB18q7B9-ml2ye26Tg3nYgU3nmkZx27K2wHzs8r2ZFaoPji+KmN5TV6B8xg3JK2qbjcy+Dfiy7riaSi7-4DPnifCVqhm+SIq+z5WV835X78+vn9vfM9Kq0VaNlW-m8q-VXeS+L3+qwt7e+wc2ZVat6uFffGR+9fnr3Tt618+GHH85c3Fmy-mJjkoOPmw0Pszva2Iaxgmf+79m1FfqXoW3D6qCCOHwC71W5vRL3ga8i3j++0Or+3OGaW9yH4WdCynS16W0C-DnbrZsPIfcgOOLGHS-SyAWAy6f2ny7lngB-4G0fX72UfbonQB7GX6oRdXHq8oX94nWXxxYl3e69zrmy7fFbTW2XeCz2UDax0GhC5HaRC6zmxC439O6VcOG2+3im21MmW2woXky3WIebXy3rEzoXsy0vT9Rf9W9E9oWvWzk6zRZBHgI2q2GjUhGmjUTaWbQRGCO60H7+xa3SI9pGVoefTbC+raOa6d5bvR8OVbWyPBI4G30k+vXMW2JHea4cGXjYR3VrWOQtQWKQE+yk3ak177TW4XgyB-764I3gpGB13G6B08Hu2ykWKO9abtc6wOTNVkWvgzXnb+zNUpJfUXUUdO2jnLO2qGRUWo2wgOva9sn867pqJ2xRqL200Wr2zXqCJVlAq64xqsK1S2cK6-a8KziGCK5R2iKzGaSK2KOVNnsTFA5uXro1MX-m9GOaQ-FTszfSGpYT63GK0wOox-EPq86xWWOzl2Uhwg6z6wwnPB28XVi9fX-U++zyxxDHi8-P6NU0pXeO+oPmO0-W5Qy2P6x0l6di+f7Z5ghzyHe2aNQ6A2tQwj8KdmhnqLVGn8m36nCm393KSSU2NnSd2gM0fdzu+ZXbQ1d3mFcAGfhaAHUtXUzHuwvC1vZIrstaJm14V03kCj03OmUVr-QxX223cUPRm+7Fxm3NqZMfgGGSxA0pmyyWm+1iJTIbUOxh8KqLmwfmmhxOHBpdZXBS333T8w8OgmvZWxSzC6JS+qrx+zCa+A7KWIPrAnhutUOHsz+OuS+MP-x+2HZrcv2mgdqW1+9d7N+28bOq3gnuq6sP9+932LhzoHhS9RPo9v96Jqyi33DdNXbS-WhXS1YGPs482Rq+KOmRScOofT6Wbh4xOfIfD7Ay4j73fXlmgg8y2Iy0H24yxh6mWTJPvhwKPfh0mXIa-y3Uy-EH2y19X9EwK20y3mW0g-mWlJ2DW7qwyO8g0yOeU4a2Oy-QWWStWWobbWWoc0q7pS0CPQOyCPLJ2jVuC9T7IRxWW-6OH9xc-rWq24zma2-ZHmffW3ERx3SxyyiPQp-HbLaxiP1fDMnpeba3j6aqPLEVyP3W9xHeR3B6cx+RHzjf63zfSKP3C7MPbjWG3JRxJHck-YO+R+eXCB7Tz0207akpxQx1RwrnsWx+XlkzaDVc0kW1ec1P3zVnX1k4nrh27nWY63kW-U+RruqaBWg6+BXreaCHoK33bpCwBWQ+VfW466MrR7chXS66hXWi7e3f061GQe10XsK5-qtdQ37+i5GOjR9GOOeskmyKxpK4xwLVzJ9h2SOzPq7o2KPhUzQLli14Pqx+Z3Sx8WjNi64OBO3IOHB3yGv64x3VU0WOOx3dMeO92Pdi+2PHe--WyHbAK76xgt5K3-XFK2x3ZOz8X5O1kOdQ5pXuY0+aX-TqP9K-93w4w0Ksu6d2lOH86SMzH27ONN2BS4Nqoe1BPl4e0tcS6ZGord6HsDcgHitQGHlnHeOKS-NmD41KWbsxGHT4wjdQqxfHpe9P23B3utDurVWsJ5YOy4Htm6m5mHoM3d29m08Kjs7C2HJ1VWAE7+PdVTzSGw9SXG80G4IE+MJSqyhsuJwVWFSyrOF45hO-xxLOnsN83WQ+v2Wq4RPmq2i3-C1Fy1raC3d+z1XKJ4BPbhxpTaJ-C36J-aWhJ0cP3tUJOL+-NXGpxpH2HW8PsPT8OJJ0eGA+6S2vhyM3+zHtWnI9y8k5wYjToPS3wuo+H5E1ZOVYjZPFRTkbpW809JWyom852om8RymX0p23WiRyeNhW1oXJ1eoWCQSSOpW-K2qdY73TC0WW-60q39Sj0bVW1QXMbZq2+pZsOSy2ZOQHRZP0c0KPtfRyOnEfxGHjYDbqI4q2ixaEmphwt6Ik1sbnW5PZm8z73sxalP2awSOqYplOYx84Wcp-urd5+SOAeyoqtbRKPLCyeXSp2eXjbYLXMlQimSkwm2yk0m3Kk5LXU2zUmZa9eXGk22SFa7m2OdTN3C25OLi244qta1cHEO3dbrI-H3q21NJhC8FP4lQRrppxMnop3V7ra0eL4i6+XWp0ujgNZguXa8wPo-e6XdeeaOkNXnW2QyMr7DkviRpzO2q7XO2w62vLGhmH2HeX6Mghyu2-a5O3bkxu32ENKbU6wVGu7QqbTk1vic-ekqZp0MrBO5yj468rDGiw+Tmi36PkQ4GOgbpCnnc-bm+lTIwM+b1H32wWbP2xSO8+cWSHTYB3rA180QO42WedVNGIO56bh6-U9r7XG2yU-B2J67x682wSmZ68IzUO-tOF68wOl64SGCp6Pq1694vkx5vXzp9vXaQ7Pq-F-vWE07DPqO+6Ob2YA3V-ZxX76-9Pf65Eu2Q-yH+K6-WOOyxPR8yJXdO0A32O49PD+w8XIZ7fXlU7KnJKzxXJOwOOoZ8A25Oy16UZxpWbU74Tmblw6UxDw6msCOi2vUg3Bpyg2pHQZ3XU8J3jOyubTO0TG-JZZ3CnYMxi+37c8+wQK7O+GmHO193tHcMXqG3o7FDuEurK5enPOymnvO31300xw3M080SC2kF2DrotKtEErGF4ZypSsCrcfekx1+Iegi0nVWnfHfPGQO7g4FGwes0MaudTY3+2DQxbGqw4bNAmf8JdG3dLue0kSjG7+gnWqV2DiZ7GPpZV3rG+77e4OMv9G3k6U7iG1u6S42lGW43qpD06V0++Ezl4CMLlzcVwmtcuT02HPSnTkLZe2F2QbCN2Im2N3viRN2o2lN2L0zN3CZb+bWG-+acW+iujLfPHJnY5ieFfiTOBVZb2pTt3+knt2sZwd2wS4ZXFxyNTwDVaHiMxd2SZ+D3pZ0mpkq2LKmmx5FfOyc23m4nml44EDIre6mU+3038hyzP9nGzO945SWUeFrPQh8fGpOdsKz46xkwq4LO0J+yXb400Ud3VfnXswBO+q0BOmIjd3TnQ8LArZsXEB0rPQm--HTZ2LPzZ662RrVzPerTc3ZDTWGhnYbPFh6hPn80GvEEyGv1Z4QjGqwarT3XGObZw7POa-fPBw3cOpYq7OKJ55QpZx-WMW6SuB+0+XuJwHPxq3xOEWccPdh6D65q7xOxJ-UuwB+TmgB173iW-YmacwpOE57tX-OleGaW3POxExnOycZy3+uWyzM2zWWC5y3PmPTZ0aRwmXWW2a2Igxom4gykG-q7XOneBq2xW1SPPq8XP84oDWybUPObRXOvHy8GafvhjrVC1TbedBD6J1d3PEawkvI29BKoyvq33E6LqjWxPOE3D-P9cQlOAkyU2JO8zWQk+62rZ5gCTmmwbJbVTWNZzYWd5zyO95962ma763sp1+veQfTXjjTKOdgzxOg-lkm9bSVP+az-2+c6PW6PRgPfqOUmKed-KP5xLmv58QOf50zyrPOeuhY0ZHgF0XjQF2Zmekw4uK2-c52g+HbYR10H4RyFPs62iO1da9PeLq23h8e23aBwsnwNUsm8F3mPDp-22MC0O2SFzkX+p1Euoo9v8OFyBW7RzhrgQ46OD216C67Y4PZp9WP5p5QvFpxSipTVu3eF88n+F-u36F86PkF9HWnB8JWJFwtOVPd6OZF76Op7ZXWxB-Mrgx4+266-FNuo+ou3283X+o0imJfemXcJKo3wPjfnxTFinVLmwXnJyfbwO4SmL7SFwfJgtHF63Yv8eBqP40QPX7Ua4v567mT8x9Gbjp1dOSQ2dPQl8R3e-ePrGawP6at-ynSO3Jrqt7mO3OxEuxO6PmaY9kvYl+lWJK0+uc1+-y6i12ODB02OD-Z9PJOxcX6O7kvtU+DPuzb9PRO09PxO1nnyl79PhxzmovNaNFrU4E3bU5rBY0zjGNO0uayUx0udO7WOlGuB6qY0MvL+f0vMrnCortxub-MvTHRl9Z2Q0w9vUOdkSaG-yu5l5Q2Fl80vPtwLGVl3E21l7N2Nl-N22GwDPBpWwLPgXsvh1nNLgu0cuuiVm1WzpU7IuxtLou1suyuztLRo1ELHl7mmG06l3lG6PwYtx6P1G3671N+HY8u200MoAY3PU8CvyMKCuADWY2R08OkoV6M0bG8Gnp084LQ4-g3wtXS00V0E2PG1RPRMZ133B912y03+aq40Su047JbvZ5DvwmyNKb09Svom612yZ1+aQdyw3anSyvT02yvyZct3649TLuVy5iCSXyvyG99vpx6dvZxyI9+nuCW97kD3oS5tPR4xRu5Vz5aFV1mG5Z2lXQXRDuFbmqvvc8zTxhdqvLU7Mun-RjPO49KSrd8U3-08d2JVwTPQsdKu1x5d3SZ4lrAhZTOoh9BPyrVwGEexg9EXSj2ch4Z52M1dgMXePK17Li7wIPj33cIT2XSeF9iXaT2-Scw9-IBS6us+AODzWnYE5Wu2xs5nwbPk3uNB0grNM+z3tM3Y3dM+LhO93k7ee99YMyXU9Be0-3byxK7BvQK7S124dVsf5cTHrOSK13InW8++ENs3P3uh6Xc3M848b5J5mVyCMzclga6-M7a7AszY91e+a7pB1qdCRqb3T97r2Le0XLV5e6Wjvkegt5crgre5xOYE-vKrvi73tyb66N7WcWnh12ur5Sk8I5-lnY558O+11G7GF3Fnynu-Lms5-Lo++BnzKnH3ED2bRs3Tq3mU1T3OVPJn0+9fBnkP1mB94NnVB8NnC+-3v2fP8d3K5Qet4zQXT4F3uCsiavqeGauTNRgw4Tatn4E4O7N986uXs1ir1m+6vBfsfnFZ-32194P2qZ0r2YJ5dmp+xGuHs+xSx+8MOUzuIfDd+nvO+8kt01+gnM161v5A4C2MNyYbSJ0DnyJywixwx7P-Z0NX0W-Gv1w6G2v3Y2vLFTf3ON1rrC5Jjmp9yW2Z97OIXFe-2Cc5-3RxcTmCN6HY+nKaxFfBOkq7L64OB7OR+d9HPSC1HPnh3JOPreAfJJzNBIB5Xwja90HxeXAPhy45uOcxz7Gu1NPYK0ugV9iJvF9knpCNzB3XyPR6giG-Ond92WqN9LWaN1PP7MPVPIF34ayTbJvhV4KRlpQwPPy3JvSiRLCzk7rmQj6ovWqcwufgxSOeB9VGpF5KbZXiR5eWN8EvySov1p7wyJB-tWpB8sqZB9-vBty1bTB77uLB6tS0aROdNwv4O8J7oPFPaWaQZ0nvvPfx3zVxyXXu5ZzxZzseQvb4OwZ5EuvU4WOVN85uTN6cegmnIf364Ktdj9ec4AckPm23z1Ah9wPgh9-XZDxvnGx-V62809mJDyoe4t3pF7j1Cqg8wCeYpz2OnN8ZumvRTHkZ3f7shyn28h117aD-Szh4NX2Hx7X3yhwMPJ+2VN7VzP2MJymvxDewb59xPHWh8IfwJ5WvIJ6nvns+V7u80bPrs0Vavj0-mFD8IGlSxqv6h9hPJh+oeF5-bObvQfPLfu1WBa-mvDS8sOwC0YeICyYe616vuUB2sfLhzWucuZ7P614HO618HOW1wNXAodD6IJ0ANnZxDrRJ1AukfdEeCWxEfaC4ZO7Tz8OSB3rq7JwGu5ewXmv0cYvgR7IKvJ9ouSNd+2a6cuL-J4IWhk0FOWcwJvJywrrkR0GnBN3+c3IwUe5ea22VC9Ov-nKpP8R2fPLUkYnEg-3Pd10K3Eg0ZOFWyZO7-ajXLp75PWRwuXJ52mf85yuXuR2hutg7oe9Nr+vj5+eqGz-YXEx1SHCp9hvw25Lt8N02emHJG4gi9G5FRy13v53UeLg3LnCqQ1PW1+1OWj2HuAd+jlkiyElUi-JuWB4puENcpvXR2QuFCTaP2vNQv7R7Qu9N-ZupA1UXkJQiqoQ8NuxjxKalp5e2Vpze3CJb5u-tIsf6fO5qGCRGb0O216hi3-n2Uz4vVNgOfKK6mayywBe1JemOsqJmPUx1CiD652bno8g3hOxWaQh2NvIT0NvazcDPRtyQ7ex2WuXNwtuSl08eMlwUucL-1vOt4kviLwNP4Y2heGM+Qudp2pXwGxlYPu+jOdK5jOFzw3prd2Kv8M0uPymyuO496D3k2wiXNxydTkSxA1USwE3tly6HDx26HzkR6G6Zzqv6VUSX+m3vCqaW27iTyUOa+2UPYm6cyFtRCtXx0cV3x9MzPx+se481cezBzcfQ1wyeD+yYORhY6GhSwCOt3eJfL87wepD-KXeT8c35tXgHFtfIfOD57nRh2bPU1xIGl+4YuuwwROuU9muIh7jPURdv3Aa0WuVT2sPRrps3wZzRObLz7OLrX7P1T5dahJ5YHw3tb2TFYeWsr38yzT2yeLT-of8C+vEFq0rqHT1GWXh+QW4j1TmYj1j745wwfD5wTAf14oXYgwYmNJ55OD13mfEpnpOzvAZOuW4WXC5yevTJ7K2xje+uWR7XT0DwFO4F3COEFy-3vii6PyyZzm4z9GehN5Mm0F5iOr3g3jnjySb19gS3XT1m3CffZPA157b-HSYutoaCPhWeCPC9lFvYk52WfJwQPaan+vCEhOenw3WfYN+2fK5whuGt5evgN09eDfQ1H4N7cTEN4xWea9fO+a9KPOzwDmLy2EX42VWWHhw0eON6VftR8xfWY8gMU7RJvTJQQuup3va-y9IG+p28fMT5KnPR8NPtN8HXEoxNOTR-NeMjxaO3R8kuz2xD4PN9YRZF95u1p9jONp9XX-N5IPqL9OW56xGP3F6VvPF1h3Alzh2To1ofyQ8yONy12faK7JqIHXdO6TQQu2xwZe0T89P0He9HIcaFe2OrzCUl-Bfil0ReoW6cXzD5NvCL-EvSL0rez+8JXClzJ25K4fWkO6eEKL+5qFCZkOcT6jPsOZ93g94xfQ99hnw94d2bd3jOOL4PGKmw7vPLbxeNx-eiHQzZXKM2JfOh2btjx3sKnK3wXRHSn3fQ9gqPK4Sfqacpf7xytEyT+peCvVM3IwzJyMdnJz9hfQbPLyrToq3UPlB+EPGT9d2ZZzs33d1-G-V-Xyjr56eLL682tj6KeLZ5lzCq9c3LY9Gu7m7GutT5IbE1ybPk1+83TL2mvcJwFeV+3827Z1djiJ0n0Ir0qfDD-FzjDwIfTD7LuBt9qeGJ6lfkC3qejT9YebT+JPnT1JPfe3i3H5d2ugN7wntq99aU54OvqW3jiR13OYx1-FSs5z8D9rzOvn4oNfUTt+Hap7+HV11DXNE-UHN17mfRW3qKCzwr66R0DXiy6evIH8evrZy1e1106KzuS6KLudpOb171cSz1geyz6POilZ+uqz9+uXr41fkN-g+bwwTXJT7jXZ549RQN4lXWiZEmmV1enN55OvZbX9ePW9brZ7+a2SHwG20k-lOQLzKCb1XTRezwL9+z5Df-88Uest4JQyj+lgKjxZXKNz4qPdVpGazzpGc8UcjPFUrWTr0Au1ayAuzI8-32NzrXNR2LrQz32XeNwOWtxabWcj+bWfkYWRtr6gUxN8jevb4ufcMbguMbzHq3gz+XYnsQv-y8PmCb11uKFz2yi6yn7Dk0CGM-XQvBFwKa6JpHWhqUcfLz6hfeB4nXjPMnWvebSi+F+nWBF+8nRDlIXcj6IvyVc2Prz+ZvAUyhXEQ6tPHz-Mf72zXWlj9zegty+2Qt294n5y3WIt7oWpe4gTsd+gSfT8lvyfWYu0t0PX9CCSmwt4tGct6oNEb0fWCtzze9p8VvXD90fv7cuzl67w+e-dnOv9-yOp9RLf6t58zpbwKmWtzM+fYe1ubb7R2Sx9Nu4lzDPmjWUvCb3xWdbzNvN6fheyLwXXTUwQ60l3kve55-X7b39PTbxreaU5c-3emtuQGxtuwG0n26L7ae+0XanL0ep3Wl3w7jt9p209T1v8xKI6el3Bekz+FWLt2g26O04SRlzV3BmMQfxs1MvpJfZ2vt+7enO4C+llxg-St7074m+suNd7enI75Y7dlyBbya7w2Qu8cuyV3SXO2pZy-G5jLK09jz7lzjumy3juUu68ulBe95zY8eVe7xCtfl9oLqbboLu07n3Cu15Hiuyk6wV-RbzG6OnjEV9KYV84NKD3pmZ00iuKPbjDXG0p3DLYLu1T8rtvG9tFLIcy-WGzSuakzLvEr3LvohbnHFdxI3ld3Sv3O0xuSX7pbNd5LuiC9Lv2V1ELOVy+msmxt3309i-24yHufu60fvb6KuFx+xfo98uP6Sdxf9nZUeIM-KuasIqvdmx7u541ELR7yKfrj6lWvQ7Mh9nHquCT-PmiT9vYST1ne1LzcXYbhQagq5oCQqzGHi7ws3S77pdlmzweuT6oeE4NXfmFV6uP4z6vZ42BOT+wVf5LW3eYq9sfoN8tqZD+yXiq45yY15XG60nBPBT20mB3xXfbjzzTKgeqWAh72HNDxs+tS-d6FhzNX-S4WvlJBYa8ReZeJt6xPth-dqd74i29TzqfgfTYfZq1YfwfYfe21-VeO1wEHqr61Ab75ONr7wInh190XmXJS2qI6OuTqwy2HwxOvQ3Sy24bw0nAWB3Og4T-fl16GLy55TbPrzovgH1pOyR1jb3q3uuJW4uuAa0veoH23OYH0evwaz82EHwA+Zccg+716g-UPwPO6G1frka7TqRr2+vgL+NeMa62fnr4o+sdRw+8a3POrW+Q+OP5Q+t3pPev9xNtHWyxlGke4OLr3r73r3lOGawyHvr1lPbqPWepP+huRH7+fPC1fO-rzfPhH5Leobw-OPjdHjiN0LnZymRvRc-FrZH7-2iB9VPlJ9njXbf-P6XoAunX6rWi29o-p9376Zzw++Ej9xuoB8Y+YBz0GzH2VGLHzIWrH057+fRgvnHwkXsF92snH8H7Mb4S-sb3eKE6lueR27Tfdz7E+5iCvj4ow6PQ66E+lTRMNDN1k-aizE-cn+5vwJQk+KDE8nr8Xu2mUSef5nwtf8bxifMl65uzN0V-4Q0Cm1BHIv0K0+fZ7Uouf33Mex+Fh9jcCUfaVTLoliRCO5ATvawnTjeAO7k0xo20-nJ-3WRxwVb0t8ajnjZouPF-0+Vo1SnHFx0-nF2e8it3zeSt2ufBb7xqxb-GPaLcp-HC-4ulnzJ+Vn-4u6K+ISN3wYzHozBehn7s+79Qx3Ft-kvHj6be6b48-3v-c-ML4Vfzi8beDn09+IffNufv7hfnn0c-MlxUuilwBDPny1LRx70H+rkff-n3tvsY0zRHU4PODvydvwX2du8rlC-Ltzg2nCTduBHfdvrn+8-UiSi+Xt5zu3t-h8Pt3o6241OOUjr9v6JEUTll49+NUcS-1dy6+yX6quod9NKUsrY7uBQtKHHaF2kd0GQRdyWnqnZum005judY80-+3zimku4E6Xl4oK5ieN+QJRE6NG9EubnqK-Kd+RaOmn2njBSY3Gd3L-5XyzvFX+OnWV3IE6uyGMGu89umu8U77X2U6hd846Ud+tKTX66-Pd+6+a47umN7-unrX6N3bXyJftdwLuNLaruCZTa+mV17+704JaNLXrvlZg3HScut2mOnM6GZW7fA3x7fg38xedPWG-I97buymwHeuL5U3iZygeTbwg9tmzwb6776vU33tLVZy93jL1m+4Xa7eGL+bvcf5bvjQz7e2L1HvVBTHv+4TG-HdzI-nd0AGzZSnvRS5yeLsxcLM9wi67REi7XZSt589w6TgKAq8s7CJm94Hj38XXQ8PScT3WCiS6JMxHKWHpT3c98Egg8ngfE5Dkh-ayvB2LUKiWXZ3uZ4KQeC+wIZNNzAq14HnLMFSmLCVNkJR94ZmcC1mTnD2Av9v1NXOfcj3xJNK-IbM2X3ZuUzD3kHRzMYAwn-GIcmyRNdNXsDeyuqI-drFhP3eJZ-M0cWRAD9e1ceK6oLXTHJE3t+DQwAs-dbM3tdP-cMC1f3VsB39zXAT-d1bwHJdLMSbEyzAA9sszG3YA945xgPV68Dw2gPErMk1TPvNHEOAJvJJhdGswj7RA86szB7YqI0D2TdBPsVcTHHAW8cDzPgNPtz-xpEZ-84NgNgFOUg42vNB-9OrHIPOt00FWDvWvV3-yvHeYVPK3TvT-8VL1JPUt9uQzYPPMoOD2b7GilW+y33F1c+D3fhV38aH0W9Nocz30oVOy9oh0kPWId4127vCfsPB2kPYe9z8w5PWE9H4yt2Zed4HylPH89zv3PdHQ8zvwXvS09Ir33fPfsS1xAApC9y1ygAjC8LD1OHZtcD7zonKFkUc3sPOqZHD0f7YD1ueV8-C7c3+wbabAsMf2dMCRxt3y50fw8yPF2jII8wID1zGFN3lCSwcI9j7y3nF98+AJTVWq9e11ffR093P2hHHjdwz3gXSM9EF2EXcZNjjnCnZa8ElX8-TqB8j0BPKzIijxjbGj1MB3T6Az82xWkfdccP1zM-KqcFH1-vH9Upz0DtDb8SgKanec97H2WXNXM5z1C-QKNvy3SfbpVOgNCPQ3MjNzEXK+tfHwz1Jr8mKkmPeXx+nDaAzENqDw+udm8gxy6-bacFb2v3MaobAxefCX5aTzHvXy83lTUHcvM-By0HMqdNSzy-Bu0Tj3QvBf4Ds0iab48DXxEDEU9K7yXfX48qHX2PTEDV3y+A7J80HXxAjY93B0YfZbdvpziHMt9bdm8HDEDg820HFC86QPy-QH9GQMMvfk9KxzcHJQ8cVXgA7k8uQILHQDcETySHMtEgvz5AnECfkyP9J28sD1xPafMmZ2vHEwClLzMAzO8KimzvDkCkOhFAzfNZ33QnUkDzBw7vKu8MgOTFQkC+twGDD09zT2V2cUDYey7zFt8u7xYPKE8wh2HfTikhZ21nIy9273JAie9D3UE-K70YgMgvGQMEgK0-UR9kgJw-KK8V71VPNe91T2yA8+sd30mrMatdT39nNK9DT09LG99vSw8PX0sg5xJZGOlZz2t-cq9ZJ3tPPoCe1yvvdtdAB1+kNj9sjTKDZu8nQKB3JyczryLVW69J7Suvf4FNJwMfGBcprwI9GYC5rz5HBa9zfCWvHnc-PzQHSx8CMmsfYL97jGI-XOcRfS7nUo1BW0bnLddSR3rnVcCPqybnAa8z10oHO-tEf2NMPblp+Eu-Xi4AxVnrP69371snFKcWHzSnQG9z5xmLJSccN13Lbh9pP2zHYG9dgyKnMG8pRxd1JoC-sHlHUudSIE5jS8s5YkIfFD5nP10fctskb06PEN8HH3fLJXMngPwXGL81kxxvOuopBgvPSqMlPRS-Uhl62SCfMotjzyy-DIt4B2pvUhdVN2+-bCDpFyZvLzcQU1j5evVQ33BTIO8NXlfPbb93zzQ7eSVBi0w7I797vw5Tf89EgIU1C79yz2O-UU4Zb3mLMW97p2WPDrcltx8fVW8PjwB-ZC9sQOcHIH8tiw+-M28q13EXJSCPp1lAki99b2OfITtYX2hnZSCEhy93L794Z1p-G5939RUrCp9duU8JbbcWqkZ-A95BVxnHX7t6IJxnJJwI317-KN8WhRL-GVcy-2B-fi8ktRADFEtdx0JXbSDwXXFA2O90DTjUbN95-yQDIwDaIQNXZOw9QPZnXytOZ3gnRyc3Ly0vYLtJmWZLPS8S7zsAtrVhT0tAoMCXAP1fccVVpSsvHt8dhxFLbwC09wiAjy9yTz0hRCc471BsAU9630VLRQcfL3pPYMDJA1DAwK9f8wjA2U9vmV5TRe89323eA99dFVcAmj8UJytLf38dIKP7K98jQLhZWhMpqz1PDK929FyvZQNcwJNPVAx8r1EPNSDcgMVPdZgEfTc-MsCqwNA-aSdRgIqvYYCawKffEAcS5yXAhcDMzzQ-Le1Rv3XA+m00H0Q-QM9er30nH6D9C072L+88P2GvV9cUxzHnEM9+wLDPJnNa20HLKoDiIMyfDKtYzwnAvoMSIK2jNa8Q83QXTa8m6VnA6ZNdrxdPWjdmC2bAvt9WwKS3dsDTF07AtyccMQ6hV6DXJ28nYY8OtAvAlj9LPw5ZVpEFP1fApT9owJU-S+8-WxQ3Lh81yzZg5Z8kx25rNT8GYI0-CG92YJInZXdxzwbA+o8LgID1KCDQ5y8jRCCWp11HCPVngw6naQlYv1i3HqcEv1q-b4CVbz3PB7wDzx03YJ8CILSfUqMkYLhg9E9dYOOfGschpxIZSiDHnGZvGiDK-Q6-av1SJWYglDtsQ18hAYsMOwJDIW8hIK4JXDtuIMWfQSCg4Ju-ESD6KzEg+W9CX0VvBECA8zefHX88f301NW9BK3y3VtNPi301Vsd1bwufNTd0JTMgt-VZINefVSCsL0k7S289OzOfbZ9ixzO4GH8rb2UrH4CrIOfXPENnFwjTUMEMM10rWCCWLwj3B8D+40L-EysiZx8g-AdE90dfBrVGORabd8IaoOpnJ7paZ045emcc3y3hLUDjALTvXUDzAmSg0odUoP6HblU8715nat9tSVrfKocQgPNA8u81Zy6gkqCkwIzDV3dZZxMteWd7QMENS18533r-Ok9OrXqgnO87OXHfSBNJ32gTesMh7zNAhzMfd0HfK0Cl32ofL78Qr1iAojteOj7DfmDwr1jA0aCzsXGgiFtJoLmg6aCiRQJgvaDi4JPfBaCDh2WgjMDr322gj918gPvfJo8-n1ugyq81q0GA4N1333vlUhDuRS-fB+8f3yjoP98jFAA-Vr9FzFBtIucyYMZggn1P7z3Azb8e1AptfZFeW3-vNSdPoOzPcVt5fU6vUB9R1TXAws8oPymgkGtlxC4QpqsMzwrnQY0yP0wje9doaxUQoa9Sz1LLQNEmPw32S8DmrxnnXW0uP2Nxa1sWa04fO1sJTzJrVecWI3XnJmlxP2YfBmDWH33LLNdF50k-VmDGzz4gzDd973tgZ8DseXBvX8COq0bFS20Vvzs4SR9FkkTxJj0GN34OT+cajws-K8D852s-HNtbP38Kez9mNwRNP21uk3lzRo9alTBgya8IYMCnaYC621mAjJ8VgJQXQL8T6x7VEL8ovxVzZWCM7X1HFc9DRwmfdItJp3cfD2ttYLSHeCsTc2JvEhlDYLJvCCskoy78CJ8+r2+DYvVWFyvPVdtxj2K-TdtNM3btK-E5TSKjVJ9M6xQgpBcLYJGQ2vNl2yBjCiDGbwdg6iC0K1og9osIQMUXJ3NuvwYzUI84Uw0XXp8tF3qfQkcG5QCMfRcpv27rX09gRzm-L59UyTAuJb9rFx2Avp9x61y3Vz9K4IR-CZNdvy9gg6cmkMa3crdhbzGLKrdQ4MmLAJd-YMzNDMdd6yFTKOC1zz47UUCXj3jg8ndUl2Tg859U4My7cn83p0zglODlgWfrEbdELzZAr6dUwN0g0uCcly1TSSCqx10g6uCy4MRnSyC1QK23F28dtwaXftF7UzNkTH9qP0G-WdEEXxe-Xs0sG0GXIn9EORJ-HH9zGXxQjdELMkRg1QCumHUAm9VK3Vs7TF8ZlwDfJn896BZ-HOQ2fwJfFFCI-3oFKP8K42SbUeC-O3YFALtOBQOXex0WuSG6KC1ldn8FTJpP42zWBC1FWmOUc2J4uweXTl8MLXx3Hl91f3RTT5cBX2+XIV8tBRWJW2MyLWTIUvtDG2N-BndJXw9jdJ0Lf2YQpV8-Yyv-V-84FUMAoNonG2RXIp1tX2d-PV9T4JAxUS0lVwyxDfdYLUW7YJshu1RlBNRGVyNQkP8pd19-GzF9UO0tSldg-wx3WtDdX3j-DlcMm0bjWmU-XxybdVCHINMFbrdDQwOQnuN8-z9vSN9OL2jfbyD491lXWpsXd0TfN3dL4JTfcl9Wm2bDDN9G-wD3Fys143ng+KCbxyE5U-9zAJLfNeC6+3DDTeCrVz5nGt8WIjygr8cjhVaxLocnAMcvXbMbQIJApKsF0JnjBq0PANeFJsNEM2RA4+CZ32PQnu9A0JKrd+Cyq0HvEd994J-g+d8j4MfgxfsV30OPTd9V+2CvIidhoKgQtTpUgLdndID4EJUg7U8UwIrHBU99T1rXPMD0wNRbWOCDwPP7LaCCEJR-IhDwy1PvXwNz73IQ0rNKEM0Rc8NDqwC3UUV6ENhEIG1AP0znED9dfUEEPGClRVgfQj9v7wPXeJCy5wEQp6DZfRzPFD9NwMMTERCdE36vQ9ccPzgfQGD6P0UwqWJlMKSXZcD0Iw0Q2Gs1EO0wpm1cgy0QkecDW1wfSs9OPxNbWD9sQTMQ8zCFiG4-CGtePyMQqh8ogLA3Wh8151q1KDd7EO3nW8DT5zLFGU8Wz25g3Kd3EI7PMWDQEM-Ans9ipx8LW+co2wqnIJD5kXEfUJCSNxSpXAdIkP3Am-Upa3TxOJD+MOUfPSMAFxSQtXc0kM55DJCEbz0fa4DHZQmAzz8pgJmvIcCYYPSPVZCRn1QXNGCNr3-UOx8jQ3uAxx9lz2wqaL8UUI1gnXl87U2TNZDLR3eqLpC2txUAgJ8mrCOTEOsq0iq-aT1F2yifTCCCvwmQm88LNxK-PKMknxs3FJ87N0IglpDzYNKQy2D6QO47LZDbzx9He88MFR83Ep9xBzKfd2CzTV6-WVF4Uz0-WiU6g03tIM8xvz9Q7qdO6wMXXqDgOyeQ2b9Utybgixdun2g7eLCDvzW-cgdgpm4Q6pcWIIZTOSVvYK-PTiDYzThQyFCh9XyTD8DxbxDgzxDB+SCXBFCQl2hQxYtoLwHNW28xUMHHN78IfwQQz78pINjrDSCGG1JwouC5IPUg8H89b3pQ4yDqcIhnSnD1-SMg0KD2cIxQj4sYlzrHBHtHb2xPdUD2UNOg1H8sY1gbTKVDtzxjOQCwXylQ9OCRHR9TaF9Olz6XfTtCf0RfRDlkX0zQmZJbf1lw97djgJXIIPdM-1xffbcmaFc7PHCw7wZXQ1DU0wW7fcdJY0pfQX9ZY0OXUX86X3F-cLtzUNR3T39ef1i7d453UI5fSYkvUO5fNX9m01mYVjssu0idXH8KdztjOJ1qdxjQ52NQwRlfU39wVzjQ99RWdxsFdndGpRp-O38M0M1fFFd-8353AbtY2kxXAklXHQ9-HrsJd29-U80PXxJXctDs40rQi3DNlz3Ha3888Ofg73cufyrQy3Dwdx9-NtCH0w7Q0y01u27Q1P9NuxIqeyDW4KYvO4Dc-wMrcN8e-wZdSVczuwH-fQC43wZw9bZJ41fQx1Du3z5-e+Dcq0zfDdC+JX1wjVCB0NghduCx8NcgysYx0I8gidCvIKDvf-0Q70Hgkf8blVr-Z0CwgOUPOqDTSQzdc0ls9xdlC8c89zRdb+xvMEbafjMwvmdJQ6hN-3aRYTMd-x8+Gvdw5Tr3Ng4SbhT7UYQz-xb3TPt-k3rdct0lUO3gEQVWXUzlXvcUFV0AgOMkPA0AzsBO9zAVSvkyAIq+X-8BXSF7ITg0jznQMXs80NyRbBYkLkf3c6xZoJn7BXth+3vQhSFsAIv3ZAC7Hm8zLskIszN7XlZ+yTSzFx5lvjwA2EDj918zYgCH91IAxr5aANCeBLNqAJXJDLNBP1SzEcxne2f3JgDx8I9XWm02AO4AusDXh0Yw2+U7oMJbA+EBAKGQ4H4+bCmMR8lZvCvw1tImsykAjA997WdvSAUYCO6zNH5i3TpdZTN-PGZjPAi9VzZdeMla3U8InAiX4CbdOKDJs0hGQod-4FgIg9CDQMsAjCle3Qh6K9CacPvwod1HAIcvE2ZZvVivDYctm3cAlk9e3xQQ6C0XQNWbHocn4MWg8F0TQKcvP0DLj0KI+ftiiJgwhxQ4MLmHb7NZ73AQq78nZyKvHfs0MOLXW2kn0Nww6tccMIbHMjCcr2UIkhNo+joMUrCtozKA6P5--zMzGrDX+yuHAxwcNC8PFpNv+w3ffdQWgI7AQI8WnA6A-o8Dcx6AnV9cW1owhNU9CKqvAwinrWugwPtLoIrAyQDHnEGTSGCIzyKQ4cDnI2Rgpu9xwOyPScDufSiwNYDUT1FYTYCdP1NtG+19PxfnYXNfjTwHEz9dEIlg2o8pYMnPHR8skMGfUsCbgMVg9uDUb3CddG9qkNeDV2tlkNrtd4CBj0cVNqlvHz2LX4Ca2SWwgECXdSmPGthNiKfbXA1D8MOQweFjkOhA6ODYQN2qeEDvxwtAky8UQIBpVPMkT00HHkCsQKBPObC68y2-X78o8wozYkDEQNZIpalioNRAmUCVt0SHBz0FQIqQrSDtzzIgrW8C4Il+coj-v0LgtakHjySI885pUMZw1486vweLXcpNIOgA5kDwhxb7cf9wgLh7VGlET2q9OUjd3gVImUjSIPxIrnCx8023GyD2l2P-VmB8T3L7HUC90IUA-UCCDEfHB-NKT1IDak9hZ3FI6EVf0IyI4KE4rzcA5k8b7CYIsUCH8IlA3wCKvWCA9eDAgJZAj0Dnm3ZLJECyQMXfbqD-L16g6e8miMQwqU9571lHPDCVAxWHaK93ZxoIpK9X3VvgmRCth3QQpFst713vIOdyMMbIkOkBJ0JZQ09iwM8DeEjW0IOI--sjiOIQ4wiAB0gPBA5LiMUnfoCZE0sw0oNKyi5ZY682k15ZVp8SYM8wrgsKYJ4LKmCey0MfQ2toBxSPRyMY8XrEUcCJCzeInbCpwIC-GcDFQKawnhDHoMyEZQstMPXXLRMpMLEQndcwH0kQiB8CP2MnTRCsH20Q3dlwSPinBmDRMM5HN69vMLg3LM83INk-Ih95PzcQ3mCPEJCw-iDBYK-A9T9-ELv9P8CH3mHPQBkHCIhIzLCwIM1rUtsIFzhIk6CESLRIrBdakLanVEiaBy6w0FDYNQ3PHfJPHz2wgUCgK0K-AOtAn3S-I89Mv1Ng3o9D2w+I-kDcQLQdfWCI+W2QpVQTsIMAs7C2bwWPS7DBGUhw3m9gUP5vA79vzwGg06ckcMdnKW8BIJwfCFCboxunMjs5b1XPeijpSPJQg28nSIJImSChQOkrNFDFSJzgk599IN1vcv8VIJIwoFVAf3pwxyjOcJ1Iz6kHn1JQsE9ycLJw-UjXSKk7ROCri2ZQuuDWUI9IupdpAiHwoEsR8Naw6kiR0K7g6CQfnUJnVcceL3fnYf8mTwEvQKChL2Cg78ZrcLHg6O8HK0kvKeCzx2gI2S9t0LCIwZs6D2wQAMiV4NUvI9CGoMBHDKCICm0vVMJdLzcKRIjnKIVuAMC-4MlImMjODXTWcqCI7w-QgsNqoMKo2qDrSJKIiZsGiiag2h45Sx5PSojTSPzIoqDCyL8vWDCp73wnfqDmiKjAiBDtP2rIrqswW1gQjQN1h2aHHsiuESTI4995oO3vQjCmJ32HbODLhzWghmoNoOrI7sj4rycDWoDQdQHIjwMCC3lg8vDlO0OIoYDKwNrA6cjJyPHI84iy9kIfVM80I1fIoB8brz7ncRC8dR6vYaFFAioLIs9W5wG3YedVMNhQo4CJr3sIgcDmcweI2Yiqbzqw0cskByWAlZDdsPtRBrDeQPvIvI8SuixgmV0cYJPvPH0zgNZ1ZciLqPNXb09vsI4Lf09rkKrnBiVUU3nI5oN7rxxo5j8AsMSnRci5gxvAxxC7wOgo4-DNKM5g4h8bMMCwxCjgsN2ox8DL5zQo4WCMKKwPLCi-qJOAq8tCKMyQ6c9skNA5agc5k0k3Ttslz0eAiiikIO6wzEjesNxvdCCWFxBPcdsRsIFhXpCxpz5NLbDKbxHA54jEvx3Pb6NFsLyfJBAEQ2BTPZDnYPOwvzcoQJDHeuCXF09gvtFxn1g7MFD3UXRwo6NKt3Uo3NdYKO5TbSiEcN0onetscLTo23VDKOTo0GMAqM8o24tXSMHQr1NZ-Uso829TKJMo62Dtb3so8uCibXuoklCEZ2tvEH9MIzB-Hyinnz8oiuiFFWErRlCaUJHNMKiBcLZQyKi7IIz-XfCh00ANDr9AD3FXU-Ci-0nQi-C4S18gwyC2VhAnCmcTUNn7I8dYAxKo5ytum3kA5K0U7xoPAt9TANT7QMjH2kNA6aiLV34NbK1z0J3gy9C633ygtmlD4M6g6DD+qPa7M+D50Ivgt9DcwxGok7M74ODXH9Cv6KGHf9DpDSjXfq1gMINnUDDfQPDI7Wdf4IXfce81qPqIjai1327Dbai5T18PdoiUgLGgtIDuiMwwv78DoNPfT9CbqPwwzMDz3ywQwejYvUGIs4cKAOqPeK4zoN4wztd2APow3gCAaLIQ6hCk510RdjCe0EYQgVFmEMkTVhC9ryywzhDBML-I4TCsPwhoqEi5P0LeF6tnoOrnCkFpMIAjBudtwLeg3cDJGOLPf8jjwPRMAGDNMMfIhD9lEIMw8j8+Sg1bHCMMaMZHLGjTwMX2c8CdbRt6as9WaP4Q6zC+PyOrMh97MJtbRxDAENSRTvc4sTcw0T9pbS8nXxCeYIBvOWitXwvnasCuYPMQk+coKN8wlHDvEI+gEJiLMB1o0aI9aKa3bAdLkIkfRLDXBAOAhPc7bRiQjLDTgMlouWtssJs-aV4823xleIiHP0Kw5ghjaMuAigd9Hz8ncGCjH0qwvjdZryJov2iSaJRg6mjeSKsyWx8YIJRvRPDhX3Io2iiXHwxItx9MizaQ5iiBsKS-PGVsIM9ojL8psJ9ohhdAfl3lLgdfg2uTdiisoymQ7hcrNzR9NOssDwzrTGoHaP4o3P0WKKEog7DtmPPbI7DPNwko-0d6wRdgzos3YLko0QdzTVfbGp97sLqfR7ClUQ7rSb8+mOK9NsDuaI7AiHCL6n+woglAcJCQ4HCfkIGfErDYLx1wsMciPkUowADS6PNWcFC86LmfVSix+UY-ZCjMN302W79dGSLovM06KNRY0oi8byh-cyiX62xQw59cUJRIvUjgmTro-aCG6MpQ+r9WcKo7SH8uzU7HTujbn1m3JJdTIPpYih11twBQlxMkfyw5DlCRcJgbNTssbmBfBBtQXwVw07ca6ONIgVDsG1Vw8h0JUOlwhOCa6PVwrPDGY1wsbwiUCM0AlVD6TixfU3ccX2Z-ZzszZBNwwHdOf2B3VvC68Ktw0S8KX387GHdLZTh3B3DrUK1uYZiMYhVjS5dyZ05LauotYyZ3OLsEtxjUYmCfQmeXKDYCdzeXFRsNf1x-L5ctGyh6QjFQ0L0bQFcjf2SdE39o8KkbSdMaYJBtRNDAm2xaYlR9WPGeZVD6u0zw4YNs8OPVXPDUmza7XwVoLR9Ym4o-WMyxANi80w7w9xtcZQ1PeeMKVwV3aP9xuxzQ8P96V3s-O1iwdy13Ecidd3bQr19O0OT-PvCShV7Q01iDcN27JyCD8KbII-CImPNDfGdPIJ2dKdC0qPnw9yiuWg7fFKt6rTgzE1DkGPabTfDSqMTvLdDQiNTvC+il4MIIlnYmD1fIT0Dc1VQcU9C-d2tXfmdYw06o0yFHV2HWHwC4T34PE6itCIr-JfD-6JXw99DciKqgxLd18ILI1Bi-0MaolbFoGKAw-u8p3zjXGatGw0LDdN8VqNg4tUt0GJLIzaiEMJcQisjkMLwYuMDOiLrIjDDSoMKApsjkEM1PT+DfZwvfLMDOyJzAoYjxiP1o0cjdw3xbKI8u1w4YzD1ZyP7Xa1CaEPpI-FhEjVIfOlsuMPHXe6tmaPrA5xiDrwkY38idGOkYqgswKOnnRRDjGPCYolx3yJkY96DKP3zPb8iD1zRo+dc9a2+fUGtpEIHoqGicdX0w0V9zuXMY76sTGKs4wzCAKOMwsa8qjzwfZWiJaPA-Z8jXEJYfAW0ePy8Y8WjTMB8Y2J4-GIg3SmsXWx9A6Wj-OISTRT8kKPVojmCkN3goyCiPr3vAsK9ImNQo8LDvwLw3UWDYuPFg88pgkKyYhLC9gKUjPJiZ0LUOdLDNI0NouRibYkSQ5nlWkxcvYHcCsN9tOpjisLlg4cicrA8-JI8jyP43YpCzmJEXMpDbyMdIucDmsMGYu4DkSPBRG2ixmPRIrG9TmN-LeL8ZmJpvQOjVNWuY20dOKLArJZjB0l4ooRcF2088DZiRjy2Y4Oj-gK4XKlF9mPILQ5i4JU2wjbiwn3Mfa8jlQPSHTZCluJYZZr8Cn3Doop8AxyeYxiDk+VBA59siUw+Yz5DRCyuQn5j6JThowPC4DzvFf5i5rS+wmb8eaK2-MFjvuIhYqxciNz9NGFj1v0aY2liEWMBQhOjmTiTorjVJn2IrdgkKt0xYk6dsWJ0Q3FiMcPhQ8C9EUPI7EljseLZw9FDaGOMZa2CXpz2fa+DDIMuojnDaePIg7ljCUJxQ4lDZ5im3V79W6PxwnuiuWLzgglDVSLjgunjPs2Hoj59QWPdIic0hcND-XbdRcKlYsAUJcK1bDxdJUM1Yrpdj6I1YzFClcJFQrK4yf21w+GNKfw1w6n9ukmIbaZdKpz1wvtDW4KobP7d8X0lwvVCB2LV3IdjS8LvwvWN+f2AtO3DqX3h3R3DEdwQ6CGUIu2Lw8XdmVzdfWNC7l11jMJs+WROpZLtVf2CBXl9id0L9LX8ydyJvOQh-l3tjKPC4HTp3IpBo0OBLV1D-Y0ydKrtbBXLY2rtXtwzw7ndLyIO1KtjWuwLwzgUi8NQ2NHdxGxi7frtUmw7YqIUu2OvTHtildyVHB19GNxd42vDh2LD4+Yjq2IT-b18zLV9ffvD-XznY2ejZX0XoOKjl2PnHUdDAex7g4HsOb2nQjejXBz3Y2u8q-0XQhu93eKj4zDjOSTPYo+im4J3w-tC56OWdYdCiOUSo3whkqNj3LdjY3yH-WdCb8OT3XejqiO33WCdm-3c-V-DZ-xz3VysbSS2gb-DvQm8wdGB+M1x7CoAgCNmIEAiq9xJ7PDB9-0gIyCsYoNCEDgo4CPjlBAj-HzdoNEh2MVJ+ZBA1IRZ7Hvc2eywIzwid0XgQPdFkIH1+L-8YsxII7nM--wqA6f5OmJmjGQi233BuRfd1emkIhV1+iPX3JdDUiObfeE9rINNdS-cvM017fV0JCMhFceVz92EI4clRCJWPG-cOViIAsQTjXQgAtMlyAJf3AGlbex+oWQiHOL33YmxrjCIkZgD3e1YAz3t2ANAPD75jBKMI8sCPbmq7GnQqs3QIzIorCNTdHdi5jmuIkBJSCFazSejk+3pVO9iTOzQEkt1dAJIEjkAyBK1kLQD2XT73PwS2MVIEjjEpUAKxc+jwiOqo6hVi3xiIhqim8Or6awCnJlsA69DcKT-aey9eBIA4zIjTqJcwpEthfnhg5sj5exTI10CF+1ag+DiCvQ4BJ2jq6W1wYa1urUQYqoiyhKKI11ccJxDAhRCZhxxwsBCdqNaIyBCSOOgQyPZ0MKIYyjizqJhbEQ9aOIaE7KEWOP9nYoCFq1GI+Rw+GSNoegTKCPSZeYi6gJXIaD1GgMCQhYJ1iJ+QyfNjpB2Im7C7mF6A4GjqMLYYvtcGrw-fM4S7CJuI2yM2mJMfBtUGBKpic8iEYMr42rDKaN6Oemi7yNinX4jYsKFrIHCRa0K4sWtksPEAjX1CmPK40CDKuPAglw8XP1No7flzaJ7bHyMqKODw0ZiLaKp4-lDmkN9owaN2BxxIzgdgT02Yt2jooy9HcCVAQLuNAI8QQMpIyEsO4N09Nfi6SNjomECZBLhAo-UvL0OKFBj2SJTzAlUuSNsHGkCGiK8fQ0iq6P+IE0jbQJBdNEJRSIEFZai2SOjIzkTrB25E7kCUT3WvPkjBKJVA2s1GWM+PJDYZAQFokZ4WRL2PSkDYY2pAnkjaQJu4zpD6818omftMgWmYrUTNfnFE3UkWhJqItoT2QNRQ9TMeRMNEvkSLmJVE4KVwqLl45wjNQKvYmISqqMLfBlU6qIsApISyWOuKC0SrRJyBfS8uqK8bSMitlWlEt1dAOMEPAKD1a2KEmjj7AMtIx-DJqLg45IT2SwjEhAkoxJzEiXjwXUlEiUjVqLqIkHjO52u9EBCUKIBbHBjViJQwgFl-IS6Iqw0eiIGI0hi2+OoY4jD2yIRbGhiYxKWgzaCZhMNPXaDJhMwLQcifqNa4tjiQyw44qcjzhIGArhjrgQerCwSi3znEhciPOJi6fGDHQMJgm1igWMh4kFifhwDPS1I4aNxou4TYF0HAwmjVhK6Yz4TSaNeIh38ruIEosYNykKTPSpD5wOxHPhC5jXg-RRjJMLkwv6CeoQ+g5LiJCGQ-fTjTOKco6xjgYOxo4Cj2+X0QyGiYN0S46Li1aL6E1Lj4uMFHGJi2z3gkoRCYKOu-NLifEMEfLGEsuMQkmMC5Rxwo7UFRzxb45UcM2xk4vMRmuKuA6CC1YJG4r1islzbbW2iuj1JYwhdrezNHObjnSIFE2yjq6MkXKhdSby9ok5MLuOy-D4TruP5Eq2Cut1M3Px812w-xJ7imEKdg5qMo6OfPWSiU+V6LUZ89vyx4zESU6NZTIljV614gknj06JBg-HiwL0+1CniDKMaQ1iSY4IpYwUSLKLJQlli2eJsojniReMFDMXjSMIpQ3oi6cL7ooUibKP7E1DiqULZYsuiPKN8k6QN-6xHo3rda4JVvL0T1K0U7AEtJx3P42fih0JntRej3IKnwvv8h4zXo6A0B4IyoxEtcITH-ceCOCkcrb7pp4JkvfZw5L31XXdDlnBQE6IigyNvop8dNLwgKYY5KsCoNRcJkIi-Y-lUOoIfg6z1ExLyEoDidCksvXQoogQ5o00j3+LYI9MiKiNHfL09XLwMhIkDKhIyEsz1vL06klMMcOMrEwxjwwOwYoaD0mMuHGsjlTwTAmK9YyKyIt6ioWU4E+ui0EOuonBC9h0RZVaD2J0yvYYjsrwYY1QSSOKOg608KMMffS4Tn330IhcSVqyXElhifryXXdcTcR3EwpRD1OIa8Z7DNGKSDGGinsO+gqGTkaN-EmCN5ELMTIzCbGLRwlzjQ7Xa4zbJOuI6Yy8SniO6Yl4isjzvE94jzmKpop8T1gNFYSikviMVEqzImaKFoy6trJ2urd08JhOJ9MNi9xNJggltDxMAkoHipOLuvWmDAdGSY9zirqwg-GmsZaJ8wgaD-MNQkqLigsIwk+WikJJBvIWDIuJrlPs98JPfAmSMreI-VAijoRKIo-3V7yxa4siiEIOYkpEiGJNVg24DnQR6wyfEtYM4kg0iJJMpYhZiBJLW4xjxpsNRHaosUJT0HPbj2FxJEx7jlp0KfB89XuKUkzr96RNYwuOidvwx4jjUqgJb9OHDYxwxY3xduhI3rWxjlTRlPYSC1n1lvSOCS6Op49liB6OCkwEJkv25Y6li26NR4zX9nJIA5LniaWJ54oGcvJJJw8uj05Pv5MOoApOMopUCNSN1I6H9peKRnGpcnCJiktGdAS31DIVcc-wX4hKiUuLXY-29e4NSox-jDgOykm1ihqNNyYb5c8iqZZokWpOXQgqi5VQkvGmd47zDkTrM54L9E8zxF4P9IoMTjVw5nWfdD4zzExrVh1ivhBl9fDE7vfl1FqK9A5tZosh-NKMjwGO6k-aT8hLcA-rFoEUGxbYUGpLu6IBi4WxHvZ7tFpLbDBaiJpLcHPq0q2kV3ErJWIy6tJbEmhOgAk9jP6K6k9oSeoM6E9d9dJNLIvUsdhPP7A6j4wPUDVe8kxPXvEoSsMN7E7sTL32zAihjEmIRzM2ijBLek44iSEM+kjasQaOXEi+980xYwrm86EIYUjjCxOPkk06srzkU43GCYJJurbRj0aOzhGD9-pJXXK9cSjUAfSGTNOPhoz8iJEI0YqRCDGJbI9udZFLM4l8ikH1MY1RCKP2VbHudWeIbgg21Qaxjku957GN5kkagDEIofRzDbMJMQ3zjXGJMUixCBP0B5H+EAmMUtbMiMjWZghCiwmPiY7OjRZLc4tCSJZIAkqWSNaNU-LWi5ZJFggJD5T1y4uLCoWKBEoEjDP2K4jfiSTXUjVtjVZOKYwRSCfWq4+jdUsObw+rjNHyviVjdWCEggmiTfqOLQA8iYRweE7z9UjxF7KUFRwMTPEmSFsi1HYbjWsNG46k1xuPRE8ZipuMmYwdtLROdo7mS3PSwg+7iDYJtk7ijlmOEkoiDaxjMIglEMIIFIhbDXZO6pFu1pkIeTWZDZTV3bBZDzuKWQlpTRJIfE8ST9sM8k7pTRKNuYqiD7mPkXN7i6RK2nWOiev2C3Iyw7sLNtB7DuwLW5Rp97kIBYj1DmZJS3JxcYeMW-b01ndXy46FjRJV+Q+ESTILwJeSj1JORYzSSv7VYJMOS8eJ0ognjjJN0U5HDs6Pjk5rdE5Kjksf0OfyoddOT1o1X1LOTXJJco+SClRJ+nNyi-IO4rTliS5M54tFTOQOZYjySLb2rksMSa8nhY8i8+6KFYtHiRWJDksVjhcJnNNH8xcO26XlDsDx141PiIX3O3PG4VWKFQtVjlcMFQ3pdYX21YkvjGLX8EuUBAhLydWXkSGyR9M-jbeK1Q8+QdUMd4oyi8ZU-NSP8g-y7441D8qNNQ6HcqX0tQkX8PWMcdE5dh93vFCTE+CKZXaDEnQyzYt1CQ2KtfXHc-cLj4k6V0uyDwnc142KItXjYbYz1-CPDxX0z4oFco0ITHdv98+ILY5PCOgGq7U3jDVMtoSVSvWkRXCKcfFMrY-Yix2LGdWvjQMSmlCFo79ygxX3iyJItfdMT2+JrwjVTq0NUtBvDq2IbQ45181Lbwkdi4lLD-LvCJ2J7wrtCZnR7Qk3doqI7kxdiu5PBAnuTMJJPw1KSN2NMrA5TB-2Hk5-iJ4yfk2XJxIWvyEbEgqPGdFdDv0LXQxakt8PPHE+i8319IjeTKpNMMa+jVO13k-+T-QIrfQ+S6sWPkx+F2DWNnG+NG3zvQtIixpMfQ4hjhSMnjZ+Sj+OGxJLFKoM8A7FNQGJg4jkSMyMgYhDjBXyAUrviQFOdbMBS+hzagr+TV0Kw459TYFOLI+BSsGPLIue9iOP2osidDqMIY1sTz1MNvNBDjpKZY06SUrwoY9BD7qO0pIcTJxKuHZcSrhLAPU4ivrXMEz99mMO-fITiIVH4YtOdHYPYUpRMuFMq46+UQJJodART+ZM847EcvxN046RTVGJXA2TCMP1EQrTitGPk4vhTqcPkU+GTTEKNZa9cbEx0w8Gc9MNI-FRTdGJRrQCi+-XBEiwtoJLo09xS3GKojOzCiP0MQxxiSa2cwtwDrEKdbdzCwuK3Io8tnFLLrbxTV2Li436TomI8U8WTVaMlkyzS4gPR5WWSxZPlkoR9FZLl1GLCQlIBEsJTqeDCQoz9QSJqbUriIROBNSEjKJOvA5JSGgI9tNcj0lJqYzJSnP1hEnJSUePmExI90ZK8-Y8i-uJWvBM90Rwpk0mSqkIm4yiipNy7bSL8CtLtolVS2JOGIpTdzZKVIl0ieJMJIsu1+JJW40adbZPFhXf5LuP-FWbDlRNu48ZTukLrdR7wVsMeTNbDyvwWUyr8VmIc3HGSA6OVI3nj6bwe4-J8PZOe4r2THmJ9k12CdSC5vY5Sqn1OUi5Dan3C3AHjfqw5k95cMuzewsHigOzkbEmC-T2h4jyZYeOr5SFi3lJVU8lNApj+QhSsflI9g8Md-lNFYyRk4KJrEvFi1KLvnKFSieKAogyTRi3zo4JdbpyTkiySU5MCk2nikVOGwrlSvi2zkoedrJJ4k5uimeJ5Y7njZQ3xU-OSGWLskhSD3JPbEkuCyVKdEjFTlbwZQxuSWUInoiKjW5Nek02EAXyNwzYTVeKx-O7SNeN14+yj9eLu3QnDYBXVY+Viw8IwFEVSJyyqsLXCecKYdE1im1J5jC1ilVLV4hkih4PVUptDNVOb4x1ibcOdYvVSHmhpfBHdFY3pfOviuu3q1EPiY-1ZfYNiu6zr-aPiDYxV-SNifUOB4h3sSdynw0PCZcLT45NiAVwlfLPj-VNO-QNSwnGDUy38i+NTw9Iky+OXye38qf0d-bNCe+Jd-UYS3f2LTddNG+N67WX9R2KrU9Hoq8NSEm4JXeNNfPtji42d46XTu2ILUiPTK1MbwtJsMGDH43vD61Mn42diRdKDfTuTR8O7k6-je5O7g9diz8M3YjKSAXSykgdSa7wVXK9SlqVHU29S18MfUy0Dj+Pe7WKTiu2Hwz295+LbUsvSO1OX4yvSV6PPw3tS58Kf4+N8cISyo6Nj2GyjveeTshMn-dMjp-x-4lgg5-w-wjLxF-2-wrFcIejX-IntOoQr3ch4YBN3-cAitMgP-evcj-xcImn4R2nwPC-9RsKjJauUgIGC4-ASfbkwIgIjECJApRwUhQGf0hoJv-zjAHw9Z9xMzaYjsc2TnXb5JwGYE+CJWBJN6dgSyyU7E9bMS6ibfJfSN7AkE-fdBBMP3HgjsClEE0K1xBI4IyQS2yXNGMQi0AKwM8zkcDKUEy3sVBOeo9qx1BPdETQTtW20ErckfXU0I1jicNO2rEwTaWQI00WIiNJAPEPtubDvJCwjMlHsE3Ih0qIkArjdysLrgNwSKdNBfFwjUBLp7XwTlM0-02cknBQzlUuwa3Uv-ewVZpC-0n0iUAyXUxvc5L1eIHeSqS2cvXxjyVxsA6MSLSO4PY9TyvR2zLvsg9PjIoQ9EyJwU5MjMxNTI-9ipqMZpM0ifQPDXcDDmCLtEj-iH0K+bPTSgEOrEkWSkMM2k8RxoNPQUuYNjqJ6ky98kNNQQo-tiFPOHMYTbD1jEEWickL0Qh-spiLoE331nhLeuLAsP+y2EoV1cGNCcPYSPlIOE4I9-yA+AvYjCEPIUicjcNMTVXjiODIx9enMClMmAu4jCkOhgrGSXhP9oscC8ZN90+8TCZK+E694GaN+EyPFgRK+QxZFxjNI3KJS69KU0uR8040lg8LTv9Gok5LS8lPE3PWShmPN-ffk0RKREppTkIOWU88ZcRN2IgZUutJNErpT9uPL1CY9SSKBAikTPz0+4qkjS9Iuwzm9yn0ZEo3s2ciZInUSRhzZEqDCYFMdExW8DRIVExrDMVLWU1iiydLNEzz0jBxtE2G5SxJvk34zpQPJU-FVuSMBMmmjgTPdE7rSGQOx04UCITzrk8XitSLlE-yigpJ+E4nSuJMtkwKilWJp4y491SNx0rgS96MsMpAz3QO73NEDtSOh0-t5viPhGHWD1lNJUqKTaL2dTL0i0YC0M5mcKpN0MlCl943XUtKDuZ0GHU0C-1JqHOMSxDVvkxocGyIKEhMiW1S3E-IjkiPykrMS3QL4E-a0AgPi9UMj-AIPU80DCoKlE+UzxT2sUjNcwNMI4iDSwjPyhF2cyON2k+sisFOTAoaScgLTA26jDAwIUpjiiFNeoze8A1T7IoNUvqIKhIcidZMrU+oyKFNBowGjvpJuE2jSljKUfJsDVTNo494zTr2BYyaM2ELZkjXBewOaYvJDWmPaMqrCLxNKU4mjrxMQHW8T+jIJk3rjdp16YteU4pyfAoxTPxJkw+bkfxJ3A8GS2rw3XcRSlxIY0zRSosJfXPRiGP2J4uYyzMPU0wxTuFLdbOCSvFOBk+dMBYOQkhxj-oRVolxSIwMSMuJN0KJ-AzCiUFMvQACDR6WAgmG86k0SUn30YSJNo0iiXpIaU3YywvxREtw4OsKgvQxkTZJm4uP0CRN24okSNNw9o3pTdNx4opZTXgIGM8szZmIW4xVMLjJ2Y92S7z09k07DWbxFXBiDx9KYg15i1JKBQxOj3tO41dFi4VJO-N2NEFNmfCCTAdMAvYHSscNB0uFTxIJdzO592eMzkzHTa6MxMqyjxt0cklUjsVJZ4hDSmcKwwjuj8LIMg4UTa5OpMk6TMl2pQ8KTC5O7o-5DgrmpU+H9aVJovH59WTgnHHvSYqL70q-i6wQnwgv8R9IHk2fDL8OEMqfSX+OCrKpkgoLQ6QtS59IPHcaiJ4Jy1IqTz2J9TFPsypPzfWITAxL0MjlVQxLvo0Zlb1NLTRksD5I-HNqSCoI6ksBi4TMlnNsSuBP6k0CcP5OVnUIDnDPKE2ojZpIRMx4RZqPcvIsTodL89Gyyn1ITE4DT1qLw4zBigrytMloilZICLVBSIjPtMjBTEwKdMtDS4jNpwjsSzpKo48kU+xIw04-RHqPwQ5Izb31lBJIzDpJ2g-0zftCLA76iSrzWM+J5ajNXEk4iqFLOI1GifpM4AqddYzPAo9mjHDKQY9ciUzIeU4tVag0uU9q89yL6s9HAuy37Mk8SXBJzMgpC8zM6MgsyrxLEkhYCyaMRg2GCizNnrVGCUTP6YjrpvhIG47GCsR1U498StRUBktTilGKtEpsyurwtZJGjydS9FJdUkZNzo0WiMjLlk5TjWGMXMoWS4mJCM7TSZzNiYpLjxzPqFfoT8KISU5jTIixlgrWTclOw09YzStKVgorTraJooxpTJuP2Mt8z3HzNkvG8OkOdk+8zbYL60xZi+lPW418yzYOWs+azPzKm002pDsL-M47CALMkooCy5xxko54yrsNwrJFioLPpUj7TYLMQsvglI5KZsvlNkLOy40LDyQwJYnM0wdIxEwFTU5PLkxHSqLypYwlTabSJ00GckdIJ09Jc8VLXaUuSF8Kh09ujheIFY2iyqcMFs3OTImU4smXjvn21DKej3MRno+KT48L6QfvSf7nbUuNSkqLt3KVcH+L7U-Jj69NHkv1iR4O1U2kyY7wPopeTooI301mBk7209f0SB2n0skUyH2PiYJ9imQK3U-O9qDRtXAWczDITDHlpmDVsspaT4q3g01g8X0NA4rt9wOIcMnNSv0JyrYKzTTINMowyZ+1fgvWdYGJBFeBivDO-gr09IMOgU2OyGq3NMjQ9LTOO-EK9KyOjZRsTYuWTnLaSIDLoYjsTUrJFDdKzUNPOkx7UvTJ7srFksNJDMqcSIzKq5Ljj2GK4M8eySNME4hkTUGBE40RMn73E4l+8eMMcU1qySmLZokI0OzL+VJjTaZKerIxi2NK-IjjSPyNs476yDgmUYmekwZIM4qJCjOMSlEziFFPLo8zjWr0ZtezizGJNKCxiVW07MzGjwJIhU1Ap9FOdxR6zrNKVowcyWFM006IDjFJ00pzDLEJXnYT8jbnsU11sIuNc0pxCg2zgstTTLFM+s9CSLNIrYpzSZZP8U1zTAlJXM4JSQKjy47bSS3ByYsnkQSJSwqnlYlOHskCDzXCywyLT7KTUfGLSNHzi09JCmuKBsstsQbKHs-JSWmMPI9LSuuMeI7oyJtLPeSszA6WrMo8yDR2REyGz2sPEchpC+bMUlb-QDjOTFDx8kbJqLS5jLIJEovDwMbOfM-pTsbL4or0FhlLxI7iSnJImUu2Dso2mUlOsDmOSfI5jFkJOYxRy5rNWUtEyzjJyfH8ybmOJsu5jSbIeYuPlpKNKfKmzwLIolDbTsPkBE0lj0zPkmW5CVxPewh5CWnx6ssDtHlMu055Sen2Ic7LckeNBwx45KVPZuCCyg5Kb9RuCYLNTolCy9JIDUjmzaxLTHb+ys6KwkxrcTJNXQMyTebL2Mp3jeWO+UxbiaLOJw+WyKLIcksyiq6OR0-njaUKLk9HTZbIJUtUSvkgrkiM4yLLosnHTiVNRM1bdHnxpUun9tbNkAxuEE1MK0eERJWMWXFXiZWM07OViVcL5UypdWdJlUTZySrgFU3lShVNwbJ7dSzMdlJntFDJTJDF9jWLVQ6fiDbJjTdH9reIB3BFTgJ1tYgfi3eNnknVSBf24bZXTM1IgtG1CBG2gte1CIWkCFDiIfeJrHa1T0BkicxX9DdOV-CNiFBXj431CPlydjN1Tn0w9UnRtbdIz4iNDad0d0hCzndPWCd1o3dOhXJND1DLOcxr4lDPL42dN8ZL7jPnd5nMz0mtjdrQEFQFyC70NuGBxQXObohGVs1ITMzti81Jl0tPSQoOoc4tTk9INQstT7WPbw-lzWu1H4ydjpnRmohtS+2kL0rP9i9ONsjmVfb2H0-uTV+MhA7djJ9IXwrfjz4LrvXfia-3ecqBSkM3XQzSzMJHnUiqjr2L0sy+iDLNFMwwy95PNEg+SQ7PfYi9DQaCss15ZjhR4E+kztTLc0++TepMXw-djC0Kvgxu8yGNGoqDj29JNMuyzYc11M-4VEOInfZDiP4KmE39S36Iw47+SY7N-kgIzIHNAcroTWbMaI5BSCHNIY7aTl70SsvaSBqJSsl0z7JMQLIjD5w09MlaCuyMHsw8zGVNqsoGjJ7PBoqA8+OLoU2I1SNJns4TiKNOOrNhSgPzOrSTjqZPYQ5Kc5OKUwoTDvwW3sxcDd7NY0+szWzMbMsGSzrMAjHjT5MKiYo1JN7MyAv-lb7JE08xSxNJEUmTTn7NUUmzj-xNfER9c5FLAknsyjJIrPcedXNP-s+RjpzKPpf9dfXMRFd6yH3ITFDoSNjVsUmxCjNI3nOByIKJesr6zXFLKcgByEuP-c9ByT7N53TmyFzNM0pczMuKCU4ozvNMfnL5jdgIiU-YDQRJsIo04qHOH48iSapzXst08ymKSQipi7P3ywjJTWHI1repjZYM4c+tyIBzRkyOYMZOqwroyecx6MipS2TPlWapS6JNqUhiSZN0RI9WDpuIRs+8VqtMm02rThbOtkprSaF20crGzbHPhsoCVcvxBMtRy5pxm0t3kzHL2YmZDt23TneZDXkxscz7wpPNxshxz8bKE86iyTHL60+2DxKI8cvZTltOeY1bTyn3W077jqn1+4hEd-uIGsjdd9tJjY17CJv13SD7DpvzO0zl9YnOQoeJybtMSc1b9knLy3NJzQzQyc17S6bIOEnJydJLyc-+19JMKc77T-tMU0giSrNI3rbmysx080hJjkUPK0qyT1bOt02HSk4NFsgcTiLLacyWzhnNVskhixnKIsq5jGnIF4xFTFbIf5KWycLJIs-sdSdPHo5uTBcN1syPTFeKWc+3iVnOkwNpccpQ2cw5zXv22czVxhvPFQ-ZzRUNVYuR1jnPDUhDJ08KN49JzdcNygOVSgSzt41n9-t3Z-EVNBXMbQ1PTy1KH4idSr7E4bDgV9l2+c91jfnM9YrYzwXUl-UPT3cKnfWhZwXOrTVC0nJyeXPZp-cPhcs3THXST4kPDtf2Z09PjI8Mxcwads+NdjQOCLdyDU-FyE0Kt-UP9KuAF0-vwfdLm8s0N41MT05dNzL0D413Dg+M+JN5yA9MrwpMjhu25cvbyRXLNfdlzz0yl0oVyeXP28svCsPKW7bvDn03H4lP8Z2MbU-Wze9Oz-EvSB9JEspfjvnQtsmfCrbIn0-tSZLMHU7fjarT1c1fDj2LLso1yZ1LPHfiyW4MEslnzFXNYvUSzO1IncNKTA73H0qSzHBM3okBxe+zyk1SyrSK1MysRKLyz3X-j38PkAgATJM18xcGoSalxdErBIBMoeffS3rG9JPf8ye3P0qAiL2Mb3PpsqRA-kdAS29zhXbntO918IjAjCBPf0jATs+w0MoRA-fJ57KgS+ewAMwwygDOyM5-tnhLAM9MoHLMpyMJy4X35dOzMy3KZAlgiPXMlAooTNTAEErgiNe0mxeeV5BOwMxQTPXU4I3ACQsyZE8QjzVMkI83sYDKf3JQjIcXkIxSlaDMwfegzaALXiFdiqPK681gzwzNoUngDGjIasq8keDOO0GwSk3TuEsQD0PKGw5wTCulcEzA93BKkMzwTXCJpdWpglM0QIkPyme0N-Z0TX9MD8tQyQRh98+3S15IC8HQzEoOWFYMTD0LFMzMiBaQb7BIjX6Lmk+AzvukQM+ADrDPss+OyRRJFIiDj71NsvHXzNTIqEiBiqhIlM-Uy0OMNM0oT3LNaEz-i3syrs8h8s3Ji8-Dj5h1XMt0zhJ1I4ghjhhLg02wyWyOwwzPy8dJPfKDzKDPLXOYS8lIWEpw84-Oc-XIz3Dw+ozw9CjJLlJALmgKD+W4z2IPeyCoz3bSqM2NBThKowptzG3KjMzgK5-NXFDri+HMxk2azsZJWsxa8+jIR8q8jdPKGMra8iTJ+IsYyUPIBI5+dMmOBI9wRyN01cs8CyuNC0tWS2rMgZPcyGmLBw5gywbJhswrSraIzRHYyJHJqc8rSrzP-FbEjjjJGUl2jCRPOMwzzlM0J8a4zyRNaAu4yqRLPotnzo6L9kxhTJdLeMmal3c1aci+SeqPZEkKy-jPRAgkyodNkC9kzkbOOPCHDvJITsr-zrKKWo2UzkwzTc5QzOSLtI5E95SOfEnyT4guifDEzwTM3U7EyGLK8WPUTIlwBMvILKlIvXGrSjHJP1fpzldipMyryxD18M0aSpQKyCrkScgqRMmoKWPIGcwoL5sM9E8nTvRI8E-ZwBTO1As-zQFRDJVdS5zSMs9wyWgoirbwyIyONMssTsOLjszALjDJSClUyGZNlVdvM-2Kfwryy76I8Mn9S780f87fMFpNTc33MzTPfc6uzIrNrs0Iy6AoSMtBSErKiMzBSYjOwUtOy0NIysgqykCxrc5jj7pIIC-NyRxL3vccSqrNBsmqy+OLw00wTuAqdPaMzOZJznEekBZPpk1k81TKJgpX9onNQ2XmjdtMi3TMzUZLEMtLSilIy0+zystLCnRaz3hLKUpjyctKBMjazXxL2svKkDrOEU6GiWzLfI+dyQH0kUpdzwH2Aku+yKvI8JOj8v7ORksayxaJvc8RinFNHM+zSMHKzQ6WS73IMUuzS5zKRQljjZQrc0vCS4PIbEoiTzpBHPPCilR0WM3Dyk2T0CijzVjNBslrDKTWZ3PeQStOMCsrTWJOsCzItNzwE8jkzQTLrgjRzYoyfM42CXzMk8nGyVlMGMkkzOTPePJ0Li-TEoiWTr20As4p9vHKeMmOj-ZIR7ViC3FxRYiHS0WNyc+LzSeMRw37SgPOjkwULkvKwc1Lzw4Lu-bNyz2WtYurzcvM140599n3IsjdzWgr7HQmy+nMIsxiyQgvLc2yjGJMVYhyicVNKXGWzpHJq8rpy2LKe0oc1JnK4s6ZzDwIOEqXyIK2Z8hVzhLInaIfTOfJX4+3dVfPXo2YytXM18mfT5LJyoxSz68OUs6E8sSzUsk8dGuNXjUqTzXO9suaJL6L6bfQyUoOv819T0oOdbFqisoKZLKYlmtQf84sSMYhhM+MSs7Pf8zYLJpPDvZyzv-PIYsaiF9IOC7MSjgqfHb4l+A08eI4KWSNWC2EyK7NCs3DjQNPuC5BzHgrzc5AKC3Jg09ALXUGT85DT5oI7s6+zy1x+CkqysrOIwnKzvITyshwN+7MKs-h9GGOUDEEKKrKDMicSuHLKvZqzMWLDMmhSaIofsgGyAZKZCiziIZLcRZzzFaO042dytExhk3iLLrL40tTCZeA0ws9ygYIvc9mzvoX0U1LTaPMEC+jzhAsEc0QLejOPMcmi5gKnLaYNhN1qC5HAyZK2s-ILUCipkph8WaN1Cj+8OrK+CpqiMQvuU-cSEQvJg7LsPJyGstMypWVBg+6yRQuHM+BzbNP+vczTwPMR8jMLPtPvciMU5QvciwDzJzOwc9LiYPMiwzT8Ewo0VFWTTgwq4nQLpYP1C4GzDQqoi40K3yzPMmRzOsMsCq0LePJtC2oSGvX08+ZjNlM0cl0L8ILdCrTyPQspCibT7Qrk830KibLm0-8yFtODC72TQwt8Cw5SIwsovKMKxn2gsnHjvIsJ4kW9yKzgsi6dbrJzC1Z8YVNEgzCysvMskprySvOE81FSmgvQi8oK6gtK8uWz3KI-s+rzenLbCrujBeIuHXujKwpKCnyShbP5Yxbz84L5w57TZeOik35825LikocKW1NZ8k2zB9LNs2-iufJSoySzpwrBI22yzcPtsrTJtfK-C7EtiqNds-EsGZ1CET2zyaQtcgMT9wr9sgwygALtctwdg7K3g6MNn6Jdcm8KArMbucDof5OuCmwzFTMfkwXyGm2F8lOydgtRCxMyrnRTczOyI3JzIyGL-QLzs8aplPHubIa0pqKwRMXyrgs+bNQ8YAumHBBT4Aoisrd8ngsQQxU9BhMBZcjiRhPRirAKErxMizKyLpImBRjj-gu9Mutz0jJqMqEL3pPqssciObB44+Sc23JvvOeyu3PI05hSBGIXsvtzuMMHc-SLpOMMi68DR3PUw8dzoPxEw2szDrP3sqRS911OshGj1GOtii+z13NdMvkKxcTlbXhTDOPF4xiKSP2UUg9yLh2k072Lb1w78+TSnOJxYoULHItci29zvIqVCtqRljV+vbxjAjK2C8ms6H1YjH9zwuL-cuWTEHNFHB4KX3N8ityLPWwCihWjnNJwc1yK8HN1ojmLswDCQr41SHJ+NVQLjPyC076FMPMLjLcyVRwNihJCmkwI8noYyoNSQkjzamLI8lYyDApS0mjyGbPPEmazQDLPIqkL1Iv6CyyJ8tItCiGzTApwXc8z4VNWTOxzJoWUc9pTRkNdopwLetJcCrRzXQp0c90K9HPepAxyhj3XixwKetPdoyZSlPKO4lTzrN2G0jTzFlP3izbieuPmAvTyGgum0v0LOFzTQMOj5JIjoxSTGouUk3xzVJP8cmzzNtNC3ALzStxCcolxrlLczW1SQGI3IlMyXkOFYp9Iunzh4kCE7PKjPAW8QcOC8579XkPR48LzMeI6ioFTfYK4gwaLkxxZs1mK2bJKc8qcUcPxYrMLCWPISh79tvLqcszi8LOVsppylopac6ILmvIrCtaLUdO6c0H834sWipsK8LxbC+eLtov7otWyQvLdyVrzIpJGC06K+LPmc7ry11N68uBtVnKO3XkyudLy84KiJAQJ-QVSYX2bRTnShvL0SpF9ZvJ1YsZdmMG38zYkLeNVQyKLm4MHCtbyFVLoUcXSGdPGi0nzdvM743lzRXKz0o7zbcK+c1WYVdL94tXTncJ30+nJaHjqGQ258VzkhG5dPcOkbGBKA-3tU2PiTdIDw51SVpITg5FyphG0bJNivVLDQyzhAfIVY4HzHWgKchODwXNd0yHz3dOVfQ-zzEpL7HfzHGwr4ylyq+Jpc6tja+JGxc5dksnQRUnI95m4hInz702j03HyK0MTUePSom2x8-tjXEtLU8nyRXIrUsVzqfJrU2nzc9Olc-PTGfNb-BdiLd2cgzv88-xv46hQ7+P7-Hny1fPUCoRLd9UTs3VyAGIe7eXTsq1ObadT-dxNchPgzXJP8ufNLXKXgg8LDLOPCoAK+TwdcmGLZm2ag+Zs94JLstwcf2Mtlb8K9fJPg5Kyya39c5N89+LvUj8LQ3MP4tYKgNL-k8UzI10FfJDjKYoHvOjiEGOWCpBi6YqJisCKbgrgUi0yoIpIS+ID6xNZskaDUMLQClsSkIo-82sLsAs6sjhLWyMwi30z6OOysve8fTP9dGxKGIvw0kfz+E3oi7jieGLvvNjCNYso06iDqNNfvbeJnIqNioSKTYv4Us2LIaKUUnScGzOXc2GT1W2Ps46y2zMMnR2LawuE0t2Kr7I9imVL0H2VUze8-YqfsgOK5NP5CsSLKEpldX+yZg3NiixTwHNMUgwTG6KnMqOLAuIhM1zCv3MCYkALzoIcQ9OLZaPzi6ULI4tXLeULKeLvfJJjcJOmRVUKiUq2AopNMtIK4hQKQRPIcsET64s0C+R9oopbipR96HNUfd2K3ouI8lhye4oKkcjz4ov7i4gKpIqHigmiR4tPIhzBx4rWs25TWPKG49jyTQsdrLjyNjMvMzKLB2z6w3qdBgrGU60cRPPGwvCDJsIk8kqKD4uk8zrTjRJRs8ZDnAsQI-rTzHMSfDu0rHLO40bSBlO2wnTyvQotkn0LdIIa-aSTJkLccnZTTPPa-czz3uKhTU5C8RNuwrbSkPI-bPmiv2xOskaNE+N-LY7SArwh4rzzUzK1st5DngheU5b9btNJY+7SAzUe0uGdjoppsudlKRLJTFSjuoqTC6LDqEv6ikzDQVIqc7tAILwVC8HStJMh03aKCwuZ0lHT4dNxUyRLtjIOi0XiZoq8onEy3JKNvMryKTJK8wZyXwXwygWygpL2ilrzuwsfSlGMdbMp08VimVKV45ZyVEv68kF91EsMSxXCWdO6XNjKFWKM7SbyDePZ0umMTeNMSs3j2UisSq5ybEtW8iUl1vO1QzbzdUOy8nbzRkoJ8wfjKfMO8j5yveN8St1irUIu8o1T1dJu8qp0ouyb4ltC5XzZfSPjQ2LMi17yUMRmJbC0DtJdUvFCJVyt0wsLO029U-Ltj-LTYuKS48MzY8HyjiUL4wlz82I53c3j1X1jUxzSk+mr4jFdUfOR3EPS9MrD0rHzS0Jx8xwy8fP6S15yE9KGSpPSRktSFRTLosqzUz18DdJz0utS5koZ82VymfJl84cKkpKO7MSzVXMnC9Vyh5Jts-nyG9L-ow5KwOKPY7VTDXI3w41yT+IHCs9Fm1OWSpdifAt+8zyL7oonCy2ya9LAzGcLd2LnC2-D3nKds-5KAAoDkw3y19L-4njlTfKX-F9FwAzdJZ0lS9xt87f9j9LAIuASnfIQEwLc2uNX0vcLf-Q1A-ZxmdnT84gio-NII2PzC5BA9Cgi5IsT89bhkIotCaB4-TlyWBgiFSDQi5hUF6n-aLapoEWPaCvy8DIHld0ZUAJagvuIC-Kr8lfBCDNBy3zziCOb8uQjw0USzDQSKDNuk3AzoykYA5vg3e0MrD3tWUu4Muoz+-K5SswSrBLQgCfz+DLsElN0hDPV8t+V8-IDoA7c+exDocgi9HgSNfmRWXHEqdlxdEqlySYpolF0qZtB+XDH3QVwOVLl5TnLQ7D-i4hgWcoIOUn9LHifWR7yxcv5yjRLvoSFyzAIZXAly7wQFcqZYfmIunn4davwJhnKk7r0ipncnEb8Nfhew67hJniA2aZ4y6wu+LQwv-jkIlZ5fkA1LcZyT3y2eaOB1kJJUomTBlNLCg7Ijnl9sNNANgm0MqbM9cpwxSxj6nOnrNR1aPzkSxesT6K8EgZcfBI8Ij-Tq7F2gWuxUUDzsSvRLG3GsMly5QPx+fwiD-INSOPKnIH2gIawG7FGsEhwpvzTyoGLdwuvaNt1cyASEmqTYiJ12YrJ9anjOXnYI7IqHNWMBpJqyWupchJ9cqXZfTmJmGJYXLNXIlITEHh+ykgo-sqA6QALcxKC40y4osg1OA3YgIr29FvLTclxiTaoCYmgC24LYApZi8KLiXhgi+DzsMHVyp-0xOm92X3knZKHFXfL2433y3PU+AhDeYlKmxM2tLUKoJMyM+xVgDOF7ZOdVYW0Ap-8iss2iyYB8jOoCqLTaArFHNOcCqBpFG1QBeC0MOuL3zPCpdxwBrzoE820Gl1OgApJkDhPrGscdcq3jUV1onEgIQzBLhz5gv3Txwuno9BVIXLpYr2z15PnzApx++wfLfvKIPI2S0X8anHiIOpxqfFKMmY9yjP8eewhWfCQK08genDWIhgKPAqYC9oD5LwKHBHwEPCPQYIiSKA4C2EKh3LoiltyZyKaM+I9fnOns-2SmFM7c-98tYqEYkG0RGL7mcaz5-P7KakL1rLy0ukL4P32s9M86zLUYrcD7YvZCpVLvxL2sFUpTIHWOASLL7NSU7QjhrLXEpiKmYMlZHEKGnya1aTFMP1V7cfcNZApUFArbssZy9rlmcrVcNlw1VC4yo05VcuSMXlx14l5ypXKmdMX2cIrohJ6y0XKgitZykIr2crttKXL8+OiK9VxYisFy8Id8Dlly0IrJyniKyRAZjLcwKVQciqh00oqVVASeQorTbwfQIWJyYkPy0fTbtx2c3WLQ-xocyXo6NLo3H-KDI2VrKAy2vkafDXogSRq43or1H36K1PzwALVy4iSFR1vyhw9QKKtS2OKvUuFk9JjIMtjbCYzsmKmMjvof4mG-dfo4Klb6RDzw3WImVstdipb6IxIY0tmYVX0IEqsSU4ru-mUCyll8+KuK08obipyVO4rw3U76OmzBHSuVPYqziteKqNUd3D0SFxIDEgyVXT9HbmYOHiYODGgqT4rxVW+K24qiHPuKsJwZ+gksHvp7GKMC48yTAraPMP1lMuNCl4DSousOFgrwiL4KzQJWwEEKuSjh0oSCtiiXHIZvUkS3AroKikiBkN6eXSzBm0Mc0kyFovyirU0LNxgKgA82Kjtze2S3XKXqQDoFCi-RNJoY83bSjZDnHLHSjATXArzGX3LYhJSUxIJeSuaNUUqxkMrRd+KLc1N8LrxGSp6aCCUMKEhc-TcMvNgoiqKPRObNWQ43N0uM6krpSsFM1AMv0EPVPUrY5ISYpUqN4pPmJJl10uJI0XwNSsXUogqGyBCOe5F0uVtK6SMUwsE81+KmvDsOF0qQ6PVKi0rJgs9K87IAiDQmMXM-SppSw0r0TObNTZ979KlKmHwPSoJK4FoKb0U3Hb4HStPi39l4jlNK38ySSIjKheCpswR8cL8nRwwY04yR0pPmAuM+JLDK3JJSyp3Q7r0IJTBSMMJDzDJIk7k6SuzKwOlQwiYKjKR8SrEGW8ySNQyjerT0NRkk93kxfAzKwZsZyCoK-GgDSC7K2nx-0t7KoEKX4pZK778pJL+As0qOSqcgGa5hbSCeLMqqyq-3Qkk8yrvMxu16wobKg7jwyrGAIsYWRm3lYPxTzOPK2qpRlLFKtB0h8SvKlKo-CXvKj-c+kl5EeMrCMrPK0crEwXHUz8q0BkaXI6JfyrFfYcqxtOrKskqigp+nJ0M0bPkMu8rIKuapGc8AKtKcwKL6go3KlUjZ9K3izfyY1PpKu2LeJmPi53LHSvfKlMr7kgxQatgaUWe8D-xZyEwq3QsVUscc2sr3ysLKxr869FgCbcjrIqYqm5CWKvXKldLJJL5ch8zEyVMCDhIfAgVKzkLDkWUfYZD5uIJstdpxyrNzNdt5AkpkLgIpKrJBZTJyQEECbSrUZh244Crh7S3KokiChlUqswIUaN0cx+LWQvhOWSqNAmZKoSqjSN8lNkrjjk4CFdzw-G082o02Qv0qoe1C0Q-KosqY0nXtAsBJKtgqr-d--E8qkcrvKo8ZUCq-KsjueIIOEnUq4KqzCprIdIJRuCvoryrOlMiq50rtypKCbYqqfT4q+BkBIXgqoYLt-Xwq8+KekKSEGESJOgazPKqrMi5eRMqnHMB-O-wnKt+c-VAPAx1kGYJC01DHL7iICVs8hHj+HU8yhkrvMrZ3K55rIoomDzYlJiafb3D0CQa4+E1JdDPtJBKjURfStBLuuLgy+vkZj1hY7WT2LN7ChIqborDCvwKXjICC8LYc2mRCGfTudjvmGPM5gUIKYepkHhHy1B4ZRJ8HfEzbwqkGDSLC4Lqqtiqm5PES51KdrlcWafKLLmMHC9Tvsr6yX7KC7wjKHvN-jP+PPoLctLiC1RyjSsUgrDKWBOqxC5pbQhbuVHZrtnOq39o06kBq4fLgatGxPEyegpdE5Eyq0oGC6GqkyvUguGrIDJeynvKyVihMpiIHljMuH6rG8qlIhEzGapZMo5VIavmi16rySsE7G7dXVWNOG05XsusWamrjQNoKeSEh6gPaWQpmarBq-vMIappCiWyOaoQqwTtA005eQZZu8q7mN7KLj2Gk++jeWnjjBaUbCmQncgFugt1EqWqHSJ0i+1Ll0odCyTsfTBGc2Kcr8jNaJeE2kp-RFGqAdjRq5kzJavlA42rnqvrks2rKot0gjQZOdlpqqfKTTl+qwWrJeK6C2US8avlE6WqtCqhqo-L5auErGeDvLJ8yWSJ-O1GOU6rRZz+qmyjcasNqt2rEVNiC9mqgKoiqgsrCvOPdVkDn2NudLKDtapFq77KJaqiCx6quRg9q8Xi5aqKqwTtWLI2igr158t1qxBpxao5Ig2q-jyNqnOrtrNGc+SrcotNqIUTyvIVs2vKQFnfaMJZGokqCuorwavdqyeLPapwq+yr2nMhmcfMl-N5MvE8dwsIKu5KhOUry6qSb6Jryu3J-ar12emrwFiby8MN26v3aTuq7ClTDZ8K5eTjOSbpKarrWXGK8iNHEy6qxarsKUepR8pfU55KB8pvmSi5zLgZq2fLm8vDvBfK28sPaNBiUksUU4Iz1pPZi2CL3pBYcDqUz8odYJoqXaJhIJBrPdi5ic-KwokvyxuzVA2bsnEpyWAViYoCI4rhtMWjDKSWEsOgVhPuysEKISu+7URjKMJEKvWKPpPli0ey4Qt4CmszpUr3s7iKgHwEqziKvEQ5CskFzCvSCSwqXfIUwmwqmmOM4q0pxNMlC0IxUq1OFBFxXKtDyhCNBIqUA8HCHqy6NSzijUtAcv8TKP0DytOS84i0a-dydGrs5XMgAylNMXOqBnKMag-dh4kdy1TCp5SwqEMp7GoFC5vzu-MX45gy371FCkI0VyJbvLqzCRi7i7NKGTJasktU+aPZ0fnQWPXo0nkKP7OZGNCr0vI8o8ulUpj1SyVLoF2zM3hyiQv4chPyx4qEc5jy2as0izazhjKsaquDNfQeshYqj5yWK16yVioriwEjfiqvKfaFAD2hK54ry4qri+iwm3Ec83xiYSpeKuEq2xUr6M9L9s06a5prNitMScdxHio6OJpqMmO6aqNV3ivwS6qVPPQGaiZrQlItif4qu+iRKk4qN3lWK7YDwKjPcafpV+jgjDfp-hIOKv4qESt2alcoUSqSiysqzMkeCbErXH3cqwCriavqqikqJSsnKq4z5dSQOXcZUQWqq6sLl6vNqpuiFPI+lYQ550uxE+3LvQp+a1ljVSpr8PHhTjg0q-uqY6qbq0lTwWuH8UgZXkkBao0TZPJhqqXiEWoOSLBLnyvOOOZimvEyq4yqGKg-S9aqQbM+a6OrXyuVK39kQyqyqlV8xADBGNwYSUimzUkqH4va01u9r6qQeIGqUGlKFfOr0qt-ZKirOXSIOHpoGVTJa4RD5Ursq0FqHiw4q0MqiWp1Sh8Yq8RFawCSLCtSCMRr7Ao6UxrMcdj+amZIDUspweCYUWoekmsrOavk83iToqoNSGCZ5EN1aiyrWWt8RMKr+SLfKrFSjKoa0goY-xl8IaSZLWpEk36sGGnSCB4Bj8HFa72rhKsvKk1qS0kImL302mqWJBVqxcE1aaOyPCsKqjtLEKu6WMCr-Ktv+RJqygmhaq5S3Cu8+aNq0WpJq+Tyoqs4qleBa7G5AXSZpJjeYm7DzkNASk9Lw8p+U1hZ+qrCiJi0fY3d04ar7Mr20Msog9A3SWNjV0lqMddJ3PLwK0Ny4EuZkioEkmol0zsLy2ktTcFjrtPh4gb9+bPMoyMKocI-PLgrunkAy-HiyEo3y1CzL3IxYjZrd9Cqc5YC8bLCXJ5zhErQyzlStEowuIurF8JPq+vKn6qNqVILTatXq4hsW5hParloz2tAWBvLz6uDq4uqwWoIFO9qyat08S+50tlgeYILOEsmiraLMdM9qFurPWQhuBM47Tn-ax6rU8j-aTGqmKOxqqXL9osF0g04v2v2SgBq6asDq4Bqr2ufQ9lqh8vg6rlrEOtnmBbYuLk-aqsLNSUfaqer3FnTq5ILRapvq-kqUHhBqwTs2YxI6xsKSwuva6DqzpkXy1Yoj2h-q5MrPGRA6+9qKVOwS9rpb2qqXd6q1VmBUtv1QVOXa9MLObJzo8DLSQtAvNLzWfR3a3HC8wubCg9q1i2Q6qM4UMsmND+B6lihuW-dShXIy7hL6WIE61DqzQp-azU5-TnVqi+TwGqIKSBrv6tuq1BMQlieiZTkr6to628JN1j0hZTw6yS5yYX8-dzCrZi4OFP1E9siDPIwyoFZMBTHq0ADlaufamB5ZBM+M7IiAaqXy-DqNigpGFnDROtq8k2dkuu46zOojClfaxfCcuvbyvLr-suNK-jrSOp2iwjKLqp8yGe4QdmnOKS50iIXWQajfOo8dQb5DpSoNILqXliAWFgphaszyNrF7aq104LqBAWLkpnRMupbjK2riTJrCwerMl2Y6sT5QqPePV85JOqky2TqinLRYuLyVuoS8qitnOJKQ1Tq0x2U6h2TiWPSi2MKE6tbyhzrZCic6xjq5os1vPKLgOuL5Czq7bis6yG5IOtkHMsL5ouMciLqGVlA6vTrHuog6v9qXupLqyaF9OtN2A2YIVly2My1fkzM6irqPqr0Uh0pf2oS6mxYdvmq63Dq4OuQaNLr5lgHWPiEeWg86gGrU1nfq7rtHunqtfrr-WIo2I9Z0aRG61sLIevplSrr2OsGcj+q6OuuqhDr0uqQ6-Lyh5kE66jq7Oo7qjlqsaoI6pnqiOvK61jqJusBYznq8OtR6rOpbOvos5JZ-Cha6mp0NIXa63nJwimYufGL4zECKL4kGijl65oo-4VJ6w2ryer0wWbrFVifOQUDZEp5MytrtLO3q0-yb2L3q2qjt5KPC21yN1MMHc6JhSrsdbYVbVwvq7lUahPsuE6rCOlKyO+r+Yo0C8DrgtkM6+sNPsqtxTzqRep465zrxpLhS-+qvqsAas+rN2khcL+DpTPBPB5sdauR6lLqvXOXfCCLcUq2o8DTorP1K2Ky1zMwar7sUGt6qSTp14owasEpi+q92HBqQBjwagYSSUpgQ2DScPJ3MqiLIQskKmq8uApliiezmGoEa4dzB1QMKrjS5Uq5CgSLF3OEavBxRGuVahVLaRwE0jNL0VJRjZeJjGpZCoB8FGryOJRqJqrEitVLpuuA8hRj1FNPcmBqj3P0a9+yfJKMasX0T3Mk0oq1zGquszuIj2skrGxq0DLsauSo7+sL8q-cXGtNS9QiMcv0ErHLDBLYQiOLr5V8alsCdxJzKO-yWHMV+Fst9cvviNdIDTHsK7R5t3KJtWJrFKUy6FuQ0jJRkg8TB2ucSlJrbhIms2fZNCsJqqeKMYI3FEYzKZPkC2pr1iujSkgbSLByq8AadOXmajdr+cyQqUNrjiuoG8ZraBtr5S4q+mu1SZgawkPBc0Zrd9RoGrgbpmuDkqErWDz4Glpr+EhnkE5qgSrEfe9wwSqbQeKhESufcAix1mq4G-Pj5Bv0SRQazmpqUutL6Bw0maGy0SstC47qKtJfKhwLzypOPTFr123VK15q4CveazT03WrdymnqeWvVa0dKCKslK93l8itr0BpRmWv7Syyry5IcGn2s7uMpK2bS+PDcG7SoZBu3ucRq8xGXi3AKQWr9agi8zBqEOI8rw2qXqwMrcKooylL9Zkj-KqOsIhtua+wb7mreqwTsCWsdaolrwqjy7eUqEqtxar8yFWGpawlqvyuxaxIaG6t8Gsdsf1n5a4Cl-TRJaw0K6hsro5IaV6rrCqVqaWpBGFwZC8qMORlrwiM8GrIbcStLqlHrw+rzaYgNVepyioMqcfDMGxxqihmoYG6pVysE-Yz1iuou6wOU9LwmqNKrHBtQvJSqs8tdGe-r6QlWGnFqBUj9SbNZpwGiAH9tWKsNa30KHWonKwQ5g2ozbBgb3Jw6G+RrKJgbSZSZbWspaxCq10r6Gl1IXhrYmSgadyPOG+6oxqu+G1VqT4pMG98r42sDa91QC2sEHICBi2rC82myZmsi8zqLGbPoSniDCkrAK1SLinLTC-EbEwrQs8njC6JUinOsxooMGnLzNOuro6VS7urI67a4KOopqy9rivPY697rtOtZ6+7rT2rQ2U+rMOpfa8Xqt+rJM-nqsuo19f3r8zme6tY8WapVKj9qBeui6n+zYuova96YBasFG+Bk6eq561LqxepPmMKThtm5Gh9reRvPaomZWRvFszUkiusc65epLuotqkUb2woW9ZkaqLixyCBZ56lg69PqphtGxf+s9epVOdaL8wtTqLjrNhotGt0aVzh+VUhYbRu9G4TrjeFRJVBZzOsovfnD2vI3q82F2ssfNeVyrorl8zuDy9PNsgbLufKGy6psANQvuFkblRrouepkYOoxql0aSup-qy1M2+t3GBjLlEvFw1RLkmpWqloqxvKMS4VDOMrSK7nS9eJbGg5ymxvIdXnTFHUZAQxp-WlJaQcaBxr9aD0bvMVG8g1w85NYSwTLRVKMgNRoZ0ADaYcaFxpMaOcaoUCXGocaFxtHGpFoxMtlUm3j7ErF0mTK6xqna+Id9Ru+6D9TzmjbuTTKVwrcyeLFsVznuZ1wK6vNaJ8xAkoD4yjpZ7GSaFjIZf3SyF1CwnCe82Rss0oSbObsWX0+8tZ5B0PxOcDFIWmNjL24skpTYlzLI0PTY3Pj8ORrayFcCXLZ3cpKefDXGxcb1xsDaF0R4fKEyrArfFL2S4DjH2pWuC8aDVO2XAGgjmmjvU5pW7mFaFpUnxo6q5XY7mlaJcYReIT5ycC0zf2MyhX8PeLMyrl9HVKsylzzEXL9TMCazVIgmnVooJvrYfX9w0J38rFz4JrxGw9rikoh83NiofMj0olosJswm9SbJmnTQ2pKTnIWfUbKF4V12a6JfGlraS8bKLMXwveZUIh1UAbrwNjaS2toAkoYmiX5xVknsaiajXxlnUnJvxpUMX8aEuyZk8zKjpWCdNLtrMugaw9rhJveSgi4P5nEmmThJJpyS6SagfOxc0HzcXPK7L2NBqpTwtCawRAwmtKbtGi0milydJruJBpKa+LCy5Hy-fziyyjpdFxdcaYb7wWdQgqb60PI6g0aUsiMmvHdcpqmSo5022h5aKFp+uEe6Yb4iwieeCTKGGuTGkcLesqpc-rLxLLVco5CqspK4hfDeapVq-MbpvkLGzjqIGvO6-0apyk3Q3N8zetuSkGKK8qt6irV-bLToQOy1Rsnyvka+aoqyBGKketD6yYbSxoj6s9T76ph68Ub4ups61OzOXKnOEXZ4biCBXW55zn8sv2qapso66i4aYqOFSS4npsfuCs5vlkz6wKaEmuAQt6zrTLLiujAT8qeuEvrUPm+sdBr-dhSZGGa7UtQBOvqoNIMPBCKyUvWEz6i2irUiyYiH8rIC2ESE-LoauQb38s4UqnT2+siPSyKR7MXEjhqe+voU+Qr-Au7c-lLe3KUKoVLl7JCagyKW+qlosEcdipr2SNr3Ct4017I62wbKC356mte0c-qMBr4C24iprPaY2SLR4vLSoRyLyLqSyFSAyuEc4mTF6vDGgpqZAoHq2Kc9IoV4x5LmlxLeHOzPqrtGoBqBRq26St5cyNLsmqIwCjhuB+5gms3eFJinsoX3PMaJ5i8OC2b0CGD64PTfpvtm-LYkbg9mkahE+r-qhOLTZrj6qboA5uKAIObzgtDcoXYp1ki2F9Np3isU1fK8gulrXO5Lotwy3vrf+tlauRqtPDhOWvYeJhtioRqjCtIqmRTYBslrfUJ8PzHcqRiqxJnch9cJZv361+zTCoMa1B1NzOw8vvqpaLTSr-tGHLq4+zlGnz7m41wNPmGKuUrAF3GK-ubiyXnLcOKymps0oBzoAS-69kaUHJtSpOacUrKMB0ovegozPGI-ehEw-1L-IpU6qQLdZOg8+-KhaH19KprRBvuy-gbQRpGqtZraquUGovp2mqC4kQahmtqgXpqXCsB6h+bziv4UFQweBoIKN+byBq2K+-gJBvUG4Er-iKvKZZqPir2an+bJmrYYUIblHlUGwErAFqkGpZrjmshK8BaMKmaPbjz6JKu8yHpzQr0GliSDButCnL9UKoQGsirBsJyGTeLSqqM8l5rEDisGlnEPmtTajGiGhtsIthdnBrXbeIblBXBGlObjBoMq-wanmocOE45-yroW558GFqtHbyimqsENJFrUjjKG+AEKWooqsrrFhuR4gtL2FswsoRahsO7OORbIqXy8Uoa9WrgqrNqHmqY6zVrMRlaG+RbUnLWGowa1Wr8Gk+Zmhv6zeAas5GIqgpjwqt5a5s1ehuqG2xs1AHparqphhsGbUYa3KvGGoUauholawKj6yoRGmZI1Rl-yj4aiVKHq+YaOBsWGkJayaIpoYAwTcrCW+njohvRah4b9Fv-JVNgUAJFGE4zbBoXSzmjrNmfqnzM6-OYG5RbSFtrNANq82pFQToYhuhGKlDhElss612bllhM9L2qUlt+a3yqKltKqdvAlhnKdOpa32uaW7Nr3j1za6Vqvyt-nRdhslpZa91qh-kfqo0apppfqmNq7WsUgpCqE2o6W70rPgJyWoFqrMnPPThaC6sQqqobChvpEAw5XBncWwVrvXisKrRbwrINa2OqBlssW+QzbGsQEwwbhBMKW7Xt79wb834aZFoWWpxa9lt7gaxa73WWFHpaVHNha2NqFlsCW9paDUhiW3V1NRj+WteLyKvzK7jtDhvv06pACDIhWgRa05JKWqg5uO0eG5SrbxluWj0YRm0hW+FUtlocW9SDylqGW3qwThpxW+KqzltMWmEauFsiq+EaQVs2QOlzRiijGExb-bHw4ZENfWpaW1ljBlsBGxTzzSvTKmUqqqMIWrOQFiLLJWxacRruGy5bV0pbY4kSxKtois3LDbDFWldq5hpSGu6YSqplWlobvIqnGPmgZnlSjZFa+Gon6pVqlWo5W-papVsaqgIaqrGzm+oALWvGWuwbmKptai5a4WqNvZTKlltNatRTuUnlavVaxFPtWuZa-hqJW4FaSVsTanqAuwLDaz1a73hAmPYbzFts1OFbqKtnVTVK6SA9WyRa7TVSCb1qUumIWvFqq5Jtgl1ag2rU9O8YE0kTWhUp02oruTNqJVsdW-yTiVp5W2MYk2rFmveKvBqtajyqaAhrnZVbuhpZwtpaA1piqtT1Qj1dam1bclo9awtasQkFmn1a3ltJU7lbnFqJkJEaFUgLAVEagEu6qkBLPmPOU75i75shk6yZxqpuU8HiTDKCamarfsKeU5BLx2tQS3qrbFyC8r9K+WJ-SzRrg8U8YWKYLlN5m7jSnDhsq8KIOylk0xFTS-xGy++yYxuQKL+b8pm9Wi6VATj368uSn1peize8VSJnahSiIvOycrEb4wo26kkawVPjPVdrxIuJGwySWBugywNLYbNqculCEmpYSj7q0LT1GoTqCcNREjDaoxup66ZMplvvmN2bEdiu6wuD-6z54hq4oeqSCyZbFRumWkjamloA69kagOsp60UaJIro24jbGlqg66UaXOvVOfkabprVq1ZZLzmG6npyZDhFG8br5Rto266b+at7y1UbHLNj9OrY45rB63ElVFtlGtja-ep+6gPrJRuZIk3YlbjN2e+5jZmIpE+ZNxt1GxkaBnNpim2asdiU2kM4VNqaG60avRo069AlY5rtmwza3-N0giMbyNnw26HqEMs06vKjburlGgjKaesR0+NY9j3xirXre6p1646pxNpJ2RIKipUXa6Tr1upis7CrUcIGiikb4Nv26pDbngIkgiuDh2v4y4MbmeMF69kyTOu-M1jaQxu+6hpazTn+60ybcLIES0NNqNrLkh+qONoM67TbEuu-ShrzMurK2sUbNNolGv7qpRu-YlzYGuuem42NZLm1G+zbeErJrUOb+NvDmtkbS6pc26ZZjhVemn9ZiOrm6hza3AMm2g6bjRpwy72b6ur+m2dYjLh-WEzb9tnG21uq7OQM2+baXppG2vlqxtq+6-dqwxvB2a7aA5MA2qm54tojkxLayzOfimFCzUvki3brMwoTkkaL8UrU6vdqOWJr8ogyilrL8gLMyFpZ69-JdOq62irbA+ta2klYGiUIA2xZ6-IEI9Hr7lg+mhpbLLmE2py5eQuEqsbqPLkC2wjamtqvueHqCut4zTslMDLB2kgzy-NkVH044upk2qmq0xBB2kvyUdoUEiHbkNFx2zsyKNui2qLqidvNSkna4etummbamQLO2qFYFtsu2kRb-NvU2uxjBdus6wTaRdsMvMXaotgl22FYmuoTWe0anut62mwM01nC2ZXb0zlV2+dZQnC52mlLQpN52xWqJotCC-XaRzmG2tXbeNox208aMOo22h+YhNr12gbbdtr9mzM5AZpC6qoKwur56gna+dtIy8eqHpugWVza9tv9m+3bQtp+mnbbfZs7OO3aFghN293KZuvN2tnrydpFWR5a791R2m2Veepu8B7asNvZ66MJ09t4Ip5as9tIMyPbrzlo4ovaqdpL29nasAM526s4P8poWFPajorumRbqiEvhwvqKA4NFvTvatupDip+KCRt+24aKI4NGi5OT6xsJ0rbbwlukgjraCtsk24nbpNoKW0jbXuuu60zq8Nvq25pyFRvn21WqVRuw63xaQttoI7raBNu32zuRAF1O8jwzOATNQlOq2EpKWMnrRNvggzkb1zkJ2oPaYus32mZb3ZsV2mkzM9tr2g9ZbLiCAqXbSttW29jbrlQLaPrqUImRq1uol5im6pXb3dtj2mS549smHRdYYGkN21dYDsX62V3alm23WUvyado2xAjYFzgb2wGc7bzU2iTb+drjzTbZiDK2+Ovb39sH7a3aDLgu2uA7hK2W2-LbjttDGib1ttnIO7-bC8y21fwpT9vzEi-a0NlEuXXb0Dqw2TA62DsjYmgpwtqpAv3bgyub2szaXquK2kbI89pkOpIaeNrp26GYlerV64dYeDvQtfNZcDpv2-hKm9oD2pIoewrSwtvapny8Xbdq95qOnN7a7Sr+03va+zP72yDaENq3agHa2t1Nw3-4t6K12+Hr0AOYG-rbQeps2hG5aDqN2x5rV9qv2tjq59oP2xnbZlon2pDpqDv8O23bAjsUg6famDvK2zXbfurJ2uTaqDugOsPbPdsW28Urgjpl2sjL7AMdqzCJv3OB6p+EUXhY2vI7iwsK29mqW+yKO3ZlRP1q67HZazkSOm7bgdqN7JiMuNshyanatTxXOBg7PRqSO27a54kXwybZa-Jr2-SFdthaOk9qJpoZ2hfbGNtrqito6jqxVBo7FNqo6dWYxtph2wA7wjtmO7jbajvAO1GrbEL02kHryjtnmDzaqNoC2p-aN9q2OrfbZNp32wy9-tmKO5Y7bZtQO39kzX0jGqHqpnJSJI3reLJN6+lVAYuJLMvKGdmppferZgqaXCGK7epo69bbJprz8q+MIFI56yza+tkyO0WYO8pLcyXszZsP2m47X6sg4lM4YjqG2m5ZvU1AC42aL1MhOmY7Ntuzs8+SJhoU2p47ETs2WSICM3JrmkLkwZrz66w6C+uOYKGb8lOr61BqfXnIqivqROir67BryiwvywEF6+uvytQM3gs6KmKKPXR0Irvq8cvhCiRq2Upz2UVLLryvWw6F+ZozawWbJ3KRCljTVOMti6Srb1rr2QubTCvY04wqfyKrmhTjJjQ1nS1aEa3rm++ztWok0h9aJ3NyQvGj7mFyamWqqlN2MbSL66uN45TT5iu4a7OL4xWd6ZeaHW0-cwzS3Ut-2p8Dt5rzi3ebYqUREiwKTzKkc3YZsFtjOrLaJmOyGiXqIlpVWlFTzVq2U3crLBtYqeAq5CzxWptb-FtZKrM6wJQs3YIbiYA8GyVE1ltRaktbAVuwvMwa8Di0qSs7tmtYOO5b8FoTK1Fa5jmIylL9WFr5fFlapFoJW-YbaHRS-Zf5hZvdERVaE0ojWxoanSrSWlRs3FqGG45bOTsnOlFbchvuGn2q5zsENEZaYCBXO2XaX9oY27jauzt4qOza1FreGTwC-lt0m9M7m1pXOD5anhqgGRSLH0A0W9s7m0s5o0Y7P9vB2ig7B1phW5urNzqRqJXhNKVOWms6TtPqOZtZR5oGKgeavzthGrFTo1sTJW5bALu7W9ZbB+0akwGI6H0IhcyFOVGnOxha6iwxWo4b3VGWOJlQomDWOcIbvFoHSmIK1zslW-1qARtHWjpaMhsifSlbyhoUq3pY1FtqGyi8F5o+sg4ivHB20xdbrWrFalKYw7CP6wjK-1tAKl8L6w1fWsTx31sJOHiY69n1Ovi7sug0UnyShLtn67qjjjoiuSbIJLtCq3i6STm6Ma06gpMUurVKM5tZYoDa-lJA2jiD29vDknvbgMtPPOOTEvLq3ew70ttoSnmyR9tgyo8amavSO8sLMzv-296dZ9oF2-c7Ojr62xDKHGTq28474MsuOuHaWtoL23faabXqWlI6tNu123HrHThE2vQ7VotY2og6Ljqk2q47X9sX2gHqoDt8Omc5cTqfuNPzAqOYs0zaCNp8ujK6Dzqq2yA6aTJxO-6b9tvV21E6w5u2Oyq7MexD26dYbdrxOwq6fljwOubdUhqCutP9SruBaqq6Mjtyuwbbaroj25s0+jtCuVo605J8On2asjrj2+I6AjI42aPbHppgOpA78Tuv27Xrb9tsOaQ6Brsm6pja0zsyXIMb+jumuiRLoZiiu3paWrpx27q6ANpOO3a7tvzEuuLaluocS-PrktvgsuKaduosO1MLUts+updLB9r0o9Z9nDovMoHaf4N8MR0MwLomKja7qtq4Sjy7Kjpn24g6aqrOmfi5gFkSBQi5damdq866J6tTqxq7STovOQ+1WdtYOqckOduN2m66sAtIswg7H9pCu9K6maWcmpzkhLmFqxUJydvCyua7ztriO79Zcjvv2hhY2epWVezIfLjHmrS4mbol-ak6VdoCO9m7y9uyI4k6lRuhO72YMxKL3HA7eNnP2rQ6dDq2upK6KeryO1K6qbomGsG7QLshuwYq3Lre65nqb+qh2FvaR2q+OmjKzovJmysaevI286VjmMtlY1jLWxs0ShsLxxppudjL9Et4ytnTpvIEy2VDLyKpy4DrLeJ3Gm5z5VP3Gh3ih2tKJELLA9N96w9rG4vTjOAyxSLkBb7oXWLqmy5pksuGuCHtiJpom4yayJvaKkfizrlHeWNRl-1qyBe4c1jzNOVy2-00Sjv8aRLWStMbBpvKywbKpwsyk-9bxpqI25ra4romymq7w9q92zNhhCup05lTleKYy-BoWMsrauXKkMpG8jsapvN2cu8EDEsduhzKjnOnGvnSDhm-KuJqx-MjGgO7xJ26m+ZcQ7v5jLbyHp3c7KAyB7k-mIe4ZORJqXej8AVjUWexcwzN2dW4dBqFFfhsIV1huIu5p7BLuHtoJWgzUsFzMivZfA3SO+MSbMHcC4yPKpFzjyjkEo4paHjNff7yfVNySsPD8kpK7Q2zw+NNC+gLSkp8y639wKv7RZe7k7kpaDV8ZxvwmpHzU7u7uWvjH7p3UgHZDbhB5E25MstiyoWLRMU0WJKZE7sMm4dZ5pRweqqa97oluYOUsOiPujmFmSxiy8djoLXzugWZC7sBiYu6R7nmdduSepq6y1tSdqtHCu6KKCozGx6Ltkuei4S7DIOmOqW6-LptgjEsO7uyOy7bA913GzrL2-xWSqu6mDJruyR6hpoqykabrbLGm9yiFHvo2pR7+QxbaWaazuq-qhabdryYWWbK5UHmy60l3ZVncEATLyCIeJ5cSHnfgDbLCXS2ysTMdstr3WL5L9J45M4b9MyPA--Srssn3AmaAAIBUzmRqCKBS0z8InsPwL2bNGxQM8b58DOByvbE9aqd7SvyRCOr8wILWmwKqhb9YcvRylvyEcoUIhgz9WtPMA+Vkcr0EvR7qrMWcXHK6rMoUthrys276ttyKs1D7YGa-btlIyPtYwhn81A9SAxNsKp5H8ruy0AzHbDlQRp4HNKWoNQr+Ap-gZskvCorO98NYnpmIroyWXGSK8XKKipJNYormqu5y+KgsiuCKvlRait4uPZ7vArEe1NQZcr1cHZ7UCitUXXTlWhWOFIqTnpnus568iubOllRTnriKpAoXfV6qADLEam1yhejiop+8lPjIZI4iiWRxnn8ceWb2avlW2cZN6Utyr1jOzNXgDotWuUy6P-R7GvVgaFavmuEZOtak9qUdWQJh8WAMUjJS8sSKgJhG2u-WnS6atuQ7J54FO2X8rrMbkoGbH2ygTpXUy-zEhKeS8fLPqvSEjjqbPh96pJ7YazSeqbAZPl-C5F5vppkEkp703KZirTSGTrgav7NINNZeggxqXjIcKV4lhAwQ9KRmXiT6jQKijGJAJWqtXuuIRWz+XnTEWkjmopFeCgIfESXozHt1XpleWzcxXidJOiaBXm6ABRcjXrdg5XLfUDteATj9XmtexzpbXqnMU15d0tAsr-4XXqNeMFy4IUdeS7C1ZtzBV14ZTwRm5BqOTtL6uGbdqR5Ozp498tjelgDrDlRm7id4IsiMuWtqOPumpp7UblCDOS9r5QLezp6KZtZgPQz+RANm1n8jZtJiy49siWre2E7C9preFt5FQWdmu1Cm3hzMY4Q7+gHeAV6LZU7eXjYe3n7e3t5+roB6dzAo5pO6865J3nHeVjIp3sZu6boZ3mLsjV7rZuXeNd4V3uXe5d7E5ov4eOKfBodtNObSZqHo495B4o1QF06o6vO3YI9Cmp1mxG73dnXMoxVvRF4Yrv4lnvdGFZ6FEzWekAzdEUCKp57tnoFyu95znvpmyIqecuue7SpA3q5cH96SXsuepIqP3oKK157F9nue25djMog+m56v3t2e9566cs+eqD7civYNKorIcEpkID6mzkw+u6RqbC+ejyj6isRKXpomioHkke6W5ugGmmSp3L+HTcTdgo2hcIpVfgHe5j6h3oHwzFj1LtxqOks0JiRWh8i3xIZC-QqLYt4apdbuIVX68vIDTuPc46zwXusgvVsWIR1OwvZ2A29oCtVp4pwW-WTMFptg65qUzp8W-KqPtyHOyNagjvIW7eLyqupEToJkWpLak5TAnN8047qOPqGjYgM37CCqqjLdp0gsjEbQNsIS0w6-YPMOv66ytysO-0q3rrAy7bqINvsuv7bh9qBuxeLd7tQ2ql7Ybs5u5rZ72oR2yxYejqDozy6LILa8puDaXvkS7vTpfK0eiu6dHvio26L1UCM+B6L7+KzG+NLd2JEtCaV7PiQoFfTWiz4cFx63ZWjsuh5Isn8+TjhAvgP0gl1oBPt86vcgnogIkJ6SpOp+PQy-9L+UaJ6ZCIZykFDmD2AAilKyrshu97LUnpwCmkz9XJz8tMjOgo8JcHKCnqL8-G7kdsJuzADShXoAwHLp5Uhylnb1vpyOIm7PztKemQj6nvhyzeU2-LO+rQTFvi78275TbNb65p7Cctae6mazyQJy3QiicpflPgzWogGe8H5KcpnzNhweHPaeRADlno+e596bssqAjZ733qZUZ56GxonGsIrVqVbOw56APuJgHD6UthA+-47SXqgJeD7APtuejZE3Ro-urZ7IPs7GjnLkPr5yhD6KPvQ+v4SZAIISgksC3Q3uW-TlAKJ+cVTAGRpgMn5Q6oIEvL4mfvCEgITIhKCEh4yd6rWmy3rr9M2m8GLRvpre5ILgBowuo6aMxMvul-yFvodmxla4yOj63CE+8r8a5oSIAvtEqALf6o5e0oKFbuyigsTIThAajocvorgA+X6M+qdS9njQZplexAKEGueC+KzSUt5ijAKo7rx2zmLg3OAYgWL-aUlirCKf3TsPeYTigN8KiH65IryMkEKliP0jaPzyEqlO0t6roM76qP6riNpm6U6WjMB+toyZZseEk2sGPOyahSKlZp0mz0L0lQQWsBK4BFPm8JCOxWK+2XaQtKTSqESJTowwPuLjFtBs4uVl2Cfe7R4X3qfyt96w7GR+1D7ifrR+hH7HEiiKtv62co7++H6l3yBejRdsfpR+3H7pkxg+6JLz5RH+9v6J7pQSdH7GDmyKxD7UCnn+gLSKHICq-eEKfsqKtDzxBwI+tD7aeOI+yEpGio6Icj7CPoMBGM7ZHJqQ+M604IVgxtLjZJfOw4zbAuOEk-5Xlu-Ox0LqostzCZUJ1qEHUs8RB2uw4CyUXv9elvVXjKGO9w6djvaky4LMUsyC2Uie6okOvurUhwve2Wqjzp5hKtqGtovUlX79bq4e9IK98wmHeEzx9twBxHTCBsQB8i7S1uEq-PbUVTsuNpS6hMN+2479rtnmpkyHquUOqvMCguIB+s6jbzIB70DNRIN+pr6IrruO9oKT1MW+9PKYAdC6uAGnjyKapQ6kAed5XDFuTO+O9Xi+TLlgCYKyyt3q5ZwxMiryw+r5gpDIiS1KAcjEnwErZpWCoKzANIiCtGK+XqVMz3rVfoAG20SNfr8MvwCCTvF+0IL8xKoBsIwE3LOC+Y7ArIgBgwHHwstnLd6QZtga3PrehKS236yM3peCh36HTIo4537udsFi3N7vgu7s4WLe7PFiwiLLDyKskiLqyLIiwMzir2Og3vzQzPlO9gyOUuaMpqzZTpYaxEKnyI3ElEK36uJ9BDZeVnXeSoHV3pJGbELuLvolTOIqiDnsbSq2Dnme6Wbpr1lm-MzoXujQV4TFgKWsnP6PtrUiytKqzJTPXhD+PuiDAfrRFOtat-QUuAtEPSqj7Ik+2X0Gcn5RfhbrCs36qIbpPu9FBTTbLs1e707SmsVOiT9xQoDSq0yHMMXmtByxzJ9SgibC4uCi7WjlzNLi237sKI1C3Ci7MFbmnUKuZvOAuKKOHISijIHba1v+rQbpN3qQtKLkNqsC+-6lHNtC-5bpFtf+vWCu0qFhHtLyb0UW7fFH-rk9Z-6HVtYB35rGztU9W-4bc2EHHkr81o8+j8yrzuLOnnb0QYDC+zSgwrJskML--ppItoUXmMASxFi-0s8C-56zLpBU17a5JuZO3z6bLvV9AL6gdIWa9Cz9KOqcoEGXEvC+mG68tqZQ+G60rvVSuQ7cNqi+w6LFDuwysjbZorwywRLQjt8WojKZKyVB6o7zNoCum+6MNsFYow7QvJmc97SExpstJZLtHu6ysD7kpMnwpXzu1L7g9fjn1o18oMhcpLf4lMiIoNIhYqStwrSQHSyZyqZe9abhfpStLaaEnsJOvJbnx0NmZC7eIVKyfiEuXsRizY9eqPLE7+ja2P5LVPqEALum+j6vAL-8lwzDgrHyk7qD3AmZGaTMwajBsIKfjKxSiV7k5qleuAKlVqQU28Lo22FOpuzwW2iMzvLPgsiB+IHK3P2HHsSGUpwiq6TKrIIimIGB7MBClHLHpN2BcwGXKMj+nIGpCo9Si4SE-ryBzhqFMKzmnhrDCquUkT7OyDX68T6dOIuG18Ij5mUa7fq1Gpb3BGTHOJushTq7rLEY-YGbZH-67cSw7242CoHqgcvB9d6qPvX+ueaGnwXB24AlwYT64XVkBtDizAb1CvSa3MyOgdLS820M-p+2sQKlIr6BsqKFIuPe3Ab2ugnmmebf+tgk0DzzgbBmk4H2Lr8iyM6YMrwQ4NKIsIjbLsz5ny80sc8wtJTSwdBq-vNBNYzzmqfKipZdBqTO-Qax9o7O00dEbKhWkha0VvUc6EG0v1W4zGy7ZNxBimj-wcbq1EH8dvf+z+KWvyUKn+KpKMpBymzwwrW01qLZ2rYgmHCF2ueur7TINpk6-wHfUvk6-z65IcuBvbqHLvianz6C4pcO9TrBjp2fcbyicPE+Pa7sXsYBo1r1Qe8u9YGDrpdyqVaSMs1ulUGVorVu6UHMMtlBzoajIYmczWz3qvXqyQy0vvOigSzMvqKS7L7HjPEeoLKDHrruzMaG7tr0pu6SvvzbBONx5K1pU3IZ4Rnkz6L9gu+ixeSNLJP4sqj9nD+OngqEoIqQFQGD6qUSsE6o+v3kiMNasW+6erET5PCHMAKaTz3UnVQUYoZi1t9W3tqy5iMX5L93N+ScFjMB08GrXyhS0CKhQkopMd7jgsAU9ZdW1i-UozTTgoTXb5L0Uug49wHiYvlQksHM3PXyrkGXIS3ytUK0ZrtM4IGi3MdMj4LnTOpSvF6K3PdM0WKuxOYnJlKvfoREshSJwbHs6A9FYtiPWP7yWynMO96CcWZmzjDtYok4xhqqZqghnhSZ+v0uycwNTqKB5iLd3OZC2VK53OmB2mQrqGXBoT6lUQ3sZYHMht76yRq6APMTaJrHJMtOqj8ugc7s1dyuIrrm+06rGNEij0o12oPBkCi9gdU0rzjHEJ84zxjrUoQhgM6QNI-c-xjXUtgc1OKxQpghiUKPIoGm1bq-UpZg+mGLgZS8rDccJLQhhWSw0oj+iNK6BoEclgbe-m3+9Xyw1sTShYycIbeBzNVO5qhNJS7GG1i06aripN7i9hySKLhYwtLD3qxG4eLTH3T+hWaQIZwG4YHlPrIh2eKMSv+BxM6L-oFBvBaQQYX+VeL8VrMWmc7O0tEWootRPMPPcTyWIfou5KMenuFNexbhzqxU7iGfPAG02ZSd23pREbTbhrGG0i7+gYH2vxaYhuFG4kHtlJ2Q3ZSd0pFylbSwLNpBrqqunx6qydr5HKG-Rga02rCc1dbgLt3Ezcit1ricndbL7QnaoJzjuo-S++0j1qDyuaqRnyc+4OTMRtc+3HipOpZBp3TywaQsr7avr1Vm6FSAbthUkL6sLOABjsK2tsi+qHazUw2OoTTJQev+0eHzIJi+ngGqvI2UnhLTroKOyLa9UzESmjbDrqGu9y6xNsoytyGTouN68ccFEs5QmnT7nP2MO261nIdu-v6nbq14udSBcrpG9sbteIp+u+HhVJMSzB6tMsjU3n6pVIQKte6bUw3un7ct7ralR5zGEr74lPT3Eop8-fjTMsaJax1AuzO8kyaO3Mu8uB6m3qXCL9E01P4NN+7YEdgevXSPPJ9wkF0Ekrhcp1SApvN01JKA0ITYmmZMkokmpzKqdwgep26oHvcyvPiXdMUm3FplJsrUleBmfpIk1n7OMVLY7SaJAvqSyqb88Pymk1T4vxEm9NS8SXQRqnyy0N6S6vCEsuFc3+7eEY5e9w7zcOkRjLKi1PFcmnzVu1yy4oVjdwKyxZLHIJEe66KlXO7-MrLx0OaKntTKspMe6JS2cO1cxN8m9JHUm9TuSQNcjFKO9NayhO8tLMvYsvsBVu9BoX7rXP9BizNAwdNI4OzioYFCUqG91N+pCqGfkqPUxfTc-K9cxX6DpIxixvTh1OmbEMH35PfCkNyk10JiyaHuaR6hsDCb-Ojc99SBod1qZA6qsBGh9DiH1M6hh8KpodSgC374YZ8BqKy-AdeugIG4rPRmrN6DkTrBlE7uwegLLaGnYquo6IHfgubBy6Ta3N7BwwKKxvaer6SqZtoUi6G6r3OhnlK33nO1VWKFCrmU1mb+3J92yWaXoe8am2Q1gfIagSKZwdrmwfqAYYmIGYHgYYXc22K+ZvBhkLoVgdRo9ZHDIcrm42Lq5tWk7U7d+spe03bbTrs40xqMYcRkgUKfrvY2iCHUHKHM-GG-Tv5tDxipXvgh19yyYbCsmxTKYZDO6mGTNMx5MzSkIfA0oFGc4ozinh9+4cyTENKfTTuB7fL8+kgW0gaC-sfm6uKAqEC02WGsT3mM8z9-rJ3s2j7s2xqWwlG+pK5-BWG8SyKw5WHoiwPMqWKpZvuEr8HU-tgHe7K-wa+unF71ZryavAaa0qNkv4HitIXigeG4bK0+4hMqtPBB3T67Yf0+9Vb0bMKi3tLXYaAuqQN8XvZSTC7hFoSO32GsvH9h1TzTuIq-EOGSLu8GyQLPPo4h+ZaGzq1RisE5JL4hl7iltMThizzk4fuMrqMAnP6-cuH6xus+l6DDcsvS9trTZIicsCGo+L7akxcEEu4sogiFqoScitrAvI+UtoaFFp0hxBK64cyclcrF6xe2iy6M6OTC9kHbDoB09uGD2Qy28yS5HNA8Gka7trbGluiqjtMh+eH5QY9i8m614dQBhMrbIbv26eGZQYMhoraREoi-EyGEbtlqyeHimp3hsEyUvtqXWjKG3N7uqsabbr68we77buHuwj6n4fo7F27V0WjunjLJ0dma8dHjEvnu3saD-NEymmphdMKyyTKXrvc0JxK+UJcuol8XnMUR0PjlMr13SBHpY2gRvxKfnNvuv5z77u6o3TK3cJLww9GHvIJ+rib-Uc9Q3BHLMpNjASbDtKqpNtMm2unR3LsKEYN-BJ0YptkmtuGikqQmixskptDU4viF7s1wr3Trxlwm1+G+sr7GCO7c0OMBm9H3fwb4u7ytVOURjlyUwe4mwP8xkpkR+h7YSVSysuNSX3u82RGvEpMtGZL1EZ5XSy0tEaEeovTeppKy5VzsCuCh6R6ivqGevSbdOV8taxGEkYhWOrU29NKRkOzl4y70ryGMvuEe00HRHv0RhXyVXKMRiSyZHsbuuR7N+LGygTY1VqoxybKJqIBS5-D4XUOy1hwavoX-dHtPZS3sB0kk6txdI-SuAUP0--CvSQ6+njMz9L2y0J6krQPC-r6acpoEsgjxnv8K4zN7XVbsmg4Ibs6uh7K3fs-ktyyLDIiRs37d90W+JYb2yQwMuzZujqO+rb6hCNQM5-r0JEIMgm7Dvs2+wkkV5ThykXFW-NddK766DJu++p73Gvu+74GWDJaemP6RweZsN76unrH8jE4Scu++0QCo+xL+jZIWUdmKp0oBvvqAlD6wfuWEnIzIftb+wn7yftP+pD6l30R+x57ofs-ezf6hsYHan2SyVH6xnH6l-rx+jIqfxt7+1IrL4fly0n6Yivmx6ZNVcokM0YK6XsSgmQzPfLkMj-SHBXOcvIc-CNUM+FaTsdJci5z+fvN6pQHtwov863rV4PZesMSKJuqYqX6vksXepwyQsamyuhUFfp8x4DjlTJ-jPDHf-JN+3Xzpssj67JHgArDOsk6G3qz8vgGchKgawhGG5rLB+aG+oNlem0z3A0aR14Ls3veC+sHNofIe736m1yDSkhT6UqKA337iAv9+4b6lKNPkSgLk2g2Euykic0HBn6y9qKYa06HRkYYiihCKscpm8YDWjIqwtlHilJPI38GdYf-Bh87FjGVm4CHryLz+8NGyBqxR6YzhYd2Sxray-vFh7QLcId0CiCDYSNVh2v7qBLp0zrHG-vB+mhrn8qh+0H6Vsdn+4D6u-vrMPlxlsZee1bG3nsH+6bGsfrGxon6zcclrRbGPJutx2H7Xbs7+9g0G-ptxl3Hvcd+pPD6HXuw+sf6VQaDxrERd-ttx8uiD-uuk6cZ2qogNCbG4OXP+wEH0SvjTB4DSIbNh5M7mlNTOnETEQaMcZEHILppW+2HSzvZKqHwBBy-+64hbcwLOg9K-XtMRyzytnzW2UAHmrpcBhQc3AfDcosH2fvoB8OrzIcGuutHBFpYBs1GZEobR6fTxssFu1wHvjPLsqAHBAbDqrOr7SJhaz0793oJBqOHJbPYBjg72DWC22eqB6OqCheq+UfEBgfHfVuwvVfGTgrnhtoLLAY6Ch2bM6t7q7Or4AZNqjeHvmuXxlnDpAfNuzerfRLcRy0qpgqQDR7GRfpt6-KGocZeSyocpTKTci4KJ8ZqhnAGnwrCB+3qciOTBvGKMxI1M9MGfwrzBhYKygpsBuHHDL3vCuUzykZBRrPq7gpz6mpHCUt5h6sGCGtrBvHHWkZ6Rr2cOkcpSvBSq3LFixlL+kZQh0nGPftNPMqzXAybBw6CBwfah8xVhweGR8JVyse4JxqyeArpmley+MKPBobATwbRCncTygZtlKoG13ukJrl5k2rqB36sEXEoQZ6BM4hRo1oHWUZT+wXGo0rYh7lGxcYf+bP7Jcd0J0CH9YZ0Kw6y9CvGBwT65waH6v1ALRGiIaiYHq1H6mvZlQBsJnrZU1tLmuNapGr7C3VsXYtGvPvadgdc4yCHVka8wumGjgazisBzSYcRRt8C6kd9S-AKqxRCi9CGworRxq97pisAg+n9IRNoco2j8IcphI0LNBuSitG9zAszx8iHd0coh0EH4Opoh9Na4HSzW-0EFUbhBi86avwkB4CUX8gdhvgdN0rjh7dL9kMde6kH68b8cukHGU3nazXKpIaxYnqKoUJC+hSG-CeiJ5SH-roLojCzkUdH23dH80Zw2ye7RQa8u1tGUIs3hg26Evp1BlWzVifiM9Ym0rMVBytH19qC2ptHV4cXh1PaMAfI2w26Gwrh-Bz6eLOfx+Mb6L0YxpMbdEZTGrv9ZMbYx+THhpqde3nzqstnCh0H5wpADVMJhLyUs0yaqMzgJl0GpLzdBpaaPQZWmxl69wp9Bh5KbXN-xk8KTr3qk8ZkAMWygq8KFftCR-0D0CYyC1GLwCbQxnub3otyeuO7QccSh037XDLemwBdfLIuZUV75pJAJ+mKwCc8Buk7bkdRxpSH2YcGg+BqMUbgioIHG+sQi71zSCaJxr70ZvuxejsiGOP2hu6iOwYoi-KzhSaIiyF6kgYzelIGiFOJm5nG7CpxyqcGCgbaemcSwaMnBwQmOZv1iyWG8PPjMkHHHJ0kJgb5ZCavB1d5ageVOjddUUjnwZiIhdX-MUazPkb7AtJrClIFx4kL0Ep0Jzz69Ceb+bhHw4cbbCeLd8c1m0wmWIqNJj8TLCZ2RrRN7SbkoR0nDkaLmnOGVSkoQdzC1ShMLLYHOQf8JgczvkdY-Sv7MWKji71K4Ib84hBzCyZWKkpUJYccKtUcGUZScgiGcidrSvImSIYKJlPGiiczhtrSJlqth6iGbYepW7Zb6IeaJsbCYQa4ol2HWtKxEyot6if3xodaqor7J8wajnC-i61HFtK8cwSGfHOEhqzzRIeA25z7TLrc+4hLxVtIS7z6VZrTRoC87Do5JryKaEqC+7MLtyd3aoBGctuHhkUHR6JWJ8UGLIehuwDrNifshlyS9Rti+5nDwupfJguTziZoBsUmKjq-JrHTh8c1B3zadRo2LJL6h8e7RluSLbqio9dHJMay+s0GZMY58vuTPiaMe74mdkr58rVykzKGo0CcEoZhPNjlmoNPHVKHXfNXkt-HIyvuxmEmv8b9B0X7H2N8RuwHXkrPQ7eCi7xfoz7GgCaU5KOzAwNjBjYKICZo6kFLq-27fNqHxCdMysNzoUvpPTJHUUr-xh7NyYtUBJFKUOKLsxoS0UtfOiaH28anx6aHAzuZimuzoIqI4zHGQWw6I1aGxTuLcn+jWCcCx1yzGCbgLCUmogbiBtpGEgeIi-VquCZ1JyMyOce5SqrGrof446QrboaHXGQqGEMUKodllCsZbHGahCc5mysmR3PZbMuayZunBqebZGL+h9Sc53P2R8frlCBBhqwmN12cJ7OJOCnsJ1VK4Ye2h7RS5EI8JhRCJgZMa2TL9UrdW9RD0YZEit5G3+o+RrMnr3Mnm307wieBR6OLRNPKahBzKkZo6gzSRP0hR6mCCyeWKuFHiydciyInMCqPJyDyUUa5h9zSeYczRoBa5I2xR8JTf5tyYhXGMKd4uBuLyydVxiMmZ12lh5Yju5tBu+WHu4rpRthyPgZVhjarmUdEMvnGBAoyaoQKkYby+itKRHKkDMRyM8ebJo2G08bshn4HwbM6nS2GV4q0B9VGVFsh20Sqyqqdho2CioprW0OGjUYmGI+KizofxitGS8f9C3Zir4pmU3VGZ0v1R587IhsY88qKGidI1ctbqLsCGniGrUZ8p-iHybJcgqkHDZRpBx1H662ASiz630qs+9gbLUigS31G11uTM8yKWZN3hmHLQ0f88mXH3lLWqoxbayZjR4NHBgfrhrJyNyebh5bqBqaZh967u9tGJvz7xibZBjSGpiZB0vkGnLtzR+JIFiY5p7jKiwrFB6yGzIfmOphaAKZE7KtHMqdVBjm6+8dfJxyHF8cfJzpHYhpbR+8ne8bVp5o7XIa7R9yHdsc8hy27oGzyh6TLbbuHR8+HR0bQ++dHmxofhsdHGeOJ-D27Wiq7GmbzF0dxcA7KS+1Oxle7PNu-hnbdf4cNwk+HXGgKp6kb5MrSy0BHxkoO849HjvPNQ0-aNMuzu+mb4EeNUgGIhBXGykFz9VNg+zBGe2qEp+JLjdLwR-iaid29R9Tc0kumEDJLwpstaADGpJqAxvJLYpuFp+Kbr0fjQpSaykqJcrkQrseMcEvK4fLLYmDGWcZzwhqbI7qJJi2VGXPkKZlzS7mLpjh605pj09da49MSywZKl6bTuxOmyMZ5-CjHiMejmoSmcsqnYvPT8ssEei6K93vgp6TH5fKQpivT2McK+0KHhsvChwib3QgOSnfijkpVXUXylKeb0pxHl5KwNUIQF1PcR+EmhfsRJ7xHRe1op2bboYoYp2GKmKfhilimD6dO28JHfsYdEowGNod-ohWZ6suTswBjkkfd+iDCv6a6hw4oxKYXe4Obc7Jjct+C43JAwlFKiGfgZkBjhMfxJ2qGX-1ZJoIy1pN8B-AmxqavymsGjqJIJwymrKaQQxsGeGd2huKFJSb6RgEL6CeKs46GNSf1J2iLiNPEKl77qFIpbDWK+GPuh1hSFkZ1i56Gh3NehgTD3odsKzKIvoZxHIRTfodYipfqvVtip80R4qYTJw06BUmSp5NayXB+G85GMqeNp2RCfuAuRjo0EYebml3673P7nNxmP7PPcrGHYNtL+3YGnIt+R2qmEUaJhwFGeqZnmoGbkcYnyl1KIUYzFBxSDSYPmipqAPKLJkmG6qdLJzLaFScSZ3BzUmM8JE+bcUYT8-zTw8cseZXGSUeTS5amItLbiylGPobSU5hzaUdTEkoq80s+B6NGSsYB+90nk-vaB9lGfP21hx1BylL1h0RyBmPrJi5qxuJup4G6l4pzx-KrW0vaQ8cnIQYZ4386Dk27Swcnd4r7SgGncXusOGTy6zsHxtEGLUa5jV-LBtOnS9bDrHPvi2tb2yZEC9iHkadPbGOHWiZM8uqLyQYaixcndquNelcnZlUPSstq51sUChdbbSZ4ivELgJsYom9LPsNO0zEKqCh88p9KBJSZp+daD1sjRtmnsiYVppbzeiehwkb6K4aTRkWmu9t6i5Fn00aS8gWnNuuunaYnpadmJ5y7WyZ2J4CmC0avhpWm7yZVp0tGl9suJ58m9ae-Jt8mT8bWJ6OHTafJZttGTiYmSKyGa5JshrUHx1NSXcCnZmafx2Zzw7sPhiVjHacVUoF8z4bUSt2mo8a06mlmbip5U-3HC0fdu2dGzO2PNF+Gx6agyBbyAKZlU9e7NHtF0vF9t7vjpsfaS1KTpn+6lEavG1TKoEYtQmBHs6bgR7TKgksLwzXTS00x8h9GHnpiS-XSoXIrp2Fz30f8mz9GbMvwK0ncN7SfhsB7nMt9U1zLpXwzYuhG8XK8ykNTyZGgxpdHpHhqSrKbuEZymyjHokYfk6I6MMbF3J1mddP3p4ymyCr6k6piBkt7YnNm90YURwjHTWcj02lyJXNrU4+m8ss0Rs+nvIbgp3yGEKevp9ZLp2gK+rZLOMeksv4meMZ1ct+mGsuOSs1nmsvOS0THu7seJ8+mfIfU3Su6cvvZ81tnUnEMe+u668fQp34nuMaMHXCm1wvBxzyzHPhfwqr7NiGN8uQG8HmhAdF17Mlfu4lwrfJ9lFr6t-38e9r7YBLsxqEBnfMQE92yoy1PozzQRXTr+8P7Rvuuy7rH4-IY8xJ7UGcl7SYqUnrMeUUnIhxSIuX64T3Cx5b6pBO4Ih5bi9vfOrA7jvupynACVvpf6op7KdpixsY74OdKFTLHynvO+gJ5Lvvf6mGHVCIYA3QSisdy+krHqIrKxs6Hqsecp7nGkng++hN0CnlJyop5ycrj4LtnzIhax54Hgfsfek3Gavg8xhFnaXmNxvXG-cb4ylXKLcb-epH7ZsdH+zbGZXXn+ljG322n+vv75WdK4t3G4MQU503GROYRUFf7fcc9xqdHKfszYan76bJXk6YKDsciEL3zBDmv-DBUWXRf0sg8n-xzlFNDLzTTQxlVFAcF+5QG3Kyex+qiXsasA1emE1EjB8wyEDLpM1-z-sfqh-yDJVWwZoLGHsxGk-gGHZs1ncBmg7OQJyNycSfV+uAmPLOQZxmKZofpO9kmJic5Juuy5XoaRlaH+Scxm1Nmn3KcB9pHCcbJx4rkBkdmEinHsNJIC8oCDcZ6xoP66cdR6BnHCcy-7d9mkiaYYg8lNSbHB+cS+CfeHOU78geo8gkLpIpOpuWay0p6Znoys-oDJwwnozr5h-daSHPyZ8o9ZqeXZ-xniUYNoiv61cdiijXH9zK1xqiK32dpysn7tKgD+w3GW-pvSD3HUfoH+ioERscZUHjmdOdma797VqSH++TmncYGxvf6YlPx+pbHJOZn+jTm5-vWxxf7E8aH+Ff6imfKK6TnzadX+hY9I8aU5uoqTPkP+tqq3+itDAHm+QOTx0ZmGye-R-eaZ4uephGmcnSOMp-6xlo2Zg-GoQanJnqlP-rSub-6sH1-+pznVkpAsuvGHUcvJxvGkzLAB6yy28ZEpjwHp8fuq7vGLaeOu7Rb8eYnJvlmDaaYiIHGojt7erAHYqzFPXAHXarnxm-GF8cn2vpbdFvk8o-HFgqNpu-G6AY5Z82nt8fnxjWanIfOZ0E9vNr8R+Lmlefhxs-GouYz6zfHo8fnqjXmQya156ZmoLq5quOirU09IreqGXoUvFlUfQYyhw8Lnsdt6gqH7XIAJqk8FKbSCkCKykY7xuqHxvt2m7YLgcZgJvYK8KfgJ7THhXoqHSUzIca+x3EmReaHfIsjQUez6gjiwiaZO9SHWcby53SmCucd+8lLLptN2iIHTSblJv4K+xNbB5K9LKbIJjmGuwZr5r-LCwNSBq081SaK8uym2E11JqjmXKauErnG+ucjnFZGRCfTQMQm1DrkKAtoLSatJ8fmN3nkJz5n9VousVbop4RL2R07TxPxoqGCtYc5RkXHdCam5vCa4Nuy04MnXTurS3j76QtUTdj8oycmB+tbR2FQSbSqv4HmBlcGrYtSCUY4r+dWB+xn1Up8ZmT6-GaVxgJnqqa6KwWSkmbA8tmHjybYutJmuqZzRknGBH2GplUL8HJ5JxBrHgZIk1rGc7rbmshqNZLhEplHSFLQW34HUeYv5EZnQvpua8VH0BA4kqVHbYawu0waGIbIZRZm-qeWZw1HVmfsck1HtefVpuVGXAuM8wMK2vw6J-ZSaeY+4rwKuafjRhkHFoyRZ88mwUN3JjSj5IdFpw8msuePJnuGcWcBu3gXNIZBus67Fid0hypd9Id15hxnOeeEoplnVeYpZ7K71Bffaw4n2Eqq61lnhmdYS-I7g9uJZqRLO0eS+m2mw8oPh9L67EonZ+Sa-Icx+1jHkKeXohTHO2ZFh8ryuWi3HKpkgSdyo9EsQOfBJl2yUoecR01z92aYhMEC7sZc5h7G3ecresX7wTrs63lkxmWZpCZlLwtVO1ktUCY-25Pn-4JWZYLnM0oYDDMIBKeH5zTHKSYzB7X6swamk9zC6Sf8s4CL9AeUpgkmWScle2aGNKdGJnLntKe2Be378+ZCBvmLp6dwUwatgOd2JnaHKGLOtCynaCbrXfCKGCeZwzDTKueHE5gmW+b8ku36ZSfSBg6m6MskZot7BuanMsQqlOIip7lsoqdmekGTR2GGANywTCoWBqyZ24AxAKxnBaJRh-jTTTsE00CTMYdf5zuG+giZ1TI0B+fAMnoX7Q3PBqQmJ+ctJyfnq1rvB-irM+D2FknpqYJI8WiHW2sX5rAaPSc0Jr0nlqve2iOG-SbbVFXlF0vxBwYHLqZPKlM8-7KCJ56yf+dgh9h9wmZzJ3OK2HwyZ0G94ie5hiAWloe1CismyUcBs3anGUd258jmiIav+-In0eZU+njysefzSTsmQac5Wq2SieZ3isgWlUYQu0cn-aNNRgnmtmaJ5hgXSQaYFyOi7Ub3S5RdVyeMu9cmfYM3Jjva0WcsuzCHQMo5Bi6MOuazR1SH5zKpGw1nLduV5qaKeEvHhpyj20b9ZmVnNaaOJiUG9BYwFgwXOtraO1W7RErOJ-PbBbo-5K2mzBb3hmQHu0Rb-J4ny7qbZq+nUxrHCxwWu1Kr0kxHjHp+J0x7n6b-+bCmd6Mds8KD-BcIpwIWrkuCF59nQPtWmjxHXOeTFxg9qKYDs2LmsTJ5nKBn3kpd611zVtQ-o0AmxecJJv9mFvV4p7GKsGegJ0oGEEzSR6oXJ7EIZ+SmJKbHfUhn87PIZuBjKGZbFxPnFKeEp-Bn6GdUp8mGcCYz5zSnwZvuBvoXM3pxx5pGuGfjBoymySZr5tsjq3KGFiWKJhYhCx76lhfZS3vmBRRLe2jmzw3kZhmb9qqZmw8XNYvmRnym2Zv8phJnCgb0ZjhCQqZyp1+9RgaP5lTi8qaMZni7z+eOFh-mJFIsZ2-mVSnv5qfreE2cZ3oWsqacZp-nfFs9iwRDnkYNZrDCnkbP6kqmhNJf5nwnezIzR10mAidxFrZHgmf9O+qmd3Map3qnmqc-8xOK7FLiZ39zaYcxF1mGUmcWKksmgBf5BmynoUaJFkamSRfDSv4iJqe0Jqam5caSwuNKuMeg+sWHSmY258pnW4r-nduLotOJJ-8atqekvJWGqRZrJ6FmWmaLSmCzNYaeE7pnugYup3lG9+fyatjzBUfQFtLDTYdupzHnxmYlRt6mvYb0+3snwaYy8bkXFUeHJ40dVmMEA9ZiDJZlRzVGRRcvi8-Ep0rmQ+ZS74rnS5VHqvwFFmgXuFuYWjdKaopJsm5nPHLogqnmAAdYF-dLnmfeY9OHXUZcu91GSptV6POHb0oBZ2mmgWYu0hmmjNg+Q+bmknMhZySXqCVy24Z8OBbwShuGXPu0k6Z8lRZTRkDKbDoPJ5CXMWYcO7NHqJZbJvNG9RbAl9DaNaYQvICnkYY0FiWyORrNF7Ymzac0FvYn2pa0Fx0X+eaSW-qWFQf8k9lnXLt-JreGHCWkSvnnYxo8hh4npYpU7OYLGMprG8VnDxoJZ5vcfuYDpopclWcN4jWnp7qlZj2nuxtVZpdG9AKks1OVUbxXRxxg10e0Rupx-4Y0dHe7stqB3Utn0sudZtfCT0a4bM9Gs6bXsOybbUPzQ3fIxLTA44tDMmkn+m1S3Wfwxj1m3vL4mj9Ga6dc807d66atjRNim6cZdFumoprbpyB6O6dRZrumvWMHUaNny3t9uipH7OY4tRzmE2YwetVnyCt9oFDHo434R-OnYLWBlmACkKsm7cRGipskRtemD0Y3p0h7hkuARsny3pezZzenu7irZmjGa2Y0R3lcGMfHZxtnJ2bsF80HSssV86OhlfOL-FwXFcZUx2ONe2aF89+mLnSayhxHr1Il8oimXEeWmp3mChziEjEJVAZFZ7MXbAYgZ+im32KfomBnPksAJ6hmHs1+SxGqtMYhxi6buKfwlqsWNZeZ4-1dS+ZoZhsWWeckhZsXwFK95gBT2xYpiue543PpJ5NyANMbF5kmGGbqFjLm5oeql5s9FocYl5aG8+aGEwrmAcZmF136FxbL53pG9ocGF9sG6CZAFpIG2+YqEWcTeCfsp7hiaOe3FyN0VYv4YxRmTxYFS8RNVGdUKm8GNGdnXe8X2ZsjijYWd+sSp1kLgTAv5+5oEqejJmfnYqGaJYE6TTuuRs07XkfAkwCW2OlcZgS6lBbhrJubl5ef5m4XEJexhyCS5irxhvMmUkwWDUJndGpxF04GAuK8Bi9TWqZgcoiWaYYOBkImd5uxF1JmEUfSZ4AXEgayZ4uKcmYsBPJn35pJC2XHFmpUC-FG1-rUjbiX1uYyJr-mKUeHmvLDJftElhwJEBaS05pmFhYPe4bni0pX5+SW1+Ym5nJq+maupgZn1JaGZ+pTMBdFR+2iWRbd8SZm7Qq8logWuRZqJ-pCBzq78dZnBKsJBsGmeFtdK+J9J0tK-IbT1PI5oY5jjmdtW05nuUcFF3nnBpcYVxsqBzFnJrGmbUYXJimylyb2q6mzr0nM+l1HLPrdR8mn2ZO+Z5JKomayiv5nPPMBZ9p88QPMXK7TS4b3WjOHE7EwS6uHmEpPW3BL0RsKl3mmuoqXa-gWsKolplLb9wdKlnkGyRpmJyQXRmbC+q8nj1oacm0XlabUFwyGTRbR5lqXgrt8VhlmOOoh6rYmglcmlyg6QlYy61QXIlZNGjYmuwtdFiCnzBf3hz0XFhf7R626naaHR5Eb0BvrGi7mSWY4yr2n3aZ9piby9pZvJgNNTpeDpqdN-MqNY1dHrnLLu81i9WYARp6XsLNIx5htd6ewxwdnPeItZzOmnet+liNSncJfGoW6IsrvR7XSPcO1jCPjn0fLp19HK6a9ZwncIXtrpwK6QXoDZl6cg2coR6Kb26ZAxnFyK7vAxhV8EHtQm-unPdI1ZkemuEa35pDGqZcnp1DGKxeF3DNmtdKzZ8ZWcMZZlsrmA-2-uwCaksoFlhh6eZbcSk1n3pY+V065pkrURkWW6Map6qwWOssll2wXm2f9FiR622ake++nF2dkenMaE33QZvtnMGYHZ0Emnuxjl7+ndZbExr0WJZaYxl4m+ptBe0pt52ZCh+FWlMcRVkfHX+JjFhHHPXP189zUnHv0xvdn-+MX-TjNyIEAEq7BmvCt8iASL2eAIu3ybMZvZsOV7Me6+90GKkF3jQetTvp1xzMl3Mab+iZ6Y8V-Z-HGNdoA5k76OBJeF5IifsZdl6-MIOaQAiHKaFBg56va4OZEOwQiiOZ2+pxrHqqr29DmDVbixjLGqBKyxhdUcsbt7Ajmdwc78wrG7vrI5hBWFePxy577B-N3FuuXKseYxawSvvpEAqQDp-LY5pwTDqaT+jwgH3quqbTnjuYa5o3G+sbU54TnPbs05sTmDntGx27n8lbWx+3GRcpmxxNW7uaEGhbH0uoJ+vNXM1btx36ltOdLV75626h2xiwWpcOkMxQD4CKOxjASvCOQI4tjg4y5AmzmtM2wIwtjW1ZCI0innObTF5abTCKiFmimLZcB67zmsKVd6kUt1VcKFvd03NqbAbOXF8MF5hay+GcUPGlXIkd6HZwHjgsV5lCdikfJJqPmUua1+8CLgZst+6pHM+dqR8Wmc+fzcvknM5YL5wUnuGcXFnt6c5cnF5lKxhej2IgKauapxvjmacbXYJrn4eha50P7rsc1PKsGlpb3FuP7RCs5xhjCwNbnIxBWjqcJCz0nMmoUl8tAegfJCiXHCzKlxubmM4aNQQpnlufDF9-m1uetMJamgqbqnasnsWr25yVWF-uOeqhrFrDjV07nkTnO50PHYp1k567mp-pe5ubHEeZk5x7mHceH+tjWpOY412KcJ-omVuD7eNe+55NXfuZ9xjNXGNasyIHncNfboEHn+NdoB8Hn720h57aXrzhh52PHT6GtB0HmNkYBBlHncFaaJ-BWdReKJl6m3qxx5pEG8eboV0GmbusEV68r7RxJ5zLAI8exB6vHwpclFwAHnc0HhuyI3c2bx-MG8SewBssXoAZnxq-HJedEBhAHyWulRwgXYtotF8dWw+aF5ksT0hb6ou6qu8dnx3IKd8ZUll6qyFeKCxQXLZZ952LXpA0vx2AHr8ZC12-GVQYy17f0Fef150aWBBUi5xHHq6uZMggGxAfqG63mi8c-rflmafv+iorgFAZbKj-H-6e97Kimf8eiFkOXdfvj5sMi-edCC3zXRedPk6SEshdqRKAnMTp-8tdWjeZq12PmKTxhxlAnRtdm28bWU+aRxr7yUcaTlkQW5OqaFiGatpJvVnmL2had+zoX3GdbIp9W5KZFiwRmi5YOhkuXX5bXKvALlSaMptAwnpOmFyGZy5YPYPcMq5fb5hymBue65p6yHCopFtlsfGtVV1sDzSY+F6HWvhYvm39HjGYhAdUAU6wX51JqnTsmsjpmtCZ-ln0nEReLM8QKzleNRnHXVrORF8qQRgaMY8wmxMPDJxB9-ocHlwIhEFHRuUeXT+d+rM0QrQGSyR1wmzOhhp1Wg4r3BxSHVuezJ0+Xcyc25gKmMRcolypruqcflzCXn5bqlwkWbgdg8hiWCCaP0a96huReB8kWaPspF7bn9Apr+xKLcif01t2pUorcV7AWw4aohsomuyaxe5rWjJZs1jiiFmaYhocn4ad0lrlHqBaa1nsnjIfsl2OHrme-isRWgpd0ekKXQxdp5-bLVrO5phNGPFx4FsamB9Vkh-bXBaaEFqqXw9axZ0kbTJPJGkPXcwukF5eHjBdHu3s0FBfXhh8nKtc6GrqWjbochtqWxpYN51WmiQdiVvAHKWYL1k2ntBYjFowXZBce3UwXklfdF+4nLBfEx6wXwVelZxKSnufeJwMWrQeDFm0GNXLmpiMX3BYBJ7ccvBaXCkSqVMoKFgqSfooCF3+nEA1CET0HAGfLyoTlA3FNllaXPedbFkS7mqPRJwgN2qLqKIsXgCfMhUsXJtfvVucXDI2HgrTI8hdgJtMHD1f8MtbX19YsvUoWAIuhyhPnWKfag5nmBxbjlocW0+ZHFme8WGY2ko7XwjOxxvSnccaSs65X85fIJ55W31ar5ivnlxeLl4YXY8aeovsGXqKOh0yneyILAwScm+ZEnT7WlxQkZ9nGINZWFzcG1hc0avuXZPtBhjyqDSHNEMOVbGYcJo5G1uTdAfiFA3Dou9szQJdVpz+zyqYcVlGTgmPRF54WKCY2PN6xR+Zh1z4WagZvBmKXPIAoN5DEnSaQGggWoBtR1pfn8kIx1yEWBYft1wnWAIY2kCkL0NaMJzBWURZKawJn95egh0iXQibHF+FGJdaolmWnS5bflmeaS4rSYiGaY7teB4jXSYVI14xXejWR5xeKNJd11wzW5ic2lhiiiFzZF96nSluLxi3XcDlMl2onQ1sDJ1U1HdcJW53XjJbVKmcneIdEV+cnPdenZpqKCafYFlGCA9a4FxNHBiaAysqWrLtVF9Fntgej1mqWtReQho7rdRaYSl9brNfCV9PWtaaUF5yHhRaGl-PW5QbL1xo3LIZL1+WnG9ozW1o3GpfNps3a69bmlyCmOvN7RvWy7pYv4rDNXierugMXb6ZQphdnQxaXZvDXN+KwpkkmkKoxLWMXCpPjFmfXafrRgDKGhysHVs9petfvaJEmBtbv13X7X2Mfoxim5myhus+TUhcH7EWcIGkP160CQ+eITHtm6spRVhRr9XIv1+sXMVff1w7NECekiKSnlPBkpyOWKhZyez43A+ZUpomXGGd21hoXXFcjA1hmNRbHE1oXb1bO1wvn3ZcoJ7oWeDaL1qgmWwZgNh7WRGbMN56jvtblETjjHKebcvUnlYqmRnREZkZ7ch6GVGaeh9uWf+q4NmAbu5cvF3uWaqZfF6nXx5YWwOnXr+gZ1tiKz+fRgVQmdZ3Z1heWBpY2B1RqOdYappq9ZGtgln2LdMKKp7RqoJcu11g3fGbuFumCfIv9O9CWjDf+R+ediYYol3CXz5cgJy+XIN2M0jqmIzvxF44GT5YiJyXXTDae1uImZddCijzTL1cIkg5qQSveZ5DzpqbIcmuKCUeqZ5r1lvKii3iW7DdKY1anFaypRyMXAmrqZmBXGmb2pyjz3VbKwuDWRuYQ106nxucUljBXd+ZPe1SWBUfQWjjzMFqdrTQacSsN1pRz9JZf+m3m3-ooVn6m+kPGneEG-hmBp3w26IciNgI3XHLuTFhXVsP2Z2+KOFc08lZmTme+23hXStYXh+s2qSquZxgWWbwpBiRWHmeSNv3WugJnWkmn8-pVUkQ3KafUVx5Ckpe88lKWQWag7MuH5FZcuyuGEO2QFzxXg8rRG+kH+icZBhUXzLscVsPXHTc5JyPWMWYKNwL6h9rPJhPXFNS0hu0WYWYKV5DLZ4edFpwbAlcMF6tGrRaufSo3bRZmu783NGwml0vWOpemll-Uklb6NlJWPRbmc0DWHadX1wdGB7pyVndHPDYGXVTXFacKVm+HH4ZKV-lSyla9uu8EexqqVpAjA4wNYri1LnLqV8TKdWc3uppXHpYVNhqW2lYAm0Hdy2Y5wnZdFdO94-VT+lbfhwZWkLrjjYWrzLKbYhgpA2I4m0umLbjvSutNZleOlaumFlfhluNjiEfdUxum-l3RcgHyNlcxlrZWPrrAx+hGo2ZQm5KbDlcSmpmNe1dJlgLLlIvHp7B6-laeJYhjrinrYiureLY1jL8bKMbzl73cC2fXpotmTLdVUrS0FMuTppTLY-xxlatTssslcx-DsmwWS70WTQcvpvRGW2f0emFWSVY4xh+nsxthtCHtPZf7Zj+mtZbwZ-jGR2bds65L+1a61i3rlnGX13KG4LcONlEn-8ZON4KtoGfON-zHEudNIp2XWCON55E6H1YKEuK3UVf2bMLmTKdwZ-sXQTYIZtwzfjbDl6SmI5YoZkrm91dSRkE2MCaD5+OX0ubZJvbWzzf-51OX5dcCBhE3TtbWh0IGLtfCBtE2IDa6FqA38FJoJ2A3VxdEZsuWToa752WLtSf+1muWZGbGR8k3RaCblzymWFMEY88XFkZo0-vmwFa7lrRnwcN0Z8nXj+cp1r2L2TYR1zk23WHp18xnDhbAffk3WdfCc6eXxUpuR0qn55eYN2gHwJYkwrxnHkblN-KmNpe8ZzeWxTZVNnmS0RdZNi026qaPl+k7NTaqRfU2Wqegco02U4qhR2039DfvlsXXdTYiZq028Wa2t8w3cRcsN3JnrDeqapQK2JZmpjiXQ1bl5Bam021JR1XWrP0qZiBXBqLDN6BXpbq25xLTNcf2plAX3wYWe+M2IRcQ1tBXkzd1h1M2-Ufu2tSXMzaFRupCtJf11zT78zY7J-jz8Be7JiI3CeaiNx2Grdea05iHzJa8NlVHqlbVRmyWItZ9hl3XlsKbNvZnnJaDh1yWDUYUcu3X1+Yd1gFbNmYEVnyWmFZiNzGmJKg91wlWk4bYF8c2zkMbrM5TXTdPSl+b+aKk+parfme7axW27VM0Vh9L6aZXNyxd9Fail5C2xsVZp7KWalWvJvKXUjc4Fg83uBcyN6xXWQez5yYn7FZ518a25OrEFqWmJBbvNpkMk9er1p83Z7s6cnxXXsfpZhJWStt-NgA6J4YAtsPlK9eVBsHma0ebR4e2NQdkOrlnQKa+LXlnpINa1+mye7uWl0E6slYQtivHclY3NnIrjpa2c8e7ULYVZ32mcLaWJiIl8LZ9aVVGSqmuljPR6ldgpyi3adJW8+NMk9fkRwdjHLb3pz+nPpZO82Hc+lfYmnOnbWaGVl3D6+MzZ1rrOlYTwyZXJqvdZmZXPWfEt2GXJLcEmyca7Mv6mwNmFLfAepS3qEaxlkYmcZcwWvGXNLagxj3T+dLgxk5XE2fx1nhHi2dr429GMfMAduXS4BdwxiPmv7vx89y2gJuctktmn7Y5lh5XKHayyqFyj6alc0WX6MfrZiTH8VakxkK2oVcCh8K276Y7ZqK2msZVlp43kVfVl+K3NZZOS4YUp1McR7FXR2dBVxMafRallyFW3iZvp9MaIrbhVmY2EVZits49MYjXZmHtIAqkPSr6K62q+plWFspZVz2UHgG4zMOVwBNWykZ4rMacd4OUT9M6+oVWpMx6+0VXXKZDR5QSKNdLlS3tqcZjC7MWpXWm179rJvsb8xgj0Tdm+hwCwOcfjLVWkOag51b7sU1Sxycl0saNV9zN8nuSdlDmQActdEQTYsYydu10JVdtV+LNKnvw50p25NLqegjnSOZnZ0q8hkerljp6ZTqe+0k2XKdMIj2GdtbDV+z0fvqfJNm2+ntjNiNXxDK456NXbudjV79m5Is2ektWpNdFYZjXu-v-er7nFOb3tooquNZzVx3HJNe01upCVOZ2lKZ2NnYVYLTn1nYU1mZ2fnsX8haXZAfrV+n71Gtb3E0Z29zVfDtXH-y7VrPs0XyoPbarUxaAZrK3fHfvYrMXtppzFx42J1bIVKdWt3RnVjdndmWqtk-XsiOXVh0DfZYi59dWzfs3V0aH8reT64bXYcfW1w3nkudMd6wHahZGtphnpXt-17knSRdz5-Bi2hbmtjoXQDfK5+1Vlrcu1raTX1ZWt+AwP1a4c2rmsjPq58Z3m7L-V-RwANZoClYi05bZx3a2B-Mg1zhjfVZ5x2DXBnfg16W3EzeFx9BXM-reEtDWqBdz+zDWs7ew1wv6lNbZtmHqSmZAV8U7Bdar+hw2vlJs1KNX6-tGd4J34nqzh5cojnph+ytW9Oa5yqfp5nZ2dw529nZWd+5nybBNd8bHBsbuej7n3cYWd9TmxNfNxiTWhOfzVqnkZNdZt1rR5NeddmnqimfNkYN3leZjxjwNNNZ713Z3+jAV5FW3XDe+8psmNbezxnAW5Ajzx7oCLNaXxjkWbJMuZsvH7NfU9JzXkEh6-e13-4uXJhvHPNb-+RnmGSYP1pkn-NbZ5pLWgtZS1i3m0tb3xr22hRfnt4aXAcfsMqJXBG3i1zind-OCV+aL1eal5zXnDadl5vIb5ea7dsoiKtZ7x2gH8teEBwrX+8eK1sHmezcPx6d3OilndlvGSvXXZ--zN2cHduJXHRPq10LW86vCN72HbeYXtxuGNjfkB2EnnecStXY323MzF-rXR1ZiF7LWkXZhOlF20Cf7d9YK75KFJuwzR8catvNmnDLRdzX6b9YS5n53B+x3VnUyyrbG1792YUuLBtSnSwbGtyu3sucmtthn8GtrIpE3j9fpcx9WIdeaNrpHzKfnFwhS3tepdyl2-TLQN-siVScqs+YXxbe5d6DXwnM75+j3u+ag1gV2xgK1J9ubSmJNJ6h2vLih1mQmBDZw2G0ns4cOhEsBKcFMZxE51CbPEktLV+bOpwz5Jualdgwn1Dd9J4wn+md2s3QqxgYp1gxnH7OipqyrNAjSCZwgeTdfF+iVMYj2FoaFXbYIN4U3y9a0U7B92DbfB3GGdDY1d-MnTTecQsInsbY2DEw2qbbxN4m3smduBqw2JxchmlImNzOhveAXrywqqtjdRbejN2j2RUftrekXGycZFw2GdJbTd4hXjdfZFk1ap9uIF3CDSBbMl23XEvblts5mz3cMlus3fbaEVy1H5tPd1+I3g7ftR0O3Oqsc+4u2JIYGJpkGW4eTRqDb12uRtiY3RBcxw5xXcWehNghW5MrKNtDaKjY-N4tHCWZFNud3OpYYVvu2BjrkUse2GRcG9-u2ZBaF49rbOjb69iL7t4fAtzt35pdtpxaXm9bBVvh3grbGNxp7oVbnZkR30pLEdziX7QbtA6zkUtVH1vzazWYn1-CnIoPgDeOrH2bzedK3KqJ2NvLEPnbLmUBmqCIg9i9M0SYSFjEmkhfTalIXP3bSFgPnBrbBN7D3zSyYcxY3rLwpd-0DqtdpV9q3eA2DB8oWjftZE2t3IAZqF4a3EPfqFvFLoTa5JjHH-9dtMjOXZrf0p9aGFVfnF67Xuxdu1gjCiPb7s-hmT9E7+MRmUDemEtcW3tde1xn33tfYJwSmhwZ2tpj29rdkZ-gn4-p5dkGiNTZP53k2PWt5AGgoRPYDIzjTGdYl9Yu5asizd1YWLPfw90U2-sms9mu2VXYeFsD8AzfXs48G8PbPB3j3BDf49wT2qBquU6X2yXBSp1KrhDfsi0zCJPeX5+4ifwYuuzBoBgdx1wCG1DZld932ideUltM3+UdQl-nWOPYN94ImSbdhR803xdcuNUXWX5Zolrz335Z89+m2-PZsNlXXNTrV1kW2dubFt8RndNZcNnXWh7fcN-FnQPBKJ7W3lHJrN7s7PqeQq8dKgjaoVys3fruUNvhWZma4hu22-JfccgKWzPNc10KXpRbfPMSHowvie0OSGvf5pq83uQdPNlD32vbyNzMnB-Zg22qXrTazxg6qh4Z3N8pXOQ1fNi4mkhpz164m-zeNFwe2zQqW9oUHMqZiVie2S0ZZZkCnZpfW9-o24xqb13FWG2d2930WBHc0d2dnkIHbZk72yVbCh5TG3BYWNs-XpVo0xlY2p9bWN1K2kxa2NzUq3naHVm+93eY85tfWEXcKhwq2q32Ktj5KLjZBOK4287qqhjimf3YVMha3ICbqt143+KcA9tX7IFO1lgOWMkeR9oqtOrf+N7q2uxd6tmD2KTqStiH3sfc-17Am18qhNpu2CUr-1vz3jtZmt5sS71aK52Iyjfbn6ruzCPcZ99DTDofZ98jmGnYOtmma8DZJNgQmyTans9yn771TnFmarrbblsKn2Pc7lsVLLnYfFsnX1PZetzT2qde09-Va-0gtEZwB9PZ+tm-mFSkiaEz2MwDM9u9zxTfyx1-m1fez1peX5Lt39mCWrTrgl64WyqeVNokbedaqpwIm0bcj985xMbduR1z36IwTl-TT8bdC4wm2TTZZhgw3GhYJhsP2zTal1lzT4-dl19FH8XcxRv+XmadYltIPUPIDd5WX3udVdwjWubdT9nm2BJaqZ7RnqUc2pjdbFYdzSrImcpci93nHhXalt+Q2ZbZk9tXBemYVtkwmMzbQF3P3LCSi9jw3C-ZM1vSXFrlL9487yFcNt+ZmByet1pZneRa4VntbrDmrN622NUcK9gz7x0qmU5TzoaZvi9hW-sk4Vjs3uFa7Nz22IQeLNg4nRg7iff23SvbnJ+qLbUdLd32THmekV1OG1F1nW+O3DOYsmIT27Sb+YxO3qaYLh+BKi4dSl95DFqoyliNHc7bI1zarYWbMV-c26vcPNvmnN0ZH9uu2UWbQdhgPynNa9w73rzd7h-7buvaM17O3gLcL1iG3mpe6lkI7J7cs95QXbbfqNrLXM9dG96JXPyZxDz83dBZXhtlnt-Y8VmuGZpd6Nk-3ILcb1tJW+0eXt7lCWl3WlsO730q3trC2d7aKVo6W+Q72cw+25Be9urWo5UJIJext7-1qVm6Wr7eGN8gVY6aFubkOE6bot519ImxYd9FWnWLNQl1ihf3EFdi3L0dzp9XTDX2QpNTksMZrQozKhLZrTGmmYXOhlxJKPvJUVzp229cRln5dg0OidaCa7dJDZuCa3MvDZxCb1LYq7LB2Y2Zwd-Q4nndudzhGCHcQxxmGLlZTZ2vjjQ6LpURt70c5lx5WyHtXVq19XlYYt95WuZZSyr5W3LZ+V-mXMw9rjAFXsclmSrh2QVe291R2grev9-b2e-KlCrvX5Za01p6LyVYMdudCpHaxir2Wj0fnjWhmy6qyxS5K6VQNl173gYve9hZhgrBX1le2X3cG1ykyrZdON6APCxel+lrETLXidhAnf3Zqt2JHnjekd+q2FZ1rFrE7-1IUd2OXvjeKFvqGiA9lyZA7SA6jlkpH-Za+No-XImcdD09XmGbwJpgPIBdmF-LnETeJd87XSXdZ98YTuPfp93gPFxeI9rn3SPaAPfn3WPej+xj2gI+4TWuXGnaYwg8Xzrefyqk3lGfkD2k3FA565kHXubacKtZHwbfv0J62NA+fFiX3DPaZ11zH9A6mcAz33rbBh1CYcwhAgCwPNVtsD7gOeLK3cpk2dTb+k7QO7TplNqTTYbf9ihU2EbbcD24WPA-w1vnXSYfF93wPLWzMU+iPp5txFq8O7ct+dmJm2qevlom21Taj95JmH5fJt0SPKbdRDxULUUdeU5IOuXcIczIOo7cmM7+WWbc9NwBWU2065rQKCg++hl21ebZ6K9amXwtqZwW36mbLgWBXwva+BmM22uKQV2SWpPdQV5oPW8RTNoYGVPeVtzoPiIf0FuL3CidwWiiH+g9wFkhXdbdN1p3WDbb7N-c9KFYrNv5az7eBGIYPkAZX2pYOXBocl+52A4bU8lyW2zaOZ7YOZg+99iOH6-YODlo2m-dDo2I3A7fK9zon8ae6JlOHF7WdR0yZSaYUVmO3z0rjt2vlkCUcI0B2H1IDR77Cg0a2q8VW0pd+DgxXPgiMV7V3yjepe39K+ibBD0u3+-chDvcm7FaFp7GW4Q8JGiqmJ-aU6oo2MmZCj+YmujaxDgb2KQ6G93qW-Fa1Bm2CeWaX9qaWgJeL1-f3hvaUO6b2aQ+ujo6PG0aP9xkPp2rNugVmJGSXtq26zZeUaMVmXaYlZ2QHMLdc1EUOdpanuv2nGxrduhdGfbspcpKOTZAvtkPLQzOjpxpXb7bjpjaXaLezD41m3lbzDuR2iBBYt9TLP7Y-9+ib-pYEFUh3MMYTDjUOLQ69w2JKOJW8m3ia7Q-wRn1ngZsQKwB7VlcQd4NmqEc1YmhGfQ7stXZWe6cYRvunfMrTwmpWww-Jl+EXk2eId2mX7WdF3O5XyHcMyyZKnlZTD+y35dzodjMOkw+5l1ZdXpeVjrGPWHd13VRGiw9oxo3cxZZ4dlvWr-fUdv0Xb-bCto72pjdJVvR3Gw4klWK3MYtu7asW0VaYtjFWdw6xVi5K2srHZy-3nif4dqsOPGotj+-3YVdEdp-3H6Zf9ixHVMZ96Yx3KraW1rdndMZ3Z1z4rHdceozGMXUx7RcBse1cdvjM1gD8etr7+Vfcd29nMXQcx7x3evU7ISgTX2YCdrzGhvu-VkJ3vnbCdh42U-L1usgzKEDst6F3QOYC5sLG9e2ydrJ7Mlr1Vi1XhDqtVzJ36DMixggz9voKdjDnDVeKd-x3KncRze1WkcsdV677qnbca11W6nbzerP5KOeJN976jrc9VmiYhANj7BA9g1caxs73+nZcjuM2olGGdvV2fXbGd8gLesbO5912k1f9pkn7hsbmdiTnrXfDdzjXs1cuD3NWRNcWdz13XcaLVz7mX47e55f6-uao1s12HuerVk53NvbOdlfyTOcApDfzg-KP8z0P8+12Z0ISs+wQTiNDQhdedxfX3nZp7dzmQxM85uIji8V85mX7-OdCx0d0gubrjwx3cwbm1iFKFtZA9qwHT1ORdo42Jw5y1xhPexY1qxbWkfYrE1RWbw5xdu8O8Xc0j69XWA5vy9gPF1Zp9j8O6xdxNm03L3zpdlpmv1ZlVzzHnFU-ykP6OXfa55OXBzxwN0X2vVb5d4fzQI5g1obmT47cjlBW0-tlt5DW5Pd6Br32eFdm5piW1ipYlvzTFXaKZhyK-rLKZ-X3ZcwklwEPnI5-3EH6L44NdgRzJna-jj13744Dxnlw01Zu5n13QE8mx63QvdY8ax13ncaWdhNKtnZ1jABOpWbAT8tWDndfjpjXwh2B5kPHY3YGc0N2VNZ-jqkD1NajduU0Y3ZtduN3UBaepzYyEEfU+3M2DdcBptgcM3cwIAvGdFsndmKOivds14MEC3axBn-6cQecXGqOR4zqjlu21Qi81-y6mecZJrH3Bxf1qwLWCteC15d3peZGl+-Gc3bq02eGLvYxujH2Omzrdy8PTeaI+83nR3ct58d3Fk9S9inDytZYTpo3OhoXd33aRAbmTsd2ZecOTuXm2AY3d8MSt3fzBxH2N1cRM9nnktd6C1LX-fbbd-YOzda5Mt6O2tdngxoRb3aNl+llLyBHDk+Ex1dzF992lgrGhy49NtYyFwFK3w4TiiF2b4Ph9pLmr9fRdhhPb9fAD73nYU5Ji+AO+3fB9uhmP9fBN4IPsXcy52u3BacO15gOADafDsn3gDYMpsF2wDdzZ7AOV5cxNj0z1rZxNza3PPb3vTn36+dVJjgn1SdA13ROGPfXj3A3zhaF9-rmlA4ZNx7KYncBY3wx+Db49lVPLSfN9sEbAIyjAFKnZfaDSBMWBnbaZ-nHRXbG58V3cvY35+T3pucU95Q3w3vsqQgG3ToP5tT2nxYdS0-rlUotEbkBssVdT-8Xt12-FrkpBHF9T-5AgbdUD676TUvcDtaOeI68DtCW5U9kjtmto-Zc99G2n5fc9lSOBkaVCum3P5eJ9xXWQizIk2w3QdeBwaoP87az99W2c-YCj60Wgo+0l5kX3baS9tCCTdeBF4YP-DfaTy3Xxg5Ntm3XdzoJ1n33I4aWT1f2qibLO5v2t0tb9hOHLg5DtsKXflLSNku2Mjbmj6SHDJOH9haPBBbVF+uzCjdPJuhKVo5Td2f2Ttvn93C3liaNFxU3-Fdgd2b3JvYHt6kO4Cgej5lmno+2u04nvFd3T+b2gQ-efF6ObJMvdxuCjQc-TCsPTY5v98Y3EQ5AgB-2VfJDj6K27Y8oTk7ErveNmEEmXY5UssHH7vddBnsOjOdig-sOATocBNt0IU5yt0cPzZdfd3g24hdMs1qiZthygjqjZw5rdjZOJk7JTqH2lfo2pqMXGAywDrA359IpJ4F2j1dhSphPIFIf1pCdxXtxTl-WhTyqFvAPIfbEj2s62q3x9xdOYTfvDlIPeSaET0U6mU4p9v933w5FJhVPolc5TwuWvw5XFoymRhZZ9yA2Kuept57WEjIFT1lPufdJZFePmGPwNq8X9rYrljvmRfYF9owj+I60Dt62dA8hkt0BFShLCMzPPxeoNxMmVTvNATEAEXDszoU30I5CVpU2uI9DTnX3QBseFu62uPYkTnj2CSTH51VPodfVTy+anCYszsLO5fbt9pMRHE445uQ25JeMTzyP8TUVm81PCHdCNnfmfI6wV7Q3P+d0N7-mRdfkjsm2cJYpthNPOM9iJqNO7fQT91NOk-cWp0yObxd3M9XWDQvgV2oP8-ckcueKUoqazko3jNaIV1EZsopSjyQGkiU7T50KyzcEkkJ83Yeg2lL37k7qN2KPeVoHNsUWhzbuZkc2kjcGTlI3-ddq9-jmNzeD1uE3Q9ZsVqhKKpdq3cf3qU5j1pxW49ZcV4rO0Q7RjukOTFa8Vib2N0+Wik6OOnLT19f3N08393OCz06Xh1u32jYep3PX9aYaNpyGt041ssRKPjv1Brwn7-RUd40GdEd9jwlWLQcMRpwWvia6J2Y3zEdIyx+33-aWN3wW0wYhJw+i9U-AzgGLQU6yhocOS47gzqFPEM9zFyAOZm0LvEq27V1B9643EA5jB5AO3ZdQDnimHY+9XDAOcYvD53zOzw4Gt0lO9w+f1nX7Ljz+No8PlssLssROt1Ys2lq2qA8mTrAmT1aqR28Pz1dhNtRPMPJYDwA2iXfJ9+a2UU5pd8l2FY+Ezx0s7tckzja2SPeQNnV3AI4gjngmQI8NzsI0fVZNzwjSpA95S398lGcutqUVrreFShU7vM7vFh62brfCpnwOjM4glhmGNLs4yD1OzRCuOJwPZfT9Tz0B-U+5C0KmVMLBtsPOAg5wjw1L2I5htg-r7kZcDxU2EJaRt7iOPM94j4FHDM4Kz0SP-A+xdwIOn+DwlnDqCJaph6SOIg5hRuIPDDbjT4w2Y0+n9zJnaJbtNhImHTahDqsiEPJdNmxcFub0jj02AFfEd3IPjI-L+0BXss-AVyyOQzcRzqBWKg66TXNPh89uDOoODU+OphM3jU9d9s88opz99pO3mUgNh4KPVPoQRnM3a0rzN+pPTR0LNlEHvbc5Fo4PUvxIFiYOeRbNthTc+yrWYz2Gizf+Tycnj84nS1YOLHJO42Gng4ey9rW3LE7r9td3Dg8mz7M7u07aJ3tPmBdrxn3Wqvbjo8O2fuL+D8BLFFYja14PGJCpjpd7eo5m-fqPgQ8Gjn4Ow0fBZ75CspfcTgu35vxq9gqWeaflFiEPx06H9rbOMp1yNyqXLzf2zudObzYXTjbPE9bp5ldP6Q6Pt8KTrs6-N2ka7s70hh7Obs-3T4tOd09eznzaT0-ujokOM9dHt6e3j-dejjb3a1egtuj3YLfgzn6PnacQt9lTAY+JjXe2Ck-3t0pXVC8CT9QuTpaDp0+3mki57WCa4Y7SJgBGGlc1Qh6WyGxaVjzXM0pAR3MPyY4JM5i3tQ6V089HzvINDn+3T8dvG5qCwkvSyDpLlbjBliFzhLcSlm0OLMsgd71m4ZZgd6S3HsIRS4i00XPdDjFzkHY5j1B298JdZ7Ni62qsbA5WBY-VkNBPqkoMtpayxY4YdppLd9JxXVpLLlwiSh4Uukrj-ZemJEdj075XMY6ct-MPu7iNZnen1Q5ft+ouMSV1jpP9OHeBV4d6yw9BzpIvqhW41gxG5ZcxIBWXV6NO95V23BZAcdAPD2Odj+wvXY4zsxR2PY4xzv+miuAAZ9-HMreWmnBPv8Y955EniGahiycOirYLF8Oy99Ybfd1yFw5j5rim6c49lhnPO3yZzmsXqE5SR7cP5i93DqhOuc-He3nPjimPDgXOyA90B8aGRc45zy8OC87Alq37cXaJ9ulOSfcJd58Olc5Jdyn2+A+p9krny+bWtoRmG111zwQOPE9KxoHWhddYa83POUs3jpymoI+kDvlLm5bkDu3OFA4dO+k2nhcZNl3O1A74+x1PNwcX64iO+TbdTn3Oh1iIjkzO3ESDzvUAQ88f5yPPQbY365zO3uvsDn9bKXYDz6G3taeTz6-q3+bTz8NOg-czzkSOg-awl4SPAHNEjwEvQ+aLz2JmGH2Il2+XYg+c9ivOBI-0RZSOTs9UjsAXQ0rl19D3rE82arHWMg5801+dZNbtB0WG8g-iU5xPs06SUiyOGHOHzt-3R84a4rJTKOEcjhrP80-DVmfORXcaDsV2F89aD9LOtDb8jypOMFs3zhtKoy7v+zrOBMgij8omKhr6zoJaBs+NtsTzJg4vz9c8r84P8nrPGiYt0r6mKFshpxyXWFZbNjYOCRC2DigXOzcRp0QKSo7vzsqOH89FFx2DsaeHN3GmhIakVnonbg604SKX1zeztkQ32o+t8I7S3g-zhpmT70uQLwHPlVbQLsFmdI-+Dq4go0c11y9OX7RBD6aPVs+ztw79FRYJ9n7Type7hmdOhiexZhu2+4cTT2WmR7cU137PnzY7tslmh3f2JkC2e7bMCib3+C+1pu6OD0+EL6o3leZ1pyGND0+vLqe3no7W9iQvT-dOd1kOPVeFZ3K3RWYUL9e2kLbzdW+GhQ7vZYGOIY40LgUOoedT1nQuoY5OcmGOOEbM6yOmywMRjswuqLYsLmi25ae3p9pXmi6AdwDOFdMcL1i2rWf1D7+2xf1-twdYg+NJjsZWWi6DYymOIZZfR33C30ZCL+ZXuFCvSpZWf0fgdlmPYi8UtjGWUHZUtzumdlb9DxKb8ZZqxiQL0K6iErndww4pl85XVpGplpNSJY410qWPHWZlj9PS5Y+TDqF3qY6Vj2wvu+IYdxoviK6pXUivdK84e9h3fLfTB-y3xZe9jtR2IVbNjl9OhHctj6HPUKdhz-R3v0+bDpW4MGduLmYuqMaHZhYuUra-4nArArbBzvb2Ic9lluTH3K+mNtCmvK5HhH9P2w-ZPDhO3k50xrjc9Mcsd7B5nvYPZj2VC9w6dTlW-SjwwMvdK90vZnOO3He2y-OOyXQp7IuPkBPFTwaPyDPLjgXtK4-kTtcufEdrjovnQrobj1KXYDOp9l0MgXb3dnfcO45NV5YbjLLfOvuOinYyeocku48KevJ2CANHjy1XJq6idlGwcOeyx8p3csbnj-LGF4-Ke2p2AoaEDjcXqOa0TtePAdY3j7ePenrOxgQyWOa-lRXGj4+hm+oPT47By1zHdccO5+nKq48Ndp4PjXYY1nJOzuFmdy3Ge-tvj313ypFk5jvW2aCSTpCuuJYSTiPiwa7iTstWnfA2xspOBBnATrqOz-brV6BOG1ejyuBO29xDDtTMkE5CEogTN-OxrohsXnbhJrBONi7ydEdWEM-HDiX73sdyevq3TswGr6PnGyXnVowBRE4jjznO0xPVz8AK6E-Pxr1yYuehTmkyoPeOtOmu3LO5rqq3ttfEjzqXgS74T0EuHw9d+qcWgDZnFkA2YS9w90TPLo-GFhTPEDerXGRO0S4Zd-GamXavjxrmlE6mF+oD7KVUT9aPqNBuMzgqZo-NhFgLD-kPSk4ShWYxLrTPpU775k6vJU-0T+6vDE+d96T2kzdMTpLPzE+ldz-PW04x121O9MD+ElvPgFsmpuxPFuakfW0un6bDToL2s05Qjqsm3E8cN3uddXepcF6vVnv1rwmbr4-o1gGvwk6ATx+O-q6td-xO74-BjoJOrniiThKiYk9e55JP3uchr4TW0k8ATwHngE9Nd6Z3bXYw+uOu56GyThGuXqryTnN50k-ndopOgzOjd4xGO6-KT7P3hU0Td9DKb-rjLsZmcva5ERpP+lWhGqKP9bdmZvN23Srv9JcqFfATRkt35s7LdzsuHzZA2EZOdNrGTzH30kZYz7ZP9-t2TorX5k5Dq7N2jk5vTx5O2a5eL3LXQNjg9wwHO8e-LpIaR3bvrm5OFk7bTp+uV8ceT18bnk43x20jPk-xqyOqV88Ab+svoo6lWk5OCU6z16skYXapJ7urpk8Xd2ZPVzpXdxTXv8-8k29P2VMd5yDOBfsHDnrWGrxADvBOwA92LobX3Us80ck6mQMRThLWlw5ZT-93Quc3D+bXTs1FrmOP9w6QJ05PwPYYbr92SU781gEvcbfnms9Wxxaz5qdOnTemthXPIS4Ez5XPla9ZT5uO5M+wi6gmkS4NPXlOpE6DnZTOyXZvdTA3hU9b5g3ORA5GRsQOlhZ757EvcgZjMhz2-+q4DtJS3hYCz033As+Cz+HX2S5Spw1aacpR1iW22gbizjlGEs4UMMxPUNYU9oqOgyfDLknXVPbMJrCOnU6lNl1O9A9akj-hWS+2F+RrTA7IjkCYnM55L+CXEbYlLhEODdEevH06nc61L3LPf+fIlrPP5S4NLugvNaOuBgJSP5fSRG0z009Ik5RGk68KDnNOtXe3NllKp6+i9lrOZvcepjHmy08XrszIwQeTLxi7Uy-pW6onBs5a09-Pd88tT1tP4G-Xrxv2my5JBlsug7f6Tjy1fdeq9wrcVs5-VxFmy7YS2iu3pG-PNvcusjcOzypz49Yqb5u2GC+YOtu3kK-kFw6Oj06Al2o35m5ez86Pe3ZvLn22+C5-Jl5uRvbrC4q6wKY+b+JXl9oIO-7O9QeXLulT+wq9j3h2fY8iruTnO9cmN2KvrY-ir22PEq8pVuSzASYWlf9Plws1D1cLrZTRz36KnvZPo+fW1i-Ipj72KG4pr753+a8VT4MHMoMSFiyzcoMwz9ZPM3wvD+43Oq9iF18LBtXeN436yM8GrijPWE5oboMH-wtozpbVxKbYT2D3hG4m1rbUITZtOiRvog60p4n2scYZTtgOsPY4DhsH9K9Vz2n2qGPu1qUn0r3gN2Um9G+Jx7RvJhYo9gMyqPbmF56S0S4o5p2upGc0zzVbtE4dT1Inom73c3CPFfat9rOJUgiszpSdHCauUp+7lfc9Ttdz+S9ebjX38I251sWmpS9BFj8HwReDL+fOozqtTzfmIw4RF4OvlPYyz-AaYlVDr+gYigy8zgfPDr05rkS6Tff495xvIs4UJp1vjIBdb5MnQBlOhV8GUJfTznOLlA5IlopusRfyzuUvLTaKzs5vsJNQhjLj7TdGpuE3ldaI150vas-T9jXX2adpF7XWi05-Nuevem6bShMuBm+6z+YOPqZGD3-OCovGb023Jm8oFoOvio-wbx5u60+LKiqOA7bwlZZuWBZALwdOXtPMVggvYcLHT-cvsjZVFnbPt5a3Ljr2js669w0uC-cIr5b3hQbXT28nWC6fL27PGvKJQwQuXy6ebp0Xl-fV9oq7P25395jberqJDgHOQW7uJ96OXUXvTvJtH06cr59ODvdcrwOOdHeDjm2Pn-YpVvvichY+ip0HnDJxb6fXf-aTvbHOhTN2NkluDjbHDqjO6KbzF62WzjZgD0q2fi4RTqnPwgtZ5lmvwnbQ6kDi-K+mLhq2OG5oTx4uzksvrtq3qScfCd4v9Zy+L08PIUvPD1q2xc9Yzt0T2M9wJ6XPuM4ET3jO5G8ZTxWvmU5w95Ru4S5GIulKNc4RLnlOUS41rwZGDq80Tv7WdM4Vis3OTG7kZm6Grc7kK6COW5efvLKgHc8WhApu0I4ybyj7NkeIN+ku2S7IN3T2DA8IgIwPSDY9alJvoZIojycYqI7bsmiPsqapLiU3IqcMZmPP4bbjzxuaFgdFLmo3xS50U1POYuq+RmUuPO4vpHPOG5rzz-7kxG8Lzw02wg7sQ0vPDgdJtiP3FI7KbptvZc6XBKRPk05qb-ZOjLZy4rSPrS+nN6OuO87xRuQQvTdKD1PEu2+qz563sjSDN3LD+bZElsfO7I4TgByOM-Yi9-0vp87R1z8GjU86B32vzqe8j4nXvBGwVhN2ug5GYktOl08IV8tPcAn3zwvGEG7S90s2My+dhrMul25rLnJ05g9vz47uKcM3r5hWn86cluZTnbbyjtyW+RfG0usu124cqh7uTg9qisr3zg-EV9svJFeuDrsuGo+JpuRXmo+il6AvQnLnNkcuEpetDlO2Jy4g7vx3py7XNqHv1y7GjtpuLs93NqaP4Wa2bvJX1s9q72Ly9m4EFqu2xieEFqgukQ-EFo8v725PLvEOG6vPL9u37s87t1V7Pm5X98b33m7pZ8nbK5Ooo39vQG+7t-1vAO6Atto3cpbAtoFvbiedi1JXpC-tpxZzvo63R36PFC+yHZQu19TgrtC3FWc0LiuvtC8Dp1CvZK8lDwfcia5lDy+3yLaDuvca8K4swK1iH7Y9L3mXNY7sLwKvuldPRy1nnC9ERwmP-nJJAwy4TQ-jDpiu7XxLp1iusEYN0qGXgi78m7iuHg5ge28He4yiL1FyyEYimtGWEWniL8ndOY4Qm7mPJK+Qm-ZWtLYyLhlbCa4cbHIvK+LyL1ou+EbMtqe58KZEbOdZ7leMr-PukZQpd+LL2ZbLZlWPtY7Vjl6WmHdr7rWOK2dzuwsOOi78tmVyjY529yFvKw6irhwXYW6DF8evB5LMRu0uJi9Vl1cPWw5kd1OmOw4k7kTGtVzAz5YvJolWLsinwhZI78muyO8prijvsteJzgu9crSOLululm1OLtuP0G4uLlXPPqqmL5VcNw-uLnBml3s7DsVug3L5rwnOaTOE7guy6w2+LwRv5NsoD-4vxW4pTyE2OM+bbusSFO6mtgl3UAsVzhRvoS6Ez1RvzqNVroXvaUu6R5Rvfw-r5-8PsctFTyxvRweB1uWL0B5jnXEvxA4HXaZG7oaJL6k34I6Xs5k2vGopL3jnXO8Y0qVKgmbZNrzu8I7ibpKrDA4OF4wP5PqC73iKQu7NauiPjUq3lqwPFS82F2LvdUuVD5nCRS-XlkkOMIeAlxkF0u4VGzLu+I+y7w+WAUePlvUv888K76LW1S6kjjUub5c9S2tuyJYUj0pvG2+rzjz36u7Uj19KNI5AH1IO2u-SDjrv3Ta67iJDu85ddh0u-Tf7zmxvuirdL702OJRpR2yPKg4aZifP3B8ebR33Ys-cj+LPlu9k91bvl8-aDgT0cFeHbwC2eg4fbt23+m-GyJMuq04qJkZu21rijhdum0+oVxqkh0paT9c712-Sj55qSy6yjmGmDmdnS122ejymbkJuwjfbd-hWfu+2ZkRWqo8B7hI3-IcPr0Hv6o6dRiHumo-a7smnWo6Q-Qcv-7rc8uAu2K6DXRAvqg2BZqcvn0vQL2cuMEsPW8aP+vcmjuFm52utroPWdm9bh7ZXAB9Wjmz2Nh8lp3kHG7e2HrAXWleA7-UXsQ8+zt6Nnm-+bqlm0o4Ojub3Hs54Lkdvrh-PT5PX7RfHt18uotdEL38uJe7Tt6jKoO981R2uOHT7u1aXWVPp0yCviGhV7pVM1e+174UPNe7h+i8u1cMqVvQvl0dIt2UOTe9ML+6Xze+Nw++2Lm+ecjWOjK4sr+3uppTUy76X8Y6dDV3vu6YtlEmOAHZl65ivBLb97sunk7Y4rsS3g+-UxocuAlct0gSuYi-IR7JK4+5ErhIuxK+WjtS3I2f9DtPvsHZSm0vjjlcKCBDGlK8jDlSvLlZplwvvhlbXTSLKzQ9ljsRG9K8-DqPi0w-Ixn3uTK6Ir+i2tR4od1vuVEfb7g3dbK6779P95Q7D7qdmWh6JV817u9eH7hsP0O6bDo51L+-u7BK3sY9wDmxGlHfSrmCmLR8zY6WXEKbv9t9Og48f9tDvQ44w7zKjxsqjj+b7T+5mymf85ssTj2r7D2a94lf8H4D301Mfs475ViqvAnqqr8ntI5Ucx8-zpQ-mq-x3Lsrcxz9nqGto18215VagHvc6-Mel7DPzYB7VVkhOkGdczYavEsZ1VoQTi-IO+9J2SAMerpJ2Zq72+1DnPDrIO-uOJ48arqePHexnjmgy8scDi7auSOaXjvauzW+ED0zvg3TYMwJVDq9ad+j32nd4MxN0mOZ6d6wi+nf++mSWgILPjzOuZXEvj3OuJncE5rOvv460L5Z3i6-E59NWwk4nrxGupsdWdnjXm6-rrl13G64RxaGu1C7vH1JOnx++r47BtsYgTqQvGdKTFyPKslsOxmPLm1Ys5gwCrOaY5iCk39Nwuxi04J8uliO4ME5JrwE6YM6Sg3BOr-Oob7nPqa8ITgF2FtYZr6-XGupYb9Tu2G-OPbjuHi5FrrFPQPYxdwlOqa8o75BvoPfo79hPuG84T5aTuE8lz3hP5O-4T8welO-lb4RPFW9ZrkYjNO7ukgzuqudSMqQ3OCYoa7cwgPRzruJ6BHOD+42u6dNNrz7WQNd2EjgqNiMD1jhhba6WwNgKqID+H92vMB+0zn7WiTbdr4zuYs-R13xuumZMTlbvJXYDr4JuV2+U2cmTW3eN4cOvWu8OatvPdI5sHhj1u65DN4f4sPKabsyOU67qz-NLFy7Nb-bmOsevH-XGv2YNr+NWb49-H28es1au5p+PHx-in8uuYR-SnyJPEjaueguvnx-4Ob8esp-hroeujne9d7KfAa9E5ruvsg8qmIN2W6-fLgeuaiqan3faR69DVMeuT-ranpUTnDenrrbuyNQ0+1N2P89M15euLKWNW8bOTu4Wb6krt68trvSf0jf3r4HvRzcWz9xX6eaCC7zXKhbf1yTvcM4uTueqrk5wb++vLrqAbyaf-y5ELiSPZtYuHsUjRW6212rWGAePd3BuiAZqHhv3jk4F78gHVtdvLn49IG6bdr5OW3Z+TxrWnp9Kjwy7Xp+9AuGlL9eAzxmv93dBqmuqHm4Apsi6AZ4bLpiy7edS+n47xgqI7v0jsE8LH-Y3vvfob5-vIPeeT8gPGG8-r5juptYoT5Fv2a5XVlVvgPYYn+hOBAd3VnaaBa63dp-uKc4QD66ekU64T68O+J6pTpvO8WNpT2WvJxZO1hVuXw+RNy4vUTaOkuxuxbIwihAfdW5MDKTO-w71z1VvNKF0bnTu7hw+1wxv-B+Mb5cfRA-Y9wg29M7FT6EKnO4zbnzOtw5i0hxvc29N9lxv+prfFgb6e2jmBrMz5u-Db+yeSlP8b5xxAm5LMi1Oqh7Sztbuk7Qib163k66swj3OJMKNO8XBh5YizkfqaDaH6qXBJ5dDnuxmqB44j3cH3ka2HyqnhQqyzlwecs96p8pvie63myIOKu-iDouKLDca7zyeaw637Ic9oBZmKzjnIoo6K8Is+JYrQXwfeu+wNjpuO22NhlWCG57iHiofl24mZ5L38y9I1Y1rRm-nbs7vfqay95tO429Xb-L3bJcWDugXlg8Wb3ZDd2+AL74m1m4DktqKNJKBTsrdwNszn5mzSC-3ncgvds-VFtee2bKn9oweZ-ZQ287OJo5Hh04fT6257-9vs9c57h4fHy5qN58veC5vnv5v36957h0X+e++zg5OCQ4Vq8Qvn68kL6XvBWZBzh9OIq7776FutHdruq2PIrc-T+weEc9fr39OFLPRbsfXljedBuMXNwuhJ7KG0Z+61lYvcJ62L0AOdi8Inllv-vYCGQH2aW4wzuBnt3YLByfHqA5Jn5lutbtZbojPaJ9v7qmfwZ-InnFOBG9xn+ldaSYEDIE3z6+wz-jupO5VLiG2pa4EnmWueM7wCgWfRJ6FnvDOYkeVn8A2s27I9tsH1G41b4RmKGJkzxUn6GOkng1uqAsb541u0gdNbxrPgK4tb5YWDF4sbizvhfbdz2gfo8-oHiX0LaH+F5KYWB4C7xX3jheUgWxeA0+3BoNPNgeDiynuQ25kNsEX2mcdnoXHQy9dnvHXY29Sz2LYE24jL907z3oensTa02719ntulyPB1hsfIdf8zs2fx+YtnolWz+e9oRQQzhaQj4Wi5J8fiZOfvA+c70P2dB6iDgn2ABfjTwwfjy75Thrvys9qb6w2qs6dLv2eSNdTruYeAI4qTsduszc3zw2SVbZ3z9ueJUZ8N6du-DdlRosvDPoyHi7uh55CXsbPWk4mzjduGza3b04O4jaaHir2pRZOQrv21yYsVwgurFd2b0DHd5+pDHJvMHOhDsnjb272H3Zf6C9Wnxguce4X9jYs327vnj9uRe6zgp7PHKteHnQXjibuHmIevy8PdstGr59A7t+eHrtMV0Fu70-Bb42Pe+6fTv2PisaLn7R3jvY-T0Mev06RbzDvzLIdsuR27vY97jcKooL+i4FPGZ0NlnHPyG8xnz53n3a37vFO9i6o7qcPDi8-Yw-u2KeRizZOmW5RNtQeXR8Dc6d0MU5wD7-uRG+9l9ifyW7OuV-vOxdE7rhf07L4754vf+6xd--u5O8kbi9XuZ70PdOWIS5U7t08WkeXD6Re2U6wN+EuC5a1zvgOkB5UzlAfv+rQHkxeZU5yXiyfCTbow8zvNZ8gjqzuCB48p2QPiB5JLhCOyS8PBopf3w1jnreyaB-3lhGGg57NED8WfW9RhseWPrZ0YKOfbfe5L7gfoH1hhu1fJosFLh5HHA9YjuLvhB9cD+Oe2De19jLuP+cKXx1eYg4Qc3LvJW7+RnG2JW85e0IP6Hw8wsru75fD92NPlB9cLYpvijeMH40u0Ud89vmfjm+Yly0vrB+ZtzvPuu8MjlBIObeo3btuml47m10v00r8H0M2xu9pR70urGDgV6Ke9F-1T+2ffF6CHvxuQh5aDpSX+uKiX-fnnyyHbmL3Ao9HbpkXx2-27gTJDu9yHii6j87nb9MuG08zL8-PLu52Dn1Ibu4Pzjt37u+2Zyzdr4ssc0oe4aYmXmbmv89Hnm23ezdmX-s3-87d1s4PbmYuDg+urg7HN9ZuiacnNyHvuh5ajgtvXCtzh6BLhh5NnUYfnkK+D9O2AcPR7gDeNzax7mkWxe5wSvAuj2-0n5SjVh6a9ydOye4Obsf2d5-NrpCz956qX82HSjaOHpqX9o7Pngiz35-C7j6fLh97trnuX68F7r5uro+eXqvWBC+eH09OHy6fnr5eP556Nv8uf54AryBOgK778kCu5C4V78CvSeYjX9cveQ6Bj6EevcchH0GOIR9hHlCvxQ8Jl+uRtVpv-K6WkR+N7wO7UR4KJfu7qLdRjx9v0Y6aL8yuDR7Ir7xLcY6JHgLqv7ZtZ2ivB+3tQoGXk7JBlgS3gHc4m7qP2K5wRxkelG2ZHgYeEZZktlFy5LZFfTkeYJs9DmSbvQ6T779MeY6TwgMOCZehj8lP1N8s5zTeFK5Fjmlo8+9VjtSv5R5s+QGWA3PgtAYpZR8qL1mXqi5zD2ovy+-S3renVQ+5-EiuzN8sr7y3rK+rZzouDY+4d80fwq76L4LUBi5hbyFfwF90dhFvHR+8r50fri4PYq-uZ+7TfOfvwrQX7vWWghd1XdBf1i5I73Fevva+dgMH2V-VE4leDi9Jz2jvyc-hT8q3EGY1V1Lng+eoX2leBt5y3sFL2W+jlt2PGW8f73qH3DM5XgE2erbE7-q2zt+2n+t2aA4lzoNepW7KXtD3O24w9naSJF6VbgnHZF8Wt1a2FF+1zvTu5Z9RLwdfMgatbwxfJkfAjrVecS+NXik3CB9s74kuOGQvFtRnZU4oHrcH45WpLw-m7W7pL51PvxKHl11fEm5zm0+y0VG9Xt1uJGrC7iWfN3Mi7y4X3S8SDTzumI5eRrALRB4cDlLusm7S79zPY18D9uQf3c-0HjG3FB6xtyvO4YX4X-bNwN3qREruxPxzX7UukHOlbjCW5I6LXgkWEg-zn2pemu6welruLB98nqOvSj3sToKfO1+p5ROuU-fCn5Kdhu+SQ0bvPS62p3teipF9LgdfZu6FdwMuGg78X2xO7Ls9n8IffI46D+euZ6+27xdf4vb6bkaf+l51toZvh6tPniv3JSqr9hKOQjcOMnIeeeeenm9qz151R9YPco82D9s3qy4PXpQ2Zm++7xlnyo4xphZfGh-fXoHvgpbxpgZP55+s8v9euh6sHnoegN5uQ-oe2FuHLoYf-e8LDCDefsPGH1AvJh5nLvye5y8vcBcuB26Q32NH8pdQ39I2Vh9Pbo5usN9sV6dPcN9nT6nvDy5RDunv2s-RD0XucC9FDmuCbl8tF9gugO74Shb3krs43v9uLo7gHvf2WN9PLw-2U9e5wx+eTbtrhlRqoLf-nmQu5e9ArxxLFe4grpQvvaZk3xCuYa7-R2F9DpfBrtvWtWPhH7Nj42a03+GPh7NsSnvuY6ZZUi3vMR-OX6wube9xH6rf8R7ftjOmP7es3gmOC0yJjm5WRlbIdqke8R+lykzL6R883iB2mR4T4xZXjXjAmwSvgt49D9mOE+8SLkY3XN7OllPKRmnT7pB6-MpEynPu6krS3+vuMt-vqtHz-7eljjA+YD5juqh3Wc41H2h3oD4Azmrfyt+M3syvm0J0r1UerK-wxjh3O+-mS+yuIW8crtvWrR-sFwYuYq6H75wWxi9cF8OOJ+5bDx2O2w-ARjqHRt67DzptPY4AX2DugF9BX-vv1D4+JuFuIF5hXqBfApMH1yMecO64ntKvQq+o8zKvd2eyrk3yt9IhAH-D0V0kILlWM48EzVr7Mx91aPOPBVbvZwuORVYWYKIieq6f3Ese191oE5Sf1nvuyqsfZV402yJ3G4+idxlfQguz8s4uNXUSdzuOgcu7jzseFq4mrnseAcrbH5DnksZHjjPaqj6kI3I+Vq90E3DnqDKt8aceqnd-3Gp35x8tn1Ae6PbFTgQCod-XHiQO2ne6e7cfGOfqx-ePBnoPHh2Ijx5peijXvCqo188eVJ+eEvxOPx8-3lJPgk8td5+Oy65qnlNX348-Xz+PNj9f39m3XXdU5-Y-C69brqqfyp56n6TXjneRrwCvsfwgn1fyFM3X8vrNAiJ7Voi221cNYzvHO1ZQTxAiW1Z+PvtXKebe9wAOSO8gnyhv8J9wXru2it-+d44vSJ6bHnbfnAN5e8-u0AZ7dlnPjZ5bj9w-YXYIDt3q6G7pnjieCj7QbooXj1d4n17epc5FXmXP8N7hd3d8G+vkb1TvBM6yPhWeRM-yP0Wf5M75TmSe8ZurT+ufcYcoa1Y-0j5Zdo2vDW6g9Hoqza6p79ROSjN0n-YTG4MMn6MF7a+qMwY-sB8FdnVeXa6sb3WeVT7Y9j2uHd+QV72uPI-HXryPnJ6Cb92e3J702Dye-p7mqPBRGbawHWtfbB+L+s72vF6cT-024l-sNlpfse6cNk8eDubPHnxP1j6vHu4-Px5uPjKeS672P04+-x7ynquuCp-A+q4-ip8EmP+O3XdSnrXv-x7hr-7mKp87rwPG9d+Dx7nRrj+anzM-HNdanwM+I3Y6nk+gSk+H7vuuUZHjd-yP51+3Tnpul1-jLldfs8qOE8zXV6+rT1KOQ9-6ziGmczqwPHevgQIWnmvH2-f3b9zXl0-xKU+v3ycqh1mfmG6hnurWDj255yzX208eut4fzp7RTzEPKc4nPgd2pz7unmc-zlqO7uZuXp6o3oWr+G5XPioKvp5mT5t29k8Lnj+fZm-Pd9d39z4tlQWuXk9JPxcONz455mGeZWbhnv5O7u8A7whuTsu6QabeiW9xzq+j5XrUB-BONAfiZ+F2GM5lMtc+ac5QZpRvqJ-JnyF31R9oT6meea7hdqNzocbAvpmfNt5FbpjPzt9T52gP1KYAH05esExpPyU+5c-pT0n3BZ6hL18PYL7lXlRvWT81zun2VV4Z95Af5Z7kXpgnRT5YJrn2hU959+SeNE-0z5p3zG5Y9rU-gI9utw2fjIv+3oMHTZ8Cz6S-rSfzb6fmEdfDiQNI3Cf3Iz2uNYdHXhyfnZ9QHM1OXJ9NP3YOrU7CX8JuwyYDn43f++osXpJvc5onl4OfdkFtnr8XfrdHVf62i6XMq9KnA1-Z3ziPeB-2Xrtqw4vjX1OeRzNzX8vO5d-y7l8DdB6V3vOfabYLny0+JzPqRwvrS57tb-rvGl+abiKe+2-qz23f2m4LT-qfoh7z95N2Dh+GnyoeV4sGb5IeUy92TNMup2zGXvdeb1+mbkef4Z8-Pks6t187Pl9fBzYUkgSHP14HTzv2h082b6uP1y6J72k++U1H37bPdy4n3s9vK15RZJw6iN8Pn3r3SN+6Nk4e1-dZ76Wy19-uXr9v2N9i9+jfbz6Onj8u-9u33gXu3zdG269Plk+-P+XjW42vtkFf4O7BXt1XIr7sPzQ+Yc9qjuHOx+90Pi73BLx3Ha72fBZSrvwXVjZQX7XjTeqxX4jviW6hP0lvFt7YXxNMCF6103i2d9evC0hefNaJnzAnft4TBrDvSSb6roDPOW4hn3bfmJ+37pDOZS2ag+aieW4dlvMiIb6Gt57eKT-Ebqk+5d6kb7DeNd+Enii-xF6ov4Wf0T+L5pa2JL9398TPlV5-D5i-WU5UXmp61F65PjRf6cexmt7XuL9HExwedZ7MbsyeCDZtbyJvaS5lC-HexW3INywr5pWJ3r3OkTDoNuSEGDbkq1X2-W6+b1zP3L+kH2jaVL91Pr2uOjJ9rk1O-a+NPt2eUs9vX+NvNDcMviJftZunX1NvdfdXs6uf2rISX9k-Ub6kvpxvXb8BFmHuNONRoMQ3LmgkN5spy26Tnry+I04x3zqnKl84zg+Wy851Lg+fa87j9lXekg-LXkRfDR7CnmrPml8inppmUr-1z9pe6z9Vtvnudu+yvsVH-d-Cjqdvbu93P3N30vYt5WEHq-bqJzyX714WD+-Par4-iv7v-JYB7-Pfmh8SKlq-Vl7av-Au0N7u0rq-SL-ycnZfur72XzW++r-3J2PWTm+Oz-YeevcFB4+f5h5D3rFDzh-fr5FT7y+Wv4kOWDfvn+4eKN56lu5uiWcWvhdfT982vy+eeN6uJs6Oz98LtrRTbIKGNlreqD6Nsmw+Ot7AX+w-ut88rxFuTZSHgmG-kc+ev1HPkF7RXvFu--b-Ptfvvr7Bi-FeyW-+v6C1IGeo76cOD+7BvlkiSxapXsy9SZ-63tWWp+-XD1lf5V7Vnjx4-i5ZXi7eskcJXsmLDw4+L-nP3+7u33jv1V14XnafRd5cZt7ew795nhO+5a7EX-jOmT8Ub6se2L5zeymeAd7Mp6A3uU81byRPY-cM7-N7Id63F4S+wI9wH6Hf8S+s72ezYI9tzlHf7c57l8gebV4UTFy+keYdXmxunV4PsvEAuTb87uxeB5fHlhy+MCScvynfVb-xDjVKou+wlyU2HW-DXje3hS7DXoQeLH7jn9MmPF6j1hOvA76y7vneG24F37U2wmYLX3TT014vlzNfk4tK74JinPdl397fU17c90O-J76GpttuG847b3efpcYwL-ye7T8Cn+qeVufOPxwfK59hvFxODr1N3wjzIFZprsfOrd4DtZK+e9-B3u6udb7UvoxOx14NvpyfRcYMv9bu189LT6Mv60pbn+nu2ybT3-NI115j3wGfN16fX9If+5-LN72iRs74CI9edz+vPuu-un6mzxs2nu7LLp22Xkze78oeWn8Kjs0-HZI-Pku+6wqouz5a5l5z3-7u318Cl5Ze3NY7vsz7Go8tNLO2zLFnN2AvIyngLtlroXKR7qDeJh9BZ2DeK97yVhDfM-aYL5DeNm67vwfeBb17vsVeJ043nruHR76vbsO-67d2H2nvwn96DozeZ75W9l9uWC4Xv7jfbk5qvja+Vr9GT79uH583viJWMQ5Qb6jfEZ-mvia+9o8SVz4fraYb1n4eSmE+j2QuOQ-v3iTeLH6grsEfGnMU35nvsLdk33Tnt7bFD9uoJQ8It3AjiLYPC6VSsK4V4nCu0R+RjpUPKX-Bfxvv++OYd6kfMW4s3iiu8Y8QPkkfkD7d7hybuLZT6hgM+LbNyFzeKY9dZhvfIZfAd20Oq6agdnivCD9Am-zf0kuRl+S2hK6QdnkeKD75H2EOBR4Sm1Pve6cQe6Hyhml0tkE-9LeS3wLKDl+Qx-LeUfMy30JojrEstiBprLbcm2y2V6bG7wtnSt7YPsQ-1Y6b7vmW7e74Pth3ZD5srjb07K+778sOrD+Ov2+-QF6ChrrfUO563sMenR4F8xB+DD+n75KuDdPv7zVduw4m3xMWpt8+v9GeNi5+vzfvgH5Ynnfux1jeStbeZw6gfm9D5w5P7sk-ac+pv+nOC38Zzzjvr+6xPzhu-ZfZzzB+g5cTcvBfZtuu3kgPuV-R9tnOHt9Fzsh-VB+6NwRfqT+AHs0uJV7AHxk-pV9nFqifaL8knzBDES8UX5EvQd-UX9cW+H4MXgR-Yd53FmHfDV8s7xOcxH+PFpHfzV6kf0kvTYvJLuR-KS7p3ztfRenWFlx+Yu6098y-Sd8jnqy+R-Flvl1P1JgFN+zl0m79X8PO+S4UfoEvZweKp5iPCqfjztGHUP95LrnWE55jXmQe416Dv8xfPH9E4kByhd6I--j9BV+iZ9Qer5c0HmSOQ77yzyrv+d4qX+j-c56qb7z2478T9itfBYfld+cpdd6SfuY2e84I1x0uXT9bXwM32167m+neqmK8H+LT6UfdPxDfin+4c0p+m4cW7l32o27NvtoP3d8iHzbuMr+6DvXW87727hIeDciSHqZe8h66fgofy7VKvweesh-3+aPe5z+AbjtPir4bv7VGHbeyjvVG38-Kvj2fNlryX2s2f87Gfv-P5l62fxZeW792fjv39n+uw2RXy97if5gcBy+UVghGOZ6N1+c2onMXN1O2CX++Dtvf7n8i-mYesC7TryF-cC7efgfeR06H3o83mQcw335+gb0vbyUv9m9H9g8vgX5n30F-W54P949Oa9fgrzguZr4eXua-aQ5zkt5fMr4Rf1e+zy8eXvSCUdNvn98ume5zqPjfdr8BTxe3TJ-ZD9Efdca5DwV-4X0FD5-eMLaf3mf0P97OPpl+8LZ-37HnYfLPnrVmf4Yotv+GZv7vtwBGID+xHqN-be7Ff8zfzWcd73pXpX74bK9GvWM4Ph1npf3R3KQ+sD6mVnA-RLbwP7zeCD6ktwsviD45HmPuuR4mXaPDCXtjwrmPIt5T7iDHpK7DU-HW5K75+4WO3X4hX4LLPX9we9SuKR+4Pz8bPEtjftUeBD6EpzUeOlfND0Q+Gi91HtUPTN5VHnH+ZD6j4uQ-TR4UP5N-ei+vvufj038DHyV5hi-rDxTHet7hX-N-J+8Lf5B-i36hc0t+eF+FJTw+Dr99HtuDnK8Q791-hHazfkMec39hXl+-ZLKMdtw-kL7Fr70eD3u8PhOPfD+CFxbKgBO3sEATpyG5V50kwBJ5VqASIj6bTKI-SXVzHw-9aq6K4KqTEj4MzKJ7Sx5ietI-X3srHsb79t+tq4ZX6COWr6b7El6q17t9ox+7fxDnSj92+3VWKj8aPtnaPzvix41Xaj5yd+o-Bx9IOwp3qj8A56p7FM-7K474KndWrrauej8Xj4+VU3slOjWfLJ-PvVcew3U3HofylYvGPmrGA1Z3H6Y+p-IPjuY+-KVcj48fHq68T6qfBT9d-gLp-T9TP+4-Kp+DPh8fQk+qnnM+349fHj+O1ncAn8s-CLXjPy4+wz7Sn2GueVG7-ws-h--05q-qWQ5eP853ae2gnzGvBDlYRhUd2Efkr-4-7ncBP5tWd-6jU6t+MF+X7ll68J7Zegie4T7+dyrAiE8yEtOpSE6D-8sWaL9RT0wHiM7QfsEmVf54b14vt1Y1E-X6DgNBc7gXyxvj4ZVKueJ92Z4S1wofoTfYJ+44sK17y5xEnvQ-Xd+StcmH5sPzVzqw-Gm+gUJ1V4cp3fVtVzel2cicXf7N-QsNKy7eW0vpZANZD0x4vurvJICyGhaSrd3wkZPKfZqkip92ApTf34vkdXIxeQl8b34YD2PjqpfJT+Ebclu6VP1CHkbfIJeUo9h57uTw9OgA3CsA3k9Nd6t5213vEwHDWfH94c7E7VSfk3FCiSDntQvbZKRt3kU-O3eS30nq4htB9Pm9XXxOXf8QE6xn3m2KmrXY+ZU8F-5bHwiTpGfa0eJx9x-5pnyXRKVPAf+AZ8rAFF1wAnoP-EwBjMxMk55n3D7ihbcM+ackWp61QgcAYKsYs+pH1j-rKkgn-glYPqenTcm57p4yyvlPfC2GE7djhqVGSYAS2fFIeRV9e56l4y3rt2fOaesp8bg63Y1VeO3fMjS0981p60ljPrlhnBluj28tk4nnywbmeff+uau8H67JLTs-gufF5ehed0Aa773d7jhfKoBdx4qvRQNwjqt8nWBujQCJ3Ymf1Xqkg3CgGkYltRKMb1-rtfXDOqt9drk4NANWvpnvVZ+3N0OAaAAO0BlMA-3+4ACYx7Pnz6AaSHU921t90tY13xnbsMFX+el+8eQ5Ji061uCfUmuJHcZ8zQn2v-rCff-+ev1rYbrAMRPoxnLaeS78nt5ULxpXqqXdoBN-dwuZc1x--txPH42cfNxgFcA1csB-3IlOmAMoL7wezS5rj7ROW9Ad9h6E+xt+vAA8i+kq9KL4QD2ovqgAzABLD9EL6IDylnrRfVVe0s95SaX9g59upPPm+sYFVZ6UAKMbnxfPWegvsBb5Sp3pAWqfatujt86b74LxzbjJfILOcl9ng5aJgaBmHEdxApy0Ah52T3Uvk7PQ0+iWchAGe+0DrnpfNT+YTdan5GXwYjq6fXxMvs9A55T0kBhjYTA5Gmj8PV4kRxOFqcjSGGKt9EP4sG1S7m3gDy+0hs8m57yx8vi5FQrOYT8iL5Spzo-orvGP20d9Ss4HBnY-hVnFEBcJRgiwNNzgFknfQbuwtsVJ79ry0AalfWIezWdYgE53x93uvnP3euV8O56Vp2M-huvUu+p3cd17ndzKvlZ-bHWGe8jgFDLzsltNPabOSzdqo57tznnqAXIy6w6dlh6fPww3iebUr+LP9QLzGgOa7ocvar+nXsTl6D3zOXs9LC5eJ88rl5w6RhfmcnI++1LNUX6Uh1uXl1-Lf2Hy90X57AL33v+Tfe+iL8nNRiFx2vlRePa+nXktuxi-1iosz-AOOQY8UO6y-yfvpz-BX+EY81MYNBEQXrh3L++j3sbf6TRAJbqv3MhumC8t5LYLyobg8AuqSm+smc7cQjGFDPJOjOcKdhW4baxxvpD7KG+ncVEwbIGU--lSAsKCj59zi68NxpJuXVFB+mF97wGEz2hAV-XTF2cIDRrYIgOtAYwHQSem79ZG6IAMIahNBD3+fUs+hZ0X2Yfmo3LE2nD8lF7SZ21bnXzNVerF80AH6N3uHF--KfObIdWAEmdyL-rpnayepECiDYAfwEHkB-Enex-gviQoIyfBhqAhX2DT41waZnA3BpYHKneRXkgc5a+2DbtzvfEKBicyn76n2CHgIAide-tcTT4m3wqvqE3L2e8hYk27jlAkAScsTg2GO9e9CsgJoXi7fFJefHs0l4NNQ9ag+DeJ05gRsQoukwDvqaA+z29t9GwI1t3TnjV3OsB04NAn6ZxRrztLrapuqu8Lz6VgObzthDFteCV9e26+gM0AVJLM1udIsum5LX1rPr7vZdeBn9RCgDL2LviM-DeuZd9PxSZe2CNqxDNLaSz9wta13xmXmZ-P22witKo47t2zAbPPLomJe8ZRYFgLXLn37Ir+jXsSwGk9zH3uT3C82+Rs+75gOk2jvaA7aO8+9do5je3I3tNfK8uXdstr4qCz7AbNfZF+G98moFDf05Zj2A73ew4Dev5H7ya-lSpfF+bosDQaTfwsPgKuVre89F2t4Zv2l-g-fbN+y4Dc359b0jfq+A0u4k8lieqzwgmyl-7ZKGP-t0V5ICSK4P-7L0GEJ9iW63AN+vj4jJbeoD8HXIBIwYKABFZTkISNiT4PgOirNfJboBcD9EIFi73ZJHxjEOyLUNAETvgOH5kFXfleWD8hW68t1NIv1DEHcg0NuraFIyIfqO-Rd+P-cAEIrvwEXpQ-REB1D9FO6iLz4zvBAuBC70CxM603wwAfTfeRe6ECNG5JQke1jw-ep2RncqIESpzaduMjEYClMCTrZAA3EfjbnbymFq9SB5o7yZAZGnPgedJt-36Ef2MvkdZb8SqoCbQDqgPl9pL7RX2JyNPOBnIyYNvqApCBkg835AGP21Ssh-eU28XdQ17ofxQ-szvTJubl8U85c7zw-jzvDPO8g93WzJr28BiE-IIOFH8M17BnQ0HtmvAJ+2c88166lyq7gYPZj+9kDld5hXycgRFfFyBDdlzS6RpWrXjrvGOuRf0ClSOnwE-r6bNJ+25kMn4rUzE-jLDX9+1vcpP6keSqDq03OT+2gCh16yGyFAeU-DS+ooCAm5hDynXodPIWk0QDG573U1fnrnfBIBoUckgEG5HafrZ-E6esYCH87h736fu5LXFEHTsuS7Hr1qHnHvbPefsNnP4lD1bNsnvfKOqe8Fn5SgMqvss-CKBbzcJ54ZR1d1g1fVsuc2clp4LZxygS5rcL+Rz8+y4nPw9vjsLOHu9e86R6wJRTtudpbRWnT5Gabpf2mHizTecuULMag6rp1y-nGjd5+BX8iwHD73LtgPfSqBHcNh75kF3K-oRvWfexG8do5PtyfJpdnHdOK+9xB6vn3hfivfM6ex0c+oFPL1+Xu-Axr+m+8Ps7dQK43m2AuF+vG9RoH163GgWC3GC2N+9RN5YCnJfgN5LTs1L8pxoMvznRjBXcqUYMdcp7XN2ZfqjkVl+xPxsBKW2Awrnhtbl+XXleX56b0BHmAfE7+DYDID41F3TDi33K7+OMdJX5Wbz1DjZvGJohoc7WZiYlTUrysKTEagJREbvf3c3tMrBke338o2K-f3CLpolZ0OQaE9IJrK0Axo7GYDG4W9WQaDoQUmhpbYUegYdRR5iqW5+hKpD+G0al0HpI-zOvhPTaMO6lcU1LIIw4QVJHS1SqP9BuxVFzv-hIfWXSIh9pD5Zh1WgTYXEreeI9Kf61b3jfvVveQ+p9Nmt54qyOvioff0eoVs2vb33wuvh5XK6+CVdVwENQ0-ck1DZqSDwog8hCYxMPn7uEKuP98q34kNzCFoeAi-+x4C+tbbFzytiDAyjued4boFm5DugTy0B6Bn-dhrq3oWf-k+fHt+b-9KP5DqWOKJ6PATGSSN6F7-ALv7tEgod8E78t1ZXb2gYmeNFBEQ0NXCbQwJebMyvB-ueF8Xt4E334nuu-aCBn29CCaYex+3uJPQ4ch79bDTad2gHrEDWWeLF8wd4xwIh3le-GEKkgdhH5rIPh3qdbSk2DMCzxZMwIc7jI-EVKX79KB5wfw-fpzAhNe2yNWIG-Cz5gcHPGy+1mdvU5sD3szjqAxg2zl8TkFYfxsDjLAuwOcsC4baSb252qzvIUutj9sP7Rr34gZrAytu6psdYHecUF3lHnMj+S81hxZBnXBRqbA4025sCI75BPyofomvSyBVoDrIF+KVY-okHdtuppcRkHOm0jrs7vOQBvH8DI5OHxldE2vWJCA3com5n0iyfh3FU-WFu8gmr5P3AXNSLZ5+Gd9vG4aEz4ASp-A7qS+dU4GKQPTgZWfT3eA08t86Co16Xld3VkWge8Cr7DNwyAWkPHpSFn9YoEDP2s-ttxQZe3n9koG9wMKHvbbSZ+zZtpn62bne7tMHRC6Hts715VXxWfsxveu+0Rs0oHbt2DWjPPAc+uYCD25hf0OfivaDHuU8Deh5fQRr3v2dD4MCX9G96LwK0VpL3F9mJcMMtw+mjg3pj3WYeHp9Z77n7yLtvvAwsB6G8j4HbL3WHpBA+EO58DN56XwOqgXVLWqBZ2c5-YvPxBjuunVsBNG8Oe4dgIAQRfPDoB+IcTUE9fx-gTUdfr+PzdZ7aAIJzQeWjH5ePX9wO43+kJfoaDFgBpL8jv54NCV7p6RBBB4StaX4YIIU3kgg5VmM-oT7a-7x2-l6mPb+UdMDv4gH303vhXQzem9Ew4HFb2oQTG-NOmPiUGEH1TVpfP7xYa6io9RlZl90wPk+jXhBn395GzavzmVj5vWverI9fAHoNgkQa3TKRBmysZEEnwLkQVFveB6dr90i4MH0FjkwfV1+hlsqAEev10Qd6-SWOUv59Mrh6QdYuG-QqaVfc+ko192jfmG-Q0evfFbEFQH3sQbwfZmWOsdjR5TOlcQXWzdxBDlc4O5eII0di5XKX+bld-EFxVyWgfL-Q503P9GoY6y2qQTgsKJBY78YkHjbxxVj6PK++CUlVD4yywH7p1vBaBS4DAkHP33wwTlJT3qUY8ij77u3MdqdhLKuyLpmVZf4QCPsElM5c5mNrMZhGBcdmv+B3yp+kYj7Cq1QXvEfEIWyqtGq7JHylVmWPGjWzLs5Vbu-2+AYjdOgi480ff5Acz9-hYDMie2Kc3wG9jxD-qarMauoO0x44jjymrkPHQ3sc1cwsyVH0j-phza1WZcdxx4DbknHp0fTauM48c-47Vz6PukvDVeyp9OAF+qzIgXqvfgC5f9LoZl-yr-sTlQNWe8c6-6zHz++vMfdWGix8lMGUaxh+u3-IgBnf8E1YxnyAnqYA+8eISdWNYz-yTPhGfYXKo-93x72AJ7-uoKKf+2zsssGRAJuSG3XJ125WDi8iPH0T7Kv-cCe6-8b9KXOzM5vedQemMHobsYH-2QTvjXDASChlrsaXAIHDidAgC+XiMFt4XQJAfsLKUfOD-8uDzIn1nVh32KJG4k9Vk7gpTonjifQEBHh9gQErawwvr1DC0iuJ9tgHYpVhQQRfYVeRN9RV6Vf2oAVu-bmK6ICGH6QDxZPqhAmAeTt8MTae-UWQbRfbWu8n9da5KT0SnhePYU+EHoyQGtc28PFpPLCGPdNSPDzTwPgWR8BgB+uZceYmT01Xve-Uxe2s8Rb4TIyFviU-YdehqdOUH63wCXhJA42+wS9Tb4wiwtPoMA9iMsT914FWly13vLjBQBN18tb695xVxlSgsW+N5Ykr5RT39AWyg2p6ugCUsEEHDSwbKrGZGRgD267ZYK8Ablg8wBzgDLAFnH22PjYAtQ+UrhEz7oIIhrpVgxJO1WDggE-VzqwbEnfwBVasMz7k4LKKr3XWXBSh1AgEPynVwbiZUIBZCIyPoRAO1wVEAgVBHS9s75Sg0CgWGA4KBBd903ZNn3zxir7YYBMYDlk6-dyy8GSJWgBfZ8XNb9p0q9nTAo+epQDVjzlAPpbo3+XC+7ydG3annx+nuefJ2BcDclgETgIY3qtgsfGreNxk6kP0+ASrzT5e39dP57r8nfPolA44BP04xgHvTyPPsO7GYBJXk-67zAOcgRHg1MBKqCgZ4jgLAboefDF+yBoDsEv-wC1h8nb6e0DcBgFsZ0frsXA75uSM8e0Z7YxBTmf-GbexLcJsFAPz+vo2-OLmVeC4A7Mz2JTl0Aj4BR+tnwEtDkxPhzXXGBJJ8tgF14ORvjg-ZhObE8ha4EzyEbhPguGBfSD8b76izXfmdgki+3z8pT6wQPJvkgArNsMq9WG4Hv3FnjxAyWe34c8QHV81wga9g2ZBSGAlZ7P4I-MDovBVewCt2OKBYNVPuZPdU+XADLA5ZA2fDOaAo2eI786uIaQI5ARyA7SB+f8bkJKE3MDkW3NQmobdJbZ6nz1vgafMSBRp9RcYxtxEAZMvQk0bu9E253qEfFrjvcW+MTcCd5AwzipvP5QWBjrddCxWMxVKOgiNKm+j8JYGXIw53kaAhNBl718P7OPyOQY6A4UcdbcGP6uPyY-naAlj+nMNIn7EizMHjBAnfKAXsb3qG73cgSZfN0+qd8ozZOR3k-qiVIKBnS9HazdL1+BqKg1p+FacbzLhQIK9m0nFKBmep4o7lwI+7qeeMcmRqDu4Gnr3rgeag3PeGUCll4rNxfPGD3PL+oId8oH4hkKgQP7U+B688SoEj30WjuVAvbOR+DJ-bJoJrzqmgoV+jYDQ0FQv0X9gWg9nuNaCrh6dgK4LmwXTqBbhtv4Fvl16gfEQtzwHX8QiE5fw7RmN-KPBpwCWsEfRyBXsAfVDBciDvEGCO0wwch3KFeisttD45B1uvqKJbKiD194F43e3Ffju7bFu24DtqZxHzn1n-fJJBvTZ5MEngJhPukgqd+zt8LwGEL231mgsSyy5K9X9bx4MBgZkLeB+q0C375w+zUgai7TbBEADltaNQVR9pwved+XxkL66TEPFri3goAep2DYAHE31KgcXPUZB329Kb6SLzTZm-gmaC+mDqI4oaTvwUSA3TuXD9lF7YQNGFvRfaymDoCdG7-YPIih-goiBX+DpxI-4O1Pn-gxkBqwsgCHptxAIeJfefB6kD2QFu3zzbnZFZ1BFNNXcAOkwLCL7fYVkRkDPA5IEJ8bsKA-xeqn8YRZYEPhFjgQi2seBDwl6fEXEAQsAgMImEdacGQ2yBksdZWMmqQRESH+dy0fkutcg2KZNzqBpk0BQSGnROeqJCnH68704IbaAngh+a9rYGACwxQe4Qv2BKgDm+qBwK49FHA1lBnp9M77KENNwa1neIBp2d4khF+zyvkXfGuBse9HcFRQOw1H0-ISSFcDuUFdzwQrJYQkr2AX88947PzsISpJQmm-e8nCEE9zWzsWA69uwxNM6JeEPH3hQXCqBfhCNo7zp0culHfIIhh+9f4FLlx7QVmgiIhl08oiF0bwGgaWguAea19H15vwKSIe8PFIhOn8D94M9x+zmOArIhr61mQ5Ev3kcjB3KaBjP929azQLLAZslJjBAydrr7x13mNpFDJHOtlYP77gzzw7ntAuJBvx0OiFjYPIbv3gtJB5HcV8F68xW3lAHUleu8F7ZZkLxuNipyWB+UxCsYE+VxTHkg-fyuXHc-gFNW3qQWRgxpB+J8oGKR9w7FjdvE8OPK9Tt5PF2YzpQvcXOu+CkP4wANRQTK3MEucrdT8EYwIvwfu-C4hvDNwSHiD3FJhw-QmBhXJuH5vEPUzl1zTcWqyCaYF3v3IgWZ3S3OJq8ZA5+B1ffl2BVHeHMDrG5mQIBIdxA+nESj8vyF47xIIfmeNUB5BD6CFSpw9bsJ7FigXrUbGZurwuFjPLK4WSecA16vILy7mZfSCWCsCV5Z-IJDXq5fKNebJDcP6U4K1gVW3cFBhMNIUG552F3mmvP-ulH9iu5Zr0RQR3LWyBSKNYAGBX1Q3AIQu2BoV8g-YppzqXkn7G0+bpsEn5LcxVwWHHPH6ygDgvbORVpQUJLAjOAttxu4Rm1rnlI1QUBC3d0cFoEMxwfLbGUB3s9Iy4m4K93q6HUMB9T96z4hQPbSIXA1vB0y8pp6moKNtvGAgee8qCdSHuw0mPno-IuBelCLCEZgImflDTZ-OZX4Ky7IkBT3vEPK3BErs8vZmEN0IY2XAyhLRN6r4zZ0avjjTQveHZc2h7mkNg0OPAh1BgaCnUFV735orPA85+YG8F4FJfyXgT6g87Kq8DM7aTwNGjsGg6OBGaDOabhoPy-pGgnu+NpDAX4wh3tIRfA-q+TpDfCEXYIj1je3ce+d7c6v7NPxujoz3E6OKCDX27ZoNzwQC3Ze+wZDIyGSwLDIeajdqB9UCyQ5K2RLQZ1QoaBVzcT94xELHomAgoHOF99hN70ZUyVmBXbJWD+9le4rf1V7n2g-aWZos1v6K4K-3jzpLb+cgRusE2YFuAVy-axKOm9Dr4ToNIQRiPchBhw9IMFUIP1HhT-RdBlm8ne4-SyYQZgJNwuZ1xZ6bopHnpj20RemQmtLQ7PeRpjg6pOmOEls9X5-fyIRpEXQDC0Rdo+7N02B-vCuB3Slr9poEsVwRHqkXGZ49r8VJrEuVDpsNgjRBko9RY6eolUrl6-Dg+pX1aZxvUOu2KIKK1mObMUIHV9yuoYT-KxBjiCI37CvzsQfOgy7+xP82i7wYK5XLT-NxBBKRdN40YOKIebHXxBmb9GMHQrzl-mSgxWEr9M1w6DkNkdl0rHpBZb8zD5LF1n1pgvHvB-59ayGAP3rIQSvDJBTb8T4z5i1bfpA-dsh+YMKraB-xKQTBfLEBfb8ef4DvyG3o-3OG+k6kFyHnbyaQSAAt4ueD8RO6EPznIQu-c2hr0Cd8FxfwGQVzPCqhPM8Pt4xPy+3oW5U4h0+CVa5PYMlgceQ49+wO8HiH6dw5vhe-VeOKyDsgZDHypgTdBER+myCvcHqxSIHnBHPZBdtgyB6HILEvhvZD5Bn0M-yFikIsJkqAykhpBDgKFie1Aob31cChSVNIKGdINLoXqApChka8EP610P1gXcjDD+KsDoJZWPyZ3rHnMUuzBDe5DskMcfiZAlOe-5CZQo5d2IochQ6FBm71vH4Gm18fgcdIJiNFCLYH+X3ooaRQ0J+tsCo74OQLY-rig0Qh+KCI65Vr29JiTgmQBZODSUE+wIcHlTgniWzg8B6FVcWDgWtTCT+aqlcn5elwS0l5A6buChClkEo4LjgTJQp3e7sDt+ahL3NvrKAj3eKlChUGxlxNwRoQ9uBAe9ZuKRR1bPr1naVBFa0+55GUK1IcNnUyhNCsbP66UJGAa-AtVBvktDuKlly1QS93GZ+LcDdUEFR31QW5Q7s2peCy-a60xGXpPPfuBflDB4Efr2Hga0Pb9eYBcXmYR22PShl-Nc80X8Orze8F4rmoreHu-zNEe5Jf2R7g2g1L+dz9UqGOoPSoVl-Vpez7dd4EWkNXLlaQzq+BVDEQHblxyNuV-CsB76CDs6OHVObnGgqQWWI9tIY+kLf3i+bf0hi98XZKDUMXPh-A6Mhz2c9GGtAOSIbvfPBWiRD9GHekN73hxZUBBEFtG0ETQOv3t+VMl+4m84EHrOWKVkt-Em4naCDpZoILk3kpvHXuKm84t6IjyN7gAfHDSxCCFQ6gHzOoZYXYc+Z38RX7N9wXQXXGOA+Ood7cIu91lfmSPa7ytystK48HxVHjwgi5+IVpA+6+TR+-gi5L9GNZ9T0EdpnPQejLS9Byltr0GxoPkmnegw1oMP9Y2YEWz-3q+g3IuWNCTEEF91xoQqPBiulI8sf4TJWsQT0lQre5iC9R4U0IxbhnpAVyFW9Q34OINgwVT-Q+mCb9X0xmjzZocdQwoh++EJf7Vh20QYP3O0eWh9IF4H0OgXnofXyuLxtB37DbxLfg0goX+Tf5Y44X+yUPsswnzEc4DuaHzQOwwfC3XDBAtDTairs2V-kwvIzB9GZ6VZxj2cegmPQzGSY8Aj655GOCDj2Iqu1vkTf62+Ur3NezC3+8AkZMHvXxX8pRTPx2imDDuYSn3ars7-b7Bax8f2YaYJFnhN9bquKf8UIEI+zidl2-OHsJR8Rq5RYx7jl0dSzBS1cTMHEsOHjgn-caujmDx45TfVTIK5glsi7mDDyqeYO6PmoRXP+mOUANz+YMtukMfEv+XAFRj6anz+IcH2ejmO8d4DzdOwaxnFgm6uh49EsGeFW45t4nAwBfp9MsEFYIlwea7F94mU8BcHGAJ5wbVgo4+lDDoz4qsN8YfEnKXBUNcZcENYJfHimfLVhNWCf5hNYIM5le7drWk0RIJ4e+VM5k2rb3ylSUQf62CQzyhdjUbMWRdLErE1zvdhERGK0MwUgL7y9ymwUPg0Pms2CSJ701wWweRnNC6yKcykGfVWXPj7LXEB9E83mGMTxYXsvg5Whw+C18EAQIgvhtg1NhNM8L8bkPwFLkjAlRh2h5D8Hu0PFXifgtEBFN8MQFU33jYfhA8RO2J99yEMinPfvOLd7Bj9CDKSKT2o1mEoCseMTgSAG5ijIASonIHBea4dJ4IoCtrs4Qw4SKQC7ApCQBYAbSA3l2kO9jF5w4O1XrHAnxeaODX6Hb0Nr9sHXHEhWk9RwL44KrMlIA-Yqu9C36Fp0HkAfvQ8YuIKC4r7Cfw8gSnfenBad9GcFSkK1dK3-fQBrVcJGFGuwDyl9XK1hQVQzAEsHFDPmVgxf+GSddWGBUOv4rXXdjWhuC0sJOAPywX+w1wBQZ8LWHc4M-YRWAf12Z7DA3Zq4LNYf3XHwBYbtUOG-111wUf9Ecw3U9-2E6azSvjEArOBU8MmJLz1wAYbgwi6oU7DocETTysoSXA7yhxwdncE0lRlPmUZCjwi08gOHLT3nnlYXNw6DPMNp7gAwmIYuQqTu+eD2OqF4IOnnygoPekS1gzRxkJm1omwgcBnQD3gHb4KDwT-XXEycwDROEkkPE4RmdFCKUnDuqL3nwgbr0AxvB-QDfp4E4JAYekAzc0ljDlt5r4IfPovg3WhKeD+wFJ4JfgSm3Q4BHlCx5746UnAWMFX8+stD-74AXxAZpNgsBml0Dmgr4z0egUBArfBmD8eyGaYI+gRdPOfBybC82EI32YXrTPNle02C1SKMzz2wXxwzYhAnDl37j0MpPoMgg-BG78N6GgD2uwTWw27BmID7sENsLZPvMQ57BgO8CYEnv00bmHQ-VuRClX8EvEJVnjz7ckBgn9-8Ed9WNzsKw8DWDIDgSGxLxE-iH7Qfm1+Cyg4QEKhIWqnLkBFvsGzJap16ADqnIU67KDJPYJwJFAegQsUBmBDks444OkgateWSBg9I5QGmP3OQU3QzUBjJdg55Ml2Fatfzexe1BD2DCncN1AeZ7bOhmL8A26uJnsfpQXJ0+dnt+6F50LjMhZAy0BS9D56Gj0M8UsFfe0BK9CcUFRPzxQV7Q9UKBxhNQrlz2dPifQp7heEMJSEzdwDAbp-dK+1Z8uoFDT3zvhGAoBh2hDVSGdPzo4b5-SBhjENG07jLyTAfFAzz+ettzCF1wJsof5-Ju+2z82-Ye4JWXttOfMB7V9e-YuEKILoNfXq+JVD-n4VfxJvlWAse+UGURr7XwLGviUA9IhIjCl95+kIY3q1AwkOFjCTGFr336-pRtFr+jw83s74HX-gSffA++haDAyGre1sYUyHexhECCei6AL1hoaMbG5hr6dWf7Yhi2YY4fHZhzh8YF6XezgXjvkUZhsxd4b5R83LIW9fG+GH18EkGYJ2wnkvrINhV-9q8rqAwqDEZpc8K1LciAyjEPbftwvSoBk+DqV6YsJIOtvROhew5CgPZ4sKs4d+Av-+f4UOF6ARTzBptPfjhgeDIAE7EJ6EhBAzFBUEDhF6owMfDtuQ4gmKADiuHYgPQAVFw5th-QsWoFHvxB3jXzVm+af8X1Z4QIL4VIIerhD2C29DN82+IfzfbrhF0EbJ5CsKXYa7XG0BHncJb6WM3CzuZnaOedyC7L4KlDszicLQEY1dCLuGMEJczoaA7uhuFClAFuk1RwbPnZT+GOCsSExnh0vlJAjz+PKCbU4NayVtpbfTGCO-DPjqeZx64dew7maYJCi+HZt2SXpAQt2+0BDkZqwEP74byAEsISJDnCookN7oQ9w7y+p9C37y0UKiJkKQ09as9DI76jXwdATUvZ0B7FDOP4NLyvYTIQ94GchCWUFQ8KZwYGAy-6-kCf245wIVIS5QpHhhd8S-bKoMIYbWnfQh7+Iy4HakOMIR5LJGmBDCa07C8Ix4VkAzZ+pPDAv4mkJzAdlAvMBuUCaeHLzw3LsebW0hyotBr4s8MOIVV-dnhw19lGHp8MB2mowx82GjDNqGksyfgWLw9r+vVCFr5-wNrRmNQqXhbG8JBEvDxF4axvKkOx+9tQYr33rQXSmcBBgK9JoFm7iuYf0XN8eth9aw5s-xjdg6PZaBXP9hX6zEO2gUgvV6+399dwHkiCOgQvrR3h2CdvOED4NDYSjfInOzb81aH79zJXr7w9+i7FNqc4wgL23mFwpFW+zDhaGHMJNoQNw9B+gv9yQKW0LQvvClUGhZDMZyFzv3j4cCbWGBIXDtiEydwz4T-raWuyICaH78z3RgbnwtTu0Psr8FXEKu4chAmZBDXCBGZEwPPISSA-aul79ryHR0MEftdDMY+m48G5YKM22QcnQyR+b5DpH7p0MdzpnQlzuDdCz-q50IVATjWOgewH8GIH7cLGEX7nGChzZkGS6KEzO4ZyXc7hXEDLuHU7wi7iBLKfhxbCLkHfIJsfgl3PRqCedMP6qwOwoW5nHuh93C78pmgI-4eUvTCWesCeE4MUPI-mBA6PqlFC-H5S7yRQeV3S2BAV8F6H6lysgT-w7s8QhC6JbgC3XoQDwglBW9CoRacyFPYV3nQ3h5KCfiFOD3Vdh-w1weHa8656zoPDNo1xcSWUAi87aT5yhHEJA3gB67DARGiALW4QSQi2+mn8qz4ICPMYUgIsF+KAi+l64Cx0oU0AtvBBot6OEn5wy9mfnSz+NftwnxVwPmEcdPWjhSDDiGF9wI1QXZQ57ugcNMGGVl2coW3PMVBeDC9g4Z4LTAT1Q4nh5AiW-bN3yoEVlA2qOo8C+k60MIgLiNHVTQ08D5GpnP1QJHFQ7pBVz8uGE3P1b3nww9cgofcipY1dABDtl-Pnhfe8cqGWkI6vgVA+nhI+9SwHzgJg2vIwymW1BdkQ7BfQAEZ6QrThcDcRv6aMMvLsIIrqhnoi7KKDfxaodXgm-BYoj5BFekLLQZ-Agb+l5ceoFRkOGgX9nMDuwLceGGTUP2vssg-4eA6NV7ZrSz+jtOguVm638mqGWMm7QV6IhCuy393GEDoO2obCuN1hUND83ir3UOodqzU3uG6NzC5kIKiYd7gu2ysTDQMEOINuofQg+6hxI97v4sILorhEg3MouK5wkrvLE6SskXcGWGr8PN5ffwPQVxXI9BbqCAHog0JIRv1AxGGSCoyD7x92juon3WRBr1w6mGYO0UQbFvNCu+hcc+yIJ2YPtlNNphn6DOmFKAg8LqElIVoidVcNhRJQr7qg-XsRwA1JmFE-36YST-CZhz9spmG0rjjftT-OZhE-FWaGaCLNYqm-NDBqzD-Y63MKwwZswy6+eZCgkGsYPbfIdvUFK+rlSMHJCPIweW-KWh17sCQgecM6If-AANIkKciFRhsIZns2QknOHgi2yG+8ywvrNtbWhnGCkb4sd2mISEg-shvP8RaH-gNNoaclEh+gMCohH0z0H7DO-VP8gJt1iH3b0doQHw+GBGXDXaHIewrYSnLDchroCtyHVsLPwTWWXchBQji+G4sNr4XMg4OhTF8H8F3ELyAuHQh76NQjkcGWtzwHpRAmOhtMChz7PvzNXinQt9+lq9TkGfkPB4eZArOhqwivwwDCN64S4xbmBcn1BWxNA3dTiyXOkhu3CZhHB5zckc8ghghfQiEypXI2BtrPLEihBdCeYHJd0pShhQxPOAKDg04HCLn4QLtWQe2sCaIEoSV6phcIvieVwiYUFf6zhQSFxKih4QdHhF+X3-4euQ+Xe0ac3uFc8MAESYPLRSX8sAp4MeWBEfWvJ5hdSEBKFegOpQU+GYShtXFRKHdr0Ftkyg4ii0AiH6HQ8Pt3ovwoMuGIjFDYGoOlAetwucs39Cs76qUOFQT0vOpOpIjxUHAMPU4dedRqBHZ8TJaGELwEXqgyyWtCsEGEO4Ps-pkAuq+qDDih6J71e7lgwuZ+I5NPu7uUK7gZ5QnuB7Ij1UG+UKzAbYQ6gRsojaBFjwPtQcsEY5+JWgmGG2RSKYb6zQYesVCxxEjDy9QXTTFL+0G8UEr6iMgLhvArveW8C805ZUIGjo4Q8Rhloi6eFbLzWHqpbUth1dtgUHsCLZ4UNfF0s3AiPhH3myGTooI2MRfjDYfy3NyU4QZdIMRR09V-Zy8JHAWOfSl25IcpBHRiL6-hGIitBGcEq0GtUNo3krw+MRSVDz77JiMAPkfDAEe1Y0gR61jUk3lS-Jah4I8VqHNgOiQoLIsIhM0tdC5DoLwdrt-QhBCMdx0FIx0VDpb3PgRHg990ZxMPpobAfdOmSTDWXLWs2YQc9QotMG6D0D69MKH4jkwjURBlctRE+TXkFIegoRBxTCDNb8V1Begg7U1+bMcVxFf7zXETegjcRUP89lYPoPoPg6-Z9B59tDxFJs2PEeLHL9BGlcf0FRZV+VreI0mhwGDyaFVb0podMwmxBNNCoMF00PfEea+T8RszCXEEs0KQwYswmcBQlkQF7ZkPfThUQ7Zh57DdmGSOyCEQOQkIRRh9FY4YP0QkZLQ5R26vDLD6a8LWEtnIu0RlPNp8IOH35oaCIwWh681XmExcPeYfD2A3yXzDGVZa-34wX8w3ualD1ISQl7muABmPcFhucdKq7RHwLjtCwv7Cj+kHeZhPSvlD1mdwiW-8oBgBY29etZzQ-+A2CVKrrKHIoECwpYaiiQGjIyaBIYNOQdauSWZLjAoQNHGN-CYcRmgJVaHD6y-gREaWb+Z8iLvquukyPpfglmYRwBEKC1zFjUCACOHcWa9U7A5iLYcg9QaCgNgsv94uY3H3IE7B6Qvp90WEdVwCEW74PYAKCAGWF3iPfqioRLJ2VLDsnr1i1vAcjWSDm-Y9cnY+4OC7Mgo9vymw4WWGnfDZYf6vGP+Ogk8bC7V36Pjyw9JWlf8BL6CsK0kfUIvY2eTxzq4esL3Hg4JaVhEfkOvgsczFaD13bV4-IZL5GQQB-4iRiZoqYP8jW64rCQqpcYTbABcQjZRTfj6pjFxJN2vqDm5QIzXdAbALHBRLODlj6pYJgUZePZVhUHChcHWAPVYSGfCwBlrCwOHWsMA4dXXYDhH7DzFGKuAg4aq4cXBhrC5-41eBcAYYotwBdT89Nbafz4rkSI+r+B0jZz6rSJIBqZ-ZBhqUCFaAVq0XbuObRN6hHxTDgZG3HGIC9Y6BMDCv1p+YNxCsww31CxuVNL543lhev0g9VKCL1MFpIvRtynv-fxRR-YMXpTPWWBHPsZYE3tgvcpHOB9yoS3Jkqsl1kThiD0mvigDDrisSjaxgNyLqUdyA2GiMX8XPJpKKTgUMAzV26m8FVrwvU-lLiQzKmyL0IQJQALe6ps8R-qTuVeT7YrDKUf4yCpRPiBTnhd+DaUVpdcWaoUjTRGfUhCYfbzH0Sh1swT6jYOuAa99fHO2EiXBEbWR5emMQ+H65yiz+71sNpOM14Mw+gmsEL54-yNOIgo0yyTHdJISoXxYkfIdHtm9N17aHlzQN6MMENFYwsw91h7rDlCCmeaN6WDUQOAH5S5OgwCSJRnmIkZo-CzerOm9JCQHjhavjQFTd9lyVfM6bx19lFQZ1joKiovth6KJrSpKKMdEWUQ0X+wd554HKKJTFlhPHVAxBVWTykFT8araPOcq0vhgIA0FRzYqDgvIBzAVGCr6yFGRNsbGHBFtd3Apg4LyofQAjH6iSDwqGzlFRZIh4EkqrRA0OQeOAusAnlP7Qu7ZenYZYIX1twVaKGGSB7bjXkhQ2BlDOBiaqiMmjWxDRujqomqIBqjThRGqNJcEao8rAZqiNppvvnY5EaoyYoNqisF5WqL8aEaornITqjuiEOqKNXEeGOtIRqjEQBeqMtUTPAZksGqi9mhaqL2aHNvBjonKwDVE6ZHDUcuMdrgR1gzso+sUfdoSMGfMNQxIJ44x2vJD8KDJAa0p01G4OHTUZhI9rgMH9GQBYvAVoMA5VZEu60soDs4PyEO1yG5wGdtS1FbUPEeKubYuAhVAqwB3kHAHruYUki1pBUHrB4ANeKESfxgypATDDEfU6sCdcPQORiAYoJA5wr6rDzde0PaibfySyOeSM9XZNokTAJ1GGyHMoV60KvGoERu1GMVBMMDKcK-gVS1kEgjqIZVk3WL4hy8dmXD8FWJKnEQZpMSPZXWCA0KlDhwo8V47L8DiIVMMd4Fw0WuwBtgDZRYcExUE0nacAzoAawBIQEloP4kOOOFjtwSgv8NA8MuokTw9y0ljjEyw03hhPDKu8cdAkzyoQS3vBPJLeAk071FYQAfUQi6Viwu4hyVBvqKsgMIgJD4CqENVDZ+CA0S6ya0KoH0i2Kgn1-UTxg7JkRGi9LYITwRcohooqBEDBqIDxDF5lC+o12gGGiNQAaQB3gNho3lA-iQ8NFFu2A0YRo7WR78McBL7-y8PlBo3uMtm8MvjqIOyEIRQGjRbhCwoAoaItsL+gdDRK9dWNFrAE-USmhLjRFmR8NGa+z40Q-pTQyCWCNf7QaPauCS5CgBtwCpNHcjxtYMho1-CqGiFNFquBY0R+opogOGir3DcaJ6ThXCEDRIIw9LokEFI0ZJRR0c7VRVXw411-bNJozdGsmjLNHyaN9cK+opTRdmiONHegE0WqjkTTRzEhtNE3Oz80d-xETR56j9e4kHneXAFonjk9GjPLSMaKWwGFoiykymisNHTmAc0eporWosWiCSDxaJ9YQ9KTzRZ6j9lqVaMmXOloszR96jVGiPqMEsGhomzR4WjcwDsaKK0ZxozRabBVisHHH0nWm2oohah6jik7GqBq0SoiC6uHZVaRLx1wNfkpJSWI7ZUdET9-CsUJUw52BoEjyAE9YLdQmdxXKUq6j8PAmGCGwcZorwAt+JQhYBj1HUexOHbRkPgXyQz1W9gSWoyZAsKjXfSOPmIgcJov9RG-0hOSxqMYzCTTQ5muoEqkDkMheSAIoobO3miT0HA00bPjVYePKetADoD12GTysM0Dzyw9MmfYzH1++twowFAvlAZ1Fw-3++nBCCCgTeJT5G55X-QAdAU1OhZBH35PkJB4czgp9hPhVdFHJT3zro4o3TmwuDjFH9-0g4R4A7VhFiiR-4DaNKwXTo+DhwsxjWFN1wMURtQqnRiuVBcFc6KMUUfwu2+pki-8GnP2IDEWtdU6VkiT+GKgJFbDZnOdyIjU5dFMQmSJjFfQL20pCLcEqEMxKgXGBHh+n9XKHHMOwUXUPA0h0PhMob4Gj5tgyIy5eDqQ5mYMcNzGLeVJe6+HM3UGJR2xtJpdPU4zq0HP4y3Us0VZFfSYUjogZwwXQ1WpwEaLRojogZw4XXhWuJVEiYKqJI95D-FzKkQIts+l4xzdE0iNHaHKot0AWq0vYBQ6OLykKAeagdajq1G9JwOfp0PCeBAjDlRGwkMValJdc0U3c9VKyo9zS-vwwiKhgjDjRHCMN39kmQv-6zV9PcG6SPGvo2vf4mNQwkFGH30SqD2zCAobyjuaSzVUk4Q1-PTAFQAJWg-KLb0RyoVWWnejCwZChB70a83d0Rn1QF4QX7FGEAV1a+Rryjx9GHFEn0aZw0XhEqMv5EoIgeUdWg8i8qDhZ7DHBFtqm11UMwb9cAU6kyMJCPco4zqljxsFgAqMsyr+abMGm1RKKQX+jpZncorfRl+iuDQfjU2NC0lD5yR+t-6yW1T70f24Rloc+jSSYrnF9quVIAfR+SxwahrHW5GprQRW67U0fphchmOmik0VzCX+i6EG4Z3-rLx2Vl4DYB-lGm7CwtHfo+bUD+ixTSj1TnQKy8D3oMUMHuieciaKOodV6IJ+jUlqucK7wQswN7RPKjDlGGESwkcGRbwQ4BiKViQGIuUaVxa-ROBjqMbNrBBUTRPSieUkj3Hyb6I2xNvo0miZXCrMgvKLsRr4I+k8Hyjfvb96NVlkPoxIRQCteDF6bVwMYxMfAx3rdFdG8nWTevydON6DpU7tExvQMMTAQxFR03DqtGYPHpZG9oxHsH2ittFCcn++j9oy6wf2iJm6SCKB0Zn3CjWPGNJ-IW2ClYf3rZrG4p5G3RaINn8uSSdHRpH4X5F55RzkWYvbbh2wj6SHWtXl0d7fYi6F+8F+q98IhGhjsfSBnECpYEs9AskS9VGaEB-C4X6q+hsweUfIDYT-V2x4ymCznEoQ1XRspCBMhXNVqTprbVARX0EPG7xGMSMQ8Wf1aEDDtxht0I9ANatJaRuZd26zWMz3gD61UvUqNN1n7trSTakcVd4aoejgN6NkjF0RkYum8ra02jFiTCglCCNLLoIa04oEqnT7WhfzGYxeFUTSobSIzlDpMKmoea15RERS3uDoDI8CeG0YSbiqXU7vrlQidhRqBkBEFcAfgTKzTVE0BiODGCtC4MWfFB4xa+119GisGeMdViVfRAUDdv4fGIUEUo5MQxrawJDEV62l2rEQ00cwJjpziI9XKkDIY-AMXeiJ9E-TBntlGcKmRXxjlDEebAX0XCYw2YCJiV9E-TEmuvJ8G4ed7xvjHfEkk0Ky8LExEKwcTFOTR+mIdtFDqFmQyTGj6O4kXDA34xtKwFDra8X0OmptebqfRtUci3GPHgPcY-4xuId-9HVGKLIbIYnwo4RRmiSoRDkJtfPfkxXYCrYZQmOVmMxcV3208Zjqo8H3pyEV1FS6W+9NWa4zFnhi-o8Qxb+iaVAd6MZMZg-ZkxhIjNTFov3pMQaYvleaXD02EPFmRMVyNOkxsJigM5fEgrjP-IuMwZUNvOpcuBkMSr2cDY1UMBijHNC2FKptPq6Gt1AqI0mJRMY9tINY2fgeTHIwD5MSOghkaZ+idTEgmIDGnmg+kaaL9dijxmOhMRsA+vIjpjpzgQwPPBo1IDWcFMiYzEpmMaUC-oglcmUFaO7imIE9sPoieoFpjGJFWmLi4VacSoIm+iUNibSlVMc6NXJ6Ah0pciemJ6yOKsH0xpdQ-THqLB7OoGYym6snDcVg1mKQDurOY0xcYjEvrupnxaqyYm+GUh0DDphmNb2hN-O1hGK94cEXPQd4dBnULBCtCcF59ELJYodQf6ailkbqrTDV-kZGwngxqnJx3iN8TfulDkZ9WZxDiubn6Nf0VLla7Wi+jZDGUmKYnkSfPzh9GxvlEYmM4kRh5YZWN+jxLZ4GObWKCox34bJ1OYiQqO9eGX1bk64Ki+ToQWIFOrg1CwxkGjntGKXle0Xpo5LREg9jZa+gy14VNcRQ4Z-VwjHY6KWRsSohcBmc1iDbl0NZCk0YyfqLJCZPqM73ogYl0PSBYcQMjFGPx-frCIxPsoNY8jFwNxKMXUfdAyr-UsYaFGNmrizAnxRQYDiOEhzCafnPvZH8K5d8e5QyM5kJGY-ShcN1moE81WJMSoYtqB4JjCTEkmkUsT+YohhhZiZTErxTlMWzooZyHJjVLGQmIupPKYjMxC4ByTFj6IoXlSYl0WfV0ITFD-HUsa8YyIhmZixzFyGLYNJOY61hkx0njHomIcsQGQpyxErQLLF3G15riAYucxqORzTF+WMNMQ-3NyxhVRgrF+6IfUKcddmM7x0ExFqCKTEVOAwfCSzCAJFFEPQwZL-ZH+PND7mEtyMeYW3I2-wuljf0SOShfMfCY5fRVliRf4piIyViGwjhosCCh7oAx35kTS-EWRzBcpAbNWP54cfbUsRqjR+xrpTQ0mmpNQRoIZj65LZiI2oadHHW84sicnQrjV4aH1YqaxvVjxGgTWOmsT1Y8lo-HVpZGAHzCYReifl+CsjTv5-MHssYpMXww6tIwrHlTQP9DAY5DERN1LQg5lHIwVYg0kej38wG4jCiQMVkwjJoqr8MEa0jwCLiG-N8RT4iWR5+b0ewuBNU1okE0TX6kHziLua-VcRlB8aMGbiPLUA0woMOxogFrHzWLUmplNFLeQwIfWyuDgPMRAYnaxNiwJWj7WOvuiVYrAxdlw8LhGxkyaDy0U8cqul7JoCCiYmuTWFiaWyoezEjiP8LlaHF7ytMcdX6hF2gdlbIkRBgD0RJrfWLEmr9YoH+IW9yD6A2JhoRmQ+RBQo8PZEij20tg14SGxM1iNxo4TVHppjQhrcCNjtrH4dT2sYrMdGx9RIjrFX3U7fhgSA2RlPlLrFqfWVjKrSZyanvdTdgKtApsZ5NO5SuB9JxH4H1ekYzHTo4wU01t6hTWUEbr+P6xwlcVtG8j2qYXDI2phbsjeY6MYn5jk+g9CaUNiRbEZTTFsacrWNurB9wMFT03P7k-DYnyuP8m2HgulilgMUZ5o191e2jFs3xSF5Y5GxOBRUbFy2OKsQw7GGwiti2kpJ1T2Os4SIIoID1FD7Ar2UPhlYoCR4K91mEMYNysY-fZjBK4CoJEG5CKsS0SEqx5ljwrFDvjpVrbwyl01ZDmDH+9mOUWwYhFQ0tiokYb4OkMQyYy0x529QXZ7kNEMcZYvSxJ29RZrYP0zYbFOHuxChiCkEjSBLnnoY0-KKb0NcpQWJhUTBY-QxcFiAdG19UQsYInZTuN2DkAGKzw+IWrDfTRLvNULF+UlPsVopTCx7vknDFcEBcMeEouQRbCjVFY+ywPKvagbwx8CBfDHJP1uruQOZHREYdv7EEclCMUg+fCxozhG5H46IR3h6Av-BzIDQmp56JgLqLo-taK9IySFEEJZNmY-Sxedq0G1oyVUQId4vMNup8ht2FoP0Xzvzfc6BHDR63o4SLRMd+Y7yx53RLZrz2P2ATN0cSeaZiTLEbvUDmlPY-ohM9iE7EK-RKVLu9MBR8IE-IHBgMcATUY7fO40jBRG46KtTr0daPRsIsnzrufx0sWPY39Ejui6VoyoMXup0tJ2afJZIVoGcgv0YR1Qqxojjgjgpg0LOo7o286mK115HfLR+oL8tCYxvwsKLFGrVPbGatakRFJCeYFdGKCFqqtVoxaNNs1qu6NKYbjwtYxfRiJlQo0zoer2dYEa3kUu1rdGIttjZ9KYx8DiCy52KLWfnedJ1q3jip+a5VWMcdFQ9YxZIBNjGuXBHWsMYl1I460KX5sj0ueKxdNFBFhtz1pCGUvWh0oz1e1lUCnHBOMaAXcY026ay9ZRYbL0MZDJYoJR0pi8ZFsiK0sbZY2UxUjiWiRhK1NMdpY7T6TTjQTHC9wMsdIIoyxfnpx7HsbEbMR04xMxeL9pdpBmK7tnQ4-pxCvDvl6zmI8sQxvCZx0jiqzFEyKCsbM4rWofoiLHFyWIwMVyzOKxLHVrizoGOisT6mEeq911VBG6RBuMcSIkpxQsijpiIOmJkQgVAExYYjcAi12M6ccsAlZxg0D80gPOOGcR0bGyxhligTFDOMJJGs420xvZxPLFkOIzSELw-Ia+zjPjFfKMH0RpYxyx7YCFzHdOM2cb5tLnmBJiMHT-1m2cSttCKSvzUIzFnON5MXPfG5xApj6qE12J+cQqYsAxrDjArFJmNxcd0XIahrzjCXHo7XWTG84tRxGpj3jGlh0pcZEkPpxCzipnEwuI+cSpYnpx3zjWXHNOMWcXlrRUxKjjHzGK9QTIUOYwPahMiBXHEuKBcRfjMLaS217rohWPhWFyzAaxD+1xXGBUURcSVdecxsVijnGJWNlZt6gKpx6PDWnG1OO5DPM4vlxbxianFfOMacby4x5xe+04UR0uJFcb5tCXhOzixnHGuLtcaZY4BBQ4DzXHcuMtcao4mExpFxizGuuPdMQII7lm5LjnXEL7x3gXLg55xCri-XHLXV82sq49y4qri6wrquKO2kKGDsx1jD7tqLmNPvigKCzI+rjU8F6EMZcVUbMzh9zjqXEguPHnp641ExVLirXF6mOxkd1-Q1xDmosET5LWuOl2PWb4g5iuXEIGMAXLFdIce3R1rLFcuPhcdW8F8xRNCrjxfEg6mqGYLQ4+JiNXFRuL7cV2Yu+Yo7xLZRPLnsyFocONx+ixy3EsuJ9cW64uWGqR1E-5jxzWOokdH0RuAsA3H8uPkRh24zdxBqtTZhguMBMd644Vxa7ilZEbuNpYawdDVqzzjjnEG9WSsW5w4zm9vCqVEvaK++DuY08Be5iFLEkuJB9sRIlUGtDj93G1IJHIQk1S7eUrjIXHkOMxvsoLX56EKiWqqcnTXsd0CMCxXrx4LE72ODPDXiS+xAbCmdhoWOQsW94T7RQnIMoYAON1HHhYrHRIDiQJEkqMxLteLb0BlHi3dG0KMV9rE4-dc9qdRb6xX2NwcNIgaerNi2s43wPRDkqQ9pxlbj6XFfKLSGpo47j2Vd8hHI3nQ0ceotc+gEjiSDpZhAdqmiWFGx-oQBOqiXUVhAHouzm90pxjQgnE7AKctZ44mTjabbZONY5pAKM4xMVjNOHYuNSKHubSGRtPDpLFYuKjMTi4pM8jxi5nHAeOUsdOY5-RDniVDpughc8eGQ-Nxobj-XHFuIPcUvfbOBtbivXGSOL48b64zG6yBJ3PEsTA+HqM44cxubjdIJjuOTcRYEYLasrjjNryuKM8UoYyNxqXj8moZuOjGk0o+JgObiqRFyWN3cRW4zTEINhc8iFtkiAuwYv9xujDWnFeeLC8cZYrOxWukyvFXuKWcbVtHtxCXiPZgQeKRsTK46LGZLDFq7J-1t5ll4tkxgLdWvGZuJqmMmQptBkCCnGGtoMx0QtQjtBjVjEEEv72GsbmI1qxC3jZ-4FiOU3iy-VTelYiI6bViP2-rWI3Vm61jwD5201vEX7QwtGodj22LBvwlWFQ9AUISd1aHp2UTO8bHIlkx0rjkGiy2KVsXXYtOxCTCm7hLvAvSChsOfmU-F2aGWj05oRhg7KxdzCwJEBIIgkSxgsjM42RXXEWOjV-vovVMRs1C794uMPqsVLhLxhOId8xGCCPf3j4wxl+S3ixZG69xR0RnGV+xnHwjC6+myAPim-Pl+8sjDvEXUJelvvdZh6JdQnOQj3Ch7GfdAWYF90GChq3E0RgTYlA+D90TLRet1zWMN8E9mXCD9bGf3ShcgT-KOR5vCOo6uqSZse5eMoWNBRwaGoy0hoamxL0OYbMIt4FNhBsTmxPmOSNDmEaVLWt0TYtGGxQRiFGEyjxPEc79cy23PiCHoG3ARuGgjIN+ZiDKVhXeK5WCRNWiaKbNpuw0+N1aCw9PnOJd0U2YYlm4erdAue4Fk1j7roRHp-hrwnmxgPisrGl2L8QaD4nDBldjjBHBIKh8dS4mHxlVjUrGZyNl8trwpDuxFiZf580PysQXIo3hD5jdTHjqXTsQ3Ywexr0Dm7FpQ3X7m3Y+wRK48v3G9EIbIdPYqzI3xjD7pnmI8jKvNUoWmhiBDE-ZUL8QBECIxZai9YgjSMMmHHoq1ApOjwwETSKadmmtMhcsaR2Jz+2HyZOo4AdRUT13ABVl1c3tZIpZOzYAmDDoUC6ICFVXg4DnDc0ERwDaqjqtCZR5Hi-zgtALbgRRwwnhLIjEGGnaJIQdviXahxdgvEDOUKMynP44BuC-iLKRL+NvQCv4glEacCM5J5wE38eblLlMT21VjHhPnliO3ADAwXiB4GEUiNZESf48Jh2Q8lUE-GDzJmqQu-xusQH-HGYCf8aIEF-xgawN-GGqA7GC7Qh0h5PdGgrROKgCZHgkfxp-iqzZMkE3UYnBZVwagC0eERUEX8VjQeAJXb0xOFIBLngO-4wZRcY55tx26O7YTIgP-xok49SFTFRI+m4QoGmTIiPJFM7hv8W3g6AJjipYAkkQEoCSBEagJQPhkAnTBC38amjRaOT+ia8au4PBwaUSSHBE5sV64zsI9YDKog2If2iFVH7jyVUTUollRYOAadwGT2uhiEw2wxiLpAxKMlF3UZnyfDxy6lvtHxRl+0Wv9Vwx4vc1kJisODDr5ohCAJql37GCGVY5vFgxHRJ6i9fHscxCMcR4q06wDiFbBCiIIyIEWJXRkhDUVAni3feKx4mUhqlCak78OK29t8PBgRZrll4J+sLBTiYRCrMhDiUXiWBI-cY3uCwJfci91H2GOWcI4YuwJzhiHAkP2IjcfG6FwJqL5PDGhNE8CVdXZA8doNv7HTqNhsdmxeTMe4BAHGnchCCbnYHfxMwxZH49CNEJmEI0AGkJDNIGyXxhIVFQ89KsvsPG7sxC8btRArmB8oDPc6xNx87oRHZyRlyDoqHsD1M9uh40SxcZ0CRHw8NqMef7AFewOca5HpkI5oZlYtZhq2iKPHl2MWgRH4vDBkPiQ+oeC3A6MCTMXx4+sdoGTwVxbtYIjCRvqiCCoiqPbsaP5VgxhOikLFkaPyCef5QoJmHiBqSYWMLerfY3LRlQTMh7yDFOVLUEkFI9QTXVH9PUlYfDovwxrQSkdHtBN24u3CboJNpRegmJ5X6CWcg5R+XyCqCE3IUVKDL7G32FO8wKHhzztJjz4kCx8wTRL6gkJZAYeQ4PhHmRINjDcMvBjfwhFR56VKQnW+1dbjsEwjhmcC4IJykMEsWJYhlSUvczgHQd3yIWT4wPxFwTgJE68KbkSMXMfS+cidD4I5zf9mYIjjBC8kPgn4d32gTlXWc4aEiayEAhM7sUCEpLRuHj73bTBSuEnkE0Lc1gT0oYOxBhCcrge+x8ISvzE1BPYUaK6GJUJYEg1axYIxCV-YvIc2IT-AldO0v4jhYjHRxGAc7BEhKVCWA4rZB36hEHEPQXWEeSE-mi7WMCI7UxAg-osDLYJ8BCmQkw8KI4aKEjje6lDdu5X7xSCQ4w2Xuk3j+X5sqUWocWI5ahK3jCsG+kL3NFj45BBKrMxrH7LV-8WpnJaxO3ix0F7eJvthT486hXHCambnf2EPlIfFTKqBjPnLLoK9Qt2InWRBRFNfgAEXztBiTS-axEI-C4G2OwRhOIoPuhTCfmYJSVEQZoKcRBrMd1lYA2KdkUDYy0eqviEaF0HwFsRn3fQ4zYSvQm+yMIdgHYsZheU1A5GKeGBYdOE6aSyJ8SaHBvwfEa9Y6ORH4jyZSmV2GYaL4-9Bgdi4ME+W1TkYm-BZhf4j52LpWJWYQh3S4J+vjrglh+IeYXcEp5h9sd+343F1LkfYjcWhpzDZ1JF+L7wSX4rcxn7jAQkL+Qw8ehYzCxGd5LDGQ9ztCbsbWwJYFZ7Am8MkcCVPFREJ7oSzwlhqgACVOoywiTQSmsZYhL8CW+ggIJgBp8QkSaUJCRo-ZPxkrxG5b3vQl0RAIoYRKFC5b7vVkYHnp7DR+lBDphHCwNIjsF3IUJcAi9gk8OMfsXmEvT+BYTjglTUKqsdN-UsJwI9H94VhIFkVWE1VhG39UEHo+JMiR1YxsJvcB6IkEFkYieKPEdBy1jQmGyyNwrgd47sJ0TDewktiIu-m2Ij7xS6DOxF3f1XQc+NQfs6KQ5QizfGo7nZeLoovvd1X7kqJNkfkw82RU4jLZFvSJKYQD-WXx7vBIppmaMMCVegpXx64iKbElJX5sUogwWxgzBrIklXlsiULHclyOISywHljQ-CXKPU8RPmQDejzhDXWKcbMKJ1tjnxGmIMGYS9Y0V+2o9jvFfhLJ-pIfX8J14TGpp1b2Flg1vCy0TLiqMEeIMLseBEk6+B6j+InKhPZ-krLPwxEjshaElyONoWXIgP8gv9O9LVyIuYQXY7QRbW9dBF33xysTBEvKxcESCrEQ9i18p3Ig9W3cjW-H6yxI7iv3AdWxoTODK4RLd4U6NCS0tVU+7GkOJPSAfo4WqZvj+W4UOl4MO34vvxDT9B8Td+LB0b34xVhq5icy7+OPs+sM-E6RDwMx1Fj+MYqExgSfxA31p-FX+NgevwE1kRggSHyAUBLdHGv4mtBkgS48bSBJ3Lm9dPfxJIjBHEsGKH8WRBXAJoAT9-jn+JbsJf41uBs-jJdHFnQxie5gLGJedYcYnfLzxiQMouF6DATwzFYBJydGtBJMgUcB7NIhOBo4cf4ymJa1jtfArSIZiSJE5fGzMT0CCsxNU3OzE9sBnMSGNHcxOO-JgE7-xt-icAlpJjucoMhAgJdMAt1FZgmtYJAE0gJcsSRqAKxNq0krE91xb-iUAkExNkYarNRgJfMS69Aaa2vDA-QbmJ7ATQSiwxLMoeP5ZkRCAsEZ48V3ICcv47GJ7Fi+lEijDoCWrEuCycgTwpYKBMFUS6iZQJxk81AmzsA0CQaoLQJ9KJFVFM5XiUajQAwJX+hFEBCP203sRE2f85gScPEghNtCSUE+l6lIhHQlrgGdCTjws7gRPlq-4FDAS0e4Eg6g2XxmIlIHlYif6E9iJrL9OgnWYlwscEE0jxoQShHH2VAiCUDwp4GeESE6EN6MjVnEEyoxCQSOjxJBKOCZB3VIJSYtl7BGhP+CfdE00JY8SC4lr6SLiRfY9CxkIT6WRlBIoiRUEqiJVQTohhuhOfsZ4ndUYXhjdx7ohN6dj4EvmwAYSOIlBhOwsdxE5RCvEScdGRhOZCVCIuj65-D79YchIvBlfw7kJo3CNU6F7BmCQatTxueqcAKGLBK24YIPEYRH61JIm+d3fiTJE1BxFIT0wnIQF3sZx41PGOYS-jEVGI0oYMbC-euRCZQkgRJn4gD4hUJJdirgkp+N5oXnIg3hGfjjxrG8PuviPreohT18JwlbgMsETuAtohh0DWFGUqP9YcbLYdW9b8Hq7bswtCVh4phA1oSiglWBLLiTCTciJo05KInGymoidBYNly9cSGKiCulmsED1RoJbcTD44dxJ5dIGE-wxXESggltoPDCXxE0ohFCTiCFQJMA-oxHWixrex+QnFt2SqpMIsixy-UGQk+9EzCejvTghqkC2QmOWSVTpKsLkJWkCgEkhZ0t9kW3HUBPq9Z16DMy8UY-ItSJucDiX6q8I0EacErQRYETrmGrKOmiTmQtPxR0SaEkuWycstGLJFe7wT1LIVkK+CZNAB0IK8TS-GD+JBOi1mIEEmHjCIn1V3V-rvEztR1NJCPGVxIf4cfEl0J42QLiy1Y0EOC7E798bsTd5TehJ8Mb6EvDWbETNEmPxO0ScGEl+JJHj9EnvxPiSfgPcBxGijIEnRGLEiSsEhE4UkTEElHcNiMUZ7VBJ5EdFIlZhJFCW1hfzx5uDcEnQUwXiUWE+hRX0db97yF3moRS-EEeC39P97mRLzEW1YzNBtYSzIk4+JtvgEw3cRsOjyYgGoGFiYu4-UGt0tqMESxIiYQ85RsRjei45GRyPJ-gOE9sRuqlKK7O9y1kU9QuzeZ1xx7BvjTqRBoCZ1wghiT7pfUKesVTY36hnFcTbGrhLD7uuEsGhKMsUomx93dYX6pbmxwNiXbHRb23ETJXfHxAsTXYkSyTQehjQ1Le-sj8i7qV2hSbhsU-YcKTlsp6h3A5Pd4gZhQGC2ZYApJ6iQ0QvqJJPlxD7fhMBSb1Ehmh-ysAImDRMQwYbHZDBlzCYkk6CJKwXoIjZhdYdDBEc-0j8dXYmbWdK8l0LwSMbsWhExfu0tDJojPhDySdhEsvxD0Ss3T4RMESaUkkRJEITKkk4T0kSTSIquJcISa4ltZFoiefEp5JenAXkkNRhFidfEuHRt8SEdH3xM7iZt4wt0XQTdEmY6OGSYRY5Su0ETZkaMzTEILGE6dyO3CNgnnpSTCfE3ZgeSCTYEkWJOWSWk3CBJWyTPFFw8PeXhgk+qWkoT8EkpkPEsfskltBukSeZHzfyGsat4jHxE6MrknNfw50nWE-tBwy5OrEyPFG0TQhNpJNnBySz-72MLho6f7xusTJ0ENiIIrjOgoshtNDrqFApO8iXdQ27+jCCkD533SusbD1FXsJNRksgKvB5aJ1NQXx2B9y5ExRKNjIIg02xqismY6fWJIPuzY5cRO4Tq6LOyJqYSofA8JtB9rBTHhI9sSWkFpJbaSqUmdpJaYbn3OlJx3ja+JlhB8KP6o-rIrbgM6hMy0qiQVvLlJ8J8TN68pPKLl5bamhzYiR0kjMJFSc1EsVJA0TAVZDRJiyE1vDORnyS-R6kJNOvuQk3Xh4Y59eGtyOSSc8wyv8wQjlokoRIrkRLQlDMG0TRokoYNlSTtE+VJe0SQfFKpPtHiqk+4JfF5Hgmj-jOibu7RG+Wv12En6pLKSRuY99xKFicInrxMeiSgkUgx8hQf0SvAMmDPm2WNhir8volNQValsIY-DOgZwxLTfwnCiUAAyEQ2Kxqfb2fBXSYJ3PtxV+R6K6812S4SDtQN+FLxCFSKvQSNPa9Zhx1fjY4y1+PqMDkYSEBNESq5GgAmzWMN8KTJIR0O3IcvHRqv51dyIC4VtxweZMvDo68Vl4HBjPeh7NHfCJJkmTE0mS8QmGvRoEc68U16rrx8vosTEtevmfUiJ+TU5bjKvVJYNdI4veAb0t7ZuvWkKh69DbCYrxPErP8Dl8DKI1LJKVFH4YZZOwsaG9Kmy1qcHNZ9SJhFhvY5exphjV7HxvXL6jVk6GaK9jeQk5Ons+hAVHZmbPZiJTaBNTdLoEg8B-0hy1GsnDziSYEm0JZ9izO7DH1GyVfYwt8tqScIL2pLqSY6kh-azqTHQ6hhGBgJ3AeR4sEBFHi7RMDAMdlMD6d7povDENQ2ySpmA3uoWAPAmoDiHUY3Ek7JzcSr1HepP3HnfEhqsgRi+kn-2LR0cGksMJPfiqsmgSMjSUeLaNJaJCIHE0eOD9saTM-hTyiTZ6MfVY+qDkwd6g70eQncsMV9u+Nbj6Nl8Y0lanWGEeYk6mQK-VFwZifXWCULA3QsrqDgYI0WPEiSaIGX4in1GgxH0K8zNjPCOoYz1PzHtoAIuNgCWqqFbwmaCvRPleOEI2mu7Dj0egX00Abndo9RRZoS80l3UywSYDozXRGkSOh5l72z0eXo3PRUwSkPyqnTs+lQbX6RElilh7XGL1cVZ4x6O4YilBEXJMS2IV4hXJdmDjEFVePzcQ04g8I8mTQDrCZiUydaJA9xViwn9YeeLLcfe1HXJI6xA5T65LGqGntDGI6mS1QafOPRcSrw9QRJwTNokFEPIyTNArbJ72SI0kGCNoyXNE5J+hZDY-GVkPtCekE27Gm5jQQlHKMKSScoxsheP0gep3XG4Md9CcAxVnJazH4M1bbKGk5gJxnQO-5VGOAnn5EP6JoMTDRGX538cRStKGJznCoBZexJWUeP4hGJMbRB1GHaJRif9k+fxAqiWYlBxLZiSHE5rxKsTstERxNGJsTEgURmhCjV4exJLnmXkxqkNMSwKR0xOwYRxNNGJiDCzYnFAAtidxJK2JrOT7EDhxKyUUzw2QJvMTNYmHxSMIHUABqwkMT116BKNHQPyiPtJiqDwfDEBNPoVAEhvJ8sSm8mKxJbySFJefJtsSP-E8xOXMavk9GJ2sS98m0aMFNPrEnsAhsTFMhH5KF0YfnMLggcTH-HBxJPdtd1NvJ--p6AnqxNcuEwEpYiG+S0gHD+J1iS-kxkRi6jeSgmxP9ib-k+-x0+SWSqz5NDidUgBfJK5DE0EOxJa8nMeGOJE7D44mpAMTicionWgmgS1-o9ZJycRnEuwRi5VBsk212MCbkE0RJ4eS5MGWpIqSZ69GwJFcTygl32IdSYmAoUxS2SbBIXZMEyUREmLBnSSfUmYhI0SQ9kruJgaSe4mhhOxQGnksIJQ8TxCGRBKV1sYo6COsQSVdG4JJnibsE7nhhCTn3H0GKxzoBfDIJ2K8TQmR5ImSYZogiJ28SIlRWpI4KajPGbJdbI5skyJJPieNkf1WUWD15GxT3wIg0Er1JPoTxCl+hN86A-E6QpsSTBkl9xIUKcSEkyRgwiAcmshJ-if41Ibh4wTKzGTBPkvm43QIgIjU5gmZpOQcVMkgKRdkjZMLwJLWCSxAjHJKCT5IkcD1WSZzkjfOqhCdCn5pIE3mBPPIhRCTbnLi-wgiYqE0ZJwY9Ekng+KrsQ8E6ThQ+tPBZotzN4QgvFHOZZCWiHSXnYyTYIy-+oeTuMljZONSXxk01JAiSS4ljFLBCcXErzRYiS92zrTXsKRP4auJfBTJ24CFOudh4U9+A39hVEkhqzuye2GKQpAaSgikvZPkKW9k0BxXDUTEm0QLMSbjkjOIVITBQmphKsmPYkzGIjiTWYEqQKH5mUDS-hniSRuEJFLycUqiZ1u-iTPxYZwMtoipE7pupHD-6FHeN2SWrw13JcoTzgnF2NQyVBEoxJB0SK7EtFNVSW0U9yJWoTmMnNENYSa0Q2TBhhT9wG3RNXiRAeCYpQP0zUnTFMtCawU8EJ7BTsskEeIdCdwU2EJ82S1injZHhlAok-Za6+S-KYdJI-sV0kjeiPSTDimBMO7iSGEsIx-cS+gkfxIE4gSXDeJFxSMim2SOO4Vcg1YJKYT0ckJhL5CemkwnJeIjBUHBJNGkeoQiEpUoSCEm-Dwm8Y0uZxhxyTXGEXw3OSXcktfRiYtUfEUb3WoVWkpXJuPiHkl69wBwUuwN3mB1Dtxo1iN7SXAUxHx+rMsxGv+2HSfHI0dJkGTBwkO9y+lr5EqdJMr8Z0ka2OMsbUUCpBZ90Pooj5Xfup9zD7+66StX7LhK3SRik6PCWKSo+44pIyWnikisRobNwf7K+JnHOekyDGeUSTwmDMDZKcB+X2xilcJbHNdhfSepXbGIl6kHlSMchjKWy5bpKgGDZF5k0LnQb6UvlJoqS5EZwiMAyZYggcJMciCw7ipNgyZKkhDJNRT05rg5ziSYYk9DJWzpwJGwlgh8Qxk9VJMEi+KYNWi1Sfn4+fuSEj1jb2sKGKXCw34JYeSeMnjFLMKRzkp7RZJShEn0HkpKYIkveJ1NIb7F0lKdCbwU+kRZmQ64luFIbiaWUyYgD6SsgqcKIpyr6k+7JyHhHsmo6JBRMEUvRJZxSwiljJOjCb9k4xJkpSlgnKgO4mDkUuUpeRSFSmi5KVKUiotZJwJThLFCF3lIcSIsbxeySSIGlpMVDmWE2bxBkSmrFGRKcUWt4+tJtySGwl4+L-se0QSzRm+TgA5OlLItkdQsX+XATarGh3QrSV6UyT+7ZSIMnY-2BScOEoMpK6COfFyv2JjtCsdVR9eVgXIVTQiidOaXdBCZT+EHG2JXCQ6HECadE1mY6A-whoRzYx2Rx6S9wkeZWJSfeg9Xxj6CvZHqyBfKTRU9Gh4tjaUn8YnaYaZbaqJWwpfX5sGkIhBXVFdJz4SrfGvhPaiW9YgcpL4jBUndRL7KX6U5ypjNChyl6xyBVo1vEaJYVcxonbRI9yZRkuaBH2SfcmYZPT8eqEzPxRcjqJFG0NdHqLQxohAMD3Y6xILt5qtY5DJcJSpolTlJmicqkv3J-H9qiEdyOpVpHw6bKgxTqdhucxGKdwkols2QS+EnOCOjyWEdamYR6QtoiodDcvDUMbweH7sAPEsOPswYDEL3uQKiF4gJLDRPjco0GBABR6+LYMGBvmOsOQmqmTvWI2LADwa1bT80GmSxaSvREzyLouBbULVShbYfmOsyXZ8W3JU0o+DRPpmb8YDVS6JqSDcqRGZPa5CZk2-+DrMuXhJZKoccjgDgx5fh-LFXBX4Oo68JWqQPUe2hUGivAcMQz2o51SfMkOmOOpAdcVLgBr1YsmrNwDei68Pug0WSslj-VMvKTlkvphF1TlXgFZIBqUVksdGJWT6Zq1sGtSY50NaU-ZhfXrWoPCyaFiYrJxrwCORlZPLdhVk7-h+DjF7FJvVqyVvY2GaRhimsnsnTqya1kvZRH5Jk4kXolTiWg1agpARVM4l0FJ3CbnExgpqMkSklEtn+eJvEh1B8WS5MHLFLmEKsU+8pF4QXpxNJLKOLI8R2A62ShoAwllFwdtkuWpu2SEWACmFSuIdkoQpH-50kBnZK8AOrUjwJ3hSxCm3ZK-KQcUn8pgRTQslSbiGSUBUw2+cdoowmJ0MniVg45AhMjgO5ZswPeKRxCEHJ4OSWPpu1L7eN4k1xuRnsYck3DSINJtw0xJERTIyaZFOlKdFQ+ixzECU0lI5KRMFjki9yOOSqSH45O8IEp9Ahx1VSiHFk5IS4WE2CokjrhxYwNuIEDN67Yhx7VTB9D2fDmoqcwlPJ9iwXgYcONb1oCENRRwPDxSnIVKEsdzkkphOCT8wnVFJkVvdIpusQuS32E+JNccY2ScXJRTikrFS5PEhjLkudAObjbOEvwPy8QF4lXJO98CFHo3xLqTNUsup75tNckWuKZApkcYapXKw2qJjVKa8RnHH1+UORpqlUB1mqd5LALxc9t-y6YVKhKaRkmVJdcib76TlPEgbuKBJJVCSsMlRVOPGpR0FepTNIRqlvjg3qWV9SapOBRd6n4k33qUHkqhCozxMJ4VVKyCeX4+4BP7ifaiY2L02htvQCBsU4XlEobEv6jaRXPJL7CgMhd+JzyQRY9PJYrpM8nkcMsliHonQhJeT-wIhdH3ySAMPtRE-iq8lT+JHyZwPI2i1V9J8myADQKd0NDApreTaAk35NAKZHEnLx+-jLJZb5I6fsgU-z2nAT5o6HGSHyddAchp+hYkClUNNPyebE8-JlsTL8mv+OAKQbYDvJBPsv-EKoJAGJAUtI0d44+8nqhQHyQfk7pIX+Sg6m3+NEaVPk8RpM+TJGk0BK6ANgUtAJS+T5IYaxIUaUzEp-JBDS3SmHxTfyT3AD-JedQtGnj5IdwdQ04QJO4SJ8mGNIkCYw0qQJt+SwCkNeQgKfpU6ApFMTYClMVPPGEM-YdMLjSd8lkBNQKfo09ApXjTfqk+NPxiX40lhpQ5oCCnMcPoKnKfbYiVHDmz6kFMvYPTU8kgjNToVFk6P6yZ2VegpFOxhslMFO5qZfRc8pJ5Twan+kSFqdIk4iUsiSDRhnVxdSTrUq7JuxT6-77FICMcbUo4pptSmlTm1OBiV7kxEpbOSa6nvkjUKWKUiZpmhTs0n7BMLLk3U9SJLdTCwlgxINCagYw1JLBSO7GHlNrqeUk81JVhSpinzFIuQgLUjr0IaJD4k8FIZKaLUh0YbTTlskXxOUSV4U2v++tSuFESFP8Kf6kvkpMhSBSlAOKFKRGExopTiShgn9cKKEXLDWIpACSvEk-FLG4RXQ5Ip5BC6Lrw5JUnIjkm4pjv9kwkJN3lKbJEhp8iFT0EnoVJQqQ3Ug4Jc8ShN7XcPG8VEk-8RF9Smf5X1JD8ftEmjJEVSkkkP1PbkYUJTzJi4VGEnmCJYSd-7G3hGESNqwHuHWafuUgpJwbDDkn8JL5qYSUyIinGTTnJUlKOadnoWkppzT6SlOFPqSfZqDYp7hSUQlYWPTyh+U7wJhtTemkHcztKfyUgCpIaSLanfNJIsbFIkg2iySpfZ+JNFgYPw91udISYyZPFMiaC8UyBxTtSRgkM8zGCUC0qoGkOTfXLI5P+Kfq0gJJQJT66kbJLFCaEk5ARJ9TIknQlIZ-rCU+opZCSESnTlKaFLOUqps8ETneIYlMKqS9fBlpVgiSqlHhiJCKy0mYpEeSOWnQIOb-vs0mrRFqTamkHNNLiYsUmkpjTSj4litIWyX+4cuEEtTnykoaK2Nq3EvYpCrT03K8lMeSSq0k4p6UBQikilLcpk+-b7J7nctWlx1N5gbKUhFpcFSkWkFFPeAGYHNBJxRS0WmutLqUppLJSJuhSdSn6FM1KdNQ+HxNViMNCch0zEbzI0Eec3iu0G1pPV7gfbNdp8m9p0SDoOu7kE0rbxDVwHIllXjSqbY0sTeHpSl2lDpPYqRjHBORvB9uKmEj14qaOE-yJhNiKHrnREjKRuMaMpvvjV0nxlLiSomUgphyZS5KkZkLTKYFvENC9sjtwn22Itfo7Y8Su1r80mH1MJi3mSkyip9pSoCnUpKMqXDY59JZW80f6ByNrKa+02zIDZSP2l2VNaiQ5UlWRHUS0OmfK0uoRxUn8J2P9PKnQZOcQRKktORUqTEMmBVPdycGEkGukRjFwHNFLnKa0Uhcpnq4lylOxzdHmLQwjJOqSK369h3-qTysBNp5JTNmnJtKKSaSUrNpibSKSlzFJq0fU0952ebSzmkFtMZKX+4etoLJSF1HUVKB4F00z+x3STJCl9NNeaccUs2pIRT1WlZVOtqRPEoZ2bbTLin9yxckVYvfCOSaTpIkLJNs6ci0wop2wSzWketPWSaO03NJw7SJQmVFL-nks0ktJUCD9Slr2xOSfpExb+KhciKnY+JslJaU6sJJFTMEHqFFZfko0h8M7qj-bpthOwrk5E8nx3yTjv6-JJ54ZQgsjpwqSuKnjpI7EZOkvipf0sBKmoHwstlZUs2UkloP-ZGyM+kXugjVoaKTZKmxf3kqU3I+HWdsjbbFmvzA6VzYiDp-I9J2YFlLBscogrfwe7SUumlRK0SUQ7elJgcif2LCVKfaqJUvLelvj8OkOW0cqe+EpORn4TSf6VbwK6X0wqmhgst2i4mjyAiXT-aVJW0TGOnYWOY6ecUpopd9TIqlVEMLkYtEmiRyETVynJ5OSthRgkjJAVSyMkEtMzIZ7ks7prHSLunktKu6dFUl5hkbTFiExj1jaVaojMIonTTylvfBNSTf-HmqYAEn4QiZCaqQy+VtwrVS7wG5sN4uOSYvWx-VT9aGhBWfqe4OV+pOl4N6kT2MrdieNWvBJhk5qkdbAWqbrUeHpZQtEemrVPi4WPg116GMQBvipcPO3hV9bkgLgIjqmiihOqV5zM6pFwgwam+ZIWOhoCB7pe9T0WAuZJCWG+k7YUr1SlX553g+qUmwVl4YhjJ4SwpNN2L94ntoO2xS-B-VKsyUg4MN6QNSRmmSvE56cjUpuguWSTqmmkPKyelkog+jrw9elRLXNsXXII3p+NSTenBvRBRHjUqRWBNT+qZaX19JpTU8Cx8HjDDHjk2MMXB4oWIUOSUZq2Mw6yWUKLrJrWgqCn6eJoKXoEgbJ7NSW4BloBGycwUtlpmiIJslx9Lw8eIk19xJzSpEn5tOaac4Uv9wrhTPvqS1POkGtk98w4MBFakBjyL6bXjN+xKtThUTioHM8APAU7JmUgq+kBeBr6Z00vWpnJTfCl6dOeab0kk2pgQTjOmAVOGaYoUyCA5nTaEKTFNsnkP0z+J3+Tna4uJOiKZJfV2p7tSZ+lg5PS6t8LP3pFITfal6tPc6eBU0kJ8YTe2lh1LtxOkYmxJRrTOlEpKJvsjI1FBxqaTkckJ1JTAEnUonJ6BkScnmzDTqSQ46Oq+dToGmF1PW2I7VYgOhlxCKbu7nLqczkzhxGzw3QHjNJH6XXU+ARIJTTRZglKzvjsk39eacNjjFKiM7qd7U3tatn16tRF6IXnt37dqKjwdh6ly5O3vj+XRXJJpTLnH0yIlcd69LFu0ccXMz6kOG8cDPUVY6PkcGCjVPeqZvUvAZc8ku5Ga-QuZnC4pcxuPcp2nJBLPqUd0t7ptGCS+mDxP76bnI0YuaoTfumP1PJfAR3MJ61PSwek8JKqqdf0q2hPNUxDFbRFnel4I37m2mDXWKQjWpmPL08Y60Wg3skd+OWsCg0ivQiDTCAEc4M0odro4uOosS1pHixMIaX8MYhpleSRAlkNJigs40xmJssTdGk0NLiaXQ0hJpqvSkmlcxMXybgUomJrDSSYk95J4Jqo0hXWNjSwmlrM34aQcgQRpiBSSAlcNLcabQ0qxpgBSqWbSNOYtDgUv5+y+SLjGwMMGfk7bbiqyXSO2jDh3JiUJ5EwZJ7ScvyABOv8bYM+vJRBw9Gn-5ObyTEM9fxrgzVYnuDMSGeY06bSTASjBnRNJACV8kwZ+9jTl4CONOIUDYMmWJxQyluBiNLKGRfkioZuMSqhnt5JqGWV-PApATSnYkuLUDhukMgdyfgyIgnqNMUaTwE5W+hQzuhk6NJKGQ4M-oZEjTBhkcxOGGSAU2RpYd8o4mHGMIKRIwjmpY04ocG5NPzUeoE8gpKcTKClpxJ0CeH00ppWcTymlGBJGbLH06ppS8FM2nydPN6ftjLgpIrTbynnNLhBlcWcQ4SISCGzHZOEKXy0giIcrTrq5PNN8CR30-ppXfTBmkmdN76VwM0CRYzTR4nTNPHiYP0kkp5RSuclutNsyh50uIeXrSiG7CDPqyKIMyqpIDTXeH-9J2aSeUjNpcnS7DE5tNKCcK09PpynTM+nitP-BMyUp8piiStimxxh06VyUloJ+nSlWn4+Lrad30tVpyIym2mvFOcSc7Uhj6nxS4inXgxBacAkpwm7jcwEmpFJ9ntzA6jxa-S6IGwtMTSUwPRzpYc8ZdExkxRaUO08UJykTUKmICIJGSeXIkZWkT4-FIZLqKZNEhcexLTqMnhVJDae5okwRIXMUW4PyLXsLS07UJztlsSkDFNxKYRpdPIZIzgGmQ9NbaWm0qwxNTS6RkkRJT6RBnNPpdqTakkqdIuaf+CR8pufSG4ncjJUSc30rwJ0Iy-CmwjJracq0t5pqrTXslijI1afa3CCp0CTNRlUkMdabL7AJJQ-DWB58zRNaTMFGJegujtGmGxUByeHY3+JgLSvinxFNZkiqIiy+liSASlGjPNGYAM00ZKL8FmlhJNTIREkl3JrAy3cnsDKD8ZBEoixQbTCMzh+JRKfRk0O8MTCI2npJIsEdG0thJ-oz+EzttCDGcX-CkZwF9sRnctPySVaEz4Z9IyFlJtumqSTeUxwprIzC2maS3FqRp02lqOUdxniIdIzGSxE9RJ7fTcxlCjPzGfW08QAjbTixnOZKmaVSMzVp1nTtWnOdJlKbMkhBJtyDDWn6jOX6oaM1fpIAz4gm-0JxGZOMyEp3rTAuklhNwqXpE8sJ4XTKwlFiLwmdduBtJq1CKN47tP2WmkMstp4dMD2lpdJ5fhl0vAJ6Yip0HntIDyVfQnlJ7lTCum8kkSYU4XB6h06SHv5hlKUBNHYoVoBYRswaUGOnOI+jOMpklTv2nSVKTKabpf9pa4TDX4N02NfkFvA9J-1juum7hMJSfuEzSpMHTSUmw-3g6eWXG9Ub4zyyllRMbkRVE1bpVUSjfEuhgEmVDA5iIwkzct6OkmctuHI7lJ+XSgMkO+PW6Y+Iin+lHTQAHoPxp-vt038ReLTQIkzjJQyZlU4HxYVS9eHOjP7ggWQ8fuMVT34yDb3iqUcwgX+JzD1olCDO4YuE9YwpX18yYlbNIxGSeMo1JsxSd4kXlO+GR97JTporS7xmqdM0lvIkzkZ5EyXu4zDIasNLkeNRaUIfCkG1JhGX6kuEZhnSBmnGwyGaREYz7pl6N1ClCRKs6aWMwOpywTO2lQTNyKZHU2FpxntUm7KlMCSVEPHNJqRCABlceOLSehMtCZcPjqrGctJgQUj4kdGDViCKnzeIImcaU6LpxEyLnH03AoqVKPHiudKIqpm+Y0+9g8Yw9pLnY6JlUxK5kQOkz0pFiMeykWII8Slt029pPSsED7BlLHCZCkwu4XKwBQg+TWu8UK0LO64lTRxFRRPzZjxNP6htNiQ+7i+PxGWk4lZWSlS5fEqVKPSbESE9JTtiz0maTK3EblEncRdpS9JmvjOUaZkM86ZEo9kOnXdCvCV2Uu8xUKSfplCtEOlP9MqyZgMz7JkvhKW6YR0pypv6TQMl5dKvaR2UrbpHkz8R6J-j26fMwg7p9HTXunyhIyqfaMtDJ2VTfcmVEPmiZFMm7pcVT6V4EZLWiT-TWHxpKiGOkBTMFmZbPBlRToywfHsdNRKZx0tjup0SAen5sJQvpuUtcxAYzwQD7jO3MSGMsBp5UhSDE45AyxEtU5qp1PSJu44zzp6RG46mKpaY9LHYdMhJAkImTJUi82xYxqJfqWvUtDOquwCekjn0mqZ6MiYBi1xPDI9iyr8W0FcnpwCxKeneNj5yMPAX5RQcyeiQ-VP-UGz0raASr1OengNNXmn745Mw6vSC6lHOyeqYdKPZsrkRkui3b11enHgH2o4IzvOw49L9mZiTS5o5czPJkPcxtwjgwV2ZAFjc8jThESaUGksGpmvTIsnA1JV1Iq8ABcCnSLenH7X+qdb0x3ptvS6Jpm9NsKa7cSGZeWT6nAw1JfPGa7PAZ5JIHenXByd6USol3pVqc3ekoeM96TUPb3psFiPelmGJ9SO1kvEQBTSs5TdZLuGb1kh4ZBJSnhlR9P3FvnE4EJ0nSxOkBjKvlJNkjCx02TfhnMjKKma1oFpp8RJ6wpLDN-GFLUgvpYMBNskhVNlqWX0jLoFfS2iz19K6cI30+7YLs9WUDFDQb6UPuJvp9zSW+kNTOzGU1M78Z8HThRmIjJ76R1MlEZEaTBIkxhJ+yeYU-MmFrT-mlKyL5yEx9OfptCypcoL9PtaZx9dzCsOSBxkajLH6ekUmBJUdTfUjh1LRyT205BJsdsulFShOSMYBQi4aZ-TjIBIVLLAjkE7UIt-TTlEUt1+aE0UG2ZCPSL4xDEIYcblAOnJ26Ai6ldFLBAZ949wBBMIK6kmxyJkdXU9EZIEzjRmYJLxGcAM0cZnrS7UFZ6NFUQwwmc2PYzSd5i5PgGfoOOgREaCh6m8CM2sfwItNxW7TQriT1IwGWrkv2Z2iyw5ncMO8UYfUlYBpAzV6nemP9mRbsG3JxviQ5lBLLzMSEskJJi9THcnH1InGVaMnZmisyBZn+tPhKQgsm+pPAzVQnUJIpaZpaTLYZAzcenr1IXSWvUYK0miz4llW5OgYEjXFuxyUzPRhvuKAaQeMs2ZlfjTMkFzJEyLIMzWhJBiF4TrrVbmabsduZMKxqNDqDP+iWro8DUQMSdBmosKFPv340mJdVdGhmcQxhiaP4s54FeSytBJvXaGdYM42J4QyRGnrDPcaapMzxp2wzlYm7DJkaaMM8qJgpF8BEJeBwaajwrhpzQzTBmRgmCGc9QUIZNPRhGkrP0iGY4M6IZBwDKhnGNKYafsMxEB8jSUhlhRGxmadM6K6vujOGnVXzuWXkMtgcBQzUYlFDLWGb0M0oZcASAClfLKGGT8s3xpzDTO8n1DMmGW8s6xpPDTiXoAHEICbQtCAJOyy3ln2DP2WelEz5ZiATvGlorOSaRisuRp4BTsVn9DUqmZRMxZZP+TuGkLDKrNgAsoRpJKzD-HvLM2GQY0o5Z1sS4hn1tVMaR4MpIZp4R0mljsNPyVJY4gp07DLhlJxOuGQzU24ZTNSw+ks1NoKR+AZ4ZEODOamjSHeGZvJc8ZUYyGRnlxNjGbNk+MZxUzExmaNj0giW0rkZbgTLsnwLPfGWokhv+WCyDOm1tN-GSKMwsZBCzLalt-GHiQKQYxZx4yQKk21Ms6ahMqpO7R4g1lsyIkHj+fBPp6EQTZm8ZIymSYskOmuzSIxm5TLqaflMooQTIy4xm1xQJAL-M8DhxbSnxlMrOSwVfEtBZmYzmgnx1x5Kc6svMZRnS8FmijI9WYBM52uUDjhgmULMG4da0zsZdiw7WmB5yVGSkU8T2wkTk75-3hDqTq0uzpMFTu2kjTKpIQhMtIplizPOkGyVDWSlY8NZYazSfG+tJIScrMm0eKUkkSm3BOXGWG0smeoxwPMkMJO6KZ2Uz-2m4zdoGMtOIppGs+1RXGTWlmmzOJKaGMrKZGzTbf4QjIsKXlM6eZaC9Cpn-DITGYCMwi06nTyplTDMRYagRVEJsrSb4kYLLb6TmMstZP4yK1ltTKRGdWsszpEpT1+lxpPyKdFQysZ1ITd+lwTKXWvWMoxxAujhCaSjMtaUEFJtZsoy5CYMLMWBrBs+4po6zuHHDjMxaSKg6dpOLSsKmX3yyWX60u0ZKsyl1mktLCmbaDCKZD0zhTEIr2w7rrMhG+1vCY2k7jJ3Fsb8aNZB5SJOlgVPe0WYExNZ1hSBWnRjKxzo+s28ZP8ys+ngcJz6Qxza1Z0wyWVn2rMraY1M78pgoycFmurMrWe6stBpnUzEanATL9WVEYyDZMLSZkk54jmSTBMhTCtiSl1ojrI8UYWnaaZMZCfOlzTILSWRs0+p2FSgulTeLwqYN5TaZq7TIun1hNW-ntM0WR9ySNvGBMOBWYps1sJzpTdvGulMCGTLI1yJTYiWZm9lOemXFM7ianEzQUncTJDKbxM6pOFkybFhtJSEmY344WqSdV5wlC+M1flJM39pMkyWukAdPkmUjLUhGGZTq3SHpNUmWpU9SZGlTBR5SV1g6TpMo6ZYXATpkhbLJluN04mZUGSzKnmTIXhJZMrLZDzRD9Egy08tsSuc7x9lT6ZmtiMZmaZMh7xsWynplgI3d8bt0hDBtHTRyl+TOISelUnJZQUyHRkhTIwyfRsvvW-uSJZm4ZKWibFM-n++GNZZlej31CfIBI6wI2CcVHx9PSmfxsshZpgTC4nCbLDGQasy8ZTvCJNmmrKk2WyMi1ZwIz3QkUTK06aCs67J9UzHmmYLNU2XFPctZrUyRPTtTO02cBU0UpLbTbakkhNOEWSEzfpCaT7Ok6jPmSXqM+5BxyNXOkZhII2XOvOZpM0ySikZLJ2UXgk7SJBySU2nztLqsetMlHxK7TAlZkVN82QzsptJlkTnxntbMB2Q91PHOoWz6KkulLSsZl0-tJkTDB0nMTNctqzMzipL0yiukgpKlfh9Mx9pnPjuqK49N+mVMSKmZNk1jrH5bLXSZJMo2x0kykkqlbKqWPvcdrp+6TlKk1bIpWaJXXrpVr9+ulozNBsc1sxphCI9gtns7LxmZsXRH+fSSJunVlMDkXLsimZg9xv1KkTTw6f+koZhblSPErAZLG2bNsmJh4GTyOnszKZmTt0pmhPr56fLpyLHKSzk6w+RLThZm31N4GUUs-gZlLSNUlgpXu6e3eRKZcfjMln8zKo2Un48DZ53TE9n31OT2ThkyHsmJSCBlbYOySSD0qNR2KjSG53RKJKbGsqHplcz5q7N6UUWVT0i+MfOxLqkdoz30VPQlA6ly5ImjW5LjBiPY0OWPsya5lRLLrmWmcQOZbh1GWh8jTfMeHM4OWsizIhzRzMaqXjuJ6A4RQE5m-mMR2tm0Iuk84Qm-EPrH2xPs1GbAacy+TK2aEzmVfo-zJsAd0RBKvEdmdnkwuZjkxBll6bWGWdO+NQpUnAm9md7mRJKPs8mx4+y1jxzzMbmTtecMpn6SlVwMdRLqJKY-8pYWSbpERZPhSD4iEGpMt0wakprOiGObYw3pKWTYalY1Phqab0pNgcBy0LCeclxxOjUinhez9yOTY1Lt6WEkVeZzr0tel99OU2NvMwN4kFiGsnQWP9eKTUw+Zt-DEVEB9NPmYqswppyqziml0a0eGWzU1SZpwzSAhvDMsKSYRXmpj8yvhn3rMFqZ-M9NZItSX1l-zI5GSmMwBZ+fTuECCPAo5PLU8BZ7fty+nYjFVqdrUrPuVcyh1Gt8BgWUnAFBZdqzC1kfjMdWeDs3+xrWy3j5dzM02acUosZggCran+rIs6Ys9UhZR5TzWlvFPQ2TzdQSZdCzZ+kQ5K9qXR4+8GXH0-ak8fQZ3j3wkRZqRimIG8LKHWbL6GOpvFiUjEj8I6oonUiaZuWYpFmk5MocenUq3m8ex1Fn09PCyNxccs4ceRFGyg0CTUcKQklcMezDFm-9N9WRes8dpKyZtCnChMJGdYsgXJtizicHBOQcWaMIpxZBAYEBnU8LcWScM+JII9Sw3FgyJ8WUi4vxZt0d4Xj6TXk4SyvWgWpuSj8bY9N8aOUs6JZE+zDck8jQDqrPspJZ-8zyXGcmKdycwM+eJFGyc9nzrM22ULM5OB+SyC9mFLKL2eLMpjZgeTK9l+qLvCLxs9lpLvCjxlngKBrkMcqd48eT5qbomMGyEhEgUqH7FHtEInmmWeWPNTBAMTJlmoNNGcBoMqSx3eTAGE5OkO4bg0h9e0V8OVnUjHMGess6vJyMT6YkrDO7WXQ0slZUQzZYnODMN0MKs1AJ2-ilQlOLkBWSAMa5ZxeTwTmsnQCGbw0oIZGhkw6ZwnNHydLExE5TMTkTkfLNROYKsufJNsT0Vl-LPhkXTeCApAOyg1rVTJh6aysk9eu+TiTn4rLzLtss4-JpsTaTn8rPiaQyczAp1+TmTlnLOMmYWiBoZ2QyjHK5DMi2YNGDdRBsSiAlCnPYWSfkvZZKJz5-FonIudjhBPYZMpziQkZDkZWT5ohTZgOyFTkblSVOSSc1AEETShNZRNKWWSgUmAJOpytYkSnIYaTSstwZCQyxhmeDLSafIEjJpPZUGClnDJUCeNPeVZZBTOslyqMqmKH01AqaqyI+llNLvmZU0rmp-ByPhmRjKajoK0h1haayTVkZrMcAFmsi1ZyYy5NkVTOr6focx1RSmzumlVtLUPNgssw5uCyQNn4LNh2Z6svHRyhSR4kwCycOUBMhHZgayqjkjtMe-rPEkjZLAyFpkRrOZaZ+EC45SbSrjlztMTOQms5M5Sayn5nvzOppAfEr+ZT6yzVmSHMiZI+M99ZtLVP1ndgALWRyUotZ7cSvxmAbPU2cBs6HZoGzazk1rPIWS4chtZVbtMNk2tK7GagNGBxoTlQEkdrMhaV2s9UZHCzyxmDTJM2dBM+DZ2OyrlJWbOUoWx4tUpahCyOGkbNZkVOs2dZAfjc9lx7MDaSLMslpq6zjolJV3oSV0U1LIrwTNwFRtP3WZxsmFh3DEJViDnPu2cOclaZqbTL1l3bLqrmwUu9Z1JTXOafbKzOXSQaTZV6cypkyHILOauczwp36zIRm-rNB2f+sp1ZamzKzkabOrOVWsw85+ezu+HttOiOfJ9PDZJbcHimrgzQ2Ka0tIpgwSWQmG+1POaMEmUZF5zgWndjOvOZAlfi51iTEJljrPRaeYss0ZWaTFml6FOWaRhMl7p59TslnUbMXWZaDOjZ6szQ2nQXNfvixsj-2bwS91m6hKyScD0s45+kIMLnidKwuZTs0c5NIy9mm4XOT6YaskimxqyHClfbL+0DmcqRKSxyfYlStPNOZyc4HZDzTPykqbKNqSxcpdGVZz9zk1nLI8eKM3TZrZyHDm9TMM2dMkl85GgRTNnvnOH4Q8g-tp40yJFn2bLMWV50onZRVyKimWjJnWRWNHCpWXS20EzeI82YRMwip20ygFGM7M3aTjIzb+LOy81kvjJBWW8k280HyTKNktDNOoT8kwXZbFSWJlOTLYmWLsjiZ6siuJldiOl2eV01BuwQJOkHWTJy2Yq-PLZSKTIonPWOpseDMi2R26THQ6zaMXWpH3IDpbodOukOyMRmX-sTKJLsjsokMIzdsRr44eyUwyurkdbIvCf7Y1DpAGCbMQFFwWue4c1WYw2zRJkLdK92W1EhmZK3SOUkuVNI6SLs4PZB3kOZn+lP13MtsnyZUey1tm1FNnAWBc+cZEFy9tmjTUUAbQkvZhsVSXjknbJWiSbI87ZixcDZkHQP4THYsRy5phSHtnNnNvWW5cl7ZHlypslXlIzOb5c0i5HxAftmBXPZSbmss0591ybdmyunCuegsxi53JSBRkQ7KA2VDsgWMMOzErlHnM+yUpSKFpP0NIKmF0Mlvl205NJTnT40kIVNx2YO05S5hGyMWnedNMWeVc9JZlVyyYHVXP52c-I9tB9VydpkRdKauYt43aZTOzapTNpNZuWzssK50V1P4a2eMumZaxa6ZA1zbpkC7PumRqE70prEz4tmnbIzqVNc5LZM1z+KnQdLiWY5NV3ZtfjhoYe7JV2V+06KJP7TYonopNkmRvUHXZ7I9komZlPl8bBNMLe51zT0m3oLN2Wr4665OlTkaGdXKtuWOwLk5Qt0kOl+2JEAd1s7bpr1yGUnkzKsmZTMrlYSuyU7q0zIm2YZXaDBANzmykkdP+SWNcz25o2yK8IzMKtfN5MnmZvkyfWkgXK2OQZcyHOQxdQpkmXJdGVH4kPqqey4JGf0346Zns85hU4yYSnD3Lz2cFM73J49ylxkazJXGdfhNcBkccy9k60O-AXZcurkRIxiblrxIb2TcctfYzeyR1Kt7LjmeEUDvZ61TgrgqAheMYNvIA51D0Men58MGqSPsyY5tcygfb1ZEn2YjtDm5KswTHZ0DInIcq6JfZd41UfZ2zPX2aoY9o6kiNbqlY+zE3EfsyiEJ+ywDmdLMcfOfszq6UNTr9mmANv2bGoe-ZpczZyHP7O1ehbMjWp7+zv7lj7N-uTrtT6pahiFDTL1D6+MLMA3okso+XijtE56T3MyA5UWT+5lMvDzmfh9EQ58ByR5ncPKzPhjU8A5KBz3aYI1OcyVlktM5g0RTujYHI-AEgcxeZE8zYknEHPrxuvMhCSeSzRcYUHOZUPJ0Us+8M1aDnNZOpqYv0xg5rCyDdFB9IjOSA0KM5nxxRRQABzjOdwc6PpvKjiklJnP4AoIc80JyazeHnXrJIuRIc6v2j25g3HBXKdakAs+Q540hQFlM6KeWYocpWpE50oFmEcF0OZeo2vpOhykFmwLKLOSIUiVhN2Tubn8jO3OTFcgi2cVzBbkHnOFuTYcr1ZdhysRllHLm7s-Q-TZPzTxLn1rIDoRS3ahZHhyqnkUuKHcrObZfpSpQjHlWOMfOVY4rIpKp0eFl6gXCOZTBT1GrFij+lbCy4WXjk2I55-T4jnhpkSOTf05I5d-TqHEyLMf6b-gBV44u9W3BlhCluPf-Tt+n-SASRFHJCkkYsps52zSyrm4jJKubPXDS5Y4z5pngDLuDlObB5+0Pd5LkzwPTar3U1o5riyrjEdHMs8b4o+XJU9SBBHWlLPyP0chqhlmxAHl7zGAeR-xIgZTniSBmlLMiWZ-syh5tHQbcmfPLy2GRI+2ZeujiBkO3n+Xr2cmdZx7T4bmndMIWYiU4y5m9zTLnYZJD3vPCJKZVCEtMSn3Pr2aTco+qDPRY8k5zLkGZL2ErIw9wshIMPNXwu8c7SYaDSATm1PC0GW34ul54yyF64GDPaITyc2uB7KyVlnl5PhiTCcqwZM-iETmPnK1OQisjYZSKzyhkorJ2GR6c6oZXpzzlnLwMsadSMDhpllCxYmhNJtOTiJR5ZD+Bnln0qB5WdDEp05QgSXTkCBL1OXHKExpWJzpol6nECaSys9SYHLy1SGQrOVOaZrGFZdeT4VmQpERWZYM8V5VKzEmlSvJGGTK82U5HjJ5TnRgKaGdacgU5qpz38nqnOJWcKciIZopyxXkDDIleccsj15hpyvXnGnNVAqachlae7TLTnNrQDeZXAhApLyztXl4NIDibE0sU5Tgy3TlX5KZObSslk5PAibTE0MP5Ueyo7gqZmtbcEw4IVWeGc+m52jzmamWPNZqRqs+M52qz7HljnL1WSmc7PRkjzeWnuPLvKQuc958P6SfHnybOQWU3Egw5G5yjDk9NOraTuc1i5e5zMnkJXIHiXWc8IJDZyfVmbPMymXk84oBbZzyjk7PM7OZOssnZgFyX3EbVl5kHi8yN04gyfOFVNIcecupAi5LjyiLl2FLEOZmcjx5FZsvHmybJBGW1jFnB65zRClc3MiuWDs6K5fNzdzkC3N7iUu84UpR5yxLlfxJKBm2MmIp55zm1nYbLh1j4c2Ah7ayIWkjQnFufozSW5PMDpblDTNgqZ08i4aX5yhpHITN-OQe8sAZhaTcWmD3Nrkfpc1e522z17m7bInueFMvihf3SlbrUtLqIdusphJ6plP76+jKhJqhcnF5zJCWlmZBLaWeesxHZVNzwekGzAnOcIc+95EiTH3l03OfeU2yLx5f2z2mlpjJ2KSWc3TpPNzUnkAfPneUB8uQpDbTTOlr3NGaYQQuMJUGz4KlfQT7GU60mkJZdC9+mIbOEuQ2M22+qGzfmncG3KeX97GD5cRTW1lWTEUuTnEazZsPDCdm9gOJ2TOs5Ge6xyFZmbHI22SPc6Ku519l1m5kK3uWus+FeDHJWNkbjPpachc7cZXHzNES2ZDPeUFggl5m7znHmTnNpGaJ8i8Zd8Urxm03JWKYO8zx5LlRlMpcrM06dbcpT5fIyS1m83NMObFcti58VyOLnZPJ0+QJEloRJCy0rnI7I36fwstHZA6zZblY7NyuTjs-K5CkTlbkE7KAGXvfJCZlRjiPlObJ0uUtMnSJ2Ezy0mnJMrSbF06tJY91vNmNpKImWbc-CyZEzSvkF3KomezGe25RRIItmqvMcidFsv5JYGSfSmi7IS2d7cnyJJXSH2n+3NnSX56CMpvGN6ynvtLYep+0iSZkdyitnR3Oa6QzHHdJ5tjytkuh03CSB0yRBhuyHbFp3JRmRncxrZtr9tKmeyNzuXpUh65j6SWD7PXL-CWZMi7WH9cQkoPfI5LDh0575nuzWykRyI7uW3hP3Z3dyA9nuRKD2Zt0sG5oeyvKkwZJ8qXBkpN+h3TpxkUfIRueGklF5asy0XmT3LVSVx0xCJMUzpZnp7L-ggvc045x9yK7jJfOKzIeMkc5Oqzr3kFBJ7efzUsTZMtDJPn5fIBGYV8+GMO6z3DH6HBG6Tes2HRIOzf3lMXJMOUZM9N0GnzBSkATK4uV1MvTZBTzuLlgTI7aZh8185w0y5bnQbMVKYrclZJg3ygkm2bIXESpci0ZmtygLlVXNc2WWkub+c3zlWKG3PwmZ4wunZa1C-NktWJtKYFsx5JSXTXykq-PsiTRMohBjtz7llzUOaVsNc445o1yQbkk-K9uRAjH25kuzSukDKzXQWdcabpkJJuaTWVNy2SWhNa5ElTcmFGLijuZukkrZX3zdrkKVL3SXDM3FJydzQt7SIJB+ZB003Z4Pzof4W7PBscN0i15EfyY1IO7LLueDckh2QlS8-kiVN9YvN0rH5lM82ynJ-OcmXHY1yZb4T+ylk-Ko6V+IwCJ-dyYblkfLOCSvc+n50o9qPkzlNo+Qxs+j5aNyoplJvmXKY1ld0eqESefkaPQ7CZ4goux2xyaNlGXKZ+bBEqC5GLykq7Y3M-AUVUrjBXGz65Yt3AF+XRzAT5HSz9zEw9MFmHD0lfZCaiaemSDL6WXFEO-ZkscCHkezJQDr2-LHpQ1TfZkUPIdcuNUkYJYNQT0isPTaSvK0NLEHawIaCk9LAefO4inpwAKVqmQvNp6fnM+nJaBQX5jyFHsyZrVNdYq2RD9mGZPTmcZk1B5p1TNK7nVM56Xz0lHYAvTxzHPNHuqUmwR6petipd4KNSBecgC4XpUnB2bR3-gLvBSTKkxGvUlPFq9Kv2TaghNwpBzkXk69OYBUPM+VYatjEDkLzLDego8tGpZPNJfkG5G0WLoC-LJQjzCskiPKOlmI8wlpSjymIIqPNcRKOBDR58KjKqoU1N0eVTUsmpDBzj5lMHIHYGfM3vcF8yVVnRnJbeeqsjbAmqylAkdvKk6em0nmpnCTybmTnLUBan0-qYfwzJNn+XPIuV+wkOxLNyb0lyHOcQAocnbJJfTAnl6sL2yeE8mggkTywRka1O0Oe-UAoFo7BdamGHIdWTO88s5c7yavkLvOA+fV85d5VT9cnnw7IJ0Vs8ldh2DjBPmj9ObGbWeVsZYBCNqaVPI9qYMCzw58-T4PlJKN8Ocws-w5cOSHzm1SKfOdcUqkh7TyDIGW-MM+UeJQRZSRjenmcLNGmWIsqxmylyK3op1PnaQ-0yOZ9-Spnko9Lkybbs2qJ2Ziymj+Zg2WA7yPRZX-TK6k-9PqbmQsp35Q4zVbkUqP2eVYs6daEAyTnl2LIaOec81URcAyWjkuLLKcXlAu55pziHnnoDIGObSNLAZ0O0cBkjmIpycS4dAFsuRMAUgYWwOhiEUY59Til6mGXgmOQ8KYQFEYZaqruPBKwIiC44oyIK4GKogsGKC04lJZR9T+N4VXKAuQi8rORSLyV3lKFP2OdXpMWZB2zjjmXOmxeYl8jNJNey-gmnjMwuT0Q0Bpf-zf3E8YwsyQ8cxfYfmTTdggAmoBQECP5o7ZpfonMvLzyaUUwGJfxyFbD0vOXnq5ovgIyGyblkQrPTeXDE-DwFgzK+oONK2WaG8zU5IpztTl0nN1OYW8qRpJyz4hmirNqGRgErwZQJyD-GbNLmGcoUyE53Sp1XmBgAFebCs1YZAgSI3kuvKjeW68lwZsbzTlnxvOxOY3aJgJFKTWkn3pM52a6CiE53LywAmH5I1Od0CifJ-oKPGmuNMNee1gg05oYK7QXenPFWZC+PxxogS4wVEnLxWbiiNoZ52SbBqRNLhWX6C80F+bzKVniBPdeTHonMFJrysqkmnIfydrlW9J7qTb8nFgtLyQmCoFZJXys3lhvN2WSK88lZRYLWarF4MlOcW8z05uYLZXkuaklWaAgcdhdzzZVnUcNDOfk0lg558yQ+mXzObecy4Kx5t8ybHn3zL4OV28m95+qzUzn6At-JHl84WpBXyX3k4PMoufmcu65cTyJ3nFnIqBcpsv95irS1Pm1Ap1+R80vX519TbDnRX0bOWXPNoFLZzWgVpfO8+RMsgPiXZyxpE9nK1KUWkqfMaFyZb68fJMKWfc1L5cazIgVhAspuUIc7L5eUc23QznPEOVeCmT5OWDGkkpAtcCfmsu5pU7zKgVlnJZJhWcj8FCIz2LlabIa+VR80ZpGdDSnl-NPs+QDfRz5Mly4PnLGN+KfUDJD5Ynt7zmtfPYWS080OpnXyZbm6jNsvrWMz85NvzuQXfnII+Q785JZo3ztkkAXOnWbSCmP5tozKPnx7IKWSyCvgZRxzrumMfM3WXBc2pkPRTSyHsbP6KZx8xpZOLySmjf-JFYb-81K5r2zntnjnJE2YRcvt5k0BoQk3jL8uZVMAK5CHC1KHX52uaWE8cfc6YznwWlnKiuW+C6r56TzavmLvIaBaB8-X5JYz0rm9rIgmTBsvVpVYzTPlTmQs2UqiJDZJxllIFobMkuVa06S5sHzLzlUzVnNq586OeLrSXgVqXJHGbzkgLpcLyVIWX-PGibEkhkFItz7-mHRMf+cUs1Xc64zbvYZJNRXvF88yFXIKVflMGL5BU5cgUFlIzinnHlIy+e5cjCFb2ycvm5tOl+ZeC2X514LecE5rOXOS2k0eulKTXkmBQuU+Sk8gDZaTyER4ZPPqBXRCxoF0UKgIXjJLJubMClMFmgd0PmtPN2Rlh8wdZSwLUdkK3P6+UUUu35U0zPPmO-IqhVpczSJWty1JHTfJqudN40LpuEyffmGRONuVaU6EFmDZWrl0v38YSH8u0pUYK70mrQuJ8X1cgL5UKyqdksVK9+Yn84XZcWyFtkfS3T+SOE-xKWfyAolkzKQRnJCZlJT8ItDFTEgGCTug0v5i7wN0neoU12VX8kCaP3y5xGyW0UmcB0465oHSgfngdOb+X1052xbfz3ZGQ-KvSbpU1IFy0LowUwwseuaXchH5-KSrlbxsLiWXZ9AmFpuwdVDEws1aOyk1u5TTpG7kEYym2S3ciouzMzA9mnfNBucV8hf5nkyQrR93J-Eav8pe5c6zAvnqQvAuQnsg45l3SdIUMfPY7gcw-DJXPy6hzn-I-+R6oulQVkKIek2QrKQCL8o8FYvysvkTQqwhR9s6aFTTTvtn3jIsUW+sqi5+bVW0ldgoVWqN0n9ZSTz1fkqfM2he+CsKFdQLNPn-jO0+QxCpr5MQSeplI7MEhSo-aCpokLMdniQuEhXdC6cABVzUWnq3L3edmbP+hoAylIWk7PG+ezIkTewXSMxH63PgQf781F+a3yBWIxdOMicDCw-hEMLyUmdgqvgMLEmOFmrNdvn-bn2+fWIl25TEyRrmowvm2SnTVP5cu4ktkZ-Ou+WV0gO5xU0hq6VLPlCF+ksf54dzXvmgzNNkTTY7a5KZT2qHOOKFUuUwtKJoP9kZkt-M5hTa-dv52kzLdkpFwHhU-QIeFnOzOtl9-NFhSTMk7x3VExemGXD3mK9YLeFsdiG7mLdKbude0tWFIGSgbnt3Kn+eNc0n5M2zBykU-I77its-ypGxy9LmgXPqhQdCm4JYXz0XktQsCERjcjn5mqS57m43JSqRf810piLysyE6bMoSYXsq2FbILdIWl7LY2edEtNhGe5nYUOqJHlghCtKZA0KDqnfuKFBT7UGvxLviRMn1+PjMDVErGxNALz56D7JEMSsFOYhriSZnmbVPQKHgC1JGuujSAXTPPpySFadHpqcyGAXH7NUYKfsirxIoKeEW5zPkBQoi+VYvLjxViBZNLuI5kgtxmWTiHmaIp9ftoi6IJPLwOvHPHICyYIimUFezQQsld9IEeaYC5fgSgLGQXcDJiya4iqc5ENTvIWX7IAXGPMteZOgKZHmV41ceTccS3pX3A5HnaAtvhhYCxKSVgLAam9zO16RwEpexejzXAVQlGKaXzEIvqm9j6Dk01KoQspc-SAJjzG3nmPJKaTfMrg5rMKSmAJnK9hRTc-VeifSbCnifJiBZwSOIF7kKQGieQudlpK03x5aQKBHgBPJCeVkC3pFDGpVDltknUOaUCi2g0TySgWxPL0OY+ChJ575SGLnxwo2hcxcpOF20LwoW7QqsOWBsn8FzQLm2nAQpQhQp-LqRnsLHaknnNYha8Lafp1TzhgVujRw2VZMep5NBREJlNPJmBUJCvtZ4wLQjkdPJuhR18voeqwKNfbCLOP6f08lXq4tAL+ktcLuAUNCqt6xwK0HkjbzkRY7NWnJgXC9QhG5OURRXPYJsazyq6klHI3edsi54FJozXgV7PIUhc3Ut6F-OSvgX-r1Oef2XRo5iXRLnnOLJ1ERDIySxFniwQV1UMeefFM0FFY9Spr7JmNMRee43g2AGJYlnhZXgaY54jZxjAyw0FHvPrhdns5BFG-zUEXrIvrOcyCkMWhxyqEXOHye7O-fSyRCXyT3neqJYRTW-S45g0LrjnmzO8ECpo7tirpjQ5kD7NJeVLkRPJLypBek-1Jh0GMsxUFwazlQXaDIVBUg0slF8z9nQUcJKteaQEm15B3yfUjQnJt0BssodR3oKHXk1gpHBfq8x-JVoKjGlNgttBS2Cxr5v2FcTl-DC1BQScpKB+DTSwWX9E9BTXk+E5PoLqTl2DNrBZG8rYZ0byhVk2gpFWX6ijOFiYJzXns3MYsbis90FBm57Xl+xOHBU680V5AYLE0VBgvROSmizE5MgS6hn35PleZaCpzhhJzewX0TPCfOWC7WplYL7TnVgvRiWmCg5ZGYKvUXUrJ9RamiqtFDoKJhntgqGUim8v15jpyuXlNov0cgOCrV5Q4LSVnxopLRQKspNFjJyMTl2xIvbuMMiVZfpypVlVvK2IkGchOJq4KZ8BeAuD6fKorcFqqz-AWxnL3BRUi+RyVSLO3k1Iu7eb7C08FXlzGkXqs1nOfECjyFiQKvIXrONgPPJ8m1ZWhzObmbnM-GYnC0KFSyKU4W6-PThYtwjZFUAt-wUseOsRYb8zoFs0zirn7vPbOb50mkFx7zTc6ChDdhZYJD2FXLTxoX2QvvRY5Cu95zkLgkA4QqfeXhCmvqOrDpDl3gpXOT-+Nc5pELv3kAYuMOf+84DFHQTlkWpwrfiWGkrf5jELuhHMQrs+VIYip57ELOxnOfMsZrxCtQImDic4WnQuwjnFC+W5DRj0dnZXMEubWkPD5KpSf6GEfOQxQ5svzp0oTJ2lr-OiSUrMm-5hlyoc7oIrY6Zgi4vZJ0SOinPBO8FnS0pC5NlyD1lXRJ6hTuUrhJfHyz1nn3PgxdSM0aF6EL0vlifKIxWW9C8FQcKEgWM3M-RXmc995OgD-IWKfLWhRV8uR6paytoUsYtAxV+C8DF5sKINltfIM+bdCoz5RULqxmwTI-OSqddKFjTymIUQfMzbhIihz5uUKsNnjNUicaC0mMmKWLASlTxK0KUKgv854JSoIUkfPI2f583lFpsLN-nEq3KIRQin7p1sKBBn9agsuRKitj5fRSOPm6pJQkQecTDFEQLe7CXvNcua5ihyFdkLe3lngtKqQO82aF+EKnLFLnPDhbwgMdFZEKXwUa-KYxVr84QCNEK6vl7Qqihf6igfp27zbIULBL6mVcU4zOJ-TsbRdfLEhTWM4uFRnzFMWTTK0-nJC9Up-5zasUTfMWmTO05aZLlzQzLubNbhZ5s+nZoMKawn0NC7hcRUxb5cI8Orkw-ItOVzs5EeDFSbRm2vKPaZT4nsJ67i+wnN3LHSZNcy7570zM-kcW2z+cSne75cSN0flPfNuuC0qOrpIMz0H6Uwve8vTHMIuDNjgaH7XNiEYdcm3SAPyL0FXorq2cbs9gZA3SO-lDdOaEJDi1+FrTCTKmG+OR+UX3VH5eOKoykPFEJxT9c7H5jkzIEW+7Jcma+I5bp8-yYEVh7O8qfAi6G5dHTo9nf9LqhaQiuHZX3S2sXNQuMxdgi6KZR29Z7mJW3nuXLMy7ZwQsCdzDYt4SdjPapFE2L8MVTYol+U+i3HOc2Ln1ly-LMsXd4oiFJZTu-kh5JmRXHC+VpwULZ3mRYtxCTtiiKFe2KvmloItvvFsi4aFMUKEsVGbMyucHPN858mKTA5SQuGeTM0mzZz0L-EXIoonaeEk53JJOy3flYTO+hT9itxhDVytpl+-L+xQH8juFOoMNvkrYs9xSGoqWRUfyotnjwqm8RtYihBmsKPbnowtftpjC+9p2MKscW4wqLTJV0ySEBfyVrlF-LhoSX842Re8KycUwyzpsYDQ4RBbwKT4UwvjPhfiknMpEFZaEa+hy5ha7Y+IZN1ytEk-ICzRYZUku5lZSnfwByPMqcVaLMI++jxMhzdIARWHIumZwCKOyn4-LrQiRjVypG3TeUkh7PlxeT86jpw5SEEU1PN0uWwMun5-KL00UWwq0hUnsjrFKezuOmGHxlmQlMk3Fi9zP8W0-JQRRripK55CLLYXtYtFRQf8-7pMXziemH3MYRfZct8pJ6yHMUxrOQhY3s8JuPllgFLB5Ftme3suvxvFxE8lZhGCibfouWF+2J37kfyJIZl-cnEFb1TW6gIc0eUVB84ZOn9Sd6ncAoOZDysGRFrAZwHmp-nrTKvsyrAnEKqGZmq02qV+ibapK3Y99kt+ObUEg8jOZqgKuEXmZKsRfw83RFJwK5eTXVOIDLqin3MvAKyTA+1G2KRnZEb0Uxyv9mYPOoefqYxW6xuSdEndzPKyR4ipoFgqLQak+IuiBfnUUCamgKTAXIHP7hAQcyeZ6BzwkX6LCgjjgcuvRlPCAbgeEsUeUmwNh5NVQoDk9GXsBS1kxwFXvTIiX6PMYWbitOH4R6LTHnpUhKRRwcspFbbz9wU3otCBeGM2pFr8yk+nU3K+0YHCjPpwcKSpmJVCCuVas52JXSKGkAZAuL6aFbbIF7HDXsT7ZLpYAmMCZFUTzOmla1JGRR3uVBZa2KgoWvgv9xYsiqLFn4KegmfNIMSQKi1d5LQKjoWAQqfoauwnd56jMKFmHItWXAMC05FQwLPanyjK7qXaTS5F-tSCCHqB3JIXnC0aqaRiGLE5XIkhYNZbp5FjU4TDBHJiObvrOI5hVyuvKjPLBRXEocnJafy51hZ1PGlDnUuksqiywAXX7hnqf7wvVFfVTE676LKv+Q8CiQhqhSU8UefOG+Y3U16FmmLwe61HIekWlQ4XJiRSjPaEosBBcSiveBtzzATmy5PBBfjIy8+foiXnk6dVhBWIS43xX9SuCVG-B4JQvUsY5-zzsQVCAqYJTemZlF5mTOCUuWJJJe84kMBlIKOUVn32UhYe8nlFX+LoCUfdOUBUjc3f5+2y8qlu3O+qTJ4xAFuIKpelNRNsxJosoklDJKGySkkr-qYl84eFwqi9ykydLYRVjPMbFlxsJnkAGPSbKcKXhFqPTF3jQosrCJ8c1TBSU8jUW-HJNRf8cll5WDTcy5nDR7BWGi3NF71IHUUh6CdRVGiyk5gryZgXCvKLRaOC5FZZaL9TlYagHRYTE-MFvei-FFP+ICOSGizPBboK+wVn+LJOWjQik5FDT1ZLhvIXRemC6Jp9DSi3mropSaZis5IZlyzbeQcnK2+TnULIZ46K2Vm2ooFOVLEt0ltOCPSV-5ITRUuin0lRrzfllGnPDBT68pN5DaKgAnKvOfyXDi67uLaLDoBtor4CR2i1MFiZLu0XJkszBektftFlaKAyXVoqrkuyc5lZkOLbSXLLKnRWvkzN5s6LTQUJkvdRRaC105y6LJwVpkrpWQcM-ApW6KFwXSrIs8cuCi4Z3aMkiXFItPRX4CncFrbzAgXtvNeGVe872FOUyCMVRAowOemcp3F85yXcVlEuZuYtC1m5D4LbVlPgp6JetCyr5qnzmMWB4ssJZYcrT51hyxiVMgpLBdBi5XRmIyjsV7ItBJdmEsqF1siK4XvYrexX2c9DFlrzZUXn-3xec5cyTpduKeWmTQGmRSNCjzFM2LSaTeYuKJb5ikOFI+jvHkVEo-WTRi2i5KSC0Qk+4qzGRtikKFW2Ld47AUtohasizi5B2KugUOnL+yRP0oHJ4BCBMUpLyExaHEW85yHyxMUnYtihVKU+5FkEzzfnYfOeRRdi31I92KSoUoosQpQkQ5ClJOzfPnYtOtGf1cprFP+KNIVCot71ijcinBNsKngl-pxY+RZi9j5W4ycSlSovQpces3cpoxTn5lIQpwpQJsp7ZW8S3MUuYuIpQ7i9l5RRKWRklEvNWVRSsOFVGK81k0XP0JTK0+i5TFLi1nhYqq+WxS8VhAyS-xnsYpY6aBM07FNnTpMUU0zKxUcS27FFNNMsXXIuyxYJC-4cCxKkl6cCkcboVi0SlCpRMqWPQsexWni+sKkJKs8VrHJ0pZySqAlfKKYCUNQo3uQ-88L5ZlzIvnChERXu1C6y5mSTrMWTbxJGZL8C3FF7ynBE4XNwxR5SybFQnzHCXibL8pd-MiilpRKqKVvvP+2ZOSsr5oWLW+kJwoWRYBS4CqQxKCQkjEpGSWHi0W5GhTxMV8UrYWedir5FcLSHOmFwpuxbJSzYJSeKbiWDjLUpbs8l6FhwTGqV1wtrhbnivUpbmycJn4VKLxV5swGFC3zcSXGPEBpd3C8iptpT8fHW7PWpbDCuUOsOK7UVXTKO+bl0lvFuPy54Uv-IzTBOkjHFy8KcYVPtPmuQNsmm6vVSRJnKzDEmW67CO5Y+Ly-lUwvtDlrszFJv3yxEGeqWZhYD8i+F6lSI2Y3wu5hdncqH5mvi87leqG6uYZMrrZ78KetmkzJSrnjS9wcQNAvrlE0rFxRP8nH5kuK8fnS4vvxW5MuXFgNyX8VL-Jo6cri1bZWmL8Wnf4tapUdSxqFyJTOqVP-L7Ifri2CRIvkjcUEIqe6ZyCk95TkieQXKkucpdhShVFwvzb0U24uPBeL82ElDSLHcXzUrnOQFSod5VFK5Pm+QqhpbmS7Vo+ZLfyVhYtF0BFigYlQFKEqVurK4pfRCwylmyLJiUgQpSpdJS86F2VL89FXYpupWli3r5kkL7oVudPx2fb8mql1cKZSHcoo+pa9ihuFM1CRznfYt+pQbc5q5vvydEr-Uu8YeXijWmleLOaW2WBBWf7S-GZkfywtnthIbxS5EnLpKodZaVz-L9Ka9Mm7+mNKu8WuFy+mXWxKu5mdi3dmh3Pt8UDMymxP1CwZlNdL-aVTSxjY8dzbZF67PhmQbsxml9WzmaXQdPRmTzCosp16TiIVs3OtuS3S+NR+Tpd8XGVKrKcR0jphfWyi5E8+L+mbXc8TInjiL8XKwpF8QV0m-FneENYVE-K1hSn8ru5t+K9YWUym-EZHslXFsNzxylQtwMpXFioylI-cwxao3KAJez8g3FRtLT-nG4ou2RASpBFXJKWqU8ktgJQZi77pOuLACUl7J1mSgSwHpRQsj7ncJnjJpbSpylwnyRsX-IsVRZwi8qQKqL5Cj0BhvuUJUtfZpBLF9gyGOnsHusY4IgLCF6b30VoJUPs3B+DBKqSWS9JkxDQY9FOfGLFEWa2IsJfRnYFFE4T+CWMMuyOQr1MNcEczf9mShDUyYQolRFHQh2enMuA0RQioOhlP5o1UUJLPiurz0r6pxR0hfyKTDEbCoMlXp1iKX9muJAwYCikQbZ5Ay36lx5KsZcSAWXpsXVosicMv0yhYy+L6cgLB5mhEpiqOESxJUA8zbPyzUvfyHzYFwluByQv74HNQOYgVKeZLtL6zjyQp-2cF-Qc+7hLomVE4pDeiES6wlSSKyDl6bFiJeki6Ile8zcmW5IoMee4Cox52XgikVFNMQ8WkSjK2sHgaWBBAqFUdeS8bFaELciVO0uKCT5Stx5btK30WtIo-RdxCSjFgWK5QKrZP8eQo8fpFqY16iVWKIIak0S4ZFrRLCgVjIv2QJ0SuBZP5L6MXTvIohQwzKiFycK9qU8RIOpRxixfOh2K1YrOYp1PrsinDFcxKDkViMrYhR9c5Yl5zL3b5-At7GZsSgI5qHy4PwZXIuRdv0w4lCeLrrxvIscZqgoT5FmwLBnniLPLhaGZO4lCjjwUWPEuxHj5NZfZXqEhCVFoVABQCyh4lD9zz0A1LIxvo03AEltUKXfTs5KmJeii1PF4JKkKVPUszxeOMz4FxzycUU-Asr3giS2AZPdSiUUt7xJRdLk0EFGJKKUUQgveeZgM9Y6+JL05JwsuAMWS42zxtzjp9HgukpJRL0igZgaiUH6MsuDmfCyryh7KKRvFmiK5RbXCukFifjmsXQHNT8dgy3WlWCKgmicsuEJY4ynll88LgMBMsoEhMQyou4N0TqmWecNVJXivRWhDb8F9lm6Oz0oksXUl3z0FBmmMsV6dwyxxF+qLhmlqgsyKIy8ntIRpKe2HfHP0GfUY-+pEuTwVnGoN1Bass3l5jqLYTmavK6GbGinoZnpKPUWHLLXJe6c4cla6KBoJd5ItRdg0szZSrzjBkqvOLJZGi2Ml3Ky50W8rK7RVeisNl1ZKswV+kpHJfbEn05pTja0X6ORzJeFgaqZgmSwVkJsv9eUmymbC4ATWXxnUs5eXysysl4pzw2WpkorRVGy5JMFjTA0X0nPrRaGimclN0z8AlDqE2WUSs+tlPZLXGmZsrHBUm4meYG5LS3noyJc4Y2SuoJoVzcyWpvMJBt6ywZCM6LA2VCvLNBcuSusFPbKc2VDkuzBb6iwdFnJNDhlvMWOGTKs7JprAUSCkHotT4MeSipl1ByLHnnkoCBbUyq8lvBybyV3osdpQ+i6bFbTKnyUdMpaRelSNpFvhdHxR9MovUdMy7olizLyIV+4uqBQHi3alQeKVkWgUrWRRgQyDFYaKoKVRBJgpbsy2YloEKs8k85LepTL3d6FuyicXnqgMAadgSvjZrlLHtlvzMy+feS7yl72zGRnPko9pa+SqKxyQKPyUeGJIhcMU73FavzfcV9Eug5aHS2DlHFLdsWR0v2hTxSo5lWUKiqUSEwKxRxC-KFtTz8UWt7HEpXxClD50wLdiUo7JeRTJilOl8bKzPkIbK1AaXCgb52dKnoUYso0pViyjW52eL4XmqQpIRRgytqlNHzmfl0fPDHmxglMS+kKQ5nwXKMhcwkyzFA1KULndQpPeVvYUalQvzsLnvsodpT7CqjlmEKW4FLFL-ZY28wDlvlcz4k+0oU+XRcmrMsyLOOUsUv6JTtS8PscHK2MWbMuSpVHi3OFSnKlKUmiEqpYi05TlOVLLPlagsyhbZ8pPy2UKMNnicryhbDrLiFJWLl+rZcvc+QhSl6l8kKM8WGcoapXhyyAly9z9KWa0qE5Vri+AlODLECUpJJD4b1SxohyK8ONldQqZaehi28InnL2lnHYsmpXXs3lpt7yHyXeEtmxcFy6T55GKtrENcpnRZbcrmlsPz2OURXNi5VtSzX5m+K-yl-VJApWnCsClv+Kt3kYcqm5QZs6PFDzKVQEFwrU5SlC8z5mnKLIAPQp05dVSvTlpVzNKU+fM7wZ9S7W57vyZvme-LC6f9Cxq5JeKa6Vl4oBxXF09q5h0yl0a+0rLZdt8ri4o8KGfy87NnJae0+P5rtyxUXu3JRpR5bFCJi8KsYUXoxorpxbEDmQtLfGgi0pMtCNsl755MKRLb7oI12ZTSmmFZWz6YUBb0ZhUdc5SZdtimcVIzKZpSvilmla+L62ob4t-KWwrfSZ7JThYV74v90pN0w-F2rQocj2MpJ5XHkMnl4-yf4mT-LRhYT5GWlwNz5eVY8uLZkLLN-FKtLEEUNYrQZe1yszlWtL2qVNQtlZbri-WlR-yeOkJVNoQR6PR7pG5SzaVjcpfhalMuVFQ5zbaXecsaZTkS23FM1LHyVdELo5YtSwKlfhx08XrcpY5UfSv2lCILbeWJPI45cxSvblm2KDuXmHNkKWBi07l0dKDfkpXLgpadSsdlkmKZKXxQpEhVdC7r5RcK7qXW-MzpXjs2rl46yq4VEfNrhdpSlrlU3yKdlNwu5kQDyv6FldKAYUg8qB5Z3CwP57ViKlbg4v95fnc2HleZLg+WpdPbpel0mqFcsjvoVN4qp8Sd81vFqNLseUd4qu+cPS-Hl2OKx6XgbHl2Zq0RXZj9KcalkwtHxaTi8ml5OKAaEGiOPhUlEqrZS4iVJms8rOubmUrKJM9Kcol70sxmZDS0tlDpSTBawZx5pW-C3nFB+Kb6XfwjvpQrsh+l1+Qn6VX0sr7uLigDJs8KiMY6jxlxf9c+WlisL-6XakuVpSv84BlatL-Jka0t15Z1y1rF3XLDeW4MoQiYbQzG5nPz8EVgEuQZalUkzl9IKOuVncsgZUYI7e5I8lGMmuH1oRSxk2LhHzC3OU28oavH1C7KZDvL2EUV+KVodIy2uJsPVNRIxzKIBVA8lhluRVrlTtIqb0v-IiJswVheGWiIv4ZSKSj-Z1JLzUIMrxOZRkc6fZwxygEzMSMUMTIyggFTAqwWUgApzwWtU7B5sLKGenb7N8bBcC+-RSzIUSpyEqYBWDUn2oujKF+4JLJ4BDz0hwloVjdmQWssgaVayzYUDcy4T5fNDsZaKSoQVgM1TCXyDO8Si3MqAFZTQYAUuItUJW4igqgNhKcnl2EpgOQ4S93lAMwwmXMAqCRc69EJF7r09AU-stEKP51UJF88zXCXyPNiRTjU9JlZJg-GVKGA4eUI5QplvvTlUCIeKyRYaCug5OQqEvAnzM8BeuC7wFm4LfAWPsqjoLuC8pFOcTbHlqBOtxU0yxx5I2L3KX24po5Uas2IFr6L-2W3mG6ZaNUcLlNgk+HjXwBlqaX0j7pozKoz65ArUOZX0qZlZQL2iV19OmFaMi8DlIfKduVh8vmRfty3nlO0LkuXfgqQ5QEK5K5EeKjfn7MqKefsK5w5InLRBWLEuORSsSi4VPbxyqXyfRuZVMCgSFEmK0uUXUtGmQsCmYxAecunmLXCosVvLU35oizvmXbAtHWbsCiQZULK1FnSCsc4QcC5RlkSJZnkmWiHWEdYLaIHaw2pqtuG7SQsZRFlVzDkWV-9MjxQZyyuF1ScIIUalKLpcGcnsukAzHpHwku4hcSyllJyJKyWWokotEeai1AZmJLk8E76I5cftM49qO+9oXGqsrmOTPs5fRj+iWWVYqLacS-3BAFggqhGV-NBEZQzIjapJ402RUULw5FRjpP55MLyFh7aXJQpbpS+GFpnKwFnZMsZ+frynWlRmK4BVwOixeabi1ysjZIa8UUCqvWS5Sx3lX2LR8GGsq1JcaynUlYoK5eSCZLcycquEuZHgq7aFqDNtZSy8h1luxjTUW6DIUTjlfAfxiXzK2UBKInRUWShLwjpLCkDOktTZWEM9NlOryYmnOnJXJQa83tFjYLD2X+koLZYGSrkIToK42XBNJyGTWyiNF0ZKDtHBisHBYuSwtFFZLF0Utsv3ZeAqEMFR7LRyVDoqLZd2y8J85-LEOkt0vxOdvk30Va7LEwWaNOTBQ2y8slebzm2UFvNbZdaC4sVcYr10WFsoLBTgwyyW1qLblkNiqBWR2SjoZtARmxXJ8onRU2y-MVHYrCxVYZm7Ffmy3sVCYrhZEjovCaVWKvym05K+Tnhou9iTRS7MVDwq2VkziqTJdOKwclRYrI2XpkvpWb6c6OJ-py6AFxxMvZXbXOVZR5KyhXHosjOaeSqoVs9kahUZEqvRTwcmPpPnKmhWfsv85X7CwLlDTSluVkYtQ8cboSy5fvLD6Vfkr-RbyMzalqwqI+XrCtYxTHyxDlEGKdhUPA1Q5SCS9DlshUkUUq3PUpTPixrlnpDUMUGFMI0hMICbl2GKHanZEqE2dNS6blztLPMX8mTIpf5Sr3lntKfeXMjyglYuysKlPIzyvnwSv-JUBiuKlthF1mWvxJS5WQi2tZ8xLThXFUuVTuVyiYJclyRclfQVk5aJixp5enzY0kx4rN+Vlc+PFOXLMuVNi2e5VnS-Plqlz6uW1Utw5Xzk6CFpHzjYVD3J15YqKzXF0Ar-8UiosFJWZS0zFFlKHOUK-MQudZSuL5tlLSBWkSrt-sRyxCFNtLqBWCgsu5V5Sl3lAEq8KWtMvaFRJ8ny5MvzncVzQoglV+inyFghTIuURUui5VFSrc5fErI+UbCpQldxSrAVxvzUqXgTPSpYBJYz5SUKsqXZ8tFyblS0S5+VKDxXj9KlGX5nEqlhWK5RkySqJZYW3Bp5BUqqqX4iPe5V587Z5sor2SUF0vFZcVlcBliNy-8XCosoRbZKzrF9AZusUlkKc5S5KqzFrnLRuUeSqi5Ybo+3l-ILfJUAor2Zfy028lZ4yWmULFNClT6GRiVC1L30V+YpEuFc0uKVa1Ll2UbUr-WeHy1ilqUrkJUxYtj5RAymOloFTHtlKSoRyTdy-OFGfLrsVp0uOJXaTFSlFWLZmmtStepVi00vldWLnNll8p1uYNc0+Gi7TWKkExlB5e3C8HloOL6X7LfJImd-vFvlh9K2+UX8v3aTt8uvFK1jVIVw4oRpd3SkjeSvKv+WMWwt4eRXCXZuPKXC6T8p7xcwkonlRWQbJkSWipeTPShcJAfdV+UT4shme9YiIuNOL5xG+8v-Rg38zmxakyWcU82LZxXfCzv5QahkZUGTO5xU+k2-lIvL7+XsHSnpdlshGqhfydYXP4qVhUAilWFnkTptkK0rvxXjKoVJj+LoEVqysAFWaK4AVhsLQBWmSvI+dySiyVmDLQvmGYpZ+WiUtjuM9yEGV8dJNpVbyrUVw1LxjjkSqcxZhyoilgUq-OXBSo2lZNCxTpoEr5sUrcqisQr89iVyISl2Xt8prFS3Ey6ukHKuOWUQpqBWsypLl6Uqo6U3Svj5XsK5aVkySE6VljLmBbHis0Q6kq+FmaSp96AO0235r3KWpVEbLVuRiKjqVhdK-Pnk7OBlc7cvW5dVzfsWQyudutDK4Gl3ww66VmiwbpRtypul1eKi7k9XJ4YXDCxrFCMLo-mI0p7pRrKn3ZbeLErY48s7xXjysTRU-Kdbjj0vDYi74qelNMzi-nAzI2uaikrzei9LaeXa7MSUbDMxO51Wzd+Wb0t5lUSk1fFJKSMZlwdLMOTDylGV4cqd8UVlIvpfviiWV-OK9mGP8rn5c-yq+Sd3iABUoKK5clIjP-lY+twbldRIfxVAi+WVOsrOZkGwqAZarSo2V6-zzJVBPKoyTtsnf5lnK9-nWcugkXAyw2lK5TkBVjkIE6ZRg1rlJsK1IXNYtVmSqKldZsAreuV4MqYyYQK755+szreUzSozFnNKrCl57yvOVGiskGfoKhgVGkJQWWCEoUFXNglwVc6xuCjuCvtuJ4KvWhH9z4AUCMq5ZUqyjgUIgq8sUaLNt2RssUhVvB5YQC8EtCArIyoglSizfChz7MnfgSSt7GS+ixRWyEtURcg89RFChLaGXDK06bEYKg3Jar1TBXGMvMFQr0ywVH1CeGVEPOuIEXUOwV-BpyHlikrQWDYK4KShIKDIR-wsAOceYmMMzDyu5kOEvSFRG9PuZgTKuHneCt8RV69S1cQTLCPLhCuUeZEKsxFYSK4mXR+KCookyiJV1gKolWlZIyZfjUvwV4FLqsnOAvd6UUKkpF+QrUkUuAqKZfESkoVVwyG3n3stmPn1k9Ill5LMiUhAq9lfqK7jZeRL6kX0Spqop7y3aVlFKQfBMcuWxUtCgZl6QKekWZArqJcMy6bRgyLF2CTMqOyTMK+BZHRL5hVdEsneRBy9bFZ0r4uX8SpEMnxy4PFAnL9sXbCvGJbdKgNZ-kqDhUzEq2VccKorl8qdROXG+zOZSci2hZ1wq+Zq3CsUlTsSpBxdyK0+Wi5JeFYVK25VLqC3mWZGL5MLxcvmaWwLfkUk+P+ZTTk6FlmpLQRVAopUVRrUpdJSILJ6UeF1akv8Su4FBiz1nkIooAhXHSz7lYEK4gHwqo5JeAXXsuOejoBkIfJicQCC3JJQILLjGUivVBV0cvqhd5d-Nl4kqZFT5Y99AlOTWliSKqlpNIqsklGILAvFYgt5FfYqoQVzRI1k5rbDBeXAY4pB-YiX57utJZJcKy7KhorLcRXAXONlegy02VthL1lVWSoGlQgSoaVjUDNRXykpPeVhishlp6ycCVkctqkroq7BY+iq6lmGKt6WWfsrlYGDzGmyv3Lk5DS8imoTrKdYhosLVoM6KjeUJqqM8npYNZeW6ynqFQ4qdQVpip9ZfqCvl5SMSA2WTit9BZ2ivslWbKe0Wdiu9RbGKpcV0bLHQWxstzLsGiusVhZKRxVRkqM0T1gr0FteSC0Xzop3Ze2K+sFanD-VV5so7ZZ-4lfJxbK5yXs3OShfbg6tlrZK7UXbfzrZbB9FsV27KQ2WRis9RX6qvtFAar01V35LAaL68rcVk6KB2Wv5KHZRWC3pOJaqpxWHionZd6ShsFwYLzxWbkv+WQystcVswcx0WNqr9FbbyDdlHqqg2WOvLzFceKw8Vp4qFxX9qtnZS6Qg5Y84K2VEscPcaAeS2t5eTTD0XPiuSJd8fB9lpSLtWX6BLqZXeKhpljQqPZV3ktqVdm0zaVohzwpUzQsilQti-eobuLmOXQSsmRd+SwilscLQ+XRUuDpbFSi6V0WLhiVbCrQleKqlDl67zYVXbIuOpdnC1TFiGK1PrYipexZXKgVVUCc0LkNCLt5dQqlL5KqrUWWtCvwpSf+FX5WGqQpU+yofefeqnzFrSqlqUg+HKJe7ikOVnEqv3lLCp-ebtyhCV50qkJUAav2pUBqpOVeyqeMXFcsOVc85DsZZVLvDljAsQ+eC0uTlklL4sXpcva+XnK7UZcmKNJWXUrGmdpy3SVHZzszbVYprhYKqkvlRkqteXNUsgVXqw0e5Gh9zZUysrVFYQqkzFtnLUW72csMhU5K3opJkL+sWCdMxzqRKwVoLsrcCVHCvjWR+yz2VbvKFuUuQu2le7S5iVDHKyNXvks6VWacqjVIWLA6U8SpipQBShZVwRillXwcpO5ahK1jVacrruVSYqt+aLkmrlOHza0glSsd+AbPdjVByrxJVicuqlRJy2S5V5zZJUZUsShXBs5qVqpSnsUKavzpcXy77lgqrupXMY16lQz8hcZUJY4FUCkpgZYw7YshVlK+sU2Ur9GXZSqzVvULPxV4XJJuRhquFV9mrfOVXqqc1bEqjjJLSqumV7SrrDP0K652q2KZlW9Eri5dxyhLl2vz45VXSoi1X1K87lOEr0RXnUobZTcq3KVYuBxNU5yoS1Yni3PlStyi5VFatzpUXypTV5WqENXol1naU7ysuls3zAeU18uB5dXS+vlOoNgcVRdJLEYjKj3FXOKu0kk+OPaVjKh25Q8rcZUQIuV5QTKtWR6OLFBl+RJu+XxM7+Rkf4cCjDBAJxZPMHeFFPLAi7zyup5RTi+mxCUTWZXyXwOuYzy+nF9NLGcUHyvZhSbs6+FO9LzdkCyo5xVzYH7VcPyjxHiyqd2YfizDpaPzhcUwWlGWIAi365BHTVYWvBN-lbP82XFHlTdYXAKsAZdOxI2FmCqzJXYKuq1Zxi2rVzcjVRWWyq1mcBxG2VKCrjaUoCrxueQqwm5DwAbNV9au2RXhqygVsnSv2VtCoI1WREv2Vj6qA5VkauCpSByqipx9KfgmRUu-VclK7alwWrhnqhas2FbFitbVExK7pXHQpuRYpy0TVl1L9tUW-J6+e9Kg0ZD1LfmXvAoL5TGXC7V12qK5XvUq+pVyhH6lD2rq+Um3KNuXXyp7VDfLW5WkTItucm8z3FUJ86KnQ4p52YxU+GlgOqcZW3wN7pbzq9iZdf4J5Xj8qnlfxognlveLuLb94uq6WJU5HVy-K8mGMyv+obq-DflZuDZ8XsZXnxdmUxXxB-KLrlH8quuevinO5HNKIcUW6qMKTTqv2RdOq3+UC0o67EP8z9oykQz8W2VLZ1R-y73Z-8qpcUz-N-5ZzqvnVCsrdZX5CmX+QbKsBVIurhVXqaoaJbf8-TF2mrtcUEKulVSXs+XVJ-y7ZVK6sIRRB2SrVBKscFW0bO1pfgq3TVl+r9NVUqwIZXrM1X+jsrkNWW6qVJeQysQZtCqCc5-KpE6nMlZ0x8iq29l85HvucoK2rBKOwYXQcknPRoemHgVIiLZMnD7IEFUyq-kVzBK3RoTVJcVRIS9QVysxgVHz1O2wfNU2QVzCrIHkkEoq5aISvllNUzgYhywpnuHCBQJIrPTNFXyEr0FbYixZ5JAKAkXBMo4Bc7M+B5-HcdCUi9O9nkoCEAEhhKf7kOuScFTL0nVVeuS9+7XbCpecznLwVvjLMmXsPP8VXsc+wlQSqQmURIpUJYEi6JFxvTkhUxMq8JSNq0QoHtwjAUJCoiZckyqJlojyUhX29NSVY709JVayrg67ZCs4Cfky6Ra+8yckVFCuD2B4CkpV5TK2DmVMs5wReSl9l1Srz1X20v-FclMhpVomyYhX9vMN1S+SqKVq+c2JXzkuScVUSsbRvSraiUjMoGVaiGMJ5kwroFmTKvmZcSeCZVoyqFhXTKpo1QxiqoFMcqYOWJcod1QnKwTlDhqvEUbKvsOYny4fpm2rjzknCtEVUci45VlwqqnlnKvnBn4clfpolyHpXQtKelfsSx5FiwLfdVJ0ozMgf0+fq6wLnzlWTA+VcnipH03yrBbifKMmeeM8sgFYiqKAXCMoGFOljD6JYksxzzIipiSaiK0o5qcqg9V6SqQxbu8jqVKKqCRVwkvRVXxqzFVJLKyRXLmwHqT37fFVaAysSX5GJxJT3CgGYbzz4yEfPMtmbyySQlGgrtDH8eLb1XSq5dx0FoFWUOMrx6ZQM35x2Sx8DV-GsINT1UzQVQJqeVXkkqlFUwMmUVJOzH9UTlPF1dsyzSFkqqeuUf6o1FQvYjrVquq2OVYEu8lTQqyblBrLaqkyugMFd2HAxVGqLtVWi9Nd8cnY3K6jDyIZijLMdFYain45EeoplmuipmWZg0gRxPgz7KUOqq9ZU6qnl5Lqq-WX8vLjVSF7MtVs6r+yUniujFX2qmtVF4qtyWGeMLBVcsu3BdydgAmRqtrtCmy91VJoLypWNsu7Va683tV5aLFxW1qv8aeWKrMlZlD2bmr+JzRZGS85MxaqqwWeqt7JYmq2cVyaqJwURsuVNQOq1k5XbLrTWJouOkTm87cV9pKI6xjipDeaOyl0147LvVWTss8ZDVtGdldZLTXmJvOHVbac0dVGAjiBERkuR5dwE+clm7L3SWymrbFe6avdlpprfSXGvOPZceTU9lZppz2X7kvvFUZPa9lT4rSlW+GsPVVUyq4Bl6K6hUHgr-FZeqtaVuuq6JUkUpw1WNqgDlvQrnjlTapCueO8j9VvUKK2lzarmVQtqu3VnETw6XHcqSpUqKgYJGzzwNVNGsg1S18g95lRyzjVaUqu1ajXf-VCUqqFW94IWlWqS8al7ZrqJWu8tolfhq-2FtHLojX0ctiNXEcbWVFGrqcrBYtJNV+q5YVP6rIfh-qsY1YJKoW51Rq4+VsapyxaAQnjuwOSyuU8arWJTAMiX08kqp-F9GquVfp8lSVt3KXpWp0vM2Y9ypZJAerSmV4Sv0lSVqsb5ZWqoKZisvQFRKy7E1uCqLOUdUvf1Y1qz-V7ozOilGaqmlKx8iX4HUKCKaDUsrfsNS1CRmFKDzW6svm3sea53lp5qgpXDaqaVYVqa817mrbzVkaoCxatS1jle5q6pmvmpt1WsKzvplRqVtUZSt-NVFqkTViWLcuV5Svi1YpSqTVSWrGxk2fNS1d4KdLVRyrMtVSSsk5ex7QqF+Wr8NmyatKheha0PV71LlNWVQtQZWpqsXVmArZLVYMvP1cRa0ylw0rnuwVQW9GUVRVyV7Wr3JUkmsoVXqKnrVBorFpXUMt2VQNq0I1Q2rzzXeysvNfaEvs1PQqJtXxfiHNaW06nV23LaNUrCt4lbbq-9VX5qsnk-msi1T9aBPlhzKspXpyv6mVBUwCMqnKHlW7ath7p9K+ClwerGn7Qaqa5eiaj6FkdDbtV0KrKvAXio0pieqAaUJ6rj1X5Kd7VPmzmdlQ8oItmH8x0pX8N0ZWHfM7pV2E-PVdUD19UqypuoeLsnipZerSZXTyvJle73XHFViNHvki4qR1cvK2elf41NrkL0sr+ZTirHVjNj6eVGv0q2WzY-XZ+8roaGHyo0mcfKrSpbNLeYXQ-LT1YlasbpN-LL6UvXOvpQ-Ku75-fF4dUPNHtQiQ9SfVDkzP+WayrYme-SttihPykcUeRP7CZvqoBVENyuZlQ3JAFfvq6y1bXLbLWQCsylRKq4ylo-dGNnUIuv1QFXKG19sqq5Eq6p3FqikdXVhorcKVCfMo5deqzy5t6qetbRWuE4KFytPI8VrFEnK-IYpS+a5K1b5rb9Ah0sW1dtiqS1gGqndU1auwlVGko41J0LttV7Es0qndy0q1sWq7sUoWsK1cpip7FedLMLWXauwtYKqyPVx8N88Xl0vrla9q-7FcMqGRXGHSblR8aqRKX2qu-m2mrh5RbcbvltEze+XORLGtQn8oUlSfzQdWhyNP+aXqoel5eqIUmV6un1dkc4f5s3TR-nn4uHxSvKlFJ89L15W7Wsx1YzHGv5i60OunM8q66Xvy3BcxOrWcWZ3MPCZek-elfMKlfme4tuAb38nnFz1rEfnsH0llUfiy4FI-yG2LbwufpUrK1+l0-yf+WF6u-lRR0-nVUNqQFVC6sNlQfqiBViNrRVV68sItQbypy16NqbYWY2t46YlUi3l65TcbVZ7KFVdXahUVUCrQqnb-ODafySkylTdqkCUFVO-1bQMgthPcjiTX42tNUUxauWhvWqibVR5MOBfoiiA17SCoDW33O2pkRIvRFL+pk9wCzHweXaKlPq8IFRE5P1MZVYwS7A1NJK-oEwmsEybDFNrEUrRSQV9vVwBcsQsnp5BqIHnLVLtmYK0ROZv-x1jWlTU+icYi4LJfZp6AUaMsYBcdUnRVFiLothiiR0RYPM3g1c6x+DXVC0ENdYy2p+Ihr0LSCKshNXsdJxV4gKDqD7SpN+tIC0Ux3jKWHmqAt8VXzUTIVahrAhUaGuCFY9MZwlYQrdDU29P0NZ4Sskw5DqWZgYdHiFdT4RIVMSKgiXtwgSRRAcsIlxDr1HlZKp3meTUmIlfDrKDngSoVeV4a+t5PhreGSpEv8Nc+y8MAp6raVRZErJtdbSz-5dSKIjUU2vaZURq8ilJGrveWarg6RbIcg4wwCyPKAjCsVFWMK60eEwqhkVTCoKNVMqx1R+RqOmlFGqStSUa5ZlqgFVmUgYoytSB80PFGSqPsnELLcpQsfDqmYkrWjVnCvaNRcylYlXRq2nk9Goaedci-o1EtyM5VPCvmBU8yiOpKlrYWmRHOosW8qq5SsxrHqWAHwWNWkckEVbbswRViErQKOcCog1mdq5BV7zBuBaP8PY1SRcDjWIoqaNYRKpUFonoarVESpqOdiiiL+9RzCWXEivo8ViqhIlcrzD254qpQGR4s5vF6jDvFltXP6Ol8a7ElV9r-iYY7FvtbrY7AFutQklkjWNZZUWYoTup9rBGXcsovtey4lkVLirt4KTOr02nTkHAFZdICzF0opWOWksozl1ULiEUYCqRtcBqiClKNqoGX5kP3+TKqok13lqZ7Wd8rJNawihe1gVrS6XGiupNflVCBpf8jWBVEmPGddsaoxFyvT-7WG5HlBRaSrk1CKrbXbmktVBZaSwU1wJy0Lm5qq1NS2S-k5-oq1lmSmrdVcaCiM106q3UXlqt3ZXWi+cVze401UqmsHVWqagcV1pKKI5XnzDFeOqyWJepqMXUdqsjNcmS401gYKizU1kulOWGCxM1qokF2VWWEfhULEj1JGFKCyW8nKbVU7cx01SYKDTWlqqXJTi6pNVhZqU1XVqsJdT6ast5wo0G1VpmqYBDqaltVcGhh2VdkrHyZ2qgV1R4r5TXzqsVNWaapdVCZrWwVJmqzVUBKKGFUcL3YlKuquOCq6+Apo7y02U5ioTVRK6gs1eLrmXW5spLNaWKk9l25LrxXboo3VRyovdFtZrpVF7qpPJZUKo9VzZrahUfpAUdSTasaF7mKAuV8iNMAlTatzANNqOZV2uvvBe+q2CV3ErTpX0avmVela5bVXNrrpVqPOQ5RhKsDVMGLebVfZP5tTU600l4ELzLX-StQpYvItC54TRCbVvOqd5Reqji1jmrwrWHNJ7Nd6RVzVnTL+zWxWvCiXTa6i5dFLwqWTaOY5lHK+bVZRqeOUVGtnNZxShDlMlrsrXNGv2VVpa-x1EkqPEk1Ss4hWANBUZtBsRMWQWtVGeh85p5QtrUbQlWpeZX18rTlL3KTLXPUonWfU68uVllrMUXw2qwVb3ajTVwXz9BF4KowRTLq1cZAvN7JWm8MclVRazYBznLOoVuSumlYTcz6wjbqjzX6sryte7K1t1YVqY3VASrjdUFyjR1TEqtHUsSvCQbo6wd1jv96KVlSXHNX+SwLVKUrPzW5uuY1dzaiXVSfL6XWPCoGmS58oy1AlzJNWjTLUtdZ8wKmhprbG4lcrcObpatd1RWLzkUXDWUtUpin85xWrq3UqatrdSc6pHlJsq+7WpcrgJdZKwaVJFrw2mjSpa1WZqtrVZkLAPWPOtH1dSJA5R-ULXnWget3MW7KlaVDmqoPUBSpg9U5QqpJ3bruhXU2oHNT4UAd1EcKBYXQwo9SRm65J5qVqJLXwjM5tfh6-N1PNqdmUbars1VtqrV1AtqirXC2vgtfdyzcGqULkLXHasLlee6mDVIeqr3VbmvltWHqxW1nMj4LbNwrrlYXitW1aPjtbWm3Pi9Z9qvq18NDuXV3UHoCTDSlEe-HqhXUMTLumVPClGF7SZR5Uj8oxhRDq3UOmOKR6VO2tnlfjChA+pIq5YWHSlJheJMlHVnDCzZEV-OphXtas2xbXT+pq46uOtUpM061LPKidU96vTua7Iq61WkzT5UtbLOlql6tRc3MTRZXw-In1S9a3rZb1r+fEwpK4FDV64CxIxDF9US0olxdbaxMOc3q+uXKyI31SXarfVAurd9WgKs15dOAm0ZD7rj9V6YrHufXa6XVVnK835USINpcf8rG1Cf4cbXEZLxtZ-8ploIHq9WWqeuCtahCjs1OurAJWPorUdRf-BN1nsAk3UxSqsli6k811g8LeXVjmsjlbMqrN1U5qc3W2eo2ZSxq53VdRr8nn82vd1dcqg912RSRbXHuozpae6nSVMkLp4koTOC9V9y0L1EerfuV54t1uaDKluFMXq2rXq2tBpSDi5uVIMKNbXEqse3HraxJ5zySYfXm5T5dRl6mHFelKB5VRbPGtWmgoflmPKwdUQ3LttZDqqXZ0Or0tlzpN5yB+kzeFe6kF9UbWvplWA7d75LXqaeVtep3SYHa+S+wdrevWh2v69UviiH+Kvio7UXpLzYgfSxi0E3qey6zjH59YLy2+VwvL6dXp2u-hQx0X+F6DNl0lD4p29X9a5fVctKf5Wl2r-lX76g71kNq1eWU-JHKad6uUV-cqLvVjMp2Oej6q51OAqIvkEYOLkbd0+2FqCqEJFEZI2xBgqu91ouro-VRn001SF81F5RFq33U73Js5V-qvqlb-zXVwasszOPiU49VM3L0NWL2q7sQEkIDOnKxTWXJnjEyelkQF1DmTgXXFhQokb2QgQYRcjq2heZNqIQuFf+5cX0VpSsouj4cDMbTJc9iYWXkqvQfgaSwB1OihNGVR0G0ZSgkbhF-RRLMkaGtZeOFSt7sB2JpQUUGloBSg-RJlxrjvnUUT1MNeCK6ZMEoK9NpSguu2Af64RF5aLvFUaGsIdZVkhc12hrgmUMOuzWCoC0eZ1Drx5m0Op9etEK4H1oUCEmVW9J-9cEiv-1HDrbDVrzPsNRc6zJVyHjhHW7zNcNU4arR5nhrSmWFItlUcG69g50jqL0XhuvT0JG69t1-lr6lXrSo7dZEagilenqQuWGevvNa+q631SRq2Ag1EtIRSY6tu+ytSsjURPJyNfE8ot8NjrNDlFAv-RUsyqDlE7r2bXsUundfxy2d1icqC3XoSpytSnKtT13ADFP6+OuOZcu6jLV9jKgnWnIpCdRsSsJ1VyKoLU0lxx9RlyqTV9yqCfUnEo+FeFjZJ1FxL5PppOsD1ThpTJ1uTroenjOtGONTkxY1EKKn+khWgFZYnfcp1r0pKnXLmuc9WiysElJcqCJV1UpxZa3UmxZztKO6kfV03dd3U0kV2KqUSViMNJRc8amkVo9T3jX0stJVe-XI3JjgbrKGSipecY1ggf1tWQh-VMfJH9bMchwNzLKJRVCso3djqYpGqgMRMg2lBvNIl8Su3JMo0HclUgvG-jkQmCFp-FcLU9Srstbsc38FXXKRPVSqrE9WkGhTJGQbh-W9BpM1WIq3IN6rL0CXH3MVCF961i1YHqaqnL2qLcR6YHTIrfq-nX4ynT9cgmVPJBqKzUWZKAtVR8cvk1XxyTSWW4LtVfKqlMVipyxTW9PFRdU6S-1ltLrnTVYuq9VW6audV2rqF1UEuvddfGKsclMjQQ1UQxPl+CKaw-xVLqaFY0updRfGqjNl0Zqe1XSupjFbK65dVgkjd-GZqorFdOiz3FzRjEXWJsoLVcWS-NFMprxXVymp9VQOS-V1xZrayVsuuNdQ2S5M1NwaI9HWusODaOK1tVraL21XnBq3ZYiG-M11wbG2W3Bu8EvcG5cVjwal0SZovWpWOqm11EIaU3X7irFdbmK8kNurqcQ1VqsBDTSGoNVV4qjhk3io+flqs-11j4rA3X1mskdW+K0N1inqcA1DZJqVVG6zylEHqgfX66ufRfN5LoV5Aa+3X++tZDZ1cmCVXAa4JWZuqs9YhKyS1ggbllXCBqytaIGkDVRbrZJRuBv5tauagTZFbruTWIqrLlSF6gY2JEqgPVlVIU9bdslUlynrvvUcIt+9YJsvDFnFr8A3k2pVDams0H1mazehUpqIOlZsU6VpI7qoRks2su0dZ6lqZeHrUfUEepaxX+agql38TBKX9AuEpRec5QNPIDt3VIxPUDTjvGC1gxqPPXyUuuhaMaoqV4tq-PXSQvw+aT6lTFm5qKfWuhpwtabanTFQXz6MGh+ML9Q3a4v1eAr2ikGao9GRg4L0Z+9z96LmauQkVuUj712VtFVUkcvlRU26ly5LbrAw1tuug9cqGyK1YUrOhW4Qv9lSI63gaL6rvNUsct81bNK0S1zNrxLVGhps9SaGsLV85rLJUketc9TtqsW1eWrGpUFaso9VSQ6j1KGzaPXbasKpdparjVuYauQn5huq5eR6pS5p2qpbU1UowtYpCuW1LYaKtWNBqq1c0GuP10rLHLW9hteimuMiT17lqkoaTSpG5Yesk95AdLUNXMWp9DeMGn71DRrgw1KOtIDXNy6jloYa5qXwep2leNqtpV95RyNVUBv1tdDS2bVWHrf1VBauR9WeGx3V9nrCPWOer5tZIGlz1xHq5LUxOqzlfC0zPlt1LHlUU0wqteuasn1TYagLk3uqhJS5smn1IMrarm-Qr+pbF6qGV7Pqg-lZuJUjU3y6JeyXrs2IDWsNtS4G7nZ4WysvWx-PdKajyvL1ltqZ4UA2s7uaPykr1yTDwUnq2Pl9e9auHVUOQEdVrWtZ1Wr6grZ44iqeXFbNa9f7a775HXrQXpdesd+UeoVKJC+Lu9Um+rzKWD5c31hZTT+W6TJm1WPqy8JfNLy7mvWuDsQLi5a1Q2y32kuRp+td76y-FysrwbVByoD9Tzq4u1T+KQ-VLbOZoRryj-F2frD9U12sE9SJKs-VMArG7W3Oqv1cASot+aNLcg1oKqdhdPaycNTzrHKVKqtI5Q36t3VFHLo3VaepXDcBK32VZEa3NWIeo81VRGrzVIVLh9WB8pEtZh6oOl75qmI24epR9UJKtH1Dnr1tWcRv9Ddj60sNMWrlgXJ0vx9Y+GtMJEtqAI2cevO1eT6ySN25qa3XF0satRXy2nKVfLFI2M+ri9epG65JQOLG+WvRs0jRDSmKNkIbdI3r3GNtYPK0a1-fKEcVuRNBtcT8rWVKrL90zS+tK9VjS7vFONL0MYu2tn1afi921qvrPbWbWq8mj7agRBftqp8VU4rRRVvyk6169KzrUEpIutQ1sznlJ8qT+Vnyuh5QzavQySdqxZUp2rFhUj85KNwys+8X5-Nr1Tna3612Ub87WA2sV5SDq-GVNtqdvVl2sF1SfTYXVFUae7VnOtrtVAKmCNdUa4I01ZUQVQgK3BFaey0-XapPajQ0GtsNEArxY3I2slje0G-E1nQbFf797JHDQSwtAlHUaPVFs6zntTqy7CNT7sJg2+cJSOcfUHtmArRCAXyCpqGP+47e1T2xm9mUEsAsdQSkg1nszziH0EswNWfalZ1mrRBpKSXKlJfSSnExv9SfwE9fDkVZAUYgl8cz-wG6ZMHHiLMGeMO1TpCV7VI0VUA6tRFfjBV-XrJlP9UZtN-1hHlnFUaEp1FcSS1goTirUzG-GsuXIC8xwVogKXGUmKpzWEkGwlprDzlDXcOtUNa0G0h1g8yP-WZnBvBFg8rD6WgK9DXsOuYdcEqwRRx91+42JKrSyeAGleZkAaSDlZMt5JbB4g+ZOSqpQ15KpJqWkiwpVxQqxHVhnIkdcbKKR1FSra-XWPO-FfUKy4ZC4apqXNCpUdU5Czt1p8Bww3ZnMjDUANYz1Y60aA3DCoYDXRg4J5fSrACRMBvMddkayx1uRr2A1zCvfjWwG8gVC0aAtWMRpw9caG5+JiVLhJW8ko4jWW6riNOyLDhVY+rKlW+GrMNbBLqM4XxhoWR0a4J1vGqdIHQ5NUDVsSpjxAUj93VaBueFXE6sI5CTrJPrPKoKMSk62zOvwrPlUJHL2BdIslY1nzqv+6Z1KmJIwKyoYr4Qu3oAqr5ZYSSkON7IrPY3ahWcDX9G4mp1oaS3UXRuw5RCSwyVVlrKnz+BvbqbiiyKh9UrJjGhBs6dSzI+Oi7Rz0SXUiupZa8aj0RjVC4g3y8OZFYK9DglicYuE1-ErNcSCa8JZALyHBXn2oDjVQM4ONeib1FUGJtcogwMvlV4MjjJX1YrO9UL63P1tgDOZRSsuE9Xiai-VOsbldjgmqMJZQ8nFc9TJLE3moVDjZ7Gqv12qjTY3oSPr9XOG0A1Jor+CkVDDvCHMGkk0sDT7rFXkFBddC68F1wib4DVMvLBdasG3p15tsn-Hg1DeDZS65kNDpLjg2BitODd8GhENHIaIxW4utXJfi66kN6IaZwXevMi1qS6l4NBrTPWXvBtKTdJ5L4N0prKGmOuqRDTGaiL0cZr22VEut9NWCG-01gz8GbWamqP8TCG5F1l-R4Q39Jt+DVcGrkNlIbUQ0supLeUa6-1FpolTXVhssDNU2S-tl2Xrm0WEhs7JcSG9tFPEbtXWMutLRa66g9lQIatk3porbBbsm0dFIWymQ34hsWGdmaqdVpIaak16vIrVdmym5NZ4rvTXAhtZ4YLTcs10p8fXWZNM3VdWahU+YoaO0R3sobNeUq6+Z28aWzURuvlDfhGihlCzLlw3fssADVEasaNPbqYrWURsJGKbqoS1I5r03UnSss9dh6tK1K0aWI1VGtWVTAG1EZS5rBE2bRogTf6Gh0NELrgTU+BsOeQDK-PJBNz8bUoIDGDRbG3CN4Hr1PWDas7NYD6rFNJEaOtZkBuW5VuG7+azMrg5WPmsviXRi4o1PAbo5UrMtjlS46lMNa0a0w22j3A+ZmGyD5fQKL+FMeqy1dJKnLVMib+NULYDvOfJy+4Vgtq8E3GbLUlT7qrPlwka8pWiRqETSNI4CNGKLpI2OJsBlapqhG1rialDk1Ru7Dbd6+BV93q3RlVvjs5UOGyylSEb1wq0WqmlWhG9DFSqbPQ217Ow1T-812V20aBo2KhuFTcRG1cND6zeLUTRv4tVRG72lh0rhLUYevh9ROaxH1fAbpzVPxPrkQWMlZV7jqNY28RptTZ7q0aZ7HrHU1lWsgSs+GmQNLRrJ+mIJu41camy5luWqlLV-hrc+ST6yrFjYaEMW1Wvw5RyS7u12mK1Y3VRsvDZ4m1G10DLnLW7esIzgNyq7+Q3LTIUDYonDcbGg8N3WrvQ0BWpU9X6GvCNmKa6-U4aqIjbG6nT1uXzz41kXIm1S3o6MN68jYo32OpVTeO6tVN5RqltWrRu-NbSm+d1dob7pXQWuUlWWGw91h0bc5VSapdTRJGrJNpcrjjXO-OOdVOm8L1aYi4-lReoUjRXSzq1tfKXtVPRotKe9GutJ8XT4M2Uxq25ZhXYa18OLVY3Nquwzbl68GVZkaCvUr6rHlbbasfl9tr5rUV6pnlVdPVKNn1z0o0s6syjdQfZFJc9L94VbXLiiTtc2mFfkaN7QBRuTdZ3qhXxqdyBvWg-KG9aTG661A+r2aW3XKrxQ9a73ShMy8wWorlMqVPqpa1H1qnI1fWsA6HM6oBVPvq-rn7eqBtYmpT+loMbv6Xgxt-pR-ShXFcCLuZl76oj9U1S31NYsa501mysDTW-q6WN3bNJZmICrwRYrqtqN4BLefkkMpzUdOG8k10SbD000CuPTUNGw+NQYaT03dmpIDTMKKVNYErt7FPFTyjdqG2aNYcrneHKprHdZOaitNzEbgE0R0rNDV+m6CNh0LXdWYasidWh86J1pHq4LUVhsEjW9KsY15VqTo0BeoqOeJG8dNDTroM0F0tgzQj4o5JIXTDSmSsyUjY3Kl6NmGbe0HdZvXaWDirSNu7TPcWcvyGtf9G+vFhkbhfUYyqB1QXqkeVFGaivXt4usjZrI6iuC1q4Y3pswRjZu0OfVyMavfVsZvWud7azjNO1rvI3Yxv2tTPivGNPXqCY19evOtRHavmVkUbBun5RNojXNGg8KNMaZvV0xo-hYP89bNJ+Lr8jz6u2zfTGv9JS+rdM1TWq51flGya1uUaio3vyoFjcd6iu1cNqfU33urszY+6zsNJLTX9Wvuru9StAh71JvKQCUOwtPYl5mohFE2a-U0PxugVQPaxcZRfrkc2ujPwFWX6wblrycliFyqvjTR6G55180qWLUCpqPTYPguJNTqSJWh2xuKdZQatLISSbUCho9PbiGgar2ZPsaNjXLOqEVeYm0f1J9c5jmoEtKwDIq6F2kcbY5lMMsVmFIKzvZwoq14XAQKq6QZktONWiqM42gOsqCNnG5muFr1jFVgOsY6LA6xch8DrzEWVBDLjTcUCuNZibJDVkmFcZRjkdxlSgylZheMtkBfg6qwlaSqp42eIo+ybr05zVLMwCLiBKp0NT3Gmh1fcaohUxKvolV2LYeNoAaIhVjxsANJw6xQF7uaxVWOGqEdZo8qFReQqeHDZIsKFc4aopVq8a1wUSho3jVKGps1MoavxWtmrwDeFmpT1u4zwjUnxsizXT9dcNpGLNw2xZp6UEHMYDl7CjBhVyPEL6ffGvpFT8bBlWQLOYDfkC1gNUyLP40xPO-jX3m3+NpaaGI1LRsATaeGzLNc5rQE0e5qIWc187x1srDCuWaWoEpQgmtkBgTqTlUe1J-DcJ9TBNtzKFOWaBqbTbE6g4l8Tqqw1OpvGNS9Iw-pVbAyE12kxMDaUygEV6pKxnmAsutjfkYn5VwIrFc3wgsyOdnY1-pnBrG+xwWhWedNcOFFQJKVCkZpyw5Rua+rN5xqFRGoqsCDTaaM1Ntxq5E2KvLsYXj3Cllyia+nWD8subs88nW1Slx5LHdHLFzUT0whlJPTaVUHOsxBTyKgRVirLUHVTEkdGiADRloEubARgUgpRNX8vaUVk6aupUQRqf1diajxNDlqpY3E5qnuWHhWVV3maGOgHWH5TaNiti1GpLmc3R+JmDb0ULnNrddzWVmKq4ZRYq61lHJqrVUYNJtVesG2l5uSa3RXuLIKTSvGqz5YJy+2XBmodNVCc8pNTbRKk19JvjJd8mzGJvybfVUNJqjynyGztlwargyUaFtSxZ0mkpNbybdTUZipjVS6SuMlryzlk1OuopDdgE9ZNbrqmk1pouFmWa8zl1nOKR9VeeuhDfmq+ZNksTFk3GFoGTZyG5ENCpqeQ1KmruTRiG7ZNcpzgi1l4LzVfWKpwtqrr8dDqurOTd2Si5NRpq-g0mmoBDUkWqwtGarh0VPJvCaamarQt4ZL4wWZmueTdqGnM1ZZK8zW1JsldS660otBrrAU33JsCLbWcNdV0x4AzkVNKhTYwAmFN3hr0A1lKvB+FvGsN1heaUU3BGqolYuGzT1SobxU3ZprvVdXmqT5MWbsmRTxmvjTqGtN1eoaLPVzIsNDQxqoBN1aaQE3rRvRUfSmmFVjKaXdWbKuCze1Kyt1TobIM0oYpd+Whi0iVYQavJUvOoPTb6GoLNQqaQrX-evwuSeC5YtI0bCNVrFoilTEap9V9ea1uUJGr3DUO6riVZKaDi0UpqTDS6spjVqYa2I3phr+yXWsliFH4b7G5fhrN9mgmo+ZSH4ILVFht3dcVm68NuPqGzJHuqOjVZMUDNoBb7i3Mko8DR8C5rlPHrI-Xa8qqjXDmhVJZdjao1axu8TcumohVA4byLURpu-dZJ6q3hm6aLNVL93xtQakyJNp6aU022aqx9emmmiVJeaIrVAlrXDU0i9UN0qa68276nYeo3mn9FxabuA2pZvLTa+myd176bqU3SWpEDRtGq7l8lrYLW1pBbTUJGttNM8CO02L5v-Nb0CwC1QlLgLV9ps3zX8UodNxUKvpXosq8DW1KpFVBdKpI31UrAFets1ktl3r8-XPupu9U5mjgtrPzQbVtQvJzf1S-91XlrZPUfeqzUZKW5NN1kLU023FszTX8W69Z56btPUOdGWcNeM5pFGoaCU0wivvTQlauiNKWaEfWHFuzdVSmyfNM7rwtVzutyzeIG2OlmurCs33Mr2jUli4RCFJbgM2jTOpLcAWurNWHKAy1XRqZLTdqz7Fd0aOsYPRqQzUDCjxhqGbkM34WW6tSt89b5qer47VyZpHhfhmhGlgMbafUox1Mjejyy9pW3r4mFo4oxpTL6sr1ZMrVs3C80FxSta-HFGUbF+UNeob1WX8zX1FNKMdVHZva9SvS-jNtOK8dU22JDtSdc2rZbPKt6Uc8rJ1VncqTNt1qh9X3WsrLfbs5O1d8rnfULesTBlh05yNLGa35XqwpbKRt6-61hXrv+WdRIKjft60HNSFbFaUpyP1lSd68qN0Oac-Ww5rDLU+6xVJiOaLZXRlqtlXLqpqNfP8Wo1zFzXKWNvB2VVObXi0OUvsxf5mwX5lJqfi1-esg9aKmxR1A8a+w64pv09Ym6y+N-lpti2JZsvlTTmpm1DjreA0Glv4DfFS+stQgbGy2mlvYjUymsW5u+bdo2p8ttLUeMHsth2q8rlE+rz5SOm76VvpbfpXdnLD1YGW3wNxYTvqUe-LBlcjCraW85bi8VzlpnLS1cvrNvRzPo19wu+jezcwa1dtyNy2A6q3LXJGgV+dla9y1W2t5jTQgwmVEr9iZWTytozY7a+jNglT3s1VdMLpnXqtyNquy3vnq7K8jdr6nyN1fy+M2bFrXpfX8hGZv5b9+VhRsP5X4XY-lN1rY7V3WtXLaEW6+VlabCPUmTMhtW9m5mNWdqbKnfZpJmTpmjnVAOatQ2Q2sD9X3S4P1YObQ-VK4thtdZm6dN6tKBPVslvxzcqKyMtSObg00o5tljfofKWZ7mbEGWvesz9c90kWNM6bRq2kVvhzY6Ml91lFbpq0k5v7DWTm9dNFOagenDBpIZY-wtMtpeafJWBZr8lVSaqYNThLWc3OtgoNW-av+5Foq73hsMrlzUrMFQEODrIWXH2ub0b7GoXNpBaRc2X2o+eTD08finfqhEXmiykZeO9Z5obWJHq3RxuYZUDAmg1s8pVFW5XVQiIqPPK0TkQ1c1L+uAdRz0rXNboIdc1deKMZQbmm6p2qSrOQm5usVcWY83NhtxLc3+xutzTYi0TmzcywwYi7mgBfaKh-13Bq843P+sJqawWtmtKr1242fzE7jeEy-wleBzAiWpMv-9SHm0+NwlTz-VJMoUBSkyqw1hBzR2gx5vcRXHm-wVW8zE80OAtyFYeqheNUSiClUeGuDeFnm3dVOeafAWYBqmLQXmqpVu8a2zXsWoWLQn08vNhGLT43NKtzTRRG0jV7oRAk1alt8hc3m6Wpreb0jV6PTbzQMirvNr8aWA2D5tHNZrUr+NtjqMU1Ppr1LTWWpH1dZaTi1ZZuUreaGzeZlzrdhWtlqaNa0zA5llErrV6LuuXzQam9sZ5wrFA2nKrxLW4Cu5V2+a7hVEeouDRp7ROl1YaKaY6BspLbuRU4lV-UPkV9PK+ZVcSoZ56TqzA3UJqSOQ-msA1-08LA1I1o1qSYazaoMDNowwobFKdcCaXhNY41+E2vqntDWha041NJaw1kXGu+BS06wDe0Ba+QlIkrCDeSKiINiBaqRXIFsRxf+bKEFmiaK8EWJvEVT6+MGt1rKl3gQHSJ4SkGkMhvialnUoOoqWehnLg1tBqQa2ZNmPrXf6iGtgrKwln2JpQLlVCqdNmJqwGVQRvjrbUa+P1dGTE-Wepm4LWxwqXVmPrCEl1Vs1kCLNb6QANcMOzAUj3kYNpM0KvLITNEA1zyyfEQdOxqHQMXxvls4cOnodkMX1jElgceM+6n3smTwjYAu+LNTTWuHemlA0TdRArmKZKqWSzMH51pCMG81KFCsmUO4+ZWBDbThTG-AvqGKoSFQ6Di2vRt2F8hA9cG4wXNaqzoFWAE6jcUbZojYBPaj3lDAKFI2tRY7txH4RyNqfhGBsIAxZDaK4wUNuX9Ao1UY47SL5wAvVM4iCHlDVAAjae4xD6gItSRMd7IVDa1vQ0NowLbMNMhtDTRwMRkNq94rQ8d3I5DaViiaNr0bSHkQMA4jbDbjbNAMbWbAIxtkrgTG0v6u50O9kD4JOBQnoCeNooMTwqBVcETaDsROmIOZLo2oVobDb8KpeNpj4oSuP3cmtI1G2PmJkKL420aA-jaRLKBNrv+cE2idIfzQyCilnASbajUumxLjbzcj4NtbcGgRRV+4sgSm3R5GHOOU25EFj2YlG2l1ALCD04HJtwR1q82DYMQbTSiZBtuZRJNFoNvWwBg29QU9XqDCyKOEMZDGrFq1GJFm7QMkGzLj6kWygizacnTLNufOvM2nxAKzby9QLNvWbQ0WHZtGVQNm054C2bYc29dAxza9m2bNt2bRD4fZtMIwTm14gDObVc2i5tBzbzm1HNsubcb4a5tZqRbm1Jcm4CJ82rQM3zbnm2nNvIlJT+M8eszapuKitWH6m+tXzEAwaSXnsHB+bemGPE4kLaxBVQ3QmGGs2p5tDzaXm2otrebY82m5t-za7m2vNrd5O82v5taLaAW0Ytvw9si2hbg9zbMW3otuxbUS23FtJLaI+QEtv-6LC28yW-0aYEHAtpVtTnaMFtenE1LoItqDetC2pZCTLbEBLoug4xd69OF8ZLaGW2ATAFbXS273w4raYW04tq+bYy2uVtvzaFW00tvlbRK2qfRtYwUW3UtspbcS2rVt+LasW0fNsVbXC25Vt2rbaW3KpBZbbVYtltMeqYCQ8tuFFSOQeFtXV1eW1Ito1beS2wVtNra3818tpOYpK23Vt9Lb9W2EtpNbaq22VtKralW1qtqDbUa2kNt-rbg22BtoL1mK231txra9W1UtoNbaG2ilt8badW2JtojbWG2sjQ5raqdmWtqnLS3WN1tKgqMa2JpCFbYoij1tdExNW05THzbXP6wtt4baU22mtrTbaS251tMrb+W2GtuTbaJiHpZzbak214toMutB87oofra381YU3NkX22n1tCbah23SttjbTW2ubZ8IidjWBrO6bY0wHNttlaozTFtqhbbq4vxglbaWRVOMqjbbW2gNt4l01206JurbZu24dtqbbR22YvxjbSO2uNth7a623HtqQ6BP6z1tLbau23XEOzrb2289tVbaB228dVvbZ22qVt2Ywm23vtp5jVO2pHp-CTZ23aBHnbfT6j9su7afsAfRPtbSxcW1tTrbzxjltsg7cK2iDtz7av23jtoPbQ+209tR7akO3F+m-bQ9mG9tZbaXW2ftqWEYam-aoE7aX235tkHbZh24So2HavQRwdoo7WUHGyO4lDKPDbjSYWJB+KZtzoIZm3streDF62+ttF7bt20-tq3bZG2jtt6bbW21jtrPbSR25DtonbUO3idow7WJ2rDtKHbBO38dozbfJ2njtAna+O3KdozbYB21nBdIgfoXtZtBba8LIAa19Di8Tx1SXbYi2uAUqAIaO0ydso7XJ21TtInbpO2Sdtk7RJ2pTtNnbL220dpXbdYccztdnbLO0Odus7VJ25ztWeqEumjOxBbchBAG++nbw4E1YHg7SW21ztZnb8O3etqc7bx2vDtVHb3qTudsc7T52uLtWZNku32dts7el2zztmXbvO0Zdt87Q-M0VmwHbovWcdr07eZG2yORnawO3ns33bVl24XwCXagJRJdty7dl2-LtNXar-h1dvQ7c12xrthUp4u1Wdu67V523rttnaNO3aKLZwYF2+2ipzKjU16WtM7UTLKDt7rbovFLNui7dx22LtKnb+u0dduW7al2xLt83ar215ek67a12nrt1HaNu0udtqjDK2wbt7HarW13-WC7WV28buFXaHW3Qdsm7W9WBrtq3alu17dra7Y223bt63bnu0goJa7Yd217t9Xb9u0Wdtq7Sh247tAXaOO1zNtK7eRm6aqV3bpu0FtrtbQd2yp4a3afu3vdrc7b92jzt-3a+u1Pdu+7WnnT7tsPbHu1vdvR7S92iTtXTbGnW4qNY7YZ6E7tubaOW13toI7U12uHt7XaA22A9ovjiN24EGXHbwu3Lttu7XN2o7tf+js20+FQZ7RlFJntRbbKu2rZWh7X92nbt+PaOe2shCK7Yhm1ZMvPbuW3Xdpm7az21ZtSPa6e1t-257RbDKXtELaZe1Q9tm7fL29ntxzlxe06dqC7RT2zAYxnbHW0JuLZ7QD20Xtc7aue3A9t07R+2w3t-PaRW2Bpi17Wb2xAZm+xjubTNqB7ad2yXtBvaFu0pdux7fD23HtsHake2Y9p7IMJ2n3tinbtu1fdtR7Tj2kXtSnEFOAxTG3Bddqz-hqbg4+1nosWlkC2y3tHvbye029u97Xl26ntePacu0PdrD7QX2kPtOfbfe1YiKzmDT2yNt2niX3LJ9rPJQn2vQ2c+Aa+3viugtmn2lY+yvbQo6q9qD7fd2tHtkfa-e099or7YX27vt+fb36HZ9qp7ZX29yatVNG+0dSsT7S72vTxtfb1Pgt9tSwW324zWHfbw+1Y9oH7VH2oft0TMpyQYHRGWPOEGLtofbi+0WhoGBmX27mqjvbo+2-8Jn7T3GJvt5WlSe0Ltuz5Hb2xDtQvaI+2b9t77QN283tQHb0+1k9tA7er2qttgvbke3C9pf7UnzA3qC-bhu1W9vASg-2knqMPbg+33tuUujFtBHs9fa5KCT9oAFCAOrTtS-buPHbNv97Yj2hHtUXbsB2DRi77Rv2lbtg-bCB3Qi1lqP32qCIVfaJ+2z9uv7WIm9EtsfaqB3A5xQHbXobTtyPjRu1e9s27Sj2wAdefbiB2v9u4HWQOmAdJfb1+0tp1UinwOiJRAAskB1hrOn7YfScQd-xZGB1HczQHX0HFftRfb+B2j9sEHXe8QTJnCCL9j1piqZMUdCC6q-boB2U9v-raQOvEhT-a1+3kDvH7UCjaQdJPb3e1f9q0XBAO6rteg78B08Dtp7e-2zTtTA75B1PSLsHX-2zvtgfbtu1UZm90Ir23XtLA6ZzaeDsi7XgOnwdklMhtAE9r2vHQOq-tDA7TkIsaxfzQbjNr0Yg76B0x4lv7SB21PtM9DL+0fHFAMukO4rtmQ6nvYpDtiHWkO6wdd-adQyZSO0kJYO5xogQ6adnN9v1CUUOnIdJQ76e1gDrqHT-1GIdjQ7zbR5Dol7b8+N2yDQ6RLLUDsK7Z-2sodMg6sh1SDtSHZ0O0odGQ7LBa9Dp08XHgcYddcQuh169taHdEOpPt8w7AXw1DtdptMO+odsw78z79DtyHZMO-IdWw62h2rDuKHRMO5odGfa0vozDur7WsO6odQw6ph3z9tGHfXwKodXVwNh3-RweHVuzVIk9HZem27yLRUPvImg4KDal1EjNrzgC1m4PI6VMoCpsdoOHd0OkrtWfb2B0ADt4HVwO3PtAfbcB13dvCHUQOxEdWA7MB04DsxHWEO5Edpva++0IjtL7QSO1QdRI7D+0cDvhHUiO7EdKI7cR1n9rf7Tr2u4dhw7wB0-9vXbV4OyvIRvabu3kmQxHfiO1dtTI6920sjqUHQYOuEd6I6sR1cjs5HZwOikdIo7hR1ijvtSiIO-ftAg7SR2CjsJHeKOqUdko7yR1R-NZbfSOqEdtg6eR3gdv8aMz2kztHI6VR1Cjqm7Qh23UdUA7HB0yjpH7WSOo0dVI7KR14juVHTiO20dT9oLR2wjuf7aqOw0dio7RR1ujodHSKOrNtYvaNR1LDuCHdqOqrtfI7aXghDrl7RgOiUdxo6Iu3hjsUHWiOj0d7o7iR1Kjq9HTaOyMdKY77R3AtWdHWaO1EdBA7rR12juTHXmO9Edvo6Le2t9paHYz2tgdWY7qR0RjvTHQWO+Md3o7qx00jvzHQ2O3MdTY7ax1pjsbHVWO9sdsY6cx2tjprHYmOz0dzY6Ox0Djq7HU4OsftdI6Sx0XDpB7TCOisdjo7Bx09jpbHX2OhMd8o7XR1DjvLHSYO-Qdso6VB1LjtMHcoOq0dc47Zx0LjrrHZ2O1cd--blx17juHHZmOvztgw7xx02Dut7UJ2ncdCo6Dx1tjpXHVOOtcd5o6SR33jtPHY+O3sdW471x2WjofHT+Ot8dSY7nx13joFHZ+OgCd2Y6Rx1fjvnHWYOgOSLHbwR1WDvOHTeO-XtL46Tx3bjtAnWhOjcdu46oJ37jvAnZWO88d7470J2-jpdHRhOv8dYE7AW2oV1eHWjygYhZkVxy4VtqDHQL20IdT46zx3Hjpa7TGOlid23aTe3QTvvHWxOlCd3g7te2yDpDoO4O9sZY5dMQopuLDHQaOmk1pE6SJ2wjp4nSBOzCdmvacJ3cToknUxO7CdqvaAh3+jqCHTz2oWMM7iZ3qTvT0nc1AtkdsvblJ2aCwvHf-22bYpk7WJ0O9sUnQKO2SdCnbcJ1O9oEnQ-8JCdrA7eJ0ODognRZOtydeE72J38jvknWROwidgE7+x3MTtcnT5OtUdFraNJ21DrLHcFOuMdqk7vJ3RTvsnamO78dH47pJ3TjoSnVxO-yd7k6CJ04Vkcna84ZydkU65J1STqInSlO+sd1k7fJ3JTtfHRlOoCdQU78p3ETsKneVOrydKE6oh1+BrgIK72iEdiE7hh2e9qind2OmKdDU6XB1DdtQHaWOrSdnU7VNDiToKne529Sd1472p2Z9uqnXz2+idIrbjJ1pTqynRRO8Kdmw7kJ3TTul7ZD23-tjE7Ep0woGynT+Qe4dLk61p2oTtqnUdOsadvU7Fh2aTpV7bFOrqd8U7aR27TsCcLlOwadh06+J0zjrUnUhQMM0Ug68VEITqV7QNOy6dQ06PJ0hTpqnQFOxcdSU7jp3PTtSnSVOgOSfQ6IKADDs9TZA49odew7kB1LTomnftOvKddk6QZ1AzsPHcBOtGd6U76p1PTs8nS9O48dFA6LB03DqUhZIOp4dJM6Ch0h-MonbuWzGdVU7sZ2lTtBnfjO8Gd+E7Kp3dTrxnQDOjJx1w7Th1TrLJnZUOimdRw6qZ3LTreHQdO+mdo06Kp2BTrZnaLOwGd4s7gZ04zoJnT1OmPtJw6Oh08zoQHd-9BGd5Q6kZ2L9p+ne32q6dkE6bp1Hjr+nZlOsWduM6pZ1FTvy7UTO9G2zw7cRW8zob7fzO94dgs7kZ0MjpFnWp2-WdWM6XZ3ozplnbTOyWd7s65Z3MzsJneYOy2dds7ro2OeyVnerOkYdDyTqZ2kZtlnQzOjGdKk7XZ10zp9nTHOz2dcc6PZ3a9ov7WMO7mdHJKbZ2IDqDnf-Pe3MCQ70Glz9oO-FDO6hqZw7vp0TjoFnS6eeGd0M79h1tTpRndUUq4dlA7M523DsdnZqOyudL0Nq52lzoWHZCOgMdDc7th1czuVnesOoWd06CTAmqzpiVWHOoedrc7e52QNv7nU3OwedLc6tZ0VzvtnVXO0OdNc6mh3lzoenTPOwodOw7CtAXrUnnYvOzedOpSKh22zubnS8O4ed57S+tHdNhLnYtYMudkc7TkmjzrTnmrOtedt87z53zf0vneeOa+dnF0z51TzounUfOx4dfM7T53zmjvnXEOj4dz21YLq-DqQbXbcAEdwza81boNpBHZAULq1-gyAWTguXv0tHay31kxZszkY8kuwOC5P11K41b4So0AOAHgu+VQBEcREk0WELkNScUZah2i3Brp+CopH5SfoAh0BCgDWhtGKGDASkQeFBinAqxRjEEto68kZLAuF0VUUoZEqoafxpKB33zjMCiQO-E3uKoz1JuFu8y-YIvkKxgzIhj1HhYk0+PtQ6HZtSS0HrRgC-mVPZPdawRUBF2-6XPmR5WGzA+XhREDiVTJ+s0SzLAhQSyF03YAoXTudfjooaldoCrTWOgI3-VDRFi6McBWLpUNkWYXpgYi6uNzGoFsXUOywt6uAon1m8xj2ePIugLwdxAk9gb0BYgFPZLhkPPQYPQx0FqsG4qVtQOyEqkDFqIZ3CouykQFPJ1nrCwBLsMxlFqkkPhmB5f3C7MJyAVg52tS+cARhP4LAyoDwKNlgyBjeLs28PYunPp7GpaQCMRPYQGrUggJ+4iHF1iFJKZNJgFxdxzw8iID8F5fFxQCmgB3gNO3wrX6ba7AKBdQzalBSwLtGbfAurBt5tzgxCSCE0SQvYbTmYXQf+JFsDkQT-iQIxHQB4kIGGvSRctouPG8PNoOn1hTFUAeUPhtCqJsOEo0C6nueWoxhZ8lwfpB9Jhnbujap4Ny73GinzCeXc42lMAvU77l3HLo-SEJML5dQhR+TZvLvXMA8ukJt4shtDjArt5AH8uioCAK6J0jPLtugFCuqIdeJxTl1hANw4RcusjU7y7hxTOghRXbpGAqwLZosV37HEfBmCu65dHy709DfLuhXT8u4kQ2fh0V3ZYUxXS8u6FdVK7Bu3krtdtJiukldxK6mV2wrqLbfCuvXB4QCZdkfcquXUbQCFdaK7-l0ErtZOPhVIVdoSAThZ4rp5XQKu82EUK6yG00rrFXWHQXldny6RV2KruhXfvGizIdK7hySErqpXdKu6ld2m8NO2RuyDMnDzDdibhi1V1ZPUX5MauoHKhK6lV1kNqVXbSu-ldqK6FV3KrodXVaugrt5st8V12rsJXUCuj1d0K7QV0WBDNXbcu+RyRK7Mm2ZNpZXZeOxxKXw6VS3yGUmoHAQGBd+x84F3y9ze8fo-eCdi-Jzp0RTsenabOuqd8s72Z1xTtTnRmutNdJ07k53bTqTnSbOxOdxs6c13FrulnUWuxbt3s7K13xzqrXQf28idEc7X51BVqjHSz25Sdhk6Ne2itqNnXqO43t806IZ3lrtLXdWu7Ndfs7DZ2szvlHdOkTtdZs63Z0Drt9ncVOlmdoU7Oe0-zpTXVZ9EadXa6bu2n9t7XTNOjadzI6tp0LTpLXUOuzNd107B10zrt1nYWOf6dWa7p10Gzv3XXrO0iYRY6P+0LrpWnYww5ddG66TR0btrBnemOttdm07bJ1lronXQnOqddha7+111rvPXZOuyfap66D12Abp-XQBuv9dPo79I1XjoPnZNO6Edl66QN1XrrA3bWuuUdh66L125rtfXehur9d6a6910YbqZnUeu4ddEs6a13EbrQ3c4OscdsG7652-ToQ3eOunDdBG7qN0jrtI3eBu1DdyG6SN0sbsY3Shuzcd7G7WN2Qbro3XhujmdIa6fo7ALp48rOu6Odu67eN3YbrzXRWuiDdYm6sN2-rpk3UBu5jdPG7ZN3Sbr7XbhuiTdmG6FN2cbrY3TtOyi8cE6kh2tTo3nXBuycd9G6iN1cbrM3dpupTdmm6sJ3cbvk3UxurTdlm7Rx13TvkjdPOnWdATqrJm51o6NSuuoydtm6ON3WbvM3Q5u3zdCk6RN1ezps3apu26dms7QB1LzudnZ+GtfNKCbZ+lebvbXT2u4LdKc6LN0+bvlHZxO9ddtG7lN2KbrS3fWuh2dFG6nZ2ozrPBiF2hjtrkwn13RjqS3ceumjdkm7-105bpknVZO5LdBa7ct2pbpvXa4OuQd2s7l+1VboY3S1u79dgW6-J0BbtC3b1uwbdWW6rN3-jry3Vggnudv87Ot2EbtE3WFu7Ld9m7mt0Dbv83Ytulbdc27Rt39brnXX6Ou9dws6it1ybrW3XZuvzdPW6Rt0HbrG3Udumrdam69t1DbuW3Ux2wnt5PBPp1Jrsm3Yuu1zdJm7Zt1Xbp03Q2u7bdVE6Ut229tmnY-287d4W6Pt0FbrbnatOvjdoY7ft2mjuO3ep2s6dj277127bpU3eVultdq27oN137yE3U2lRrdO679t1Q7vI3ZFuw+d026Xt0hbuu3cjuwTdja7nqbo7sy3f9u82db07eiwfTuJ7Q9uuudhW7U13qbvw3fNuw7dS26zt0abpO3RtuzHdME7053kzsAXXX2x+d487n53hzvy3Tjuozdt47Qd2gbrZ3dLupHdkO75R2XnSQ3T+vB1Knc6b50qzsF3XMO-ndy87-O307uB3dFu+Hdcu7Cd0G7vZ3czu0bdCu7TJ0WztSZlbOgXdvl8AF3zzsuHRFu-qdUW64d11bre3TLu7ndhu6Kd2m7vhsdVui3d-JCrd2NUuznU-OrudMUknN3MDqe3XjuyXdiu7Zd2e7s53WVOmPdfW6490c7qx3bzu23dE87uUWB7qF3cHunodDu63B0dbvQHWTugvdXW7TN3G7v43fHu4bd235P517zvT3WPOjXddu7KZ0Tbp13S5uiPdTO7S91J7vL3W3uj3dHe6zt2+7v53v7u4OdGe7a91p7vt3bMqAudLU6+qo7zr73Rt5VHdIu6V53ZDqH3UAukndiM7t50Dzvn3Wp2afdIe7-50nzrr3WvuxfdGs7l91zztX3dQ2dfd2e7jh1z7uF3fvOsXdlG6-5377uJnZruv7cx+7h90rDrP3Vnu7+dQO6m904ssbnbfu7fdR+7d90z7o7navOl-dC+7Pt0XzpZ6VfOifduc7pMoP7vr3f-u5-dqu6L92O7tx3R-u2edX+7D9337t-3Rvu0-dGc7v91oHuAPW-O0A9zq7aPIINogXQM2qpa1U9o123c1jXZy0uXI2Dbt5W4NtZODU2kKassr2m2MNoIxMw2nqpXMy4QIxNo5VYRCKxtaKpbqTtNrlCN420htLTbgqw6NqjqLsKK2xipRHgg8Nv5kBKujxceTaIKBD6hEbZTIcxt9iKgih0PROqNI2j5yZy4uD251Mf1g7MO41Kjbs6ZVNq3sG42xJtv7FtV0VNvszi4O6FkxS6v6CUGFMbWC0VQ94LzTFXaHE9qDY2+cAdjazVIONsCBE42pld2fjTD0H4nSba-MGJtoAI4m1ECEGXQoe+w9NxhHD3LlBCbTlqMJtlDbIm04qmibVHUFg97yw6RhaNujyAVJUI96R6U7onVGCPR42kJx+u4iQiRHuJUII2q+Fqlbk+KQpDEbWoe8I9D3Rym10NqFXeo21xtmh7am2Zal4PTJiUptzTbArmtNtopAIe6PI0OK6e1YqO+HVitYg9Iy62t2wxyQkBMu4Edca7Dahgjv03V9OqA9Eu6W91nrrd3a7u6PdXe71j1G7u2PWXuzvdJu7Y92Mztb3QcehPdRx61j2bbuLHW-uqbd+e789EO6IR3SZ2tddyW7311bro7Xd1u3Y9Wx7Nj0nHvb3b4Olwc1W6Pj3u7pL3ecezPQrW6+p257qd3Yzuo8Ydx71p3PrtLbUCe+49xvbHj1F7te3Tsez49xx60T1zQUQ3Ziev49Xx79j0ztuh3Y3u649Jz9H13QnujHYiembdza6Hj2onrhPSiegE97x6cT0CjvMndie9E9Uu6qT0snuBPUTuhXuyx7GR2brt5HYxO549vJ7Xj3F7p+3TyenUd9g7mT1R7tpPayetwc7bb6T10nvFPViet49Up6FT0XHtvXVce8Pd-ZdiT1q9pFPcGOmDtQp66J3anoYnZ+uy7dNJ6Nj2SnthHVvs7BRyp7kT17HsBPWye0099p6SkggnuTXbDu4Jymp6d23g7pfXbKe-U9MJ7t13k7v+PQ6em098k6LT29Tox3QGe-09Jp6Iz2BnqVPam0xqdoyN7t0dKmdPTtuiE9+u6oz1mnrDPV6etM9kZ7wz2pnvTPaXu8adap6XT1UbsAGhd28Ht3p6Kt3RnsVPZmenM9WZ6OJ2VbvJPd9u6Pd+Z7L90M7qLPcVuks9oksIe0+nqNPSme7M9vZ6Mz25nrS7f2ems9eZ78T2Gbqv3c3urjVJW6p22dnvLPVWevs98p6mT3Unv-7d2el3dw56lz1NnoQPeLukHdOlrJJXMetu7fye0U95eQ5z1DnurPaee+c9g56Fz2VnoDPRuesE9iB6FB2g9s8HhutGc9iO7jz2Xnr1Pa+epc9rE66z347obPVWem897W7wT2tnsnPe2ep89ZZ6Xz0DnrtPWueyC9Z57az0VnvfPdeeqnduLK7t207oTPTDupM9QF6ez0nnuzPf+ewSdee77z31noPPTqelc9C26nT1oXq+3U1uhLdH67vz25rpwvU5Orc9eu7Vz1anq7PdReiTdtF6cp30Xud3SRe+E9N3aGt3+zux3Zue8c9Nx6CL1hjt4vQrO0PdQk6rT0UnuN7aJew6dsZ7d5YN9vjPVH6RM95F7Qz1QXolPRBe9S9al7JL2-ns5nQfu8-d1e71d27Dv0vY-uhvdY56Wz3Pbsj3dpeii9Gl6rL2qXv-7UTUyM9Pe7XH6T7poHbWslXdX87oD0wbubPbruzi9rO64L3WnvPPdBewK9Qg6jB1Xnvc1JXu+PtAe6a91GXsAPe3Ory9Al7zL0TnswvW+egK9Px7hTGlzI-aJZU6dtn57tu0OXvsvSOWc3dAc7Ld0QHoMGspemmdBe5mL3+XoJ3e9u0XdCV6fL2uno9PSGOoK9vg6BcWGHX4vbeeji9DV6DT329qqvYZeX6BQx7FWjRXt3nZFe5Ydpl6uT0MXq4vVpexc9zV6Ur3VXvknXle7C9RV6-d0lXthnbQOgA9cB6T921Xo6vYJe-C9P57rL1TXrCvTBe2a9HcDQr3wXvCveAeu-do5aB90xXo2vSZe7XdZl76r0YXsYvcFe2y928M2TUuuEoNhwKd6hiCIPz0kDqXyCf2xs9S17e90rXt3RmVeqOdUl72R29Xv2vQQezk96B7+oxunqwvS1e-pZKp7Jj10Xp2vR4Oxq9vp7C91X1v+YHJepQO7l6q92P7tT5KPuxS9Hi4Ir0p9p33bge++dgrcLQGZ7tuvUAegs96F7r93LonJvUXOqfdcN67r3qMwJvSNe9m9VN6QF0s3ouvdge3m9jN6R5003rTilvu1A9wt7vL3v7v6uJ-uwOdl17ID0c3s8vfje9a9Hl7Kb0i3pAPfjc8O+WB7Jb2K3r5vUvup-dOt7jL0M3ulvYSe0ldyB75b1C3r1vRrevA90u8Jb3G3vVvabe9U9st6Lb3FXoVvfFe7a9iV6kD2YHr53Vbej29AF67z3m3tAXd02Bao4x7g3mgnuBGLOwGY9EcB4F3zHqImcPEzoEKC6ifgW+qYRuasTBdxn5CgD58VwXdeiHSqBpBCF053oeqJ+qqQNj5J2l2JIWn8dQu+1AtC6IlT0LoUcOBgJ6i69B33xsLrDQBwukERAS6zTIOnzbvbgafhdhEAGl3oQGEXbVQURdbvNO9QGEA8Xfn5fhYsi7+DJBLtVJIousfyuFiUl0uiDUXSfnDRdAMitF0aPypPLXYPRd3NxKvhGLoCwI6mBH+Op8S73xLrLvdYu8mQVS6njS+Lta0U4uprALi6HzpuLoEMKPeg96Xi7rMTjEAnOfagEpArC6BCqUHhCXeLYMJda97ccSRLrK6MWBdQAu0A4l2v-gfvZzAJJdilJwH1BgDSXYy4DJdpOUsl0DHhyXX-ejWU+S729TagAYXb6qRv+ZS75p4VLvUaIrgapd0mbKRh1LsO0UIu7WpzS7G-CJ-Rb6aXetuKh0AMKBXdB6XS2wPpdq4ABl02HtDvfWYP4dpyafXbkHp9dpQe0Te1B6Zl1MvDmXesugBwiy6loDLLuBLGsu5DwGy6FRRbLtyRTsu85dnK6-S3f+DeZuQIOQ94CU2V04cPjxnNc-TlGnjxV1uro6VL6ux5dmq6Em1arptXeCu9R9ZHwA13zgEZXeY+11dGK7Pl2errIbZ6uux9+j6HH0aru1XVqusx9iF64V3U1IUfaWfbZ0wJqjH3SEmCfZCunFd4T7oV1RgFlXTdIeVdhK7GV2BrpsfTDei6B9j6KV2fLpMfSYLBJtrj65V2WPtKJNY+j7lvy6Ub16rtDVAauqvSmyTC51CeNSfaau21d7j7BV2WrvnANau6J9iUhYn2CrvSfaN-KRKWT6Yn05PokZMKux1d9T6kn2+cJSffSutJ9nj7TH2ZPp8fayuvx9Zy6An1IrvrCqE+vldFj6DH2SrrqfSPop1dHT6mn1dPpdRD0+p1dqz7Gn1LEGafZKupx984AXH27PsM6Bs+2lUeT67Nnb2GDXTqulF41l88zrdplyACAVLColhq4KKg-zRfBM8d7QeaAAAC6JAAAACycAAYAAAAEMAAAmgL6gX24AFAAGAAQF9UABAX0oAAAAJ6sAFpgPoAVeAloBbAC1WG4AI0ACia+gBeADtAB3gBIAXF90gB0yCXQH4AOwAHV4FhBFEBL+MugBi+ppgz0BSX0kvtkQLwAMwApL6v4CfgBP8BIAR1wdYA-ADyAE4ABi+9gAXzgMQAGbEugFUAawAmL6iACcQAKShwACwA+L6UMB8vtEAKIAYbAIr7pzATAEaAKoARoAZy5pyCqvv5wCS+loA1YARACcQCUAJxAJl9uGAD3BEvoiADq+q5gDaAIgDvAFXIAIADF9vAATqARAEJfZwAA1905BBACc5VygEy+myAGoASyCL2FJfXiAduAaJAh6DKgEaAEy+nV44r6xX2cACZUASgS0A+gBUEhVAHAgKK+2oAZSAuAC4yQuQHxgCmAqpRaQDjIjvQEBBJ19wr7aQAlhB4wP5AOLAP+EwgDsaMigJwAJl9e8BGgAGvumwEKAUl9er7dVCVvrFfTq+8EQNU4VUB+vtEAIogS0AdigyX1z2DdAJS+nl9Xb7sgDtADSgHgEM6QpL7Uqg4vs4yEO+u-Aqr6KYBcABZANK+2mAsQBLoCqvvggLHiHV9ZL6pQDlwAVoEa+64aLb7zMACACNfSK+nV9t2BXUi6AAVoCyATgAq76giDsyC0ABEAcEQaJBbAAXIAEAKq+3gA6779ACKkCSqnq+6XAXDBOAB32wRcGEAAD9ogBv32GvrFfQ4AKoAO8BBX0DmBrfWK+wKAIQAJIBRKFdAPEAS0A05Af0QPoBZALa++D9hL6NIANvp4APxOUl978BPX0sgBCADe+pcAPoBLQA5YBDfWK+qfg5MB8AA-PvAAKgAGAAGAAAABmGAAAADGYL64AAAABUAAAWAABXCgAAAAjOgAKAAMACwAFwAGQAN99pAB2AAAAFFSABLAErfXJ+yN9MgA5P0ZYDk-ewAUgACgBSACWAAAAEIFAGDAAIAUgAxgB2AB6frk-bwAMAApABiADgAGgAPAAWAAAAAJQF9aAA+P1SfoUAAAAQT0-e5+sAA3n6TP28AC8-Te+iQAAAAxLkACwA4oByADrQDoAdgAMgB3P3ufrkAL4AAQAdaAZACkAD0AAoAPT9-IBGgBgADk-RIANqA+ABSABFAE4AEF+n2w+AA5P02fsgALAABAAMABkADoACwAFAAKT9hAAAAC+JAAAADKQL6YAACfrQALgABQADX6gAA&quot;,&quot;cType&quot;:4,&quot;size&quot;:511506}"/>
  </we:properties>
  <we:bindings/>
  <we:snapshot xmlns:r="http://schemas.openxmlformats.org/officeDocument/2006/relationships" r:embed="rId1"/>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5" Type="http://schemas.openxmlformats.org/officeDocument/2006/relationships/table" Target="../tables/table7.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2" Type="http://schemas.openxmlformats.org/officeDocument/2006/relationships/hyperlink" Target="https://scholar.google.com/" TargetMode="External"/><Relationship Id="rId1" Type="http://schemas.openxmlformats.org/officeDocument/2006/relationships/hyperlink" Target="https://pubmed.ncbi.nlm.nih.gov/?otool=uutahlib"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FFB98-352D-4765-A2A9-F160A1DF7A97}">
  <sheetPr>
    <tabColor theme="7" tint="0.79998168889431442"/>
  </sheetPr>
  <dimension ref="A1:L85"/>
  <sheetViews>
    <sheetView workbookViewId="0">
      <selection activeCell="A19" sqref="A19"/>
    </sheetView>
  </sheetViews>
  <sheetFormatPr defaultRowHeight="14.5" outlineLevelRow="1" x14ac:dyDescent="0.35"/>
  <cols>
    <col min="1" max="1" width="8.7265625" customWidth="1"/>
  </cols>
  <sheetData>
    <row r="1" spans="1:12" ht="18.5" x14ac:dyDescent="0.45">
      <c r="A1" s="29" t="s">
        <v>137</v>
      </c>
      <c r="B1" s="29"/>
      <c r="C1" s="29"/>
      <c r="D1" s="29"/>
      <c r="E1" s="29"/>
      <c r="F1" s="29"/>
      <c r="G1" s="29"/>
      <c r="H1" s="29"/>
      <c r="I1" s="29"/>
      <c r="J1" s="29"/>
      <c r="K1" s="29"/>
      <c r="L1" s="29"/>
    </row>
    <row r="3" spans="1:12" ht="18.5" x14ac:dyDescent="0.45">
      <c r="A3" s="27" t="s">
        <v>138</v>
      </c>
    </row>
    <row r="4" spans="1:12" hidden="1" outlineLevel="1" x14ac:dyDescent="0.35">
      <c r="A4" t="s">
        <v>139</v>
      </c>
    </row>
    <row r="5" spans="1:12" hidden="1" outlineLevel="1" x14ac:dyDescent="0.35"/>
    <row r="6" spans="1:12" hidden="1" outlineLevel="1" x14ac:dyDescent="0.35">
      <c r="A6" t="s">
        <v>140</v>
      </c>
    </row>
    <row r="7" spans="1:12" hidden="1" outlineLevel="1" x14ac:dyDescent="0.35"/>
    <row r="8" spans="1:12" hidden="1" outlineLevel="1" x14ac:dyDescent="0.35"/>
    <row r="9" spans="1:12" hidden="1" outlineLevel="1" x14ac:dyDescent="0.35">
      <c r="A9" t="s">
        <v>141</v>
      </c>
    </row>
    <row r="10" spans="1:12" hidden="1" outlineLevel="1" x14ac:dyDescent="0.35"/>
    <row r="11" spans="1:12" hidden="1" outlineLevel="1" x14ac:dyDescent="0.35"/>
    <row r="12" spans="1:12" hidden="1" outlineLevel="1" x14ac:dyDescent="0.35">
      <c r="A12" t="s">
        <v>142</v>
      </c>
    </row>
    <row r="13" spans="1:12" hidden="1" outlineLevel="1" x14ac:dyDescent="0.35"/>
    <row r="14" spans="1:12" hidden="1" outlineLevel="1" x14ac:dyDescent="0.35"/>
    <row r="15" spans="1:12" collapsed="1" x14ac:dyDescent="0.35">
      <c r="A15" s="30" t="s">
        <v>143</v>
      </c>
    </row>
    <row r="17" spans="1:12" ht="18.5" x14ac:dyDescent="0.45">
      <c r="A17" s="44" t="s">
        <v>144</v>
      </c>
      <c r="B17" s="45"/>
      <c r="C17" s="45"/>
      <c r="D17" s="45"/>
      <c r="E17" s="45"/>
      <c r="F17" s="45"/>
      <c r="G17" s="45"/>
      <c r="H17" s="45"/>
      <c r="I17" s="45"/>
      <c r="J17" s="45"/>
      <c r="K17" s="45"/>
      <c r="L17" s="45"/>
    </row>
    <row r="18" spans="1:12" hidden="1" outlineLevel="1" x14ac:dyDescent="0.35">
      <c r="A18" s="45" t="s">
        <v>145</v>
      </c>
      <c r="B18" s="45"/>
      <c r="C18" s="45"/>
      <c r="D18" s="45"/>
      <c r="E18" s="45"/>
      <c r="F18" s="45"/>
      <c r="G18" s="45"/>
      <c r="H18" s="45"/>
      <c r="I18" s="45"/>
      <c r="J18" s="45"/>
      <c r="K18" s="45"/>
      <c r="L18" s="45"/>
    </row>
    <row r="19" spans="1:12" ht="42.5" hidden="1" customHeight="1" outlineLevel="1" x14ac:dyDescent="0.35">
      <c r="A19" s="45"/>
      <c r="B19" s="45"/>
      <c r="C19" s="45"/>
      <c r="D19" s="45"/>
      <c r="E19" s="45"/>
      <c r="F19" s="45"/>
      <c r="G19" s="45"/>
      <c r="H19" s="45"/>
      <c r="I19" s="45"/>
      <c r="J19" s="45"/>
      <c r="K19" s="45"/>
      <c r="L19" s="45"/>
    </row>
    <row r="20" spans="1:12" hidden="1" outlineLevel="1" x14ac:dyDescent="0.35">
      <c r="A20" s="45"/>
      <c r="B20" s="45"/>
      <c r="C20" s="45"/>
      <c r="D20" s="45"/>
      <c r="E20" s="45"/>
      <c r="F20" s="45"/>
      <c r="G20" s="45"/>
      <c r="H20" s="45"/>
      <c r="I20" s="45"/>
      <c r="J20" s="45"/>
      <c r="K20" s="45"/>
      <c r="L20" s="45"/>
    </row>
    <row r="21" spans="1:12" collapsed="1" x14ac:dyDescent="0.35">
      <c r="A21" s="46" t="s">
        <v>143</v>
      </c>
      <c r="B21" s="45"/>
      <c r="C21" s="45"/>
      <c r="D21" s="45"/>
      <c r="E21" s="45"/>
      <c r="F21" s="45"/>
      <c r="G21" s="45"/>
      <c r="H21" s="45"/>
      <c r="I21" s="45"/>
      <c r="J21" s="45"/>
      <c r="K21" s="45"/>
      <c r="L21" s="45"/>
    </row>
    <row r="22" spans="1:12" x14ac:dyDescent="0.35">
      <c r="A22" s="45"/>
      <c r="B22" s="45"/>
      <c r="C22" s="45"/>
      <c r="D22" s="45"/>
      <c r="E22" s="45"/>
      <c r="F22" s="45"/>
      <c r="G22" s="45"/>
      <c r="H22" s="45"/>
      <c r="I22" s="45"/>
      <c r="J22" s="45"/>
      <c r="K22" s="45"/>
      <c r="L22" s="45"/>
    </row>
    <row r="23" spans="1:12" ht="18.5" x14ac:dyDescent="0.45">
      <c r="A23" s="44" t="s">
        <v>146</v>
      </c>
      <c r="B23" s="45"/>
      <c r="C23" s="45"/>
      <c r="D23" s="45"/>
      <c r="E23" s="45"/>
      <c r="F23" s="45"/>
      <c r="G23" s="45"/>
      <c r="H23" s="45"/>
      <c r="I23" s="45"/>
      <c r="J23" s="45"/>
      <c r="K23" s="45"/>
      <c r="L23" s="45"/>
    </row>
    <row r="24" spans="1:12" hidden="1" outlineLevel="1" x14ac:dyDescent="0.35">
      <c r="A24" s="45" t="s">
        <v>147</v>
      </c>
      <c r="B24" s="45"/>
      <c r="C24" s="45"/>
      <c r="D24" s="45"/>
      <c r="E24" s="45"/>
      <c r="F24" s="45"/>
      <c r="G24" s="45"/>
      <c r="H24" s="45"/>
      <c r="I24" s="45"/>
      <c r="J24" s="45"/>
      <c r="K24" s="45"/>
      <c r="L24" s="45"/>
    </row>
    <row r="25" spans="1:12" hidden="1" outlineLevel="1" x14ac:dyDescent="0.35">
      <c r="A25" s="45"/>
      <c r="B25" s="45"/>
      <c r="C25" s="45"/>
      <c r="D25" s="45"/>
      <c r="E25" s="45"/>
      <c r="F25" s="45"/>
      <c r="G25" s="45"/>
      <c r="H25" s="45"/>
      <c r="I25" s="45"/>
      <c r="J25" s="45"/>
      <c r="K25" s="45"/>
      <c r="L25" s="45"/>
    </row>
    <row r="26" spans="1:12" hidden="1" outlineLevel="1" x14ac:dyDescent="0.35">
      <c r="A26" s="45"/>
      <c r="B26" s="45"/>
      <c r="C26" s="45"/>
      <c r="D26" s="45"/>
      <c r="E26" s="45"/>
      <c r="F26" s="45"/>
      <c r="G26" s="45"/>
      <c r="H26" s="45"/>
      <c r="I26" s="45"/>
      <c r="J26" s="45"/>
      <c r="K26" s="45"/>
      <c r="L26" s="45"/>
    </row>
    <row r="27" spans="1:12" collapsed="1" x14ac:dyDescent="0.35">
      <c r="A27" s="46" t="s">
        <v>143</v>
      </c>
      <c r="B27" s="45"/>
      <c r="C27" s="45"/>
      <c r="D27" s="45"/>
      <c r="E27" s="45"/>
      <c r="F27" s="45"/>
      <c r="G27" s="45"/>
      <c r="H27" s="45"/>
      <c r="I27" s="45"/>
      <c r="J27" s="45"/>
      <c r="K27" s="45"/>
      <c r="L27" s="45"/>
    </row>
    <row r="28" spans="1:12" x14ac:dyDescent="0.35">
      <c r="A28" s="45"/>
      <c r="B28" s="45"/>
      <c r="C28" s="45"/>
      <c r="D28" s="45"/>
      <c r="E28" s="45"/>
      <c r="F28" s="45"/>
      <c r="G28" s="45"/>
      <c r="H28" s="45"/>
      <c r="I28" s="45"/>
      <c r="J28" s="45"/>
      <c r="K28" s="45"/>
      <c r="L28" s="45"/>
    </row>
    <row r="29" spans="1:12" ht="18.5" x14ac:dyDescent="0.45">
      <c r="A29" s="44" t="s">
        <v>148</v>
      </c>
      <c r="B29" s="45"/>
      <c r="C29" s="45"/>
      <c r="D29" s="45"/>
      <c r="E29" s="45"/>
      <c r="F29" s="45"/>
      <c r="G29" s="45"/>
      <c r="H29" s="45"/>
      <c r="I29" s="45"/>
      <c r="J29" s="45"/>
      <c r="K29" s="45"/>
      <c r="L29" s="45"/>
    </row>
    <row r="30" spans="1:12" ht="29.5" hidden="1" customHeight="1" outlineLevel="1" x14ac:dyDescent="0.35">
      <c r="A30" s="47" t="s">
        <v>149</v>
      </c>
      <c r="B30" s="47"/>
      <c r="C30" s="47"/>
      <c r="D30" s="47"/>
      <c r="E30" s="47"/>
      <c r="F30" s="47"/>
      <c r="G30" s="47"/>
      <c r="H30" s="47"/>
      <c r="I30" s="47"/>
      <c r="J30" s="47"/>
      <c r="K30" s="47"/>
      <c r="L30" s="47"/>
    </row>
    <row r="31" spans="1:12" hidden="1" outlineLevel="1" x14ac:dyDescent="0.35">
      <c r="A31" s="45"/>
      <c r="B31" s="45"/>
      <c r="C31" s="45"/>
      <c r="D31" s="45"/>
      <c r="E31" s="45"/>
      <c r="F31" s="45"/>
      <c r="G31" s="45"/>
      <c r="H31" s="45"/>
      <c r="I31" s="45"/>
      <c r="J31" s="45"/>
      <c r="K31" s="45"/>
      <c r="L31" s="45"/>
    </row>
    <row r="32" spans="1:12" hidden="1" outlineLevel="1" x14ac:dyDescent="0.35">
      <c r="A32" s="45"/>
      <c r="B32" s="45"/>
      <c r="C32" s="45"/>
      <c r="D32" s="45"/>
      <c r="E32" s="45"/>
      <c r="F32" s="45"/>
      <c r="G32" s="45"/>
      <c r="H32" s="45"/>
      <c r="I32" s="45"/>
      <c r="J32" s="45"/>
      <c r="K32" s="45"/>
      <c r="L32" s="45"/>
    </row>
    <row r="33" spans="1:12" collapsed="1" x14ac:dyDescent="0.35">
      <c r="A33" s="46" t="s">
        <v>143</v>
      </c>
      <c r="B33" s="45"/>
      <c r="C33" s="45"/>
      <c r="D33" s="45"/>
      <c r="E33" s="45"/>
      <c r="F33" s="45"/>
      <c r="G33" s="45"/>
      <c r="H33" s="45"/>
      <c r="I33" s="45"/>
      <c r="J33" s="45"/>
      <c r="K33" s="45"/>
      <c r="L33" s="45"/>
    </row>
    <row r="34" spans="1:12" x14ac:dyDescent="0.35">
      <c r="A34" s="45"/>
      <c r="B34" s="45"/>
      <c r="C34" s="45"/>
      <c r="D34" s="45"/>
      <c r="E34" s="45"/>
      <c r="F34" s="45"/>
      <c r="G34" s="45"/>
      <c r="H34" s="45"/>
      <c r="I34" s="45"/>
      <c r="J34" s="45"/>
      <c r="K34" s="45"/>
      <c r="L34" s="45"/>
    </row>
    <row r="35" spans="1:12" ht="18.5" x14ac:dyDescent="0.45">
      <c r="A35" s="44" t="s">
        <v>150</v>
      </c>
      <c r="B35" s="45"/>
      <c r="C35" s="45"/>
      <c r="D35" s="45"/>
      <c r="E35" s="45"/>
      <c r="F35" s="45"/>
      <c r="G35" s="45"/>
      <c r="H35" s="45"/>
      <c r="I35" s="45"/>
      <c r="J35" s="45"/>
      <c r="K35" s="45"/>
      <c r="L35" s="45"/>
    </row>
    <row r="36" spans="1:12" hidden="1" outlineLevel="1" x14ac:dyDescent="0.35">
      <c r="A36" s="45" t="s">
        <v>151</v>
      </c>
      <c r="B36" s="45"/>
      <c r="C36" s="45"/>
      <c r="D36" s="45"/>
      <c r="E36" s="45"/>
      <c r="F36" s="45"/>
      <c r="G36" s="45"/>
      <c r="H36" s="45"/>
      <c r="I36" s="45"/>
      <c r="J36" s="45"/>
      <c r="K36" s="45"/>
      <c r="L36" s="45"/>
    </row>
    <row r="37" spans="1:12" hidden="1" outlineLevel="1" x14ac:dyDescent="0.35">
      <c r="A37" s="45"/>
      <c r="B37" s="45"/>
      <c r="C37" s="45"/>
      <c r="D37" s="45"/>
      <c r="E37" s="45"/>
      <c r="F37" s="45"/>
      <c r="G37" s="45"/>
      <c r="H37" s="45"/>
      <c r="I37" s="45"/>
      <c r="J37" s="45"/>
      <c r="K37" s="45"/>
      <c r="L37" s="45"/>
    </row>
    <row r="38" spans="1:12" hidden="1" outlineLevel="1" x14ac:dyDescent="0.35">
      <c r="A38" s="45"/>
      <c r="B38" s="45"/>
      <c r="C38" s="45"/>
      <c r="D38" s="45"/>
      <c r="E38" s="45"/>
      <c r="F38" s="45"/>
      <c r="G38" s="45"/>
      <c r="H38" s="45"/>
      <c r="I38" s="45"/>
      <c r="J38" s="45"/>
      <c r="K38" s="45"/>
      <c r="L38" s="45"/>
    </row>
    <row r="39" spans="1:12" collapsed="1" x14ac:dyDescent="0.35">
      <c r="A39" s="46" t="s">
        <v>143</v>
      </c>
      <c r="B39" s="45"/>
      <c r="C39" s="45"/>
      <c r="D39" s="45"/>
      <c r="E39" s="45"/>
      <c r="F39" s="45"/>
      <c r="G39" s="45"/>
      <c r="H39" s="45"/>
      <c r="I39" s="45"/>
      <c r="J39" s="45"/>
      <c r="K39" s="45"/>
      <c r="L39" s="45"/>
    </row>
    <row r="40" spans="1:12" x14ac:dyDescent="0.35">
      <c r="A40" s="45"/>
      <c r="B40" s="45"/>
      <c r="C40" s="45"/>
      <c r="D40" s="45"/>
      <c r="E40" s="45"/>
      <c r="F40" s="45"/>
      <c r="G40" s="45"/>
      <c r="H40" s="45"/>
      <c r="I40" s="45"/>
      <c r="J40" s="45"/>
      <c r="K40" s="45"/>
      <c r="L40" s="45"/>
    </row>
    <row r="41" spans="1:12" ht="18.5" x14ac:dyDescent="0.45">
      <c r="A41" s="44" t="s">
        <v>152</v>
      </c>
      <c r="B41" s="45"/>
      <c r="C41" s="45"/>
      <c r="D41" s="45"/>
      <c r="E41" s="45"/>
      <c r="F41" s="45"/>
      <c r="G41" s="45"/>
      <c r="H41" s="45"/>
      <c r="I41" s="45"/>
      <c r="J41" s="45"/>
      <c r="K41" s="45"/>
      <c r="L41" s="45"/>
    </row>
    <row r="42" spans="1:12" ht="44" hidden="1" customHeight="1" outlineLevel="1" x14ac:dyDescent="0.35">
      <c r="A42" s="47" t="s">
        <v>153</v>
      </c>
      <c r="B42" s="47"/>
      <c r="C42" s="47"/>
      <c r="D42" s="47"/>
      <c r="E42" s="47"/>
      <c r="F42" s="47"/>
      <c r="G42" s="47"/>
      <c r="H42" s="47"/>
      <c r="I42" s="47"/>
      <c r="J42" s="47"/>
      <c r="K42" s="47"/>
      <c r="L42" s="47"/>
    </row>
    <row r="43" spans="1:12" hidden="1" outlineLevel="1" x14ac:dyDescent="0.35">
      <c r="A43" s="45"/>
      <c r="B43" s="45"/>
      <c r="C43" s="45"/>
      <c r="D43" s="45"/>
      <c r="E43" s="45"/>
      <c r="F43" s="45"/>
      <c r="G43" s="45"/>
      <c r="H43" s="45"/>
      <c r="I43" s="45"/>
      <c r="J43" s="45"/>
      <c r="K43" s="45"/>
      <c r="L43" s="45"/>
    </row>
    <row r="44" spans="1:12" ht="15" hidden="1" outlineLevel="1" thickBot="1" x14ac:dyDescent="0.4">
      <c r="A44" s="48" t="s">
        <v>154</v>
      </c>
      <c r="B44" s="48"/>
      <c r="C44" s="48"/>
      <c r="D44" s="48"/>
      <c r="E44" s="48"/>
      <c r="F44" s="48"/>
      <c r="G44" s="48" t="s">
        <v>155</v>
      </c>
      <c r="H44" s="48"/>
      <c r="I44" s="48"/>
      <c r="J44" s="48"/>
      <c r="K44" s="48"/>
      <c r="L44" s="48"/>
    </row>
    <row r="45" spans="1:12" ht="15" hidden="1" outlineLevel="1" thickBot="1" x14ac:dyDescent="0.4">
      <c r="A45" s="49"/>
      <c r="B45" s="49"/>
      <c r="C45" s="49"/>
      <c r="D45" s="49"/>
      <c r="E45" s="49"/>
      <c r="F45" s="49"/>
      <c r="G45" s="49"/>
      <c r="H45" s="49"/>
      <c r="I45" s="49"/>
      <c r="J45" s="49"/>
      <c r="K45" s="49"/>
      <c r="L45" s="49"/>
    </row>
    <row r="46" spans="1:12" ht="15" hidden="1" outlineLevel="1" thickBot="1" x14ac:dyDescent="0.4">
      <c r="A46" s="49"/>
      <c r="B46" s="49"/>
      <c r="C46" s="49"/>
      <c r="D46" s="49"/>
      <c r="E46" s="49"/>
      <c r="F46" s="49"/>
      <c r="G46" s="49"/>
      <c r="H46" s="49"/>
      <c r="I46" s="49"/>
      <c r="J46" s="49"/>
      <c r="K46" s="49"/>
      <c r="L46" s="49"/>
    </row>
    <row r="47" spans="1:12" ht="15" hidden="1" outlineLevel="1" thickBot="1" x14ac:dyDescent="0.4">
      <c r="A47" s="49"/>
      <c r="B47" s="49"/>
      <c r="C47" s="49"/>
      <c r="D47" s="49"/>
      <c r="E47" s="49"/>
      <c r="F47" s="49"/>
      <c r="G47" s="49"/>
      <c r="H47" s="49"/>
      <c r="I47" s="49"/>
      <c r="J47" s="49"/>
      <c r="K47" s="49"/>
      <c r="L47" s="49"/>
    </row>
    <row r="48" spans="1:12" ht="15" hidden="1" outlineLevel="1" thickBot="1" x14ac:dyDescent="0.4">
      <c r="A48" s="49"/>
      <c r="B48" s="49"/>
      <c r="C48" s="49"/>
      <c r="D48" s="49"/>
      <c r="E48" s="49"/>
      <c r="F48" s="49"/>
      <c r="G48" s="49"/>
      <c r="H48" s="49"/>
      <c r="I48" s="49"/>
      <c r="J48" s="49"/>
      <c r="K48" s="49"/>
      <c r="L48" s="49"/>
    </row>
    <row r="49" spans="1:12" ht="15" hidden="1" outlineLevel="1" thickBot="1" x14ac:dyDescent="0.4">
      <c r="A49" s="49"/>
      <c r="B49" s="49"/>
      <c r="C49" s="49"/>
      <c r="D49" s="49"/>
      <c r="E49" s="49"/>
      <c r="F49" s="49"/>
      <c r="G49" s="49"/>
      <c r="H49" s="49"/>
      <c r="I49" s="49"/>
      <c r="J49" s="49"/>
      <c r="K49" s="49"/>
      <c r="L49" s="49"/>
    </row>
    <row r="50" spans="1:12" ht="15" hidden="1" outlineLevel="1" thickBot="1" x14ac:dyDescent="0.4">
      <c r="A50" s="49"/>
      <c r="B50" s="49"/>
      <c r="C50" s="49"/>
      <c r="D50" s="49"/>
      <c r="E50" s="49"/>
      <c r="F50" s="49"/>
      <c r="G50" s="49"/>
      <c r="H50" s="49"/>
      <c r="I50" s="49"/>
      <c r="J50" s="49"/>
      <c r="K50" s="49"/>
      <c r="L50" s="49"/>
    </row>
    <row r="51" spans="1:12" hidden="1" outlineLevel="1" x14ac:dyDescent="0.35">
      <c r="A51" s="45"/>
      <c r="B51" s="45"/>
      <c r="C51" s="45"/>
      <c r="D51" s="45"/>
      <c r="E51" s="45"/>
      <c r="F51" s="45"/>
      <c r="G51" s="45"/>
      <c r="H51" s="45"/>
      <c r="I51" s="45"/>
      <c r="J51" s="45"/>
      <c r="K51" s="45"/>
      <c r="L51" s="45"/>
    </row>
    <row r="52" spans="1:12" collapsed="1" x14ac:dyDescent="0.35">
      <c r="A52" s="46" t="s">
        <v>143</v>
      </c>
      <c r="B52" s="45"/>
      <c r="C52" s="45"/>
      <c r="D52" s="45"/>
      <c r="E52" s="45"/>
      <c r="F52" s="45"/>
      <c r="G52" s="45"/>
      <c r="H52" s="45"/>
      <c r="I52" s="45"/>
      <c r="J52" s="45"/>
      <c r="K52" s="45"/>
      <c r="L52" s="45"/>
    </row>
    <row r="54" spans="1:12" ht="18.5" x14ac:dyDescent="0.45">
      <c r="A54" s="35" t="s">
        <v>156</v>
      </c>
      <c r="B54" s="36"/>
      <c r="C54" s="36"/>
      <c r="D54" s="36"/>
      <c r="E54" s="36"/>
      <c r="F54" s="36"/>
      <c r="G54" s="36"/>
      <c r="H54" s="36"/>
      <c r="I54" s="36"/>
      <c r="J54" s="36"/>
      <c r="K54" s="36"/>
      <c r="L54" s="36"/>
    </row>
    <row r="55" spans="1:12" ht="15" hidden="1" customHeight="1" outlineLevel="1" x14ac:dyDescent="0.35">
      <c r="A55" s="37" t="s">
        <v>157</v>
      </c>
      <c r="B55" s="37"/>
      <c r="C55" s="37"/>
      <c r="D55" s="37"/>
      <c r="E55" s="37"/>
      <c r="F55" s="37"/>
      <c r="G55" s="37"/>
      <c r="H55" s="37"/>
      <c r="I55" s="37"/>
      <c r="J55" s="37"/>
      <c r="K55" s="37"/>
      <c r="L55" s="37"/>
    </row>
    <row r="56" spans="1:12" hidden="1" outlineLevel="1" x14ac:dyDescent="0.35">
      <c r="A56" s="36"/>
      <c r="B56" s="36"/>
      <c r="C56" s="36"/>
      <c r="D56" s="36"/>
      <c r="E56" s="36"/>
      <c r="F56" s="36"/>
      <c r="G56" s="36"/>
      <c r="H56" s="36"/>
      <c r="I56" s="36"/>
      <c r="J56" s="36"/>
      <c r="K56" s="36"/>
      <c r="L56" s="36"/>
    </row>
    <row r="57" spans="1:12" hidden="1" outlineLevel="1" x14ac:dyDescent="0.35">
      <c r="A57" s="36"/>
      <c r="B57" s="36"/>
      <c r="C57" s="36"/>
      <c r="D57" s="36"/>
      <c r="E57" s="36"/>
      <c r="F57" s="36"/>
      <c r="G57" s="36"/>
      <c r="H57" s="36"/>
      <c r="I57" s="36"/>
      <c r="J57" s="36"/>
      <c r="K57" s="36"/>
      <c r="L57" s="36"/>
    </row>
    <row r="58" spans="1:12" collapsed="1" x14ac:dyDescent="0.35">
      <c r="A58" s="38" t="s">
        <v>143</v>
      </c>
      <c r="B58" s="36"/>
      <c r="C58" s="36"/>
      <c r="D58" s="36"/>
      <c r="E58" s="36"/>
      <c r="F58" s="36"/>
      <c r="G58" s="36"/>
      <c r="H58" s="36"/>
      <c r="I58" s="36"/>
      <c r="J58" s="36"/>
      <c r="K58" s="36"/>
      <c r="L58" s="36"/>
    </row>
    <row r="59" spans="1:12" x14ac:dyDescent="0.35">
      <c r="A59" s="36"/>
      <c r="B59" s="36"/>
      <c r="C59" s="36"/>
      <c r="D59" s="36"/>
      <c r="E59" s="36"/>
      <c r="F59" s="36"/>
      <c r="G59" s="36"/>
      <c r="H59" s="36"/>
      <c r="I59" s="36"/>
      <c r="J59" s="36"/>
      <c r="K59" s="36"/>
      <c r="L59" s="36"/>
    </row>
    <row r="60" spans="1:12" ht="18.5" x14ac:dyDescent="0.45">
      <c r="A60" s="35" t="s">
        <v>158</v>
      </c>
      <c r="B60" s="36"/>
      <c r="C60" s="36"/>
      <c r="D60" s="36"/>
      <c r="E60" s="36"/>
      <c r="F60" s="36"/>
      <c r="G60" s="36"/>
      <c r="H60" s="36"/>
      <c r="I60" s="36"/>
      <c r="J60" s="36"/>
      <c r="K60" s="36"/>
      <c r="L60" s="36"/>
    </row>
    <row r="61" spans="1:12" ht="29.5" hidden="1" customHeight="1" outlineLevel="1" x14ac:dyDescent="0.35">
      <c r="A61" s="37" t="s">
        <v>159</v>
      </c>
      <c r="B61" s="37"/>
      <c r="C61" s="37"/>
      <c r="D61" s="37"/>
      <c r="E61" s="37"/>
      <c r="F61" s="37"/>
      <c r="G61" s="37"/>
      <c r="H61" s="37"/>
      <c r="I61" s="37"/>
      <c r="J61" s="37"/>
      <c r="K61" s="37"/>
      <c r="L61" s="37"/>
    </row>
    <row r="62" spans="1:12" ht="13.5" hidden="1" customHeight="1" outlineLevel="1" thickBot="1" x14ac:dyDescent="0.4">
      <c r="A62" s="39"/>
      <c r="B62" s="39"/>
      <c r="C62" s="39"/>
      <c r="D62" s="39"/>
      <c r="E62" s="39"/>
      <c r="F62" s="39"/>
      <c r="G62" s="39"/>
      <c r="H62" s="39"/>
      <c r="I62" s="39"/>
      <c r="J62" s="39"/>
      <c r="K62" s="39"/>
      <c r="L62" s="39"/>
    </row>
    <row r="63" spans="1:12" ht="29.5" hidden="1" customHeight="1" outlineLevel="1" thickBot="1" x14ac:dyDescent="0.4">
      <c r="A63" s="40" t="s">
        <v>160</v>
      </c>
      <c r="B63" s="40"/>
      <c r="C63" s="40"/>
      <c r="D63" s="40" t="s">
        <v>161</v>
      </c>
      <c r="E63" s="40"/>
      <c r="F63" s="40"/>
      <c r="G63" s="40" t="s">
        <v>162</v>
      </c>
      <c r="H63" s="40"/>
      <c r="I63" s="40"/>
      <c r="J63" s="40" t="s">
        <v>163</v>
      </c>
      <c r="K63" s="40"/>
      <c r="L63" s="40"/>
    </row>
    <row r="64" spans="1:12" ht="29.5" hidden="1" customHeight="1" outlineLevel="1" thickBot="1" x14ac:dyDescent="0.4">
      <c r="A64" s="41"/>
      <c r="B64" s="41"/>
      <c r="C64" s="41"/>
      <c r="D64" s="41"/>
      <c r="E64" s="41"/>
      <c r="F64" s="41"/>
      <c r="G64" s="41"/>
      <c r="H64" s="41"/>
      <c r="I64" s="41"/>
      <c r="J64" s="41"/>
      <c r="K64" s="41"/>
      <c r="L64" s="41"/>
    </row>
    <row r="65" spans="1:12" ht="29.5" hidden="1" customHeight="1" outlineLevel="1" thickBot="1" x14ac:dyDescent="0.4">
      <c r="A65" s="41"/>
      <c r="B65" s="41"/>
      <c r="C65" s="41"/>
      <c r="D65" s="41"/>
      <c r="E65" s="41"/>
      <c r="F65" s="41"/>
      <c r="G65" s="41"/>
      <c r="H65" s="41"/>
      <c r="I65" s="41"/>
      <c r="J65" s="41"/>
      <c r="K65" s="41"/>
      <c r="L65" s="41"/>
    </row>
    <row r="66" spans="1:12" ht="29.5" hidden="1" customHeight="1" outlineLevel="1" thickBot="1" x14ac:dyDescent="0.4">
      <c r="A66" s="41"/>
      <c r="B66" s="41"/>
      <c r="C66" s="41"/>
      <c r="D66" s="41"/>
      <c r="E66" s="41"/>
      <c r="F66" s="41"/>
      <c r="G66" s="41"/>
      <c r="H66" s="41"/>
      <c r="I66" s="41"/>
      <c r="J66" s="41"/>
      <c r="K66" s="41"/>
      <c r="L66" s="41"/>
    </row>
    <row r="67" spans="1:12" ht="29.5" hidden="1" customHeight="1" outlineLevel="1" thickBot="1" x14ac:dyDescent="0.4">
      <c r="A67" s="41"/>
      <c r="B67" s="41"/>
      <c r="C67" s="41"/>
      <c r="D67" s="41"/>
      <c r="E67" s="41"/>
      <c r="F67" s="41"/>
      <c r="G67" s="41"/>
      <c r="H67" s="41"/>
      <c r="I67" s="41"/>
      <c r="J67" s="41"/>
      <c r="K67" s="41"/>
      <c r="L67" s="41"/>
    </row>
    <row r="68" spans="1:12" ht="29.5" hidden="1" customHeight="1" outlineLevel="1" thickBot="1" x14ac:dyDescent="0.4">
      <c r="A68" s="41"/>
      <c r="B68" s="41"/>
      <c r="C68" s="41"/>
      <c r="D68" s="41"/>
      <c r="E68" s="41"/>
      <c r="F68" s="41"/>
      <c r="G68" s="41"/>
      <c r="H68" s="41"/>
      <c r="I68" s="41"/>
      <c r="J68" s="41"/>
      <c r="K68" s="41"/>
      <c r="L68" s="41"/>
    </row>
    <row r="69" spans="1:12" ht="29.5" hidden="1" customHeight="1" outlineLevel="1" thickBot="1" x14ac:dyDescent="0.4">
      <c r="A69" s="41"/>
      <c r="B69" s="41"/>
      <c r="C69" s="41"/>
      <c r="D69" s="41"/>
      <c r="E69" s="41"/>
      <c r="F69" s="41"/>
      <c r="G69" s="41"/>
      <c r="H69" s="41"/>
      <c r="I69" s="41"/>
      <c r="J69" s="41"/>
      <c r="K69" s="41"/>
      <c r="L69" s="41"/>
    </row>
    <row r="70" spans="1:12" hidden="1" outlineLevel="1" x14ac:dyDescent="0.35">
      <c r="A70" s="36"/>
      <c r="B70" s="36"/>
      <c r="C70" s="36"/>
      <c r="D70" s="36"/>
      <c r="E70" s="36"/>
      <c r="F70" s="36"/>
      <c r="G70" s="36"/>
      <c r="H70" s="36"/>
      <c r="I70" s="36"/>
      <c r="J70" s="36"/>
      <c r="K70" s="36"/>
      <c r="L70" s="36"/>
    </row>
    <row r="71" spans="1:12" hidden="1" outlineLevel="1" x14ac:dyDescent="0.35">
      <c r="A71" s="36"/>
      <c r="B71" s="36"/>
      <c r="C71" s="36"/>
      <c r="D71" s="36"/>
      <c r="E71" s="36"/>
      <c r="F71" s="36"/>
      <c r="G71" s="36"/>
      <c r="H71" s="36"/>
      <c r="I71" s="36"/>
      <c r="J71" s="36"/>
      <c r="K71" s="36"/>
      <c r="L71" s="36"/>
    </row>
    <row r="72" spans="1:12" collapsed="1" x14ac:dyDescent="0.35">
      <c r="A72" s="38" t="s">
        <v>143</v>
      </c>
      <c r="B72" s="36"/>
      <c r="C72" s="36"/>
      <c r="D72" s="36"/>
      <c r="E72" s="36"/>
      <c r="F72" s="36"/>
      <c r="G72" s="36"/>
      <c r="H72" s="36"/>
      <c r="I72" s="36"/>
      <c r="J72" s="36"/>
      <c r="K72" s="36"/>
      <c r="L72" s="36"/>
    </row>
    <row r="73" spans="1:12" x14ac:dyDescent="0.35">
      <c r="A73" s="36"/>
      <c r="B73" s="36"/>
      <c r="C73" s="36"/>
      <c r="D73" s="36"/>
      <c r="E73" s="36"/>
      <c r="F73" s="36"/>
      <c r="G73" s="36"/>
      <c r="H73" s="36"/>
      <c r="I73" s="36"/>
      <c r="J73" s="36"/>
      <c r="K73" s="36"/>
      <c r="L73" s="36"/>
    </row>
    <row r="74" spans="1:12" ht="18.5" x14ac:dyDescent="0.45">
      <c r="A74" s="35" t="s">
        <v>164</v>
      </c>
      <c r="B74" s="36"/>
      <c r="C74" s="36"/>
      <c r="D74" s="36"/>
      <c r="E74" s="36"/>
      <c r="F74" s="36"/>
      <c r="G74" s="36"/>
      <c r="H74" s="36"/>
      <c r="I74" s="36"/>
      <c r="J74" s="36"/>
      <c r="K74" s="36"/>
      <c r="L74" s="36"/>
    </row>
    <row r="75" spans="1:12" ht="14" hidden="1" customHeight="1" outlineLevel="1" x14ac:dyDescent="0.35">
      <c r="A75" s="37" t="s">
        <v>165</v>
      </c>
      <c r="B75" s="37"/>
      <c r="C75" s="37"/>
      <c r="D75" s="37"/>
      <c r="E75" s="37"/>
      <c r="F75" s="37"/>
      <c r="G75" s="37"/>
      <c r="H75" s="37"/>
      <c r="I75" s="37"/>
      <c r="J75" s="37"/>
      <c r="K75" s="37"/>
      <c r="L75" s="37"/>
    </row>
    <row r="76" spans="1:12" ht="15" hidden="1" outlineLevel="1" thickBot="1" x14ac:dyDescent="0.4">
      <c r="A76" s="36"/>
      <c r="B76" s="36"/>
      <c r="C76" s="36"/>
      <c r="D76" s="36"/>
      <c r="E76" s="36"/>
      <c r="F76" s="36"/>
      <c r="G76" s="36"/>
      <c r="H76" s="36"/>
      <c r="I76" s="36"/>
      <c r="J76" s="36"/>
      <c r="K76" s="36"/>
      <c r="L76" s="36"/>
    </row>
    <row r="77" spans="1:12" ht="15" hidden="1" outlineLevel="1" thickBot="1" x14ac:dyDescent="0.4">
      <c r="A77" s="42" t="s">
        <v>154</v>
      </c>
      <c r="B77" s="42"/>
      <c r="C77" s="42"/>
      <c r="D77" s="42"/>
      <c r="E77" s="42"/>
      <c r="F77" s="42"/>
      <c r="G77" s="42" t="s">
        <v>155</v>
      </c>
      <c r="H77" s="42"/>
      <c r="I77" s="42"/>
      <c r="J77" s="42"/>
      <c r="K77" s="42"/>
      <c r="L77" s="42"/>
    </row>
    <row r="78" spans="1:12" ht="15" hidden="1" outlineLevel="1" thickBot="1" x14ac:dyDescent="0.4">
      <c r="A78" s="43"/>
      <c r="B78" s="43"/>
      <c r="C78" s="43"/>
      <c r="D78" s="43"/>
      <c r="E78" s="43"/>
      <c r="F78" s="43"/>
      <c r="G78" s="43"/>
      <c r="H78" s="43"/>
      <c r="I78" s="43"/>
      <c r="J78" s="43"/>
      <c r="K78" s="43"/>
      <c r="L78" s="43"/>
    </row>
    <row r="79" spans="1:12" ht="15" hidden="1" outlineLevel="1" thickBot="1" x14ac:dyDescent="0.4">
      <c r="A79" s="43"/>
      <c r="B79" s="43"/>
      <c r="C79" s="43"/>
      <c r="D79" s="43"/>
      <c r="E79" s="43"/>
      <c r="F79" s="43"/>
      <c r="G79" s="43"/>
      <c r="H79" s="43"/>
      <c r="I79" s="43"/>
      <c r="J79" s="43"/>
      <c r="K79" s="43"/>
      <c r="L79" s="43"/>
    </row>
    <row r="80" spans="1:12" ht="15" hidden="1" outlineLevel="1" thickBot="1" x14ac:dyDescent="0.4">
      <c r="A80" s="43"/>
      <c r="B80" s="43"/>
      <c r="C80" s="43"/>
      <c r="D80" s="43"/>
      <c r="E80" s="43"/>
      <c r="F80" s="43"/>
      <c r="G80" s="43"/>
      <c r="H80" s="43"/>
      <c r="I80" s="43"/>
      <c r="J80" s="43"/>
      <c r="K80" s="43"/>
      <c r="L80" s="43"/>
    </row>
    <row r="81" spans="1:12" ht="15" hidden="1" outlineLevel="1" thickBot="1" x14ac:dyDescent="0.4">
      <c r="A81" s="43"/>
      <c r="B81" s="43"/>
      <c r="C81" s="43"/>
      <c r="D81" s="43"/>
      <c r="E81" s="43"/>
      <c r="F81" s="43"/>
      <c r="G81" s="43"/>
      <c r="H81" s="43"/>
      <c r="I81" s="43"/>
      <c r="J81" s="43"/>
      <c r="K81" s="43"/>
      <c r="L81" s="43"/>
    </row>
    <row r="82" spans="1:12" ht="15" hidden="1" outlineLevel="1" thickBot="1" x14ac:dyDescent="0.4">
      <c r="A82" s="43"/>
      <c r="B82" s="43"/>
      <c r="C82" s="43"/>
      <c r="D82" s="43"/>
      <c r="E82" s="43"/>
      <c r="F82" s="43"/>
      <c r="G82" s="43"/>
      <c r="H82" s="43"/>
      <c r="I82" s="43"/>
      <c r="J82" s="43"/>
      <c r="K82" s="43"/>
      <c r="L82" s="43"/>
    </row>
    <row r="83" spans="1:12" ht="15" hidden="1" outlineLevel="1" thickBot="1" x14ac:dyDescent="0.4">
      <c r="A83" s="43"/>
      <c r="B83" s="43"/>
      <c r="C83" s="43"/>
      <c r="D83" s="43"/>
      <c r="E83" s="43"/>
      <c r="F83" s="43"/>
      <c r="G83" s="43"/>
      <c r="H83" s="43"/>
      <c r="I83" s="43"/>
      <c r="J83" s="43"/>
      <c r="K83" s="43"/>
      <c r="L83" s="43"/>
    </row>
    <row r="84" spans="1:12" hidden="1" outlineLevel="1" x14ac:dyDescent="0.35">
      <c r="A84" s="36"/>
      <c r="B84" s="36"/>
      <c r="C84" s="36"/>
      <c r="D84" s="36"/>
      <c r="E84" s="36"/>
      <c r="F84" s="36"/>
      <c r="G84" s="36"/>
      <c r="H84" s="36"/>
      <c r="I84" s="36"/>
      <c r="J84" s="36"/>
      <c r="K84" s="36"/>
      <c r="L84" s="36"/>
    </row>
    <row r="85" spans="1:12" collapsed="1" x14ac:dyDescent="0.35">
      <c r="A85" s="38" t="s">
        <v>143</v>
      </c>
      <c r="B85" s="36"/>
      <c r="C85" s="36"/>
      <c r="D85" s="36"/>
      <c r="E85" s="36"/>
      <c r="F85" s="36"/>
      <c r="G85" s="36"/>
      <c r="H85" s="36"/>
      <c r="I85" s="36"/>
      <c r="J85" s="36"/>
      <c r="K85" s="36"/>
      <c r="L85" s="36"/>
    </row>
  </sheetData>
  <mergeCells count="62">
    <mergeCell ref="A81:F81"/>
    <mergeCell ref="G81:L81"/>
    <mergeCell ref="A82:F82"/>
    <mergeCell ref="G82:L82"/>
    <mergeCell ref="A83:F83"/>
    <mergeCell ref="G83:L83"/>
    <mergeCell ref="A78:F78"/>
    <mergeCell ref="G78:L78"/>
    <mergeCell ref="A79:F79"/>
    <mergeCell ref="G79:L79"/>
    <mergeCell ref="A80:F80"/>
    <mergeCell ref="G80:L80"/>
    <mergeCell ref="A69:C69"/>
    <mergeCell ref="D69:F69"/>
    <mergeCell ref="G69:I69"/>
    <mergeCell ref="J69:L69"/>
    <mergeCell ref="A75:L75"/>
    <mergeCell ref="A77:F77"/>
    <mergeCell ref="G77:L77"/>
    <mergeCell ref="A67:C67"/>
    <mergeCell ref="D67:F67"/>
    <mergeCell ref="G67:I67"/>
    <mergeCell ref="J67:L67"/>
    <mergeCell ref="A68:C68"/>
    <mergeCell ref="D68:F68"/>
    <mergeCell ref="G68:I68"/>
    <mergeCell ref="J68:L68"/>
    <mergeCell ref="A65:C65"/>
    <mergeCell ref="D65:F65"/>
    <mergeCell ref="G65:I65"/>
    <mergeCell ref="J65:L65"/>
    <mergeCell ref="A66:C66"/>
    <mergeCell ref="D66:F66"/>
    <mergeCell ref="G66:I66"/>
    <mergeCell ref="J66:L66"/>
    <mergeCell ref="A63:C63"/>
    <mergeCell ref="D63:F63"/>
    <mergeCell ref="G63:I63"/>
    <mergeCell ref="J63:L63"/>
    <mergeCell ref="A64:C64"/>
    <mergeCell ref="D64:F64"/>
    <mergeCell ref="G64:I64"/>
    <mergeCell ref="J64:L64"/>
    <mergeCell ref="A49:F49"/>
    <mergeCell ref="G49:L49"/>
    <mergeCell ref="A50:F50"/>
    <mergeCell ref="G50:L50"/>
    <mergeCell ref="A55:L55"/>
    <mergeCell ref="A61:L61"/>
    <mergeCell ref="A46:F46"/>
    <mergeCell ref="G46:L46"/>
    <mergeCell ref="A47:F47"/>
    <mergeCell ref="G47:L47"/>
    <mergeCell ref="A48:F48"/>
    <mergeCell ref="G48:L48"/>
    <mergeCell ref="A1:L1"/>
    <mergeCell ref="A30:L30"/>
    <mergeCell ref="A42:L42"/>
    <mergeCell ref="A44:F44"/>
    <mergeCell ref="G44:L44"/>
    <mergeCell ref="A45:F45"/>
    <mergeCell ref="G45:L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43B87-2F2F-4657-A539-5FD7A6DCA3D9}">
  <sheetPr>
    <tabColor theme="7" tint="0.59999389629810485"/>
  </sheetPr>
  <dimension ref="A1:L32"/>
  <sheetViews>
    <sheetView topLeftCell="A10" workbookViewId="0">
      <selection activeCell="I14" sqref="I14"/>
    </sheetView>
  </sheetViews>
  <sheetFormatPr defaultRowHeight="14.5" x14ac:dyDescent="0.35"/>
  <cols>
    <col min="1" max="3" width="17.36328125" customWidth="1"/>
    <col min="9" max="10" width="16.453125" customWidth="1"/>
    <col min="11" max="11" width="13.26953125" customWidth="1"/>
  </cols>
  <sheetData>
    <row r="1" spans="1:12" ht="18.5" x14ac:dyDescent="0.45">
      <c r="A1" s="27" t="s">
        <v>127</v>
      </c>
    </row>
    <row r="2" spans="1:12" x14ac:dyDescent="0.35">
      <c r="A2" t="s">
        <v>112</v>
      </c>
      <c r="B2" t="s">
        <v>128</v>
      </c>
    </row>
    <row r="3" spans="1:12" x14ac:dyDescent="0.35">
      <c r="A3" t="s">
        <v>113</v>
      </c>
      <c r="B3" t="s">
        <v>114</v>
      </c>
    </row>
    <row r="4" spans="1:12" x14ac:dyDescent="0.35">
      <c r="A4" t="s">
        <v>115</v>
      </c>
      <c r="B4" t="s">
        <v>116</v>
      </c>
    </row>
    <row r="5" spans="1:12" x14ac:dyDescent="0.35">
      <c r="A5" t="s">
        <v>117</v>
      </c>
      <c r="B5" t="s">
        <v>134</v>
      </c>
    </row>
    <row r="6" spans="1:12" x14ac:dyDescent="0.35">
      <c r="A6" t="s">
        <v>118</v>
      </c>
      <c r="B6" t="s">
        <v>135</v>
      </c>
    </row>
    <row r="7" spans="1:12" x14ac:dyDescent="0.35">
      <c r="A7" t="s">
        <v>119</v>
      </c>
      <c r="B7" t="s">
        <v>120</v>
      </c>
    </row>
    <row r="8" spans="1:12" x14ac:dyDescent="0.35">
      <c r="A8" t="s">
        <v>121</v>
      </c>
      <c r="B8" t="s">
        <v>122</v>
      </c>
    </row>
    <row r="9" spans="1:12" x14ac:dyDescent="0.35">
      <c r="A9" t="s">
        <v>123</v>
      </c>
      <c r="B9" t="s">
        <v>136</v>
      </c>
    </row>
    <row r="10" spans="1:12" x14ac:dyDescent="0.35">
      <c r="A10" t="s">
        <v>125</v>
      </c>
      <c r="B10" t="s">
        <v>126</v>
      </c>
    </row>
    <row r="12" spans="1:12" x14ac:dyDescent="0.35">
      <c r="A12" s="28" t="s">
        <v>22</v>
      </c>
      <c r="B12" s="28"/>
      <c r="C12" s="28"/>
      <c r="H12" s="28" t="s">
        <v>124</v>
      </c>
      <c r="I12" s="28"/>
      <c r="J12" s="28"/>
      <c r="K12" s="28"/>
      <c r="L12" s="28"/>
    </row>
    <row r="13" spans="1:12" x14ac:dyDescent="0.35">
      <c r="A13" s="23" t="s">
        <v>87</v>
      </c>
      <c r="B13" s="23" t="s">
        <v>88</v>
      </c>
      <c r="C13" s="23" t="s">
        <v>89</v>
      </c>
      <c r="H13" s="11" t="s">
        <v>105</v>
      </c>
      <c r="I13" s="11" t="s">
        <v>5</v>
      </c>
      <c r="J13" s="11" t="s">
        <v>110</v>
      </c>
      <c r="K13" s="11" t="s">
        <v>106</v>
      </c>
      <c r="L13" s="11" t="s">
        <v>111</v>
      </c>
    </row>
    <row r="14" spans="1:12" x14ac:dyDescent="0.35">
      <c r="A14" s="24" t="s">
        <v>90</v>
      </c>
      <c r="B14" s="24" t="s">
        <v>93</v>
      </c>
      <c r="C14" s="24" t="s">
        <v>96</v>
      </c>
      <c r="H14" s="11">
        <v>0</v>
      </c>
      <c r="I14" s="23" t="s">
        <v>7</v>
      </c>
      <c r="J14" s="23" t="s">
        <v>22</v>
      </c>
      <c r="K14" s="11"/>
    </row>
    <row r="15" spans="1:12" x14ac:dyDescent="0.35">
      <c r="A15" s="24" t="s">
        <v>91</v>
      </c>
      <c r="B15" s="26" t="s">
        <v>102</v>
      </c>
      <c r="C15" s="24" t="s">
        <v>97</v>
      </c>
      <c r="H15" s="11">
        <v>1</v>
      </c>
      <c r="I15" s="23" t="s">
        <v>87</v>
      </c>
      <c r="J15" s="23" t="s">
        <v>107</v>
      </c>
      <c r="K15" s="11">
        <v>0</v>
      </c>
    </row>
    <row r="16" spans="1:12" x14ac:dyDescent="0.35">
      <c r="A16" s="26" t="s">
        <v>99</v>
      </c>
      <c r="B16" s="26" t="s">
        <v>103</v>
      </c>
      <c r="C16" s="24" t="s">
        <v>98</v>
      </c>
      <c r="H16" s="11">
        <v>2</v>
      </c>
      <c r="I16" s="24" t="s">
        <v>90</v>
      </c>
      <c r="J16" s="24" t="s">
        <v>108</v>
      </c>
      <c r="K16" s="11">
        <v>1</v>
      </c>
    </row>
    <row r="17" spans="1:11" x14ac:dyDescent="0.35">
      <c r="A17" s="26" t="s">
        <v>100</v>
      </c>
      <c r="B17" s="26" t="s">
        <v>104</v>
      </c>
      <c r="C17" s="24"/>
      <c r="H17" s="11">
        <v>3</v>
      </c>
      <c r="I17" s="24" t="s">
        <v>91</v>
      </c>
      <c r="J17" s="24" t="s">
        <v>108</v>
      </c>
      <c r="K17" s="11">
        <v>1</v>
      </c>
    </row>
    <row r="18" spans="1:11" x14ac:dyDescent="0.35">
      <c r="A18" s="26" t="s">
        <v>101</v>
      </c>
      <c r="B18" s="24" t="s">
        <v>94</v>
      </c>
      <c r="C18" s="24"/>
      <c r="H18" s="11">
        <v>4</v>
      </c>
      <c r="I18" s="26" t="s">
        <v>99</v>
      </c>
      <c r="J18" s="26" t="s">
        <v>109</v>
      </c>
      <c r="K18" s="11">
        <v>3</v>
      </c>
    </row>
    <row r="19" spans="1:11" x14ac:dyDescent="0.35">
      <c r="A19" s="24" t="s">
        <v>92</v>
      </c>
      <c r="B19" s="24" t="s">
        <v>95</v>
      </c>
      <c r="C19" s="24"/>
      <c r="H19" s="11">
        <v>5</v>
      </c>
      <c r="I19" s="26" t="s">
        <v>100</v>
      </c>
      <c r="J19" s="26" t="s">
        <v>109</v>
      </c>
      <c r="K19" s="11">
        <v>3</v>
      </c>
    </row>
    <row r="20" spans="1:11" x14ac:dyDescent="0.35">
      <c r="H20" s="11">
        <v>6</v>
      </c>
      <c r="I20" s="26" t="s">
        <v>101</v>
      </c>
      <c r="J20" s="26" t="s">
        <v>109</v>
      </c>
      <c r="K20" s="11">
        <v>3</v>
      </c>
    </row>
    <row r="21" spans="1:11" x14ac:dyDescent="0.35">
      <c r="H21" s="11">
        <v>7</v>
      </c>
      <c r="I21" s="24" t="s">
        <v>92</v>
      </c>
      <c r="J21" s="24" t="s">
        <v>108</v>
      </c>
      <c r="K21" s="11">
        <v>1</v>
      </c>
    </row>
    <row r="22" spans="1:11" x14ac:dyDescent="0.35">
      <c r="H22" s="11">
        <v>8</v>
      </c>
      <c r="I22" s="23" t="s">
        <v>88</v>
      </c>
      <c r="J22" s="23" t="s">
        <v>107</v>
      </c>
      <c r="K22" s="11">
        <v>0</v>
      </c>
    </row>
    <row r="23" spans="1:11" x14ac:dyDescent="0.35">
      <c r="H23" s="11">
        <v>9</v>
      </c>
      <c r="I23" s="24" t="s">
        <v>93</v>
      </c>
      <c r="J23" s="24" t="s">
        <v>108</v>
      </c>
      <c r="K23" s="11">
        <v>8</v>
      </c>
    </row>
    <row r="24" spans="1:11" x14ac:dyDescent="0.35">
      <c r="H24" s="11">
        <v>10</v>
      </c>
      <c r="I24" s="26" t="s">
        <v>102</v>
      </c>
      <c r="J24" s="26" t="s">
        <v>109</v>
      </c>
      <c r="K24" s="11">
        <v>9</v>
      </c>
    </row>
    <row r="25" spans="1:11" x14ac:dyDescent="0.35">
      <c r="H25" s="11">
        <v>11</v>
      </c>
      <c r="I25" s="26" t="s">
        <v>103</v>
      </c>
      <c r="J25" s="26" t="s">
        <v>109</v>
      </c>
      <c r="K25" s="11">
        <v>9</v>
      </c>
    </row>
    <row r="26" spans="1:11" x14ac:dyDescent="0.35">
      <c r="H26" s="11">
        <v>12</v>
      </c>
      <c r="I26" s="26" t="s">
        <v>104</v>
      </c>
      <c r="J26" s="26" t="s">
        <v>109</v>
      </c>
      <c r="K26" s="11">
        <v>9</v>
      </c>
    </row>
    <row r="27" spans="1:11" x14ac:dyDescent="0.35">
      <c r="H27" s="11">
        <v>13</v>
      </c>
      <c r="I27" s="24" t="s">
        <v>94</v>
      </c>
      <c r="J27" s="24" t="s">
        <v>108</v>
      </c>
      <c r="K27" s="11">
        <v>8</v>
      </c>
    </row>
    <row r="28" spans="1:11" x14ac:dyDescent="0.35">
      <c r="H28" s="11">
        <v>14</v>
      </c>
      <c r="I28" s="24" t="s">
        <v>95</v>
      </c>
      <c r="J28" s="24" t="s">
        <v>108</v>
      </c>
      <c r="K28" s="11">
        <v>8</v>
      </c>
    </row>
    <row r="29" spans="1:11" x14ac:dyDescent="0.35">
      <c r="H29" s="11">
        <v>15</v>
      </c>
      <c r="I29" s="23" t="s">
        <v>89</v>
      </c>
      <c r="J29" s="23" t="s">
        <v>107</v>
      </c>
      <c r="K29" s="11">
        <v>0</v>
      </c>
    </row>
    <row r="30" spans="1:11" x14ac:dyDescent="0.35">
      <c r="H30" s="11">
        <v>16</v>
      </c>
      <c r="I30" s="24" t="s">
        <v>96</v>
      </c>
      <c r="J30" s="24" t="s">
        <v>108</v>
      </c>
      <c r="K30" s="11">
        <v>15</v>
      </c>
    </row>
    <row r="31" spans="1:11" x14ac:dyDescent="0.35">
      <c r="H31" s="11">
        <v>17</v>
      </c>
      <c r="I31" s="24" t="s">
        <v>97</v>
      </c>
      <c r="J31" s="24" t="s">
        <v>108</v>
      </c>
      <c r="K31" s="11">
        <v>15</v>
      </c>
    </row>
    <row r="32" spans="1:11" x14ac:dyDescent="0.35">
      <c r="H32" s="11">
        <v>18</v>
      </c>
      <c r="I32" s="24" t="s">
        <v>98</v>
      </c>
      <c r="J32" s="24" t="s">
        <v>108</v>
      </c>
      <c r="K32" s="11">
        <v>15</v>
      </c>
    </row>
  </sheetData>
  <mergeCells count="2">
    <mergeCell ref="A12:C12"/>
    <mergeCell ref="H12:L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9D25-2407-4F83-9310-CFE9C166FDA1}">
  <sheetPr>
    <tabColor theme="7" tint="0.59999389629810485"/>
  </sheetPr>
  <dimension ref="A1:G20"/>
  <sheetViews>
    <sheetView workbookViewId="0">
      <selection activeCell="B3" sqref="B3"/>
    </sheetView>
  </sheetViews>
  <sheetFormatPr defaultRowHeight="14.5" x14ac:dyDescent="0.35"/>
  <cols>
    <col min="1" max="1" width="11.54296875" bestFit="1" customWidth="1"/>
    <col min="2" max="2" width="14.81640625" bestFit="1" customWidth="1"/>
    <col min="3" max="3" width="18.08984375" bestFit="1" customWidth="1"/>
    <col min="4" max="4" width="10.6328125" bestFit="1" customWidth="1"/>
    <col min="5" max="5" width="10.08984375" bestFit="1" customWidth="1"/>
  </cols>
  <sheetData>
    <row r="1" spans="1:7" x14ac:dyDescent="0.35">
      <c r="A1" s="1" t="s">
        <v>0</v>
      </c>
      <c r="B1" s="1" t="s">
        <v>1</v>
      </c>
      <c r="C1" s="1" t="s">
        <v>2</v>
      </c>
      <c r="D1" s="1" t="s">
        <v>3</v>
      </c>
      <c r="E1" s="1" t="s">
        <v>4</v>
      </c>
      <c r="G1" t="s">
        <v>129</v>
      </c>
    </row>
    <row r="2" spans="1:7" x14ac:dyDescent="0.35">
      <c r="A2" s="2">
        <v>0</v>
      </c>
      <c r="B2" s="23" t="s">
        <v>7</v>
      </c>
      <c r="C2" s="1" t="s">
        <v>22</v>
      </c>
      <c r="D2" s="2"/>
      <c r="E2" s="1"/>
      <c r="G2" t="s">
        <v>130</v>
      </c>
    </row>
    <row r="3" spans="1:7" x14ac:dyDescent="0.35">
      <c r="A3" s="2">
        <v>1</v>
      </c>
      <c r="B3" s="23" t="s">
        <v>87</v>
      </c>
      <c r="C3" s="1" t="s">
        <v>107</v>
      </c>
      <c r="D3" s="2">
        <v>0</v>
      </c>
      <c r="E3" s="1"/>
      <c r="G3" t="s">
        <v>131</v>
      </c>
    </row>
    <row r="4" spans="1:7" x14ac:dyDescent="0.35">
      <c r="A4" s="2">
        <v>2</v>
      </c>
      <c r="B4" s="24" t="s">
        <v>90</v>
      </c>
      <c r="C4" s="1" t="s">
        <v>108</v>
      </c>
      <c r="D4" s="2">
        <v>1</v>
      </c>
      <c r="E4" s="1"/>
      <c r="G4" t="s">
        <v>132</v>
      </c>
    </row>
    <row r="5" spans="1:7" x14ac:dyDescent="0.35">
      <c r="A5" s="2">
        <v>3</v>
      </c>
      <c r="B5" s="24" t="s">
        <v>91</v>
      </c>
      <c r="C5" s="1" t="s">
        <v>108</v>
      </c>
      <c r="D5" s="2">
        <v>1</v>
      </c>
      <c r="E5" s="1"/>
      <c r="G5" t="s">
        <v>133</v>
      </c>
    </row>
    <row r="6" spans="1:7" x14ac:dyDescent="0.35">
      <c r="A6" s="2">
        <v>4</v>
      </c>
      <c r="B6" s="26" t="s">
        <v>99</v>
      </c>
      <c r="C6" s="1" t="s">
        <v>109</v>
      </c>
      <c r="D6" s="2">
        <v>3</v>
      </c>
      <c r="E6" s="1"/>
    </row>
    <row r="7" spans="1:7" x14ac:dyDescent="0.35">
      <c r="A7" s="2">
        <v>5</v>
      </c>
      <c r="B7" s="26" t="s">
        <v>100</v>
      </c>
      <c r="C7" s="1" t="s">
        <v>109</v>
      </c>
      <c r="D7" s="2">
        <v>3</v>
      </c>
      <c r="E7" s="1"/>
    </row>
    <row r="8" spans="1:7" x14ac:dyDescent="0.35">
      <c r="A8" s="2">
        <v>6</v>
      </c>
      <c r="B8" s="26" t="s">
        <v>101</v>
      </c>
      <c r="C8" s="1" t="s">
        <v>109</v>
      </c>
      <c r="D8" s="2">
        <v>3</v>
      </c>
      <c r="E8" s="1"/>
    </row>
    <row r="9" spans="1:7" x14ac:dyDescent="0.35">
      <c r="A9" s="2">
        <v>7</v>
      </c>
      <c r="B9" s="24" t="s">
        <v>92</v>
      </c>
      <c r="C9" s="1" t="s">
        <v>108</v>
      </c>
      <c r="D9" s="2">
        <v>1</v>
      </c>
      <c r="E9" s="1"/>
    </row>
    <row r="10" spans="1:7" x14ac:dyDescent="0.35">
      <c r="A10" s="2">
        <v>8</v>
      </c>
      <c r="B10" s="23" t="s">
        <v>88</v>
      </c>
      <c r="C10" s="1" t="s">
        <v>107</v>
      </c>
      <c r="D10" s="2">
        <v>0</v>
      </c>
      <c r="E10" s="1"/>
    </row>
    <row r="11" spans="1:7" x14ac:dyDescent="0.35">
      <c r="A11" s="2">
        <v>9</v>
      </c>
      <c r="B11" s="24" t="s">
        <v>93</v>
      </c>
      <c r="C11" s="1" t="s">
        <v>108</v>
      </c>
      <c r="D11" s="2">
        <v>8</v>
      </c>
      <c r="E11" s="1"/>
    </row>
    <row r="12" spans="1:7" x14ac:dyDescent="0.35">
      <c r="A12" s="2">
        <v>10</v>
      </c>
      <c r="B12" s="26" t="s">
        <v>102</v>
      </c>
      <c r="C12" s="1" t="s">
        <v>109</v>
      </c>
      <c r="D12" s="2">
        <v>9</v>
      </c>
      <c r="E12" s="1"/>
    </row>
    <row r="13" spans="1:7" x14ac:dyDescent="0.35">
      <c r="A13" s="2">
        <v>11</v>
      </c>
      <c r="B13" s="26" t="s">
        <v>103</v>
      </c>
      <c r="C13" s="1" t="s">
        <v>109</v>
      </c>
      <c r="D13" s="2">
        <v>9</v>
      </c>
      <c r="E13" s="1"/>
    </row>
    <row r="14" spans="1:7" x14ac:dyDescent="0.35">
      <c r="A14" s="2">
        <v>12</v>
      </c>
      <c r="B14" s="26" t="s">
        <v>104</v>
      </c>
      <c r="C14" s="1" t="s">
        <v>109</v>
      </c>
      <c r="D14" s="2">
        <v>9</v>
      </c>
      <c r="E14" s="1"/>
    </row>
    <row r="15" spans="1:7" x14ac:dyDescent="0.35">
      <c r="A15" s="2">
        <v>13</v>
      </c>
      <c r="B15" s="24" t="s">
        <v>94</v>
      </c>
      <c r="C15" s="1" t="s">
        <v>108</v>
      </c>
      <c r="D15" s="2">
        <v>8</v>
      </c>
      <c r="E15" s="1"/>
    </row>
    <row r="16" spans="1:7" x14ac:dyDescent="0.35">
      <c r="A16" s="2">
        <v>14</v>
      </c>
      <c r="B16" s="24" t="s">
        <v>95</v>
      </c>
      <c r="C16" s="1" t="s">
        <v>108</v>
      </c>
      <c r="D16" s="2">
        <v>8</v>
      </c>
      <c r="E16" s="1"/>
    </row>
    <row r="17" spans="1:5" x14ac:dyDescent="0.35">
      <c r="A17" s="2">
        <v>15</v>
      </c>
      <c r="B17" s="23" t="s">
        <v>89</v>
      </c>
      <c r="C17" s="1" t="s">
        <v>107</v>
      </c>
      <c r="D17" s="2">
        <v>0</v>
      </c>
      <c r="E17" s="1"/>
    </row>
    <row r="18" spans="1:5" x14ac:dyDescent="0.35">
      <c r="A18" s="2">
        <v>16</v>
      </c>
      <c r="B18" s="24" t="s">
        <v>96</v>
      </c>
      <c r="C18" s="1" t="s">
        <v>108</v>
      </c>
      <c r="D18" s="2">
        <v>15</v>
      </c>
      <c r="E18" s="1"/>
    </row>
    <row r="19" spans="1:5" x14ac:dyDescent="0.35">
      <c r="A19" s="2">
        <v>17</v>
      </c>
      <c r="B19" s="24" t="s">
        <v>97</v>
      </c>
      <c r="C19" s="1" t="s">
        <v>108</v>
      </c>
      <c r="D19" s="2">
        <v>15</v>
      </c>
      <c r="E19" s="1"/>
    </row>
    <row r="20" spans="1:5" x14ac:dyDescent="0.35">
      <c r="A20" s="2">
        <v>18</v>
      </c>
      <c r="B20" s="24" t="s">
        <v>98</v>
      </c>
      <c r="C20" s="1" t="s">
        <v>108</v>
      </c>
      <c r="D20" s="2">
        <v>15</v>
      </c>
      <c r="E20" s="1"/>
    </row>
  </sheetData>
  <dataValidations count="6">
    <dataValidation type="list" allowBlank="1" showInputMessage="1" sqref="E2:E20" xr:uid="{E5CBF42F-E784-4DF8-9199-F10466F55ED8}">
      <formula1>"Executive, Manager, Position, Assistant, Staff, Consultant, Vacancy"</formula1>
    </dataValidation>
    <dataValidation allowBlank="1" showInputMessage="1" showErrorMessage="1" promptTitle="Employee ID" prompt="Enter a unique ID for each employee." sqref="A1" xr:uid="{75F13D75-142A-4506-A6A8-EF7E6EC2F09A}"/>
    <dataValidation allowBlank="1" showInputMessage="1" showErrorMessage="1" promptTitle="Name" prompt="Enter the employee name to display in the shape." sqref="B1" xr:uid="{BE1F9235-FD42-4DF0-9A46-9099713FC60B}"/>
    <dataValidation allowBlank="1" showInputMessage="1" showErrorMessage="1" promptTitle="Title" prompt="Employee title/ role will be displayed on shape." sqref="C1" xr:uid="{5E619B42-6A77-4CA5-B812-0C0758B41624}"/>
    <dataValidation allowBlank="1" showInputMessage="1" showErrorMessage="1" promptTitle="Manager ID" prompt="Enter the Employee ID of the manager. This ID must be present in the Employee ID column." sqref="D1" xr:uid="{D6B87275-0DF0-454D-8E65-B287FBBD19A0}"/>
    <dataValidation allowBlank="1" showInputMessage="1" showErrorMessage="1" promptTitle="Role Type" prompt="Choose the role that best represents the employee. This changes the color on the shape." sqref="E1" xr:uid="{2658DA80-2710-4302-8D44-BDA836D08567}"/>
  </dataValidation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0A82-657E-49CB-8B0A-D07FDE0C69BB}">
  <sheetPr>
    <tabColor theme="7" tint="0.59999389629810485"/>
  </sheetPr>
  <dimension ref="B2:PF49"/>
  <sheetViews>
    <sheetView tabSelected="1" topLeftCell="A7" workbookViewId="0">
      <selection activeCell="S27" sqref="S27:T49"/>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6" width="10.90625" customWidth="1"/>
    <col min="17" max="18" width="10.6328125" customWidth="1"/>
    <col min="19" max="20" width="10.7265625" customWidth="1"/>
    <col min="22" max="22" width="1.36328125" customWidth="1"/>
    <col min="23" max="422" width="2.6328125" customWidth="1"/>
  </cols>
  <sheetData>
    <row r="2" spans="2:10" ht="21" x14ac:dyDescent="0.5">
      <c r="B2" s="5" t="s">
        <v>28</v>
      </c>
    </row>
    <row r="4" spans="2:10" x14ac:dyDescent="0.35">
      <c r="B4" t="s">
        <v>68</v>
      </c>
      <c r="D4" s="12">
        <f ca="1">IF(Q20&lt;&gt;"",MIN(TaskTable[Planned
Start]), TODAY())</f>
        <v>44978</v>
      </c>
      <c r="E4" t="s">
        <v>72</v>
      </c>
      <c r="G4" s="11">
        <f>COUNTA(TaskTable[ID])</f>
        <v>30</v>
      </c>
      <c r="H4" t="s">
        <v>75</v>
      </c>
      <c r="J4" s="11">
        <f>_xlfn.AGGREGATE(3,5,TaskTable[ID])</f>
        <v>30</v>
      </c>
    </row>
    <row r="5" spans="2:10" x14ac:dyDescent="0.35">
      <c r="B5" t="s">
        <v>69</v>
      </c>
      <c r="D5" s="12">
        <f ca="1">IF(AND(Q20&lt;&gt;"",R20&lt;&gt;""),MAX(TaskTable[Planned
End]),D4+1)</f>
        <v>45408</v>
      </c>
      <c r="E5" t="s">
        <v>73</v>
      </c>
      <c r="G5" s="11">
        <f>COUNTIF(TaskTable[Percent
Complete],"=1")</f>
        <v>2</v>
      </c>
      <c r="H5" t="s">
        <v>76</v>
      </c>
      <c r="J5" s="11" cm="1">
        <f t="array" aca="1" ref="J5" ca="1">SUMPRODUCT(SUBTOTAL(3,OFFSET(TaskTable[Percent
Complete],ROW(TaskTable[Percent
Complete])-MIN(ROW(TaskTable[Percent
Complete])),,1))*(TaskTable[Percent
Complete]=1))</f>
        <v>2</v>
      </c>
    </row>
    <row r="6" spans="2:10" x14ac:dyDescent="0.35">
      <c r="B6" t="s">
        <v>70</v>
      </c>
      <c r="D6" s="12">
        <f ca="1">IF(Q20&lt;&gt;"",SUBTOTAL(5,TaskTable[Planned
Start]),TODAY())</f>
        <v>44978</v>
      </c>
      <c r="E6" t="s">
        <v>74</v>
      </c>
      <c r="G6" s="11">
        <f>COUNTIF(TaskTable[Percent
Complete],"&lt;&gt;1")</f>
        <v>28</v>
      </c>
      <c r="H6" t="s">
        <v>77</v>
      </c>
      <c r="J6" s="11">
        <f ca="1">J4-J5</f>
        <v>28</v>
      </c>
    </row>
    <row r="7" spans="2:10" x14ac:dyDescent="0.35">
      <c r="B7" t="s">
        <v>71</v>
      </c>
      <c r="D7" s="12">
        <f ca="1">IF(AND(Q20&lt;&gt;"",R20&lt;&gt;""),SUBTOTAL(4,TaskTable[Planned
End]),D4+1)</f>
        <v>45408</v>
      </c>
      <c r="G7" s="11"/>
      <c r="J7" s="11"/>
    </row>
    <row r="8" spans="2:10" x14ac:dyDescent="0.35">
      <c r="B8" t="s">
        <v>29</v>
      </c>
      <c r="D8" s="11">
        <f ca="1">NETWORKDAYS(D4,D5,Holidaysdd)</f>
        <v>283</v>
      </c>
      <c r="E8" t="s">
        <v>85</v>
      </c>
      <c r="G8" s="11">
        <f>SUM(TaskTable[Planned
Workdays])</f>
        <v>137</v>
      </c>
      <c r="H8" t="s">
        <v>86</v>
      </c>
      <c r="J8" s="11" cm="1">
        <f t="array" ref="J8">SUM(TaskTable[Planned
Workdays]-(TaskTable[Planned
Workdays]*TaskTable[Percent
Complete]))</f>
        <v>127.1</v>
      </c>
    </row>
    <row r="9" spans="2:10" x14ac:dyDescent="0.35">
      <c r="B9" t="s">
        <v>30</v>
      </c>
      <c r="D9" s="11">
        <f ca="1">D5-D4+1</f>
        <v>431</v>
      </c>
      <c r="G9" s="11"/>
      <c r="J9" s="11"/>
    </row>
    <row r="10" spans="2:10" x14ac:dyDescent="0.35">
      <c r="B10" t="s">
        <v>31</v>
      </c>
      <c r="D10" s="11">
        <f ca="1">NETWORKDAYS(D6,D7,Holidaysdd)</f>
        <v>283</v>
      </c>
      <c r="E10" t="s">
        <v>65</v>
      </c>
      <c r="G10" s="11">
        <f>SUBTOTAL(9,TaskTable[Planned
Workdays])</f>
        <v>137</v>
      </c>
      <c r="H10" t="s">
        <v>66</v>
      </c>
      <c r="J10" s="11">
        <f>SUBTOTAL(9,TaskTable[Planned
Remaining])</f>
        <v>127.1</v>
      </c>
    </row>
    <row r="11" spans="2:10" x14ac:dyDescent="0.35">
      <c r="B11" t="s">
        <v>32</v>
      </c>
      <c r="D11" s="11">
        <f ca="1">D7-D6+1</f>
        <v>431</v>
      </c>
      <c r="G11" s="11"/>
      <c r="J11" s="11"/>
    </row>
    <row r="12" spans="2:10" x14ac:dyDescent="0.35">
      <c r="B12" t="s">
        <v>33</v>
      </c>
      <c r="D12" s="18"/>
      <c r="G12" s="11"/>
      <c r="J12" s="11"/>
    </row>
    <row r="13" spans="2:10" x14ac:dyDescent="0.35">
      <c r="B13" t="s">
        <v>34</v>
      </c>
      <c r="D13" s="19"/>
      <c r="G13" s="11"/>
      <c r="J13" s="11"/>
    </row>
    <row r="14" spans="2:10" x14ac:dyDescent="0.35">
      <c r="B14" t="s">
        <v>35</v>
      </c>
      <c r="D14" s="20"/>
      <c r="G14" s="11"/>
      <c r="J14" s="11"/>
    </row>
    <row r="15" spans="2:10" x14ac:dyDescent="0.35">
      <c r="D15" s="11"/>
      <c r="G15" s="11"/>
      <c r="J15" s="11"/>
    </row>
    <row r="16" spans="2:10" x14ac:dyDescent="0.35">
      <c r="B16" t="s">
        <v>64</v>
      </c>
      <c r="D16" s="11">
        <f>MAX(IDdd)+1</f>
        <v>31</v>
      </c>
      <c r="G16" s="11"/>
      <c r="I16" s="21"/>
      <c r="J16" s="11"/>
    </row>
    <row r="17" spans="2:422" ht="69.5" customHeight="1" x14ac:dyDescent="0.35">
      <c r="U17" s="8" t="s">
        <v>52</v>
      </c>
      <c r="V17" s="9"/>
      <c r="W17" s="10">
        <f ca="1">D6</f>
        <v>44978</v>
      </c>
      <c r="X17" s="10">
        <f ca="1">W17+1</f>
        <v>44979</v>
      </c>
      <c r="Y17" s="10">
        <f t="shared" ref="Y17:CJ17" ca="1" si="0">X17+1</f>
        <v>44980</v>
      </c>
      <c r="Z17" s="10">
        <f t="shared" ca="1" si="0"/>
        <v>44981</v>
      </c>
      <c r="AA17" s="10">
        <f t="shared" ca="1" si="0"/>
        <v>44982</v>
      </c>
      <c r="AB17" s="10">
        <f t="shared" ca="1" si="0"/>
        <v>44983</v>
      </c>
      <c r="AC17" s="10">
        <f t="shared" ca="1" si="0"/>
        <v>44984</v>
      </c>
      <c r="AD17" s="10">
        <f t="shared" ca="1" si="0"/>
        <v>44985</v>
      </c>
      <c r="AE17" s="10">
        <f t="shared" ca="1" si="0"/>
        <v>44986</v>
      </c>
      <c r="AF17" s="10">
        <f t="shared" ca="1" si="0"/>
        <v>44987</v>
      </c>
      <c r="AG17" s="10">
        <f t="shared" ca="1" si="0"/>
        <v>44988</v>
      </c>
      <c r="AH17" s="10">
        <f t="shared" ca="1" si="0"/>
        <v>44989</v>
      </c>
      <c r="AI17" s="10">
        <f t="shared" ca="1" si="0"/>
        <v>44990</v>
      </c>
      <c r="AJ17" s="10">
        <f t="shared" ca="1" si="0"/>
        <v>44991</v>
      </c>
      <c r="AK17" s="10">
        <f t="shared" ca="1" si="0"/>
        <v>44992</v>
      </c>
      <c r="AL17" s="10">
        <f t="shared" ca="1" si="0"/>
        <v>44993</v>
      </c>
      <c r="AM17" s="10">
        <f t="shared" ca="1" si="0"/>
        <v>44994</v>
      </c>
      <c r="AN17" s="10">
        <f t="shared" ca="1" si="0"/>
        <v>44995</v>
      </c>
      <c r="AO17" s="10">
        <f t="shared" ca="1" si="0"/>
        <v>44996</v>
      </c>
      <c r="AP17" s="10">
        <f t="shared" ca="1" si="0"/>
        <v>44997</v>
      </c>
      <c r="AQ17" s="10">
        <f t="shared" ca="1" si="0"/>
        <v>44998</v>
      </c>
      <c r="AR17" s="10">
        <f t="shared" ca="1" si="0"/>
        <v>44999</v>
      </c>
      <c r="AS17" s="10">
        <f t="shared" ca="1" si="0"/>
        <v>45000</v>
      </c>
      <c r="AT17" s="10">
        <f t="shared" ca="1" si="0"/>
        <v>45001</v>
      </c>
      <c r="AU17" s="10">
        <f t="shared" ca="1" si="0"/>
        <v>45002</v>
      </c>
      <c r="AV17" s="10">
        <f t="shared" ca="1" si="0"/>
        <v>45003</v>
      </c>
      <c r="AW17" s="10">
        <f t="shared" ca="1" si="0"/>
        <v>45004</v>
      </c>
      <c r="AX17" s="10">
        <f t="shared" ca="1" si="0"/>
        <v>45005</v>
      </c>
      <c r="AY17" s="10">
        <f t="shared" ca="1" si="0"/>
        <v>45006</v>
      </c>
      <c r="AZ17" s="10">
        <f t="shared" ca="1" si="0"/>
        <v>45007</v>
      </c>
      <c r="BA17" s="10">
        <f t="shared" ca="1" si="0"/>
        <v>45008</v>
      </c>
      <c r="BB17" s="10">
        <f t="shared" ca="1" si="0"/>
        <v>45009</v>
      </c>
      <c r="BC17" s="10">
        <f t="shared" ca="1" si="0"/>
        <v>45010</v>
      </c>
      <c r="BD17" s="10">
        <f t="shared" ca="1" si="0"/>
        <v>45011</v>
      </c>
      <c r="BE17" s="10">
        <f t="shared" ca="1" si="0"/>
        <v>45012</v>
      </c>
      <c r="BF17" s="10">
        <f t="shared" ca="1" si="0"/>
        <v>45013</v>
      </c>
      <c r="BG17" s="10">
        <f t="shared" ca="1" si="0"/>
        <v>45014</v>
      </c>
      <c r="BH17" s="10">
        <f t="shared" ca="1" si="0"/>
        <v>45015</v>
      </c>
      <c r="BI17" s="10">
        <f t="shared" ca="1" si="0"/>
        <v>45016</v>
      </c>
      <c r="BJ17" s="10">
        <f t="shared" ca="1" si="0"/>
        <v>45017</v>
      </c>
      <c r="BK17" s="10">
        <f t="shared" ca="1" si="0"/>
        <v>45018</v>
      </c>
      <c r="BL17" s="10">
        <f t="shared" ca="1" si="0"/>
        <v>45019</v>
      </c>
      <c r="BM17" s="10">
        <f t="shared" ca="1" si="0"/>
        <v>45020</v>
      </c>
      <c r="BN17" s="10">
        <f t="shared" ca="1" si="0"/>
        <v>45021</v>
      </c>
      <c r="BO17" s="10">
        <f t="shared" ca="1" si="0"/>
        <v>45022</v>
      </c>
      <c r="BP17" s="10">
        <f t="shared" ca="1" si="0"/>
        <v>45023</v>
      </c>
      <c r="BQ17" s="10">
        <f t="shared" ca="1" si="0"/>
        <v>45024</v>
      </c>
      <c r="BR17" s="10">
        <f t="shared" ca="1" si="0"/>
        <v>45025</v>
      </c>
      <c r="BS17" s="10">
        <f t="shared" ca="1" si="0"/>
        <v>45026</v>
      </c>
      <c r="BT17" s="10">
        <f t="shared" ca="1" si="0"/>
        <v>45027</v>
      </c>
      <c r="BU17" s="10">
        <f t="shared" ca="1" si="0"/>
        <v>45028</v>
      </c>
      <c r="BV17" s="10">
        <f t="shared" ca="1" si="0"/>
        <v>45029</v>
      </c>
      <c r="BW17" s="10">
        <f t="shared" ca="1" si="0"/>
        <v>45030</v>
      </c>
      <c r="BX17" s="10">
        <f t="shared" ca="1" si="0"/>
        <v>45031</v>
      </c>
      <c r="BY17" s="10">
        <f t="shared" ca="1" si="0"/>
        <v>45032</v>
      </c>
      <c r="BZ17" s="10">
        <f t="shared" ca="1" si="0"/>
        <v>45033</v>
      </c>
      <c r="CA17" s="10">
        <f t="shared" ca="1" si="0"/>
        <v>45034</v>
      </c>
      <c r="CB17" s="10">
        <f t="shared" ca="1" si="0"/>
        <v>45035</v>
      </c>
      <c r="CC17" s="10">
        <f t="shared" ca="1" si="0"/>
        <v>45036</v>
      </c>
      <c r="CD17" s="10">
        <f t="shared" ca="1" si="0"/>
        <v>45037</v>
      </c>
      <c r="CE17" s="10">
        <f t="shared" ca="1" si="0"/>
        <v>45038</v>
      </c>
      <c r="CF17" s="10">
        <f t="shared" ca="1" si="0"/>
        <v>45039</v>
      </c>
      <c r="CG17" s="10">
        <f t="shared" ca="1" si="0"/>
        <v>45040</v>
      </c>
      <c r="CH17" s="10">
        <f t="shared" ca="1" si="0"/>
        <v>45041</v>
      </c>
      <c r="CI17" s="10">
        <f t="shared" ca="1" si="0"/>
        <v>45042</v>
      </c>
      <c r="CJ17" s="10">
        <f t="shared" ca="1" si="0"/>
        <v>45043</v>
      </c>
      <c r="CK17" s="10">
        <f t="shared" ref="CK17:EV17" ca="1" si="1">CJ17+1</f>
        <v>45044</v>
      </c>
      <c r="CL17" s="10">
        <f t="shared" ca="1" si="1"/>
        <v>45045</v>
      </c>
      <c r="CM17" s="10">
        <f t="shared" ca="1" si="1"/>
        <v>45046</v>
      </c>
      <c r="CN17" s="10">
        <f t="shared" ca="1" si="1"/>
        <v>45047</v>
      </c>
      <c r="CO17" s="10">
        <f t="shared" ca="1" si="1"/>
        <v>45048</v>
      </c>
      <c r="CP17" s="10">
        <f t="shared" ca="1" si="1"/>
        <v>45049</v>
      </c>
      <c r="CQ17" s="10">
        <f t="shared" ca="1" si="1"/>
        <v>45050</v>
      </c>
      <c r="CR17" s="10">
        <f t="shared" ca="1" si="1"/>
        <v>45051</v>
      </c>
      <c r="CS17" s="10">
        <f t="shared" ca="1" si="1"/>
        <v>45052</v>
      </c>
      <c r="CT17" s="10">
        <f t="shared" ca="1" si="1"/>
        <v>45053</v>
      </c>
      <c r="CU17" s="10">
        <f t="shared" ca="1" si="1"/>
        <v>45054</v>
      </c>
      <c r="CV17" s="10">
        <f t="shared" ca="1" si="1"/>
        <v>45055</v>
      </c>
      <c r="CW17" s="10">
        <f t="shared" ca="1" si="1"/>
        <v>45056</v>
      </c>
      <c r="CX17" s="10">
        <f t="shared" ca="1" si="1"/>
        <v>45057</v>
      </c>
      <c r="CY17" s="10">
        <f t="shared" ca="1" si="1"/>
        <v>45058</v>
      </c>
      <c r="CZ17" s="10">
        <f t="shared" ca="1" si="1"/>
        <v>45059</v>
      </c>
      <c r="DA17" s="10">
        <f t="shared" ca="1" si="1"/>
        <v>45060</v>
      </c>
      <c r="DB17" s="10">
        <f t="shared" ca="1" si="1"/>
        <v>45061</v>
      </c>
      <c r="DC17" s="10">
        <f t="shared" ca="1" si="1"/>
        <v>45062</v>
      </c>
      <c r="DD17" s="10">
        <f t="shared" ca="1" si="1"/>
        <v>45063</v>
      </c>
      <c r="DE17" s="10">
        <f t="shared" ca="1" si="1"/>
        <v>45064</v>
      </c>
      <c r="DF17" s="10">
        <f t="shared" ca="1" si="1"/>
        <v>45065</v>
      </c>
      <c r="DG17" s="10">
        <f t="shared" ca="1" si="1"/>
        <v>45066</v>
      </c>
      <c r="DH17" s="10">
        <f t="shared" ca="1" si="1"/>
        <v>45067</v>
      </c>
      <c r="DI17" s="10">
        <f t="shared" ca="1" si="1"/>
        <v>45068</v>
      </c>
      <c r="DJ17" s="10">
        <f t="shared" ca="1" si="1"/>
        <v>45069</v>
      </c>
      <c r="DK17" s="10">
        <f t="shared" ca="1" si="1"/>
        <v>45070</v>
      </c>
      <c r="DL17" s="10">
        <f t="shared" ca="1" si="1"/>
        <v>45071</v>
      </c>
      <c r="DM17" s="10">
        <f t="shared" ca="1" si="1"/>
        <v>45072</v>
      </c>
      <c r="DN17" s="10">
        <f t="shared" ca="1" si="1"/>
        <v>45073</v>
      </c>
      <c r="DO17" s="10">
        <f t="shared" ca="1" si="1"/>
        <v>45074</v>
      </c>
      <c r="DP17" s="10">
        <f t="shared" ca="1" si="1"/>
        <v>45075</v>
      </c>
      <c r="DQ17" s="10">
        <f t="shared" ca="1" si="1"/>
        <v>45076</v>
      </c>
      <c r="DR17" s="10">
        <f t="shared" ca="1" si="1"/>
        <v>45077</v>
      </c>
      <c r="DS17" s="10">
        <f t="shared" ca="1" si="1"/>
        <v>45078</v>
      </c>
      <c r="DT17" s="10">
        <f t="shared" ca="1" si="1"/>
        <v>45079</v>
      </c>
      <c r="DU17" s="10">
        <f t="shared" ca="1" si="1"/>
        <v>45080</v>
      </c>
      <c r="DV17" s="10">
        <f t="shared" ca="1" si="1"/>
        <v>45081</v>
      </c>
      <c r="DW17" s="10">
        <f t="shared" ca="1" si="1"/>
        <v>45082</v>
      </c>
      <c r="DX17" s="10">
        <f t="shared" ca="1" si="1"/>
        <v>45083</v>
      </c>
      <c r="DY17" s="10">
        <f t="shared" ca="1" si="1"/>
        <v>45084</v>
      </c>
      <c r="DZ17" s="10">
        <f t="shared" ca="1" si="1"/>
        <v>45085</v>
      </c>
      <c r="EA17" s="10">
        <f t="shared" ca="1" si="1"/>
        <v>45086</v>
      </c>
      <c r="EB17" s="10">
        <f t="shared" ca="1" si="1"/>
        <v>45087</v>
      </c>
      <c r="EC17" s="10">
        <f t="shared" ca="1" si="1"/>
        <v>45088</v>
      </c>
      <c r="ED17" s="10">
        <f t="shared" ca="1" si="1"/>
        <v>45089</v>
      </c>
      <c r="EE17" s="10">
        <f t="shared" ca="1" si="1"/>
        <v>45090</v>
      </c>
      <c r="EF17" s="10">
        <f t="shared" ca="1" si="1"/>
        <v>45091</v>
      </c>
      <c r="EG17" s="10">
        <f t="shared" ca="1" si="1"/>
        <v>45092</v>
      </c>
      <c r="EH17" s="10">
        <f t="shared" ca="1" si="1"/>
        <v>45093</v>
      </c>
      <c r="EI17" s="10">
        <f t="shared" ca="1" si="1"/>
        <v>45094</v>
      </c>
      <c r="EJ17" s="10">
        <f t="shared" ca="1" si="1"/>
        <v>45095</v>
      </c>
      <c r="EK17" s="10">
        <f t="shared" ca="1" si="1"/>
        <v>45096</v>
      </c>
      <c r="EL17" s="10">
        <f t="shared" ca="1" si="1"/>
        <v>45097</v>
      </c>
      <c r="EM17" s="10">
        <f t="shared" ca="1" si="1"/>
        <v>45098</v>
      </c>
      <c r="EN17" s="10">
        <f t="shared" ca="1" si="1"/>
        <v>45099</v>
      </c>
      <c r="EO17" s="10">
        <f t="shared" ca="1" si="1"/>
        <v>45100</v>
      </c>
      <c r="EP17" s="10">
        <f t="shared" ca="1" si="1"/>
        <v>45101</v>
      </c>
      <c r="EQ17" s="10">
        <f t="shared" ca="1" si="1"/>
        <v>45102</v>
      </c>
      <c r="ER17" s="10">
        <f t="shared" ca="1" si="1"/>
        <v>45103</v>
      </c>
      <c r="ES17" s="10">
        <f t="shared" ca="1" si="1"/>
        <v>45104</v>
      </c>
      <c r="ET17" s="10">
        <f t="shared" ca="1" si="1"/>
        <v>45105</v>
      </c>
      <c r="EU17" s="10">
        <f t="shared" ca="1" si="1"/>
        <v>45106</v>
      </c>
      <c r="EV17" s="10">
        <f t="shared" ca="1" si="1"/>
        <v>45107</v>
      </c>
      <c r="EW17" s="10">
        <f t="shared" ref="EW17:HH17" ca="1" si="2">EV17+1</f>
        <v>45108</v>
      </c>
      <c r="EX17" s="10">
        <f t="shared" ca="1" si="2"/>
        <v>45109</v>
      </c>
      <c r="EY17" s="10">
        <f t="shared" ca="1" si="2"/>
        <v>45110</v>
      </c>
      <c r="EZ17" s="10">
        <f t="shared" ca="1" si="2"/>
        <v>45111</v>
      </c>
      <c r="FA17" s="10">
        <f t="shared" ca="1" si="2"/>
        <v>45112</v>
      </c>
      <c r="FB17" s="10">
        <f t="shared" ca="1" si="2"/>
        <v>45113</v>
      </c>
      <c r="FC17" s="10">
        <f t="shared" ca="1" si="2"/>
        <v>45114</v>
      </c>
      <c r="FD17" s="10">
        <f t="shared" ca="1" si="2"/>
        <v>45115</v>
      </c>
      <c r="FE17" s="10">
        <f t="shared" ca="1" si="2"/>
        <v>45116</v>
      </c>
      <c r="FF17" s="10">
        <f t="shared" ca="1" si="2"/>
        <v>45117</v>
      </c>
      <c r="FG17" s="10">
        <f t="shared" ca="1" si="2"/>
        <v>45118</v>
      </c>
      <c r="FH17" s="10">
        <f t="shared" ca="1" si="2"/>
        <v>45119</v>
      </c>
      <c r="FI17" s="10">
        <f t="shared" ca="1" si="2"/>
        <v>45120</v>
      </c>
      <c r="FJ17" s="10">
        <f t="shared" ca="1" si="2"/>
        <v>45121</v>
      </c>
      <c r="FK17" s="10">
        <f t="shared" ca="1" si="2"/>
        <v>45122</v>
      </c>
      <c r="FL17" s="10">
        <f t="shared" ca="1" si="2"/>
        <v>45123</v>
      </c>
      <c r="FM17" s="10">
        <f t="shared" ca="1" si="2"/>
        <v>45124</v>
      </c>
      <c r="FN17" s="10">
        <f t="shared" ca="1" si="2"/>
        <v>45125</v>
      </c>
      <c r="FO17" s="10">
        <f t="shared" ca="1" si="2"/>
        <v>45126</v>
      </c>
      <c r="FP17" s="10">
        <f t="shared" ca="1" si="2"/>
        <v>45127</v>
      </c>
      <c r="FQ17" s="10">
        <f t="shared" ca="1" si="2"/>
        <v>45128</v>
      </c>
      <c r="FR17" s="10">
        <f t="shared" ca="1" si="2"/>
        <v>45129</v>
      </c>
      <c r="FS17" s="10">
        <f t="shared" ca="1" si="2"/>
        <v>45130</v>
      </c>
      <c r="FT17" s="10">
        <f t="shared" ca="1" si="2"/>
        <v>45131</v>
      </c>
      <c r="FU17" s="10">
        <f t="shared" ca="1" si="2"/>
        <v>45132</v>
      </c>
      <c r="FV17" s="10">
        <f t="shared" ca="1" si="2"/>
        <v>45133</v>
      </c>
      <c r="FW17" s="10">
        <f t="shared" ca="1" si="2"/>
        <v>45134</v>
      </c>
      <c r="FX17" s="10">
        <f t="shared" ca="1" si="2"/>
        <v>45135</v>
      </c>
      <c r="FY17" s="10">
        <f t="shared" ca="1" si="2"/>
        <v>45136</v>
      </c>
      <c r="FZ17" s="10">
        <f t="shared" ca="1" si="2"/>
        <v>45137</v>
      </c>
      <c r="GA17" s="10">
        <f t="shared" ca="1" si="2"/>
        <v>45138</v>
      </c>
      <c r="GB17" s="10">
        <f t="shared" ca="1" si="2"/>
        <v>45139</v>
      </c>
      <c r="GC17" s="10">
        <f t="shared" ca="1" si="2"/>
        <v>45140</v>
      </c>
      <c r="GD17" s="10">
        <f t="shared" ca="1" si="2"/>
        <v>45141</v>
      </c>
      <c r="GE17" s="10">
        <f t="shared" ca="1" si="2"/>
        <v>45142</v>
      </c>
      <c r="GF17" s="10">
        <f t="shared" ca="1" si="2"/>
        <v>45143</v>
      </c>
      <c r="GG17" s="10">
        <f t="shared" ca="1" si="2"/>
        <v>45144</v>
      </c>
      <c r="GH17" s="10">
        <f t="shared" ca="1" si="2"/>
        <v>45145</v>
      </c>
      <c r="GI17" s="10">
        <f t="shared" ca="1" si="2"/>
        <v>45146</v>
      </c>
      <c r="GJ17" s="10">
        <f t="shared" ca="1" si="2"/>
        <v>45147</v>
      </c>
      <c r="GK17" s="10">
        <f t="shared" ca="1" si="2"/>
        <v>45148</v>
      </c>
      <c r="GL17" s="10">
        <f t="shared" ca="1" si="2"/>
        <v>45149</v>
      </c>
      <c r="GM17" s="10">
        <f t="shared" ca="1" si="2"/>
        <v>45150</v>
      </c>
      <c r="GN17" s="10">
        <f t="shared" ca="1" si="2"/>
        <v>45151</v>
      </c>
      <c r="GO17" s="10">
        <f t="shared" ca="1" si="2"/>
        <v>45152</v>
      </c>
      <c r="GP17" s="10">
        <f t="shared" ca="1" si="2"/>
        <v>45153</v>
      </c>
      <c r="GQ17" s="10">
        <f t="shared" ca="1" si="2"/>
        <v>45154</v>
      </c>
      <c r="GR17" s="10">
        <f t="shared" ca="1" si="2"/>
        <v>45155</v>
      </c>
      <c r="GS17" s="10">
        <f t="shared" ca="1" si="2"/>
        <v>45156</v>
      </c>
      <c r="GT17" s="10">
        <f t="shared" ca="1" si="2"/>
        <v>45157</v>
      </c>
      <c r="GU17" s="10">
        <f t="shared" ca="1" si="2"/>
        <v>45158</v>
      </c>
      <c r="GV17" s="10">
        <f t="shared" ca="1" si="2"/>
        <v>45159</v>
      </c>
      <c r="GW17" s="10">
        <f t="shared" ca="1" si="2"/>
        <v>45160</v>
      </c>
      <c r="GX17" s="10">
        <f t="shared" ca="1" si="2"/>
        <v>45161</v>
      </c>
      <c r="GY17" s="10">
        <f t="shared" ca="1" si="2"/>
        <v>45162</v>
      </c>
      <c r="GZ17" s="10">
        <f t="shared" ca="1" si="2"/>
        <v>45163</v>
      </c>
      <c r="HA17" s="10">
        <f t="shared" ca="1" si="2"/>
        <v>45164</v>
      </c>
      <c r="HB17" s="10">
        <f t="shared" ca="1" si="2"/>
        <v>45165</v>
      </c>
      <c r="HC17" s="10">
        <f t="shared" ca="1" si="2"/>
        <v>45166</v>
      </c>
      <c r="HD17" s="10">
        <f t="shared" ca="1" si="2"/>
        <v>45167</v>
      </c>
      <c r="HE17" s="10">
        <f t="shared" ca="1" si="2"/>
        <v>45168</v>
      </c>
      <c r="HF17" s="10">
        <f t="shared" ca="1" si="2"/>
        <v>45169</v>
      </c>
      <c r="HG17" s="10">
        <f t="shared" ca="1" si="2"/>
        <v>45170</v>
      </c>
      <c r="HH17" s="10">
        <f t="shared" ca="1" si="2"/>
        <v>45171</v>
      </c>
      <c r="HI17" s="10">
        <f t="shared" ref="HI17:JT17" ca="1" si="3">HH17+1</f>
        <v>45172</v>
      </c>
      <c r="HJ17" s="10">
        <f t="shared" ca="1" si="3"/>
        <v>45173</v>
      </c>
      <c r="HK17" s="10">
        <f t="shared" ca="1" si="3"/>
        <v>45174</v>
      </c>
      <c r="HL17" s="10">
        <f t="shared" ca="1" si="3"/>
        <v>45175</v>
      </c>
      <c r="HM17" s="10">
        <f t="shared" ca="1" si="3"/>
        <v>45176</v>
      </c>
      <c r="HN17" s="10">
        <f t="shared" ca="1" si="3"/>
        <v>45177</v>
      </c>
      <c r="HO17" s="10">
        <f t="shared" ca="1" si="3"/>
        <v>45178</v>
      </c>
      <c r="HP17" s="10">
        <f t="shared" ca="1" si="3"/>
        <v>45179</v>
      </c>
      <c r="HQ17" s="10">
        <f t="shared" ca="1" si="3"/>
        <v>45180</v>
      </c>
      <c r="HR17" s="10">
        <f t="shared" ca="1" si="3"/>
        <v>45181</v>
      </c>
      <c r="HS17" s="10">
        <f t="shared" ca="1" si="3"/>
        <v>45182</v>
      </c>
      <c r="HT17" s="10">
        <f t="shared" ca="1" si="3"/>
        <v>45183</v>
      </c>
      <c r="HU17" s="10">
        <f t="shared" ca="1" si="3"/>
        <v>45184</v>
      </c>
      <c r="HV17" s="10">
        <f t="shared" ca="1" si="3"/>
        <v>45185</v>
      </c>
      <c r="HW17" s="10">
        <f t="shared" ca="1" si="3"/>
        <v>45186</v>
      </c>
      <c r="HX17" s="10">
        <f t="shared" ca="1" si="3"/>
        <v>45187</v>
      </c>
      <c r="HY17" s="10">
        <f t="shared" ca="1" si="3"/>
        <v>45188</v>
      </c>
      <c r="HZ17" s="10">
        <f t="shared" ca="1" si="3"/>
        <v>45189</v>
      </c>
      <c r="IA17" s="10">
        <f t="shared" ca="1" si="3"/>
        <v>45190</v>
      </c>
      <c r="IB17" s="10">
        <f t="shared" ca="1" si="3"/>
        <v>45191</v>
      </c>
      <c r="IC17" s="10">
        <f t="shared" ca="1" si="3"/>
        <v>45192</v>
      </c>
      <c r="ID17" s="10">
        <f t="shared" ca="1" si="3"/>
        <v>45193</v>
      </c>
      <c r="IE17" s="10">
        <f t="shared" ca="1" si="3"/>
        <v>45194</v>
      </c>
      <c r="IF17" s="10">
        <f t="shared" ca="1" si="3"/>
        <v>45195</v>
      </c>
      <c r="IG17" s="10">
        <f t="shared" ca="1" si="3"/>
        <v>45196</v>
      </c>
      <c r="IH17" s="10">
        <f t="shared" ca="1" si="3"/>
        <v>45197</v>
      </c>
      <c r="II17" s="10">
        <f t="shared" ca="1" si="3"/>
        <v>45198</v>
      </c>
      <c r="IJ17" s="10">
        <f t="shared" ca="1" si="3"/>
        <v>45199</v>
      </c>
      <c r="IK17" s="10">
        <f t="shared" ca="1" si="3"/>
        <v>45200</v>
      </c>
      <c r="IL17" s="10">
        <f t="shared" ca="1" si="3"/>
        <v>45201</v>
      </c>
      <c r="IM17" s="10">
        <f t="shared" ca="1" si="3"/>
        <v>45202</v>
      </c>
      <c r="IN17" s="10">
        <f t="shared" ca="1" si="3"/>
        <v>45203</v>
      </c>
      <c r="IO17" s="10">
        <f t="shared" ca="1" si="3"/>
        <v>45204</v>
      </c>
      <c r="IP17" s="10">
        <f t="shared" ca="1" si="3"/>
        <v>45205</v>
      </c>
      <c r="IQ17" s="10">
        <f t="shared" ca="1" si="3"/>
        <v>45206</v>
      </c>
      <c r="IR17" s="10">
        <f t="shared" ca="1" si="3"/>
        <v>45207</v>
      </c>
      <c r="IS17" s="10">
        <f t="shared" ca="1" si="3"/>
        <v>45208</v>
      </c>
      <c r="IT17" s="10">
        <f t="shared" ca="1" si="3"/>
        <v>45209</v>
      </c>
      <c r="IU17" s="10">
        <f t="shared" ca="1" si="3"/>
        <v>45210</v>
      </c>
      <c r="IV17" s="10">
        <f t="shared" ca="1" si="3"/>
        <v>45211</v>
      </c>
      <c r="IW17" s="10">
        <f t="shared" ca="1" si="3"/>
        <v>45212</v>
      </c>
      <c r="IX17" s="10">
        <f t="shared" ca="1" si="3"/>
        <v>45213</v>
      </c>
      <c r="IY17" s="10">
        <f t="shared" ca="1" si="3"/>
        <v>45214</v>
      </c>
      <c r="IZ17" s="10">
        <f t="shared" ca="1" si="3"/>
        <v>45215</v>
      </c>
      <c r="JA17" s="10">
        <f t="shared" ca="1" si="3"/>
        <v>45216</v>
      </c>
      <c r="JB17" s="10">
        <f t="shared" ca="1" si="3"/>
        <v>45217</v>
      </c>
      <c r="JC17" s="10">
        <f t="shared" ca="1" si="3"/>
        <v>45218</v>
      </c>
      <c r="JD17" s="10">
        <f t="shared" ca="1" si="3"/>
        <v>45219</v>
      </c>
      <c r="JE17" s="10">
        <f t="shared" ca="1" si="3"/>
        <v>45220</v>
      </c>
      <c r="JF17" s="10">
        <f t="shared" ca="1" si="3"/>
        <v>45221</v>
      </c>
      <c r="JG17" s="10">
        <f t="shared" ca="1" si="3"/>
        <v>45222</v>
      </c>
      <c r="JH17" s="10">
        <f t="shared" ca="1" si="3"/>
        <v>45223</v>
      </c>
      <c r="JI17" s="10">
        <f t="shared" ca="1" si="3"/>
        <v>45224</v>
      </c>
      <c r="JJ17" s="10">
        <f t="shared" ca="1" si="3"/>
        <v>45225</v>
      </c>
      <c r="JK17" s="10">
        <f t="shared" ca="1" si="3"/>
        <v>45226</v>
      </c>
      <c r="JL17" s="10">
        <f t="shared" ca="1" si="3"/>
        <v>45227</v>
      </c>
      <c r="JM17" s="10">
        <f t="shared" ca="1" si="3"/>
        <v>45228</v>
      </c>
      <c r="JN17" s="10">
        <f t="shared" ca="1" si="3"/>
        <v>45229</v>
      </c>
      <c r="JO17" s="10">
        <f t="shared" ca="1" si="3"/>
        <v>45230</v>
      </c>
      <c r="JP17" s="10">
        <f t="shared" ca="1" si="3"/>
        <v>45231</v>
      </c>
      <c r="JQ17" s="10">
        <f t="shared" ca="1" si="3"/>
        <v>45232</v>
      </c>
      <c r="JR17" s="10">
        <f t="shared" ca="1" si="3"/>
        <v>45233</v>
      </c>
      <c r="JS17" s="10">
        <f t="shared" ca="1" si="3"/>
        <v>45234</v>
      </c>
      <c r="JT17" s="10">
        <f t="shared" ca="1" si="3"/>
        <v>45235</v>
      </c>
      <c r="JU17" s="10">
        <f t="shared" ref="JU17:MF17" ca="1" si="4">JT17+1</f>
        <v>45236</v>
      </c>
      <c r="JV17" s="10">
        <f t="shared" ca="1" si="4"/>
        <v>45237</v>
      </c>
      <c r="JW17" s="10">
        <f t="shared" ca="1" si="4"/>
        <v>45238</v>
      </c>
      <c r="JX17" s="10">
        <f t="shared" ca="1" si="4"/>
        <v>45239</v>
      </c>
      <c r="JY17" s="10">
        <f t="shared" ca="1" si="4"/>
        <v>45240</v>
      </c>
      <c r="JZ17" s="10">
        <f t="shared" ca="1" si="4"/>
        <v>45241</v>
      </c>
      <c r="KA17" s="10">
        <f t="shared" ca="1" si="4"/>
        <v>45242</v>
      </c>
      <c r="KB17" s="10">
        <f t="shared" ca="1" si="4"/>
        <v>45243</v>
      </c>
      <c r="KC17" s="10">
        <f t="shared" ca="1" si="4"/>
        <v>45244</v>
      </c>
      <c r="KD17" s="10">
        <f t="shared" ca="1" si="4"/>
        <v>45245</v>
      </c>
      <c r="KE17" s="10">
        <f t="shared" ca="1" si="4"/>
        <v>45246</v>
      </c>
      <c r="KF17" s="10">
        <f t="shared" ca="1" si="4"/>
        <v>45247</v>
      </c>
      <c r="KG17" s="10">
        <f t="shared" ca="1" si="4"/>
        <v>45248</v>
      </c>
      <c r="KH17" s="10">
        <f t="shared" ca="1" si="4"/>
        <v>45249</v>
      </c>
      <c r="KI17" s="10">
        <f t="shared" ca="1" si="4"/>
        <v>45250</v>
      </c>
      <c r="KJ17" s="10">
        <f t="shared" ca="1" si="4"/>
        <v>45251</v>
      </c>
      <c r="KK17" s="10">
        <f t="shared" ca="1" si="4"/>
        <v>45252</v>
      </c>
      <c r="KL17" s="10">
        <f t="shared" ca="1" si="4"/>
        <v>45253</v>
      </c>
      <c r="KM17" s="10">
        <f t="shared" ca="1" si="4"/>
        <v>45254</v>
      </c>
      <c r="KN17" s="10">
        <f t="shared" ca="1" si="4"/>
        <v>45255</v>
      </c>
      <c r="KO17" s="10">
        <f t="shared" ca="1" si="4"/>
        <v>45256</v>
      </c>
      <c r="KP17" s="10">
        <f t="shared" ca="1" si="4"/>
        <v>45257</v>
      </c>
      <c r="KQ17" s="10">
        <f t="shared" ca="1" si="4"/>
        <v>45258</v>
      </c>
      <c r="KR17" s="10">
        <f t="shared" ca="1" si="4"/>
        <v>45259</v>
      </c>
      <c r="KS17" s="10">
        <f t="shared" ca="1" si="4"/>
        <v>45260</v>
      </c>
      <c r="KT17" s="10">
        <f t="shared" ca="1" si="4"/>
        <v>45261</v>
      </c>
      <c r="KU17" s="10">
        <f t="shared" ca="1" si="4"/>
        <v>45262</v>
      </c>
      <c r="KV17" s="10">
        <f t="shared" ca="1" si="4"/>
        <v>45263</v>
      </c>
      <c r="KW17" s="10">
        <f t="shared" ca="1" si="4"/>
        <v>45264</v>
      </c>
      <c r="KX17" s="10">
        <f t="shared" ca="1" si="4"/>
        <v>45265</v>
      </c>
      <c r="KY17" s="10">
        <f t="shared" ca="1" si="4"/>
        <v>45266</v>
      </c>
      <c r="KZ17" s="10">
        <f t="shared" ca="1" si="4"/>
        <v>45267</v>
      </c>
      <c r="LA17" s="10">
        <f t="shared" ca="1" si="4"/>
        <v>45268</v>
      </c>
      <c r="LB17" s="10">
        <f t="shared" ca="1" si="4"/>
        <v>45269</v>
      </c>
      <c r="LC17" s="10">
        <f t="shared" ca="1" si="4"/>
        <v>45270</v>
      </c>
      <c r="LD17" s="10">
        <f t="shared" ca="1" si="4"/>
        <v>45271</v>
      </c>
      <c r="LE17" s="10">
        <f t="shared" ca="1" si="4"/>
        <v>45272</v>
      </c>
      <c r="LF17" s="10">
        <f t="shared" ca="1" si="4"/>
        <v>45273</v>
      </c>
      <c r="LG17" s="10">
        <f t="shared" ca="1" si="4"/>
        <v>45274</v>
      </c>
      <c r="LH17" s="10">
        <f t="shared" ca="1" si="4"/>
        <v>45275</v>
      </c>
      <c r="LI17" s="10">
        <f t="shared" ca="1" si="4"/>
        <v>45276</v>
      </c>
      <c r="LJ17" s="10">
        <f t="shared" ca="1" si="4"/>
        <v>45277</v>
      </c>
      <c r="LK17" s="10">
        <f t="shared" ca="1" si="4"/>
        <v>45278</v>
      </c>
      <c r="LL17" s="10">
        <f t="shared" ca="1" si="4"/>
        <v>45279</v>
      </c>
      <c r="LM17" s="10">
        <f t="shared" ca="1" si="4"/>
        <v>45280</v>
      </c>
      <c r="LN17" s="10">
        <f t="shared" ca="1" si="4"/>
        <v>45281</v>
      </c>
      <c r="LO17" s="10">
        <f t="shared" ca="1" si="4"/>
        <v>45282</v>
      </c>
      <c r="LP17" s="10">
        <f t="shared" ca="1" si="4"/>
        <v>45283</v>
      </c>
      <c r="LQ17" s="10">
        <f t="shared" ca="1" si="4"/>
        <v>45284</v>
      </c>
      <c r="LR17" s="10">
        <f t="shared" ca="1" si="4"/>
        <v>45285</v>
      </c>
      <c r="LS17" s="10">
        <f t="shared" ca="1" si="4"/>
        <v>45286</v>
      </c>
      <c r="LT17" s="10">
        <f t="shared" ca="1" si="4"/>
        <v>45287</v>
      </c>
      <c r="LU17" s="10">
        <f t="shared" ca="1" si="4"/>
        <v>45288</v>
      </c>
      <c r="LV17" s="10">
        <f t="shared" ca="1" si="4"/>
        <v>45289</v>
      </c>
      <c r="LW17" s="10">
        <f t="shared" ca="1" si="4"/>
        <v>45290</v>
      </c>
      <c r="LX17" s="10">
        <f t="shared" ca="1" si="4"/>
        <v>45291</v>
      </c>
      <c r="LY17" s="10">
        <f t="shared" ca="1" si="4"/>
        <v>45292</v>
      </c>
      <c r="LZ17" s="10">
        <f t="shared" ca="1" si="4"/>
        <v>45293</v>
      </c>
      <c r="MA17" s="10">
        <f t="shared" ca="1" si="4"/>
        <v>45294</v>
      </c>
      <c r="MB17" s="10">
        <f t="shared" ca="1" si="4"/>
        <v>45295</v>
      </c>
      <c r="MC17" s="10">
        <f t="shared" ca="1" si="4"/>
        <v>45296</v>
      </c>
      <c r="MD17" s="10">
        <f t="shared" ca="1" si="4"/>
        <v>45297</v>
      </c>
      <c r="ME17" s="10">
        <f t="shared" ca="1" si="4"/>
        <v>45298</v>
      </c>
      <c r="MF17" s="10">
        <f t="shared" ca="1" si="4"/>
        <v>45299</v>
      </c>
      <c r="MG17" s="10">
        <f t="shared" ref="MG17:OR17" ca="1" si="5">MF17+1</f>
        <v>45300</v>
      </c>
      <c r="MH17" s="10">
        <f t="shared" ca="1" si="5"/>
        <v>45301</v>
      </c>
      <c r="MI17" s="10">
        <f t="shared" ca="1" si="5"/>
        <v>45302</v>
      </c>
      <c r="MJ17" s="10">
        <f t="shared" ca="1" si="5"/>
        <v>45303</v>
      </c>
      <c r="MK17" s="10">
        <f t="shared" ca="1" si="5"/>
        <v>45304</v>
      </c>
      <c r="ML17" s="10">
        <f t="shared" ca="1" si="5"/>
        <v>45305</v>
      </c>
      <c r="MM17" s="10">
        <f t="shared" ca="1" si="5"/>
        <v>45306</v>
      </c>
      <c r="MN17" s="10">
        <f t="shared" ca="1" si="5"/>
        <v>45307</v>
      </c>
      <c r="MO17" s="10">
        <f t="shared" ca="1" si="5"/>
        <v>45308</v>
      </c>
      <c r="MP17" s="10">
        <f t="shared" ca="1" si="5"/>
        <v>45309</v>
      </c>
      <c r="MQ17" s="10">
        <f t="shared" ca="1" si="5"/>
        <v>45310</v>
      </c>
      <c r="MR17" s="10">
        <f t="shared" ca="1" si="5"/>
        <v>45311</v>
      </c>
      <c r="MS17" s="10">
        <f t="shared" ca="1" si="5"/>
        <v>45312</v>
      </c>
      <c r="MT17" s="10">
        <f t="shared" ca="1" si="5"/>
        <v>45313</v>
      </c>
      <c r="MU17" s="10">
        <f t="shared" ca="1" si="5"/>
        <v>45314</v>
      </c>
      <c r="MV17" s="10">
        <f t="shared" ca="1" si="5"/>
        <v>45315</v>
      </c>
      <c r="MW17" s="10">
        <f t="shared" ca="1" si="5"/>
        <v>45316</v>
      </c>
      <c r="MX17" s="10">
        <f t="shared" ca="1" si="5"/>
        <v>45317</v>
      </c>
      <c r="MY17" s="10">
        <f t="shared" ca="1" si="5"/>
        <v>45318</v>
      </c>
      <c r="MZ17" s="10">
        <f t="shared" ca="1" si="5"/>
        <v>45319</v>
      </c>
      <c r="NA17" s="10">
        <f t="shared" ca="1" si="5"/>
        <v>45320</v>
      </c>
      <c r="NB17" s="10">
        <f t="shared" ca="1" si="5"/>
        <v>45321</v>
      </c>
      <c r="NC17" s="10">
        <f t="shared" ca="1" si="5"/>
        <v>45322</v>
      </c>
      <c r="ND17" s="10">
        <f t="shared" ca="1" si="5"/>
        <v>45323</v>
      </c>
      <c r="NE17" s="10">
        <f t="shared" ca="1" si="5"/>
        <v>45324</v>
      </c>
      <c r="NF17" s="10">
        <f t="shared" ca="1" si="5"/>
        <v>45325</v>
      </c>
      <c r="NG17" s="10">
        <f t="shared" ca="1" si="5"/>
        <v>45326</v>
      </c>
      <c r="NH17" s="10">
        <f t="shared" ca="1" si="5"/>
        <v>45327</v>
      </c>
      <c r="NI17" s="10">
        <f t="shared" ca="1" si="5"/>
        <v>45328</v>
      </c>
      <c r="NJ17" s="10">
        <f t="shared" ca="1" si="5"/>
        <v>45329</v>
      </c>
      <c r="NK17" s="10">
        <f t="shared" ca="1" si="5"/>
        <v>45330</v>
      </c>
      <c r="NL17" s="10">
        <f t="shared" ca="1" si="5"/>
        <v>45331</v>
      </c>
      <c r="NM17" s="10">
        <f t="shared" ca="1" si="5"/>
        <v>45332</v>
      </c>
      <c r="NN17" s="10">
        <f t="shared" ca="1" si="5"/>
        <v>45333</v>
      </c>
      <c r="NO17" s="10">
        <f t="shared" ca="1" si="5"/>
        <v>45334</v>
      </c>
      <c r="NP17" s="10">
        <f t="shared" ca="1" si="5"/>
        <v>45335</v>
      </c>
      <c r="NQ17" s="10">
        <f t="shared" ca="1" si="5"/>
        <v>45336</v>
      </c>
      <c r="NR17" s="10">
        <f t="shared" ca="1" si="5"/>
        <v>45337</v>
      </c>
      <c r="NS17" s="10">
        <f t="shared" ca="1" si="5"/>
        <v>45338</v>
      </c>
      <c r="NT17" s="10">
        <f t="shared" ca="1" si="5"/>
        <v>45339</v>
      </c>
      <c r="NU17" s="10">
        <f t="shared" ca="1" si="5"/>
        <v>45340</v>
      </c>
      <c r="NV17" s="10">
        <f t="shared" ca="1" si="5"/>
        <v>45341</v>
      </c>
      <c r="NW17" s="10">
        <f t="shared" ca="1" si="5"/>
        <v>45342</v>
      </c>
      <c r="NX17" s="10">
        <f t="shared" ca="1" si="5"/>
        <v>45343</v>
      </c>
      <c r="NY17" s="10">
        <f t="shared" ca="1" si="5"/>
        <v>45344</v>
      </c>
      <c r="NZ17" s="10">
        <f t="shared" ca="1" si="5"/>
        <v>45345</v>
      </c>
      <c r="OA17" s="10">
        <f t="shared" ca="1" si="5"/>
        <v>45346</v>
      </c>
      <c r="OB17" s="10">
        <f t="shared" ca="1" si="5"/>
        <v>45347</v>
      </c>
      <c r="OC17" s="10">
        <f t="shared" ca="1" si="5"/>
        <v>45348</v>
      </c>
      <c r="OD17" s="10">
        <f t="shared" ca="1" si="5"/>
        <v>45349</v>
      </c>
      <c r="OE17" s="10">
        <f t="shared" ca="1" si="5"/>
        <v>45350</v>
      </c>
      <c r="OF17" s="10">
        <f t="shared" ca="1" si="5"/>
        <v>45351</v>
      </c>
      <c r="OG17" s="10">
        <f t="shared" ca="1" si="5"/>
        <v>45352</v>
      </c>
      <c r="OH17" s="10">
        <f t="shared" ca="1" si="5"/>
        <v>45353</v>
      </c>
      <c r="OI17" s="10">
        <f t="shared" ca="1" si="5"/>
        <v>45354</v>
      </c>
      <c r="OJ17" s="10">
        <f t="shared" ca="1" si="5"/>
        <v>45355</v>
      </c>
      <c r="OK17" s="10">
        <f t="shared" ca="1" si="5"/>
        <v>45356</v>
      </c>
      <c r="OL17" s="10">
        <f t="shared" ca="1" si="5"/>
        <v>45357</v>
      </c>
      <c r="OM17" s="10">
        <f t="shared" ca="1" si="5"/>
        <v>45358</v>
      </c>
      <c r="ON17" s="10">
        <f t="shared" ca="1" si="5"/>
        <v>45359</v>
      </c>
      <c r="OO17" s="10">
        <f t="shared" ca="1" si="5"/>
        <v>45360</v>
      </c>
      <c r="OP17" s="10">
        <f t="shared" ca="1" si="5"/>
        <v>45361</v>
      </c>
      <c r="OQ17" s="10">
        <f t="shared" ca="1" si="5"/>
        <v>45362</v>
      </c>
      <c r="OR17" s="10">
        <f t="shared" ca="1" si="5"/>
        <v>45363</v>
      </c>
      <c r="OS17" s="10">
        <f t="shared" ref="OS17:PF17" ca="1" si="6">OR17+1</f>
        <v>45364</v>
      </c>
      <c r="OT17" s="10">
        <f t="shared" ca="1" si="6"/>
        <v>45365</v>
      </c>
      <c r="OU17" s="10">
        <f t="shared" ca="1" si="6"/>
        <v>45366</v>
      </c>
      <c r="OV17" s="10">
        <f t="shared" ca="1" si="6"/>
        <v>45367</v>
      </c>
      <c r="OW17" s="10">
        <f t="shared" ca="1" si="6"/>
        <v>45368</v>
      </c>
      <c r="OX17" s="10">
        <f t="shared" ca="1" si="6"/>
        <v>45369</v>
      </c>
      <c r="OY17" s="10">
        <f t="shared" ca="1" si="6"/>
        <v>45370</v>
      </c>
      <c r="OZ17" s="10">
        <f t="shared" ca="1" si="6"/>
        <v>45371</v>
      </c>
      <c r="PA17" s="10">
        <f t="shared" ca="1" si="6"/>
        <v>45372</v>
      </c>
      <c r="PB17" s="10">
        <f t="shared" ca="1" si="6"/>
        <v>45373</v>
      </c>
      <c r="PC17" s="10">
        <f t="shared" ca="1" si="6"/>
        <v>45374</v>
      </c>
      <c r="PD17" s="10">
        <f t="shared" ca="1" si="6"/>
        <v>45375</v>
      </c>
      <c r="PE17" s="10">
        <f t="shared" ca="1" si="6"/>
        <v>45376</v>
      </c>
      <c r="PF17" s="10">
        <f t="shared" ca="1" si="6"/>
        <v>45377</v>
      </c>
    </row>
    <row r="19" spans="2:422" ht="24" x14ac:dyDescent="0.35">
      <c r="B19" s="16" t="s">
        <v>6</v>
      </c>
      <c r="C19" s="17" t="s">
        <v>36</v>
      </c>
      <c r="D19" s="17" t="s">
        <v>37</v>
      </c>
      <c r="E19" s="17" t="s">
        <v>38</v>
      </c>
      <c r="F19" s="16" t="s">
        <v>9</v>
      </c>
      <c r="G19" s="17" t="s">
        <v>39</v>
      </c>
      <c r="H19" s="16" t="s">
        <v>8</v>
      </c>
      <c r="I19" s="17" t="s">
        <v>40</v>
      </c>
      <c r="J19" s="17" t="s">
        <v>41</v>
      </c>
      <c r="K19" s="17" t="s">
        <v>42</v>
      </c>
      <c r="L19" s="17" t="s">
        <v>43</v>
      </c>
      <c r="M19" s="17" t="s">
        <v>44</v>
      </c>
      <c r="N19" s="17" t="s">
        <v>45</v>
      </c>
      <c r="O19" s="17" t="s">
        <v>46</v>
      </c>
      <c r="P19" s="17" t="s">
        <v>67</v>
      </c>
      <c r="Q19" s="17" t="s">
        <v>47</v>
      </c>
      <c r="R19" s="17" t="s">
        <v>48</v>
      </c>
      <c r="S19" s="17" t="s">
        <v>49</v>
      </c>
      <c r="T19" s="17" t="s">
        <v>50</v>
      </c>
      <c r="U19" s="17" t="s">
        <v>51</v>
      </c>
      <c r="V19" s="6"/>
      <c r="W19" s="7" t="str">
        <f ca="1">LEFT(TEXT(W17,"ddd"),1)</f>
        <v>T</v>
      </c>
      <c r="X19" s="7" t="str">
        <f t="shared" ref="X19:CI19" ca="1" si="7">LEFT(TEXT(X17,"ddd"),1)</f>
        <v>W</v>
      </c>
      <c r="Y19" s="7" t="str">
        <f t="shared" ca="1" si="7"/>
        <v>T</v>
      </c>
      <c r="Z19" s="7" t="str">
        <f t="shared" ca="1" si="7"/>
        <v>F</v>
      </c>
      <c r="AA19" s="7" t="str">
        <f t="shared" ca="1" si="7"/>
        <v>S</v>
      </c>
      <c r="AB19" s="7" t="str">
        <f t="shared" ca="1" si="7"/>
        <v>S</v>
      </c>
      <c r="AC19" s="7" t="str">
        <f t="shared" ca="1" si="7"/>
        <v>M</v>
      </c>
      <c r="AD19" s="7" t="str">
        <f t="shared" ca="1" si="7"/>
        <v>T</v>
      </c>
      <c r="AE19" s="7" t="str">
        <f t="shared" ca="1" si="7"/>
        <v>W</v>
      </c>
      <c r="AF19" s="7" t="str">
        <f t="shared" ca="1" si="7"/>
        <v>T</v>
      </c>
      <c r="AG19" s="7" t="str">
        <f t="shared" ca="1" si="7"/>
        <v>F</v>
      </c>
      <c r="AH19" s="7" t="str">
        <f t="shared" ca="1" si="7"/>
        <v>S</v>
      </c>
      <c r="AI19" s="7" t="str">
        <f t="shared" ca="1" si="7"/>
        <v>S</v>
      </c>
      <c r="AJ19" s="7" t="str">
        <f t="shared" ca="1" si="7"/>
        <v>M</v>
      </c>
      <c r="AK19" s="7" t="str">
        <f t="shared" ca="1" si="7"/>
        <v>T</v>
      </c>
      <c r="AL19" s="7" t="str">
        <f t="shared" ca="1" si="7"/>
        <v>W</v>
      </c>
      <c r="AM19" s="7" t="str">
        <f t="shared" ca="1" si="7"/>
        <v>T</v>
      </c>
      <c r="AN19" s="7" t="str">
        <f t="shared" ca="1" si="7"/>
        <v>F</v>
      </c>
      <c r="AO19" s="7" t="str">
        <f t="shared" ca="1" si="7"/>
        <v>S</v>
      </c>
      <c r="AP19" s="7" t="str">
        <f t="shared" ca="1" si="7"/>
        <v>S</v>
      </c>
      <c r="AQ19" s="7" t="str">
        <f t="shared" ca="1" si="7"/>
        <v>M</v>
      </c>
      <c r="AR19" s="7" t="str">
        <f t="shared" ca="1" si="7"/>
        <v>T</v>
      </c>
      <c r="AS19" s="7" t="str">
        <f t="shared" ca="1" si="7"/>
        <v>W</v>
      </c>
      <c r="AT19" s="7" t="str">
        <f t="shared" ca="1" si="7"/>
        <v>T</v>
      </c>
      <c r="AU19" s="7" t="str">
        <f t="shared" ca="1" si="7"/>
        <v>F</v>
      </c>
      <c r="AV19" s="7" t="str">
        <f t="shared" ca="1" si="7"/>
        <v>S</v>
      </c>
      <c r="AW19" s="7" t="str">
        <f t="shared" ca="1" si="7"/>
        <v>S</v>
      </c>
      <c r="AX19" s="7" t="str">
        <f t="shared" ca="1" si="7"/>
        <v>M</v>
      </c>
      <c r="AY19" s="7" t="str">
        <f t="shared" ca="1" si="7"/>
        <v>T</v>
      </c>
      <c r="AZ19" s="7" t="str">
        <f t="shared" ca="1" si="7"/>
        <v>W</v>
      </c>
      <c r="BA19" s="7" t="str">
        <f t="shared" ca="1" si="7"/>
        <v>T</v>
      </c>
      <c r="BB19" s="7" t="str">
        <f t="shared" ca="1" si="7"/>
        <v>F</v>
      </c>
      <c r="BC19" s="7" t="str">
        <f t="shared" ca="1" si="7"/>
        <v>S</v>
      </c>
      <c r="BD19" s="7" t="str">
        <f t="shared" ca="1" si="7"/>
        <v>S</v>
      </c>
      <c r="BE19" s="7" t="str">
        <f t="shared" ca="1" si="7"/>
        <v>M</v>
      </c>
      <c r="BF19" s="7" t="str">
        <f t="shared" ca="1" si="7"/>
        <v>T</v>
      </c>
      <c r="BG19" s="7" t="str">
        <f t="shared" ca="1" si="7"/>
        <v>W</v>
      </c>
      <c r="BH19" s="7" t="str">
        <f t="shared" ca="1" si="7"/>
        <v>T</v>
      </c>
      <c r="BI19" s="7" t="str">
        <f t="shared" ca="1" si="7"/>
        <v>F</v>
      </c>
      <c r="BJ19" s="7" t="str">
        <f t="shared" ca="1" si="7"/>
        <v>S</v>
      </c>
      <c r="BK19" s="7" t="str">
        <f t="shared" ca="1" si="7"/>
        <v>S</v>
      </c>
      <c r="BL19" s="7" t="str">
        <f t="shared" ca="1" si="7"/>
        <v>M</v>
      </c>
      <c r="BM19" s="7" t="str">
        <f t="shared" ca="1" si="7"/>
        <v>T</v>
      </c>
      <c r="BN19" s="7" t="str">
        <f t="shared" ca="1" si="7"/>
        <v>W</v>
      </c>
      <c r="BO19" s="7" t="str">
        <f t="shared" ca="1" si="7"/>
        <v>T</v>
      </c>
      <c r="BP19" s="7" t="str">
        <f t="shared" ca="1" si="7"/>
        <v>F</v>
      </c>
      <c r="BQ19" s="7" t="str">
        <f t="shared" ca="1" si="7"/>
        <v>S</v>
      </c>
      <c r="BR19" s="7" t="str">
        <f t="shared" ca="1" si="7"/>
        <v>S</v>
      </c>
      <c r="BS19" s="7" t="str">
        <f t="shared" ca="1" si="7"/>
        <v>M</v>
      </c>
      <c r="BT19" s="7" t="str">
        <f t="shared" ca="1" si="7"/>
        <v>T</v>
      </c>
      <c r="BU19" s="7" t="str">
        <f t="shared" ca="1" si="7"/>
        <v>W</v>
      </c>
      <c r="BV19" s="7" t="str">
        <f t="shared" ca="1" si="7"/>
        <v>T</v>
      </c>
      <c r="BW19" s="7" t="str">
        <f t="shared" ca="1" si="7"/>
        <v>F</v>
      </c>
      <c r="BX19" s="7" t="str">
        <f t="shared" ca="1" si="7"/>
        <v>S</v>
      </c>
      <c r="BY19" s="7" t="str">
        <f t="shared" ca="1" si="7"/>
        <v>S</v>
      </c>
      <c r="BZ19" s="7" t="str">
        <f t="shared" ca="1" si="7"/>
        <v>M</v>
      </c>
      <c r="CA19" s="7" t="str">
        <f t="shared" ca="1" si="7"/>
        <v>T</v>
      </c>
      <c r="CB19" s="7" t="str">
        <f t="shared" ca="1" si="7"/>
        <v>W</v>
      </c>
      <c r="CC19" s="7" t="str">
        <f t="shared" ca="1" si="7"/>
        <v>T</v>
      </c>
      <c r="CD19" s="7" t="str">
        <f t="shared" ca="1" si="7"/>
        <v>F</v>
      </c>
      <c r="CE19" s="7" t="str">
        <f t="shared" ca="1" si="7"/>
        <v>S</v>
      </c>
      <c r="CF19" s="7" t="str">
        <f t="shared" ca="1" si="7"/>
        <v>S</v>
      </c>
      <c r="CG19" s="7" t="str">
        <f t="shared" ca="1" si="7"/>
        <v>M</v>
      </c>
      <c r="CH19" s="7" t="str">
        <f t="shared" ca="1" si="7"/>
        <v>T</v>
      </c>
      <c r="CI19" s="7" t="str">
        <f t="shared" ca="1" si="7"/>
        <v>W</v>
      </c>
      <c r="CJ19" s="7" t="str">
        <f t="shared" ref="CJ19:EU19" ca="1" si="8">LEFT(TEXT(CJ17,"ddd"),1)</f>
        <v>T</v>
      </c>
      <c r="CK19" s="7" t="str">
        <f t="shared" ca="1" si="8"/>
        <v>F</v>
      </c>
      <c r="CL19" s="7" t="str">
        <f t="shared" ca="1" si="8"/>
        <v>S</v>
      </c>
      <c r="CM19" s="7" t="str">
        <f t="shared" ca="1" si="8"/>
        <v>S</v>
      </c>
      <c r="CN19" s="7" t="str">
        <f t="shared" ca="1" si="8"/>
        <v>M</v>
      </c>
      <c r="CO19" s="7" t="str">
        <f t="shared" ca="1" si="8"/>
        <v>T</v>
      </c>
      <c r="CP19" s="7" t="str">
        <f t="shared" ca="1" si="8"/>
        <v>W</v>
      </c>
      <c r="CQ19" s="7" t="str">
        <f t="shared" ca="1" si="8"/>
        <v>T</v>
      </c>
      <c r="CR19" s="7" t="str">
        <f t="shared" ca="1" si="8"/>
        <v>F</v>
      </c>
      <c r="CS19" s="7" t="str">
        <f t="shared" ca="1" si="8"/>
        <v>S</v>
      </c>
      <c r="CT19" s="7" t="str">
        <f t="shared" ca="1" si="8"/>
        <v>S</v>
      </c>
      <c r="CU19" s="7" t="str">
        <f t="shared" ca="1" si="8"/>
        <v>M</v>
      </c>
      <c r="CV19" s="7" t="str">
        <f t="shared" ca="1" si="8"/>
        <v>T</v>
      </c>
      <c r="CW19" s="7" t="str">
        <f t="shared" ca="1" si="8"/>
        <v>W</v>
      </c>
      <c r="CX19" s="7" t="str">
        <f t="shared" ca="1" si="8"/>
        <v>T</v>
      </c>
      <c r="CY19" s="7" t="str">
        <f t="shared" ca="1" si="8"/>
        <v>F</v>
      </c>
      <c r="CZ19" s="7" t="str">
        <f t="shared" ca="1" si="8"/>
        <v>S</v>
      </c>
      <c r="DA19" s="7" t="str">
        <f t="shared" ca="1" si="8"/>
        <v>S</v>
      </c>
      <c r="DB19" s="7" t="str">
        <f t="shared" ca="1" si="8"/>
        <v>M</v>
      </c>
      <c r="DC19" s="7" t="str">
        <f t="shared" ca="1" si="8"/>
        <v>T</v>
      </c>
      <c r="DD19" s="7" t="str">
        <f t="shared" ca="1" si="8"/>
        <v>W</v>
      </c>
      <c r="DE19" s="7" t="str">
        <f t="shared" ca="1" si="8"/>
        <v>T</v>
      </c>
      <c r="DF19" s="7" t="str">
        <f t="shared" ca="1" si="8"/>
        <v>F</v>
      </c>
      <c r="DG19" s="7" t="str">
        <f t="shared" ca="1" si="8"/>
        <v>S</v>
      </c>
      <c r="DH19" s="7" t="str">
        <f t="shared" ca="1" si="8"/>
        <v>S</v>
      </c>
      <c r="DI19" s="7" t="str">
        <f t="shared" ca="1" si="8"/>
        <v>M</v>
      </c>
      <c r="DJ19" s="7" t="str">
        <f t="shared" ca="1" si="8"/>
        <v>T</v>
      </c>
      <c r="DK19" s="7" t="str">
        <f t="shared" ca="1" si="8"/>
        <v>W</v>
      </c>
      <c r="DL19" s="7" t="str">
        <f t="shared" ca="1" si="8"/>
        <v>T</v>
      </c>
      <c r="DM19" s="7" t="str">
        <f t="shared" ca="1" si="8"/>
        <v>F</v>
      </c>
      <c r="DN19" s="7" t="str">
        <f t="shared" ca="1" si="8"/>
        <v>S</v>
      </c>
      <c r="DO19" s="7" t="str">
        <f t="shared" ca="1" si="8"/>
        <v>S</v>
      </c>
      <c r="DP19" s="7" t="str">
        <f t="shared" ca="1" si="8"/>
        <v>M</v>
      </c>
      <c r="DQ19" s="7" t="str">
        <f t="shared" ca="1" si="8"/>
        <v>T</v>
      </c>
      <c r="DR19" s="7" t="str">
        <f t="shared" ca="1" si="8"/>
        <v>W</v>
      </c>
      <c r="DS19" s="7" t="str">
        <f t="shared" ca="1" si="8"/>
        <v>T</v>
      </c>
      <c r="DT19" s="7" t="str">
        <f t="shared" ca="1" si="8"/>
        <v>F</v>
      </c>
      <c r="DU19" s="7" t="str">
        <f t="shared" ca="1" si="8"/>
        <v>S</v>
      </c>
      <c r="DV19" s="7" t="str">
        <f t="shared" ca="1" si="8"/>
        <v>S</v>
      </c>
      <c r="DW19" s="7" t="str">
        <f t="shared" ca="1" si="8"/>
        <v>M</v>
      </c>
      <c r="DX19" s="7" t="str">
        <f t="shared" ca="1" si="8"/>
        <v>T</v>
      </c>
      <c r="DY19" s="7" t="str">
        <f t="shared" ca="1" si="8"/>
        <v>W</v>
      </c>
      <c r="DZ19" s="7" t="str">
        <f t="shared" ca="1" si="8"/>
        <v>T</v>
      </c>
      <c r="EA19" s="7" t="str">
        <f t="shared" ca="1" si="8"/>
        <v>F</v>
      </c>
      <c r="EB19" s="7" t="str">
        <f t="shared" ca="1" si="8"/>
        <v>S</v>
      </c>
      <c r="EC19" s="7" t="str">
        <f t="shared" ca="1" si="8"/>
        <v>S</v>
      </c>
      <c r="ED19" s="7" t="str">
        <f t="shared" ca="1" si="8"/>
        <v>M</v>
      </c>
      <c r="EE19" s="7" t="str">
        <f t="shared" ca="1" si="8"/>
        <v>T</v>
      </c>
      <c r="EF19" s="7" t="str">
        <f t="shared" ca="1" si="8"/>
        <v>W</v>
      </c>
      <c r="EG19" s="7" t="str">
        <f t="shared" ca="1" si="8"/>
        <v>T</v>
      </c>
      <c r="EH19" s="7" t="str">
        <f t="shared" ca="1" si="8"/>
        <v>F</v>
      </c>
      <c r="EI19" s="7" t="str">
        <f t="shared" ca="1" si="8"/>
        <v>S</v>
      </c>
      <c r="EJ19" s="7" t="str">
        <f t="shared" ca="1" si="8"/>
        <v>S</v>
      </c>
      <c r="EK19" s="7" t="str">
        <f t="shared" ca="1" si="8"/>
        <v>M</v>
      </c>
      <c r="EL19" s="7" t="str">
        <f t="shared" ca="1" si="8"/>
        <v>T</v>
      </c>
      <c r="EM19" s="7" t="str">
        <f t="shared" ca="1" si="8"/>
        <v>W</v>
      </c>
      <c r="EN19" s="7" t="str">
        <f t="shared" ca="1" si="8"/>
        <v>T</v>
      </c>
      <c r="EO19" s="7" t="str">
        <f t="shared" ca="1" si="8"/>
        <v>F</v>
      </c>
      <c r="EP19" s="7" t="str">
        <f t="shared" ca="1" si="8"/>
        <v>S</v>
      </c>
      <c r="EQ19" s="7" t="str">
        <f t="shared" ca="1" si="8"/>
        <v>S</v>
      </c>
      <c r="ER19" s="7" t="str">
        <f t="shared" ca="1" si="8"/>
        <v>M</v>
      </c>
      <c r="ES19" s="7" t="str">
        <f t="shared" ca="1" si="8"/>
        <v>T</v>
      </c>
      <c r="ET19" s="7" t="str">
        <f t="shared" ca="1" si="8"/>
        <v>W</v>
      </c>
      <c r="EU19" s="7" t="str">
        <f t="shared" ca="1" si="8"/>
        <v>T</v>
      </c>
      <c r="EV19" s="7" t="str">
        <f t="shared" ref="EV19:HG19" ca="1" si="9">LEFT(TEXT(EV17,"ddd"),1)</f>
        <v>F</v>
      </c>
      <c r="EW19" s="7" t="str">
        <f t="shared" ca="1" si="9"/>
        <v>S</v>
      </c>
      <c r="EX19" s="7" t="str">
        <f t="shared" ca="1" si="9"/>
        <v>S</v>
      </c>
      <c r="EY19" s="7" t="str">
        <f t="shared" ca="1" si="9"/>
        <v>M</v>
      </c>
      <c r="EZ19" s="7" t="str">
        <f t="shared" ca="1" si="9"/>
        <v>T</v>
      </c>
      <c r="FA19" s="7" t="str">
        <f t="shared" ca="1" si="9"/>
        <v>W</v>
      </c>
      <c r="FB19" s="7" t="str">
        <f t="shared" ca="1" si="9"/>
        <v>T</v>
      </c>
      <c r="FC19" s="7" t="str">
        <f t="shared" ca="1" si="9"/>
        <v>F</v>
      </c>
      <c r="FD19" s="7" t="str">
        <f t="shared" ca="1" si="9"/>
        <v>S</v>
      </c>
      <c r="FE19" s="7" t="str">
        <f t="shared" ca="1" si="9"/>
        <v>S</v>
      </c>
      <c r="FF19" s="7" t="str">
        <f t="shared" ca="1" si="9"/>
        <v>M</v>
      </c>
      <c r="FG19" s="7" t="str">
        <f t="shared" ca="1" si="9"/>
        <v>T</v>
      </c>
      <c r="FH19" s="7" t="str">
        <f t="shared" ca="1" si="9"/>
        <v>W</v>
      </c>
      <c r="FI19" s="7" t="str">
        <f t="shared" ca="1" si="9"/>
        <v>T</v>
      </c>
      <c r="FJ19" s="7" t="str">
        <f t="shared" ca="1" si="9"/>
        <v>F</v>
      </c>
      <c r="FK19" s="7" t="str">
        <f t="shared" ca="1" si="9"/>
        <v>S</v>
      </c>
      <c r="FL19" s="7" t="str">
        <f t="shared" ca="1" si="9"/>
        <v>S</v>
      </c>
      <c r="FM19" s="7" t="str">
        <f t="shared" ca="1" si="9"/>
        <v>M</v>
      </c>
      <c r="FN19" s="7" t="str">
        <f t="shared" ca="1" si="9"/>
        <v>T</v>
      </c>
      <c r="FO19" s="7" t="str">
        <f t="shared" ca="1" si="9"/>
        <v>W</v>
      </c>
      <c r="FP19" s="7" t="str">
        <f t="shared" ca="1" si="9"/>
        <v>T</v>
      </c>
      <c r="FQ19" s="7" t="str">
        <f t="shared" ca="1" si="9"/>
        <v>F</v>
      </c>
      <c r="FR19" s="7" t="str">
        <f t="shared" ca="1" si="9"/>
        <v>S</v>
      </c>
      <c r="FS19" s="7" t="str">
        <f t="shared" ca="1" si="9"/>
        <v>S</v>
      </c>
      <c r="FT19" s="7" t="str">
        <f t="shared" ca="1" si="9"/>
        <v>M</v>
      </c>
      <c r="FU19" s="7" t="str">
        <f t="shared" ca="1" si="9"/>
        <v>T</v>
      </c>
      <c r="FV19" s="7" t="str">
        <f t="shared" ca="1" si="9"/>
        <v>W</v>
      </c>
      <c r="FW19" s="7" t="str">
        <f t="shared" ca="1" si="9"/>
        <v>T</v>
      </c>
      <c r="FX19" s="7" t="str">
        <f t="shared" ca="1" si="9"/>
        <v>F</v>
      </c>
      <c r="FY19" s="7" t="str">
        <f t="shared" ca="1" si="9"/>
        <v>S</v>
      </c>
      <c r="FZ19" s="7" t="str">
        <f t="shared" ca="1" si="9"/>
        <v>S</v>
      </c>
      <c r="GA19" s="7" t="str">
        <f t="shared" ca="1" si="9"/>
        <v>M</v>
      </c>
      <c r="GB19" s="7" t="str">
        <f t="shared" ca="1" si="9"/>
        <v>T</v>
      </c>
      <c r="GC19" s="7" t="str">
        <f t="shared" ca="1" si="9"/>
        <v>W</v>
      </c>
      <c r="GD19" s="7" t="str">
        <f t="shared" ca="1" si="9"/>
        <v>T</v>
      </c>
      <c r="GE19" s="7" t="str">
        <f t="shared" ca="1" si="9"/>
        <v>F</v>
      </c>
      <c r="GF19" s="7" t="str">
        <f t="shared" ca="1" si="9"/>
        <v>S</v>
      </c>
      <c r="GG19" s="7" t="str">
        <f t="shared" ca="1" si="9"/>
        <v>S</v>
      </c>
      <c r="GH19" s="7" t="str">
        <f t="shared" ca="1" si="9"/>
        <v>M</v>
      </c>
      <c r="GI19" s="7" t="str">
        <f t="shared" ca="1" si="9"/>
        <v>T</v>
      </c>
      <c r="GJ19" s="7" t="str">
        <f t="shared" ca="1" si="9"/>
        <v>W</v>
      </c>
      <c r="GK19" s="7" t="str">
        <f t="shared" ca="1" si="9"/>
        <v>T</v>
      </c>
      <c r="GL19" s="7" t="str">
        <f t="shared" ca="1" si="9"/>
        <v>F</v>
      </c>
      <c r="GM19" s="7" t="str">
        <f t="shared" ca="1" si="9"/>
        <v>S</v>
      </c>
      <c r="GN19" s="7" t="str">
        <f t="shared" ca="1" si="9"/>
        <v>S</v>
      </c>
      <c r="GO19" s="7" t="str">
        <f t="shared" ca="1" si="9"/>
        <v>M</v>
      </c>
      <c r="GP19" s="7" t="str">
        <f t="shared" ca="1" si="9"/>
        <v>T</v>
      </c>
      <c r="GQ19" s="7" t="str">
        <f t="shared" ca="1" si="9"/>
        <v>W</v>
      </c>
      <c r="GR19" s="7" t="str">
        <f t="shared" ca="1" si="9"/>
        <v>T</v>
      </c>
      <c r="GS19" s="7" t="str">
        <f t="shared" ca="1" si="9"/>
        <v>F</v>
      </c>
      <c r="GT19" s="7" t="str">
        <f t="shared" ca="1" si="9"/>
        <v>S</v>
      </c>
      <c r="GU19" s="7" t="str">
        <f t="shared" ca="1" si="9"/>
        <v>S</v>
      </c>
      <c r="GV19" s="7" t="str">
        <f t="shared" ca="1" si="9"/>
        <v>M</v>
      </c>
      <c r="GW19" s="7" t="str">
        <f t="shared" ca="1" si="9"/>
        <v>T</v>
      </c>
      <c r="GX19" s="7" t="str">
        <f t="shared" ca="1" si="9"/>
        <v>W</v>
      </c>
      <c r="GY19" s="7" t="str">
        <f t="shared" ca="1" si="9"/>
        <v>T</v>
      </c>
      <c r="GZ19" s="7" t="str">
        <f t="shared" ca="1" si="9"/>
        <v>F</v>
      </c>
      <c r="HA19" s="7" t="str">
        <f t="shared" ca="1" si="9"/>
        <v>S</v>
      </c>
      <c r="HB19" s="7" t="str">
        <f t="shared" ca="1" si="9"/>
        <v>S</v>
      </c>
      <c r="HC19" s="7" t="str">
        <f t="shared" ca="1" si="9"/>
        <v>M</v>
      </c>
      <c r="HD19" s="7" t="str">
        <f t="shared" ca="1" si="9"/>
        <v>T</v>
      </c>
      <c r="HE19" s="7" t="str">
        <f t="shared" ca="1" si="9"/>
        <v>W</v>
      </c>
      <c r="HF19" s="7" t="str">
        <f t="shared" ca="1" si="9"/>
        <v>T</v>
      </c>
      <c r="HG19" s="7" t="str">
        <f t="shared" ca="1" si="9"/>
        <v>F</v>
      </c>
      <c r="HH19" s="7" t="str">
        <f t="shared" ref="HH19:JS19" ca="1" si="10">LEFT(TEXT(HH17,"ddd"),1)</f>
        <v>S</v>
      </c>
      <c r="HI19" s="7" t="str">
        <f t="shared" ca="1" si="10"/>
        <v>S</v>
      </c>
      <c r="HJ19" s="7" t="str">
        <f t="shared" ca="1" si="10"/>
        <v>M</v>
      </c>
      <c r="HK19" s="7" t="str">
        <f t="shared" ca="1" si="10"/>
        <v>T</v>
      </c>
      <c r="HL19" s="7" t="str">
        <f t="shared" ca="1" si="10"/>
        <v>W</v>
      </c>
      <c r="HM19" s="7" t="str">
        <f t="shared" ca="1" si="10"/>
        <v>T</v>
      </c>
      <c r="HN19" s="7" t="str">
        <f t="shared" ca="1" si="10"/>
        <v>F</v>
      </c>
      <c r="HO19" s="7" t="str">
        <f t="shared" ca="1" si="10"/>
        <v>S</v>
      </c>
      <c r="HP19" s="7" t="str">
        <f t="shared" ca="1" si="10"/>
        <v>S</v>
      </c>
      <c r="HQ19" s="7" t="str">
        <f t="shared" ca="1" si="10"/>
        <v>M</v>
      </c>
      <c r="HR19" s="7" t="str">
        <f t="shared" ca="1" si="10"/>
        <v>T</v>
      </c>
      <c r="HS19" s="7" t="str">
        <f t="shared" ca="1" si="10"/>
        <v>W</v>
      </c>
      <c r="HT19" s="7" t="str">
        <f t="shared" ca="1" si="10"/>
        <v>T</v>
      </c>
      <c r="HU19" s="7" t="str">
        <f t="shared" ca="1" si="10"/>
        <v>F</v>
      </c>
      <c r="HV19" s="7" t="str">
        <f t="shared" ca="1" si="10"/>
        <v>S</v>
      </c>
      <c r="HW19" s="7" t="str">
        <f t="shared" ca="1" si="10"/>
        <v>S</v>
      </c>
      <c r="HX19" s="7" t="str">
        <f t="shared" ca="1" si="10"/>
        <v>M</v>
      </c>
      <c r="HY19" s="7" t="str">
        <f t="shared" ca="1" si="10"/>
        <v>T</v>
      </c>
      <c r="HZ19" s="7" t="str">
        <f t="shared" ca="1" si="10"/>
        <v>W</v>
      </c>
      <c r="IA19" s="7" t="str">
        <f t="shared" ca="1" si="10"/>
        <v>T</v>
      </c>
      <c r="IB19" s="7" t="str">
        <f t="shared" ca="1" si="10"/>
        <v>F</v>
      </c>
      <c r="IC19" s="7" t="str">
        <f t="shared" ca="1" si="10"/>
        <v>S</v>
      </c>
      <c r="ID19" s="7" t="str">
        <f t="shared" ca="1" si="10"/>
        <v>S</v>
      </c>
      <c r="IE19" s="7" t="str">
        <f t="shared" ca="1" si="10"/>
        <v>M</v>
      </c>
      <c r="IF19" s="7" t="str">
        <f t="shared" ca="1" si="10"/>
        <v>T</v>
      </c>
      <c r="IG19" s="7" t="str">
        <f t="shared" ca="1" si="10"/>
        <v>W</v>
      </c>
      <c r="IH19" s="7" t="str">
        <f t="shared" ca="1" si="10"/>
        <v>T</v>
      </c>
      <c r="II19" s="7" t="str">
        <f t="shared" ca="1" si="10"/>
        <v>F</v>
      </c>
      <c r="IJ19" s="7" t="str">
        <f t="shared" ca="1" si="10"/>
        <v>S</v>
      </c>
      <c r="IK19" s="7" t="str">
        <f t="shared" ca="1" si="10"/>
        <v>S</v>
      </c>
      <c r="IL19" s="7" t="str">
        <f t="shared" ca="1" si="10"/>
        <v>M</v>
      </c>
      <c r="IM19" s="7" t="str">
        <f t="shared" ca="1" si="10"/>
        <v>T</v>
      </c>
      <c r="IN19" s="7" t="str">
        <f t="shared" ca="1" si="10"/>
        <v>W</v>
      </c>
      <c r="IO19" s="7" t="str">
        <f t="shared" ca="1" si="10"/>
        <v>T</v>
      </c>
      <c r="IP19" s="7" t="str">
        <f t="shared" ca="1" si="10"/>
        <v>F</v>
      </c>
      <c r="IQ19" s="7" t="str">
        <f t="shared" ca="1" si="10"/>
        <v>S</v>
      </c>
      <c r="IR19" s="7" t="str">
        <f t="shared" ca="1" si="10"/>
        <v>S</v>
      </c>
      <c r="IS19" s="7" t="str">
        <f t="shared" ca="1" si="10"/>
        <v>M</v>
      </c>
      <c r="IT19" s="7" t="str">
        <f t="shared" ca="1" si="10"/>
        <v>T</v>
      </c>
      <c r="IU19" s="7" t="str">
        <f t="shared" ca="1" si="10"/>
        <v>W</v>
      </c>
      <c r="IV19" s="7" t="str">
        <f t="shared" ca="1" si="10"/>
        <v>T</v>
      </c>
      <c r="IW19" s="7" t="str">
        <f t="shared" ca="1" si="10"/>
        <v>F</v>
      </c>
      <c r="IX19" s="7" t="str">
        <f t="shared" ca="1" si="10"/>
        <v>S</v>
      </c>
      <c r="IY19" s="7" t="str">
        <f t="shared" ca="1" si="10"/>
        <v>S</v>
      </c>
      <c r="IZ19" s="7" t="str">
        <f t="shared" ca="1" si="10"/>
        <v>M</v>
      </c>
      <c r="JA19" s="7" t="str">
        <f t="shared" ca="1" si="10"/>
        <v>T</v>
      </c>
      <c r="JB19" s="7" t="str">
        <f t="shared" ca="1" si="10"/>
        <v>W</v>
      </c>
      <c r="JC19" s="7" t="str">
        <f t="shared" ca="1" si="10"/>
        <v>T</v>
      </c>
      <c r="JD19" s="7" t="str">
        <f t="shared" ca="1" si="10"/>
        <v>F</v>
      </c>
      <c r="JE19" s="7" t="str">
        <f t="shared" ca="1" si="10"/>
        <v>S</v>
      </c>
      <c r="JF19" s="7" t="str">
        <f t="shared" ca="1" si="10"/>
        <v>S</v>
      </c>
      <c r="JG19" s="7" t="str">
        <f t="shared" ca="1" si="10"/>
        <v>M</v>
      </c>
      <c r="JH19" s="7" t="str">
        <f t="shared" ca="1" si="10"/>
        <v>T</v>
      </c>
      <c r="JI19" s="7" t="str">
        <f t="shared" ca="1" si="10"/>
        <v>W</v>
      </c>
      <c r="JJ19" s="7" t="str">
        <f t="shared" ca="1" si="10"/>
        <v>T</v>
      </c>
      <c r="JK19" s="7" t="str">
        <f t="shared" ca="1" si="10"/>
        <v>F</v>
      </c>
      <c r="JL19" s="7" t="str">
        <f t="shared" ca="1" si="10"/>
        <v>S</v>
      </c>
      <c r="JM19" s="7" t="str">
        <f t="shared" ca="1" si="10"/>
        <v>S</v>
      </c>
      <c r="JN19" s="7" t="str">
        <f t="shared" ca="1" si="10"/>
        <v>M</v>
      </c>
      <c r="JO19" s="7" t="str">
        <f t="shared" ca="1" si="10"/>
        <v>T</v>
      </c>
      <c r="JP19" s="7" t="str">
        <f t="shared" ca="1" si="10"/>
        <v>W</v>
      </c>
      <c r="JQ19" s="7" t="str">
        <f t="shared" ca="1" si="10"/>
        <v>T</v>
      </c>
      <c r="JR19" s="7" t="str">
        <f t="shared" ca="1" si="10"/>
        <v>F</v>
      </c>
      <c r="JS19" s="7" t="str">
        <f t="shared" ca="1" si="10"/>
        <v>S</v>
      </c>
      <c r="JT19" s="7" t="str">
        <f t="shared" ref="JT19:ME19" ca="1" si="11">LEFT(TEXT(JT17,"ddd"),1)</f>
        <v>S</v>
      </c>
      <c r="JU19" s="7" t="str">
        <f t="shared" ca="1" si="11"/>
        <v>M</v>
      </c>
      <c r="JV19" s="7" t="str">
        <f t="shared" ca="1" si="11"/>
        <v>T</v>
      </c>
      <c r="JW19" s="7" t="str">
        <f t="shared" ca="1" si="11"/>
        <v>W</v>
      </c>
      <c r="JX19" s="7" t="str">
        <f t="shared" ca="1" si="11"/>
        <v>T</v>
      </c>
      <c r="JY19" s="7" t="str">
        <f t="shared" ca="1" si="11"/>
        <v>F</v>
      </c>
      <c r="JZ19" s="7" t="str">
        <f t="shared" ca="1" si="11"/>
        <v>S</v>
      </c>
      <c r="KA19" s="7" t="str">
        <f t="shared" ca="1" si="11"/>
        <v>S</v>
      </c>
      <c r="KB19" s="7" t="str">
        <f t="shared" ca="1" si="11"/>
        <v>M</v>
      </c>
      <c r="KC19" s="7" t="str">
        <f t="shared" ca="1" si="11"/>
        <v>T</v>
      </c>
      <c r="KD19" s="7" t="str">
        <f t="shared" ca="1" si="11"/>
        <v>W</v>
      </c>
      <c r="KE19" s="7" t="str">
        <f t="shared" ca="1" si="11"/>
        <v>T</v>
      </c>
      <c r="KF19" s="7" t="str">
        <f t="shared" ca="1" si="11"/>
        <v>F</v>
      </c>
      <c r="KG19" s="7" t="str">
        <f t="shared" ca="1" si="11"/>
        <v>S</v>
      </c>
      <c r="KH19" s="7" t="str">
        <f t="shared" ca="1" si="11"/>
        <v>S</v>
      </c>
      <c r="KI19" s="7" t="str">
        <f t="shared" ca="1" si="11"/>
        <v>M</v>
      </c>
      <c r="KJ19" s="7" t="str">
        <f t="shared" ca="1" si="11"/>
        <v>T</v>
      </c>
      <c r="KK19" s="7" t="str">
        <f t="shared" ca="1" si="11"/>
        <v>W</v>
      </c>
      <c r="KL19" s="7" t="str">
        <f t="shared" ca="1" si="11"/>
        <v>T</v>
      </c>
      <c r="KM19" s="7" t="str">
        <f t="shared" ca="1" si="11"/>
        <v>F</v>
      </c>
      <c r="KN19" s="7" t="str">
        <f t="shared" ca="1" si="11"/>
        <v>S</v>
      </c>
      <c r="KO19" s="7" t="str">
        <f t="shared" ca="1" si="11"/>
        <v>S</v>
      </c>
      <c r="KP19" s="7" t="str">
        <f t="shared" ca="1" si="11"/>
        <v>M</v>
      </c>
      <c r="KQ19" s="7" t="str">
        <f t="shared" ca="1" si="11"/>
        <v>T</v>
      </c>
      <c r="KR19" s="7" t="str">
        <f t="shared" ca="1" si="11"/>
        <v>W</v>
      </c>
      <c r="KS19" s="7" t="str">
        <f t="shared" ca="1" si="11"/>
        <v>T</v>
      </c>
      <c r="KT19" s="7" t="str">
        <f t="shared" ca="1" si="11"/>
        <v>F</v>
      </c>
      <c r="KU19" s="7" t="str">
        <f t="shared" ca="1" si="11"/>
        <v>S</v>
      </c>
      <c r="KV19" s="7" t="str">
        <f t="shared" ca="1" si="11"/>
        <v>S</v>
      </c>
      <c r="KW19" s="7" t="str">
        <f t="shared" ca="1" si="11"/>
        <v>M</v>
      </c>
      <c r="KX19" s="7" t="str">
        <f t="shared" ca="1" si="11"/>
        <v>T</v>
      </c>
      <c r="KY19" s="7" t="str">
        <f t="shared" ca="1" si="11"/>
        <v>W</v>
      </c>
      <c r="KZ19" s="7" t="str">
        <f t="shared" ca="1" si="11"/>
        <v>T</v>
      </c>
      <c r="LA19" s="7" t="str">
        <f t="shared" ca="1" si="11"/>
        <v>F</v>
      </c>
      <c r="LB19" s="7" t="str">
        <f t="shared" ca="1" si="11"/>
        <v>S</v>
      </c>
      <c r="LC19" s="7" t="str">
        <f t="shared" ca="1" si="11"/>
        <v>S</v>
      </c>
      <c r="LD19" s="7" t="str">
        <f t="shared" ca="1" si="11"/>
        <v>M</v>
      </c>
      <c r="LE19" s="7" t="str">
        <f t="shared" ca="1" si="11"/>
        <v>T</v>
      </c>
      <c r="LF19" s="7" t="str">
        <f t="shared" ca="1" si="11"/>
        <v>W</v>
      </c>
      <c r="LG19" s="7" t="str">
        <f t="shared" ca="1" si="11"/>
        <v>T</v>
      </c>
      <c r="LH19" s="7" t="str">
        <f t="shared" ca="1" si="11"/>
        <v>F</v>
      </c>
      <c r="LI19" s="7" t="str">
        <f t="shared" ca="1" si="11"/>
        <v>S</v>
      </c>
      <c r="LJ19" s="7" t="str">
        <f t="shared" ca="1" si="11"/>
        <v>S</v>
      </c>
      <c r="LK19" s="7" t="str">
        <f t="shared" ca="1" si="11"/>
        <v>M</v>
      </c>
      <c r="LL19" s="7" t="str">
        <f t="shared" ca="1" si="11"/>
        <v>T</v>
      </c>
      <c r="LM19" s="7" t="str">
        <f t="shared" ca="1" si="11"/>
        <v>W</v>
      </c>
      <c r="LN19" s="7" t="str">
        <f t="shared" ca="1" si="11"/>
        <v>T</v>
      </c>
      <c r="LO19" s="7" t="str">
        <f t="shared" ca="1" si="11"/>
        <v>F</v>
      </c>
      <c r="LP19" s="7" t="str">
        <f t="shared" ca="1" si="11"/>
        <v>S</v>
      </c>
      <c r="LQ19" s="7" t="str">
        <f t="shared" ca="1" si="11"/>
        <v>S</v>
      </c>
      <c r="LR19" s="7" t="str">
        <f t="shared" ca="1" si="11"/>
        <v>M</v>
      </c>
      <c r="LS19" s="7" t="str">
        <f t="shared" ca="1" si="11"/>
        <v>T</v>
      </c>
      <c r="LT19" s="7" t="str">
        <f t="shared" ca="1" si="11"/>
        <v>W</v>
      </c>
      <c r="LU19" s="7" t="str">
        <f t="shared" ca="1" si="11"/>
        <v>T</v>
      </c>
      <c r="LV19" s="7" t="str">
        <f t="shared" ca="1" si="11"/>
        <v>F</v>
      </c>
      <c r="LW19" s="7" t="str">
        <f t="shared" ca="1" si="11"/>
        <v>S</v>
      </c>
      <c r="LX19" s="7" t="str">
        <f t="shared" ca="1" si="11"/>
        <v>S</v>
      </c>
      <c r="LY19" s="7" t="str">
        <f t="shared" ca="1" si="11"/>
        <v>M</v>
      </c>
      <c r="LZ19" s="7" t="str">
        <f t="shared" ca="1" si="11"/>
        <v>T</v>
      </c>
      <c r="MA19" s="7" t="str">
        <f t="shared" ca="1" si="11"/>
        <v>W</v>
      </c>
      <c r="MB19" s="7" t="str">
        <f t="shared" ca="1" si="11"/>
        <v>T</v>
      </c>
      <c r="MC19" s="7" t="str">
        <f t="shared" ca="1" si="11"/>
        <v>F</v>
      </c>
      <c r="MD19" s="7" t="str">
        <f t="shared" ca="1" si="11"/>
        <v>S</v>
      </c>
      <c r="ME19" s="7" t="str">
        <f t="shared" ca="1" si="11"/>
        <v>S</v>
      </c>
      <c r="MF19" s="7" t="str">
        <f t="shared" ref="MF19:OQ19" ca="1" si="12">LEFT(TEXT(MF17,"ddd"),1)</f>
        <v>M</v>
      </c>
      <c r="MG19" s="7" t="str">
        <f t="shared" ca="1" si="12"/>
        <v>T</v>
      </c>
      <c r="MH19" s="7" t="str">
        <f t="shared" ca="1" si="12"/>
        <v>W</v>
      </c>
      <c r="MI19" s="7" t="str">
        <f t="shared" ca="1" si="12"/>
        <v>T</v>
      </c>
      <c r="MJ19" s="7" t="str">
        <f t="shared" ca="1" si="12"/>
        <v>F</v>
      </c>
      <c r="MK19" s="7" t="str">
        <f t="shared" ca="1" si="12"/>
        <v>S</v>
      </c>
      <c r="ML19" s="7" t="str">
        <f t="shared" ca="1" si="12"/>
        <v>S</v>
      </c>
      <c r="MM19" s="7" t="str">
        <f t="shared" ca="1" si="12"/>
        <v>M</v>
      </c>
      <c r="MN19" s="7" t="str">
        <f t="shared" ca="1" si="12"/>
        <v>T</v>
      </c>
      <c r="MO19" s="7" t="str">
        <f t="shared" ca="1" si="12"/>
        <v>W</v>
      </c>
      <c r="MP19" s="7" t="str">
        <f t="shared" ca="1" si="12"/>
        <v>T</v>
      </c>
      <c r="MQ19" s="7" t="str">
        <f t="shared" ca="1" si="12"/>
        <v>F</v>
      </c>
      <c r="MR19" s="7" t="str">
        <f t="shared" ca="1" si="12"/>
        <v>S</v>
      </c>
      <c r="MS19" s="7" t="str">
        <f t="shared" ca="1" si="12"/>
        <v>S</v>
      </c>
      <c r="MT19" s="7" t="str">
        <f t="shared" ca="1" si="12"/>
        <v>M</v>
      </c>
      <c r="MU19" s="7" t="str">
        <f t="shared" ca="1" si="12"/>
        <v>T</v>
      </c>
      <c r="MV19" s="7" t="str">
        <f t="shared" ca="1" si="12"/>
        <v>W</v>
      </c>
      <c r="MW19" s="7" t="str">
        <f t="shared" ca="1" si="12"/>
        <v>T</v>
      </c>
      <c r="MX19" s="7" t="str">
        <f t="shared" ca="1" si="12"/>
        <v>F</v>
      </c>
      <c r="MY19" s="7" t="str">
        <f t="shared" ca="1" si="12"/>
        <v>S</v>
      </c>
      <c r="MZ19" s="7" t="str">
        <f t="shared" ca="1" si="12"/>
        <v>S</v>
      </c>
      <c r="NA19" s="7" t="str">
        <f t="shared" ca="1" si="12"/>
        <v>M</v>
      </c>
      <c r="NB19" s="7" t="str">
        <f t="shared" ca="1" si="12"/>
        <v>T</v>
      </c>
      <c r="NC19" s="7" t="str">
        <f t="shared" ca="1" si="12"/>
        <v>W</v>
      </c>
      <c r="ND19" s="7" t="str">
        <f t="shared" ca="1" si="12"/>
        <v>T</v>
      </c>
      <c r="NE19" s="7" t="str">
        <f t="shared" ca="1" si="12"/>
        <v>F</v>
      </c>
      <c r="NF19" s="7" t="str">
        <f t="shared" ca="1" si="12"/>
        <v>S</v>
      </c>
      <c r="NG19" s="7" t="str">
        <f t="shared" ca="1" si="12"/>
        <v>S</v>
      </c>
      <c r="NH19" s="7" t="str">
        <f t="shared" ca="1" si="12"/>
        <v>M</v>
      </c>
      <c r="NI19" s="7" t="str">
        <f t="shared" ca="1" si="12"/>
        <v>T</v>
      </c>
      <c r="NJ19" s="7" t="str">
        <f t="shared" ca="1" si="12"/>
        <v>W</v>
      </c>
      <c r="NK19" s="7" t="str">
        <f t="shared" ca="1" si="12"/>
        <v>T</v>
      </c>
      <c r="NL19" s="7" t="str">
        <f t="shared" ca="1" si="12"/>
        <v>F</v>
      </c>
      <c r="NM19" s="7" t="str">
        <f t="shared" ca="1" si="12"/>
        <v>S</v>
      </c>
      <c r="NN19" s="7" t="str">
        <f t="shared" ca="1" si="12"/>
        <v>S</v>
      </c>
      <c r="NO19" s="7" t="str">
        <f t="shared" ca="1" si="12"/>
        <v>M</v>
      </c>
      <c r="NP19" s="7" t="str">
        <f t="shared" ca="1" si="12"/>
        <v>T</v>
      </c>
      <c r="NQ19" s="7" t="str">
        <f t="shared" ca="1" si="12"/>
        <v>W</v>
      </c>
      <c r="NR19" s="7" t="str">
        <f t="shared" ca="1" si="12"/>
        <v>T</v>
      </c>
      <c r="NS19" s="7" t="str">
        <f t="shared" ca="1" si="12"/>
        <v>F</v>
      </c>
      <c r="NT19" s="7" t="str">
        <f t="shared" ca="1" si="12"/>
        <v>S</v>
      </c>
      <c r="NU19" s="7" t="str">
        <f t="shared" ca="1" si="12"/>
        <v>S</v>
      </c>
      <c r="NV19" s="7" t="str">
        <f t="shared" ca="1" si="12"/>
        <v>M</v>
      </c>
      <c r="NW19" s="7" t="str">
        <f t="shared" ca="1" si="12"/>
        <v>T</v>
      </c>
      <c r="NX19" s="7" t="str">
        <f t="shared" ca="1" si="12"/>
        <v>W</v>
      </c>
      <c r="NY19" s="7" t="str">
        <f t="shared" ca="1" si="12"/>
        <v>T</v>
      </c>
      <c r="NZ19" s="7" t="str">
        <f t="shared" ca="1" si="12"/>
        <v>F</v>
      </c>
      <c r="OA19" s="7" t="str">
        <f t="shared" ca="1" si="12"/>
        <v>S</v>
      </c>
      <c r="OB19" s="7" t="str">
        <f t="shared" ca="1" si="12"/>
        <v>S</v>
      </c>
      <c r="OC19" s="7" t="str">
        <f t="shared" ca="1" si="12"/>
        <v>M</v>
      </c>
      <c r="OD19" s="7" t="str">
        <f t="shared" ca="1" si="12"/>
        <v>T</v>
      </c>
      <c r="OE19" s="7" t="str">
        <f t="shared" ca="1" si="12"/>
        <v>W</v>
      </c>
      <c r="OF19" s="7" t="str">
        <f t="shared" ca="1" si="12"/>
        <v>T</v>
      </c>
      <c r="OG19" s="7" t="str">
        <f t="shared" ca="1" si="12"/>
        <v>F</v>
      </c>
      <c r="OH19" s="7" t="str">
        <f t="shared" ca="1" si="12"/>
        <v>S</v>
      </c>
      <c r="OI19" s="7" t="str">
        <f t="shared" ca="1" si="12"/>
        <v>S</v>
      </c>
      <c r="OJ19" s="7" t="str">
        <f t="shared" ca="1" si="12"/>
        <v>M</v>
      </c>
      <c r="OK19" s="7" t="str">
        <f t="shared" ca="1" si="12"/>
        <v>T</v>
      </c>
      <c r="OL19" s="7" t="str">
        <f t="shared" ca="1" si="12"/>
        <v>W</v>
      </c>
      <c r="OM19" s="7" t="str">
        <f t="shared" ca="1" si="12"/>
        <v>T</v>
      </c>
      <c r="ON19" s="7" t="str">
        <f t="shared" ca="1" si="12"/>
        <v>F</v>
      </c>
      <c r="OO19" s="7" t="str">
        <f t="shared" ca="1" si="12"/>
        <v>S</v>
      </c>
      <c r="OP19" s="7" t="str">
        <f t="shared" ca="1" si="12"/>
        <v>S</v>
      </c>
      <c r="OQ19" s="7" t="str">
        <f t="shared" ca="1" si="12"/>
        <v>M</v>
      </c>
      <c r="OR19" s="7" t="str">
        <f t="shared" ref="OR19:PF19" ca="1" si="13">LEFT(TEXT(OR17,"ddd"),1)</f>
        <v>T</v>
      </c>
      <c r="OS19" s="7" t="str">
        <f t="shared" ca="1" si="13"/>
        <v>W</v>
      </c>
      <c r="OT19" s="7" t="str">
        <f t="shared" ca="1" si="13"/>
        <v>T</v>
      </c>
      <c r="OU19" s="7" t="str">
        <f t="shared" ca="1" si="13"/>
        <v>F</v>
      </c>
      <c r="OV19" s="7" t="str">
        <f t="shared" ca="1" si="13"/>
        <v>S</v>
      </c>
      <c r="OW19" s="7" t="str">
        <f t="shared" ca="1" si="13"/>
        <v>S</v>
      </c>
      <c r="OX19" s="7" t="str">
        <f t="shared" ca="1" si="13"/>
        <v>M</v>
      </c>
      <c r="OY19" s="7" t="str">
        <f t="shared" ca="1" si="13"/>
        <v>T</v>
      </c>
      <c r="OZ19" s="7" t="str">
        <f t="shared" ca="1" si="13"/>
        <v>W</v>
      </c>
      <c r="PA19" s="7" t="str">
        <f t="shared" ca="1" si="13"/>
        <v>T</v>
      </c>
      <c r="PB19" s="7" t="str">
        <f t="shared" ca="1" si="13"/>
        <v>F</v>
      </c>
      <c r="PC19" s="7" t="str">
        <f t="shared" ca="1" si="13"/>
        <v>S</v>
      </c>
      <c r="PD19" s="7" t="str">
        <f t="shared" ca="1" si="13"/>
        <v>S</v>
      </c>
      <c r="PE19" s="7" t="str">
        <f t="shared" ca="1" si="13"/>
        <v>M</v>
      </c>
      <c r="PF19" s="7" t="str">
        <f t="shared" ca="1" si="13"/>
        <v>T</v>
      </c>
    </row>
    <row r="20" spans="2:422" x14ac:dyDescent="0.35">
      <c r="B20" s="11">
        <v>1</v>
      </c>
      <c r="C20" t="s">
        <v>53</v>
      </c>
      <c r="D20" t="s">
        <v>54</v>
      </c>
      <c r="E20" s="11" t="s">
        <v>25</v>
      </c>
      <c r="F20" s="11"/>
      <c r="G20" s="12"/>
      <c r="H20" s="11" t="s">
        <v>17</v>
      </c>
      <c r="I20" s="13">
        <v>1</v>
      </c>
      <c r="J20" s="12">
        <f ca="1">TODAY()</f>
        <v>45004</v>
      </c>
      <c r="K20" s="12"/>
      <c r="L20" s="11"/>
      <c r="M20" s="11"/>
      <c r="N20" s="11"/>
      <c r="O20" s="11">
        <v>2</v>
      </c>
      <c r="P20" s="11" cm="1">
        <f t="array" ref="P20">IF(AND(TaskTable[[#This Row],[Percent
Complete]]&lt;&gt;""),Planned_Workdays_row-Planned_Workdays_row*TaskTable[[#This Row],[Percent
Complete]],Planned_Workdays_row)</f>
        <v>0</v>
      </c>
      <c r="Q20" s="14" cm="1">
        <f t="array" aca="1" ref="Q20" ca="1">IFERROR(IF(IndStartDate&lt;&gt;"",IndStartDate,IF(IndEndDate&lt;&gt;"",plan_start_calculation,IF(DIDrow&lt;&gt;"",IF(OR(DTypeRow="FS",DTypeRow=""),fs_calculation,IF(DTypeRow="SS",ss_calculation,plan_start_calculation)),""))),"")</f>
        <v>45004</v>
      </c>
      <c r="R20" s="14" cm="1">
        <f t="array" aca="1" ref="R20" ca="1">IFERROR(IF(IndStartDate&lt;&gt;"",plan_end_calculation,IF(IndEndDate&lt;&gt;"", IndEndDate,IF(DIDrow&lt;&gt;"",
                                                                                                        IF(DTypeRow="SF",sf_calculation,
                                                                                                        IF(DTypeRow="FF",ff_calculation,
                                                                                                        plan_end_calculation)),""))),"")</f>
        <v>45005</v>
      </c>
      <c r="S20" s="12"/>
      <c r="T20" s="12"/>
      <c r="U20" s="15" t="str">
        <f>IF(AND(TaskTable[[#This Row],[Actual
Start]]&lt;&gt;"",TaskTable[[#This Row],[Actual
End]]&lt;&gt;""),NETWORKDAYS(TaskTable[[#This Row],[Actual
Start]],TaskTable[[#This Row],[Actual
End]],Holidaysdd),"")</f>
        <v/>
      </c>
    </row>
    <row r="21" spans="2:422" x14ac:dyDescent="0.35">
      <c r="B21" s="11">
        <v>2</v>
      </c>
      <c r="C21" t="s">
        <v>56</v>
      </c>
      <c r="E21" s="11" t="s">
        <v>25</v>
      </c>
      <c r="F21" s="11"/>
      <c r="G21" s="12">
        <v>45008</v>
      </c>
      <c r="H21" s="11" t="s">
        <v>15</v>
      </c>
      <c r="I21" s="13">
        <v>0.3</v>
      </c>
      <c r="J21" s="12"/>
      <c r="K21" s="12"/>
      <c r="L21" s="11">
        <v>1</v>
      </c>
      <c r="M21" s="11" t="s">
        <v>55</v>
      </c>
      <c r="N21" s="11">
        <v>1</v>
      </c>
      <c r="O21" s="11">
        <v>3</v>
      </c>
      <c r="P21" s="11" cm="1">
        <f t="array" ref="P21">IF(AND(TaskTable[[#This Row],[Percent
Complete]]&lt;&gt;""),Planned_Workdays_row-Planned_Workdays_row*TaskTable[[#This Row],[Percent
Complete]],Planned_Workdays_row)</f>
        <v>2.1</v>
      </c>
      <c r="Q21" s="14" cm="1">
        <f t="array" aca="1" ref="Q21" ca="1">IFERROR(IF(IndStartDate&lt;&gt;"",IndStartDate,IF(IndEndDate&lt;&gt;"",plan_start_calculation,IF(DIDrow&lt;&gt;"",IF(OR(DTypeRow="FS",DTypeRow=""),fs_calculation,IF(DTypeRow="SS",ss_calculation,plan_start_calculation)),""))),"")</f>
        <v>45007</v>
      </c>
      <c r="R21" s="14" cm="1">
        <f t="array" aca="1" ref="R21" ca="1">IFERROR(IF(IndStartDate&lt;&gt;"",plan_end_calculation,IF(IndEndDate&lt;&gt;"", IndEndDate,IF(DIDrow&lt;&gt;"",
                                                                                                        IF(DTypeRow="SF",sf_calculation,
                                                                                                        IF(DTypeRow="FF",ff_calculation,
                                                                                                        plan_end_calculation)),""))),"")</f>
        <v>45009</v>
      </c>
      <c r="S21" s="12"/>
      <c r="T21" s="12"/>
      <c r="U21" s="15" t="str">
        <f>IF(AND(TaskTable[[#This Row],[Actual
Start]]&lt;&gt;"",TaskTable[[#This Row],[Actual
End]]&lt;&gt;""),NETWORKDAYS(TaskTable[[#This Row],[Actual
Start]],TaskTable[[#This Row],[Actual
End]],Holidaysdd),"")</f>
        <v/>
      </c>
    </row>
    <row r="22" spans="2:422" x14ac:dyDescent="0.35">
      <c r="B22" s="11">
        <v>3</v>
      </c>
      <c r="C22" t="s">
        <v>57</v>
      </c>
      <c r="E22" s="11" t="s">
        <v>25</v>
      </c>
      <c r="F22" s="11"/>
      <c r="G22" s="11"/>
      <c r="H22" s="11" t="s">
        <v>13</v>
      </c>
      <c r="I22" s="13"/>
      <c r="J22" s="12"/>
      <c r="K22" s="12"/>
      <c r="L22" s="11">
        <v>2</v>
      </c>
      <c r="M22" s="11" t="s">
        <v>55</v>
      </c>
      <c r="N22" s="11"/>
      <c r="O22" s="11">
        <v>4</v>
      </c>
      <c r="P22" s="11" cm="1">
        <f t="array" ref="P22">IF(AND(TaskTable[[#This Row],[Percent
Complete]]&lt;&gt;""),Planned_Workdays_row-Planned_Workdays_row*TaskTable[[#This Row],[Percent
Complete]],Planned_Workdays_row)</f>
        <v>4</v>
      </c>
      <c r="Q22" s="14" cm="1">
        <f t="array" aca="1" ref="Q22" ca="1">IFERROR(IF(IndStartDate&lt;&gt;"",IndStartDate,IF(IndEndDate&lt;&gt;"",plan_start_calculation,IF(DIDrow&lt;&gt;"",IF(OR(DTypeRow="FS",DTypeRow=""),fs_calculation,IF(DTypeRow="SS",ss_calculation,plan_start_calculation)),""))),"")</f>
        <v>45012</v>
      </c>
      <c r="R22" s="14" cm="1">
        <f t="array" aca="1" ref="R22" ca="1">IFERROR(IF(IndStartDate&lt;&gt;"",plan_end_calculation,IF(IndEndDate&lt;&gt;"", IndEndDate,IF(DIDrow&lt;&gt;"",
                                                                                                        IF(DTypeRow="SF",sf_calculation,
                                                                                                        IF(DTypeRow="FF",ff_calculation,
                                                                                                        plan_end_calculation)),""))),"")</f>
        <v>45015</v>
      </c>
      <c r="S22" s="12"/>
      <c r="T22" s="12"/>
      <c r="U22" s="15" t="str">
        <f>IF(AND(TaskTable[[#This Row],[Actual
Start]]&lt;&gt;"",TaskTable[[#This Row],[Actual
End]]&lt;&gt;""),NETWORKDAYS(TaskTable[[#This Row],[Actual
Start]],TaskTable[[#This Row],[Actual
End]],Holidaysdd),"")</f>
        <v/>
      </c>
    </row>
    <row r="23" spans="2:422" x14ac:dyDescent="0.35">
      <c r="B23" s="11">
        <v>4</v>
      </c>
      <c r="C23" t="s">
        <v>58</v>
      </c>
      <c r="D23" t="s">
        <v>59</v>
      </c>
      <c r="E23" s="11" t="s">
        <v>26</v>
      </c>
      <c r="F23" s="11"/>
      <c r="G23" s="11"/>
      <c r="H23" s="11" t="s">
        <v>13</v>
      </c>
      <c r="I23" s="13"/>
      <c r="J23" s="12"/>
      <c r="K23" s="12">
        <f ca="1">TODAY()</f>
        <v>45004</v>
      </c>
      <c r="L23" s="11"/>
      <c r="M23" s="11"/>
      <c r="N23" s="11"/>
      <c r="O23" s="11">
        <v>2</v>
      </c>
      <c r="P23" s="11" cm="1">
        <f t="array" ref="P23">IF(AND(TaskTable[[#This Row],[Percent
Complete]]&lt;&gt;""),Planned_Workdays_row-Planned_Workdays_row*TaskTable[[#This Row],[Percent
Complete]],Planned_Workdays_row)</f>
        <v>2</v>
      </c>
      <c r="Q23" s="14" cm="1">
        <f t="array" aca="1" ref="Q23" ca="1">IFERROR(IF(IndStartDate&lt;&gt;"",IndStartDate,IF(IndEndDate&lt;&gt;"",plan_start_calculation,IF(DIDrow&lt;&gt;"",IF(OR(DTypeRow="FS",DTypeRow=""),fs_calculation,IF(DTypeRow="SS",ss_calculation,plan_start_calculation)),""))),"")</f>
        <v>45002</v>
      </c>
      <c r="R23" s="14" cm="1">
        <f t="array" aca="1" ref="R23" ca="1">IFERROR(IF(IndStartDate&lt;&gt;"",plan_end_calculation,IF(IndEndDate&lt;&gt;"", IndEndDate,IF(DIDrow&lt;&gt;"",
                                                                                                        IF(DTypeRow="SF",sf_calculation,
                                                                                                        IF(DTypeRow="FF",ff_calculation,
                                                                                                        plan_end_calculation)),""))),"")</f>
        <v>45004</v>
      </c>
      <c r="S23" s="12"/>
      <c r="T23" s="12"/>
      <c r="U23" s="15" t="str">
        <f>IF(AND(TaskTable[[#This Row],[Actual
Start]]&lt;&gt;"",TaskTable[[#This Row],[Actual
End]]&lt;&gt;""),NETWORKDAYS(TaskTable[[#This Row],[Actual
Start]],TaskTable[[#This Row],[Actual
End]],Holidaysdd),"")</f>
        <v/>
      </c>
    </row>
    <row r="24" spans="2:422" x14ac:dyDescent="0.35">
      <c r="B24" s="11">
        <v>5</v>
      </c>
      <c r="C24" t="s">
        <v>60</v>
      </c>
      <c r="E24" s="11" t="s">
        <v>26</v>
      </c>
      <c r="F24" s="11"/>
      <c r="G24" s="11"/>
      <c r="H24" s="11" t="s">
        <v>13</v>
      </c>
      <c r="I24" s="13"/>
      <c r="J24" s="12"/>
      <c r="K24" s="12"/>
      <c r="L24" s="11">
        <v>4</v>
      </c>
      <c r="M24" s="11" t="s">
        <v>61</v>
      </c>
      <c r="N24" s="11"/>
      <c r="O24" s="11">
        <v>3</v>
      </c>
      <c r="P24" s="11" cm="1">
        <f t="array" ref="P24">IF(AND(TaskTable[[#This Row],[Percent
Complete]]&lt;&gt;""),Planned_Workdays_row-Planned_Workdays_row*TaskTable[[#This Row],[Percent
Complete]],Planned_Workdays_row)</f>
        <v>3</v>
      </c>
      <c r="Q24" s="14" cm="1">
        <f t="array" aca="1" ref="Q24" ca="1">IFERROR(IF(IndStartDate&lt;&gt;"",IndStartDate,IF(IndEndDate&lt;&gt;"",plan_start_calculation,IF(DIDrow&lt;&gt;"",IF(OR(DTypeRow="FS",DTypeRow=""),fs_calculation,IF(DTypeRow="SS",ss_calculation,plan_start_calculation)),""))),"")</f>
        <v>44999</v>
      </c>
      <c r="R24" s="14" cm="1">
        <f t="array" aca="1" ref="R24" ca="1">IFERROR(IF(IndStartDate&lt;&gt;"",plan_end_calculation,IF(IndEndDate&lt;&gt;"", IndEndDate,IF(DIDrow&lt;&gt;"",
                                                                                                        IF(DTypeRow="SF",sf_calculation,
                                                                                                        IF(DTypeRow="FF",ff_calculation,
                                                                                                        plan_end_calculation)),""))),"")</f>
        <v>45001</v>
      </c>
      <c r="S24" s="12"/>
      <c r="T24" s="12"/>
      <c r="U24" s="15" t="str">
        <f>IF(AND(TaskTable[[#This Row],[Actual
Start]]&lt;&gt;"",TaskTable[[#This Row],[Actual
End]]&lt;&gt;""),NETWORKDAYS(TaskTable[[#This Row],[Actual
Start]],TaskTable[[#This Row],[Actual
End]],Holidaysdd),"")</f>
        <v/>
      </c>
    </row>
    <row r="25" spans="2:422" x14ac:dyDescent="0.35">
      <c r="B25" s="11">
        <v>6</v>
      </c>
      <c r="C25" t="s">
        <v>62</v>
      </c>
      <c r="E25" s="11" t="s">
        <v>26</v>
      </c>
      <c r="F25" s="11"/>
      <c r="G25" s="11"/>
      <c r="H25" s="11" t="s">
        <v>16</v>
      </c>
      <c r="I25" s="13">
        <v>0.5</v>
      </c>
      <c r="J25" s="12"/>
      <c r="K25" s="12"/>
      <c r="L25" s="11">
        <v>5</v>
      </c>
      <c r="M25" s="11" t="s">
        <v>61</v>
      </c>
      <c r="N25" s="11"/>
      <c r="O25" s="11">
        <v>4</v>
      </c>
      <c r="P25" s="11" cm="1">
        <f t="array" ref="P25">IF(AND(TaskTable[[#This Row],[Percent
Complete]]&lt;&gt;""),Planned_Workdays_row-Planned_Workdays_row*TaskTable[[#This Row],[Percent
Complete]],Planned_Workdays_row)</f>
        <v>2</v>
      </c>
      <c r="Q25" s="14" cm="1">
        <f t="array" aca="1" ref="Q25" ca="1">IFERROR(IF(IndStartDate&lt;&gt;"",IndStartDate,IF(IndEndDate&lt;&gt;"",plan_start_calculation,IF(DIDrow&lt;&gt;"",IF(OR(DTypeRow="FS",DTypeRow=""),fs_calculation,IF(DTypeRow="SS",ss_calculation,plan_start_calculation)),""))),"")</f>
        <v>44986</v>
      </c>
      <c r="R25" s="14" cm="1">
        <f t="array" aca="1" ref="R25" ca="1">IFERROR(IF(IndStartDate&lt;&gt;"",plan_end_calculation,IF(IndEndDate&lt;&gt;"", IndEndDate,IF(DIDrow&lt;&gt;"",
                                                                                                        IF(DTypeRow="SF",sf_calculation,
                                                                                                        IF(DTypeRow="FF",ff_calculation,
                                                                                                        plan_end_calculation)),""))),"")</f>
        <v>44998</v>
      </c>
      <c r="S25" s="12"/>
      <c r="T25" s="12"/>
      <c r="U25" s="15" t="str">
        <f>IF(AND(TaskTable[[#This Row],[Actual
Start]]&lt;&gt;"",TaskTable[[#This Row],[Actual
End]]&lt;&gt;""),NETWORKDAYS(TaskTable[[#This Row],[Actual
Start]],TaskTable[[#This Row],[Actual
End]],Holidaysdd),"")</f>
        <v/>
      </c>
    </row>
    <row r="26" spans="2:422" x14ac:dyDescent="0.35">
      <c r="B26" s="11">
        <v>7</v>
      </c>
      <c r="C26" t="s">
        <v>63</v>
      </c>
      <c r="E26" s="11" t="s">
        <v>26</v>
      </c>
      <c r="F26" s="11"/>
      <c r="G26" s="11"/>
      <c r="H26" s="11" t="s">
        <v>17</v>
      </c>
      <c r="I26" s="13">
        <v>1</v>
      </c>
      <c r="J26" s="12"/>
      <c r="K26" s="12"/>
      <c r="L26" s="11">
        <v>6</v>
      </c>
      <c r="M26" s="11" t="s">
        <v>61</v>
      </c>
      <c r="N26" s="11">
        <v>-1</v>
      </c>
      <c r="O26" s="11">
        <v>5</v>
      </c>
      <c r="P26" s="11" cm="1">
        <f t="array" ref="P26">IF(AND(TaskTable[[#This Row],[Percent
Complete]]&lt;&gt;""),Planned_Workdays_row-Planned_Workdays_row*TaskTable[[#This Row],[Percent
Complete]],Planned_Workdays_row)</f>
        <v>0</v>
      </c>
      <c r="Q26" s="14" cm="1">
        <f t="array" aca="1" ref="Q26" ca="1">IFERROR(IF(IndStartDate&lt;&gt;"",IndStartDate,IF(IndEndDate&lt;&gt;"",plan_start_calculation,IF(DIDrow&lt;&gt;"",IF(OR(DTypeRow="FS",DTypeRow=""),fs_calculation,IF(DTypeRow="SS",ss_calculation,plan_start_calculation)),""))),"")</f>
        <v>44978</v>
      </c>
      <c r="R26" s="14" cm="1">
        <f t="array" aca="1" ref="R26" ca="1">IFERROR(IF(IndStartDate&lt;&gt;"",plan_end_calculation,IF(IndEndDate&lt;&gt;"", IndEndDate,IF(DIDrow&lt;&gt;"",
                                                                                                        IF(DTypeRow="SF",sf_calculation,
                                                                                                        IF(DTypeRow="FF",ff_calculation,
                                                                                                        plan_end_calculation)),""))),"")</f>
        <v>44984</v>
      </c>
      <c r="S26" s="12"/>
      <c r="T26" s="12"/>
      <c r="U26" s="15" t="str">
        <f>IF(AND(TaskTable[[#This Row],[Actual
Start]]&lt;&gt;"",TaskTable[[#This Row],[Actual
End]]&lt;&gt;""),NETWORKDAYS(TaskTable[[#This Row],[Actual
Start]],TaskTable[[#This Row],[Actual
End]],Holidaysdd),"")</f>
        <v/>
      </c>
    </row>
    <row r="27" spans="2:422" x14ac:dyDescent="0.35">
      <c r="B27" s="11">
        <v>8</v>
      </c>
      <c r="C27" t="s">
        <v>316</v>
      </c>
      <c r="E27" s="11" t="s">
        <v>22</v>
      </c>
      <c r="F27" s="11"/>
      <c r="G27" s="11"/>
      <c r="H27" s="11"/>
      <c r="I27" s="13"/>
      <c r="J27" s="12">
        <v>45173</v>
      </c>
      <c r="K27" s="12"/>
      <c r="L27" s="11"/>
      <c r="M27" s="11" t="s">
        <v>55</v>
      </c>
      <c r="N27" s="11"/>
      <c r="O27" s="11">
        <v>5</v>
      </c>
      <c r="P27" s="22" cm="1">
        <f t="array" ref="P27">IF(AND(TaskTable[[#This Row],[Percent
Complete]]&lt;&gt;""),Planned_Workdays_row-Planned_Workdays_row*TaskTable[[#This Row],[Percent
Complete]],Planned_Workdays_row)</f>
        <v>5</v>
      </c>
      <c r="Q27" s="14" cm="1">
        <f t="array" ref="Q27">IFERROR(IF(IndStartDate&lt;&gt;"",IndStartDate,IF(IndEndDate&lt;&gt;"",plan_start_calculation,IF(DIDrow&lt;&gt;"",IF(OR(DTypeRow="FS",DTypeRow=""),fs_calculation,IF(DTypeRow="SS",ss_calculation,plan_start_calculation)),""))),"")</f>
        <v>45173</v>
      </c>
      <c r="R27" s="14" cm="1">
        <f t="array" ref="R27">IFERROR(IF(IndStartDate&lt;&gt;"",plan_end_calculation,IF(IndEndDate&lt;&gt;"", IndEndDate,IF(DIDrow&lt;&gt;"",
                                                                                                        IF(DTypeRow="SF",sf_calculation,
                                                                                                        IF(DTypeRow="FF",ff_calculation,
                                                                                                        plan_end_calculation)),""))),"")</f>
        <v>45177</v>
      </c>
      <c r="S27" s="12"/>
      <c r="T27" s="12"/>
      <c r="U27" s="15" t="str">
        <f>IF(AND(TaskTable[[#This Row],[Actual
Start]]&lt;&gt;"",TaskTable[[#This Row],[Actual
End]]&lt;&gt;""),NETWORKDAYS(TaskTable[[#This Row],[Actual
Start]],TaskTable[[#This Row],[Actual
End]],Holidaysdd),"")</f>
        <v/>
      </c>
    </row>
    <row r="28" spans="2:422" x14ac:dyDescent="0.35">
      <c r="B28" s="11">
        <v>9</v>
      </c>
      <c r="C28" t="s">
        <v>317</v>
      </c>
      <c r="E28" s="11" t="s">
        <v>23</v>
      </c>
      <c r="F28" s="11"/>
      <c r="G28" s="11"/>
      <c r="H28" s="11"/>
      <c r="I28" s="13"/>
      <c r="J28" s="12"/>
      <c r="K28" s="12"/>
      <c r="L28" s="11">
        <v>8</v>
      </c>
      <c r="M28" s="11" t="s">
        <v>55</v>
      </c>
      <c r="N28" s="11">
        <v>5</v>
      </c>
      <c r="O28" s="11">
        <v>5</v>
      </c>
      <c r="P28" s="22" cm="1">
        <f t="array" ref="P28">IF(AND(TaskTable[[#This Row],[Percent
Complete]]&lt;&gt;""),Planned_Workdays_row-Planned_Workdays_row*TaskTable[[#This Row],[Percent
Complete]],Planned_Workdays_row)</f>
        <v>5</v>
      </c>
      <c r="Q28" s="14" cm="1">
        <f t="array" ref="Q28">IFERROR(IF(IndStartDate&lt;&gt;"",IndStartDate,IF(IndEndDate&lt;&gt;"",plan_start_calculation,IF(DIDrow&lt;&gt;"",IF(OR(DTypeRow="FS",DTypeRow=""),fs_calculation,IF(DTypeRow="SS",ss_calculation,plan_start_calculation)),""))),"")</f>
        <v>45187</v>
      </c>
      <c r="R28" s="14" cm="1">
        <f t="array" ref="R28">IFERROR(IF(IndStartDate&lt;&gt;"",plan_end_calculation,IF(IndEndDate&lt;&gt;"", IndEndDate,IF(DIDrow&lt;&gt;"",
                                                                                                        IF(DTypeRow="SF",sf_calculation,
                                                                                                        IF(DTypeRow="FF",ff_calculation,
                                                                                                        plan_end_calculation)),""))),"")</f>
        <v>45191</v>
      </c>
      <c r="S28" s="12"/>
      <c r="T28" s="12"/>
      <c r="U28" s="15" t="str">
        <f>IF(AND(TaskTable[[#This Row],[Actual
Start]]&lt;&gt;"",TaskTable[[#This Row],[Actual
End]]&lt;&gt;""),NETWORKDAYS(TaskTable[[#This Row],[Actual
Start]],TaskTable[[#This Row],[Actual
End]],Holidaysdd),"")</f>
        <v/>
      </c>
    </row>
    <row r="29" spans="2:422" x14ac:dyDescent="0.35">
      <c r="B29" s="11">
        <v>10</v>
      </c>
      <c r="C29" t="s">
        <v>318</v>
      </c>
      <c r="E29" s="11" t="s">
        <v>23</v>
      </c>
      <c r="F29" s="11"/>
      <c r="G29" s="11"/>
      <c r="H29" s="11"/>
      <c r="I29" s="13"/>
      <c r="J29" s="12"/>
      <c r="K29" s="12"/>
      <c r="L29" s="11">
        <v>9</v>
      </c>
      <c r="M29" s="11" t="s">
        <v>55</v>
      </c>
      <c r="N29" s="11"/>
      <c r="O29" s="11">
        <v>5</v>
      </c>
      <c r="P29" s="22" cm="1">
        <f t="array" ref="P29">IF(AND(TaskTable[[#This Row],[Percent
Complete]]&lt;&gt;""),Planned_Workdays_row-Planned_Workdays_row*TaskTable[[#This Row],[Percent
Complete]],Planned_Workdays_row)</f>
        <v>5</v>
      </c>
      <c r="Q29" s="14" cm="1">
        <f t="array" ref="Q29">IFERROR(IF(IndStartDate&lt;&gt;"",IndStartDate,IF(IndEndDate&lt;&gt;"",plan_start_calculation,IF(DIDrow&lt;&gt;"",IF(OR(DTypeRow="FS",DTypeRow=""),fs_calculation,IF(DTypeRow="SS",ss_calculation,plan_start_calculation)),""))),"")</f>
        <v>45194</v>
      </c>
      <c r="R29" s="14" cm="1">
        <f t="array" ref="R29">IFERROR(IF(IndStartDate&lt;&gt;"",plan_end_calculation,IF(IndEndDate&lt;&gt;"", IndEndDate,IF(DIDrow&lt;&gt;"",
                                                                                                        IF(DTypeRow="SF",sf_calculation,
                                                                                                        IF(DTypeRow="FF",ff_calculation,
                                                                                                        plan_end_calculation)),""))),"")</f>
        <v>45198</v>
      </c>
      <c r="S29" s="12"/>
      <c r="T29" s="12"/>
      <c r="U29" s="15" t="str">
        <f>IF(AND(TaskTable[[#This Row],[Actual
Start]]&lt;&gt;"",TaskTable[[#This Row],[Actual
End]]&lt;&gt;""),NETWORKDAYS(TaskTable[[#This Row],[Actual
Start]],TaskTable[[#This Row],[Actual
End]],Holidaysdd),"")</f>
        <v/>
      </c>
    </row>
    <row r="30" spans="2:422" x14ac:dyDescent="0.35">
      <c r="B30" s="11">
        <v>11</v>
      </c>
      <c r="C30" t="s">
        <v>319</v>
      </c>
      <c r="E30" s="11" t="s">
        <v>23</v>
      </c>
      <c r="F30" s="11"/>
      <c r="G30" s="11"/>
      <c r="H30" s="11"/>
      <c r="I30" s="13"/>
      <c r="J30" s="12"/>
      <c r="K30" s="12"/>
      <c r="L30" s="11">
        <v>10</v>
      </c>
      <c r="M30" s="11" t="s">
        <v>55</v>
      </c>
      <c r="N30" s="11"/>
      <c r="O30" s="11">
        <v>5</v>
      </c>
      <c r="P30" s="22" cm="1">
        <f t="array" ref="P30">IF(AND(TaskTable[[#This Row],[Percent
Complete]]&lt;&gt;""),Planned_Workdays_row-Planned_Workdays_row*TaskTable[[#This Row],[Percent
Complete]],Planned_Workdays_row)</f>
        <v>5</v>
      </c>
      <c r="Q30" s="14" cm="1">
        <f t="array" ref="Q30">IFERROR(IF(IndStartDate&lt;&gt;"",IndStartDate,IF(IndEndDate&lt;&gt;"",plan_start_calculation,IF(DIDrow&lt;&gt;"",IF(OR(DTypeRow="FS",DTypeRow=""),fs_calculation,IF(DTypeRow="SS",ss_calculation,plan_start_calculation)),""))),"")</f>
        <v>45201</v>
      </c>
      <c r="R30" s="14" cm="1">
        <f t="array" ref="R30">IFERROR(IF(IndStartDate&lt;&gt;"",plan_end_calculation,IF(IndEndDate&lt;&gt;"", IndEndDate,IF(DIDrow&lt;&gt;"",
                                                                                                        IF(DTypeRow="SF",sf_calculation,
                                                                                                        IF(DTypeRow="FF",ff_calculation,
                                                                                                        plan_end_calculation)),""))),"")</f>
        <v>45205</v>
      </c>
      <c r="S30" s="12"/>
      <c r="T30" s="12"/>
      <c r="U30" s="15" t="str">
        <f>IF(AND(TaskTable[[#This Row],[Actual
Start]]&lt;&gt;"",TaskTable[[#This Row],[Actual
End]]&lt;&gt;""),NETWORKDAYS(TaskTable[[#This Row],[Actual
Start]],TaskTable[[#This Row],[Actual
End]],Holidaysdd),"")</f>
        <v/>
      </c>
    </row>
    <row r="31" spans="2:422" x14ac:dyDescent="0.35">
      <c r="B31" s="11">
        <v>12</v>
      </c>
      <c r="C31" t="s">
        <v>320</v>
      </c>
      <c r="E31" s="11" t="s">
        <v>23</v>
      </c>
      <c r="F31" s="11"/>
      <c r="G31" s="11"/>
      <c r="H31" s="11"/>
      <c r="I31" s="13"/>
      <c r="J31" s="12"/>
      <c r="K31" s="12"/>
      <c r="L31" s="11">
        <v>11</v>
      </c>
      <c r="M31" s="11" t="s">
        <v>55</v>
      </c>
      <c r="N31" s="11"/>
      <c r="O31" s="11">
        <v>5</v>
      </c>
      <c r="P31" s="22" cm="1">
        <f t="array" ref="P31">IF(AND(TaskTable[[#This Row],[Percent
Complete]]&lt;&gt;""),Planned_Workdays_row-Planned_Workdays_row*TaskTable[[#This Row],[Percent
Complete]],Planned_Workdays_row)</f>
        <v>5</v>
      </c>
      <c r="Q31" s="14" cm="1">
        <f t="array" ref="Q31">IFERROR(IF(IndStartDate&lt;&gt;"",IndStartDate,IF(IndEndDate&lt;&gt;"",plan_start_calculation,IF(DIDrow&lt;&gt;"",IF(OR(DTypeRow="FS",DTypeRow=""),fs_calculation,IF(DTypeRow="SS",ss_calculation,plan_start_calculation)),""))),"")</f>
        <v>45215</v>
      </c>
      <c r="R31" s="14" cm="1">
        <f t="array" ref="R31">IFERROR(IF(IndStartDate&lt;&gt;"",plan_end_calculation,IF(IndEndDate&lt;&gt;"", IndEndDate,IF(DIDrow&lt;&gt;"",
                                                                                                        IF(DTypeRow="SF",sf_calculation,
                                                                                                        IF(DTypeRow="FF",ff_calculation,
                                                                                                        plan_end_calculation)),""))),"")</f>
        <v>45219</v>
      </c>
      <c r="S31" s="12"/>
      <c r="T31" s="12"/>
      <c r="U31" s="15" t="str">
        <f>IF(AND(TaskTable[[#This Row],[Actual
Start]]&lt;&gt;"",TaskTable[[#This Row],[Actual
End]]&lt;&gt;""),NETWORKDAYS(TaskTable[[#This Row],[Actual
Start]],TaskTable[[#This Row],[Actual
End]],Holidaysdd),"")</f>
        <v/>
      </c>
    </row>
    <row r="32" spans="2:422" x14ac:dyDescent="0.35">
      <c r="B32" s="11">
        <v>13</v>
      </c>
      <c r="C32" t="s">
        <v>321</v>
      </c>
      <c r="E32" s="11" t="s">
        <v>23</v>
      </c>
      <c r="F32" s="11"/>
      <c r="G32" s="12"/>
      <c r="H32" s="11"/>
      <c r="I32" s="13"/>
      <c r="J32" s="12"/>
      <c r="K32" s="12"/>
      <c r="L32" s="11">
        <v>12</v>
      </c>
      <c r="M32" s="11" t="s">
        <v>55</v>
      </c>
      <c r="N32" s="11"/>
      <c r="O32" s="11">
        <v>5</v>
      </c>
      <c r="P32" s="22" cm="1">
        <f t="array" ref="P32">IF(AND(TaskTable[[#This Row],[Percent
Complete]]&lt;&gt;""),Planned_Workdays_row-Planned_Workdays_row*TaskTable[[#This Row],[Percent
Complete]],Planned_Workdays_row)</f>
        <v>5</v>
      </c>
      <c r="Q32" s="14" cm="1">
        <f t="array" ref="Q32">IFERROR(IF(IndStartDate&lt;&gt;"",IndStartDate,IF(IndEndDate&lt;&gt;"",plan_start_calculation,IF(DIDrow&lt;&gt;"",IF(OR(DTypeRow="FS",DTypeRow=""),fs_calculation,IF(DTypeRow="SS",ss_calculation,plan_start_calculation)),""))),"")</f>
        <v>45222</v>
      </c>
      <c r="R32" s="14" cm="1">
        <f t="array" ref="R32">IFERROR(IF(IndStartDate&lt;&gt;"",plan_end_calculation,IF(IndEndDate&lt;&gt;"", IndEndDate,IF(DIDrow&lt;&gt;"",
                                                                                                        IF(DTypeRow="SF",sf_calculation,
                                                                                                        IF(DTypeRow="FF",ff_calculation,
                                                                                                        plan_end_calculation)),""))),"")</f>
        <v>45226</v>
      </c>
      <c r="S32" s="12"/>
      <c r="T32" s="12"/>
      <c r="U32" s="15" t="str">
        <f>IF(AND(TaskTable[[#This Row],[Actual
Start]]&lt;&gt;"",TaskTable[[#This Row],[Actual
End]]&lt;&gt;""),NETWORKDAYS(TaskTable[[#This Row],[Actual
Start]],TaskTable[[#This Row],[Actual
End]],Holidaysdd),"")</f>
        <v/>
      </c>
    </row>
    <row r="33" spans="2:21" x14ac:dyDescent="0.35">
      <c r="B33" s="11">
        <v>14</v>
      </c>
      <c r="C33" t="s">
        <v>322</v>
      </c>
      <c r="E33" s="11" t="s">
        <v>23</v>
      </c>
      <c r="F33" s="11"/>
      <c r="G33" s="11"/>
      <c r="H33" s="11"/>
      <c r="I33" s="13"/>
      <c r="J33" s="12"/>
      <c r="K33" s="12"/>
      <c r="L33" s="11">
        <v>13</v>
      </c>
      <c r="M33" s="11" t="s">
        <v>55</v>
      </c>
      <c r="N33" s="11"/>
      <c r="O33" s="11">
        <v>5</v>
      </c>
      <c r="P33" s="22" cm="1">
        <f t="array" ref="P33">IF(AND(TaskTable[[#This Row],[Percent
Complete]]&lt;&gt;""),Planned_Workdays_row-Planned_Workdays_row*TaskTable[[#This Row],[Percent
Complete]],Planned_Workdays_row)</f>
        <v>5</v>
      </c>
      <c r="Q33" s="14" cm="1">
        <f t="array" ref="Q33">IFERROR(IF(IndStartDate&lt;&gt;"",IndStartDate,IF(IndEndDate&lt;&gt;"",plan_start_calculation,IF(DIDrow&lt;&gt;"",IF(OR(DTypeRow="FS",DTypeRow=""),fs_calculation,IF(DTypeRow="SS",ss_calculation,plan_start_calculation)),""))),"")</f>
        <v>45229</v>
      </c>
      <c r="R33" s="14" cm="1">
        <f t="array" ref="R33">IFERROR(IF(IndStartDate&lt;&gt;"",plan_end_calculation,IF(IndEndDate&lt;&gt;"", IndEndDate,IF(DIDrow&lt;&gt;"",
                                                                                                        IF(DTypeRow="SF",sf_calculation,
                                                                                                        IF(DTypeRow="FF",ff_calculation,
                                                                                                        plan_end_calculation)),""))),"")</f>
        <v>45233</v>
      </c>
      <c r="S33" s="12"/>
      <c r="T33" s="12"/>
      <c r="U33" s="15" t="str">
        <f>IF(AND(TaskTable[[#This Row],[Actual
Start]]&lt;&gt;"",TaskTable[[#This Row],[Actual
End]]&lt;&gt;""),NETWORKDAYS(TaskTable[[#This Row],[Actual
Start]],TaskTable[[#This Row],[Actual
End]],Holidaysdd),"")</f>
        <v/>
      </c>
    </row>
    <row r="34" spans="2:21" x14ac:dyDescent="0.35">
      <c r="B34" s="11">
        <v>15</v>
      </c>
      <c r="C34" t="s">
        <v>323</v>
      </c>
      <c r="E34" s="11" t="s">
        <v>23</v>
      </c>
      <c r="F34" s="11"/>
      <c r="G34" s="11"/>
      <c r="H34" s="11"/>
      <c r="I34" s="13"/>
      <c r="J34" s="12"/>
      <c r="K34" s="12"/>
      <c r="L34" s="11">
        <v>14</v>
      </c>
      <c r="M34" s="11" t="s">
        <v>55</v>
      </c>
      <c r="N34" s="11"/>
      <c r="O34" s="11">
        <v>5</v>
      </c>
      <c r="P34" s="22" cm="1">
        <f t="array" ref="P34">IF(AND(TaskTable[[#This Row],[Percent
Complete]]&lt;&gt;""),Planned_Workdays_row-Planned_Workdays_row*TaskTable[[#This Row],[Percent
Complete]],Planned_Workdays_row)</f>
        <v>5</v>
      </c>
      <c r="Q34" s="14" cm="1">
        <f t="array" ref="Q34">IFERROR(IF(IndStartDate&lt;&gt;"",IndStartDate,IF(IndEndDate&lt;&gt;"",plan_start_calculation,IF(DIDrow&lt;&gt;"",IF(OR(DTypeRow="FS",DTypeRow=""),fs_calculation,IF(DTypeRow="SS",ss_calculation,plan_start_calculation)),""))),"")</f>
        <v>45236</v>
      </c>
      <c r="R34" s="14" cm="1">
        <f t="array" ref="R34">IFERROR(IF(IndStartDate&lt;&gt;"",plan_end_calculation,IF(IndEndDate&lt;&gt;"", IndEndDate,IF(DIDrow&lt;&gt;"",
                                                                                                        IF(DTypeRow="SF",sf_calculation,
                                                                                                        IF(DTypeRow="FF",ff_calculation,
                                                                                                        plan_end_calculation)),""))),"")</f>
        <v>45240</v>
      </c>
      <c r="S34" s="12"/>
      <c r="T34" s="12"/>
      <c r="U34" s="15" t="str">
        <f>IF(AND(TaskTable[[#This Row],[Actual
Start]]&lt;&gt;"",TaskTable[[#This Row],[Actual
End]]&lt;&gt;""),NETWORKDAYS(TaskTable[[#This Row],[Actual
Start]],TaskTable[[#This Row],[Actual
End]],Holidaysdd),"")</f>
        <v/>
      </c>
    </row>
    <row r="35" spans="2:21" x14ac:dyDescent="0.35">
      <c r="B35" s="11">
        <v>16</v>
      </c>
      <c r="C35" t="s">
        <v>324</v>
      </c>
      <c r="E35" s="11" t="s">
        <v>23</v>
      </c>
      <c r="F35" s="11"/>
      <c r="G35" s="11"/>
      <c r="H35" s="11"/>
      <c r="I35" s="13"/>
      <c r="J35" s="12"/>
      <c r="K35" s="12"/>
      <c r="L35" s="11">
        <v>15</v>
      </c>
      <c r="M35" s="11" t="s">
        <v>55</v>
      </c>
      <c r="N35" s="11"/>
      <c r="O35" s="11">
        <v>5</v>
      </c>
      <c r="P35" s="22" cm="1">
        <f t="array" ref="P35">IF(AND(TaskTable[[#This Row],[Percent
Complete]]&lt;&gt;""),Planned_Workdays_row-Planned_Workdays_row*TaskTable[[#This Row],[Percent
Complete]],Planned_Workdays_row)</f>
        <v>5</v>
      </c>
      <c r="Q35" s="14" cm="1">
        <f t="array" ref="Q35">IFERROR(IF(IndStartDate&lt;&gt;"",IndStartDate,IF(IndEndDate&lt;&gt;"",plan_start_calculation,IF(DIDrow&lt;&gt;"",IF(OR(DTypeRow="FS",DTypeRow=""),fs_calculation,IF(DTypeRow="SS",ss_calculation,plan_start_calculation)),""))),"")</f>
        <v>45243</v>
      </c>
      <c r="R35" s="14" cm="1">
        <f t="array" ref="R35">IFERROR(IF(IndStartDate&lt;&gt;"",plan_end_calculation,IF(IndEndDate&lt;&gt;"", IndEndDate,IF(DIDrow&lt;&gt;"",
                                                                                                        IF(DTypeRow="SF",sf_calculation,
                                                                                                        IF(DTypeRow="FF",ff_calculation,
                                                                                                        plan_end_calculation)),""))),"")</f>
        <v>45247</v>
      </c>
      <c r="S35" s="12"/>
      <c r="T35" s="12"/>
      <c r="U35" s="15" t="str">
        <f>IF(AND(TaskTable[[#This Row],[Actual
Start]]&lt;&gt;"",TaskTable[[#This Row],[Actual
End]]&lt;&gt;""),NETWORKDAYS(TaskTable[[#This Row],[Actual
Start]],TaskTable[[#This Row],[Actual
End]],Holidaysdd),"")</f>
        <v/>
      </c>
    </row>
    <row r="36" spans="2:21" x14ac:dyDescent="0.35">
      <c r="B36" s="11">
        <v>17</v>
      </c>
      <c r="C36" t="s">
        <v>325</v>
      </c>
      <c r="E36" s="11" t="s">
        <v>23</v>
      </c>
      <c r="F36" s="11"/>
      <c r="G36" s="11"/>
      <c r="H36" s="11"/>
      <c r="I36" s="13"/>
      <c r="J36" s="12"/>
      <c r="K36" s="12"/>
      <c r="L36" s="11">
        <v>16</v>
      </c>
      <c r="M36" s="11" t="s">
        <v>55</v>
      </c>
      <c r="N36" s="11"/>
      <c r="O36" s="11">
        <v>5</v>
      </c>
      <c r="P36" s="22" cm="1">
        <f t="array" ref="P36">IF(AND(TaskTable[[#This Row],[Percent
Complete]]&lt;&gt;""),Planned_Workdays_row-Planned_Workdays_row*TaskTable[[#This Row],[Percent
Complete]],Planned_Workdays_row)</f>
        <v>5</v>
      </c>
      <c r="Q36" s="14" cm="1">
        <f t="array" ref="Q36">IFERROR(IF(IndStartDate&lt;&gt;"",IndStartDate,IF(IndEndDate&lt;&gt;"",plan_start_calculation,IF(DIDrow&lt;&gt;"",IF(OR(DTypeRow="FS",DTypeRow=""),fs_calculation,IF(DTypeRow="SS",ss_calculation,plan_start_calculation)),""))),"")</f>
        <v>45250</v>
      </c>
      <c r="R36" s="14" cm="1">
        <f t="array" ref="R36">IFERROR(IF(IndStartDate&lt;&gt;"",plan_end_calculation,IF(IndEndDate&lt;&gt;"", IndEndDate,IF(DIDrow&lt;&gt;"",
                                                                                                        IF(DTypeRow="SF",sf_calculation,
                                                                                                        IF(DTypeRow="FF",ff_calculation,
                                                                                                        plan_end_calculation)),""))),"")</f>
        <v>45258</v>
      </c>
      <c r="S36" s="12"/>
      <c r="T36" s="12"/>
      <c r="U36" s="15" t="str">
        <f>IF(AND(TaskTable[[#This Row],[Actual
Start]]&lt;&gt;"",TaskTable[[#This Row],[Actual
End]]&lt;&gt;""),NETWORKDAYS(TaskTable[[#This Row],[Actual
Start]],TaskTable[[#This Row],[Actual
End]],Holidaysdd),"")</f>
        <v/>
      </c>
    </row>
    <row r="37" spans="2:21" x14ac:dyDescent="0.35">
      <c r="B37" s="11">
        <v>18</v>
      </c>
      <c r="C37" t="s">
        <v>326</v>
      </c>
      <c r="E37" s="11" t="s">
        <v>23</v>
      </c>
      <c r="F37" s="11"/>
      <c r="G37" s="11"/>
      <c r="H37" s="11"/>
      <c r="I37" s="13"/>
      <c r="J37" s="12">
        <v>45299</v>
      </c>
      <c r="K37" s="12"/>
      <c r="L37" s="11"/>
      <c r="M37" s="11" t="s">
        <v>55</v>
      </c>
      <c r="N37" s="11"/>
      <c r="O37" s="11">
        <v>5</v>
      </c>
      <c r="P37" s="22" cm="1">
        <f t="array" ref="P37">IF(AND(TaskTable[[#This Row],[Percent
Complete]]&lt;&gt;""),Planned_Workdays_row-Planned_Workdays_row*TaskTable[[#This Row],[Percent
Complete]],Planned_Workdays_row)</f>
        <v>5</v>
      </c>
      <c r="Q37" s="14" cm="1">
        <f t="array" ref="Q37">IFERROR(IF(IndStartDate&lt;&gt;"",IndStartDate,IF(IndEndDate&lt;&gt;"",plan_start_calculation,IF(DIDrow&lt;&gt;"",IF(OR(DTypeRow="FS",DTypeRow=""),fs_calculation,IF(DTypeRow="SS",ss_calculation,plan_start_calculation)),""))),"")</f>
        <v>45299</v>
      </c>
      <c r="R37" s="14" cm="1">
        <f t="array" ref="R37">IFERROR(IF(IndStartDate&lt;&gt;"",plan_end_calculation,IF(IndEndDate&lt;&gt;"", IndEndDate,IF(DIDrow&lt;&gt;"",
                                                                                                        IF(DTypeRow="SF",sf_calculation,
                                                                                                        IF(DTypeRow="FF",ff_calculation,
                                                                                                        plan_end_calculation)),""))),"")</f>
        <v>45303</v>
      </c>
      <c r="S37" s="12"/>
      <c r="T37" s="12"/>
      <c r="U37" s="15" t="str">
        <f>IF(AND(TaskTable[[#This Row],[Actual
Start]]&lt;&gt;"",TaskTable[[#This Row],[Actual
End]]&lt;&gt;""),NETWORKDAYS(TaskTable[[#This Row],[Actual
Start]],TaskTable[[#This Row],[Actual
End]],Holidaysdd),"")</f>
        <v/>
      </c>
    </row>
    <row r="38" spans="2:21" x14ac:dyDescent="0.35">
      <c r="B38" s="11">
        <v>19</v>
      </c>
      <c r="C38" t="s">
        <v>327</v>
      </c>
      <c r="E38" s="11" t="s">
        <v>23</v>
      </c>
      <c r="F38" s="11"/>
      <c r="G38" s="11"/>
      <c r="H38" s="11"/>
      <c r="I38" s="13"/>
      <c r="J38" s="12"/>
      <c r="K38" s="12"/>
      <c r="L38" s="11">
        <v>18</v>
      </c>
      <c r="M38" s="11" t="s">
        <v>55</v>
      </c>
      <c r="N38" s="11"/>
      <c r="O38" s="11">
        <v>5</v>
      </c>
      <c r="P38" s="22" cm="1">
        <f t="array" ref="P38">IF(AND(TaskTable[[#This Row],[Percent
Complete]]&lt;&gt;""),Planned_Workdays_row-Planned_Workdays_row*TaskTable[[#This Row],[Percent
Complete]],Planned_Workdays_row)</f>
        <v>5</v>
      </c>
      <c r="Q38" s="14" cm="1">
        <f t="array" ref="Q38">IFERROR(IF(IndStartDate&lt;&gt;"",IndStartDate,IF(IndEndDate&lt;&gt;"",plan_start_calculation,IF(DIDrow&lt;&gt;"",IF(OR(DTypeRow="FS",DTypeRow=""),fs_calculation,IF(DTypeRow="SS",ss_calculation,plan_start_calculation)),""))),"")</f>
        <v>45307</v>
      </c>
      <c r="R38" s="14" cm="1">
        <f t="array" ref="R38">IFERROR(IF(IndStartDate&lt;&gt;"",plan_end_calculation,IF(IndEndDate&lt;&gt;"", IndEndDate,IF(DIDrow&lt;&gt;"",
                                                                                                        IF(DTypeRow="SF",sf_calculation,
                                                                                                        IF(DTypeRow="FF",ff_calculation,
                                                                                                        plan_end_calculation)),""))),"")</f>
        <v>45313</v>
      </c>
      <c r="S38" s="12"/>
      <c r="T38" s="12"/>
      <c r="U38" s="15" t="str">
        <f>IF(AND(TaskTable[[#This Row],[Actual
Start]]&lt;&gt;"",TaskTable[[#This Row],[Actual
End]]&lt;&gt;""),NETWORKDAYS(TaskTable[[#This Row],[Actual
Start]],TaskTable[[#This Row],[Actual
End]],Holidaysdd),"")</f>
        <v/>
      </c>
    </row>
    <row r="39" spans="2:21" x14ac:dyDescent="0.35">
      <c r="B39" s="11">
        <v>20</v>
      </c>
      <c r="C39" t="s">
        <v>328</v>
      </c>
      <c r="E39" s="11" t="s">
        <v>23</v>
      </c>
      <c r="F39" s="11"/>
      <c r="G39" s="11"/>
      <c r="H39" s="11"/>
      <c r="I39" s="13"/>
      <c r="J39" s="12"/>
      <c r="K39" s="12"/>
      <c r="L39" s="11">
        <v>19</v>
      </c>
      <c r="M39" s="11" t="s">
        <v>55</v>
      </c>
      <c r="N39" s="11">
        <v>-1</v>
      </c>
      <c r="O39" s="11">
        <v>5</v>
      </c>
      <c r="P39" s="22" cm="1">
        <f t="array" ref="P39">IF(AND(TaskTable[[#This Row],[Percent
Complete]]&lt;&gt;""),Planned_Workdays_row-Planned_Workdays_row*TaskTable[[#This Row],[Percent
Complete]],Planned_Workdays_row)</f>
        <v>5</v>
      </c>
      <c r="Q39" s="14" cm="1">
        <f t="array" ref="Q39">IFERROR(IF(IndStartDate&lt;&gt;"",IndStartDate,IF(IndEndDate&lt;&gt;"",plan_start_calculation,IF(DIDrow&lt;&gt;"",IF(OR(DTypeRow="FS",DTypeRow=""),fs_calculation,IF(DTypeRow="SS",ss_calculation,plan_start_calculation)),""))),"")</f>
        <v>45313</v>
      </c>
      <c r="R39" s="14" cm="1">
        <f t="array" ref="R39">IFERROR(IF(IndStartDate&lt;&gt;"",plan_end_calculation,IF(IndEndDate&lt;&gt;"", IndEndDate,IF(DIDrow&lt;&gt;"",
                                                                                                        IF(DTypeRow="SF",sf_calculation,
                                                                                                        IF(DTypeRow="FF",ff_calculation,
                                                                                                        plan_end_calculation)),""))),"")</f>
        <v>45317</v>
      </c>
      <c r="S39" s="12"/>
      <c r="T39" s="12"/>
      <c r="U39" s="15" t="str">
        <f>IF(AND(TaskTable[[#This Row],[Actual
Start]]&lt;&gt;"",TaskTable[[#This Row],[Actual
End]]&lt;&gt;""),NETWORKDAYS(TaskTable[[#This Row],[Actual
Start]],TaskTable[[#This Row],[Actual
End]],Holidaysdd),"")</f>
        <v/>
      </c>
    </row>
    <row r="40" spans="2:21" x14ac:dyDescent="0.35">
      <c r="B40" s="11">
        <v>21</v>
      </c>
      <c r="C40" t="s">
        <v>329</v>
      </c>
      <c r="E40" s="11" t="s">
        <v>23</v>
      </c>
      <c r="F40" s="11"/>
      <c r="G40" s="11"/>
      <c r="H40" s="11"/>
      <c r="I40" s="13"/>
      <c r="J40" s="12"/>
      <c r="K40" s="12"/>
      <c r="L40" s="11">
        <v>20</v>
      </c>
      <c r="M40" s="11" t="s">
        <v>55</v>
      </c>
      <c r="N40" s="11"/>
      <c r="O40" s="11">
        <v>5</v>
      </c>
      <c r="P40" s="22" cm="1">
        <f t="array" ref="P40">IF(AND(TaskTable[[#This Row],[Percent
Complete]]&lt;&gt;""),Planned_Workdays_row-Planned_Workdays_row*TaskTable[[#This Row],[Percent
Complete]],Planned_Workdays_row)</f>
        <v>5</v>
      </c>
      <c r="Q40" s="14" cm="1">
        <f t="array" ref="Q40">IFERROR(IF(IndStartDate&lt;&gt;"",IndStartDate,IF(IndEndDate&lt;&gt;"",plan_start_calculation,IF(DIDrow&lt;&gt;"",IF(OR(DTypeRow="FS",DTypeRow=""),fs_calculation,IF(DTypeRow="SS",ss_calculation,plan_start_calculation)),""))),"")</f>
        <v>45320</v>
      </c>
      <c r="R40" s="14" cm="1">
        <f t="array" ref="R40">IFERROR(IF(IndStartDate&lt;&gt;"",plan_end_calculation,IF(IndEndDate&lt;&gt;"", IndEndDate,IF(DIDrow&lt;&gt;"",
                                                                                                        IF(DTypeRow="SF",sf_calculation,
                                                                                                        IF(DTypeRow="FF",ff_calculation,
                                                                                                        plan_end_calculation)),""))),"")</f>
        <v>45324</v>
      </c>
      <c r="S40" s="12"/>
      <c r="T40" s="12"/>
      <c r="U40" s="15" t="str">
        <f>IF(AND(TaskTable[[#This Row],[Actual
Start]]&lt;&gt;"",TaskTable[[#This Row],[Actual
End]]&lt;&gt;""),NETWORKDAYS(TaskTable[[#This Row],[Actual
Start]],TaskTable[[#This Row],[Actual
End]],Holidaysdd),"")</f>
        <v/>
      </c>
    </row>
    <row r="41" spans="2:21" x14ac:dyDescent="0.35">
      <c r="B41" s="11">
        <v>22</v>
      </c>
      <c r="C41" t="s">
        <v>330</v>
      </c>
      <c r="E41" s="11" t="s">
        <v>23</v>
      </c>
      <c r="F41" s="11"/>
      <c r="G41" s="11"/>
      <c r="H41" s="11"/>
      <c r="I41" s="13"/>
      <c r="J41" s="12"/>
      <c r="K41" s="12"/>
      <c r="L41" s="11">
        <v>21</v>
      </c>
      <c r="M41" s="11" t="s">
        <v>55</v>
      </c>
      <c r="N41" s="11"/>
      <c r="O41" s="11">
        <v>5</v>
      </c>
      <c r="P41" s="22" cm="1">
        <f t="array" ref="P41">IF(AND(TaskTable[[#This Row],[Percent
Complete]]&lt;&gt;""),Planned_Workdays_row-Planned_Workdays_row*TaskTable[[#This Row],[Percent
Complete]],Planned_Workdays_row)</f>
        <v>5</v>
      </c>
      <c r="Q41" s="14" cm="1">
        <f t="array" ref="Q41">IFERROR(IF(IndStartDate&lt;&gt;"",IndStartDate,IF(IndEndDate&lt;&gt;"",plan_start_calculation,IF(DIDrow&lt;&gt;"",IF(OR(DTypeRow="FS",DTypeRow=""),fs_calculation,IF(DTypeRow="SS",ss_calculation,plan_start_calculation)),""))),"")</f>
        <v>45327</v>
      </c>
      <c r="R41" s="14" cm="1">
        <f t="array" ref="R41">IFERROR(IF(IndStartDate&lt;&gt;"",plan_end_calculation,IF(IndEndDate&lt;&gt;"", IndEndDate,IF(DIDrow&lt;&gt;"",
                                                                                                        IF(DTypeRow="SF",sf_calculation,
                                                                                                        IF(DTypeRow="FF",ff_calculation,
                                                                                                        plan_end_calculation)),""))),"")</f>
        <v>45331</v>
      </c>
      <c r="S41" s="12"/>
      <c r="T41" s="12"/>
      <c r="U41" s="15" t="str">
        <f>IF(AND(TaskTable[[#This Row],[Actual
Start]]&lt;&gt;"",TaskTable[[#This Row],[Actual
End]]&lt;&gt;""),NETWORKDAYS(TaskTable[[#This Row],[Actual
Start]],TaskTable[[#This Row],[Actual
End]],Holidaysdd),"")</f>
        <v/>
      </c>
    </row>
    <row r="42" spans="2:21" x14ac:dyDescent="0.35">
      <c r="B42" s="11">
        <v>23</v>
      </c>
      <c r="C42" t="s">
        <v>331</v>
      </c>
      <c r="E42" s="11" t="s">
        <v>23</v>
      </c>
      <c r="F42" s="11"/>
      <c r="G42" s="11"/>
      <c r="H42" s="11"/>
      <c r="I42" s="13"/>
      <c r="J42" s="12"/>
      <c r="K42" s="12"/>
      <c r="L42" s="11">
        <v>22</v>
      </c>
      <c r="M42" s="11" t="s">
        <v>55</v>
      </c>
      <c r="N42" s="11">
        <v>5</v>
      </c>
      <c r="O42" s="11">
        <v>5</v>
      </c>
      <c r="P42" s="22" cm="1">
        <f t="array" ref="P42">IF(AND(TaskTable[[#This Row],[Percent
Complete]]&lt;&gt;""),Planned_Workdays_row-Planned_Workdays_row*TaskTable[[#This Row],[Percent
Complete]],Planned_Workdays_row)</f>
        <v>5</v>
      </c>
      <c r="Q42" s="14" cm="1">
        <f t="array" ref="Q42">IFERROR(IF(IndStartDate&lt;&gt;"",IndStartDate,IF(IndEndDate&lt;&gt;"",plan_start_calculation,IF(DIDrow&lt;&gt;"",IF(OR(DTypeRow="FS",DTypeRow=""),fs_calculation,IF(DTypeRow="SS",ss_calculation,plan_start_calculation)),""))),"")</f>
        <v>45342</v>
      </c>
      <c r="R42" s="14" cm="1">
        <f t="array" ref="R42">IFERROR(IF(IndStartDate&lt;&gt;"",plan_end_calculation,IF(IndEndDate&lt;&gt;"", IndEndDate,IF(DIDrow&lt;&gt;"",
                                                                                                        IF(DTypeRow="SF",sf_calculation,
                                                                                                        IF(DTypeRow="FF",ff_calculation,
                                                                                                        plan_end_calculation)),""))),"")</f>
        <v>45348</v>
      </c>
      <c r="S42" s="12"/>
      <c r="T42" s="12"/>
      <c r="U42" s="15" t="str">
        <f>IF(AND(TaskTable[[#This Row],[Actual
Start]]&lt;&gt;"",TaskTable[[#This Row],[Actual
End]]&lt;&gt;""),NETWORKDAYS(TaskTable[[#This Row],[Actual
Start]],TaskTable[[#This Row],[Actual
End]],Holidaysdd),"")</f>
        <v/>
      </c>
    </row>
    <row r="43" spans="2:21" x14ac:dyDescent="0.35">
      <c r="B43" s="11">
        <v>24</v>
      </c>
      <c r="C43" t="s">
        <v>332</v>
      </c>
      <c r="E43" s="11" t="s">
        <v>23</v>
      </c>
      <c r="F43" s="11"/>
      <c r="G43" s="11"/>
      <c r="H43" s="11"/>
      <c r="I43" s="13"/>
      <c r="J43" s="12"/>
      <c r="K43" s="12"/>
      <c r="L43" s="11">
        <v>23</v>
      </c>
      <c r="M43" s="11" t="s">
        <v>55</v>
      </c>
      <c r="N43" s="11">
        <v>5</v>
      </c>
      <c r="O43" s="11">
        <v>5</v>
      </c>
      <c r="P43" s="22" cm="1">
        <f t="array" ref="P43">IF(AND(TaskTable[[#This Row],[Percent
Complete]]&lt;&gt;""),Planned_Workdays_row-Planned_Workdays_row*TaskTable[[#This Row],[Percent
Complete]],Planned_Workdays_row)</f>
        <v>5</v>
      </c>
      <c r="Q43" s="14" cm="1">
        <f t="array" ref="Q43">IFERROR(IF(IndStartDate&lt;&gt;"",IndStartDate,IF(IndEndDate&lt;&gt;"",plan_start_calculation,IF(DIDrow&lt;&gt;"",IF(OR(DTypeRow="FS",DTypeRow=""),fs_calculation,IF(DTypeRow="SS",ss_calculation,plan_start_calculation)),""))),"")</f>
        <v>45363</v>
      </c>
      <c r="R43" s="14" cm="1">
        <f t="array" ref="R43">IFERROR(IF(IndStartDate&lt;&gt;"",plan_end_calculation,IF(IndEndDate&lt;&gt;"", IndEndDate,IF(DIDrow&lt;&gt;"",
                                                                                                        IF(DTypeRow="SF",sf_calculation,
                                                                                                        IF(DTypeRow="FF",ff_calculation,
                                                                                                        plan_end_calculation)),""))),"")</f>
        <v>45369</v>
      </c>
      <c r="S43" s="12"/>
      <c r="T43" s="12"/>
      <c r="U43" s="15" t="str">
        <f>IF(AND(TaskTable[[#This Row],[Actual
Start]]&lt;&gt;"",TaskTable[[#This Row],[Actual
End]]&lt;&gt;""),NETWORKDAYS(TaskTable[[#This Row],[Actual
Start]],TaskTable[[#This Row],[Actual
End]],Holidaysdd),"")</f>
        <v/>
      </c>
    </row>
    <row r="44" spans="2:21" x14ac:dyDescent="0.35">
      <c r="B44" s="11">
        <v>25</v>
      </c>
      <c r="C44" t="s">
        <v>333</v>
      </c>
      <c r="E44" s="11" t="s">
        <v>23</v>
      </c>
      <c r="F44" s="11"/>
      <c r="G44" s="11"/>
      <c r="H44" s="11"/>
      <c r="I44" s="13"/>
      <c r="J44" s="12"/>
      <c r="K44" s="12"/>
      <c r="L44" s="11">
        <v>24</v>
      </c>
      <c r="M44" s="11" t="s">
        <v>55</v>
      </c>
      <c r="N44" s="11"/>
      <c r="O44" s="11">
        <v>5</v>
      </c>
      <c r="P44" s="22" cm="1">
        <f t="array" ref="P44">IF(AND(TaskTable[[#This Row],[Percent
Complete]]&lt;&gt;""),Planned_Workdays_row-Planned_Workdays_row*TaskTable[[#This Row],[Percent
Complete]],Planned_Workdays_row)</f>
        <v>5</v>
      </c>
      <c r="Q44" s="14" cm="1">
        <f t="array" ref="Q44">IFERROR(IF(IndStartDate&lt;&gt;"",IndStartDate,IF(IndEndDate&lt;&gt;"",plan_start_calculation,IF(DIDrow&lt;&gt;"",IF(OR(DTypeRow="FS",DTypeRow=""),fs_calculation,IF(DTypeRow="SS",ss_calculation,plan_start_calculation)),""))),"")</f>
        <v>45370</v>
      </c>
      <c r="R44" s="14" cm="1">
        <f t="array" ref="R44">IFERROR(IF(IndStartDate&lt;&gt;"",plan_end_calculation,IF(IndEndDate&lt;&gt;"", IndEndDate,IF(DIDrow&lt;&gt;"",
                                                                                                        IF(DTypeRow="SF",sf_calculation,
                                                                                                        IF(DTypeRow="FF",ff_calculation,
                                                                                                        plan_end_calculation)),""))),"")</f>
        <v>45376</v>
      </c>
      <c r="S44" s="12"/>
      <c r="T44" s="12"/>
      <c r="U44" s="15" t="str">
        <f>IF(AND(TaskTable[[#This Row],[Actual
Start]]&lt;&gt;"",TaskTable[[#This Row],[Actual
End]]&lt;&gt;""),NETWORKDAYS(TaskTable[[#This Row],[Actual
Start]],TaskTable[[#This Row],[Actual
End]],Holidaysdd),"")</f>
        <v/>
      </c>
    </row>
    <row r="45" spans="2:21" x14ac:dyDescent="0.35">
      <c r="B45" s="11">
        <v>26</v>
      </c>
      <c r="C45" t="s">
        <v>334</v>
      </c>
      <c r="E45" s="11" t="s">
        <v>24</v>
      </c>
      <c r="F45" s="11"/>
      <c r="G45" s="11"/>
      <c r="H45" s="11"/>
      <c r="I45" s="13"/>
      <c r="J45" s="12"/>
      <c r="K45" s="12"/>
      <c r="L45" s="11">
        <v>25</v>
      </c>
      <c r="M45" s="11" t="s">
        <v>55</v>
      </c>
      <c r="N45" s="11"/>
      <c r="O45" s="11">
        <v>5</v>
      </c>
      <c r="P45" s="22" cm="1">
        <f t="array" ref="P45">IF(AND(TaskTable[[#This Row],[Percent
Complete]]&lt;&gt;""),Planned_Workdays_row-Planned_Workdays_row*TaskTable[[#This Row],[Percent
Complete]],Planned_Workdays_row)</f>
        <v>5</v>
      </c>
      <c r="Q45" s="14" cm="1">
        <f t="array" ref="Q45">IFERROR(IF(IndStartDate&lt;&gt;"",IndStartDate,IF(IndEndDate&lt;&gt;"",plan_start_calculation,IF(DIDrow&lt;&gt;"",IF(OR(DTypeRow="FS",DTypeRow=""),fs_calculation,IF(DTypeRow="SS",ss_calculation,plan_start_calculation)),""))),"")</f>
        <v>45377</v>
      </c>
      <c r="R45" s="14" cm="1">
        <f t="array" ref="R45">IFERROR(IF(IndStartDate&lt;&gt;"",plan_end_calculation,IF(IndEndDate&lt;&gt;"", IndEndDate,IF(DIDrow&lt;&gt;"",
                                                                                                        IF(DTypeRow="SF",sf_calculation,
                                                                                                        IF(DTypeRow="FF",ff_calculation,
                                                                                                        plan_end_calculation)),""))),"")</f>
        <v>45383</v>
      </c>
      <c r="S45" s="12"/>
      <c r="T45" s="12"/>
      <c r="U45" s="15" t="str">
        <f>IF(AND(TaskTable[[#This Row],[Actual
Start]]&lt;&gt;"",TaskTable[[#This Row],[Actual
End]]&lt;&gt;""),NETWORKDAYS(TaskTable[[#This Row],[Actual
Start]],TaskTable[[#This Row],[Actual
End]],Holidaysdd),"")</f>
        <v/>
      </c>
    </row>
    <row r="46" spans="2:21" x14ac:dyDescent="0.35">
      <c r="B46" s="11">
        <v>27</v>
      </c>
      <c r="C46" t="s">
        <v>335</v>
      </c>
      <c r="E46" s="11" t="s">
        <v>24</v>
      </c>
      <c r="F46" s="11"/>
      <c r="G46" s="11"/>
      <c r="H46" s="11"/>
      <c r="I46" s="13"/>
      <c r="J46" s="12"/>
      <c r="K46" s="12"/>
      <c r="L46" s="11">
        <v>26</v>
      </c>
      <c r="M46" s="11" t="s">
        <v>55</v>
      </c>
      <c r="N46" s="11"/>
      <c r="O46" s="11">
        <v>5</v>
      </c>
      <c r="P46" s="22" cm="1">
        <f t="array" ref="P46">IF(AND(TaskTable[[#This Row],[Percent
Complete]]&lt;&gt;""),Planned_Workdays_row-Planned_Workdays_row*TaskTable[[#This Row],[Percent
Complete]],Planned_Workdays_row)</f>
        <v>5</v>
      </c>
      <c r="Q46" s="14" cm="1">
        <f t="array" ref="Q46">IFERROR(IF(IndStartDate&lt;&gt;"",IndStartDate,IF(IndEndDate&lt;&gt;"",plan_start_calculation,IF(DIDrow&lt;&gt;"",IF(OR(DTypeRow="FS",DTypeRow=""),fs_calculation,IF(DTypeRow="SS",ss_calculation,plan_start_calculation)),""))),"")</f>
        <v>45384</v>
      </c>
      <c r="R46" s="14" cm="1">
        <f t="array" ref="R46">IFERROR(IF(IndStartDate&lt;&gt;"",plan_end_calculation,IF(IndEndDate&lt;&gt;"", IndEndDate,IF(DIDrow&lt;&gt;"",
                                                                                                        IF(DTypeRow="SF",sf_calculation,
                                                                                                        IF(DTypeRow="FF",ff_calculation,
                                                                                                        plan_end_calculation)),""))),"")</f>
        <v>45390</v>
      </c>
      <c r="S46" s="12"/>
      <c r="T46" s="12"/>
      <c r="U46" s="15" t="str">
        <f>IF(AND(TaskTable[[#This Row],[Actual
Start]]&lt;&gt;"",TaskTable[[#This Row],[Actual
End]]&lt;&gt;""),NETWORKDAYS(TaskTable[[#This Row],[Actual
Start]],TaskTable[[#This Row],[Actual
End]],Holidaysdd),"")</f>
        <v/>
      </c>
    </row>
    <row r="47" spans="2:21" x14ac:dyDescent="0.35">
      <c r="B47" s="11">
        <v>28</v>
      </c>
      <c r="C47" t="s">
        <v>336</v>
      </c>
      <c r="E47" s="11" t="s">
        <v>23</v>
      </c>
      <c r="F47" s="11"/>
      <c r="G47" s="11"/>
      <c r="H47" s="11"/>
      <c r="I47" s="13"/>
      <c r="J47" s="12"/>
      <c r="K47" s="12"/>
      <c r="L47" s="11">
        <v>25</v>
      </c>
      <c r="M47" s="11" t="s">
        <v>55</v>
      </c>
      <c r="N47" s="11">
        <v>10</v>
      </c>
      <c r="O47" s="11">
        <v>5</v>
      </c>
      <c r="P47" s="22" cm="1">
        <f t="array" ref="P47">IF(AND(TaskTable[[#This Row],[Percent
Complete]]&lt;&gt;""),Planned_Workdays_row-Planned_Workdays_row*TaskTable[[#This Row],[Percent
Complete]],Planned_Workdays_row)</f>
        <v>5</v>
      </c>
      <c r="Q47" s="14" cm="1">
        <f t="array" ref="Q47">IFERROR(IF(IndStartDate&lt;&gt;"",IndStartDate,IF(IndEndDate&lt;&gt;"",plan_start_calculation,IF(DIDrow&lt;&gt;"",IF(OR(DTypeRow="FS",DTypeRow=""),fs_calculation,IF(DTypeRow="SS",ss_calculation,plan_start_calculation)),""))),"")</f>
        <v>45391</v>
      </c>
      <c r="R47" s="14" cm="1">
        <f t="array" ref="R47">IFERROR(IF(IndStartDate&lt;&gt;"",plan_end_calculation,IF(IndEndDate&lt;&gt;"", IndEndDate,IF(DIDrow&lt;&gt;"",
                                                                                                        IF(DTypeRow="SF",sf_calculation,
                                                                                                        IF(DTypeRow="FF",ff_calculation,
                                                                                                        plan_end_calculation)),""))),"")</f>
        <v>45397</v>
      </c>
      <c r="S47" s="12"/>
      <c r="T47" s="12"/>
      <c r="U47" s="15" t="str">
        <f>IF(AND(TaskTable[[#This Row],[Actual
Start]]&lt;&gt;"",TaskTable[[#This Row],[Actual
End]]&lt;&gt;""),NETWORKDAYS(TaskTable[[#This Row],[Actual
Start]],TaskTable[[#This Row],[Actual
End]],Holidaysdd),"")</f>
        <v/>
      </c>
    </row>
    <row r="48" spans="2:21" x14ac:dyDescent="0.35">
      <c r="B48" s="11">
        <v>29</v>
      </c>
      <c r="C48" t="s">
        <v>337</v>
      </c>
      <c r="E48" s="11" t="s">
        <v>23</v>
      </c>
      <c r="F48" s="11"/>
      <c r="G48" s="11"/>
      <c r="H48" s="11"/>
      <c r="I48" s="13"/>
      <c r="J48" s="12"/>
      <c r="K48" s="12"/>
      <c r="L48" s="11">
        <v>28</v>
      </c>
      <c r="M48" s="11" t="s">
        <v>55</v>
      </c>
      <c r="N48" s="11"/>
      <c r="O48" s="11">
        <v>5</v>
      </c>
      <c r="P48" s="22" cm="1">
        <f t="array" ref="P48">IF(AND(TaskTable[[#This Row],[Percent
Complete]]&lt;&gt;""),Planned_Workdays_row-Planned_Workdays_row*TaskTable[[#This Row],[Percent
Complete]],Planned_Workdays_row)</f>
        <v>5</v>
      </c>
      <c r="Q48" s="14" cm="1">
        <f t="array" ref="Q48">IFERROR(IF(IndStartDate&lt;&gt;"",IndStartDate,IF(IndEndDate&lt;&gt;"",plan_start_calculation,IF(DIDrow&lt;&gt;"",IF(OR(DTypeRow="FS",DTypeRow=""),fs_calculation,IF(DTypeRow="SS",ss_calculation,plan_start_calculation)),""))),"")</f>
        <v>45398</v>
      </c>
      <c r="R48" s="14" cm="1">
        <f t="array" ref="R48">IFERROR(IF(IndStartDate&lt;&gt;"",plan_end_calculation,IF(IndEndDate&lt;&gt;"", IndEndDate,IF(DIDrow&lt;&gt;"",
                                                                                                        IF(DTypeRow="SF",sf_calculation,
                                                                                                        IF(DTypeRow="FF",ff_calculation,
                                                                                                        plan_end_calculation)),""))),"")</f>
        <v>45404</v>
      </c>
      <c r="S48" s="12"/>
      <c r="T48" s="12"/>
      <c r="U48" s="15" t="str">
        <f>IF(AND(TaskTable[[#This Row],[Actual
Start]]&lt;&gt;"",TaskTable[[#This Row],[Actual
End]]&lt;&gt;""),NETWORKDAYS(TaskTable[[#This Row],[Actual
Start]],TaskTable[[#This Row],[Actual
End]],Holidaysdd),"")</f>
        <v/>
      </c>
    </row>
    <row r="49" spans="2:21" x14ac:dyDescent="0.35">
      <c r="B49" s="11">
        <v>30</v>
      </c>
      <c r="C49" t="s">
        <v>338</v>
      </c>
      <c r="E49" s="11" t="s">
        <v>24</v>
      </c>
      <c r="F49" s="11"/>
      <c r="G49" s="11"/>
      <c r="H49" s="11"/>
      <c r="I49" s="13"/>
      <c r="J49" s="12"/>
      <c r="K49" s="12"/>
      <c r="L49" s="11">
        <v>27</v>
      </c>
      <c r="M49" s="11" t="s">
        <v>55</v>
      </c>
      <c r="N49" s="11">
        <v>10</v>
      </c>
      <c r="O49" s="11">
        <v>4</v>
      </c>
      <c r="P49" s="22" cm="1">
        <f t="array" ref="P49">IF(AND(TaskTable[[#This Row],[Percent
Complete]]&lt;&gt;""),Planned_Workdays_row-Planned_Workdays_row*TaskTable[[#This Row],[Percent
Complete]],Planned_Workdays_row)</f>
        <v>4</v>
      </c>
      <c r="Q49" s="14" cm="1">
        <f t="array" ref="Q49">IFERROR(IF(IndStartDate&lt;&gt;"",IndStartDate,IF(IndEndDate&lt;&gt;"",plan_start_calculation,IF(DIDrow&lt;&gt;"",IF(OR(DTypeRow="FS",DTypeRow=""),fs_calculation,IF(DTypeRow="SS",ss_calculation,plan_start_calculation)),""))),"")</f>
        <v>45405</v>
      </c>
      <c r="R49" s="14" cm="1">
        <f t="array" ref="R49">IFERROR(IF(IndStartDate&lt;&gt;"",plan_end_calculation,IF(IndEndDate&lt;&gt;"", IndEndDate,IF(DIDrow&lt;&gt;"",
                                                                                                        IF(DTypeRow="SF",sf_calculation,
                                                                                                        IF(DTypeRow="FF",ff_calculation,
                                                                                                        plan_end_calculation)),""))),"")</f>
        <v>45408</v>
      </c>
      <c r="S49" s="12"/>
      <c r="T49" s="12"/>
      <c r="U49" s="15" t="str">
        <f>IF(AND(TaskTable[[#This Row],[Actual
Start]]&lt;&gt;"",TaskTable[[#This Row],[Actual
End]]&lt;&gt;""),NETWORKDAYS(TaskTable[[#This Row],[Actual
Start]],TaskTable[[#This Row],[Actual
End]],Holidaysdd),"")</f>
        <v/>
      </c>
    </row>
  </sheetData>
  <conditionalFormatting sqref="W19:PF1964">
    <cfRule type="expression" dxfId="38" priority="30">
      <formula>AND(W$17=TODAY(),$B19&lt;&gt;"")</formula>
    </cfRule>
  </conditionalFormatting>
  <conditionalFormatting sqref="W17:PF17">
    <cfRule type="expression" dxfId="37" priority="27">
      <formula>NETWORKDAYS(W17,W17,Holidaysdd)=0</formula>
    </cfRule>
  </conditionalFormatting>
  <conditionalFormatting sqref="W17:PF17">
    <cfRule type="expression" dxfId="36" priority="26">
      <formula>W$17=TODAY()</formula>
    </cfRule>
  </conditionalFormatting>
  <conditionalFormatting sqref="K20:K49">
    <cfRule type="expression" dxfId="35" priority="25">
      <formula>IndStartDate&lt;&gt;""</formula>
    </cfRule>
  </conditionalFormatting>
  <conditionalFormatting sqref="M20:M49">
    <cfRule type="expression" dxfId="34" priority="21">
      <formula>DIDrow=""</formula>
    </cfRule>
    <cfRule type="expression" dxfId="33" priority="23">
      <formula>DIDrow&lt;&gt;""</formula>
    </cfRule>
  </conditionalFormatting>
  <conditionalFormatting sqref="L20:M49">
    <cfRule type="expression" dxfId="32" priority="24">
      <formula>OR(IndStartDate&lt;&gt;"",IndEndDate&lt;&gt;"")</formula>
    </cfRule>
  </conditionalFormatting>
  <conditionalFormatting sqref="H20:H49">
    <cfRule type="expression" dxfId="31" priority="17">
      <formula>$H20="Completed"</formula>
    </cfRule>
    <cfRule type="expression" dxfId="30" priority="18">
      <formula>$H20="Blocked"</formula>
    </cfRule>
    <cfRule type="expression" dxfId="29" priority="19">
      <formula>$H20="In Progress - At Risk"</formula>
    </cfRule>
    <cfRule type="expression" dxfId="28" priority="20">
      <formula>$H20="In Progress - On Track"</formula>
    </cfRule>
  </conditionalFormatting>
  <conditionalFormatting sqref="G20:G49">
    <cfRule type="expression" dxfId="27" priority="16">
      <formula>AND($R20&gt;$G20,$R20&lt;&gt;"",$G20&lt;&gt;"")</formula>
    </cfRule>
  </conditionalFormatting>
  <conditionalFormatting sqref="W20:PF1964">
    <cfRule type="expression" dxfId="26" priority="11">
      <formula>AND(StatusRow="In Progress - On Track", date &gt;= PStartrow, percent_calculation)</formula>
    </cfRule>
    <cfRule type="expression" dxfId="25" priority="12">
      <formula>AND(StatusRow="In Progress - At Risk", date &gt;= PStartrow, percent_calculation)</formula>
    </cfRule>
    <cfRule type="expression" dxfId="24" priority="13">
      <formula>AND(StatusRow="Blocked", date &gt;= PStartrow, percent_calculation)</formula>
    </cfRule>
    <cfRule type="expression" dxfId="23" priority="14">
      <formula>AND(StatusRow="Completed", date &gt;= PStartrow, percent_calculation)</formula>
    </cfRule>
    <cfRule type="expression" dxfId="22" priority="15">
      <formula>item_in_plan</formula>
    </cfRule>
    <cfRule type="expression" dxfId="21" priority="22">
      <formula>AND(date&gt;=AStartDate,date&lt;=AEndDate)</formula>
    </cfRule>
  </conditionalFormatting>
  <conditionalFormatting sqref="I20:I49">
    <cfRule type="dataBar" priority="10">
      <dataBar>
        <cfvo type="num" val="0"/>
        <cfvo type="num" val="1"/>
        <color rgb="FF92D050"/>
      </dataBar>
      <extLst>
        <ext xmlns:x14="http://schemas.microsoft.com/office/spreadsheetml/2009/9/main" uri="{B025F937-C7B1-47D3-B67F-A62EFF666E3E}">
          <x14:id>{E445F30D-226B-4145-9708-0F1B380872DF}</x14:id>
        </ext>
      </extLst>
    </cfRule>
  </conditionalFormatting>
  <conditionalFormatting sqref="K27:K49">
    <cfRule type="expression" dxfId="20" priority="9">
      <formula>indStart&lt;&gt;""</formula>
    </cfRule>
  </conditionalFormatting>
  <conditionalFormatting sqref="M27:M49">
    <cfRule type="expression" dxfId="19" priority="6">
      <formula>d.id=""</formula>
    </cfRule>
    <cfRule type="expression" dxfId="18" priority="7">
      <formula>d.id&lt;&gt;""</formula>
    </cfRule>
  </conditionalFormatting>
  <conditionalFormatting sqref="L27:M49">
    <cfRule type="expression" dxfId="17" priority="8">
      <formula>OR(indStart&lt;&gt;"",indEnd&lt;&gt;"")</formula>
    </cfRule>
  </conditionalFormatting>
  <conditionalFormatting sqref="H27:H49">
    <cfRule type="expression" dxfId="16" priority="2">
      <formula>$H27="Completed"</formula>
    </cfRule>
    <cfRule type="expression" dxfId="15" priority="3">
      <formula>$H27="Blocked"</formula>
    </cfRule>
    <cfRule type="expression" dxfId="14" priority="4">
      <formula>$H27="In Progress - At Risk"</formula>
    </cfRule>
    <cfRule type="expression" dxfId="13" priority="5">
      <formula>$H27="In Progress - On Track"</formula>
    </cfRule>
  </conditionalFormatting>
  <conditionalFormatting sqref="G27:G49">
    <cfRule type="expression" dxfId="12" priority="1">
      <formula>$G27&gt;$Q27</formula>
    </cfRule>
  </conditionalFormatting>
  <dataValidations count="11">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2F12E0E3-9F63-4F58-8875-C2D20236F37A}"/>
    <dataValidation type="custom" allowBlank="1" showInputMessage="1" showErrorMessage="1" sqref="B20:B26" xr:uid="{5202CAF1-F4EA-4DBC-8184-665AFEF2A5F3}">
      <formula1>COUNTIF(IDdd,B20)&lt;2</formula1>
    </dataValidation>
    <dataValidation type="list" allowBlank="1" showInputMessage="1" showErrorMessage="1" sqref="E20:E26" xr:uid="{F610A49C-FC34-43FC-8D86-A0AFF441188C}">
      <formula1>TaskGroupdd</formula1>
    </dataValidation>
    <dataValidation type="list" allowBlank="1" showInputMessage="1" showErrorMessage="1" sqref="F20:F26" xr:uid="{3C1337E1-1769-4EB2-8A25-A25908FA8146}">
      <formula1>Assigneedd</formula1>
    </dataValidation>
    <dataValidation type="list" allowBlank="1" showInputMessage="1" showErrorMessage="1" sqref="H20:H26" xr:uid="{4F416204-DA2D-4AC6-97E6-F59745C285EA}">
      <formula1>Statusdd</formula1>
    </dataValidation>
    <dataValidation type="list" allowBlank="1" showInputMessage="1" showErrorMessage="1" sqref="M20:M49" xr:uid="{0420952E-5213-4F49-84E4-7603566DDD36}">
      <formula1>"FS, SS, SF, FF"</formula1>
    </dataValidation>
    <dataValidation type="list" allowBlank="1" showInputMessage="1" showErrorMessage="1" sqref="L27:L49" xr:uid="{16F8410C-7FD9-4394-8BBF-1191BC66B9C1}">
      <formula1>OFFSET($B$76,,,COUNTA($B$76:$B$1053))</formula1>
    </dataValidation>
    <dataValidation type="list" allowBlank="1" showInputMessage="1" showErrorMessage="1" sqref="E27:E49" xr:uid="{5B878A85-CB09-44AE-9E9E-D38BAF29D9D2}">
      <formula1>INDIRECT("TaskGroupTable[TaskGroup]")</formula1>
    </dataValidation>
    <dataValidation type="list" allowBlank="1" showInputMessage="1" showErrorMessage="1" sqref="F27:F49" xr:uid="{56CBCDF4-C05A-423E-9F0C-AC027376A55B}">
      <formula1>INDIRECT("AssigneeTable[Assignee]")</formula1>
    </dataValidation>
    <dataValidation type="list" allowBlank="1" showInputMessage="1" showErrorMessage="1" sqref="H27:H49" xr:uid="{926616EE-0066-4670-BC06-ED37B5ECB33D}">
      <formula1>INDIRECT("StatusTable[Status]")</formula1>
    </dataValidation>
    <dataValidation type="list" allowBlank="1" showInputMessage="1" showErrorMessage="1" sqref="B27:B49" xr:uid="{DDFFF426-1D98-4CE8-AAB0-126E30632725}">
      <formula1>$B$5</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445F30D-226B-4145-9708-0F1B380872DF}">
            <x14:dataBar minLength="0" maxLength="100" gradient="0">
              <x14:cfvo type="num">
                <xm:f>0</xm:f>
              </x14:cfvo>
              <x14:cfvo type="num">
                <xm:f>1</xm:f>
              </x14:cfvo>
              <x14:negativeFillColor rgb="FFFF0000"/>
              <x14:axisColor rgb="FF000000"/>
            </x14:dataBar>
          </x14:cfRule>
          <xm:sqref>I20:I49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6764-B8ED-423D-8EF6-9B5FA86AC541}">
  <sheetPr>
    <tabColor theme="7" tint="0.59999389629810485"/>
  </sheetPr>
  <dimension ref="A3:F39"/>
  <sheetViews>
    <sheetView workbookViewId="0">
      <selection activeCell="A4" sqref="A4"/>
    </sheetView>
  </sheetViews>
  <sheetFormatPr defaultRowHeight="14.5" x14ac:dyDescent="0.35"/>
  <cols>
    <col min="1" max="1" width="61.54296875" bestFit="1" customWidth="1"/>
    <col min="2" max="2" width="6" bestFit="1" customWidth="1"/>
    <col min="3" max="4" width="10.453125" bestFit="1" customWidth="1"/>
    <col min="5" max="5" width="11.1796875" bestFit="1" customWidth="1"/>
    <col min="6" max="6" width="8.54296875" bestFit="1" customWidth="1"/>
  </cols>
  <sheetData>
    <row r="3" spans="1:6" x14ac:dyDescent="0.35">
      <c r="A3" s="25" t="s">
        <v>84</v>
      </c>
      <c r="B3" s="11" t="s">
        <v>79</v>
      </c>
      <c r="C3" s="11" t="s">
        <v>80</v>
      </c>
      <c r="D3" s="11" t="s">
        <v>81</v>
      </c>
      <c r="E3" s="11" t="s">
        <v>82</v>
      </c>
      <c r="F3" s="11" t="s">
        <v>83</v>
      </c>
    </row>
    <row r="4" spans="1:6" x14ac:dyDescent="0.35">
      <c r="A4" s="23" t="s">
        <v>26</v>
      </c>
      <c r="B4" s="22">
        <v>4</v>
      </c>
      <c r="C4" s="12">
        <v>44978</v>
      </c>
      <c r="D4" s="12">
        <v>45004</v>
      </c>
      <c r="E4" s="13">
        <v>0.75</v>
      </c>
      <c r="F4" s="22">
        <v>7</v>
      </c>
    </row>
    <row r="5" spans="1:6" x14ac:dyDescent="0.35">
      <c r="A5" s="24" t="s">
        <v>63</v>
      </c>
      <c r="B5" s="22">
        <v>1</v>
      </c>
      <c r="C5" s="12">
        <v>44978</v>
      </c>
      <c r="D5" s="12">
        <v>44984</v>
      </c>
      <c r="E5" s="13">
        <v>1</v>
      </c>
      <c r="F5" s="22">
        <v>0</v>
      </c>
    </row>
    <row r="6" spans="1:6" x14ac:dyDescent="0.35">
      <c r="A6" s="24" t="s">
        <v>62</v>
      </c>
      <c r="B6" s="22">
        <v>1</v>
      </c>
      <c r="C6" s="12">
        <v>44986</v>
      </c>
      <c r="D6" s="12">
        <v>44998</v>
      </c>
      <c r="E6" s="13">
        <v>0.5</v>
      </c>
      <c r="F6" s="22">
        <v>2</v>
      </c>
    </row>
    <row r="7" spans="1:6" x14ac:dyDescent="0.35">
      <c r="A7" s="24" t="s">
        <v>60</v>
      </c>
      <c r="B7" s="22">
        <v>1</v>
      </c>
      <c r="C7" s="12">
        <v>44999</v>
      </c>
      <c r="D7" s="12">
        <v>45001</v>
      </c>
      <c r="E7" s="13"/>
      <c r="F7" s="22">
        <v>3</v>
      </c>
    </row>
    <row r="8" spans="1:6" x14ac:dyDescent="0.35">
      <c r="A8" s="24" t="s">
        <v>58</v>
      </c>
      <c r="B8" s="22">
        <v>1</v>
      </c>
      <c r="C8" s="12">
        <v>45002</v>
      </c>
      <c r="D8" s="12">
        <v>45004</v>
      </c>
      <c r="E8" s="13"/>
      <c r="F8" s="22">
        <v>2</v>
      </c>
    </row>
    <row r="9" spans="1:6" x14ac:dyDescent="0.35">
      <c r="A9" s="23" t="s">
        <v>25</v>
      </c>
      <c r="B9" s="22">
        <v>3</v>
      </c>
      <c r="C9" s="12">
        <v>45004</v>
      </c>
      <c r="D9" s="12">
        <v>45015</v>
      </c>
      <c r="E9" s="13">
        <v>0.65</v>
      </c>
      <c r="F9" s="22">
        <v>6.1</v>
      </c>
    </row>
    <row r="10" spans="1:6" x14ac:dyDescent="0.35">
      <c r="A10" s="24" t="s">
        <v>53</v>
      </c>
      <c r="B10" s="22">
        <v>1</v>
      </c>
      <c r="C10" s="12">
        <v>45004</v>
      </c>
      <c r="D10" s="12">
        <v>45005</v>
      </c>
      <c r="E10" s="13">
        <v>1</v>
      </c>
      <c r="F10" s="22">
        <v>0</v>
      </c>
    </row>
    <row r="11" spans="1:6" x14ac:dyDescent="0.35">
      <c r="A11" s="24" t="s">
        <v>56</v>
      </c>
      <c r="B11" s="22">
        <v>1</v>
      </c>
      <c r="C11" s="12">
        <v>45007</v>
      </c>
      <c r="D11" s="12">
        <v>45009</v>
      </c>
      <c r="E11" s="13">
        <v>0.3</v>
      </c>
      <c r="F11" s="22">
        <v>2.1</v>
      </c>
    </row>
    <row r="12" spans="1:6" x14ac:dyDescent="0.35">
      <c r="A12" s="24" t="s">
        <v>57</v>
      </c>
      <c r="B12" s="22">
        <v>1</v>
      </c>
      <c r="C12" s="12">
        <v>45012</v>
      </c>
      <c r="D12" s="12">
        <v>45015</v>
      </c>
      <c r="E12" s="13"/>
      <c r="F12" s="22">
        <v>4</v>
      </c>
    </row>
    <row r="13" spans="1:6" x14ac:dyDescent="0.35">
      <c r="A13" s="23" t="s">
        <v>22</v>
      </c>
      <c r="B13" s="22">
        <v>1</v>
      </c>
      <c r="C13" s="12">
        <v>45173</v>
      </c>
      <c r="D13" s="12">
        <v>45177</v>
      </c>
      <c r="E13" s="13"/>
      <c r="F13" s="22">
        <v>5</v>
      </c>
    </row>
    <row r="14" spans="1:6" x14ac:dyDescent="0.35">
      <c r="A14" s="24" t="s">
        <v>316</v>
      </c>
      <c r="B14" s="22">
        <v>1</v>
      </c>
      <c r="C14" s="12">
        <v>45173</v>
      </c>
      <c r="D14" s="12">
        <v>45177</v>
      </c>
      <c r="E14" s="13"/>
      <c r="F14" s="22">
        <v>5</v>
      </c>
    </row>
    <row r="15" spans="1:6" x14ac:dyDescent="0.35">
      <c r="A15" s="23" t="s">
        <v>23</v>
      </c>
      <c r="B15" s="22">
        <v>19</v>
      </c>
      <c r="C15" s="12">
        <v>45187</v>
      </c>
      <c r="D15" s="12">
        <v>45404</v>
      </c>
      <c r="E15" s="13"/>
      <c r="F15" s="22">
        <v>95</v>
      </c>
    </row>
    <row r="16" spans="1:6" x14ac:dyDescent="0.35">
      <c r="A16" s="24" t="s">
        <v>317</v>
      </c>
      <c r="B16" s="22">
        <v>1</v>
      </c>
      <c r="C16" s="12">
        <v>45187</v>
      </c>
      <c r="D16" s="12">
        <v>45191</v>
      </c>
      <c r="E16" s="13"/>
      <c r="F16" s="22">
        <v>5</v>
      </c>
    </row>
    <row r="17" spans="1:6" x14ac:dyDescent="0.35">
      <c r="A17" s="24" t="s">
        <v>318</v>
      </c>
      <c r="B17" s="22">
        <v>1</v>
      </c>
      <c r="C17" s="12">
        <v>45194</v>
      </c>
      <c r="D17" s="12">
        <v>45198</v>
      </c>
      <c r="E17" s="13"/>
      <c r="F17" s="22">
        <v>5</v>
      </c>
    </row>
    <row r="18" spans="1:6" x14ac:dyDescent="0.35">
      <c r="A18" s="24" t="s">
        <v>319</v>
      </c>
      <c r="B18" s="22">
        <v>1</v>
      </c>
      <c r="C18" s="12">
        <v>45201</v>
      </c>
      <c r="D18" s="12">
        <v>45205</v>
      </c>
      <c r="E18" s="13"/>
      <c r="F18" s="22">
        <v>5</v>
      </c>
    </row>
    <row r="19" spans="1:6" x14ac:dyDescent="0.35">
      <c r="A19" s="24" t="s">
        <v>320</v>
      </c>
      <c r="B19" s="22">
        <v>1</v>
      </c>
      <c r="C19" s="12">
        <v>45215</v>
      </c>
      <c r="D19" s="12">
        <v>45219</v>
      </c>
      <c r="E19" s="13"/>
      <c r="F19" s="22">
        <v>5</v>
      </c>
    </row>
    <row r="20" spans="1:6" x14ac:dyDescent="0.35">
      <c r="A20" s="24" t="s">
        <v>321</v>
      </c>
      <c r="B20" s="22">
        <v>1</v>
      </c>
      <c r="C20" s="12">
        <v>45222</v>
      </c>
      <c r="D20" s="12">
        <v>45226</v>
      </c>
      <c r="E20" s="13"/>
      <c r="F20" s="22">
        <v>5</v>
      </c>
    </row>
    <row r="21" spans="1:6" x14ac:dyDescent="0.35">
      <c r="A21" s="24" t="s">
        <v>322</v>
      </c>
      <c r="B21" s="22">
        <v>1</v>
      </c>
      <c r="C21" s="12">
        <v>45229</v>
      </c>
      <c r="D21" s="12">
        <v>45233</v>
      </c>
      <c r="E21" s="13"/>
      <c r="F21" s="22">
        <v>5</v>
      </c>
    </row>
    <row r="22" spans="1:6" x14ac:dyDescent="0.35">
      <c r="A22" s="24" t="s">
        <v>323</v>
      </c>
      <c r="B22" s="22">
        <v>1</v>
      </c>
      <c r="C22" s="12">
        <v>45236</v>
      </c>
      <c r="D22" s="12">
        <v>45240</v>
      </c>
      <c r="E22" s="13"/>
      <c r="F22" s="22">
        <v>5</v>
      </c>
    </row>
    <row r="23" spans="1:6" x14ac:dyDescent="0.35">
      <c r="A23" s="24" t="s">
        <v>324</v>
      </c>
      <c r="B23" s="22">
        <v>1</v>
      </c>
      <c r="C23" s="12">
        <v>45243</v>
      </c>
      <c r="D23" s="12">
        <v>45247</v>
      </c>
      <c r="E23" s="13"/>
      <c r="F23" s="22">
        <v>5</v>
      </c>
    </row>
    <row r="24" spans="1:6" x14ac:dyDescent="0.35">
      <c r="A24" s="24" t="s">
        <v>325</v>
      </c>
      <c r="B24" s="22">
        <v>1</v>
      </c>
      <c r="C24" s="12">
        <v>45250</v>
      </c>
      <c r="D24" s="12">
        <v>45258</v>
      </c>
      <c r="E24" s="13"/>
      <c r="F24" s="22">
        <v>5</v>
      </c>
    </row>
    <row r="25" spans="1:6" x14ac:dyDescent="0.35">
      <c r="A25" s="24" t="s">
        <v>326</v>
      </c>
      <c r="B25" s="22">
        <v>1</v>
      </c>
      <c r="C25" s="12">
        <v>45299</v>
      </c>
      <c r="D25" s="12">
        <v>45303</v>
      </c>
      <c r="E25" s="13"/>
      <c r="F25" s="22">
        <v>5</v>
      </c>
    </row>
    <row r="26" spans="1:6" x14ac:dyDescent="0.35">
      <c r="A26" s="24" t="s">
        <v>327</v>
      </c>
      <c r="B26" s="22">
        <v>1</v>
      </c>
      <c r="C26" s="12">
        <v>45307</v>
      </c>
      <c r="D26" s="12">
        <v>45313</v>
      </c>
      <c r="E26" s="13"/>
      <c r="F26" s="22">
        <v>5</v>
      </c>
    </row>
    <row r="27" spans="1:6" x14ac:dyDescent="0.35">
      <c r="A27" s="24" t="s">
        <v>328</v>
      </c>
      <c r="B27" s="22">
        <v>1</v>
      </c>
      <c r="C27" s="12">
        <v>45313</v>
      </c>
      <c r="D27" s="12">
        <v>45317</v>
      </c>
      <c r="E27" s="13"/>
      <c r="F27" s="22">
        <v>5</v>
      </c>
    </row>
    <row r="28" spans="1:6" x14ac:dyDescent="0.35">
      <c r="A28" s="24" t="s">
        <v>329</v>
      </c>
      <c r="B28" s="22">
        <v>1</v>
      </c>
      <c r="C28" s="12">
        <v>45320</v>
      </c>
      <c r="D28" s="12">
        <v>45324</v>
      </c>
      <c r="E28" s="13"/>
      <c r="F28" s="22">
        <v>5</v>
      </c>
    </row>
    <row r="29" spans="1:6" x14ac:dyDescent="0.35">
      <c r="A29" s="24" t="s">
        <v>330</v>
      </c>
      <c r="B29" s="22">
        <v>1</v>
      </c>
      <c r="C29" s="12">
        <v>45327</v>
      </c>
      <c r="D29" s="12">
        <v>45331</v>
      </c>
      <c r="E29" s="13"/>
      <c r="F29" s="22">
        <v>5</v>
      </c>
    </row>
    <row r="30" spans="1:6" x14ac:dyDescent="0.35">
      <c r="A30" s="24" t="s">
        <v>331</v>
      </c>
      <c r="B30" s="22">
        <v>1</v>
      </c>
      <c r="C30" s="12">
        <v>45342</v>
      </c>
      <c r="D30" s="12">
        <v>45348</v>
      </c>
      <c r="E30" s="13"/>
      <c r="F30" s="22">
        <v>5</v>
      </c>
    </row>
    <row r="31" spans="1:6" x14ac:dyDescent="0.35">
      <c r="A31" s="24" t="s">
        <v>332</v>
      </c>
      <c r="B31" s="22">
        <v>1</v>
      </c>
      <c r="C31" s="12">
        <v>45363</v>
      </c>
      <c r="D31" s="12">
        <v>45369</v>
      </c>
      <c r="E31" s="13"/>
      <c r="F31" s="22">
        <v>5</v>
      </c>
    </row>
    <row r="32" spans="1:6" x14ac:dyDescent="0.35">
      <c r="A32" s="24" t="s">
        <v>333</v>
      </c>
      <c r="B32" s="22">
        <v>1</v>
      </c>
      <c r="C32" s="12">
        <v>45370</v>
      </c>
      <c r="D32" s="12">
        <v>45376</v>
      </c>
      <c r="E32" s="13"/>
      <c r="F32" s="22">
        <v>5</v>
      </c>
    </row>
    <row r="33" spans="1:6" x14ac:dyDescent="0.35">
      <c r="A33" s="24" t="s">
        <v>336</v>
      </c>
      <c r="B33" s="22">
        <v>1</v>
      </c>
      <c r="C33" s="12">
        <v>45391</v>
      </c>
      <c r="D33" s="12">
        <v>45397</v>
      </c>
      <c r="E33" s="13"/>
      <c r="F33" s="22">
        <v>5</v>
      </c>
    </row>
    <row r="34" spans="1:6" x14ac:dyDescent="0.35">
      <c r="A34" s="24" t="s">
        <v>337</v>
      </c>
      <c r="B34" s="22">
        <v>1</v>
      </c>
      <c r="C34" s="12">
        <v>45398</v>
      </c>
      <c r="D34" s="12">
        <v>45404</v>
      </c>
      <c r="E34" s="13"/>
      <c r="F34" s="22">
        <v>5</v>
      </c>
    </row>
    <row r="35" spans="1:6" x14ac:dyDescent="0.35">
      <c r="A35" s="23" t="s">
        <v>24</v>
      </c>
      <c r="B35" s="22">
        <v>3</v>
      </c>
      <c r="C35" s="12">
        <v>45377</v>
      </c>
      <c r="D35" s="12">
        <v>45408</v>
      </c>
      <c r="E35" s="13"/>
      <c r="F35" s="22">
        <v>14</v>
      </c>
    </row>
    <row r="36" spans="1:6" x14ac:dyDescent="0.35">
      <c r="A36" s="24" t="s">
        <v>334</v>
      </c>
      <c r="B36" s="22">
        <v>1</v>
      </c>
      <c r="C36" s="12">
        <v>45377</v>
      </c>
      <c r="D36" s="12">
        <v>45383</v>
      </c>
      <c r="E36" s="13"/>
      <c r="F36" s="22">
        <v>5</v>
      </c>
    </row>
    <row r="37" spans="1:6" x14ac:dyDescent="0.35">
      <c r="A37" s="24" t="s">
        <v>335</v>
      </c>
      <c r="B37" s="22">
        <v>1</v>
      </c>
      <c r="C37" s="12">
        <v>45384</v>
      </c>
      <c r="D37" s="12">
        <v>45390</v>
      </c>
      <c r="E37" s="13"/>
      <c r="F37" s="22">
        <v>5</v>
      </c>
    </row>
    <row r="38" spans="1:6" x14ac:dyDescent="0.35">
      <c r="A38" s="24" t="s">
        <v>338</v>
      </c>
      <c r="B38" s="22">
        <v>1</v>
      </c>
      <c r="C38" s="12">
        <v>45405</v>
      </c>
      <c r="D38" s="12">
        <v>45408</v>
      </c>
      <c r="E38" s="13"/>
      <c r="F38" s="22">
        <v>4</v>
      </c>
    </row>
    <row r="39" spans="1:6" x14ac:dyDescent="0.35">
      <c r="A39" s="23" t="s">
        <v>78</v>
      </c>
      <c r="B39" s="22">
        <v>30</v>
      </c>
      <c r="C39" s="12">
        <v>44978</v>
      </c>
      <c r="D39" s="12">
        <v>45408</v>
      </c>
      <c r="E39" s="13">
        <v>0.7</v>
      </c>
      <c r="F39" s="22">
        <v>127.1</v>
      </c>
    </row>
  </sheetData>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6BF5-8461-43DC-9ADF-B2489FE6274F}">
  <dimension ref="B2:J44"/>
  <sheetViews>
    <sheetView workbookViewId="0">
      <selection activeCell="B3" sqref="B3"/>
    </sheetView>
  </sheetViews>
  <sheetFormatPr defaultRowHeight="14.5" x14ac:dyDescent="0.35"/>
  <cols>
    <col min="2" max="2" width="9.08984375" bestFit="1" customWidth="1"/>
    <col min="4" max="4" width="19.1796875" bestFit="1" customWidth="1"/>
    <col min="6" max="6" width="10.90625" bestFit="1" customWidth="1"/>
    <col min="8" max="8" width="16.90625" bestFit="1" customWidth="1"/>
    <col min="10" max="10" width="10.453125" customWidth="1"/>
  </cols>
  <sheetData>
    <row r="2" spans="2:10" x14ac:dyDescent="0.35">
      <c r="B2" t="s">
        <v>11</v>
      </c>
      <c r="D2" t="s">
        <v>8</v>
      </c>
      <c r="F2" t="s">
        <v>9</v>
      </c>
      <c r="H2" t="s">
        <v>10</v>
      </c>
      <c r="J2" t="s">
        <v>12</v>
      </c>
    </row>
    <row r="3" spans="2:10" x14ac:dyDescent="0.35">
      <c r="B3">
        <f>MAX(IDcol)+1</f>
        <v>31</v>
      </c>
      <c r="D3" t="s">
        <v>13</v>
      </c>
      <c r="F3" t="s">
        <v>18</v>
      </c>
      <c r="H3" t="s">
        <v>19</v>
      </c>
      <c r="J3" s="3">
        <v>44990</v>
      </c>
    </row>
    <row r="4" spans="2:10" x14ac:dyDescent="0.35">
      <c r="D4" t="s">
        <v>14</v>
      </c>
      <c r="H4" t="s">
        <v>20</v>
      </c>
      <c r="J4" s="3">
        <v>44991</v>
      </c>
    </row>
    <row r="5" spans="2:10" x14ac:dyDescent="0.35">
      <c r="D5" t="s">
        <v>15</v>
      </c>
      <c r="H5" t="s">
        <v>21</v>
      </c>
      <c r="J5" s="3">
        <v>44992</v>
      </c>
    </row>
    <row r="6" spans="2:10" x14ac:dyDescent="0.35">
      <c r="D6" t="s">
        <v>16</v>
      </c>
      <c r="H6" t="s">
        <v>22</v>
      </c>
      <c r="J6" s="3">
        <v>44993</v>
      </c>
    </row>
    <row r="7" spans="2:10" x14ac:dyDescent="0.35">
      <c r="D7" t="s">
        <v>17</v>
      </c>
      <c r="H7" t="s">
        <v>23</v>
      </c>
      <c r="J7" s="3">
        <v>44994</v>
      </c>
    </row>
    <row r="8" spans="2:10" x14ac:dyDescent="0.35">
      <c r="H8" t="s">
        <v>24</v>
      </c>
      <c r="J8" s="3">
        <v>44995</v>
      </c>
    </row>
    <row r="9" spans="2:10" x14ac:dyDescent="0.35">
      <c r="H9" t="s">
        <v>25</v>
      </c>
      <c r="J9" s="3">
        <v>44996</v>
      </c>
    </row>
    <row r="10" spans="2:10" x14ac:dyDescent="0.35">
      <c r="H10" t="s">
        <v>26</v>
      </c>
      <c r="J10" s="3">
        <v>44997</v>
      </c>
    </row>
    <row r="11" spans="2:10" x14ac:dyDescent="0.35">
      <c r="J11" s="3">
        <v>45075</v>
      </c>
    </row>
    <row r="12" spans="2:10" x14ac:dyDescent="0.35">
      <c r="J12" s="3">
        <v>45096</v>
      </c>
    </row>
    <row r="13" spans="2:10" x14ac:dyDescent="0.35">
      <c r="J13" s="3">
        <v>45111</v>
      </c>
    </row>
    <row r="14" spans="2:10" x14ac:dyDescent="0.35">
      <c r="J14" s="3">
        <v>45131</v>
      </c>
    </row>
    <row r="15" spans="2:10" x14ac:dyDescent="0.35">
      <c r="J15" s="3">
        <v>45173</v>
      </c>
    </row>
    <row r="16" spans="2:10" x14ac:dyDescent="0.35">
      <c r="J16" s="3">
        <v>45207</v>
      </c>
    </row>
    <row r="17" spans="10:10" x14ac:dyDescent="0.35">
      <c r="J17" s="3">
        <v>45208</v>
      </c>
    </row>
    <row r="18" spans="10:10" x14ac:dyDescent="0.35">
      <c r="J18" s="3">
        <v>45209</v>
      </c>
    </row>
    <row r="19" spans="10:10" x14ac:dyDescent="0.35">
      <c r="J19" s="3">
        <v>45210</v>
      </c>
    </row>
    <row r="20" spans="10:10" x14ac:dyDescent="0.35">
      <c r="J20" s="3">
        <v>45211</v>
      </c>
    </row>
    <row r="21" spans="10:10" x14ac:dyDescent="0.35">
      <c r="J21" s="3">
        <v>45212</v>
      </c>
    </row>
    <row r="22" spans="10:10" x14ac:dyDescent="0.35">
      <c r="J22" s="3">
        <v>45213</v>
      </c>
    </row>
    <row r="23" spans="10:10" x14ac:dyDescent="0.35">
      <c r="J23" s="3">
        <v>45214</v>
      </c>
    </row>
    <row r="24" spans="10:10" x14ac:dyDescent="0.35">
      <c r="J24" s="3">
        <v>45253</v>
      </c>
    </row>
    <row r="25" spans="10:10" x14ac:dyDescent="0.35">
      <c r="J25" s="3">
        <v>45254</v>
      </c>
    </row>
    <row r="26" spans="10:10" x14ac:dyDescent="0.35">
      <c r="J26" s="3">
        <v>45255</v>
      </c>
    </row>
    <row r="27" spans="10:10" x14ac:dyDescent="0.35">
      <c r="J27" s="3">
        <v>45256</v>
      </c>
    </row>
    <row r="28" spans="10:10" x14ac:dyDescent="0.35">
      <c r="J28" s="3">
        <v>45284</v>
      </c>
    </row>
    <row r="29" spans="10:10" x14ac:dyDescent="0.35">
      <c r="J29" s="3">
        <v>45285</v>
      </c>
    </row>
    <row r="30" spans="10:10" x14ac:dyDescent="0.35">
      <c r="J30" s="3">
        <v>45292</v>
      </c>
    </row>
    <row r="31" spans="10:10" x14ac:dyDescent="0.35">
      <c r="J31" s="3">
        <v>45306</v>
      </c>
    </row>
    <row r="32" spans="10:10" x14ac:dyDescent="0.35">
      <c r="J32" s="3">
        <v>45341</v>
      </c>
    </row>
    <row r="33" spans="10:10" x14ac:dyDescent="0.35">
      <c r="J33" s="3">
        <v>45354</v>
      </c>
    </row>
    <row r="34" spans="10:10" x14ac:dyDescent="0.35">
      <c r="J34" s="3">
        <v>45355</v>
      </c>
    </row>
    <row r="35" spans="10:10" x14ac:dyDescent="0.35">
      <c r="J35" s="3">
        <v>45356</v>
      </c>
    </row>
    <row r="36" spans="10:10" x14ac:dyDescent="0.35">
      <c r="J36" s="3">
        <v>45357</v>
      </c>
    </row>
    <row r="37" spans="10:10" x14ac:dyDescent="0.35">
      <c r="J37" s="3">
        <v>45358</v>
      </c>
    </row>
    <row r="38" spans="10:10" x14ac:dyDescent="0.35">
      <c r="J38" s="3">
        <v>45359</v>
      </c>
    </row>
    <row r="39" spans="10:10" x14ac:dyDescent="0.35">
      <c r="J39" s="3">
        <v>45360</v>
      </c>
    </row>
    <row r="40" spans="10:10" x14ac:dyDescent="0.35">
      <c r="J40" s="3">
        <v>45361</v>
      </c>
    </row>
    <row r="41" spans="10:10" x14ac:dyDescent="0.35">
      <c r="J41" s="3">
        <v>45439</v>
      </c>
    </row>
    <row r="42" spans="10:10" x14ac:dyDescent="0.35">
      <c r="J42" s="3">
        <v>45462</v>
      </c>
    </row>
    <row r="43" spans="10:10" x14ac:dyDescent="0.35">
      <c r="J43" s="3">
        <v>45477</v>
      </c>
    </row>
    <row r="44" spans="10:10" x14ac:dyDescent="0.35">
      <c r="J44" s="3">
        <v>45497</v>
      </c>
    </row>
  </sheetData>
  <pageMargins left="0.7" right="0.7" top="0.75" bottom="0.75"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5D333-88D9-44B3-ADA2-EECF371A679F}">
  <sheetPr>
    <tabColor theme="7" tint="0.39997558519241921"/>
  </sheetPr>
  <dimension ref="A1:L132"/>
  <sheetViews>
    <sheetView workbookViewId="0">
      <selection activeCell="I98" sqref="I98"/>
    </sheetView>
  </sheetViews>
  <sheetFormatPr defaultRowHeight="14.5" outlineLevelRow="1" x14ac:dyDescent="0.35"/>
  <sheetData>
    <row r="1" spans="1:12" ht="18.5" x14ac:dyDescent="0.45">
      <c r="A1" s="29" t="s">
        <v>166</v>
      </c>
      <c r="B1" s="29"/>
      <c r="C1" s="29"/>
      <c r="D1" s="29"/>
      <c r="E1" s="29"/>
      <c r="F1" s="29"/>
      <c r="G1" s="29"/>
      <c r="H1" s="29"/>
      <c r="I1" s="29"/>
      <c r="J1" s="29"/>
      <c r="K1" s="29"/>
      <c r="L1" s="29"/>
    </row>
    <row r="2" spans="1:12" ht="56.5" customHeight="1" x14ac:dyDescent="0.35">
      <c r="A2" s="31" t="s">
        <v>167</v>
      </c>
      <c r="B2" s="31"/>
      <c r="C2" s="31"/>
      <c r="D2" s="31"/>
      <c r="E2" s="31"/>
      <c r="F2" s="31"/>
      <c r="G2" s="31"/>
      <c r="H2" s="31"/>
      <c r="I2" s="31"/>
      <c r="J2" s="31"/>
      <c r="K2" s="31"/>
      <c r="L2" s="31"/>
    </row>
    <row r="4" spans="1:12" ht="18.5" x14ac:dyDescent="0.45">
      <c r="A4" s="27" t="s">
        <v>168</v>
      </c>
    </row>
    <row r="5" spans="1:12" hidden="1" outlineLevel="1" x14ac:dyDescent="0.35">
      <c r="A5" s="31" t="s">
        <v>169</v>
      </c>
      <c r="B5" s="31"/>
      <c r="C5" s="31"/>
      <c r="D5" s="31"/>
      <c r="E5" s="31"/>
      <c r="F5" s="31"/>
      <c r="G5" s="31"/>
      <c r="H5" s="31"/>
      <c r="I5" s="31"/>
      <c r="J5" s="31"/>
      <c r="K5" s="31"/>
      <c r="L5" s="31"/>
    </row>
    <row r="6" spans="1:12" hidden="1" outlineLevel="1" x14ac:dyDescent="0.35"/>
    <row r="7" spans="1:12" hidden="1" outlineLevel="1" x14ac:dyDescent="0.35">
      <c r="A7" t="s">
        <v>170</v>
      </c>
    </row>
    <row r="8" spans="1:12" hidden="1" outlineLevel="1" x14ac:dyDescent="0.35"/>
    <row r="9" spans="1:12" hidden="1" outlineLevel="1" x14ac:dyDescent="0.35">
      <c r="A9" t="s">
        <v>171</v>
      </c>
    </row>
    <row r="10" spans="1:12" hidden="1" outlineLevel="1" x14ac:dyDescent="0.35"/>
    <row r="11" spans="1:12" hidden="1" outlineLevel="1" x14ac:dyDescent="0.35">
      <c r="A11" t="s">
        <v>172</v>
      </c>
    </row>
    <row r="12" spans="1:12" hidden="1" outlineLevel="1" x14ac:dyDescent="0.35"/>
    <row r="13" spans="1:12" hidden="1" outlineLevel="1" x14ac:dyDescent="0.35">
      <c r="A13" t="s">
        <v>173</v>
      </c>
    </row>
    <row r="14" spans="1:12" hidden="1" outlineLevel="1" x14ac:dyDescent="0.35"/>
    <row r="15" spans="1:12" hidden="1" outlineLevel="1" x14ac:dyDescent="0.35">
      <c r="A15" t="s">
        <v>174</v>
      </c>
    </row>
    <row r="16" spans="1:12" hidden="1" outlineLevel="1" x14ac:dyDescent="0.35"/>
    <row r="17" spans="1:12" hidden="1" outlineLevel="1" x14ac:dyDescent="0.35">
      <c r="A17" t="s">
        <v>139</v>
      </c>
    </row>
    <row r="18" spans="1:12" hidden="1" outlineLevel="1" x14ac:dyDescent="0.35"/>
    <row r="19" spans="1:12" hidden="1" outlineLevel="1" x14ac:dyDescent="0.35">
      <c r="A19" t="s">
        <v>140</v>
      </c>
    </row>
    <row r="20" spans="1:12" hidden="1" outlineLevel="1" x14ac:dyDescent="0.35"/>
    <row r="21" spans="1:12" hidden="1" outlineLevel="1" x14ac:dyDescent="0.35"/>
    <row r="22" spans="1:12" hidden="1" outlineLevel="1" x14ac:dyDescent="0.35">
      <c r="A22" t="s">
        <v>141</v>
      </c>
    </row>
    <row r="23" spans="1:12" hidden="1" outlineLevel="1" x14ac:dyDescent="0.35"/>
    <row r="24" spans="1:12" hidden="1" outlineLevel="1" x14ac:dyDescent="0.35"/>
    <row r="25" spans="1:12" hidden="1" outlineLevel="1" x14ac:dyDescent="0.35">
      <c r="A25" t="s">
        <v>142</v>
      </c>
    </row>
    <row r="26" spans="1:12" hidden="1" outlineLevel="1" x14ac:dyDescent="0.35"/>
    <row r="27" spans="1:12" hidden="1" outlineLevel="1" x14ac:dyDescent="0.35"/>
    <row r="28" spans="1:12" collapsed="1" x14ac:dyDescent="0.35">
      <c r="A28" s="30" t="s">
        <v>143</v>
      </c>
    </row>
    <row r="30" spans="1:12" ht="18.5" x14ac:dyDescent="0.45">
      <c r="A30" s="27" t="s">
        <v>175</v>
      </c>
    </row>
    <row r="31" spans="1:12" ht="29" hidden="1" customHeight="1" outlineLevel="1" x14ac:dyDescent="0.35">
      <c r="A31" s="50" t="s">
        <v>176</v>
      </c>
      <c r="B31" s="50"/>
      <c r="C31" s="50"/>
      <c r="D31" s="50"/>
      <c r="E31" s="50"/>
      <c r="F31" s="50"/>
      <c r="G31" s="50"/>
      <c r="H31" s="50"/>
      <c r="I31" s="50"/>
      <c r="J31" s="50"/>
      <c r="K31" s="50"/>
      <c r="L31" s="50"/>
    </row>
    <row r="32" spans="1:12" ht="42.5" hidden="1" customHeight="1" outlineLevel="1" x14ac:dyDescent="0.35">
      <c r="A32" s="31"/>
      <c r="B32" s="31"/>
      <c r="C32" s="31"/>
      <c r="D32" s="31"/>
      <c r="E32" s="31"/>
      <c r="F32" s="31"/>
      <c r="G32" s="31"/>
      <c r="H32" s="31"/>
      <c r="I32" s="31"/>
      <c r="J32" s="31"/>
      <c r="K32" s="31"/>
      <c r="L32" s="31"/>
    </row>
    <row r="33" spans="1:12" hidden="1" outlineLevel="1" x14ac:dyDescent="0.35"/>
    <row r="34" spans="1:12" collapsed="1" x14ac:dyDescent="0.35">
      <c r="A34" s="30" t="s">
        <v>143</v>
      </c>
    </row>
    <row r="36" spans="1:12" ht="18.5" x14ac:dyDescent="0.45">
      <c r="A36" s="27" t="s">
        <v>177</v>
      </c>
    </row>
    <row r="37" spans="1:12" ht="65" hidden="1" customHeight="1" outlineLevel="1" x14ac:dyDescent="0.35">
      <c r="A37" s="50" t="s">
        <v>178</v>
      </c>
      <c r="B37" s="50"/>
      <c r="C37" s="50"/>
      <c r="D37" s="50"/>
      <c r="E37" s="50"/>
      <c r="F37" s="50"/>
      <c r="G37" s="50"/>
      <c r="H37" s="50"/>
      <c r="I37" s="50"/>
      <c r="J37" s="50"/>
      <c r="K37" s="50"/>
      <c r="L37" s="50"/>
    </row>
    <row r="38" spans="1:12" ht="42.5" hidden="1" customHeight="1" outlineLevel="1" x14ac:dyDescent="0.35">
      <c r="A38" s="31"/>
      <c r="B38" s="31"/>
      <c r="C38" s="31"/>
      <c r="D38" s="31"/>
      <c r="E38" s="31"/>
      <c r="F38" s="31"/>
      <c r="G38" s="31"/>
      <c r="H38" s="31"/>
      <c r="I38" s="31"/>
      <c r="J38" s="31"/>
      <c r="K38" s="31"/>
      <c r="L38" s="31"/>
    </row>
    <row r="39" spans="1:12" hidden="1" outlineLevel="1" x14ac:dyDescent="0.35"/>
    <row r="40" spans="1:12" collapsed="1" x14ac:dyDescent="0.35">
      <c r="A40" s="30" t="s">
        <v>143</v>
      </c>
    </row>
    <row r="42" spans="1:12" ht="18.5" x14ac:dyDescent="0.45">
      <c r="A42" s="27" t="s">
        <v>179</v>
      </c>
    </row>
    <row r="43" spans="1:12" ht="76.5" hidden="1" customHeight="1" outlineLevel="1" x14ac:dyDescent="0.35">
      <c r="A43" s="50" t="s">
        <v>180</v>
      </c>
      <c r="B43" s="50"/>
      <c r="C43" s="50"/>
      <c r="D43" s="50"/>
      <c r="E43" s="50"/>
      <c r="F43" s="50"/>
      <c r="G43" s="50"/>
      <c r="H43" s="50"/>
      <c r="I43" s="50"/>
      <c r="J43" s="50"/>
      <c r="K43" s="50"/>
      <c r="L43" s="50"/>
    </row>
    <row r="44" spans="1:12" ht="42.5" hidden="1" customHeight="1" outlineLevel="1" x14ac:dyDescent="0.35">
      <c r="A44" s="31"/>
      <c r="B44" s="31"/>
      <c r="C44" s="31"/>
      <c r="D44" s="31"/>
      <c r="E44" s="31"/>
      <c r="F44" s="31"/>
      <c r="G44" s="31"/>
      <c r="H44" s="31"/>
      <c r="I44" s="31"/>
      <c r="J44" s="31"/>
      <c r="K44" s="31"/>
      <c r="L44" s="31"/>
    </row>
    <row r="45" spans="1:12" hidden="1" outlineLevel="1" x14ac:dyDescent="0.35"/>
    <row r="46" spans="1:12" collapsed="1" x14ac:dyDescent="0.35">
      <c r="A46" s="30" t="s">
        <v>143</v>
      </c>
    </row>
    <row r="48" spans="1:12" ht="18.5" x14ac:dyDescent="0.45">
      <c r="A48" s="27" t="s">
        <v>181</v>
      </c>
    </row>
    <row r="49" spans="1:12" ht="49" hidden="1" customHeight="1" outlineLevel="1" x14ac:dyDescent="0.35">
      <c r="A49" s="50" t="s">
        <v>182</v>
      </c>
      <c r="B49" s="50"/>
      <c r="C49" s="50"/>
      <c r="D49" s="50"/>
      <c r="E49" s="50"/>
      <c r="F49" s="50"/>
      <c r="G49" s="50"/>
      <c r="H49" s="50"/>
      <c r="I49" s="50"/>
      <c r="J49" s="50"/>
      <c r="K49" s="50"/>
      <c r="L49" s="50"/>
    </row>
    <row r="50" spans="1:12" ht="42.5" hidden="1" customHeight="1" outlineLevel="1" x14ac:dyDescent="0.35">
      <c r="A50" s="31"/>
      <c r="B50" s="31"/>
      <c r="C50" s="31"/>
      <c r="D50" s="31"/>
      <c r="E50" s="31"/>
      <c r="F50" s="31"/>
      <c r="G50" s="31"/>
      <c r="H50" s="31"/>
      <c r="I50" s="31"/>
      <c r="J50" s="31"/>
      <c r="K50" s="31"/>
      <c r="L50" s="31"/>
    </row>
    <row r="51" spans="1:12" hidden="1" outlineLevel="1" x14ac:dyDescent="0.35"/>
    <row r="52" spans="1:12" collapsed="1" x14ac:dyDescent="0.35">
      <c r="A52" s="30" t="s">
        <v>143</v>
      </c>
    </row>
    <row r="54" spans="1:12" ht="18.5" x14ac:dyDescent="0.45">
      <c r="A54" s="27" t="s">
        <v>183</v>
      </c>
    </row>
    <row r="55" spans="1:12" ht="45" hidden="1" customHeight="1" outlineLevel="1" x14ac:dyDescent="0.35">
      <c r="A55" s="50" t="s">
        <v>184</v>
      </c>
      <c r="B55" s="50"/>
      <c r="C55" s="50"/>
      <c r="D55" s="50"/>
      <c r="E55" s="50"/>
      <c r="F55" s="50"/>
      <c r="G55" s="50"/>
      <c r="H55" s="50"/>
      <c r="I55" s="50"/>
      <c r="J55" s="50"/>
      <c r="K55" s="50"/>
      <c r="L55" s="50"/>
    </row>
    <row r="56" spans="1:12" ht="42.5" hidden="1" customHeight="1" outlineLevel="1" x14ac:dyDescent="0.35">
      <c r="A56" s="31"/>
      <c r="B56" s="31"/>
      <c r="C56" s="31"/>
      <c r="D56" s="31"/>
      <c r="E56" s="31"/>
      <c r="F56" s="31"/>
      <c r="G56" s="31"/>
      <c r="H56" s="31"/>
      <c r="I56" s="31"/>
      <c r="J56" s="31"/>
      <c r="K56" s="31"/>
      <c r="L56" s="31"/>
    </row>
    <row r="57" spans="1:12" hidden="1" outlineLevel="1" x14ac:dyDescent="0.35"/>
    <row r="58" spans="1:12" collapsed="1" x14ac:dyDescent="0.35">
      <c r="A58" s="30" t="s">
        <v>143</v>
      </c>
    </row>
    <row r="60" spans="1:12" ht="18.5" x14ac:dyDescent="0.45">
      <c r="A60" s="27" t="s">
        <v>185</v>
      </c>
    </row>
    <row r="61" spans="1:12" ht="56.5" hidden="1" customHeight="1" outlineLevel="1" x14ac:dyDescent="0.35">
      <c r="A61" s="50" t="s">
        <v>186</v>
      </c>
      <c r="B61" s="50"/>
      <c r="C61" s="50"/>
      <c r="D61" s="50"/>
      <c r="E61" s="50"/>
      <c r="F61" s="50"/>
      <c r="G61" s="50"/>
      <c r="H61" s="50"/>
      <c r="I61" s="50"/>
      <c r="J61" s="50"/>
      <c r="K61" s="50"/>
      <c r="L61" s="50"/>
    </row>
    <row r="62" spans="1:12" hidden="1" outlineLevel="1" x14ac:dyDescent="0.35"/>
    <row r="63" spans="1:12" ht="15" hidden="1" outlineLevel="1" thickBot="1" x14ac:dyDescent="0.4">
      <c r="A63" s="32" t="s">
        <v>187</v>
      </c>
      <c r="B63" s="32"/>
      <c r="C63" s="32"/>
      <c r="D63" s="32"/>
      <c r="E63" s="32" t="s">
        <v>188</v>
      </c>
      <c r="F63" s="32"/>
      <c r="G63" s="32"/>
      <c r="H63" s="32"/>
      <c r="I63" s="32" t="s">
        <v>189</v>
      </c>
      <c r="J63" s="32"/>
      <c r="K63" s="32"/>
      <c r="L63" s="32"/>
    </row>
    <row r="64" spans="1:12" ht="15" hidden="1" outlineLevel="1" thickBot="1" x14ac:dyDescent="0.4">
      <c r="A64" s="33"/>
      <c r="B64" s="33"/>
      <c r="C64" s="33"/>
      <c r="D64" s="33"/>
      <c r="E64" s="33"/>
      <c r="F64" s="33"/>
      <c r="G64" s="33"/>
      <c r="H64" s="33"/>
      <c r="I64" s="33"/>
      <c r="J64" s="33"/>
      <c r="K64" s="33"/>
      <c r="L64" s="33"/>
    </row>
    <row r="65" spans="1:12" ht="15" hidden="1" outlineLevel="1" thickBot="1" x14ac:dyDescent="0.4">
      <c r="A65" s="33"/>
      <c r="B65" s="33"/>
      <c r="C65" s="33"/>
      <c r="D65" s="33"/>
      <c r="E65" s="33"/>
      <c r="F65" s="33"/>
      <c r="G65" s="33"/>
      <c r="H65" s="33"/>
      <c r="I65" s="33"/>
      <c r="J65" s="33"/>
      <c r="K65" s="33"/>
      <c r="L65" s="33"/>
    </row>
    <row r="66" spans="1:12" ht="15" hidden="1" outlineLevel="1" thickBot="1" x14ac:dyDescent="0.4">
      <c r="A66" s="33"/>
      <c r="B66" s="33"/>
      <c r="C66" s="33"/>
      <c r="D66" s="33"/>
      <c r="E66" s="33"/>
      <c r="F66" s="33"/>
      <c r="G66" s="33"/>
      <c r="H66" s="33"/>
      <c r="I66" s="33"/>
      <c r="J66" s="33"/>
      <c r="K66" s="33"/>
      <c r="L66" s="33"/>
    </row>
    <row r="67" spans="1:12" ht="15" hidden="1" outlineLevel="1" thickBot="1" x14ac:dyDescent="0.4">
      <c r="A67" s="33"/>
      <c r="B67" s="33"/>
      <c r="C67" s="33"/>
      <c r="D67" s="33"/>
      <c r="E67" s="33"/>
      <c r="F67" s="33"/>
      <c r="G67" s="33"/>
      <c r="H67" s="33"/>
      <c r="I67" s="33"/>
      <c r="J67" s="33"/>
      <c r="K67" s="33"/>
      <c r="L67" s="33"/>
    </row>
    <row r="68" spans="1:12" ht="15" hidden="1" outlineLevel="1" thickBot="1" x14ac:dyDescent="0.4">
      <c r="A68" s="33"/>
      <c r="B68" s="33"/>
      <c r="C68" s="33"/>
      <c r="D68" s="33"/>
      <c r="E68" s="33"/>
      <c r="F68" s="33"/>
      <c r="G68" s="33"/>
      <c r="H68" s="33"/>
      <c r="I68" s="33"/>
      <c r="J68" s="33"/>
      <c r="K68" s="33"/>
      <c r="L68" s="33"/>
    </row>
    <row r="69" spans="1:12" ht="15" hidden="1" outlineLevel="1" thickBot="1" x14ac:dyDescent="0.4">
      <c r="A69" s="33"/>
      <c r="B69" s="33"/>
      <c r="C69" s="33"/>
      <c r="D69" s="33"/>
      <c r="E69" s="33"/>
      <c r="F69" s="33"/>
      <c r="G69" s="33"/>
      <c r="H69" s="33"/>
      <c r="I69" s="33"/>
      <c r="J69" s="33"/>
      <c r="K69" s="33"/>
      <c r="L69" s="33"/>
    </row>
    <row r="70" spans="1:12" hidden="1" outlineLevel="1" x14ac:dyDescent="0.35"/>
    <row r="71" spans="1:12" collapsed="1" x14ac:dyDescent="0.35">
      <c r="A71" s="30" t="s">
        <v>143</v>
      </c>
    </row>
    <row r="73" spans="1:12" ht="18.5" x14ac:dyDescent="0.45">
      <c r="A73" s="27" t="s">
        <v>190</v>
      </c>
    </row>
    <row r="74" spans="1:12" ht="56.5" hidden="1" customHeight="1" outlineLevel="1" x14ac:dyDescent="0.35">
      <c r="A74" s="50" t="s">
        <v>191</v>
      </c>
      <c r="B74" s="50"/>
      <c r="C74" s="50"/>
      <c r="D74" s="50"/>
      <c r="E74" s="50"/>
      <c r="F74" s="50"/>
      <c r="G74" s="50"/>
      <c r="H74" s="50"/>
      <c r="I74" s="50"/>
      <c r="J74" s="50"/>
      <c r="K74" s="50"/>
      <c r="L74" s="50"/>
    </row>
    <row r="75" spans="1:12" hidden="1" outlineLevel="1" x14ac:dyDescent="0.35"/>
    <row r="76" spans="1:12" ht="30" hidden="1" customHeight="1" outlineLevel="1" thickBot="1" x14ac:dyDescent="0.4">
      <c r="A76" s="51" t="s">
        <v>6</v>
      </c>
      <c r="B76" s="34" t="s">
        <v>192</v>
      </c>
      <c r="C76" s="34"/>
      <c r="D76" s="34"/>
      <c r="E76" s="34"/>
      <c r="F76" s="34" t="s">
        <v>193</v>
      </c>
      <c r="G76" s="34"/>
      <c r="H76" s="34" t="s">
        <v>194</v>
      </c>
      <c r="I76" s="34"/>
      <c r="J76" s="34" t="s">
        <v>195</v>
      </c>
      <c r="K76" s="34"/>
      <c r="L76" s="34"/>
    </row>
    <row r="77" spans="1:12" ht="15" hidden="1" outlineLevel="1" thickBot="1" x14ac:dyDescent="0.4">
      <c r="A77" s="51"/>
      <c r="B77" s="33"/>
      <c r="C77" s="33"/>
      <c r="D77" s="33"/>
      <c r="E77" s="33"/>
      <c r="F77" s="34"/>
      <c r="G77" s="34"/>
      <c r="H77" s="34"/>
      <c r="I77" s="34"/>
      <c r="J77" s="34"/>
      <c r="K77" s="34"/>
      <c r="L77" s="34"/>
    </row>
    <row r="78" spans="1:12" ht="15" hidden="1" outlineLevel="1" thickBot="1" x14ac:dyDescent="0.4">
      <c r="A78" s="51"/>
      <c r="B78" s="33"/>
      <c r="C78" s="33"/>
      <c r="D78" s="33"/>
      <c r="E78" s="33"/>
      <c r="F78" s="34"/>
      <c r="G78" s="34"/>
      <c r="H78" s="34"/>
      <c r="I78" s="34"/>
      <c r="J78" s="34"/>
      <c r="K78" s="34"/>
      <c r="L78" s="34"/>
    </row>
    <row r="79" spans="1:12" ht="15" hidden="1" outlineLevel="1" thickBot="1" x14ac:dyDescent="0.4">
      <c r="A79" s="51"/>
      <c r="B79" s="33"/>
      <c r="C79" s="33"/>
      <c r="D79" s="33"/>
      <c r="E79" s="33"/>
      <c r="F79" s="34"/>
      <c r="G79" s="34"/>
      <c r="H79" s="34"/>
      <c r="I79" s="34"/>
      <c r="J79" s="34"/>
      <c r="K79" s="34"/>
      <c r="L79" s="34"/>
    </row>
    <row r="80" spans="1:12" ht="15" hidden="1" outlineLevel="1" thickBot="1" x14ac:dyDescent="0.4">
      <c r="A80" s="51"/>
      <c r="B80" s="33"/>
      <c r="C80" s="33"/>
      <c r="D80" s="33"/>
      <c r="E80" s="33"/>
      <c r="F80" s="34"/>
      <c r="G80" s="34"/>
      <c r="H80" s="34"/>
      <c r="I80" s="34"/>
      <c r="J80" s="34"/>
      <c r="K80" s="34"/>
      <c r="L80" s="34"/>
    </row>
    <row r="81" spans="1:12" ht="15" hidden="1" outlineLevel="1" thickBot="1" x14ac:dyDescent="0.4">
      <c r="A81" s="51"/>
      <c r="B81" s="33"/>
      <c r="C81" s="33"/>
      <c r="D81" s="33"/>
      <c r="E81" s="33"/>
      <c r="F81" s="34"/>
      <c r="G81" s="34"/>
      <c r="H81" s="34"/>
      <c r="I81" s="34"/>
      <c r="J81" s="34"/>
      <c r="K81" s="34"/>
      <c r="L81" s="34"/>
    </row>
    <row r="82" spans="1:12" ht="15" hidden="1" outlineLevel="1" thickBot="1" x14ac:dyDescent="0.4">
      <c r="A82" s="51"/>
      <c r="B82" s="33"/>
      <c r="C82" s="33"/>
      <c r="D82" s="33"/>
      <c r="E82" s="33"/>
      <c r="F82" s="34"/>
      <c r="G82" s="34"/>
      <c r="H82" s="34"/>
      <c r="I82" s="34"/>
      <c r="J82" s="34"/>
      <c r="K82" s="34"/>
      <c r="L82" s="34"/>
    </row>
    <row r="83" spans="1:12" ht="15" hidden="1" outlineLevel="1" thickBot="1" x14ac:dyDescent="0.4">
      <c r="A83" s="51"/>
      <c r="B83" s="33"/>
      <c r="C83" s="33"/>
      <c r="D83" s="33"/>
      <c r="E83" s="33"/>
      <c r="F83" s="34"/>
      <c r="G83" s="34"/>
      <c r="H83" s="34"/>
      <c r="I83" s="34"/>
      <c r="J83" s="34"/>
      <c r="K83" s="34"/>
      <c r="L83" s="34"/>
    </row>
    <row r="84" spans="1:12" ht="15" hidden="1" outlineLevel="1" thickBot="1" x14ac:dyDescent="0.4">
      <c r="A84" s="51"/>
      <c r="B84" s="33"/>
      <c r="C84" s="33"/>
      <c r="D84" s="33"/>
      <c r="E84" s="33"/>
      <c r="F84" s="34"/>
      <c r="G84" s="34"/>
      <c r="H84" s="34"/>
      <c r="I84" s="34"/>
      <c r="J84" s="34"/>
      <c r="K84" s="34"/>
      <c r="L84" s="34"/>
    </row>
    <row r="85" spans="1:12" ht="15" hidden="1" outlineLevel="1" thickBot="1" x14ac:dyDescent="0.4">
      <c r="A85" s="51"/>
      <c r="B85" s="33"/>
      <c r="C85" s="33"/>
      <c r="D85" s="33"/>
      <c r="E85" s="33"/>
      <c r="F85" s="34"/>
      <c r="G85" s="34"/>
      <c r="H85" s="34"/>
      <c r="I85" s="34"/>
      <c r="J85" s="34"/>
      <c r="K85" s="34"/>
      <c r="L85" s="34"/>
    </row>
    <row r="86" spans="1:12" ht="15" hidden="1" outlineLevel="1" thickBot="1" x14ac:dyDescent="0.4">
      <c r="A86" s="51"/>
      <c r="B86" s="33"/>
      <c r="C86" s="33"/>
      <c r="D86" s="33"/>
      <c r="E86" s="33"/>
      <c r="F86" s="34"/>
      <c r="G86" s="34"/>
      <c r="H86" s="34"/>
      <c r="I86" s="34"/>
      <c r="J86" s="34"/>
      <c r="K86" s="34"/>
      <c r="L86" s="34"/>
    </row>
    <row r="87" spans="1:12" ht="15" hidden="1" outlineLevel="1" thickBot="1" x14ac:dyDescent="0.4">
      <c r="A87" s="51"/>
      <c r="B87" s="33"/>
      <c r="C87" s="33"/>
      <c r="D87" s="33"/>
      <c r="E87" s="33"/>
      <c r="F87" s="34"/>
      <c r="G87" s="34"/>
      <c r="H87" s="34"/>
      <c r="I87" s="34"/>
      <c r="J87" s="34"/>
      <c r="K87" s="34"/>
      <c r="L87" s="34"/>
    </row>
    <row r="88" spans="1:12" ht="15" hidden="1" outlineLevel="1" thickBot="1" x14ac:dyDescent="0.4">
      <c r="A88" s="51"/>
      <c r="B88" s="33"/>
      <c r="C88" s="33"/>
      <c r="D88" s="33"/>
      <c r="E88" s="33"/>
      <c r="F88" s="34"/>
      <c r="G88" s="34"/>
      <c r="H88" s="34"/>
      <c r="I88" s="34"/>
      <c r="J88" s="34"/>
      <c r="K88" s="34"/>
      <c r="L88" s="34"/>
    </row>
    <row r="89" spans="1:12" ht="15" hidden="1" outlineLevel="1" thickBot="1" x14ac:dyDescent="0.4">
      <c r="A89" s="51"/>
      <c r="B89" s="33"/>
      <c r="C89" s="33"/>
      <c r="D89" s="33"/>
      <c r="E89" s="33"/>
      <c r="F89" s="34"/>
      <c r="G89" s="34"/>
      <c r="H89" s="34"/>
      <c r="I89" s="34"/>
      <c r="J89" s="34"/>
      <c r="K89" s="34"/>
      <c r="L89" s="34"/>
    </row>
    <row r="90" spans="1:12" ht="15" hidden="1" outlineLevel="1" thickBot="1" x14ac:dyDescent="0.4">
      <c r="A90" s="51"/>
      <c r="B90" s="33"/>
      <c r="C90" s="33"/>
      <c r="D90" s="33"/>
      <c r="E90" s="33"/>
      <c r="F90" s="34"/>
      <c r="G90" s="34"/>
      <c r="H90" s="34"/>
      <c r="I90" s="34"/>
      <c r="J90" s="34"/>
      <c r="K90" s="34"/>
      <c r="L90" s="34"/>
    </row>
    <row r="91" spans="1:12" ht="15" hidden="1" outlineLevel="1" thickBot="1" x14ac:dyDescent="0.4">
      <c r="A91" s="51"/>
      <c r="B91" s="33"/>
      <c r="C91" s="33"/>
      <c r="D91" s="33"/>
      <c r="E91" s="33"/>
      <c r="F91" s="34"/>
      <c r="G91" s="34"/>
      <c r="H91" s="34"/>
      <c r="I91" s="34"/>
      <c r="J91" s="34"/>
      <c r="K91" s="34"/>
      <c r="L91" s="34"/>
    </row>
    <row r="92" spans="1:12" ht="15" hidden="1" outlineLevel="1" thickBot="1" x14ac:dyDescent="0.4">
      <c r="A92" s="51"/>
      <c r="B92" s="33"/>
      <c r="C92" s="33"/>
      <c r="D92" s="33"/>
      <c r="E92" s="33"/>
      <c r="F92" s="34"/>
      <c r="G92" s="34"/>
      <c r="H92" s="34"/>
      <c r="I92" s="34"/>
      <c r="J92" s="34"/>
      <c r="K92" s="34"/>
      <c r="L92" s="34"/>
    </row>
    <row r="93" spans="1:12" ht="15" hidden="1" outlineLevel="1" thickBot="1" x14ac:dyDescent="0.4">
      <c r="A93" s="51"/>
      <c r="B93" s="33"/>
      <c r="C93" s="33"/>
      <c r="D93" s="33"/>
      <c r="E93" s="33"/>
      <c r="F93" s="34"/>
      <c r="G93" s="34"/>
      <c r="H93" s="34"/>
      <c r="I93" s="34"/>
      <c r="J93" s="34"/>
      <c r="K93" s="34"/>
      <c r="L93" s="34"/>
    </row>
    <row r="94" spans="1:12" ht="15" hidden="1" outlineLevel="1" thickBot="1" x14ac:dyDescent="0.4">
      <c r="A94" s="51"/>
      <c r="B94" s="33"/>
      <c r="C94" s="33"/>
      <c r="D94" s="33"/>
      <c r="E94" s="33"/>
      <c r="F94" s="34"/>
      <c r="G94" s="34"/>
      <c r="H94" s="34"/>
      <c r="I94" s="34"/>
      <c r="J94" s="34"/>
      <c r="K94" s="34"/>
      <c r="L94" s="34"/>
    </row>
    <row r="95" spans="1:12" ht="15" hidden="1" outlineLevel="1" thickBot="1" x14ac:dyDescent="0.4">
      <c r="A95" s="51"/>
      <c r="B95" s="33"/>
      <c r="C95" s="33"/>
      <c r="D95" s="33"/>
      <c r="E95" s="33"/>
      <c r="F95" s="34"/>
      <c r="G95" s="34"/>
      <c r="H95" s="34"/>
      <c r="I95" s="34"/>
      <c r="J95" s="34"/>
      <c r="K95" s="34"/>
      <c r="L95" s="34"/>
    </row>
    <row r="96" spans="1:12" hidden="1" outlineLevel="1" x14ac:dyDescent="0.35"/>
    <row r="97" spans="1:12" collapsed="1" x14ac:dyDescent="0.35">
      <c r="A97" s="30" t="s">
        <v>143</v>
      </c>
    </row>
    <row r="99" spans="1:12" ht="18.5" x14ac:dyDescent="0.45">
      <c r="A99" s="27" t="s">
        <v>164</v>
      </c>
    </row>
    <row r="100" spans="1:12" ht="29" hidden="1" customHeight="1" outlineLevel="1" x14ac:dyDescent="0.35">
      <c r="A100" s="31" t="s">
        <v>196</v>
      </c>
      <c r="B100" s="31"/>
      <c r="C100" s="31"/>
      <c r="D100" s="31"/>
      <c r="E100" s="31"/>
      <c r="F100" s="31"/>
      <c r="G100" s="31"/>
      <c r="H100" s="31"/>
      <c r="I100" s="31"/>
      <c r="J100" s="31"/>
      <c r="K100" s="31"/>
      <c r="L100" s="31"/>
    </row>
    <row r="101" spans="1:12" ht="44" hidden="1" customHeight="1" outlineLevel="1" x14ac:dyDescent="0.35">
      <c r="A101" s="31"/>
      <c r="B101" s="31"/>
      <c r="C101" s="31"/>
      <c r="D101" s="31"/>
      <c r="E101" s="31"/>
      <c r="F101" s="31"/>
      <c r="G101" s="31"/>
      <c r="H101" s="31"/>
      <c r="I101" s="31"/>
      <c r="J101" s="31"/>
      <c r="K101" s="31"/>
      <c r="L101" s="31"/>
    </row>
    <row r="102" spans="1:12" hidden="1" outlineLevel="1" x14ac:dyDescent="0.35"/>
    <row r="103" spans="1:12" ht="15" hidden="1" outlineLevel="1" thickBot="1" x14ac:dyDescent="0.4">
      <c r="A103" s="52" t="s">
        <v>187</v>
      </c>
      <c r="B103" s="52"/>
      <c r="C103" s="32" t="s">
        <v>197</v>
      </c>
      <c r="D103" s="32"/>
      <c r="E103" s="32"/>
      <c r="F103" s="32"/>
      <c r="G103" s="32"/>
      <c r="H103" s="32" t="s">
        <v>198</v>
      </c>
      <c r="I103" s="32"/>
      <c r="J103" s="32"/>
      <c r="K103" s="32"/>
      <c r="L103" s="32"/>
    </row>
    <row r="104" spans="1:12" ht="15" hidden="1" outlineLevel="1" thickBot="1" x14ac:dyDescent="0.4">
      <c r="A104" s="34"/>
      <c r="B104" s="34"/>
      <c r="C104" s="34"/>
      <c r="D104" s="34"/>
      <c r="E104" s="34"/>
      <c r="F104" s="34"/>
      <c r="G104" s="34"/>
      <c r="H104" s="34"/>
      <c r="I104" s="34"/>
      <c r="J104" s="34"/>
      <c r="K104" s="34"/>
      <c r="L104" s="34"/>
    </row>
    <row r="105" spans="1:12" ht="15" hidden="1" outlineLevel="1" thickBot="1" x14ac:dyDescent="0.4">
      <c r="A105" s="34"/>
      <c r="B105" s="34"/>
      <c r="C105" s="34"/>
      <c r="D105" s="34"/>
      <c r="E105" s="34"/>
      <c r="F105" s="34"/>
      <c r="G105" s="34"/>
      <c r="H105" s="34"/>
      <c r="I105" s="34"/>
      <c r="J105" s="34"/>
      <c r="K105" s="34"/>
      <c r="L105" s="34"/>
    </row>
    <row r="106" spans="1:12" ht="15" hidden="1" outlineLevel="1" thickBot="1" x14ac:dyDescent="0.4">
      <c r="A106" s="34"/>
      <c r="B106" s="34"/>
      <c r="C106" s="34"/>
      <c r="D106" s="34"/>
      <c r="E106" s="34"/>
      <c r="F106" s="34"/>
      <c r="G106" s="34"/>
      <c r="H106" s="34"/>
      <c r="I106" s="34"/>
      <c r="J106" s="34"/>
      <c r="K106" s="34"/>
      <c r="L106" s="34"/>
    </row>
    <row r="107" spans="1:12" ht="15" hidden="1" outlineLevel="1" thickBot="1" x14ac:dyDescent="0.4">
      <c r="A107" s="34"/>
      <c r="B107" s="34"/>
      <c r="C107" s="34"/>
      <c r="D107" s="34"/>
      <c r="E107" s="34"/>
      <c r="F107" s="34"/>
      <c r="G107" s="34"/>
      <c r="H107" s="34"/>
      <c r="I107" s="34"/>
      <c r="J107" s="34"/>
      <c r="K107" s="34"/>
      <c r="L107" s="34"/>
    </row>
    <row r="108" spans="1:12" ht="15" hidden="1" outlineLevel="1" thickBot="1" x14ac:dyDescent="0.4">
      <c r="A108" s="34"/>
      <c r="B108" s="34"/>
      <c r="C108" s="34"/>
      <c r="D108" s="34"/>
      <c r="E108" s="34"/>
      <c r="F108" s="34"/>
      <c r="G108" s="34"/>
      <c r="H108" s="34"/>
      <c r="I108" s="34"/>
      <c r="J108" s="34"/>
      <c r="K108" s="34"/>
      <c r="L108" s="34"/>
    </row>
    <row r="109" spans="1:12" ht="15" hidden="1" outlineLevel="1" thickBot="1" x14ac:dyDescent="0.4">
      <c r="A109" s="34"/>
      <c r="B109" s="34"/>
      <c r="C109" s="34"/>
      <c r="D109" s="34"/>
      <c r="E109" s="34"/>
      <c r="F109" s="34"/>
      <c r="G109" s="34"/>
      <c r="H109" s="34"/>
      <c r="I109" s="34"/>
      <c r="J109" s="34"/>
      <c r="K109" s="34"/>
      <c r="L109" s="34"/>
    </row>
    <row r="110" spans="1:12" hidden="1" outlineLevel="1" x14ac:dyDescent="0.35"/>
    <row r="111" spans="1:12" collapsed="1" x14ac:dyDescent="0.35">
      <c r="A111" s="30" t="s">
        <v>143</v>
      </c>
    </row>
    <row r="113" spans="1:12" ht="18.5" x14ac:dyDescent="0.45">
      <c r="A113" s="27" t="s">
        <v>199</v>
      </c>
    </row>
    <row r="114" spans="1:12" ht="14" hidden="1" customHeight="1" outlineLevel="1" x14ac:dyDescent="0.35">
      <c r="A114" s="31" t="s">
        <v>200</v>
      </c>
      <c r="B114" s="31"/>
      <c r="C114" s="31"/>
      <c r="D114" s="31"/>
      <c r="E114" s="31"/>
      <c r="F114" s="31"/>
      <c r="G114" s="31"/>
      <c r="H114" s="31"/>
      <c r="I114" s="31"/>
      <c r="J114" s="31"/>
      <c r="K114" s="31"/>
      <c r="L114" s="31"/>
    </row>
    <row r="115" spans="1:12" ht="44" hidden="1" customHeight="1" outlineLevel="1" x14ac:dyDescent="0.35">
      <c r="A115" s="31"/>
      <c r="B115" s="31"/>
      <c r="C115" s="31"/>
      <c r="D115" s="31"/>
      <c r="E115" s="31"/>
      <c r="F115" s="31"/>
      <c r="G115" s="31"/>
      <c r="H115" s="31"/>
      <c r="I115" s="31"/>
      <c r="J115" s="31"/>
      <c r="K115" s="31"/>
      <c r="L115" s="31"/>
    </row>
    <row r="116" spans="1:12" ht="44" hidden="1" customHeight="1" outlineLevel="1" x14ac:dyDescent="0.35">
      <c r="A116" s="31"/>
      <c r="B116" s="31"/>
      <c r="C116" s="31"/>
      <c r="D116" s="31"/>
      <c r="E116" s="31"/>
      <c r="F116" s="31"/>
      <c r="G116" s="31"/>
      <c r="H116" s="31"/>
      <c r="I116" s="31"/>
      <c r="J116" s="31"/>
      <c r="K116" s="31"/>
      <c r="L116" s="31"/>
    </row>
    <row r="117" spans="1:12" ht="44" hidden="1" customHeight="1" outlineLevel="1" x14ac:dyDescent="0.35">
      <c r="A117" s="31"/>
      <c r="B117" s="31"/>
      <c r="C117" s="31"/>
      <c r="D117" s="31"/>
      <c r="E117" s="31"/>
      <c r="F117" s="31"/>
      <c r="G117" s="31"/>
      <c r="H117" s="31"/>
      <c r="I117" s="31"/>
      <c r="J117" s="31"/>
      <c r="K117" s="31"/>
      <c r="L117" s="31"/>
    </row>
    <row r="118" spans="1:12" ht="44" hidden="1" customHeight="1" outlineLevel="1" x14ac:dyDescent="0.35">
      <c r="A118" s="31"/>
      <c r="B118" s="31"/>
      <c r="C118" s="31"/>
      <c r="D118" s="31"/>
      <c r="E118" s="31"/>
      <c r="F118" s="31"/>
      <c r="G118" s="31"/>
      <c r="H118" s="31"/>
      <c r="I118" s="31"/>
      <c r="J118" s="31"/>
      <c r="K118" s="31"/>
      <c r="L118" s="31"/>
    </row>
    <row r="119" spans="1:12" ht="44" hidden="1" customHeight="1" outlineLevel="1" x14ac:dyDescent="0.35">
      <c r="A119" s="31"/>
      <c r="B119" s="31"/>
      <c r="C119" s="31"/>
      <c r="D119" s="31"/>
      <c r="E119" s="31"/>
      <c r="F119" s="31"/>
      <c r="G119" s="31"/>
      <c r="H119" s="31"/>
      <c r="I119" s="31"/>
      <c r="J119" s="31"/>
      <c r="K119" s="31"/>
      <c r="L119" s="31"/>
    </row>
    <row r="120" spans="1:12" ht="44" hidden="1" customHeight="1" outlineLevel="1" x14ac:dyDescent="0.35">
      <c r="A120" s="31"/>
      <c r="B120" s="31"/>
      <c r="C120" s="31"/>
      <c r="D120" s="31"/>
      <c r="E120" s="31"/>
      <c r="F120" s="31"/>
      <c r="G120" s="31"/>
      <c r="H120" s="31"/>
      <c r="I120" s="31"/>
      <c r="J120" s="31"/>
      <c r="K120" s="31"/>
      <c r="L120" s="31"/>
    </row>
    <row r="121" spans="1:12" ht="44" hidden="1" customHeight="1" outlineLevel="1" x14ac:dyDescent="0.35">
      <c r="A121" s="31"/>
      <c r="B121" s="31"/>
      <c r="C121" s="31"/>
      <c r="D121" s="31"/>
      <c r="E121" s="31"/>
      <c r="F121" s="31"/>
      <c r="G121" s="31"/>
      <c r="H121" s="31"/>
      <c r="I121" s="31"/>
      <c r="J121" s="31"/>
      <c r="K121" s="31"/>
      <c r="L121" s="31"/>
    </row>
    <row r="122" spans="1:12" ht="44" hidden="1" customHeight="1" outlineLevel="1" x14ac:dyDescent="0.35">
      <c r="A122" s="31"/>
      <c r="B122" s="31"/>
      <c r="C122" s="31"/>
      <c r="D122" s="31"/>
      <c r="E122" s="31"/>
      <c r="F122" s="31"/>
      <c r="G122" s="31"/>
      <c r="H122" s="31"/>
      <c r="I122" s="31"/>
      <c r="J122" s="31"/>
      <c r="K122" s="31"/>
      <c r="L122" s="31"/>
    </row>
    <row r="123" spans="1:12" ht="44" hidden="1" customHeight="1" outlineLevel="1" x14ac:dyDescent="0.35">
      <c r="A123" s="31"/>
      <c r="B123" s="31"/>
      <c r="C123" s="31"/>
      <c r="D123" s="31"/>
      <c r="E123" s="31"/>
      <c r="F123" s="31"/>
      <c r="G123" s="31"/>
      <c r="H123" s="31"/>
      <c r="I123" s="31"/>
      <c r="J123" s="31"/>
      <c r="K123" s="31"/>
      <c r="L123" s="31"/>
    </row>
    <row r="124" spans="1:12" ht="44" hidden="1" customHeight="1" outlineLevel="1" x14ac:dyDescent="0.35">
      <c r="A124" s="31"/>
      <c r="B124" s="31"/>
      <c r="C124" s="31"/>
      <c r="D124" s="31"/>
      <c r="E124" s="31"/>
      <c r="F124" s="31"/>
      <c r="G124" s="31"/>
      <c r="H124" s="31"/>
      <c r="I124" s="31"/>
      <c r="J124" s="31"/>
      <c r="K124" s="31"/>
      <c r="L124" s="31"/>
    </row>
    <row r="125" spans="1:12" ht="44" hidden="1" customHeight="1" outlineLevel="1" x14ac:dyDescent="0.35">
      <c r="A125" s="31"/>
      <c r="B125" s="31"/>
      <c r="C125" s="31"/>
      <c r="D125" s="31"/>
      <c r="E125" s="31"/>
      <c r="F125" s="31"/>
      <c r="G125" s="31"/>
      <c r="H125" s="31"/>
      <c r="I125" s="31"/>
      <c r="J125" s="31"/>
      <c r="K125" s="31"/>
      <c r="L125" s="31"/>
    </row>
    <row r="126" spans="1:12" ht="44" hidden="1" customHeight="1" outlineLevel="1" x14ac:dyDescent="0.35">
      <c r="A126" s="31"/>
      <c r="B126" s="31"/>
      <c r="C126" s="31"/>
      <c r="D126" s="31"/>
      <c r="E126" s="31"/>
      <c r="F126" s="31"/>
      <c r="G126" s="31"/>
      <c r="H126" s="31"/>
      <c r="I126" s="31"/>
      <c r="J126" s="31"/>
      <c r="K126" s="31"/>
      <c r="L126" s="31"/>
    </row>
    <row r="127" spans="1:12" ht="44" hidden="1" customHeight="1" outlineLevel="1" x14ac:dyDescent="0.35">
      <c r="A127" s="31"/>
      <c r="B127" s="31"/>
      <c r="C127" s="31"/>
      <c r="D127" s="31"/>
      <c r="E127" s="31"/>
      <c r="F127" s="31"/>
      <c r="G127" s="31"/>
      <c r="H127" s="31"/>
      <c r="I127" s="31"/>
      <c r="J127" s="31"/>
      <c r="K127" s="31"/>
      <c r="L127" s="31"/>
    </row>
    <row r="128" spans="1:12" ht="44" hidden="1" customHeight="1" outlineLevel="1" x14ac:dyDescent="0.35">
      <c r="A128" s="31"/>
      <c r="B128" s="31"/>
      <c r="C128" s="31"/>
      <c r="D128" s="31"/>
      <c r="E128" s="31"/>
      <c r="F128" s="31"/>
      <c r="G128" s="31"/>
      <c r="H128" s="31"/>
      <c r="I128" s="31"/>
      <c r="J128" s="31"/>
      <c r="K128" s="31"/>
      <c r="L128" s="31"/>
    </row>
    <row r="129" spans="1:12" ht="44" hidden="1" customHeight="1" outlineLevel="1" x14ac:dyDescent="0.35">
      <c r="A129" s="31"/>
      <c r="B129" s="31"/>
      <c r="C129" s="31"/>
      <c r="D129" s="31"/>
      <c r="E129" s="31"/>
      <c r="F129" s="31"/>
      <c r="G129" s="31"/>
      <c r="H129" s="31"/>
      <c r="I129" s="31"/>
      <c r="J129" s="31"/>
      <c r="K129" s="31"/>
      <c r="L129" s="31"/>
    </row>
    <row r="130" spans="1:12" ht="44" hidden="1" customHeight="1" outlineLevel="1" x14ac:dyDescent="0.35">
      <c r="A130" s="31"/>
      <c r="B130" s="31"/>
      <c r="C130" s="31"/>
      <c r="D130" s="31"/>
      <c r="E130" s="31"/>
      <c r="F130" s="31"/>
      <c r="G130" s="31"/>
      <c r="H130" s="31"/>
      <c r="I130" s="31"/>
      <c r="J130" s="31"/>
      <c r="K130" s="31"/>
      <c r="L130" s="31"/>
    </row>
    <row r="131" spans="1:12" hidden="1" outlineLevel="1" x14ac:dyDescent="0.35"/>
    <row r="132" spans="1:12" collapsed="1" x14ac:dyDescent="0.35">
      <c r="A132" s="30" t="s">
        <v>143</v>
      </c>
    </row>
  </sheetData>
  <mergeCells count="156">
    <mergeCell ref="A129:L129"/>
    <mergeCell ref="A130:L130"/>
    <mergeCell ref="A123:L123"/>
    <mergeCell ref="A124:L124"/>
    <mergeCell ref="A125:L125"/>
    <mergeCell ref="A126:L126"/>
    <mergeCell ref="A127:L127"/>
    <mergeCell ref="A128:L128"/>
    <mergeCell ref="A117:L117"/>
    <mergeCell ref="A118:L118"/>
    <mergeCell ref="A119:L119"/>
    <mergeCell ref="A120:L120"/>
    <mergeCell ref="A121:L121"/>
    <mergeCell ref="A122:L122"/>
    <mergeCell ref="A109:B109"/>
    <mergeCell ref="C109:G109"/>
    <mergeCell ref="H109:L109"/>
    <mergeCell ref="A114:L114"/>
    <mergeCell ref="A115:L115"/>
    <mergeCell ref="A116:L116"/>
    <mergeCell ref="A107:B107"/>
    <mergeCell ref="C107:G107"/>
    <mergeCell ref="H107:L107"/>
    <mergeCell ref="A108:B108"/>
    <mergeCell ref="C108:G108"/>
    <mergeCell ref="H108:L108"/>
    <mergeCell ref="A105:B105"/>
    <mergeCell ref="C105:G105"/>
    <mergeCell ref="H105:L105"/>
    <mergeCell ref="A106:B106"/>
    <mergeCell ref="C106:G106"/>
    <mergeCell ref="H106:L106"/>
    <mergeCell ref="A103:B103"/>
    <mergeCell ref="C103:G103"/>
    <mergeCell ref="H103:L103"/>
    <mergeCell ref="A104:B104"/>
    <mergeCell ref="C104:G104"/>
    <mergeCell ref="H104:L104"/>
    <mergeCell ref="B95:E95"/>
    <mergeCell ref="F95:G95"/>
    <mergeCell ref="H95:I95"/>
    <mergeCell ref="J95:L95"/>
    <mergeCell ref="A100:L100"/>
    <mergeCell ref="A101:L101"/>
    <mergeCell ref="B93:E93"/>
    <mergeCell ref="F93:G93"/>
    <mergeCell ref="H93:I93"/>
    <mergeCell ref="J93:L93"/>
    <mergeCell ref="B94:E94"/>
    <mergeCell ref="F94:G94"/>
    <mergeCell ref="H94:I94"/>
    <mergeCell ref="J94:L94"/>
    <mergeCell ref="B91:E91"/>
    <mergeCell ref="F91:G91"/>
    <mergeCell ref="H91:I91"/>
    <mergeCell ref="J91:L91"/>
    <mergeCell ref="B92:E92"/>
    <mergeCell ref="F92:G92"/>
    <mergeCell ref="H92:I92"/>
    <mergeCell ref="J92:L92"/>
    <mergeCell ref="B89:E89"/>
    <mergeCell ref="F89:G89"/>
    <mergeCell ref="H89:I89"/>
    <mergeCell ref="J89:L89"/>
    <mergeCell ref="B90:E90"/>
    <mergeCell ref="F90:G90"/>
    <mergeCell ref="H90:I90"/>
    <mergeCell ref="J90:L90"/>
    <mergeCell ref="B87:E87"/>
    <mergeCell ref="F87:G87"/>
    <mergeCell ref="H87:I87"/>
    <mergeCell ref="J87:L87"/>
    <mergeCell ref="B88:E88"/>
    <mergeCell ref="F88:G88"/>
    <mergeCell ref="H88:I88"/>
    <mergeCell ref="J88:L88"/>
    <mergeCell ref="B85:E85"/>
    <mergeCell ref="F85:G85"/>
    <mergeCell ref="H85:I85"/>
    <mergeCell ref="J85:L85"/>
    <mergeCell ref="B86:E86"/>
    <mergeCell ref="F86:G86"/>
    <mergeCell ref="H86:I86"/>
    <mergeCell ref="J86:L86"/>
    <mergeCell ref="B83:E83"/>
    <mergeCell ref="F83:G83"/>
    <mergeCell ref="H83:I83"/>
    <mergeCell ref="J83:L83"/>
    <mergeCell ref="B84:E84"/>
    <mergeCell ref="F84:G84"/>
    <mergeCell ref="H84:I84"/>
    <mergeCell ref="J84:L84"/>
    <mergeCell ref="B81:E81"/>
    <mergeCell ref="F81:G81"/>
    <mergeCell ref="H81:I81"/>
    <mergeCell ref="J81:L81"/>
    <mergeCell ref="B82:E82"/>
    <mergeCell ref="F82:G82"/>
    <mergeCell ref="H82:I82"/>
    <mergeCell ref="J82:L82"/>
    <mergeCell ref="B79:E79"/>
    <mergeCell ref="F79:G79"/>
    <mergeCell ref="H79:I79"/>
    <mergeCell ref="J79:L79"/>
    <mergeCell ref="B80:E80"/>
    <mergeCell ref="F80:G80"/>
    <mergeCell ref="H80:I80"/>
    <mergeCell ref="J80:L80"/>
    <mergeCell ref="B77:E77"/>
    <mergeCell ref="F77:G77"/>
    <mergeCell ref="H77:I77"/>
    <mergeCell ref="J77:L77"/>
    <mergeCell ref="B78:E78"/>
    <mergeCell ref="F78:G78"/>
    <mergeCell ref="H78:I78"/>
    <mergeCell ref="J78:L78"/>
    <mergeCell ref="A69:D69"/>
    <mergeCell ref="E69:H69"/>
    <mergeCell ref="I69:L69"/>
    <mergeCell ref="A74:L74"/>
    <mergeCell ref="B76:E76"/>
    <mergeCell ref="F76:G76"/>
    <mergeCell ref="H76:I76"/>
    <mergeCell ref="J76:L76"/>
    <mergeCell ref="A67:D67"/>
    <mergeCell ref="E67:H67"/>
    <mergeCell ref="I67:L67"/>
    <mergeCell ref="A68:D68"/>
    <mergeCell ref="E68:H68"/>
    <mergeCell ref="I68:L68"/>
    <mergeCell ref="A65:D65"/>
    <mergeCell ref="E65:H65"/>
    <mergeCell ref="I65:L65"/>
    <mergeCell ref="A66:D66"/>
    <mergeCell ref="E66:H66"/>
    <mergeCell ref="I66:L66"/>
    <mergeCell ref="A56:L56"/>
    <mergeCell ref="A61:L61"/>
    <mergeCell ref="A63:D63"/>
    <mergeCell ref="E63:H63"/>
    <mergeCell ref="I63:L63"/>
    <mergeCell ref="A64:D64"/>
    <mergeCell ref="E64:H64"/>
    <mergeCell ref="I64:L64"/>
    <mergeCell ref="A38:L38"/>
    <mergeCell ref="A43:L43"/>
    <mergeCell ref="A44:L44"/>
    <mergeCell ref="A49:L49"/>
    <mergeCell ref="A50:L50"/>
    <mergeCell ref="A55:L55"/>
    <mergeCell ref="A1:L1"/>
    <mergeCell ref="A2:L2"/>
    <mergeCell ref="A5:L5"/>
    <mergeCell ref="A31:L31"/>
    <mergeCell ref="A32:L32"/>
    <mergeCell ref="A37:L3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BC869-668D-44D7-9DBF-7B7F3DFC19CF}">
  <sheetPr>
    <tabColor rgb="FF92D050"/>
  </sheetPr>
  <dimension ref="A1:E37"/>
  <sheetViews>
    <sheetView workbookViewId="0">
      <selection activeCell="G5" sqref="G5"/>
    </sheetView>
  </sheetViews>
  <sheetFormatPr defaultRowHeight="14.5" x14ac:dyDescent="0.35"/>
  <cols>
    <col min="1" max="1" width="14.90625" customWidth="1"/>
    <col min="2" max="2" width="7.90625" customWidth="1"/>
    <col min="3" max="3" width="71.6328125" customWidth="1"/>
    <col min="5" max="5" width="17.90625" customWidth="1"/>
  </cols>
  <sheetData>
    <row r="1" spans="1:5" ht="18.5" x14ac:dyDescent="0.45">
      <c r="A1" s="29" t="s">
        <v>201</v>
      </c>
      <c r="B1" s="29"/>
      <c r="C1" s="29"/>
      <c r="D1" s="29"/>
      <c r="E1" s="29"/>
    </row>
    <row r="2" spans="1:5" x14ac:dyDescent="0.35">
      <c r="A2" s="11"/>
      <c r="B2" s="11"/>
      <c r="C2" s="11"/>
      <c r="D2" s="11"/>
      <c r="E2" s="11"/>
    </row>
    <row r="3" spans="1:5" ht="85" customHeight="1" x14ac:dyDescent="0.35">
      <c r="A3" s="53" t="s">
        <v>202</v>
      </c>
      <c r="B3" s="54" t="s">
        <v>203</v>
      </c>
      <c r="C3" s="54"/>
      <c r="D3" s="54"/>
      <c r="E3" s="54"/>
    </row>
    <row r="4" spans="1:5" ht="15" thickBot="1" x14ac:dyDescent="0.4"/>
    <row r="5" spans="1:5" ht="56.5" thickTop="1" thickBot="1" x14ac:dyDescent="0.4">
      <c r="A5" s="55" t="s">
        <v>204</v>
      </c>
      <c r="B5" s="56" t="s">
        <v>205</v>
      </c>
      <c r="C5" s="56"/>
      <c r="D5" s="56"/>
      <c r="E5" s="56"/>
    </row>
    <row r="6" spans="1:5" ht="19.5" thickTop="1" thickBot="1" x14ac:dyDescent="0.4">
      <c r="A6" s="55" t="s">
        <v>206</v>
      </c>
      <c r="B6" s="57"/>
      <c r="C6" s="57"/>
      <c r="D6" s="57"/>
      <c r="E6" s="57"/>
    </row>
    <row r="7" spans="1:5" ht="19.5" thickTop="1" thickBot="1" x14ac:dyDescent="0.4">
      <c r="A7" s="55" t="s">
        <v>207</v>
      </c>
      <c r="B7" s="57"/>
      <c r="C7" s="57"/>
      <c r="D7" s="57"/>
      <c r="E7" s="57"/>
    </row>
    <row r="8" spans="1:5" ht="19.5" thickTop="1" thickBot="1" x14ac:dyDescent="0.4">
      <c r="A8" s="55" t="s">
        <v>208</v>
      </c>
      <c r="B8" s="57"/>
      <c r="C8" s="57"/>
      <c r="D8" s="57"/>
      <c r="E8" s="57"/>
    </row>
    <row r="9" spans="1:5" ht="19.5" thickTop="1" thickBot="1" x14ac:dyDescent="0.4">
      <c r="A9" s="55" t="s">
        <v>209</v>
      </c>
      <c r="B9" s="58"/>
      <c r="C9" s="58"/>
      <c r="D9" s="58"/>
      <c r="E9" s="58"/>
    </row>
    <row r="10" spans="1:5" ht="19.5" thickTop="1" thickBot="1" x14ac:dyDescent="0.4">
      <c r="A10" s="55" t="s">
        <v>210</v>
      </c>
      <c r="B10" s="57"/>
      <c r="C10" s="57"/>
      <c r="D10" s="57"/>
      <c r="E10" s="57"/>
    </row>
    <row r="11" spans="1:5" ht="19.5" thickTop="1" thickBot="1" x14ac:dyDescent="0.4">
      <c r="A11" s="55" t="s">
        <v>211</v>
      </c>
      <c r="B11" s="57"/>
      <c r="C11" s="57"/>
      <c r="D11" s="57"/>
      <c r="E11" s="57"/>
    </row>
    <row r="12" spans="1:5" ht="15" thickTop="1" x14ac:dyDescent="0.35"/>
    <row r="13" spans="1:5" x14ac:dyDescent="0.35">
      <c r="A13" s="59" t="s">
        <v>212</v>
      </c>
      <c r="B13" s="59" t="s">
        <v>213</v>
      </c>
      <c r="C13" s="59" t="s">
        <v>214</v>
      </c>
      <c r="D13" s="59" t="s">
        <v>215</v>
      </c>
      <c r="E13" s="59" t="s">
        <v>216</v>
      </c>
    </row>
    <row r="14" spans="1:5" x14ac:dyDescent="0.35">
      <c r="A14" s="60" t="s">
        <v>217</v>
      </c>
      <c r="B14" s="11">
        <v>4</v>
      </c>
      <c r="C14" s="23" t="s">
        <v>218</v>
      </c>
      <c r="D14" s="61"/>
      <c r="E14" s="61">
        <v>0.5</v>
      </c>
    </row>
    <row r="15" spans="1:5" x14ac:dyDescent="0.35">
      <c r="A15" s="60" t="s">
        <v>217</v>
      </c>
      <c r="B15" s="11">
        <v>4</v>
      </c>
      <c r="C15" s="23" t="s">
        <v>219</v>
      </c>
      <c r="D15" s="61"/>
      <c r="E15" s="61">
        <v>0.5</v>
      </c>
    </row>
    <row r="16" spans="1:5" x14ac:dyDescent="0.35">
      <c r="A16" s="60" t="s">
        <v>217</v>
      </c>
      <c r="B16" s="11">
        <v>5</v>
      </c>
      <c r="C16" s="23" t="s">
        <v>218</v>
      </c>
      <c r="D16" s="61"/>
      <c r="E16" s="61">
        <v>0.5</v>
      </c>
    </row>
    <row r="17" spans="1:5" x14ac:dyDescent="0.35">
      <c r="A17" s="60" t="s">
        <v>217</v>
      </c>
      <c r="B17" s="11">
        <v>5</v>
      </c>
      <c r="C17" s="23" t="s">
        <v>219</v>
      </c>
      <c r="D17" s="61"/>
      <c r="E17" s="61">
        <v>0.5</v>
      </c>
    </row>
    <row r="18" spans="1:5" x14ac:dyDescent="0.35">
      <c r="A18" s="60" t="s">
        <v>217</v>
      </c>
      <c r="B18" s="11">
        <v>6</v>
      </c>
      <c r="C18" s="23" t="s">
        <v>218</v>
      </c>
      <c r="D18" s="61"/>
      <c r="E18" s="61">
        <v>0.5</v>
      </c>
    </row>
    <row r="19" spans="1:5" x14ac:dyDescent="0.35">
      <c r="A19" s="60" t="s">
        <v>217</v>
      </c>
      <c r="B19" s="11">
        <v>6</v>
      </c>
      <c r="C19" s="23" t="s">
        <v>219</v>
      </c>
      <c r="D19" s="61"/>
      <c r="E19" s="61">
        <v>0.5</v>
      </c>
    </row>
    <row r="20" spans="1:5" x14ac:dyDescent="0.35">
      <c r="A20" s="60" t="s">
        <v>217</v>
      </c>
      <c r="B20" s="11">
        <v>7</v>
      </c>
      <c r="C20" s="23" t="s">
        <v>218</v>
      </c>
      <c r="D20" s="61"/>
      <c r="E20" s="61">
        <v>0.5</v>
      </c>
    </row>
    <row r="21" spans="1:5" x14ac:dyDescent="0.35">
      <c r="A21" s="60" t="s">
        <v>217</v>
      </c>
      <c r="B21" s="11">
        <v>7</v>
      </c>
      <c r="C21" s="23" t="s">
        <v>219</v>
      </c>
      <c r="D21" s="61"/>
      <c r="E21" s="61">
        <v>0.5</v>
      </c>
    </row>
    <row r="22" spans="1:5" x14ac:dyDescent="0.35">
      <c r="A22" s="60" t="s">
        <v>217</v>
      </c>
      <c r="B22" s="11">
        <v>8</v>
      </c>
      <c r="C22" s="23" t="s">
        <v>218</v>
      </c>
      <c r="D22" s="61"/>
      <c r="E22" s="61">
        <v>0.5</v>
      </c>
    </row>
    <row r="23" spans="1:5" x14ac:dyDescent="0.35">
      <c r="A23" s="60" t="s">
        <v>217</v>
      </c>
      <c r="B23" s="11">
        <v>8</v>
      </c>
      <c r="C23" s="23" t="s">
        <v>219</v>
      </c>
      <c r="D23" s="61"/>
      <c r="E23" s="61">
        <v>0.5</v>
      </c>
    </row>
    <row r="24" spans="1:5" x14ac:dyDescent="0.35">
      <c r="A24" s="60" t="s">
        <v>217</v>
      </c>
      <c r="B24" s="11">
        <v>9</v>
      </c>
      <c r="C24" s="23" t="s">
        <v>218</v>
      </c>
      <c r="D24" s="61"/>
      <c r="E24" s="61">
        <v>0.5</v>
      </c>
    </row>
    <row r="25" spans="1:5" x14ac:dyDescent="0.35">
      <c r="A25" s="60" t="s">
        <v>217</v>
      </c>
      <c r="B25" s="11">
        <v>9</v>
      </c>
      <c r="C25" s="23" t="s">
        <v>219</v>
      </c>
      <c r="D25" s="61"/>
      <c r="E25" s="61">
        <v>0.5</v>
      </c>
    </row>
    <row r="26" spans="1:5" x14ac:dyDescent="0.35">
      <c r="A26" s="60" t="s">
        <v>217</v>
      </c>
      <c r="B26" s="11">
        <v>10</v>
      </c>
      <c r="C26" s="23" t="s">
        <v>218</v>
      </c>
      <c r="D26" s="61"/>
      <c r="E26" s="61">
        <v>0.5</v>
      </c>
    </row>
    <row r="27" spans="1:5" x14ac:dyDescent="0.35">
      <c r="A27" s="60" t="s">
        <v>217</v>
      </c>
      <c r="B27" s="11">
        <v>10</v>
      </c>
      <c r="C27" s="23" t="s">
        <v>219</v>
      </c>
      <c r="D27" s="61"/>
      <c r="E27" s="61">
        <v>0.5</v>
      </c>
    </row>
    <row r="28" spans="1:5" x14ac:dyDescent="0.35">
      <c r="A28" s="60" t="s">
        <v>217</v>
      </c>
      <c r="B28" s="11">
        <v>11</v>
      </c>
      <c r="C28" s="23" t="s">
        <v>218</v>
      </c>
      <c r="D28" s="61"/>
      <c r="E28" s="61">
        <v>0.5</v>
      </c>
    </row>
    <row r="29" spans="1:5" x14ac:dyDescent="0.35">
      <c r="A29" s="60" t="s">
        <v>217</v>
      </c>
      <c r="B29" s="11">
        <v>11</v>
      </c>
      <c r="C29" s="23" t="s">
        <v>219</v>
      </c>
      <c r="D29" s="61"/>
      <c r="E29" s="61">
        <v>0.5</v>
      </c>
    </row>
    <row r="30" spans="1:5" x14ac:dyDescent="0.35">
      <c r="A30" s="60" t="s">
        <v>217</v>
      </c>
      <c r="B30" s="11">
        <v>12</v>
      </c>
      <c r="C30" s="23" t="s">
        <v>218</v>
      </c>
      <c r="D30" s="61"/>
      <c r="E30" s="61">
        <v>0.5</v>
      </c>
    </row>
    <row r="31" spans="1:5" x14ac:dyDescent="0.35">
      <c r="A31" s="60" t="s">
        <v>217</v>
      </c>
      <c r="B31" s="11">
        <v>12</v>
      </c>
      <c r="C31" s="23" t="s">
        <v>219</v>
      </c>
      <c r="D31" s="61"/>
      <c r="E31" s="61">
        <v>0.5</v>
      </c>
    </row>
    <row r="32" spans="1:5" x14ac:dyDescent="0.35">
      <c r="A32" s="60" t="s">
        <v>217</v>
      </c>
      <c r="B32" s="11">
        <v>13</v>
      </c>
      <c r="C32" s="23" t="s">
        <v>218</v>
      </c>
      <c r="D32" s="61"/>
      <c r="E32" s="61">
        <v>0.5</v>
      </c>
    </row>
    <row r="33" spans="1:5" x14ac:dyDescent="0.35">
      <c r="A33" s="60" t="s">
        <v>217</v>
      </c>
      <c r="B33" s="11">
        <v>13</v>
      </c>
      <c r="C33" s="23" t="s">
        <v>219</v>
      </c>
      <c r="D33" s="61"/>
      <c r="E33" s="61">
        <v>0.5</v>
      </c>
    </row>
    <row r="34" spans="1:5" x14ac:dyDescent="0.35">
      <c r="A34" s="60" t="s">
        <v>217</v>
      </c>
      <c r="B34" s="11">
        <v>14</v>
      </c>
      <c r="C34" s="23" t="s">
        <v>218</v>
      </c>
      <c r="D34" s="61"/>
      <c r="E34" s="61">
        <v>0.5</v>
      </c>
    </row>
    <row r="35" spans="1:5" x14ac:dyDescent="0.35">
      <c r="A35" s="60" t="s">
        <v>217</v>
      </c>
      <c r="B35" s="11">
        <v>14</v>
      </c>
      <c r="C35" s="23" t="s">
        <v>219</v>
      </c>
      <c r="D35" s="61"/>
      <c r="E35" s="61">
        <v>0.5</v>
      </c>
    </row>
    <row r="36" spans="1:5" x14ac:dyDescent="0.35">
      <c r="A36" s="60" t="s">
        <v>217</v>
      </c>
      <c r="B36" s="11">
        <v>15</v>
      </c>
      <c r="C36" s="23" t="s">
        <v>218</v>
      </c>
      <c r="D36" s="61"/>
      <c r="E36" s="61">
        <v>0.5</v>
      </c>
    </row>
    <row r="37" spans="1:5" x14ac:dyDescent="0.35">
      <c r="A37" s="60" t="s">
        <v>217</v>
      </c>
      <c r="B37" s="11">
        <v>15</v>
      </c>
      <c r="C37" s="23" t="s">
        <v>219</v>
      </c>
      <c r="D37" s="61"/>
      <c r="E37" s="61">
        <v>0.5</v>
      </c>
    </row>
  </sheetData>
  <mergeCells count="9">
    <mergeCell ref="B9:E9"/>
    <mergeCell ref="B10:E10"/>
    <mergeCell ref="B11:E11"/>
    <mergeCell ref="A1:E1"/>
    <mergeCell ref="B3:E3"/>
    <mergeCell ref="B5:E5"/>
    <mergeCell ref="B6:E6"/>
    <mergeCell ref="B7:E7"/>
    <mergeCell ref="B8:E8"/>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AF514-0C84-4036-92FA-9558BB81B3D3}">
  <sheetPr>
    <tabColor rgb="FF92D050"/>
  </sheetPr>
  <dimension ref="A1:B549"/>
  <sheetViews>
    <sheetView zoomScale="75" zoomScaleNormal="75" workbookViewId="0">
      <selection activeCell="B549" sqref="B549"/>
    </sheetView>
  </sheetViews>
  <sheetFormatPr defaultRowHeight="14.5" outlineLevelRow="1" x14ac:dyDescent="0.35"/>
  <cols>
    <col min="1" max="1" width="21.7265625" customWidth="1"/>
    <col min="2" max="2" width="78.54296875" customWidth="1"/>
  </cols>
  <sheetData>
    <row r="1" spans="1:2" ht="18.5" x14ac:dyDescent="0.45">
      <c r="A1" s="27" t="s">
        <v>138</v>
      </c>
    </row>
    <row r="2" spans="1:2" hidden="1" outlineLevel="1" x14ac:dyDescent="0.35"/>
    <row r="3" spans="1:2" ht="19.5" hidden="1" outlineLevel="1" thickTop="1" thickBot="1" x14ac:dyDescent="0.4">
      <c r="A3" s="62" t="s">
        <v>220</v>
      </c>
      <c r="B3" s="63"/>
    </row>
    <row r="4" spans="1:2" ht="19.5" hidden="1" outlineLevel="1" thickTop="1" thickBot="1" x14ac:dyDescent="0.4">
      <c r="A4" s="62" t="s">
        <v>7</v>
      </c>
      <c r="B4" s="63"/>
    </row>
    <row r="5" spans="1:2" ht="19.5" hidden="1" outlineLevel="1" thickTop="1" thickBot="1" x14ac:dyDescent="0.4">
      <c r="A5" s="62" t="s">
        <v>221</v>
      </c>
      <c r="B5" s="63"/>
    </row>
    <row r="6" spans="1:2" ht="19.5" hidden="1" outlineLevel="1" thickTop="1" thickBot="1" x14ac:dyDescent="0.4">
      <c r="A6" s="62" t="s">
        <v>222</v>
      </c>
      <c r="B6" s="63"/>
    </row>
    <row r="7" spans="1:2" ht="19.5" hidden="1" outlineLevel="1" thickTop="1" thickBot="1" x14ac:dyDescent="0.4">
      <c r="A7" s="62" t="s">
        <v>223</v>
      </c>
      <c r="B7" s="63"/>
    </row>
    <row r="8" spans="1:2" hidden="1" outlineLevel="1" x14ac:dyDescent="0.35"/>
    <row r="9" spans="1:2" collapsed="1" x14ac:dyDescent="0.35">
      <c r="A9" s="64" t="s">
        <v>224</v>
      </c>
    </row>
    <row r="11" spans="1:2" ht="18.5" x14ac:dyDescent="0.45">
      <c r="A11" s="27" t="s">
        <v>225</v>
      </c>
      <c r="B11" s="27" t="s">
        <v>226</v>
      </c>
    </row>
    <row r="12" spans="1:2" hidden="1" outlineLevel="1" x14ac:dyDescent="0.35"/>
    <row r="13" spans="1:2" ht="19.5" hidden="1" outlineLevel="1" thickTop="1" thickBot="1" x14ac:dyDescent="0.4">
      <c r="A13" s="65" t="s">
        <v>52</v>
      </c>
      <c r="B13" s="66"/>
    </row>
    <row r="14" spans="1:2" ht="19.5" hidden="1" outlineLevel="1" thickTop="1" thickBot="1" x14ac:dyDescent="0.4">
      <c r="A14" s="65" t="s">
        <v>227</v>
      </c>
      <c r="B14" s="66"/>
    </row>
    <row r="15" spans="1:2" hidden="1" outlineLevel="1" x14ac:dyDescent="0.35"/>
    <row r="16" spans="1:2" ht="19.5" hidden="1" outlineLevel="1" thickTop="1" thickBot="1" x14ac:dyDescent="0.4">
      <c r="A16" s="67" t="s">
        <v>228</v>
      </c>
      <c r="B16" s="68"/>
    </row>
    <row r="17" spans="1:2" ht="15.5" hidden="1" outlineLevel="1" thickTop="1" thickBot="1" x14ac:dyDescent="0.4">
      <c r="A17" s="69"/>
      <c r="B17" s="70"/>
    </row>
    <row r="18" spans="1:2" ht="19.5" hidden="1" outlineLevel="1" thickTop="1" thickBot="1" x14ac:dyDescent="0.4">
      <c r="A18" s="67" t="s">
        <v>229</v>
      </c>
      <c r="B18" s="68"/>
    </row>
    <row r="19" spans="1:2" ht="15.5" hidden="1" outlineLevel="1" thickTop="1" thickBot="1" x14ac:dyDescent="0.4">
      <c r="A19" s="69"/>
      <c r="B19" s="70"/>
    </row>
    <row r="20" spans="1:2" ht="19.5" hidden="1" outlineLevel="1" thickTop="1" thickBot="1" x14ac:dyDescent="0.5">
      <c r="A20" s="71" t="s">
        <v>230</v>
      </c>
      <c r="B20" s="72"/>
    </row>
    <row r="21" spans="1:2" ht="15.5" hidden="1" outlineLevel="1" thickTop="1" thickBot="1" x14ac:dyDescent="0.4">
      <c r="A21" s="69"/>
      <c r="B21" s="70"/>
    </row>
    <row r="22" spans="1:2" ht="19.5" hidden="1" outlineLevel="1" thickTop="1" thickBot="1" x14ac:dyDescent="0.5">
      <c r="A22" s="71" t="s">
        <v>231</v>
      </c>
      <c r="B22" s="72"/>
    </row>
    <row r="23" spans="1:2" ht="15.5" hidden="1" outlineLevel="1" thickTop="1" thickBot="1" x14ac:dyDescent="0.4">
      <c r="A23" s="69"/>
      <c r="B23" s="70"/>
    </row>
    <row r="24" spans="1:2" ht="19.5" hidden="1" outlineLevel="1" thickTop="1" thickBot="1" x14ac:dyDescent="0.5">
      <c r="A24" s="71" t="s">
        <v>232</v>
      </c>
      <c r="B24" s="72"/>
    </row>
    <row r="25" spans="1:2" ht="15.5" hidden="1" outlineLevel="1" thickTop="1" thickBot="1" x14ac:dyDescent="0.4">
      <c r="A25" s="69"/>
      <c r="B25" s="70"/>
    </row>
    <row r="26" spans="1:2" ht="19.5" hidden="1" outlineLevel="1" thickTop="1" thickBot="1" x14ac:dyDescent="0.5">
      <c r="A26" s="71" t="s">
        <v>233</v>
      </c>
      <c r="B26" s="72"/>
    </row>
    <row r="27" spans="1:2" ht="15.5" hidden="1" outlineLevel="1" thickTop="1" thickBot="1" x14ac:dyDescent="0.4">
      <c r="A27" s="69"/>
      <c r="B27" s="70"/>
    </row>
    <row r="28" spans="1:2" hidden="1" outlineLevel="1" x14ac:dyDescent="0.35"/>
    <row r="29" spans="1:2" collapsed="1" x14ac:dyDescent="0.35">
      <c r="A29" s="64" t="s">
        <v>224</v>
      </c>
    </row>
    <row r="31" spans="1:2" ht="18.5" x14ac:dyDescent="0.45">
      <c r="A31" s="27" t="s">
        <v>234</v>
      </c>
      <c r="B31" s="27" t="s">
        <v>226</v>
      </c>
    </row>
    <row r="32" spans="1:2" ht="14.5" hidden="1" customHeight="1" outlineLevel="1" x14ac:dyDescent="0.35"/>
    <row r="33" spans="1:2" ht="19.5" hidden="1" customHeight="1" outlineLevel="1" thickTop="1" thickBot="1" x14ac:dyDescent="0.4">
      <c r="A33" s="65" t="s">
        <v>52</v>
      </c>
      <c r="B33" s="66"/>
    </row>
    <row r="34" spans="1:2" ht="19.5" hidden="1" customHeight="1" outlineLevel="1" thickTop="1" thickBot="1" x14ac:dyDescent="0.4">
      <c r="A34" s="65" t="s">
        <v>227</v>
      </c>
      <c r="B34" s="66"/>
    </row>
    <row r="35" spans="1:2" ht="14.5" hidden="1" customHeight="1" outlineLevel="1" x14ac:dyDescent="0.35"/>
    <row r="36" spans="1:2" ht="19.5" hidden="1" customHeight="1" outlineLevel="1" thickTop="1" thickBot="1" x14ac:dyDescent="0.4">
      <c r="A36" s="67" t="s">
        <v>228</v>
      </c>
      <c r="B36" s="68"/>
    </row>
    <row r="37" spans="1:2" ht="15.5" hidden="1" customHeight="1" outlineLevel="1" thickTop="1" thickBot="1" x14ac:dyDescent="0.4">
      <c r="A37" s="69"/>
      <c r="B37" s="70"/>
    </row>
    <row r="38" spans="1:2" ht="19.5" hidden="1" customHeight="1" outlineLevel="1" thickTop="1" thickBot="1" x14ac:dyDescent="0.4">
      <c r="A38" s="67" t="s">
        <v>229</v>
      </c>
      <c r="B38" s="68"/>
    </row>
    <row r="39" spans="1:2" ht="15.5" hidden="1" customHeight="1" outlineLevel="1" thickTop="1" thickBot="1" x14ac:dyDescent="0.4">
      <c r="A39" s="69"/>
      <c r="B39" s="70"/>
    </row>
    <row r="40" spans="1:2" ht="19.5" hidden="1" customHeight="1" outlineLevel="1" thickTop="1" thickBot="1" x14ac:dyDescent="0.5">
      <c r="A40" s="71" t="s">
        <v>230</v>
      </c>
      <c r="B40" s="72"/>
    </row>
    <row r="41" spans="1:2" ht="15.5" hidden="1" customHeight="1" outlineLevel="1" thickTop="1" thickBot="1" x14ac:dyDescent="0.4">
      <c r="A41" s="69"/>
      <c r="B41" s="70"/>
    </row>
    <row r="42" spans="1:2" ht="19.5" hidden="1" customHeight="1" outlineLevel="1" thickTop="1" thickBot="1" x14ac:dyDescent="0.5">
      <c r="A42" s="71" t="s">
        <v>231</v>
      </c>
      <c r="B42" s="72"/>
    </row>
    <row r="43" spans="1:2" ht="15.5" hidden="1" customHeight="1" outlineLevel="1" thickTop="1" thickBot="1" x14ac:dyDescent="0.4">
      <c r="A43" s="69"/>
      <c r="B43" s="70"/>
    </row>
    <row r="44" spans="1:2" ht="19.5" hidden="1" customHeight="1" outlineLevel="1" thickTop="1" thickBot="1" x14ac:dyDescent="0.5">
      <c r="A44" s="71" t="s">
        <v>232</v>
      </c>
      <c r="B44" s="72"/>
    </row>
    <row r="45" spans="1:2" ht="15.5" hidden="1" customHeight="1" outlineLevel="1" thickTop="1" thickBot="1" x14ac:dyDescent="0.4">
      <c r="A45" s="69"/>
      <c r="B45" s="70"/>
    </row>
    <row r="46" spans="1:2" ht="19.5" hidden="1" customHeight="1" outlineLevel="1" thickTop="1" thickBot="1" x14ac:dyDescent="0.5">
      <c r="A46" s="71" t="s">
        <v>233</v>
      </c>
      <c r="B46" s="72"/>
    </row>
    <row r="47" spans="1:2" ht="15.5" hidden="1" customHeight="1" outlineLevel="1" thickTop="1" thickBot="1" x14ac:dyDescent="0.4">
      <c r="A47" s="69"/>
      <c r="B47" s="70"/>
    </row>
    <row r="48" spans="1:2" ht="14.5" hidden="1" customHeight="1" outlineLevel="1" x14ac:dyDescent="0.35"/>
    <row r="49" spans="1:2" collapsed="1" x14ac:dyDescent="0.35">
      <c r="A49" s="64" t="s">
        <v>224</v>
      </c>
    </row>
    <row r="51" spans="1:2" ht="18.5" x14ac:dyDescent="0.45">
      <c r="A51" s="27" t="s">
        <v>235</v>
      </c>
      <c r="B51" s="27" t="s">
        <v>226</v>
      </c>
    </row>
    <row r="52" spans="1:2" ht="14.5" hidden="1" customHeight="1" outlineLevel="1" x14ac:dyDescent="0.35"/>
    <row r="53" spans="1:2" ht="19.5" hidden="1" customHeight="1" outlineLevel="1" thickTop="1" thickBot="1" x14ac:dyDescent="0.4">
      <c r="A53" s="65" t="s">
        <v>52</v>
      </c>
      <c r="B53" s="66"/>
    </row>
    <row r="54" spans="1:2" ht="19.5" hidden="1" customHeight="1" outlineLevel="1" thickTop="1" thickBot="1" x14ac:dyDescent="0.4">
      <c r="A54" s="65" t="s">
        <v>227</v>
      </c>
      <c r="B54" s="66"/>
    </row>
    <row r="55" spans="1:2" ht="14.5" hidden="1" customHeight="1" outlineLevel="1" x14ac:dyDescent="0.35"/>
    <row r="56" spans="1:2" ht="19.5" hidden="1" customHeight="1" outlineLevel="1" thickTop="1" thickBot="1" x14ac:dyDescent="0.4">
      <c r="A56" s="67" t="s">
        <v>228</v>
      </c>
      <c r="B56" s="68"/>
    </row>
    <row r="57" spans="1:2" ht="15.5" hidden="1" customHeight="1" outlineLevel="1" thickTop="1" thickBot="1" x14ac:dyDescent="0.4">
      <c r="A57" s="69"/>
      <c r="B57" s="70"/>
    </row>
    <row r="58" spans="1:2" ht="19.5" hidden="1" customHeight="1" outlineLevel="1" thickTop="1" thickBot="1" x14ac:dyDescent="0.4">
      <c r="A58" s="67" t="s">
        <v>229</v>
      </c>
      <c r="B58" s="68"/>
    </row>
    <row r="59" spans="1:2" ht="15.5" hidden="1" customHeight="1" outlineLevel="1" thickTop="1" thickBot="1" x14ac:dyDescent="0.4">
      <c r="A59" s="69"/>
      <c r="B59" s="70"/>
    </row>
    <row r="60" spans="1:2" ht="19.5" hidden="1" customHeight="1" outlineLevel="1" thickTop="1" thickBot="1" x14ac:dyDescent="0.5">
      <c r="A60" s="71" t="s">
        <v>230</v>
      </c>
      <c r="B60" s="72"/>
    </row>
    <row r="61" spans="1:2" ht="15.5" hidden="1" customHeight="1" outlineLevel="1" thickTop="1" thickBot="1" x14ac:dyDescent="0.4">
      <c r="A61" s="69"/>
      <c r="B61" s="70"/>
    </row>
    <row r="62" spans="1:2" ht="19.5" hidden="1" customHeight="1" outlineLevel="1" thickTop="1" thickBot="1" x14ac:dyDescent="0.5">
      <c r="A62" s="71" t="s">
        <v>231</v>
      </c>
      <c r="B62" s="72"/>
    </row>
    <row r="63" spans="1:2" ht="15.5" hidden="1" customHeight="1" outlineLevel="1" thickTop="1" thickBot="1" x14ac:dyDescent="0.4">
      <c r="A63" s="69"/>
      <c r="B63" s="70"/>
    </row>
    <row r="64" spans="1:2" ht="19.5" hidden="1" customHeight="1" outlineLevel="1" thickTop="1" thickBot="1" x14ac:dyDescent="0.5">
      <c r="A64" s="71" t="s">
        <v>232</v>
      </c>
      <c r="B64" s="72"/>
    </row>
    <row r="65" spans="1:2" ht="15.5" hidden="1" customHeight="1" outlineLevel="1" thickTop="1" thickBot="1" x14ac:dyDescent="0.4">
      <c r="A65" s="69"/>
      <c r="B65" s="70"/>
    </row>
    <row r="66" spans="1:2" ht="19.5" hidden="1" customHeight="1" outlineLevel="1" thickTop="1" thickBot="1" x14ac:dyDescent="0.5">
      <c r="A66" s="71" t="s">
        <v>233</v>
      </c>
      <c r="B66" s="72"/>
    </row>
    <row r="67" spans="1:2" ht="15.5" hidden="1" customHeight="1" outlineLevel="1" thickTop="1" thickBot="1" x14ac:dyDescent="0.4">
      <c r="A67" s="69"/>
      <c r="B67" s="70"/>
    </row>
    <row r="68" spans="1:2" ht="14.5" hidden="1" customHeight="1" outlineLevel="1" x14ac:dyDescent="0.35"/>
    <row r="69" spans="1:2" collapsed="1" x14ac:dyDescent="0.35">
      <c r="A69" s="64" t="s">
        <v>224</v>
      </c>
    </row>
    <row r="71" spans="1:2" ht="18.5" x14ac:dyDescent="0.45">
      <c r="A71" s="27" t="s">
        <v>236</v>
      </c>
      <c r="B71" s="27" t="s">
        <v>226</v>
      </c>
    </row>
    <row r="72" spans="1:2" ht="14.5" hidden="1" customHeight="1" outlineLevel="1" x14ac:dyDescent="0.35"/>
    <row r="73" spans="1:2" ht="19.5" hidden="1" customHeight="1" outlineLevel="1" thickTop="1" thickBot="1" x14ac:dyDescent="0.4">
      <c r="A73" s="65" t="s">
        <v>52</v>
      </c>
      <c r="B73" s="66"/>
    </row>
    <row r="74" spans="1:2" ht="19.5" hidden="1" customHeight="1" outlineLevel="1" thickTop="1" thickBot="1" x14ac:dyDescent="0.4">
      <c r="A74" s="65" t="s">
        <v>227</v>
      </c>
      <c r="B74" s="66"/>
    </row>
    <row r="75" spans="1:2" ht="14.5" hidden="1" customHeight="1" outlineLevel="1" x14ac:dyDescent="0.35"/>
    <row r="76" spans="1:2" ht="19.5" hidden="1" customHeight="1" outlineLevel="1" thickTop="1" thickBot="1" x14ac:dyDescent="0.4">
      <c r="A76" s="67" t="s">
        <v>228</v>
      </c>
      <c r="B76" s="68"/>
    </row>
    <row r="77" spans="1:2" ht="15.5" hidden="1" customHeight="1" outlineLevel="1" thickTop="1" thickBot="1" x14ac:dyDescent="0.4">
      <c r="A77" s="69"/>
      <c r="B77" s="70"/>
    </row>
    <row r="78" spans="1:2" ht="19.5" hidden="1" customHeight="1" outlineLevel="1" thickTop="1" thickBot="1" x14ac:dyDescent="0.4">
      <c r="A78" s="67" t="s">
        <v>229</v>
      </c>
      <c r="B78" s="68"/>
    </row>
    <row r="79" spans="1:2" ht="15.5" hidden="1" customHeight="1" outlineLevel="1" thickTop="1" thickBot="1" x14ac:dyDescent="0.4">
      <c r="A79" s="69"/>
      <c r="B79" s="70"/>
    </row>
    <row r="80" spans="1:2" ht="19.5" hidden="1" customHeight="1" outlineLevel="1" thickTop="1" thickBot="1" x14ac:dyDescent="0.5">
      <c r="A80" s="71" t="s">
        <v>230</v>
      </c>
      <c r="B80" s="72"/>
    </row>
    <row r="81" spans="1:2" ht="15.5" hidden="1" customHeight="1" outlineLevel="1" thickTop="1" thickBot="1" x14ac:dyDescent="0.4">
      <c r="A81" s="69"/>
      <c r="B81" s="70"/>
    </row>
    <row r="82" spans="1:2" ht="19.5" hidden="1" customHeight="1" outlineLevel="1" thickTop="1" thickBot="1" x14ac:dyDescent="0.5">
      <c r="A82" s="71" t="s">
        <v>231</v>
      </c>
      <c r="B82" s="72"/>
    </row>
    <row r="83" spans="1:2" ht="15.5" hidden="1" customHeight="1" outlineLevel="1" thickTop="1" thickBot="1" x14ac:dyDescent="0.4">
      <c r="A83" s="69"/>
      <c r="B83" s="70"/>
    </row>
    <row r="84" spans="1:2" ht="19.5" hidden="1" customHeight="1" outlineLevel="1" thickTop="1" thickBot="1" x14ac:dyDescent="0.5">
      <c r="A84" s="71" t="s">
        <v>232</v>
      </c>
      <c r="B84" s="72"/>
    </row>
    <row r="85" spans="1:2" ht="15.5" hidden="1" customHeight="1" outlineLevel="1" thickTop="1" thickBot="1" x14ac:dyDescent="0.4">
      <c r="A85" s="69"/>
      <c r="B85" s="70"/>
    </row>
    <row r="86" spans="1:2" ht="19.5" hidden="1" customHeight="1" outlineLevel="1" thickTop="1" thickBot="1" x14ac:dyDescent="0.5">
      <c r="A86" s="71" t="s">
        <v>233</v>
      </c>
      <c r="B86" s="72"/>
    </row>
    <row r="87" spans="1:2" ht="15.5" hidden="1" customHeight="1" outlineLevel="1" thickTop="1" thickBot="1" x14ac:dyDescent="0.4">
      <c r="A87" s="69"/>
      <c r="B87" s="70"/>
    </row>
    <row r="88" spans="1:2" ht="14.5" hidden="1" customHeight="1" outlineLevel="1" x14ac:dyDescent="0.35"/>
    <row r="89" spans="1:2" collapsed="1" x14ac:dyDescent="0.35">
      <c r="A89" s="64" t="s">
        <v>224</v>
      </c>
    </row>
    <row r="91" spans="1:2" ht="18.5" x14ac:dyDescent="0.45">
      <c r="A91" s="27" t="s">
        <v>237</v>
      </c>
      <c r="B91" s="27" t="s">
        <v>226</v>
      </c>
    </row>
    <row r="92" spans="1:2" ht="14.5" hidden="1" customHeight="1" outlineLevel="1" x14ac:dyDescent="0.35"/>
    <row r="93" spans="1:2" ht="19.5" hidden="1" customHeight="1" outlineLevel="1" thickTop="1" thickBot="1" x14ac:dyDescent="0.4">
      <c r="A93" s="65" t="s">
        <v>52</v>
      </c>
      <c r="B93" s="66"/>
    </row>
    <row r="94" spans="1:2" ht="19.5" hidden="1" customHeight="1" outlineLevel="1" thickTop="1" thickBot="1" x14ac:dyDescent="0.4">
      <c r="A94" s="65" t="s">
        <v>227</v>
      </c>
      <c r="B94" s="66"/>
    </row>
    <row r="95" spans="1:2" ht="14.5" hidden="1" customHeight="1" outlineLevel="1" x14ac:dyDescent="0.35"/>
    <row r="96" spans="1:2" ht="19.5" hidden="1" customHeight="1" outlineLevel="1" thickTop="1" thickBot="1" x14ac:dyDescent="0.4">
      <c r="A96" s="67" t="s">
        <v>228</v>
      </c>
      <c r="B96" s="68"/>
    </row>
    <row r="97" spans="1:2" ht="15.5" hidden="1" customHeight="1" outlineLevel="1" thickTop="1" thickBot="1" x14ac:dyDescent="0.4">
      <c r="A97" s="69"/>
      <c r="B97" s="70"/>
    </row>
    <row r="98" spans="1:2" ht="19.5" hidden="1" customHeight="1" outlineLevel="1" thickTop="1" thickBot="1" x14ac:dyDescent="0.4">
      <c r="A98" s="67" t="s">
        <v>229</v>
      </c>
      <c r="B98" s="68"/>
    </row>
    <row r="99" spans="1:2" ht="15.5" hidden="1" customHeight="1" outlineLevel="1" thickTop="1" thickBot="1" x14ac:dyDescent="0.4">
      <c r="A99" s="69"/>
      <c r="B99" s="70"/>
    </row>
    <row r="100" spans="1:2" ht="19.5" hidden="1" customHeight="1" outlineLevel="1" thickTop="1" thickBot="1" x14ac:dyDescent="0.5">
      <c r="A100" s="71" t="s">
        <v>230</v>
      </c>
      <c r="B100" s="72"/>
    </row>
    <row r="101" spans="1:2" ht="15.5" hidden="1" customHeight="1" outlineLevel="1" thickTop="1" thickBot="1" x14ac:dyDescent="0.4">
      <c r="A101" s="69"/>
      <c r="B101" s="70"/>
    </row>
    <row r="102" spans="1:2" ht="19.5" hidden="1" customHeight="1" outlineLevel="1" thickTop="1" thickBot="1" x14ac:dyDescent="0.5">
      <c r="A102" s="71" t="s">
        <v>231</v>
      </c>
      <c r="B102" s="72"/>
    </row>
    <row r="103" spans="1:2" ht="15.5" hidden="1" customHeight="1" outlineLevel="1" thickTop="1" thickBot="1" x14ac:dyDescent="0.4">
      <c r="A103" s="69"/>
      <c r="B103" s="70"/>
    </row>
    <row r="104" spans="1:2" ht="19.5" hidden="1" customHeight="1" outlineLevel="1" thickTop="1" thickBot="1" x14ac:dyDescent="0.5">
      <c r="A104" s="71" t="s">
        <v>232</v>
      </c>
      <c r="B104" s="72"/>
    </row>
    <row r="105" spans="1:2" ht="15.5" hidden="1" customHeight="1" outlineLevel="1" thickTop="1" thickBot="1" x14ac:dyDescent="0.4">
      <c r="A105" s="69"/>
      <c r="B105" s="70"/>
    </row>
    <row r="106" spans="1:2" ht="19.5" hidden="1" customHeight="1" outlineLevel="1" thickTop="1" thickBot="1" x14ac:dyDescent="0.5">
      <c r="A106" s="71" t="s">
        <v>233</v>
      </c>
      <c r="B106" s="72"/>
    </row>
    <row r="107" spans="1:2" ht="15.5" hidden="1" customHeight="1" outlineLevel="1" thickTop="1" thickBot="1" x14ac:dyDescent="0.4">
      <c r="A107" s="69"/>
      <c r="B107" s="70"/>
    </row>
    <row r="108" spans="1:2" ht="14.5" hidden="1" customHeight="1" outlineLevel="1" x14ac:dyDescent="0.35"/>
    <row r="109" spans="1:2" collapsed="1" x14ac:dyDescent="0.35">
      <c r="A109" s="64" t="s">
        <v>224</v>
      </c>
    </row>
    <row r="111" spans="1:2" ht="18.5" x14ac:dyDescent="0.45">
      <c r="A111" s="27" t="s">
        <v>238</v>
      </c>
      <c r="B111" s="27" t="s">
        <v>226</v>
      </c>
    </row>
    <row r="112" spans="1:2" ht="14.5" hidden="1" customHeight="1" outlineLevel="1" x14ac:dyDescent="0.35"/>
    <row r="113" spans="1:2" ht="19.5" hidden="1" customHeight="1" outlineLevel="1" thickTop="1" thickBot="1" x14ac:dyDescent="0.4">
      <c r="A113" s="65" t="s">
        <v>52</v>
      </c>
      <c r="B113" s="66"/>
    </row>
    <row r="114" spans="1:2" ht="19.5" hidden="1" customHeight="1" outlineLevel="1" thickTop="1" thickBot="1" x14ac:dyDescent="0.4">
      <c r="A114" s="65" t="s">
        <v>227</v>
      </c>
      <c r="B114" s="66"/>
    </row>
    <row r="115" spans="1:2" ht="14.5" hidden="1" customHeight="1" outlineLevel="1" x14ac:dyDescent="0.35"/>
    <row r="116" spans="1:2" ht="19.5" hidden="1" customHeight="1" outlineLevel="1" thickTop="1" thickBot="1" x14ac:dyDescent="0.4">
      <c r="A116" s="67" t="s">
        <v>228</v>
      </c>
      <c r="B116" s="68"/>
    </row>
    <row r="117" spans="1:2" ht="15.5" hidden="1" customHeight="1" outlineLevel="1" thickTop="1" thickBot="1" x14ac:dyDescent="0.4">
      <c r="A117" s="69"/>
      <c r="B117" s="70"/>
    </row>
    <row r="118" spans="1:2" ht="19.5" hidden="1" customHeight="1" outlineLevel="1" thickTop="1" thickBot="1" x14ac:dyDescent="0.4">
      <c r="A118" s="67" t="s">
        <v>229</v>
      </c>
      <c r="B118" s="68"/>
    </row>
    <row r="119" spans="1:2" ht="15.5" hidden="1" customHeight="1" outlineLevel="1" thickTop="1" thickBot="1" x14ac:dyDescent="0.4">
      <c r="A119" s="69"/>
      <c r="B119" s="70"/>
    </row>
    <row r="120" spans="1:2" ht="19.5" hidden="1" customHeight="1" outlineLevel="1" thickTop="1" thickBot="1" x14ac:dyDescent="0.5">
      <c r="A120" s="71" t="s">
        <v>230</v>
      </c>
      <c r="B120" s="72"/>
    </row>
    <row r="121" spans="1:2" ht="15.5" hidden="1" customHeight="1" outlineLevel="1" thickTop="1" thickBot="1" x14ac:dyDescent="0.4">
      <c r="A121" s="69"/>
      <c r="B121" s="70"/>
    </row>
    <row r="122" spans="1:2" ht="19.5" hidden="1" customHeight="1" outlineLevel="1" thickTop="1" thickBot="1" x14ac:dyDescent="0.5">
      <c r="A122" s="71" t="s">
        <v>231</v>
      </c>
      <c r="B122" s="72"/>
    </row>
    <row r="123" spans="1:2" ht="15.5" hidden="1" customHeight="1" outlineLevel="1" thickTop="1" thickBot="1" x14ac:dyDescent="0.4">
      <c r="A123" s="69"/>
      <c r="B123" s="70"/>
    </row>
    <row r="124" spans="1:2" ht="19.5" hidden="1" customHeight="1" outlineLevel="1" thickTop="1" thickBot="1" x14ac:dyDescent="0.5">
      <c r="A124" s="71" t="s">
        <v>232</v>
      </c>
      <c r="B124" s="72"/>
    </row>
    <row r="125" spans="1:2" ht="15.5" hidden="1" customHeight="1" outlineLevel="1" thickTop="1" thickBot="1" x14ac:dyDescent="0.4">
      <c r="A125" s="69"/>
      <c r="B125" s="70"/>
    </row>
    <row r="126" spans="1:2" ht="19.5" hidden="1" customHeight="1" outlineLevel="1" thickTop="1" thickBot="1" x14ac:dyDescent="0.5">
      <c r="A126" s="71" t="s">
        <v>233</v>
      </c>
      <c r="B126" s="72"/>
    </row>
    <row r="127" spans="1:2" ht="15.5" hidden="1" customHeight="1" outlineLevel="1" thickTop="1" thickBot="1" x14ac:dyDescent="0.4">
      <c r="A127" s="69"/>
      <c r="B127" s="70"/>
    </row>
    <row r="128" spans="1:2" ht="14.5" hidden="1" customHeight="1" outlineLevel="1" x14ac:dyDescent="0.35"/>
    <row r="129" spans="1:2" collapsed="1" x14ac:dyDescent="0.35">
      <c r="A129" s="64" t="s">
        <v>224</v>
      </c>
    </row>
    <row r="131" spans="1:2" ht="18.5" x14ac:dyDescent="0.45">
      <c r="A131" s="27" t="s">
        <v>239</v>
      </c>
      <c r="B131" s="27" t="s">
        <v>226</v>
      </c>
    </row>
    <row r="132" spans="1:2" ht="14.5" hidden="1" customHeight="1" outlineLevel="1" x14ac:dyDescent="0.35"/>
    <row r="133" spans="1:2" ht="19.5" hidden="1" customHeight="1" outlineLevel="1" thickTop="1" thickBot="1" x14ac:dyDescent="0.4">
      <c r="A133" s="65" t="s">
        <v>52</v>
      </c>
      <c r="B133" s="66"/>
    </row>
    <row r="134" spans="1:2" ht="19.5" hidden="1" customHeight="1" outlineLevel="1" thickTop="1" thickBot="1" x14ac:dyDescent="0.4">
      <c r="A134" s="65" t="s">
        <v>227</v>
      </c>
      <c r="B134" s="66"/>
    </row>
    <row r="135" spans="1:2" ht="14.5" hidden="1" customHeight="1" outlineLevel="1" x14ac:dyDescent="0.35"/>
    <row r="136" spans="1:2" ht="19.5" hidden="1" customHeight="1" outlineLevel="1" thickTop="1" thickBot="1" x14ac:dyDescent="0.4">
      <c r="A136" s="67" t="s">
        <v>228</v>
      </c>
      <c r="B136" s="68"/>
    </row>
    <row r="137" spans="1:2" ht="15.5" hidden="1" customHeight="1" outlineLevel="1" thickTop="1" thickBot="1" x14ac:dyDescent="0.4">
      <c r="A137" s="69"/>
      <c r="B137" s="70"/>
    </row>
    <row r="138" spans="1:2" ht="19.5" hidden="1" customHeight="1" outlineLevel="1" thickTop="1" thickBot="1" x14ac:dyDescent="0.4">
      <c r="A138" s="67" t="s">
        <v>229</v>
      </c>
      <c r="B138" s="68"/>
    </row>
    <row r="139" spans="1:2" ht="15.5" hidden="1" customHeight="1" outlineLevel="1" thickTop="1" thickBot="1" x14ac:dyDescent="0.4">
      <c r="A139" s="69"/>
      <c r="B139" s="70"/>
    </row>
    <row r="140" spans="1:2" ht="19.5" hidden="1" customHeight="1" outlineLevel="1" thickTop="1" thickBot="1" x14ac:dyDescent="0.5">
      <c r="A140" s="71" t="s">
        <v>230</v>
      </c>
      <c r="B140" s="72"/>
    </row>
    <row r="141" spans="1:2" ht="15.5" hidden="1" customHeight="1" outlineLevel="1" thickTop="1" thickBot="1" x14ac:dyDescent="0.4">
      <c r="A141" s="69"/>
      <c r="B141" s="70"/>
    </row>
    <row r="142" spans="1:2" ht="19.5" hidden="1" customHeight="1" outlineLevel="1" thickTop="1" thickBot="1" x14ac:dyDescent="0.5">
      <c r="A142" s="71" t="s">
        <v>231</v>
      </c>
      <c r="B142" s="72"/>
    </row>
    <row r="143" spans="1:2" ht="15.5" hidden="1" customHeight="1" outlineLevel="1" thickTop="1" thickBot="1" x14ac:dyDescent="0.4">
      <c r="A143" s="69"/>
      <c r="B143" s="70"/>
    </row>
    <row r="144" spans="1:2" ht="19.5" hidden="1" customHeight="1" outlineLevel="1" thickTop="1" thickBot="1" x14ac:dyDescent="0.5">
      <c r="A144" s="71" t="s">
        <v>232</v>
      </c>
      <c r="B144" s="72"/>
    </row>
    <row r="145" spans="1:2" ht="15.5" hidden="1" customHeight="1" outlineLevel="1" thickTop="1" thickBot="1" x14ac:dyDescent="0.4">
      <c r="A145" s="69"/>
      <c r="B145" s="70"/>
    </row>
    <row r="146" spans="1:2" ht="19.5" hidden="1" customHeight="1" outlineLevel="1" thickTop="1" thickBot="1" x14ac:dyDescent="0.5">
      <c r="A146" s="71" t="s">
        <v>233</v>
      </c>
      <c r="B146" s="72"/>
    </row>
    <row r="147" spans="1:2" ht="15.5" hidden="1" customHeight="1" outlineLevel="1" thickTop="1" thickBot="1" x14ac:dyDescent="0.4">
      <c r="A147" s="69"/>
      <c r="B147" s="70"/>
    </row>
    <row r="148" spans="1:2" ht="14.5" hidden="1" customHeight="1" outlineLevel="1" x14ac:dyDescent="0.35"/>
    <row r="149" spans="1:2" collapsed="1" x14ac:dyDescent="0.35">
      <c r="A149" s="64" t="s">
        <v>224</v>
      </c>
    </row>
    <row r="151" spans="1:2" ht="18.5" x14ac:dyDescent="0.45">
      <c r="A151" s="27" t="s">
        <v>240</v>
      </c>
      <c r="B151" s="27" t="s">
        <v>226</v>
      </c>
    </row>
    <row r="152" spans="1:2" ht="14.5" hidden="1" customHeight="1" outlineLevel="1" x14ac:dyDescent="0.35"/>
    <row r="153" spans="1:2" ht="19.5" hidden="1" customHeight="1" outlineLevel="1" thickTop="1" thickBot="1" x14ac:dyDescent="0.4">
      <c r="A153" s="65" t="s">
        <v>52</v>
      </c>
      <c r="B153" s="66"/>
    </row>
    <row r="154" spans="1:2" ht="19.5" hidden="1" customHeight="1" outlineLevel="1" thickTop="1" thickBot="1" x14ac:dyDescent="0.4">
      <c r="A154" s="65" t="s">
        <v>227</v>
      </c>
      <c r="B154" s="66"/>
    </row>
    <row r="155" spans="1:2" ht="14.5" hidden="1" customHeight="1" outlineLevel="1" x14ac:dyDescent="0.35"/>
    <row r="156" spans="1:2" ht="19.5" hidden="1" customHeight="1" outlineLevel="1" thickTop="1" thickBot="1" x14ac:dyDescent="0.4">
      <c r="A156" s="67" t="s">
        <v>228</v>
      </c>
      <c r="B156" s="68"/>
    </row>
    <row r="157" spans="1:2" ht="15.5" hidden="1" customHeight="1" outlineLevel="1" thickTop="1" thickBot="1" x14ac:dyDescent="0.4">
      <c r="A157" s="69"/>
      <c r="B157" s="70"/>
    </row>
    <row r="158" spans="1:2" ht="19.5" hidden="1" customHeight="1" outlineLevel="1" thickTop="1" thickBot="1" x14ac:dyDescent="0.4">
      <c r="A158" s="67" t="s">
        <v>229</v>
      </c>
      <c r="B158" s="68"/>
    </row>
    <row r="159" spans="1:2" ht="15.5" hidden="1" customHeight="1" outlineLevel="1" thickTop="1" thickBot="1" x14ac:dyDescent="0.4">
      <c r="A159" s="69"/>
      <c r="B159" s="70"/>
    </row>
    <row r="160" spans="1:2" ht="19.5" hidden="1" customHeight="1" outlineLevel="1" thickTop="1" thickBot="1" x14ac:dyDescent="0.5">
      <c r="A160" s="71" t="s">
        <v>230</v>
      </c>
      <c r="B160" s="72"/>
    </row>
    <row r="161" spans="1:2" ht="15.5" hidden="1" customHeight="1" outlineLevel="1" thickTop="1" thickBot="1" x14ac:dyDescent="0.4">
      <c r="A161" s="69"/>
      <c r="B161" s="70"/>
    </row>
    <row r="162" spans="1:2" ht="19.5" hidden="1" customHeight="1" outlineLevel="1" thickTop="1" thickBot="1" x14ac:dyDescent="0.5">
      <c r="A162" s="71" t="s">
        <v>231</v>
      </c>
      <c r="B162" s="72"/>
    </row>
    <row r="163" spans="1:2" ht="15.5" hidden="1" customHeight="1" outlineLevel="1" thickTop="1" thickBot="1" x14ac:dyDescent="0.4">
      <c r="A163" s="69"/>
      <c r="B163" s="70"/>
    </row>
    <row r="164" spans="1:2" ht="19.5" hidden="1" customHeight="1" outlineLevel="1" thickTop="1" thickBot="1" x14ac:dyDescent="0.5">
      <c r="A164" s="71" t="s">
        <v>232</v>
      </c>
      <c r="B164" s="72"/>
    </row>
    <row r="165" spans="1:2" ht="15.5" hidden="1" customHeight="1" outlineLevel="1" thickTop="1" thickBot="1" x14ac:dyDescent="0.4">
      <c r="A165" s="69"/>
      <c r="B165" s="70"/>
    </row>
    <row r="166" spans="1:2" ht="19.5" hidden="1" customHeight="1" outlineLevel="1" thickTop="1" thickBot="1" x14ac:dyDescent="0.5">
      <c r="A166" s="71" t="s">
        <v>233</v>
      </c>
      <c r="B166" s="72"/>
    </row>
    <row r="167" spans="1:2" ht="15.5" hidden="1" customHeight="1" outlineLevel="1" thickTop="1" thickBot="1" x14ac:dyDescent="0.4">
      <c r="A167" s="69"/>
      <c r="B167" s="70"/>
    </row>
    <row r="168" spans="1:2" ht="14.5" hidden="1" customHeight="1" outlineLevel="1" x14ac:dyDescent="0.35"/>
    <row r="169" spans="1:2" collapsed="1" x14ac:dyDescent="0.35">
      <c r="A169" s="64" t="s">
        <v>224</v>
      </c>
    </row>
    <row r="171" spans="1:2" ht="18.5" x14ac:dyDescent="0.45">
      <c r="A171" s="27" t="s">
        <v>241</v>
      </c>
      <c r="B171" s="27" t="s">
        <v>226</v>
      </c>
    </row>
    <row r="172" spans="1:2" ht="14.5" hidden="1" customHeight="1" outlineLevel="1" x14ac:dyDescent="0.35"/>
    <row r="173" spans="1:2" ht="19.5" hidden="1" customHeight="1" outlineLevel="1" thickTop="1" thickBot="1" x14ac:dyDescent="0.4">
      <c r="A173" s="65" t="s">
        <v>52</v>
      </c>
      <c r="B173" s="66"/>
    </row>
    <row r="174" spans="1:2" ht="19.5" hidden="1" customHeight="1" outlineLevel="1" thickTop="1" thickBot="1" x14ac:dyDescent="0.4">
      <c r="A174" s="65" t="s">
        <v>227</v>
      </c>
      <c r="B174" s="66"/>
    </row>
    <row r="175" spans="1:2" ht="14.5" hidden="1" customHeight="1" outlineLevel="1" x14ac:dyDescent="0.35"/>
    <row r="176" spans="1:2" ht="19.5" hidden="1" customHeight="1" outlineLevel="1" thickTop="1" thickBot="1" x14ac:dyDescent="0.4">
      <c r="A176" s="67" t="s">
        <v>228</v>
      </c>
      <c r="B176" s="68"/>
    </row>
    <row r="177" spans="1:2" ht="15.5" hidden="1" customHeight="1" outlineLevel="1" thickTop="1" thickBot="1" x14ac:dyDescent="0.4">
      <c r="A177" s="69"/>
      <c r="B177" s="70"/>
    </row>
    <row r="178" spans="1:2" ht="19.5" hidden="1" customHeight="1" outlineLevel="1" thickTop="1" thickBot="1" x14ac:dyDescent="0.4">
      <c r="A178" s="67" t="s">
        <v>229</v>
      </c>
      <c r="B178" s="68"/>
    </row>
    <row r="179" spans="1:2" ht="15.5" hidden="1" customHeight="1" outlineLevel="1" thickTop="1" thickBot="1" x14ac:dyDescent="0.4">
      <c r="A179" s="69"/>
      <c r="B179" s="70"/>
    </row>
    <row r="180" spans="1:2" ht="19.5" hidden="1" customHeight="1" outlineLevel="1" thickTop="1" thickBot="1" x14ac:dyDescent="0.5">
      <c r="A180" s="71" t="s">
        <v>230</v>
      </c>
      <c r="B180" s="72"/>
    </row>
    <row r="181" spans="1:2" ht="15.5" hidden="1" customHeight="1" outlineLevel="1" thickTop="1" thickBot="1" x14ac:dyDescent="0.4">
      <c r="A181" s="69"/>
      <c r="B181" s="70"/>
    </row>
    <row r="182" spans="1:2" ht="19.5" hidden="1" customHeight="1" outlineLevel="1" thickTop="1" thickBot="1" x14ac:dyDescent="0.5">
      <c r="A182" s="71" t="s">
        <v>231</v>
      </c>
      <c r="B182" s="72"/>
    </row>
    <row r="183" spans="1:2" ht="15.5" hidden="1" customHeight="1" outlineLevel="1" thickTop="1" thickBot="1" x14ac:dyDescent="0.4">
      <c r="A183" s="69"/>
      <c r="B183" s="70"/>
    </row>
    <row r="184" spans="1:2" ht="19.5" hidden="1" customHeight="1" outlineLevel="1" thickTop="1" thickBot="1" x14ac:dyDescent="0.5">
      <c r="A184" s="71" t="s">
        <v>232</v>
      </c>
      <c r="B184" s="72"/>
    </row>
    <row r="185" spans="1:2" ht="15.5" hidden="1" customHeight="1" outlineLevel="1" thickTop="1" thickBot="1" x14ac:dyDescent="0.4">
      <c r="A185" s="69"/>
      <c r="B185" s="70"/>
    </row>
    <row r="186" spans="1:2" ht="19.5" hidden="1" customHeight="1" outlineLevel="1" thickTop="1" thickBot="1" x14ac:dyDescent="0.5">
      <c r="A186" s="71" t="s">
        <v>233</v>
      </c>
      <c r="B186" s="72"/>
    </row>
    <row r="187" spans="1:2" ht="15.5" hidden="1" customHeight="1" outlineLevel="1" thickTop="1" thickBot="1" x14ac:dyDescent="0.4">
      <c r="A187" s="69"/>
      <c r="B187" s="70"/>
    </row>
    <row r="188" spans="1:2" ht="14.5" hidden="1" customHeight="1" outlineLevel="1" x14ac:dyDescent="0.35"/>
    <row r="189" spans="1:2" collapsed="1" x14ac:dyDescent="0.35">
      <c r="A189" s="64" t="s">
        <v>224</v>
      </c>
    </row>
    <row r="191" spans="1:2" ht="18.5" x14ac:dyDescent="0.45">
      <c r="A191" s="27" t="s">
        <v>242</v>
      </c>
      <c r="B191" s="27" t="s">
        <v>226</v>
      </c>
    </row>
    <row r="192" spans="1:2" ht="14.5" hidden="1" customHeight="1" outlineLevel="1" x14ac:dyDescent="0.35"/>
    <row r="193" spans="1:2" ht="19.5" hidden="1" customHeight="1" outlineLevel="1" thickTop="1" thickBot="1" x14ac:dyDescent="0.4">
      <c r="A193" s="65" t="s">
        <v>52</v>
      </c>
      <c r="B193" s="66"/>
    </row>
    <row r="194" spans="1:2" ht="19.5" hidden="1" customHeight="1" outlineLevel="1" thickTop="1" thickBot="1" x14ac:dyDescent="0.4">
      <c r="A194" s="65" t="s">
        <v>227</v>
      </c>
      <c r="B194" s="66"/>
    </row>
    <row r="195" spans="1:2" ht="14.5" hidden="1" customHeight="1" outlineLevel="1" x14ac:dyDescent="0.35"/>
    <row r="196" spans="1:2" ht="19.5" hidden="1" customHeight="1" outlineLevel="1" thickTop="1" thickBot="1" x14ac:dyDescent="0.4">
      <c r="A196" s="67" t="s">
        <v>228</v>
      </c>
      <c r="B196" s="68"/>
    </row>
    <row r="197" spans="1:2" ht="15.5" hidden="1" customHeight="1" outlineLevel="1" thickTop="1" thickBot="1" x14ac:dyDescent="0.4">
      <c r="A197" s="69"/>
      <c r="B197" s="70"/>
    </row>
    <row r="198" spans="1:2" ht="19.5" hidden="1" customHeight="1" outlineLevel="1" thickTop="1" thickBot="1" x14ac:dyDescent="0.4">
      <c r="A198" s="67" t="s">
        <v>229</v>
      </c>
      <c r="B198" s="68"/>
    </row>
    <row r="199" spans="1:2" ht="15.5" hidden="1" customHeight="1" outlineLevel="1" thickTop="1" thickBot="1" x14ac:dyDescent="0.4">
      <c r="A199" s="69"/>
      <c r="B199" s="70"/>
    </row>
    <row r="200" spans="1:2" ht="19.5" hidden="1" customHeight="1" outlineLevel="1" thickTop="1" thickBot="1" x14ac:dyDescent="0.5">
      <c r="A200" s="71" t="s">
        <v>230</v>
      </c>
      <c r="B200" s="72"/>
    </row>
    <row r="201" spans="1:2" ht="15.5" hidden="1" customHeight="1" outlineLevel="1" thickTop="1" thickBot="1" x14ac:dyDescent="0.4">
      <c r="A201" s="69"/>
      <c r="B201" s="70"/>
    </row>
    <row r="202" spans="1:2" ht="19.5" hidden="1" customHeight="1" outlineLevel="1" thickTop="1" thickBot="1" x14ac:dyDescent="0.5">
      <c r="A202" s="71" t="s">
        <v>231</v>
      </c>
      <c r="B202" s="72"/>
    </row>
    <row r="203" spans="1:2" ht="15.5" hidden="1" customHeight="1" outlineLevel="1" thickTop="1" thickBot="1" x14ac:dyDescent="0.4">
      <c r="A203" s="69"/>
      <c r="B203" s="70"/>
    </row>
    <row r="204" spans="1:2" ht="19.5" hidden="1" customHeight="1" outlineLevel="1" thickTop="1" thickBot="1" x14ac:dyDescent="0.5">
      <c r="A204" s="71" t="s">
        <v>232</v>
      </c>
      <c r="B204" s="72"/>
    </row>
    <row r="205" spans="1:2" ht="15.5" hidden="1" customHeight="1" outlineLevel="1" thickTop="1" thickBot="1" x14ac:dyDescent="0.4">
      <c r="A205" s="69"/>
      <c r="B205" s="70"/>
    </row>
    <row r="206" spans="1:2" ht="19.5" hidden="1" customHeight="1" outlineLevel="1" thickTop="1" thickBot="1" x14ac:dyDescent="0.5">
      <c r="A206" s="71" t="s">
        <v>233</v>
      </c>
      <c r="B206" s="72"/>
    </row>
    <row r="207" spans="1:2" ht="15.5" hidden="1" customHeight="1" outlineLevel="1" thickTop="1" thickBot="1" x14ac:dyDescent="0.4">
      <c r="A207" s="69"/>
      <c r="B207" s="70"/>
    </row>
    <row r="208" spans="1:2" ht="14.5" hidden="1" customHeight="1" outlineLevel="1" x14ac:dyDescent="0.35"/>
    <row r="209" spans="1:2" collapsed="1" x14ac:dyDescent="0.35">
      <c r="A209" s="64" t="s">
        <v>224</v>
      </c>
    </row>
    <row r="211" spans="1:2" ht="18.5" x14ac:dyDescent="0.45">
      <c r="A211" s="27" t="s">
        <v>243</v>
      </c>
      <c r="B211" s="27" t="s">
        <v>226</v>
      </c>
    </row>
    <row r="212" spans="1:2" ht="14.5" hidden="1" customHeight="1" outlineLevel="1" x14ac:dyDescent="0.35"/>
    <row r="213" spans="1:2" ht="19.5" hidden="1" customHeight="1" outlineLevel="1" thickTop="1" thickBot="1" x14ac:dyDescent="0.4">
      <c r="A213" s="65" t="s">
        <v>52</v>
      </c>
      <c r="B213" s="66"/>
    </row>
    <row r="214" spans="1:2" ht="19.5" hidden="1" customHeight="1" outlineLevel="1" thickTop="1" thickBot="1" x14ac:dyDescent="0.4">
      <c r="A214" s="65" t="s">
        <v>227</v>
      </c>
      <c r="B214" s="66"/>
    </row>
    <row r="215" spans="1:2" ht="14.5" hidden="1" customHeight="1" outlineLevel="1" x14ac:dyDescent="0.35"/>
    <row r="216" spans="1:2" ht="19.5" hidden="1" customHeight="1" outlineLevel="1" thickTop="1" thickBot="1" x14ac:dyDescent="0.4">
      <c r="A216" s="67" t="s">
        <v>228</v>
      </c>
      <c r="B216" s="68"/>
    </row>
    <row r="217" spans="1:2" ht="15.5" hidden="1" customHeight="1" outlineLevel="1" thickTop="1" thickBot="1" x14ac:dyDescent="0.4">
      <c r="A217" s="69"/>
      <c r="B217" s="70"/>
    </row>
    <row r="218" spans="1:2" ht="19.5" hidden="1" customHeight="1" outlineLevel="1" thickTop="1" thickBot="1" x14ac:dyDescent="0.4">
      <c r="A218" s="67" t="s">
        <v>229</v>
      </c>
      <c r="B218" s="68"/>
    </row>
    <row r="219" spans="1:2" ht="15.5" hidden="1" customHeight="1" outlineLevel="1" thickTop="1" thickBot="1" x14ac:dyDescent="0.4">
      <c r="A219" s="69"/>
      <c r="B219" s="70"/>
    </row>
    <row r="220" spans="1:2" ht="19.5" hidden="1" customHeight="1" outlineLevel="1" thickTop="1" thickBot="1" x14ac:dyDescent="0.5">
      <c r="A220" s="71" t="s">
        <v>230</v>
      </c>
      <c r="B220" s="72"/>
    </row>
    <row r="221" spans="1:2" ht="15.5" hidden="1" customHeight="1" outlineLevel="1" thickTop="1" thickBot="1" x14ac:dyDescent="0.4">
      <c r="A221" s="69"/>
      <c r="B221" s="70"/>
    </row>
    <row r="222" spans="1:2" ht="19.5" hidden="1" customHeight="1" outlineLevel="1" thickTop="1" thickBot="1" x14ac:dyDescent="0.5">
      <c r="A222" s="71" t="s">
        <v>231</v>
      </c>
      <c r="B222" s="72"/>
    </row>
    <row r="223" spans="1:2" ht="15.5" hidden="1" customHeight="1" outlineLevel="1" thickTop="1" thickBot="1" x14ac:dyDescent="0.4">
      <c r="A223" s="69"/>
      <c r="B223" s="70"/>
    </row>
    <row r="224" spans="1:2" ht="19.5" hidden="1" customHeight="1" outlineLevel="1" thickTop="1" thickBot="1" x14ac:dyDescent="0.5">
      <c r="A224" s="71" t="s">
        <v>232</v>
      </c>
      <c r="B224" s="72"/>
    </row>
    <row r="225" spans="1:2" ht="15.5" hidden="1" customHeight="1" outlineLevel="1" thickTop="1" thickBot="1" x14ac:dyDescent="0.4">
      <c r="A225" s="69"/>
      <c r="B225" s="70"/>
    </row>
    <row r="226" spans="1:2" ht="19.5" hidden="1" customHeight="1" outlineLevel="1" thickTop="1" thickBot="1" x14ac:dyDescent="0.5">
      <c r="A226" s="71" t="s">
        <v>233</v>
      </c>
      <c r="B226" s="72"/>
    </row>
    <row r="227" spans="1:2" ht="15.5" hidden="1" customHeight="1" outlineLevel="1" thickTop="1" thickBot="1" x14ac:dyDescent="0.4">
      <c r="A227" s="69"/>
      <c r="B227" s="70"/>
    </row>
    <row r="228" spans="1:2" ht="14.5" hidden="1" customHeight="1" outlineLevel="1" x14ac:dyDescent="0.35"/>
    <row r="229" spans="1:2" collapsed="1" x14ac:dyDescent="0.35">
      <c r="A229" s="64" t="s">
        <v>224</v>
      </c>
    </row>
    <row r="231" spans="1:2" ht="18.5" x14ac:dyDescent="0.45">
      <c r="A231" s="27" t="s">
        <v>244</v>
      </c>
      <c r="B231" s="27" t="s">
        <v>245</v>
      </c>
    </row>
    <row r="232" spans="1:2" hidden="1" outlineLevel="1" x14ac:dyDescent="0.35"/>
    <row r="233" spans="1:2" ht="19.5" hidden="1" outlineLevel="1" thickTop="1" thickBot="1" x14ac:dyDescent="0.4">
      <c r="A233" s="65" t="s">
        <v>52</v>
      </c>
      <c r="B233" s="66"/>
    </row>
    <row r="234" spans="1:2" ht="19.5" hidden="1" outlineLevel="1" thickTop="1" thickBot="1" x14ac:dyDescent="0.4">
      <c r="A234" s="65" t="s">
        <v>227</v>
      </c>
      <c r="B234" s="66"/>
    </row>
    <row r="235" spans="1:2" hidden="1" outlineLevel="1" x14ac:dyDescent="0.35"/>
    <row r="236" spans="1:2" ht="19.5" hidden="1" outlineLevel="1" thickTop="1" thickBot="1" x14ac:dyDescent="0.4">
      <c r="A236" s="67" t="s">
        <v>228</v>
      </c>
      <c r="B236" s="68"/>
    </row>
    <row r="237" spans="1:2" ht="15.5" hidden="1" outlineLevel="1" thickTop="1" thickBot="1" x14ac:dyDescent="0.4">
      <c r="A237" s="69"/>
      <c r="B237" s="70"/>
    </row>
    <row r="238" spans="1:2" ht="19.5" hidden="1" outlineLevel="1" thickTop="1" thickBot="1" x14ac:dyDescent="0.4">
      <c r="A238" s="67" t="s">
        <v>229</v>
      </c>
      <c r="B238" s="68"/>
    </row>
    <row r="239" spans="1:2" ht="15.5" hidden="1" outlineLevel="1" thickTop="1" thickBot="1" x14ac:dyDescent="0.4">
      <c r="A239" s="69"/>
      <c r="B239" s="70"/>
    </row>
    <row r="240" spans="1:2" ht="19.5" hidden="1" outlineLevel="1" thickTop="1" thickBot="1" x14ac:dyDescent="0.5">
      <c r="A240" s="71" t="s">
        <v>230</v>
      </c>
      <c r="B240" s="72"/>
    </row>
    <row r="241" spans="1:2" ht="15.5" hidden="1" outlineLevel="1" thickTop="1" thickBot="1" x14ac:dyDescent="0.4">
      <c r="A241" s="69"/>
      <c r="B241" s="70"/>
    </row>
    <row r="242" spans="1:2" ht="19.5" hidden="1" outlineLevel="1" thickTop="1" thickBot="1" x14ac:dyDescent="0.5">
      <c r="A242" s="71" t="s">
        <v>231</v>
      </c>
      <c r="B242" s="72"/>
    </row>
    <row r="243" spans="1:2" ht="15.5" hidden="1" outlineLevel="1" thickTop="1" thickBot="1" x14ac:dyDescent="0.4">
      <c r="A243" s="69"/>
      <c r="B243" s="70"/>
    </row>
    <row r="244" spans="1:2" ht="19.5" hidden="1" outlineLevel="1" thickTop="1" thickBot="1" x14ac:dyDescent="0.5">
      <c r="A244" s="71" t="s">
        <v>232</v>
      </c>
      <c r="B244" s="72"/>
    </row>
    <row r="245" spans="1:2" ht="15.5" hidden="1" outlineLevel="1" thickTop="1" thickBot="1" x14ac:dyDescent="0.4">
      <c r="A245" s="69"/>
      <c r="B245" s="70"/>
    </row>
    <row r="246" spans="1:2" ht="19.5" hidden="1" outlineLevel="1" thickTop="1" thickBot="1" x14ac:dyDescent="0.5">
      <c r="A246" s="71" t="s">
        <v>233</v>
      </c>
      <c r="B246" s="72"/>
    </row>
    <row r="247" spans="1:2" ht="15.5" hidden="1" outlineLevel="1" thickTop="1" thickBot="1" x14ac:dyDescent="0.4">
      <c r="A247" s="69"/>
      <c r="B247" s="70"/>
    </row>
    <row r="248" spans="1:2" hidden="1" outlineLevel="1" x14ac:dyDescent="0.35"/>
    <row r="249" spans="1:2" collapsed="1" x14ac:dyDescent="0.35">
      <c r="A249" s="64" t="s">
        <v>224</v>
      </c>
    </row>
    <row r="251" spans="1:2" ht="18.5" x14ac:dyDescent="0.45">
      <c r="A251" s="27" t="s">
        <v>246</v>
      </c>
      <c r="B251" s="27" t="s">
        <v>247</v>
      </c>
    </row>
    <row r="252" spans="1:2" hidden="1" outlineLevel="1" x14ac:dyDescent="0.35"/>
    <row r="253" spans="1:2" ht="19.5" hidden="1" outlineLevel="1" thickTop="1" thickBot="1" x14ac:dyDescent="0.4">
      <c r="A253" s="65" t="s">
        <v>52</v>
      </c>
      <c r="B253" s="66"/>
    </row>
    <row r="254" spans="1:2" ht="19.5" hidden="1" outlineLevel="1" thickTop="1" thickBot="1" x14ac:dyDescent="0.4">
      <c r="A254" s="65" t="s">
        <v>227</v>
      </c>
      <c r="B254" s="66"/>
    </row>
    <row r="255" spans="1:2" hidden="1" outlineLevel="1" x14ac:dyDescent="0.35"/>
    <row r="256" spans="1:2" ht="19.5" hidden="1" outlineLevel="1" thickTop="1" thickBot="1" x14ac:dyDescent="0.4">
      <c r="A256" s="67" t="s">
        <v>228</v>
      </c>
      <c r="B256" s="68"/>
    </row>
    <row r="257" spans="1:2" ht="15.5" hidden="1" outlineLevel="1" thickTop="1" thickBot="1" x14ac:dyDescent="0.4">
      <c r="A257" s="69"/>
      <c r="B257" s="70"/>
    </row>
    <row r="258" spans="1:2" ht="19.5" hidden="1" outlineLevel="1" thickTop="1" thickBot="1" x14ac:dyDescent="0.4">
      <c r="A258" s="67" t="s">
        <v>229</v>
      </c>
      <c r="B258" s="68"/>
    </row>
    <row r="259" spans="1:2" ht="15.5" hidden="1" outlineLevel="1" thickTop="1" thickBot="1" x14ac:dyDescent="0.4">
      <c r="A259" s="69"/>
      <c r="B259" s="70"/>
    </row>
    <row r="260" spans="1:2" ht="19.5" hidden="1" outlineLevel="1" thickTop="1" thickBot="1" x14ac:dyDescent="0.5">
      <c r="A260" s="71" t="s">
        <v>230</v>
      </c>
      <c r="B260" s="72"/>
    </row>
    <row r="261" spans="1:2" ht="15.5" hidden="1" outlineLevel="1" thickTop="1" thickBot="1" x14ac:dyDescent="0.4">
      <c r="A261" s="69"/>
      <c r="B261" s="70"/>
    </row>
    <row r="262" spans="1:2" ht="19.5" hidden="1" outlineLevel="1" thickTop="1" thickBot="1" x14ac:dyDescent="0.5">
      <c r="A262" s="71" t="s">
        <v>231</v>
      </c>
      <c r="B262" s="72"/>
    </row>
    <row r="263" spans="1:2" ht="15.5" hidden="1" outlineLevel="1" thickTop="1" thickBot="1" x14ac:dyDescent="0.4">
      <c r="A263" s="69"/>
      <c r="B263" s="70"/>
    </row>
    <row r="264" spans="1:2" ht="19.5" hidden="1" outlineLevel="1" thickTop="1" thickBot="1" x14ac:dyDescent="0.5">
      <c r="A264" s="71" t="s">
        <v>232</v>
      </c>
      <c r="B264" s="72"/>
    </row>
    <row r="265" spans="1:2" ht="15.5" hidden="1" outlineLevel="1" thickTop="1" thickBot="1" x14ac:dyDescent="0.4">
      <c r="A265" s="69"/>
      <c r="B265" s="70"/>
    </row>
    <row r="266" spans="1:2" ht="19.5" hidden="1" outlineLevel="1" thickTop="1" thickBot="1" x14ac:dyDescent="0.5">
      <c r="A266" s="71" t="s">
        <v>233</v>
      </c>
      <c r="B266" s="72"/>
    </row>
    <row r="267" spans="1:2" ht="15.5" hidden="1" outlineLevel="1" thickTop="1" thickBot="1" x14ac:dyDescent="0.4">
      <c r="A267" s="69"/>
      <c r="B267" s="70"/>
    </row>
    <row r="268" spans="1:2" hidden="1" outlineLevel="1" x14ac:dyDescent="0.35"/>
    <row r="269" spans="1:2" collapsed="1" x14ac:dyDescent="0.35">
      <c r="A269" s="64" t="s">
        <v>224</v>
      </c>
    </row>
    <row r="271" spans="1:2" ht="18.5" x14ac:dyDescent="0.45">
      <c r="A271" s="27" t="s">
        <v>248</v>
      </c>
      <c r="B271" s="27" t="s">
        <v>226</v>
      </c>
    </row>
    <row r="272" spans="1:2" hidden="1" outlineLevel="1" x14ac:dyDescent="0.35"/>
    <row r="273" spans="1:2" ht="19.5" hidden="1" outlineLevel="1" thickTop="1" thickBot="1" x14ac:dyDescent="0.4">
      <c r="A273" s="65" t="s">
        <v>52</v>
      </c>
      <c r="B273" s="66"/>
    </row>
    <row r="274" spans="1:2" ht="19.5" hidden="1" outlineLevel="1" thickTop="1" thickBot="1" x14ac:dyDescent="0.4">
      <c r="A274" s="65" t="s">
        <v>227</v>
      </c>
      <c r="B274" s="66"/>
    </row>
    <row r="275" spans="1:2" hidden="1" outlineLevel="1" x14ac:dyDescent="0.35"/>
    <row r="276" spans="1:2" ht="19.5" hidden="1" outlineLevel="1" thickTop="1" thickBot="1" x14ac:dyDescent="0.4">
      <c r="A276" s="67" t="s">
        <v>228</v>
      </c>
      <c r="B276" s="68"/>
    </row>
    <row r="277" spans="1:2" ht="15.5" hidden="1" outlineLevel="1" thickTop="1" thickBot="1" x14ac:dyDescent="0.4">
      <c r="A277" s="69"/>
      <c r="B277" s="70"/>
    </row>
    <row r="278" spans="1:2" ht="19.5" hidden="1" outlineLevel="1" thickTop="1" thickBot="1" x14ac:dyDescent="0.4">
      <c r="A278" s="67" t="s">
        <v>229</v>
      </c>
      <c r="B278" s="68"/>
    </row>
    <row r="279" spans="1:2" ht="15.5" hidden="1" outlineLevel="1" thickTop="1" thickBot="1" x14ac:dyDescent="0.4">
      <c r="A279" s="69"/>
      <c r="B279" s="70"/>
    </row>
    <row r="280" spans="1:2" ht="19.5" hidden="1" outlineLevel="1" thickTop="1" thickBot="1" x14ac:dyDescent="0.5">
      <c r="A280" s="71" t="s">
        <v>230</v>
      </c>
      <c r="B280" s="72"/>
    </row>
    <row r="281" spans="1:2" ht="15.5" hidden="1" outlineLevel="1" thickTop="1" thickBot="1" x14ac:dyDescent="0.4">
      <c r="A281" s="69"/>
      <c r="B281" s="70"/>
    </row>
    <row r="282" spans="1:2" ht="19.5" hidden="1" outlineLevel="1" thickTop="1" thickBot="1" x14ac:dyDescent="0.5">
      <c r="A282" s="71" t="s">
        <v>231</v>
      </c>
      <c r="B282" s="72"/>
    </row>
    <row r="283" spans="1:2" ht="15.5" hidden="1" outlineLevel="1" thickTop="1" thickBot="1" x14ac:dyDescent="0.4">
      <c r="A283" s="69"/>
      <c r="B283" s="70"/>
    </row>
    <row r="284" spans="1:2" ht="19.5" hidden="1" outlineLevel="1" thickTop="1" thickBot="1" x14ac:dyDescent="0.5">
      <c r="A284" s="71" t="s">
        <v>232</v>
      </c>
      <c r="B284" s="72"/>
    </row>
    <row r="285" spans="1:2" ht="15.5" hidden="1" outlineLevel="1" thickTop="1" thickBot="1" x14ac:dyDescent="0.4">
      <c r="A285" s="69"/>
      <c r="B285" s="70"/>
    </row>
    <row r="286" spans="1:2" ht="19.5" hidden="1" outlineLevel="1" thickTop="1" thickBot="1" x14ac:dyDescent="0.5">
      <c r="A286" s="71" t="s">
        <v>233</v>
      </c>
      <c r="B286" s="72"/>
    </row>
    <row r="287" spans="1:2" ht="15.5" hidden="1" outlineLevel="1" thickTop="1" thickBot="1" x14ac:dyDescent="0.4">
      <c r="A287" s="69"/>
      <c r="B287" s="70"/>
    </row>
    <row r="288" spans="1:2" hidden="1" outlineLevel="1" x14ac:dyDescent="0.35"/>
    <row r="289" spans="1:2" collapsed="1" x14ac:dyDescent="0.35">
      <c r="A289" s="64" t="s">
        <v>224</v>
      </c>
    </row>
    <row r="291" spans="1:2" ht="18.5" x14ac:dyDescent="0.45">
      <c r="A291" s="27" t="s">
        <v>249</v>
      </c>
      <c r="B291" s="27" t="s">
        <v>226</v>
      </c>
    </row>
    <row r="292" spans="1:2" hidden="1" outlineLevel="1" x14ac:dyDescent="0.35"/>
    <row r="293" spans="1:2" ht="19.5" hidden="1" outlineLevel="1" thickTop="1" thickBot="1" x14ac:dyDescent="0.4">
      <c r="A293" s="65" t="s">
        <v>52</v>
      </c>
      <c r="B293" s="66"/>
    </row>
    <row r="294" spans="1:2" ht="19.5" hidden="1" outlineLevel="1" thickTop="1" thickBot="1" x14ac:dyDescent="0.4">
      <c r="A294" s="65" t="s">
        <v>227</v>
      </c>
      <c r="B294" s="66"/>
    </row>
    <row r="295" spans="1:2" hidden="1" outlineLevel="1" x14ac:dyDescent="0.35"/>
    <row r="296" spans="1:2" ht="19.5" hidden="1" outlineLevel="1" thickTop="1" thickBot="1" x14ac:dyDescent="0.4">
      <c r="A296" s="67" t="s">
        <v>228</v>
      </c>
      <c r="B296" s="68"/>
    </row>
    <row r="297" spans="1:2" ht="15.5" hidden="1" outlineLevel="1" thickTop="1" thickBot="1" x14ac:dyDescent="0.4">
      <c r="A297" s="69"/>
      <c r="B297" s="70"/>
    </row>
    <row r="298" spans="1:2" ht="19.5" hidden="1" outlineLevel="1" thickTop="1" thickBot="1" x14ac:dyDescent="0.4">
      <c r="A298" s="67" t="s">
        <v>229</v>
      </c>
      <c r="B298" s="68"/>
    </row>
    <row r="299" spans="1:2" ht="15.5" hidden="1" outlineLevel="1" thickTop="1" thickBot="1" x14ac:dyDescent="0.4">
      <c r="A299" s="69"/>
      <c r="B299" s="70"/>
    </row>
    <row r="300" spans="1:2" ht="19.5" hidden="1" outlineLevel="1" thickTop="1" thickBot="1" x14ac:dyDescent="0.5">
      <c r="A300" s="71" t="s">
        <v>230</v>
      </c>
      <c r="B300" s="72"/>
    </row>
    <row r="301" spans="1:2" ht="15.5" hidden="1" outlineLevel="1" thickTop="1" thickBot="1" x14ac:dyDescent="0.4">
      <c r="A301" s="69"/>
      <c r="B301" s="70"/>
    </row>
    <row r="302" spans="1:2" ht="19.5" hidden="1" outlineLevel="1" thickTop="1" thickBot="1" x14ac:dyDescent="0.5">
      <c r="A302" s="71" t="s">
        <v>231</v>
      </c>
      <c r="B302" s="72"/>
    </row>
    <row r="303" spans="1:2" ht="15.5" hidden="1" outlineLevel="1" thickTop="1" thickBot="1" x14ac:dyDescent="0.4">
      <c r="A303" s="69"/>
      <c r="B303" s="70"/>
    </row>
    <row r="304" spans="1:2" ht="19.5" hidden="1" outlineLevel="1" thickTop="1" thickBot="1" x14ac:dyDescent="0.5">
      <c r="A304" s="71" t="s">
        <v>232</v>
      </c>
      <c r="B304" s="72"/>
    </row>
    <row r="305" spans="1:2" ht="15.5" hidden="1" outlineLevel="1" thickTop="1" thickBot="1" x14ac:dyDescent="0.4">
      <c r="A305" s="69"/>
      <c r="B305" s="70"/>
    </row>
    <row r="306" spans="1:2" ht="19.5" hidden="1" outlineLevel="1" thickTop="1" thickBot="1" x14ac:dyDescent="0.5">
      <c r="A306" s="71" t="s">
        <v>233</v>
      </c>
      <c r="B306" s="72"/>
    </row>
    <row r="307" spans="1:2" ht="15.5" hidden="1" outlineLevel="1" thickTop="1" thickBot="1" x14ac:dyDescent="0.4">
      <c r="A307" s="69"/>
      <c r="B307" s="70"/>
    </row>
    <row r="308" spans="1:2" hidden="1" outlineLevel="1" x14ac:dyDescent="0.35"/>
    <row r="309" spans="1:2" collapsed="1" x14ac:dyDescent="0.35">
      <c r="A309" s="64" t="s">
        <v>224</v>
      </c>
    </row>
    <row r="311" spans="1:2" ht="18.5" x14ac:dyDescent="0.45">
      <c r="A311" s="27" t="s">
        <v>250</v>
      </c>
      <c r="B311" s="27" t="s">
        <v>226</v>
      </c>
    </row>
    <row r="312" spans="1:2" hidden="1" outlineLevel="1" x14ac:dyDescent="0.35"/>
    <row r="313" spans="1:2" ht="19.5" hidden="1" outlineLevel="1" thickTop="1" thickBot="1" x14ac:dyDescent="0.4">
      <c r="A313" s="65" t="s">
        <v>52</v>
      </c>
      <c r="B313" s="66"/>
    </row>
    <row r="314" spans="1:2" ht="19.5" hidden="1" outlineLevel="1" thickTop="1" thickBot="1" x14ac:dyDescent="0.4">
      <c r="A314" s="65" t="s">
        <v>227</v>
      </c>
      <c r="B314" s="66"/>
    </row>
    <row r="315" spans="1:2" hidden="1" outlineLevel="1" x14ac:dyDescent="0.35"/>
    <row r="316" spans="1:2" ht="19.5" hidden="1" outlineLevel="1" thickTop="1" thickBot="1" x14ac:dyDescent="0.4">
      <c r="A316" s="67" t="s">
        <v>228</v>
      </c>
      <c r="B316" s="68"/>
    </row>
    <row r="317" spans="1:2" ht="15.5" hidden="1" outlineLevel="1" thickTop="1" thickBot="1" x14ac:dyDescent="0.4">
      <c r="A317" s="69"/>
      <c r="B317" s="70"/>
    </row>
    <row r="318" spans="1:2" ht="19.5" hidden="1" outlineLevel="1" thickTop="1" thickBot="1" x14ac:dyDescent="0.4">
      <c r="A318" s="67" t="s">
        <v>229</v>
      </c>
      <c r="B318" s="68"/>
    </row>
    <row r="319" spans="1:2" ht="15.5" hidden="1" outlineLevel="1" thickTop="1" thickBot="1" x14ac:dyDescent="0.4">
      <c r="A319" s="69"/>
      <c r="B319" s="70"/>
    </row>
    <row r="320" spans="1:2" ht="19.5" hidden="1" outlineLevel="1" thickTop="1" thickBot="1" x14ac:dyDescent="0.5">
      <c r="A320" s="71" t="s">
        <v>230</v>
      </c>
      <c r="B320" s="72"/>
    </row>
    <row r="321" spans="1:2" ht="15.5" hidden="1" outlineLevel="1" thickTop="1" thickBot="1" x14ac:dyDescent="0.4">
      <c r="A321" s="69"/>
      <c r="B321" s="70"/>
    </row>
    <row r="322" spans="1:2" ht="19.5" hidden="1" outlineLevel="1" thickTop="1" thickBot="1" x14ac:dyDescent="0.5">
      <c r="A322" s="71" t="s">
        <v>231</v>
      </c>
      <c r="B322" s="72"/>
    </row>
    <row r="323" spans="1:2" ht="15.5" hidden="1" outlineLevel="1" thickTop="1" thickBot="1" x14ac:dyDescent="0.4">
      <c r="A323" s="69"/>
      <c r="B323" s="70"/>
    </row>
    <row r="324" spans="1:2" ht="19.5" hidden="1" outlineLevel="1" thickTop="1" thickBot="1" x14ac:dyDescent="0.5">
      <c r="A324" s="71" t="s">
        <v>232</v>
      </c>
      <c r="B324" s="72"/>
    </row>
    <row r="325" spans="1:2" ht="15.5" hidden="1" outlineLevel="1" thickTop="1" thickBot="1" x14ac:dyDescent="0.4">
      <c r="A325" s="69"/>
      <c r="B325" s="70"/>
    </row>
    <row r="326" spans="1:2" ht="19.5" hidden="1" outlineLevel="1" thickTop="1" thickBot="1" x14ac:dyDescent="0.5">
      <c r="A326" s="71" t="s">
        <v>233</v>
      </c>
      <c r="B326" s="72"/>
    </row>
    <row r="327" spans="1:2" ht="15.5" hidden="1" outlineLevel="1" thickTop="1" thickBot="1" x14ac:dyDescent="0.4">
      <c r="A327" s="69"/>
      <c r="B327" s="70"/>
    </row>
    <row r="328" spans="1:2" hidden="1" outlineLevel="1" x14ac:dyDescent="0.35"/>
    <row r="329" spans="1:2" collapsed="1" x14ac:dyDescent="0.35">
      <c r="A329" s="64" t="s">
        <v>224</v>
      </c>
    </row>
    <row r="331" spans="1:2" ht="18.5" x14ac:dyDescent="0.45">
      <c r="A331" s="27" t="s">
        <v>251</v>
      </c>
      <c r="B331" s="27" t="s">
        <v>226</v>
      </c>
    </row>
    <row r="332" spans="1:2" hidden="1" outlineLevel="1" x14ac:dyDescent="0.35"/>
    <row r="333" spans="1:2" ht="19.5" hidden="1" outlineLevel="1" thickTop="1" thickBot="1" x14ac:dyDescent="0.4">
      <c r="A333" s="65" t="s">
        <v>52</v>
      </c>
      <c r="B333" s="66"/>
    </row>
    <row r="334" spans="1:2" ht="19.5" hidden="1" outlineLevel="1" thickTop="1" thickBot="1" x14ac:dyDescent="0.4">
      <c r="A334" s="65" t="s">
        <v>227</v>
      </c>
      <c r="B334" s="66"/>
    </row>
    <row r="335" spans="1:2" hidden="1" outlineLevel="1" x14ac:dyDescent="0.35"/>
    <row r="336" spans="1:2" ht="19.5" hidden="1" outlineLevel="1" thickTop="1" thickBot="1" x14ac:dyDescent="0.4">
      <c r="A336" s="67" t="s">
        <v>228</v>
      </c>
      <c r="B336" s="68"/>
    </row>
    <row r="337" spans="1:2" ht="15.5" hidden="1" outlineLevel="1" thickTop="1" thickBot="1" x14ac:dyDescent="0.4">
      <c r="A337" s="69"/>
      <c r="B337" s="70"/>
    </row>
    <row r="338" spans="1:2" ht="19.5" hidden="1" outlineLevel="1" thickTop="1" thickBot="1" x14ac:dyDescent="0.4">
      <c r="A338" s="67" t="s">
        <v>229</v>
      </c>
      <c r="B338" s="68"/>
    </row>
    <row r="339" spans="1:2" ht="15.5" hidden="1" outlineLevel="1" thickTop="1" thickBot="1" x14ac:dyDescent="0.4">
      <c r="A339" s="69"/>
      <c r="B339" s="70"/>
    </row>
    <row r="340" spans="1:2" ht="19.5" hidden="1" outlineLevel="1" thickTop="1" thickBot="1" x14ac:dyDescent="0.5">
      <c r="A340" s="71" t="s">
        <v>230</v>
      </c>
      <c r="B340" s="72"/>
    </row>
    <row r="341" spans="1:2" ht="15.5" hidden="1" outlineLevel="1" thickTop="1" thickBot="1" x14ac:dyDescent="0.4">
      <c r="A341" s="69"/>
      <c r="B341" s="70"/>
    </row>
    <row r="342" spans="1:2" ht="19.5" hidden="1" outlineLevel="1" thickTop="1" thickBot="1" x14ac:dyDescent="0.5">
      <c r="A342" s="71" t="s">
        <v>231</v>
      </c>
      <c r="B342" s="72"/>
    </row>
    <row r="343" spans="1:2" ht="15.5" hidden="1" outlineLevel="1" thickTop="1" thickBot="1" x14ac:dyDescent="0.4">
      <c r="A343" s="69"/>
      <c r="B343" s="70"/>
    </row>
    <row r="344" spans="1:2" ht="19.5" hidden="1" outlineLevel="1" thickTop="1" thickBot="1" x14ac:dyDescent="0.5">
      <c r="A344" s="71" t="s">
        <v>232</v>
      </c>
      <c r="B344" s="72"/>
    </row>
    <row r="345" spans="1:2" ht="15.5" hidden="1" outlineLevel="1" thickTop="1" thickBot="1" x14ac:dyDescent="0.4">
      <c r="A345" s="69"/>
      <c r="B345" s="70"/>
    </row>
    <row r="346" spans="1:2" ht="19.5" hidden="1" outlineLevel="1" thickTop="1" thickBot="1" x14ac:dyDescent="0.5">
      <c r="A346" s="71" t="s">
        <v>233</v>
      </c>
      <c r="B346" s="72"/>
    </row>
    <row r="347" spans="1:2" ht="15.5" hidden="1" outlineLevel="1" thickTop="1" thickBot="1" x14ac:dyDescent="0.4">
      <c r="A347" s="69"/>
      <c r="B347" s="70"/>
    </row>
    <row r="348" spans="1:2" hidden="1" outlineLevel="1" x14ac:dyDescent="0.35"/>
    <row r="349" spans="1:2" collapsed="1" x14ac:dyDescent="0.35">
      <c r="A349" s="64" t="s">
        <v>224</v>
      </c>
    </row>
    <row r="351" spans="1:2" ht="18.5" x14ac:dyDescent="0.45">
      <c r="A351" s="27" t="s">
        <v>252</v>
      </c>
      <c r="B351" s="27" t="s">
        <v>226</v>
      </c>
    </row>
    <row r="352" spans="1:2" hidden="1" outlineLevel="1" x14ac:dyDescent="0.35"/>
    <row r="353" spans="1:2" ht="19.5" hidden="1" outlineLevel="1" thickTop="1" thickBot="1" x14ac:dyDescent="0.4">
      <c r="A353" s="65" t="s">
        <v>52</v>
      </c>
      <c r="B353" s="66"/>
    </row>
    <row r="354" spans="1:2" ht="19.5" hidden="1" outlineLevel="1" thickTop="1" thickBot="1" x14ac:dyDescent="0.4">
      <c r="A354" s="65" t="s">
        <v>227</v>
      </c>
      <c r="B354" s="66"/>
    </row>
    <row r="355" spans="1:2" hidden="1" outlineLevel="1" x14ac:dyDescent="0.35"/>
    <row r="356" spans="1:2" ht="19.5" hidden="1" outlineLevel="1" thickTop="1" thickBot="1" x14ac:dyDescent="0.4">
      <c r="A356" s="67" t="s">
        <v>228</v>
      </c>
      <c r="B356" s="68"/>
    </row>
    <row r="357" spans="1:2" ht="15.5" hidden="1" outlineLevel="1" thickTop="1" thickBot="1" x14ac:dyDescent="0.4">
      <c r="A357" s="69"/>
      <c r="B357" s="70"/>
    </row>
    <row r="358" spans="1:2" ht="19.5" hidden="1" outlineLevel="1" thickTop="1" thickBot="1" x14ac:dyDescent="0.4">
      <c r="A358" s="67" t="s">
        <v>229</v>
      </c>
      <c r="B358" s="68"/>
    </row>
    <row r="359" spans="1:2" ht="15.5" hidden="1" outlineLevel="1" thickTop="1" thickBot="1" x14ac:dyDescent="0.4">
      <c r="A359" s="69"/>
      <c r="B359" s="70"/>
    </row>
    <row r="360" spans="1:2" ht="19.5" hidden="1" outlineLevel="1" thickTop="1" thickBot="1" x14ac:dyDescent="0.5">
      <c r="A360" s="71" t="s">
        <v>230</v>
      </c>
      <c r="B360" s="72"/>
    </row>
    <row r="361" spans="1:2" ht="15.5" hidden="1" outlineLevel="1" thickTop="1" thickBot="1" x14ac:dyDescent="0.4">
      <c r="A361" s="69"/>
      <c r="B361" s="70"/>
    </row>
    <row r="362" spans="1:2" ht="19.5" hidden="1" outlineLevel="1" thickTop="1" thickBot="1" x14ac:dyDescent="0.5">
      <c r="A362" s="71" t="s">
        <v>231</v>
      </c>
      <c r="B362" s="72"/>
    </row>
    <row r="363" spans="1:2" ht="15.5" hidden="1" outlineLevel="1" thickTop="1" thickBot="1" x14ac:dyDescent="0.4">
      <c r="A363" s="69"/>
      <c r="B363" s="70"/>
    </row>
    <row r="364" spans="1:2" ht="19.5" hidden="1" outlineLevel="1" thickTop="1" thickBot="1" x14ac:dyDescent="0.5">
      <c r="A364" s="71" t="s">
        <v>232</v>
      </c>
      <c r="B364" s="72"/>
    </row>
    <row r="365" spans="1:2" ht="15.5" hidden="1" outlineLevel="1" thickTop="1" thickBot="1" x14ac:dyDescent="0.4">
      <c r="A365" s="69"/>
      <c r="B365" s="70"/>
    </row>
    <row r="366" spans="1:2" ht="19.5" hidden="1" outlineLevel="1" thickTop="1" thickBot="1" x14ac:dyDescent="0.5">
      <c r="A366" s="71" t="s">
        <v>233</v>
      </c>
      <c r="B366" s="72"/>
    </row>
    <row r="367" spans="1:2" ht="15.5" hidden="1" outlineLevel="1" thickTop="1" thickBot="1" x14ac:dyDescent="0.4">
      <c r="A367" s="69"/>
      <c r="B367" s="70"/>
    </row>
    <row r="368" spans="1:2" hidden="1" outlineLevel="1" x14ac:dyDescent="0.35"/>
    <row r="369" spans="1:2" collapsed="1" x14ac:dyDescent="0.35">
      <c r="A369" s="64" t="s">
        <v>224</v>
      </c>
    </row>
    <row r="371" spans="1:2" ht="18.5" x14ac:dyDescent="0.45">
      <c r="A371" s="27" t="s">
        <v>253</v>
      </c>
      <c r="B371" s="27" t="s">
        <v>226</v>
      </c>
    </row>
    <row r="372" spans="1:2" hidden="1" outlineLevel="1" x14ac:dyDescent="0.35"/>
    <row r="373" spans="1:2" ht="19.5" hidden="1" outlineLevel="1" thickTop="1" thickBot="1" x14ac:dyDescent="0.4">
      <c r="A373" s="65" t="s">
        <v>52</v>
      </c>
      <c r="B373" s="66"/>
    </row>
    <row r="374" spans="1:2" ht="19.5" hidden="1" outlineLevel="1" thickTop="1" thickBot="1" x14ac:dyDescent="0.4">
      <c r="A374" s="65" t="s">
        <v>227</v>
      </c>
      <c r="B374" s="66"/>
    </row>
    <row r="375" spans="1:2" hidden="1" outlineLevel="1" x14ac:dyDescent="0.35"/>
    <row r="376" spans="1:2" ht="19.5" hidden="1" outlineLevel="1" thickTop="1" thickBot="1" x14ac:dyDescent="0.4">
      <c r="A376" s="67" t="s">
        <v>228</v>
      </c>
      <c r="B376" s="68"/>
    </row>
    <row r="377" spans="1:2" ht="15.5" hidden="1" outlineLevel="1" thickTop="1" thickBot="1" x14ac:dyDescent="0.4">
      <c r="A377" s="69"/>
      <c r="B377" s="70"/>
    </row>
    <row r="378" spans="1:2" ht="19.5" hidden="1" outlineLevel="1" thickTop="1" thickBot="1" x14ac:dyDescent="0.4">
      <c r="A378" s="67" t="s">
        <v>229</v>
      </c>
      <c r="B378" s="68"/>
    </row>
    <row r="379" spans="1:2" ht="15.5" hidden="1" outlineLevel="1" thickTop="1" thickBot="1" x14ac:dyDescent="0.4">
      <c r="A379" s="69"/>
      <c r="B379" s="70"/>
    </row>
    <row r="380" spans="1:2" ht="19.5" hidden="1" outlineLevel="1" thickTop="1" thickBot="1" x14ac:dyDescent="0.5">
      <c r="A380" s="71" t="s">
        <v>230</v>
      </c>
      <c r="B380" s="72"/>
    </row>
    <row r="381" spans="1:2" ht="15.5" hidden="1" outlineLevel="1" thickTop="1" thickBot="1" x14ac:dyDescent="0.4">
      <c r="A381" s="69"/>
      <c r="B381" s="70"/>
    </row>
    <row r="382" spans="1:2" ht="19.5" hidden="1" outlineLevel="1" thickTop="1" thickBot="1" x14ac:dyDescent="0.5">
      <c r="A382" s="71" t="s">
        <v>231</v>
      </c>
      <c r="B382" s="72"/>
    </row>
    <row r="383" spans="1:2" ht="15.5" hidden="1" outlineLevel="1" thickTop="1" thickBot="1" x14ac:dyDescent="0.4">
      <c r="A383" s="69"/>
      <c r="B383" s="70"/>
    </row>
    <row r="384" spans="1:2" ht="19.5" hidden="1" outlineLevel="1" thickTop="1" thickBot="1" x14ac:dyDescent="0.5">
      <c r="A384" s="71" t="s">
        <v>232</v>
      </c>
      <c r="B384" s="72"/>
    </row>
    <row r="385" spans="1:2" ht="15.5" hidden="1" outlineLevel="1" thickTop="1" thickBot="1" x14ac:dyDescent="0.4">
      <c r="A385" s="69"/>
      <c r="B385" s="70"/>
    </row>
    <row r="386" spans="1:2" ht="19.5" hidden="1" outlineLevel="1" thickTop="1" thickBot="1" x14ac:dyDescent="0.5">
      <c r="A386" s="71" t="s">
        <v>233</v>
      </c>
      <c r="B386" s="72"/>
    </row>
    <row r="387" spans="1:2" ht="15.5" hidden="1" outlineLevel="1" thickTop="1" thickBot="1" x14ac:dyDescent="0.4">
      <c r="A387" s="69"/>
      <c r="B387" s="70"/>
    </row>
    <row r="388" spans="1:2" hidden="1" outlineLevel="1" x14ac:dyDescent="0.35"/>
    <row r="389" spans="1:2" collapsed="1" x14ac:dyDescent="0.35">
      <c r="A389" s="64" t="s">
        <v>224</v>
      </c>
    </row>
    <row r="391" spans="1:2" ht="18.5" x14ac:dyDescent="0.45">
      <c r="A391" s="27" t="s">
        <v>254</v>
      </c>
      <c r="B391" s="27" t="s">
        <v>226</v>
      </c>
    </row>
    <row r="392" spans="1:2" hidden="1" outlineLevel="1" x14ac:dyDescent="0.35"/>
    <row r="393" spans="1:2" ht="19.5" hidden="1" outlineLevel="1" thickTop="1" thickBot="1" x14ac:dyDescent="0.4">
      <c r="A393" s="65" t="s">
        <v>52</v>
      </c>
      <c r="B393" s="66"/>
    </row>
    <row r="394" spans="1:2" ht="19.5" hidden="1" outlineLevel="1" thickTop="1" thickBot="1" x14ac:dyDescent="0.4">
      <c r="A394" s="65" t="s">
        <v>227</v>
      </c>
      <c r="B394" s="66"/>
    </row>
    <row r="395" spans="1:2" hidden="1" outlineLevel="1" x14ac:dyDescent="0.35"/>
    <row r="396" spans="1:2" ht="19.5" hidden="1" outlineLevel="1" thickTop="1" thickBot="1" x14ac:dyDescent="0.4">
      <c r="A396" s="67" t="s">
        <v>228</v>
      </c>
      <c r="B396" s="68"/>
    </row>
    <row r="397" spans="1:2" ht="15.5" hidden="1" outlineLevel="1" thickTop="1" thickBot="1" x14ac:dyDescent="0.4">
      <c r="A397" s="69"/>
      <c r="B397" s="70"/>
    </row>
    <row r="398" spans="1:2" ht="19.5" hidden="1" outlineLevel="1" thickTop="1" thickBot="1" x14ac:dyDescent="0.4">
      <c r="A398" s="67" t="s">
        <v>229</v>
      </c>
      <c r="B398" s="68"/>
    </row>
    <row r="399" spans="1:2" ht="15.5" hidden="1" outlineLevel="1" thickTop="1" thickBot="1" x14ac:dyDescent="0.4">
      <c r="A399" s="69"/>
      <c r="B399" s="70"/>
    </row>
    <row r="400" spans="1:2" ht="19.5" hidden="1" outlineLevel="1" thickTop="1" thickBot="1" x14ac:dyDescent="0.5">
      <c r="A400" s="71" t="s">
        <v>230</v>
      </c>
      <c r="B400" s="72"/>
    </row>
    <row r="401" spans="1:2" ht="15.5" hidden="1" outlineLevel="1" thickTop="1" thickBot="1" x14ac:dyDescent="0.4">
      <c r="A401" s="69"/>
      <c r="B401" s="70"/>
    </row>
    <row r="402" spans="1:2" ht="19.5" hidden="1" outlineLevel="1" thickTop="1" thickBot="1" x14ac:dyDescent="0.5">
      <c r="A402" s="71" t="s">
        <v>231</v>
      </c>
      <c r="B402" s="72"/>
    </row>
    <row r="403" spans="1:2" ht="15.5" hidden="1" outlineLevel="1" thickTop="1" thickBot="1" x14ac:dyDescent="0.4">
      <c r="A403" s="69"/>
      <c r="B403" s="70"/>
    </row>
    <row r="404" spans="1:2" ht="19.5" hidden="1" outlineLevel="1" thickTop="1" thickBot="1" x14ac:dyDescent="0.5">
      <c r="A404" s="71" t="s">
        <v>232</v>
      </c>
      <c r="B404" s="72"/>
    </row>
    <row r="405" spans="1:2" ht="15.5" hidden="1" outlineLevel="1" thickTop="1" thickBot="1" x14ac:dyDescent="0.4">
      <c r="A405" s="69"/>
      <c r="B405" s="70"/>
    </row>
    <row r="406" spans="1:2" ht="19.5" hidden="1" outlineLevel="1" thickTop="1" thickBot="1" x14ac:dyDescent="0.5">
      <c r="A406" s="71" t="s">
        <v>233</v>
      </c>
      <c r="B406" s="72"/>
    </row>
    <row r="407" spans="1:2" ht="15.5" hidden="1" outlineLevel="1" thickTop="1" thickBot="1" x14ac:dyDescent="0.4">
      <c r="A407" s="69"/>
      <c r="B407" s="70"/>
    </row>
    <row r="408" spans="1:2" hidden="1" outlineLevel="1" x14ac:dyDescent="0.35"/>
    <row r="409" spans="1:2" collapsed="1" x14ac:dyDescent="0.35">
      <c r="A409" s="64" t="s">
        <v>224</v>
      </c>
    </row>
    <row r="411" spans="1:2" ht="18.5" x14ac:dyDescent="0.45">
      <c r="A411" s="27" t="s">
        <v>255</v>
      </c>
      <c r="B411" s="27" t="s">
        <v>226</v>
      </c>
    </row>
    <row r="412" spans="1:2" hidden="1" outlineLevel="1" x14ac:dyDescent="0.35"/>
    <row r="413" spans="1:2" ht="19.5" hidden="1" outlineLevel="1" thickTop="1" thickBot="1" x14ac:dyDescent="0.4">
      <c r="A413" s="65" t="s">
        <v>52</v>
      </c>
      <c r="B413" s="66"/>
    </row>
    <row r="414" spans="1:2" ht="19.5" hidden="1" outlineLevel="1" thickTop="1" thickBot="1" x14ac:dyDescent="0.4">
      <c r="A414" s="65" t="s">
        <v>227</v>
      </c>
      <c r="B414" s="66"/>
    </row>
    <row r="415" spans="1:2" hidden="1" outlineLevel="1" x14ac:dyDescent="0.35"/>
    <row r="416" spans="1:2" ht="19.5" hidden="1" outlineLevel="1" thickTop="1" thickBot="1" x14ac:dyDescent="0.4">
      <c r="A416" s="67" t="s">
        <v>228</v>
      </c>
      <c r="B416" s="68"/>
    </row>
    <row r="417" spans="1:2" ht="15.5" hidden="1" outlineLevel="1" thickTop="1" thickBot="1" x14ac:dyDescent="0.4">
      <c r="A417" s="69"/>
      <c r="B417" s="70"/>
    </row>
    <row r="418" spans="1:2" ht="19.5" hidden="1" outlineLevel="1" thickTop="1" thickBot="1" x14ac:dyDescent="0.4">
      <c r="A418" s="67" t="s">
        <v>229</v>
      </c>
      <c r="B418" s="68"/>
    </row>
    <row r="419" spans="1:2" ht="15.5" hidden="1" outlineLevel="1" thickTop="1" thickBot="1" x14ac:dyDescent="0.4">
      <c r="A419" s="69"/>
      <c r="B419" s="70"/>
    </row>
    <row r="420" spans="1:2" ht="19.5" hidden="1" outlineLevel="1" thickTop="1" thickBot="1" x14ac:dyDescent="0.5">
      <c r="A420" s="71" t="s">
        <v>230</v>
      </c>
      <c r="B420" s="72"/>
    </row>
    <row r="421" spans="1:2" ht="15.5" hidden="1" outlineLevel="1" thickTop="1" thickBot="1" x14ac:dyDescent="0.4">
      <c r="A421" s="69"/>
      <c r="B421" s="70"/>
    </row>
    <row r="422" spans="1:2" ht="19.5" hidden="1" outlineLevel="1" thickTop="1" thickBot="1" x14ac:dyDescent="0.5">
      <c r="A422" s="71" t="s">
        <v>231</v>
      </c>
      <c r="B422" s="72"/>
    </row>
    <row r="423" spans="1:2" ht="15.5" hidden="1" outlineLevel="1" thickTop="1" thickBot="1" x14ac:dyDescent="0.4">
      <c r="A423" s="69"/>
      <c r="B423" s="70"/>
    </row>
    <row r="424" spans="1:2" ht="19.5" hidden="1" outlineLevel="1" thickTop="1" thickBot="1" x14ac:dyDescent="0.5">
      <c r="A424" s="71" t="s">
        <v>232</v>
      </c>
      <c r="B424" s="72"/>
    </row>
    <row r="425" spans="1:2" ht="15.5" hidden="1" outlineLevel="1" thickTop="1" thickBot="1" x14ac:dyDescent="0.4">
      <c r="A425" s="69"/>
      <c r="B425" s="70"/>
    </row>
    <row r="426" spans="1:2" ht="19.5" hidden="1" outlineLevel="1" thickTop="1" thickBot="1" x14ac:dyDescent="0.5">
      <c r="A426" s="71" t="s">
        <v>233</v>
      </c>
      <c r="B426" s="72"/>
    </row>
    <row r="427" spans="1:2" ht="15.5" hidden="1" outlineLevel="1" thickTop="1" thickBot="1" x14ac:dyDescent="0.4">
      <c r="A427" s="69"/>
      <c r="B427" s="70"/>
    </row>
    <row r="428" spans="1:2" hidden="1" outlineLevel="1" x14ac:dyDescent="0.35"/>
    <row r="429" spans="1:2" collapsed="1" x14ac:dyDescent="0.35">
      <c r="A429" s="64" t="s">
        <v>224</v>
      </c>
    </row>
    <row r="431" spans="1:2" ht="18.5" x14ac:dyDescent="0.45">
      <c r="A431" s="27" t="s">
        <v>256</v>
      </c>
      <c r="B431" s="27" t="s">
        <v>226</v>
      </c>
    </row>
    <row r="432" spans="1:2" hidden="1" outlineLevel="1" x14ac:dyDescent="0.35"/>
    <row r="433" spans="1:2" ht="19.5" hidden="1" outlineLevel="1" thickTop="1" thickBot="1" x14ac:dyDescent="0.4">
      <c r="A433" s="65" t="s">
        <v>52</v>
      </c>
      <c r="B433" s="66"/>
    </row>
    <row r="434" spans="1:2" ht="19.5" hidden="1" outlineLevel="1" thickTop="1" thickBot="1" x14ac:dyDescent="0.4">
      <c r="A434" s="65" t="s">
        <v>227</v>
      </c>
      <c r="B434" s="66"/>
    </row>
    <row r="435" spans="1:2" hidden="1" outlineLevel="1" x14ac:dyDescent="0.35"/>
    <row r="436" spans="1:2" ht="19.5" hidden="1" outlineLevel="1" thickTop="1" thickBot="1" x14ac:dyDescent="0.4">
      <c r="A436" s="67" t="s">
        <v>228</v>
      </c>
      <c r="B436" s="68"/>
    </row>
    <row r="437" spans="1:2" ht="15.5" hidden="1" outlineLevel="1" thickTop="1" thickBot="1" x14ac:dyDescent="0.4">
      <c r="A437" s="69"/>
      <c r="B437" s="70"/>
    </row>
    <row r="438" spans="1:2" ht="19.5" hidden="1" outlineLevel="1" thickTop="1" thickBot="1" x14ac:dyDescent="0.4">
      <c r="A438" s="67" t="s">
        <v>229</v>
      </c>
      <c r="B438" s="68"/>
    </row>
    <row r="439" spans="1:2" ht="15.5" hidden="1" outlineLevel="1" thickTop="1" thickBot="1" x14ac:dyDescent="0.4">
      <c r="A439" s="69"/>
      <c r="B439" s="70"/>
    </row>
    <row r="440" spans="1:2" ht="19.5" hidden="1" outlineLevel="1" thickTop="1" thickBot="1" x14ac:dyDescent="0.5">
      <c r="A440" s="71" t="s">
        <v>230</v>
      </c>
      <c r="B440" s="72"/>
    </row>
    <row r="441" spans="1:2" ht="15.5" hidden="1" outlineLevel="1" thickTop="1" thickBot="1" x14ac:dyDescent="0.4">
      <c r="A441" s="69"/>
      <c r="B441" s="70"/>
    </row>
    <row r="442" spans="1:2" ht="19.5" hidden="1" outlineLevel="1" thickTop="1" thickBot="1" x14ac:dyDescent="0.5">
      <c r="A442" s="71" t="s">
        <v>231</v>
      </c>
      <c r="B442" s="72"/>
    </row>
    <row r="443" spans="1:2" ht="15.5" hidden="1" outlineLevel="1" thickTop="1" thickBot="1" x14ac:dyDescent="0.4">
      <c r="A443" s="69"/>
      <c r="B443" s="70"/>
    </row>
    <row r="444" spans="1:2" ht="19.5" hidden="1" outlineLevel="1" thickTop="1" thickBot="1" x14ac:dyDescent="0.5">
      <c r="A444" s="71" t="s">
        <v>232</v>
      </c>
      <c r="B444" s="72"/>
    </row>
    <row r="445" spans="1:2" ht="15.5" hidden="1" outlineLevel="1" thickTop="1" thickBot="1" x14ac:dyDescent="0.4">
      <c r="A445" s="69"/>
      <c r="B445" s="70"/>
    </row>
    <row r="446" spans="1:2" ht="19.5" hidden="1" outlineLevel="1" thickTop="1" thickBot="1" x14ac:dyDescent="0.5">
      <c r="A446" s="71" t="s">
        <v>233</v>
      </c>
      <c r="B446" s="72"/>
    </row>
    <row r="447" spans="1:2" ht="15.5" hidden="1" outlineLevel="1" thickTop="1" thickBot="1" x14ac:dyDescent="0.4">
      <c r="A447" s="69"/>
      <c r="B447" s="70"/>
    </row>
    <row r="448" spans="1:2" hidden="1" outlineLevel="1" x14ac:dyDescent="0.35"/>
    <row r="449" spans="1:2" collapsed="1" x14ac:dyDescent="0.35">
      <c r="A449" s="64" t="s">
        <v>224</v>
      </c>
    </row>
    <row r="451" spans="1:2" ht="18.5" x14ac:dyDescent="0.45">
      <c r="A451" s="27" t="s">
        <v>257</v>
      </c>
      <c r="B451" s="27" t="s">
        <v>226</v>
      </c>
    </row>
    <row r="452" spans="1:2" hidden="1" outlineLevel="1" x14ac:dyDescent="0.35"/>
    <row r="453" spans="1:2" ht="19.5" hidden="1" outlineLevel="1" thickTop="1" thickBot="1" x14ac:dyDescent="0.4">
      <c r="A453" s="65" t="s">
        <v>52</v>
      </c>
      <c r="B453" s="66"/>
    </row>
    <row r="454" spans="1:2" ht="19.5" hidden="1" outlineLevel="1" thickTop="1" thickBot="1" x14ac:dyDescent="0.4">
      <c r="A454" s="65" t="s">
        <v>227</v>
      </c>
      <c r="B454" s="66"/>
    </row>
    <row r="455" spans="1:2" hidden="1" outlineLevel="1" x14ac:dyDescent="0.35"/>
    <row r="456" spans="1:2" ht="19.5" hidden="1" outlineLevel="1" thickTop="1" thickBot="1" x14ac:dyDescent="0.4">
      <c r="A456" s="67" t="s">
        <v>228</v>
      </c>
      <c r="B456" s="68"/>
    </row>
    <row r="457" spans="1:2" ht="15.5" hidden="1" outlineLevel="1" thickTop="1" thickBot="1" x14ac:dyDescent="0.4">
      <c r="A457" s="69"/>
      <c r="B457" s="70"/>
    </row>
    <row r="458" spans="1:2" ht="19.5" hidden="1" outlineLevel="1" thickTop="1" thickBot="1" x14ac:dyDescent="0.4">
      <c r="A458" s="67" t="s">
        <v>229</v>
      </c>
      <c r="B458" s="68"/>
    </row>
    <row r="459" spans="1:2" ht="15.5" hidden="1" outlineLevel="1" thickTop="1" thickBot="1" x14ac:dyDescent="0.4">
      <c r="A459" s="69"/>
      <c r="B459" s="70"/>
    </row>
    <row r="460" spans="1:2" ht="19.5" hidden="1" outlineLevel="1" thickTop="1" thickBot="1" x14ac:dyDescent="0.5">
      <c r="A460" s="71" t="s">
        <v>230</v>
      </c>
      <c r="B460" s="72"/>
    </row>
    <row r="461" spans="1:2" ht="15.5" hidden="1" outlineLevel="1" thickTop="1" thickBot="1" x14ac:dyDescent="0.4">
      <c r="A461" s="69"/>
      <c r="B461" s="70"/>
    </row>
    <row r="462" spans="1:2" ht="19.5" hidden="1" outlineLevel="1" thickTop="1" thickBot="1" x14ac:dyDescent="0.5">
      <c r="A462" s="71" t="s">
        <v>231</v>
      </c>
      <c r="B462" s="72"/>
    </row>
    <row r="463" spans="1:2" ht="15.5" hidden="1" outlineLevel="1" thickTop="1" thickBot="1" x14ac:dyDescent="0.4">
      <c r="A463" s="69"/>
      <c r="B463" s="70"/>
    </row>
    <row r="464" spans="1:2" ht="19.5" hidden="1" outlineLevel="1" thickTop="1" thickBot="1" x14ac:dyDescent="0.5">
      <c r="A464" s="71" t="s">
        <v>232</v>
      </c>
      <c r="B464" s="72"/>
    </row>
    <row r="465" spans="1:2" ht="15.5" hidden="1" outlineLevel="1" thickTop="1" thickBot="1" x14ac:dyDescent="0.4">
      <c r="A465" s="69"/>
      <c r="B465" s="70"/>
    </row>
    <row r="466" spans="1:2" ht="19.5" hidden="1" outlineLevel="1" thickTop="1" thickBot="1" x14ac:dyDescent="0.5">
      <c r="A466" s="71" t="s">
        <v>233</v>
      </c>
      <c r="B466" s="72"/>
    </row>
    <row r="467" spans="1:2" ht="15.5" hidden="1" outlineLevel="1" thickTop="1" thickBot="1" x14ac:dyDescent="0.4">
      <c r="A467" s="69"/>
      <c r="B467" s="70"/>
    </row>
    <row r="468" spans="1:2" hidden="1" outlineLevel="1" x14ac:dyDescent="0.35"/>
    <row r="469" spans="1:2" collapsed="1" x14ac:dyDescent="0.35">
      <c r="A469" s="64" t="s">
        <v>224</v>
      </c>
    </row>
    <row r="471" spans="1:2" ht="18.5" x14ac:dyDescent="0.45">
      <c r="A471" s="27" t="s">
        <v>258</v>
      </c>
      <c r="B471" s="27" t="s">
        <v>226</v>
      </c>
    </row>
    <row r="472" spans="1:2" hidden="1" outlineLevel="1" x14ac:dyDescent="0.35"/>
    <row r="473" spans="1:2" ht="19.5" hidden="1" outlineLevel="1" thickTop="1" thickBot="1" x14ac:dyDescent="0.4">
      <c r="A473" s="65" t="s">
        <v>52</v>
      </c>
      <c r="B473" s="66"/>
    </row>
    <row r="474" spans="1:2" ht="19.5" hidden="1" outlineLevel="1" thickTop="1" thickBot="1" x14ac:dyDescent="0.4">
      <c r="A474" s="65" t="s">
        <v>227</v>
      </c>
      <c r="B474" s="66"/>
    </row>
    <row r="475" spans="1:2" hidden="1" outlineLevel="1" x14ac:dyDescent="0.35"/>
    <row r="476" spans="1:2" ht="19.5" hidden="1" outlineLevel="1" thickTop="1" thickBot="1" x14ac:dyDescent="0.4">
      <c r="A476" s="67" t="s">
        <v>228</v>
      </c>
      <c r="B476" s="68"/>
    </row>
    <row r="477" spans="1:2" ht="15.5" hidden="1" outlineLevel="1" thickTop="1" thickBot="1" x14ac:dyDescent="0.4">
      <c r="A477" s="69"/>
      <c r="B477" s="70"/>
    </row>
    <row r="478" spans="1:2" ht="19.5" hidden="1" outlineLevel="1" thickTop="1" thickBot="1" x14ac:dyDescent="0.4">
      <c r="A478" s="67" t="s">
        <v>229</v>
      </c>
      <c r="B478" s="68"/>
    </row>
    <row r="479" spans="1:2" ht="15.5" hidden="1" outlineLevel="1" thickTop="1" thickBot="1" x14ac:dyDescent="0.4">
      <c r="A479" s="69"/>
      <c r="B479" s="70"/>
    </row>
    <row r="480" spans="1:2" ht="19.5" hidden="1" outlineLevel="1" thickTop="1" thickBot="1" x14ac:dyDescent="0.5">
      <c r="A480" s="71" t="s">
        <v>230</v>
      </c>
      <c r="B480" s="72"/>
    </row>
    <row r="481" spans="1:2" ht="15.5" hidden="1" outlineLevel="1" thickTop="1" thickBot="1" x14ac:dyDescent="0.4">
      <c r="A481" s="69"/>
      <c r="B481" s="70"/>
    </row>
    <row r="482" spans="1:2" ht="19.5" hidden="1" outlineLevel="1" thickTop="1" thickBot="1" x14ac:dyDescent="0.5">
      <c r="A482" s="71" t="s">
        <v>231</v>
      </c>
      <c r="B482" s="72"/>
    </row>
    <row r="483" spans="1:2" ht="15.5" hidden="1" outlineLevel="1" thickTop="1" thickBot="1" x14ac:dyDescent="0.4">
      <c r="A483" s="69"/>
      <c r="B483" s="70"/>
    </row>
    <row r="484" spans="1:2" ht="19.5" hidden="1" outlineLevel="1" thickTop="1" thickBot="1" x14ac:dyDescent="0.5">
      <c r="A484" s="71" t="s">
        <v>232</v>
      </c>
      <c r="B484" s="72"/>
    </row>
    <row r="485" spans="1:2" ht="15.5" hidden="1" outlineLevel="1" thickTop="1" thickBot="1" x14ac:dyDescent="0.4">
      <c r="A485" s="69"/>
      <c r="B485" s="70"/>
    </row>
    <row r="486" spans="1:2" ht="19.5" hidden="1" outlineLevel="1" thickTop="1" thickBot="1" x14ac:dyDescent="0.5">
      <c r="A486" s="71" t="s">
        <v>233</v>
      </c>
      <c r="B486" s="72"/>
    </row>
    <row r="487" spans="1:2" ht="15.5" hidden="1" outlineLevel="1" thickTop="1" thickBot="1" x14ac:dyDescent="0.4">
      <c r="A487" s="69"/>
      <c r="B487" s="70"/>
    </row>
    <row r="488" spans="1:2" hidden="1" outlineLevel="1" x14ac:dyDescent="0.35"/>
    <row r="489" spans="1:2" collapsed="1" x14ac:dyDescent="0.35">
      <c r="A489" s="64" t="s">
        <v>224</v>
      </c>
    </row>
    <row r="491" spans="1:2" ht="18.5" x14ac:dyDescent="0.45">
      <c r="A491" s="27" t="s">
        <v>259</v>
      </c>
      <c r="B491" s="27" t="s">
        <v>226</v>
      </c>
    </row>
    <row r="492" spans="1:2" hidden="1" outlineLevel="1" x14ac:dyDescent="0.35"/>
    <row r="493" spans="1:2" ht="19.5" hidden="1" outlineLevel="1" thickTop="1" thickBot="1" x14ac:dyDescent="0.4">
      <c r="A493" s="65" t="s">
        <v>52</v>
      </c>
      <c r="B493" s="66"/>
    </row>
    <row r="494" spans="1:2" ht="19.5" hidden="1" outlineLevel="1" thickTop="1" thickBot="1" x14ac:dyDescent="0.4">
      <c r="A494" s="65" t="s">
        <v>227</v>
      </c>
      <c r="B494" s="66"/>
    </row>
    <row r="495" spans="1:2" hidden="1" outlineLevel="1" x14ac:dyDescent="0.35"/>
    <row r="496" spans="1:2" ht="19.5" hidden="1" outlineLevel="1" thickTop="1" thickBot="1" x14ac:dyDescent="0.4">
      <c r="A496" s="67" t="s">
        <v>228</v>
      </c>
      <c r="B496" s="68"/>
    </row>
    <row r="497" spans="1:2" ht="15.5" hidden="1" outlineLevel="1" thickTop="1" thickBot="1" x14ac:dyDescent="0.4">
      <c r="A497" s="69"/>
      <c r="B497" s="70"/>
    </row>
    <row r="498" spans="1:2" ht="19.5" hidden="1" outlineLevel="1" thickTop="1" thickBot="1" x14ac:dyDescent="0.4">
      <c r="A498" s="67" t="s">
        <v>229</v>
      </c>
      <c r="B498" s="68"/>
    </row>
    <row r="499" spans="1:2" ht="15.5" hidden="1" outlineLevel="1" thickTop="1" thickBot="1" x14ac:dyDescent="0.4">
      <c r="A499" s="69"/>
      <c r="B499" s="70"/>
    </row>
    <row r="500" spans="1:2" ht="19.5" hidden="1" outlineLevel="1" thickTop="1" thickBot="1" x14ac:dyDescent="0.5">
      <c r="A500" s="71" t="s">
        <v>230</v>
      </c>
      <c r="B500" s="72"/>
    </row>
    <row r="501" spans="1:2" ht="15.5" hidden="1" outlineLevel="1" thickTop="1" thickBot="1" x14ac:dyDescent="0.4">
      <c r="A501" s="69"/>
      <c r="B501" s="70"/>
    </row>
    <row r="502" spans="1:2" ht="19.5" hidden="1" outlineLevel="1" thickTop="1" thickBot="1" x14ac:dyDescent="0.5">
      <c r="A502" s="71" t="s">
        <v>231</v>
      </c>
      <c r="B502" s="72"/>
    </row>
    <row r="503" spans="1:2" ht="15.5" hidden="1" outlineLevel="1" thickTop="1" thickBot="1" x14ac:dyDescent="0.4">
      <c r="A503" s="69"/>
      <c r="B503" s="70"/>
    </row>
    <row r="504" spans="1:2" ht="19.5" hidden="1" outlineLevel="1" thickTop="1" thickBot="1" x14ac:dyDescent="0.5">
      <c r="A504" s="71" t="s">
        <v>232</v>
      </c>
      <c r="B504" s="72"/>
    </row>
    <row r="505" spans="1:2" ht="15.5" hidden="1" outlineLevel="1" thickTop="1" thickBot="1" x14ac:dyDescent="0.4">
      <c r="A505" s="69"/>
      <c r="B505" s="70"/>
    </row>
    <row r="506" spans="1:2" ht="19.5" hidden="1" outlineLevel="1" thickTop="1" thickBot="1" x14ac:dyDescent="0.5">
      <c r="A506" s="71" t="s">
        <v>233</v>
      </c>
      <c r="B506" s="72"/>
    </row>
    <row r="507" spans="1:2" ht="15.5" hidden="1" outlineLevel="1" thickTop="1" thickBot="1" x14ac:dyDescent="0.4">
      <c r="A507" s="69"/>
      <c r="B507" s="70"/>
    </row>
    <row r="508" spans="1:2" hidden="1" outlineLevel="1" x14ac:dyDescent="0.35"/>
    <row r="509" spans="1:2" collapsed="1" x14ac:dyDescent="0.35">
      <c r="A509" s="64" t="s">
        <v>224</v>
      </c>
    </row>
    <row r="511" spans="1:2" ht="18.5" x14ac:dyDescent="0.45">
      <c r="A511" s="27" t="s">
        <v>260</v>
      </c>
      <c r="B511" s="27" t="s">
        <v>226</v>
      </c>
    </row>
    <row r="512" spans="1:2" hidden="1" outlineLevel="1" x14ac:dyDescent="0.35"/>
    <row r="513" spans="1:2" ht="19.5" hidden="1" outlineLevel="1" thickTop="1" thickBot="1" x14ac:dyDescent="0.4">
      <c r="A513" s="65" t="s">
        <v>52</v>
      </c>
      <c r="B513" s="66"/>
    </row>
    <row r="514" spans="1:2" ht="19.5" hidden="1" outlineLevel="1" thickTop="1" thickBot="1" x14ac:dyDescent="0.4">
      <c r="A514" s="65" t="s">
        <v>227</v>
      </c>
      <c r="B514" s="66"/>
    </row>
    <row r="515" spans="1:2" hidden="1" outlineLevel="1" x14ac:dyDescent="0.35"/>
    <row r="516" spans="1:2" ht="19.5" hidden="1" outlineLevel="1" thickTop="1" thickBot="1" x14ac:dyDescent="0.4">
      <c r="A516" s="67" t="s">
        <v>228</v>
      </c>
      <c r="B516" s="68"/>
    </row>
    <row r="517" spans="1:2" ht="15.5" hidden="1" outlineLevel="1" thickTop="1" thickBot="1" x14ac:dyDescent="0.4">
      <c r="A517" s="69"/>
      <c r="B517" s="70"/>
    </row>
    <row r="518" spans="1:2" ht="19.5" hidden="1" outlineLevel="1" thickTop="1" thickBot="1" x14ac:dyDescent="0.4">
      <c r="A518" s="67" t="s">
        <v>229</v>
      </c>
      <c r="B518" s="68"/>
    </row>
    <row r="519" spans="1:2" ht="15.5" hidden="1" outlineLevel="1" thickTop="1" thickBot="1" x14ac:dyDescent="0.4">
      <c r="A519" s="69"/>
      <c r="B519" s="70"/>
    </row>
    <row r="520" spans="1:2" ht="19.5" hidden="1" outlineLevel="1" thickTop="1" thickBot="1" x14ac:dyDescent="0.5">
      <c r="A520" s="71" t="s">
        <v>230</v>
      </c>
      <c r="B520" s="72"/>
    </row>
    <row r="521" spans="1:2" ht="15.5" hidden="1" outlineLevel="1" thickTop="1" thickBot="1" x14ac:dyDescent="0.4">
      <c r="A521" s="69"/>
      <c r="B521" s="70"/>
    </row>
    <row r="522" spans="1:2" ht="19.5" hidden="1" outlineLevel="1" thickTop="1" thickBot="1" x14ac:dyDescent="0.5">
      <c r="A522" s="71" t="s">
        <v>231</v>
      </c>
      <c r="B522" s="72"/>
    </row>
    <row r="523" spans="1:2" ht="15.5" hidden="1" outlineLevel="1" thickTop="1" thickBot="1" x14ac:dyDescent="0.4">
      <c r="A523" s="69"/>
      <c r="B523" s="70"/>
    </row>
    <row r="524" spans="1:2" ht="19.5" hidden="1" outlineLevel="1" thickTop="1" thickBot="1" x14ac:dyDescent="0.5">
      <c r="A524" s="71" t="s">
        <v>232</v>
      </c>
      <c r="B524" s="72"/>
    </row>
    <row r="525" spans="1:2" ht="15.5" hidden="1" outlineLevel="1" thickTop="1" thickBot="1" x14ac:dyDescent="0.4">
      <c r="A525" s="69"/>
      <c r="B525" s="70"/>
    </row>
    <row r="526" spans="1:2" ht="19.5" hidden="1" outlineLevel="1" thickTop="1" thickBot="1" x14ac:dyDescent="0.5">
      <c r="A526" s="71" t="s">
        <v>233</v>
      </c>
      <c r="B526" s="72"/>
    </row>
    <row r="527" spans="1:2" ht="15.5" hidden="1" outlineLevel="1" thickTop="1" thickBot="1" x14ac:dyDescent="0.4">
      <c r="A527" s="69"/>
      <c r="B527" s="70"/>
    </row>
    <row r="528" spans="1:2" hidden="1" outlineLevel="1" x14ac:dyDescent="0.35"/>
    <row r="529" spans="1:2" collapsed="1" x14ac:dyDescent="0.35">
      <c r="A529" s="64" t="s">
        <v>224</v>
      </c>
    </row>
    <row r="531" spans="1:2" ht="18.5" x14ac:dyDescent="0.45">
      <c r="A531" s="27" t="s">
        <v>261</v>
      </c>
      <c r="B531" s="27" t="s">
        <v>245</v>
      </c>
    </row>
    <row r="532" spans="1:2" hidden="1" outlineLevel="1" x14ac:dyDescent="0.35"/>
    <row r="533" spans="1:2" ht="19.5" hidden="1" outlineLevel="1" thickTop="1" thickBot="1" x14ac:dyDescent="0.4">
      <c r="A533" s="65" t="s">
        <v>52</v>
      </c>
      <c r="B533" s="66"/>
    </row>
    <row r="534" spans="1:2" ht="19.5" hidden="1" outlineLevel="1" thickTop="1" thickBot="1" x14ac:dyDescent="0.4">
      <c r="A534" s="65" t="s">
        <v>227</v>
      </c>
      <c r="B534" s="66"/>
    </row>
    <row r="535" spans="1:2" hidden="1" outlineLevel="1" x14ac:dyDescent="0.35"/>
    <row r="536" spans="1:2" ht="19.5" hidden="1" outlineLevel="1" thickTop="1" thickBot="1" x14ac:dyDescent="0.4">
      <c r="A536" s="67" t="s">
        <v>228</v>
      </c>
      <c r="B536" s="68"/>
    </row>
    <row r="537" spans="1:2" ht="15.5" hidden="1" outlineLevel="1" thickTop="1" thickBot="1" x14ac:dyDescent="0.4">
      <c r="A537" s="69"/>
      <c r="B537" s="70"/>
    </row>
    <row r="538" spans="1:2" ht="19.5" hidden="1" outlineLevel="1" thickTop="1" thickBot="1" x14ac:dyDescent="0.4">
      <c r="A538" s="67" t="s">
        <v>229</v>
      </c>
      <c r="B538" s="68"/>
    </row>
    <row r="539" spans="1:2" ht="15.5" hidden="1" outlineLevel="1" thickTop="1" thickBot="1" x14ac:dyDescent="0.4">
      <c r="A539" s="69"/>
      <c r="B539" s="70"/>
    </row>
    <row r="540" spans="1:2" ht="19.5" hidden="1" outlineLevel="1" thickTop="1" thickBot="1" x14ac:dyDescent="0.5">
      <c r="A540" s="71" t="s">
        <v>230</v>
      </c>
      <c r="B540" s="72"/>
    </row>
    <row r="541" spans="1:2" ht="15.5" hidden="1" outlineLevel="1" thickTop="1" thickBot="1" x14ac:dyDescent="0.4">
      <c r="A541" s="69"/>
      <c r="B541" s="70"/>
    </row>
    <row r="542" spans="1:2" ht="19.5" hidden="1" outlineLevel="1" thickTop="1" thickBot="1" x14ac:dyDescent="0.5">
      <c r="A542" s="71" t="s">
        <v>231</v>
      </c>
      <c r="B542" s="72"/>
    </row>
    <row r="543" spans="1:2" ht="15.5" hidden="1" outlineLevel="1" thickTop="1" thickBot="1" x14ac:dyDescent="0.4">
      <c r="A543" s="69"/>
      <c r="B543" s="70"/>
    </row>
    <row r="544" spans="1:2" ht="19.5" hidden="1" outlineLevel="1" thickTop="1" thickBot="1" x14ac:dyDescent="0.5">
      <c r="A544" s="71" t="s">
        <v>232</v>
      </c>
      <c r="B544" s="72"/>
    </row>
    <row r="545" spans="1:2" ht="15.5" hidden="1" outlineLevel="1" thickTop="1" thickBot="1" x14ac:dyDescent="0.4">
      <c r="A545" s="69"/>
      <c r="B545" s="70"/>
    </row>
    <row r="546" spans="1:2" ht="19.5" hidden="1" outlineLevel="1" thickTop="1" thickBot="1" x14ac:dyDescent="0.5">
      <c r="A546" s="71" t="s">
        <v>233</v>
      </c>
      <c r="B546" s="72"/>
    </row>
    <row r="547" spans="1:2" ht="15.5" hidden="1" outlineLevel="1" thickTop="1" thickBot="1" x14ac:dyDescent="0.4">
      <c r="A547" s="69"/>
      <c r="B547" s="70"/>
    </row>
    <row r="548" spans="1:2" hidden="1" outlineLevel="1" x14ac:dyDescent="0.35"/>
    <row r="549" spans="1:2" collapsed="1" x14ac:dyDescent="0.35">
      <c r="A549" s="64" t="s">
        <v>224</v>
      </c>
    </row>
  </sheetData>
  <mergeCells count="324">
    <mergeCell ref="A542:B542"/>
    <mergeCell ref="A543:B543"/>
    <mergeCell ref="A544:B544"/>
    <mergeCell ref="A545:B545"/>
    <mergeCell ref="A546:B546"/>
    <mergeCell ref="A547:B547"/>
    <mergeCell ref="A536:B536"/>
    <mergeCell ref="A537:B537"/>
    <mergeCell ref="A538:B538"/>
    <mergeCell ref="A539:B539"/>
    <mergeCell ref="A540:B540"/>
    <mergeCell ref="A541:B541"/>
    <mergeCell ref="A522:B522"/>
    <mergeCell ref="A523:B523"/>
    <mergeCell ref="A524:B524"/>
    <mergeCell ref="A525:B525"/>
    <mergeCell ref="A526:B526"/>
    <mergeCell ref="A527:B527"/>
    <mergeCell ref="A516:B516"/>
    <mergeCell ref="A517:B517"/>
    <mergeCell ref="A518:B518"/>
    <mergeCell ref="A519:B519"/>
    <mergeCell ref="A520:B520"/>
    <mergeCell ref="A521:B521"/>
    <mergeCell ref="A502:B502"/>
    <mergeCell ref="A503:B503"/>
    <mergeCell ref="A504:B504"/>
    <mergeCell ref="A505:B505"/>
    <mergeCell ref="A506:B506"/>
    <mergeCell ref="A507:B507"/>
    <mergeCell ref="A496:B496"/>
    <mergeCell ref="A497:B497"/>
    <mergeCell ref="A498:B498"/>
    <mergeCell ref="A499:B499"/>
    <mergeCell ref="A500:B500"/>
    <mergeCell ref="A501:B501"/>
    <mergeCell ref="A482:B482"/>
    <mergeCell ref="A483:B483"/>
    <mergeCell ref="A484:B484"/>
    <mergeCell ref="A485:B485"/>
    <mergeCell ref="A486:B486"/>
    <mergeCell ref="A487:B487"/>
    <mergeCell ref="A476:B476"/>
    <mergeCell ref="A477:B477"/>
    <mergeCell ref="A478:B478"/>
    <mergeCell ref="A479:B479"/>
    <mergeCell ref="A480:B480"/>
    <mergeCell ref="A481:B481"/>
    <mergeCell ref="A462:B462"/>
    <mergeCell ref="A463:B463"/>
    <mergeCell ref="A464:B464"/>
    <mergeCell ref="A465:B465"/>
    <mergeCell ref="A466:B466"/>
    <mergeCell ref="A467:B467"/>
    <mergeCell ref="A456:B456"/>
    <mergeCell ref="A457:B457"/>
    <mergeCell ref="A458:B458"/>
    <mergeCell ref="A459:B459"/>
    <mergeCell ref="A460:B460"/>
    <mergeCell ref="A461:B461"/>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22:B422"/>
    <mergeCell ref="A423:B423"/>
    <mergeCell ref="A424:B424"/>
    <mergeCell ref="A425:B425"/>
    <mergeCell ref="A426:B426"/>
    <mergeCell ref="A427:B427"/>
    <mergeCell ref="A416:B416"/>
    <mergeCell ref="A417:B417"/>
    <mergeCell ref="A418:B418"/>
    <mergeCell ref="A419:B419"/>
    <mergeCell ref="A420:B420"/>
    <mergeCell ref="A421:B421"/>
    <mergeCell ref="A402:B402"/>
    <mergeCell ref="A403:B403"/>
    <mergeCell ref="A404:B404"/>
    <mergeCell ref="A405:B405"/>
    <mergeCell ref="A406:B406"/>
    <mergeCell ref="A407:B407"/>
    <mergeCell ref="A396:B396"/>
    <mergeCell ref="A397:B397"/>
    <mergeCell ref="A398:B398"/>
    <mergeCell ref="A399:B399"/>
    <mergeCell ref="A400:B400"/>
    <mergeCell ref="A401:B401"/>
    <mergeCell ref="A382:B382"/>
    <mergeCell ref="A383:B383"/>
    <mergeCell ref="A384:B384"/>
    <mergeCell ref="A385:B385"/>
    <mergeCell ref="A386:B386"/>
    <mergeCell ref="A387:B387"/>
    <mergeCell ref="A376:B376"/>
    <mergeCell ref="A377:B377"/>
    <mergeCell ref="A378:B378"/>
    <mergeCell ref="A379:B379"/>
    <mergeCell ref="A380:B380"/>
    <mergeCell ref="A381:B381"/>
    <mergeCell ref="A362:B362"/>
    <mergeCell ref="A363:B363"/>
    <mergeCell ref="A364:B364"/>
    <mergeCell ref="A365:B365"/>
    <mergeCell ref="A366:B366"/>
    <mergeCell ref="A367:B367"/>
    <mergeCell ref="A356:B356"/>
    <mergeCell ref="A357:B357"/>
    <mergeCell ref="A358:B358"/>
    <mergeCell ref="A359:B359"/>
    <mergeCell ref="A360:B360"/>
    <mergeCell ref="A361:B361"/>
    <mergeCell ref="A342:B342"/>
    <mergeCell ref="A343:B343"/>
    <mergeCell ref="A344:B344"/>
    <mergeCell ref="A345:B345"/>
    <mergeCell ref="A346:B346"/>
    <mergeCell ref="A347:B347"/>
    <mergeCell ref="A336:B336"/>
    <mergeCell ref="A337:B337"/>
    <mergeCell ref="A338:B338"/>
    <mergeCell ref="A339:B339"/>
    <mergeCell ref="A340:B340"/>
    <mergeCell ref="A341:B341"/>
    <mergeCell ref="A322:B322"/>
    <mergeCell ref="A323:B323"/>
    <mergeCell ref="A324:B324"/>
    <mergeCell ref="A325:B325"/>
    <mergeCell ref="A326:B326"/>
    <mergeCell ref="A327:B327"/>
    <mergeCell ref="A316:B316"/>
    <mergeCell ref="A317:B317"/>
    <mergeCell ref="A318:B318"/>
    <mergeCell ref="A319:B319"/>
    <mergeCell ref="A320:B320"/>
    <mergeCell ref="A321:B321"/>
    <mergeCell ref="A302:B302"/>
    <mergeCell ref="A303:B303"/>
    <mergeCell ref="A304:B304"/>
    <mergeCell ref="A305:B305"/>
    <mergeCell ref="A306:B306"/>
    <mergeCell ref="A307:B307"/>
    <mergeCell ref="A296:B296"/>
    <mergeCell ref="A297:B297"/>
    <mergeCell ref="A298:B298"/>
    <mergeCell ref="A299:B299"/>
    <mergeCell ref="A300:B300"/>
    <mergeCell ref="A301:B301"/>
    <mergeCell ref="A282:B282"/>
    <mergeCell ref="A283:B283"/>
    <mergeCell ref="A284:B284"/>
    <mergeCell ref="A285:B285"/>
    <mergeCell ref="A286:B286"/>
    <mergeCell ref="A287:B287"/>
    <mergeCell ref="A276:B276"/>
    <mergeCell ref="A277:B277"/>
    <mergeCell ref="A278:B278"/>
    <mergeCell ref="A279:B279"/>
    <mergeCell ref="A280:B280"/>
    <mergeCell ref="A281:B281"/>
    <mergeCell ref="A262:B262"/>
    <mergeCell ref="A263:B263"/>
    <mergeCell ref="A264:B264"/>
    <mergeCell ref="A265:B265"/>
    <mergeCell ref="A266:B266"/>
    <mergeCell ref="A267:B267"/>
    <mergeCell ref="A256:B256"/>
    <mergeCell ref="A257:B257"/>
    <mergeCell ref="A258:B258"/>
    <mergeCell ref="A259:B259"/>
    <mergeCell ref="A260:B260"/>
    <mergeCell ref="A261:B261"/>
    <mergeCell ref="A242:B242"/>
    <mergeCell ref="A243:B243"/>
    <mergeCell ref="A244:B244"/>
    <mergeCell ref="A245:B245"/>
    <mergeCell ref="A246:B246"/>
    <mergeCell ref="A247:B247"/>
    <mergeCell ref="A236:B236"/>
    <mergeCell ref="A237:B237"/>
    <mergeCell ref="A238:B238"/>
    <mergeCell ref="A239:B239"/>
    <mergeCell ref="A240:B240"/>
    <mergeCell ref="A241:B241"/>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02:B202"/>
    <mergeCell ref="A203:B203"/>
    <mergeCell ref="A204:B204"/>
    <mergeCell ref="A205:B205"/>
    <mergeCell ref="A206:B206"/>
    <mergeCell ref="A207:B207"/>
    <mergeCell ref="A196:B196"/>
    <mergeCell ref="A197:B197"/>
    <mergeCell ref="A198:B198"/>
    <mergeCell ref="A199:B199"/>
    <mergeCell ref="A200:B200"/>
    <mergeCell ref="A201:B201"/>
    <mergeCell ref="A182:B182"/>
    <mergeCell ref="A183:B183"/>
    <mergeCell ref="A184:B184"/>
    <mergeCell ref="A185:B185"/>
    <mergeCell ref="A186:B186"/>
    <mergeCell ref="A187:B187"/>
    <mergeCell ref="A176:B176"/>
    <mergeCell ref="A177:B177"/>
    <mergeCell ref="A178:B178"/>
    <mergeCell ref="A179:B179"/>
    <mergeCell ref="A180:B180"/>
    <mergeCell ref="A181:B181"/>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42:B142"/>
    <mergeCell ref="A143:B143"/>
    <mergeCell ref="A144:B144"/>
    <mergeCell ref="A145:B145"/>
    <mergeCell ref="A146:B146"/>
    <mergeCell ref="A147:B147"/>
    <mergeCell ref="A136:B136"/>
    <mergeCell ref="A137:B137"/>
    <mergeCell ref="A138:B138"/>
    <mergeCell ref="A139:B139"/>
    <mergeCell ref="A140:B140"/>
    <mergeCell ref="A141:B141"/>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02:B102"/>
    <mergeCell ref="A103:B103"/>
    <mergeCell ref="A104:B104"/>
    <mergeCell ref="A105:B105"/>
    <mergeCell ref="A106:B106"/>
    <mergeCell ref="A107:B107"/>
    <mergeCell ref="A96:B96"/>
    <mergeCell ref="A97:B97"/>
    <mergeCell ref="A98:B98"/>
    <mergeCell ref="A99:B99"/>
    <mergeCell ref="A100:B100"/>
    <mergeCell ref="A101:B101"/>
    <mergeCell ref="A82:B82"/>
    <mergeCell ref="A83:B83"/>
    <mergeCell ref="A84:B84"/>
    <mergeCell ref="A85:B85"/>
    <mergeCell ref="A86:B86"/>
    <mergeCell ref="A87:B87"/>
    <mergeCell ref="A76:B76"/>
    <mergeCell ref="A77:B77"/>
    <mergeCell ref="A78:B78"/>
    <mergeCell ref="A79:B79"/>
    <mergeCell ref="A80:B80"/>
    <mergeCell ref="A81:B81"/>
    <mergeCell ref="A62:B62"/>
    <mergeCell ref="A63:B63"/>
    <mergeCell ref="A64:B64"/>
    <mergeCell ref="A65:B65"/>
    <mergeCell ref="A66:B66"/>
    <mergeCell ref="A67:B67"/>
    <mergeCell ref="A56:B56"/>
    <mergeCell ref="A57:B57"/>
    <mergeCell ref="A58:B58"/>
    <mergeCell ref="A59:B59"/>
    <mergeCell ref="A60:B60"/>
    <mergeCell ref="A61:B61"/>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5:B25"/>
    <mergeCell ref="A26:B26"/>
    <mergeCell ref="A27:B27"/>
    <mergeCell ref="A16:B16"/>
    <mergeCell ref="A17:B17"/>
    <mergeCell ref="A18:B18"/>
    <mergeCell ref="A19:B19"/>
    <mergeCell ref="A20:B20"/>
    <mergeCell ref="A21:B2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1A1AB-00AB-4E67-B143-656006A79FEC}">
  <sheetPr>
    <tabColor theme="5" tint="0.59999389629810485"/>
  </sheetPr>
  <dimension ref="A1:B569"/>
  <sheetViews>
    <sheetView zoomScale="75" zoomScaleNormal="75" workbookViewId="0">
      <selection activeCell="I170" sqref="I170"/>
    </sheetView>
  </sheetViews>
  <sheetFormatPr defaultRowHeight="14.5" outlineLevelRow="1" x14ac:dyDescent="0.35"/>
  <cols>
    <col min="1" max="1" width="21.7265625" customWidth="1"/>
    <col min="2" max="2" width="78.54296875" customWidth="1"/>
  </cols>
  <sheetData>
    <row r="1" spans="1:2" ht="18.5" x14ac:dyDescent="0.45">
      <c r="A1" s="27" t="s">
        <v>138</v>
      </c>
    </row>
    <row r="2" spans="1:2" ht="15" outlineLevel="1" thickBot="1" x14ac:dyDescent="0.4"/>
    <row r="3" spans="1:2" ht="19.5" outlineLevel="1" thickTop="1" thickBot="1" x14ac:dyDescent="0.4">
      <c r="A3" s="62" t="s">
        <v>220</v>
      </c>
      <c r="B3" s="63"/>
    </row>
    <row r="4" spans="1:2" ht="19.5" outlineLevel="1" thickTop="1" thickBot="1" x14ac:dyDescent="0.4">
      <c r="A4" s="62" t="s">
        <v>7</v>
      </c>
      <c r="B4" s="63"/>
    </row>
    <row r="5" spans="1:2" ht="19.5" outlineLevel="1" thickTop="1" thickBot="1" x14ac:dyDescent="0.4">
      <c r="A5" s="62" t="s">
        <v>221</v>
      </c>
      <c r="B5" s="63"/>
    </row>
    <row r="6" spans="1:2" ht="19.5" outlineLevel="1" thickTop="1" thickBot="1" x14ac:dyDescent="0.4">
      <c r="A6" s="62" t="s">
        <v>222</v>
      </c>
      <c r="B6" s="63"/>
    </row>
    <row r="7" spans="1:2" ht="19.5" outlineLevel="1" thickTop="1" thickBot="1" x14ac:dyDescent="0.4">
      <c r="A7" s="62" t="s">
        <v>223</v>
      </c>
      <c r="B7" s="63"/>
    </row>
    <row r="8" spans="1:2" ht="15" outlineLevel="1" thickTop="1" x14ac:dyDescent="0.35"/>
    <row r="9" spans="1:2" x14ac:dyDescent="0.35">
      <c r="A9" s="64" t="s">
        <v>224</v>
      </c>
    </row>
    <row r="11" spans="1:2" ht="18.5" x14ac:dyDescent="0.45">
      <c r="A11" s="27" t="s">
        <v>262</v>
      </c>
      <c r="B11" s="27" t="s">
        <v>263</v>
      </c>
    </row>
    <row r="12" spans="1:2" hidden="1" outlineLevel="1" x14ac:dyDescent="0.35"/>
    <row r="13" spans="1:2" ht="19.5" hidden="1" outlineLevel="1" thickTop="1" thickBot="1" x14ac:dyDescent="0.4">
      <c r="A13" s="65" t="s">
        <v>264</v>
      </c>
      <c r="B13" s="66"/>
    </row>
    <row r="14" spans="1:2" ht="19.5" hidden="1" outlineLevel="1" thickTop="1" thickBot="1" x14ac:dyDescent="0.4">
      <c r="A14" s="65"/>
      <c r="B14" s="66"/>
    </row>
    <row r="15" spans="1:2" hidden="1" outlineLevel="1" x14ac:dyDescent="0.35"/>
    <row r="16" spans="1:2" ht="19.5" hidden="1" outlineLevel="1" thickTop="1" thickBot="1" x14ac:dyDescent="0.4">
      <c r="A16" s="67" t="s">
        <v>265</v>
      </c>
      <c r="B16" s="68"/>
    </row>
    <row r="17" spans="1:2" ht="15.5" hidden="1" outlineLevel="1" thickTop="1" thickBot="1" x14ac:dyDescent="0.4">
      <c r="A17" s="69"/>
      <c r="B17" s="70"/>
    </row>
    <row r="18" spans="1:2" ht="19.5" hidden="1" outlineLevel="1" thickTop="1" thickBot="1" x14ac:dyDescent="0.4">
      <c r="A18" s="67" t="s">
        <v>266</v>
      </c>
      <c r="B18" s="68"/>
    </row>
    <row r="19" spans="1:2" ht="15.5" hidden="1" outlineLevel="1" thickTop="1" thickBot="1" x14ac:dyDescent="0.4">
      <c r="A19" s="69"/>
      <c r="B19" s="70"/>
    </row>
    <row r="20" spans="1:2" ht="19.5" hidden="1" outlineLevel="1" thickTop="1" thickBot="1" x14ac:dyDescent="0.5">
      <c r="A20" s="71" t="s">
        <v>267</v>
      </c>
      <c r="B20" s="72"/>
    </row>
    <row r="21" spans="1:2" ht="178" hidden="1" customHeight="1" outlineLevel="1" thickTop="1" thickBot="1" x14ac:dyDescent="0.4">
      <c r="A21" s="73" t="s">
        <v>268</v>
      </c>
      <c r="B21" s="70"/>
    </row>
    <row r="22" spans="1:2" ht="19.5" hidden="1" outlineLevel="1" thickTop="1" thickBot="1" x14ac:dyDescent="0.5">
      <c r="A22" s="71" t="s">
        <v>269</v>
      </c>
      <c r="B22" s="72"/>
    </row>
    <row r="23" spans="1:2" ht="15.5" hidden="1" outlineLevel="1" thickTop="1" thickBot="1" x14ac:dyDescent="0.4">
      <c r="A23" s="69"/>
      <c r="B23" s="70"/>
    </row>
    <row r="24" spans="1:2" ht="19.5" hidden="1" outlineLevel="1" thickTop="1" thickBot="1" x14ac:dyDescent="0.5">
      <c r="A24" s="71"/>
      <c r="B24" s="72"/>
    </row>
    <row r="25" spans="1:2" ht="15.5" hidden="1" outlineLevel="1" thickTop="1" thickBot="1" x14ac:dyDescent="0.4">
      <c r="A25" s="69"/>
      <c r="B25" s="70"/>
    </row>
    <row r="26" spans="1:2" ht="19.5" hidden="1" outlineLevel="1" thickTop="1" thickBot="1" x14ac:dyDescent="0.5">
      <c r="A26" s="71"/>
      <c r="B26" s="72"/>
    </row>
    <row r="27" spans="1:2" ht="15.5" hidden="1" outlineLevel="1" thickTop="1" thickBot="1" x14ac:dyDescent="0.4">
      <c r="A27" s="69"/>
      <c r="B27" s="70"/>
    </row>
    <row r="28" spans="1:2" hidden="1" outlineLevel="1" x14ac:dyDescent="0.35"/>
    <row r="29" spans="1:2" collapsed="1" x14ac:dyDescent="0.35">
      <c r="A29" s="64" t="s">
        <v>224</v>
      </c>
    </row>
    <row r="31" spans="1:2" ht="18.5" x14ac:dyDescent="0.45">
      <c r="A31" s="27" t="s">
        <v>225</v>
      </c>
      <c r="B31" s="27" t="s">
        <v>270</v>
      </c>
    </row>
    <row r="32" spans="1:2" hidden="1" outlineLevel="1" x14ac:dyDescent="0.35"/>
    <row r="33" spans="1:2" ht="19.5" hidden="1" outlineLevel="1" thickTop="1" thickBot="1" x14ac:dyDescent="0.4">
      <c r="A33" s="65" t="s">
        <v>264</v>
      </c>
      <c r="B33" s="66"/>
    </row>
    <row r="34" spans="1:2" ht="19.5" hidden="1" outlineLevel="1" thickTop="1" thickBot="1" x14ac:dyDescent="0.4">
      <c r="A34" s="65"/>
      <c r="B34" s="66"/>
    </row>
    <row r="35" spans="1:2" hidden="1" outlineLevel="1" x14ac:dyDescent="0.35"/>
    <row r="36" spans="1:2" ht="19.5" hidden="1" outlineLevel="1" thickTop="1" thickBot="1" x14ac:dyDescent="0.4">
      <c r="A36" s="67" t="s">
        <v>265</v>
      </c>
      <c r="B36" s="68"/>
    </row>
    <row r="37" spans="1:2" ht="15.5" hidden="1" outlineLevel="1" thickTop="1" thickBot="1" x14ac:dyDescent="0.4">
      <c r="A37" s="69"/>
      <c r="B37" s="70"/>
    </row>
    <row r="38" spans="1:2" ht="19.5" hidden="1" outlineLevel="1" thickTop="1" thickBot="1" x14ac:dyDescent="0.4">
      <c r="A38" s="67" t="s">
        <v>266</v>
      </c>
      <c r="B38" s="68"/>
    </row>
    <row r="39" spans="1:2" ht="15.5" hidden="1" outlineLevel="1" thickTop="1" thickBot="1" x14ac:dyDescent="0.4">
      <c r="A39" s="69"/>
      <c r="B39" s="70"/>
    </row>
    <row r="40" spans="1:2" ht="19.5" hidden="1" outlineLevel="1" thickTop="1" thickBot="1" x14ac:dyDescent="0.5">
      <c r="A40" s="71" t="s">
        <v>267</v>
      </c>
      <c r="B40" s="72"/>
    </row>
    <row r="41" spans="1:2" ht="15.5" hidden="1" outlineLevel="1" thickTop="1" thickBot="1" x14ac:dyDescent="0.4">
      <c r="A41" s="69"/>
      <c r="B41" s="70"/>
    </row>
    <row r="42" spans="1:2" ht="19.5" hidden="1" outlineLevel="1" thickTop="1" thickBot="1" x14ac:dyDescent="0.5">
      <c r="A42" s="71" t="s">
        <v>269</v>
      </c>
      <c r="B42" s="72"/>
    </row>
    <row r="43" spans="1:2" ht="15.5" hidden="1" outlineLevel="1" thickTop="1" thickBot="1" x14ac:dyDescent="0.4">
      <c r="A43" s="69"/>
      <c r="B43" s="70"/>
    </row>
    <row r="44" spans="1:2" ht="19.5" hidden="1" outlineLevel="1" thickTop="1" thickBot="1" x14ac:dyDescent="0.5">
      <c r="A44" s="71"/>
      <c r="B44" s="72"/>
    </row>
    <row r="45" spans="1:2" ht="15.5" hidden="1" outlineLevel="1" thickTop="1" thickBot="1" x14ac:dyDescent="0.4">
      <c r="A45" s="69"/>
      <c r="B45" s="70"/>
    </row>
    <row r="46" spans="1:2" ht="19.5" hidden="1" outlineLevel="1" thickTop="1" thickBot="1" x14ac:dyDescent="0.5">
      <c r="A46" s="71"/>
      <c r="B46" s="72"/>
    </row>
    <row r="47" spans="1:2" ht="15.5" hidden="1" outlineLevel="1" thickTop="1" thickBot="1" x14ac:dyDescent="0.4">
      <c r="A47" s="69"/>
      <c r="B47" s="70"/>
    </row>
    <row r="48" spans="1:2" hidden="1" outlineLevel="1" x14ac:dyDescent="0.35"/>
    <row r="49" spans="1:2" collapsed="1" x14ac:dyDescent="0.35">
      <c r="A49" s="64" t="s">
        <v>224</v>
      </c>
    </row>
    <row r="51" spans="1:2" ht="18.5" x14ac:dyDescent="0.45">
      <c r="A51" s="27" t="s">
        <v>234</v>
      </c>
      <c r="B51" s="27" t="s">
        <v>270</v>
      </c>
    </row>
    <row r="52" spans="1:2" ht="14.5" hidden="1" customHeight="1" outlineLevel="1" thickBot="1" x14ac:dyDescent="0.4"/>
    <row r="53" spans="1:2" ht="19.5" hidden="1" customHeight="1" outlineLevel="1" thickTop="1" thickBot="1" x14ac:dyDescent="0.4">
      <c r="A53" s="65" t="s">
        <v>264</v>
      </c>
      <c r="B53" s="66"/>
    </row>
    <row r="54" spans="1:2" ht="19.5" hidden="1" customHeight="1" outlineLevel="1" thickTop="1" thickBot="1" x14ac:dyDescent="0.4">
      <c r="A54" s="65"/>
      <c r="B54" s="66"/>
    </row>
    <row r="55" spans="1:2" ht="14.5" hidden="1" customHeight="1" outlineLevel="1" thickTop="1" thickBot="1" x14ac:dyDescent="0.4"/>
    <row r="56" spans="1:2" ht="19.5" hidden="1" customHeight="1" outlineLevel="1" thickTop="1" thickBot="1" x14ac:dyDescent="0.4">
      <c r="A56" s="67" t="s">
        <v>265</v>
      </c>
      <c r="B56" s="68"/>
    </row>
    <row r="57" spans="1:2" ht="15.5" hidden="1" customHeight="1" outlineLevel="1" thickTop="1" thickBot="1" x14ac:dyDescent="0.4">
      <c r="A57" s="69"/>
      <c r="B57" s="70"/>
    </row>
    <row r="58" spans="1:2" ht="19.5" hidden="1" customHeight="1" outlineLevel="1" thickTop="1" thickBot="1" x14ac:dyDescent="0.4">
      <c r="A58" s="67" t="s">
        <v>266</v>
      </c>
      <c r="B58" s="68"/>
    </row>
    <row r="59" spans="1:2" ht="15.5" hidden="1" customHeight="1" outlineLevel="1" thickTop="1" thickBot="1" x14ac:dyDescent="0.4">
      <c r="A59" s="69"/>
      <c r="B59" s="70"/>
    </row>
    <row r="60" spans="1:2" ht="19.5" hidden="1" customHeight="1" outlineLevel="1" thickTop="1" thickBot="1" x14ac:dyDescent="0.5">
      <c r="A60" s="71" t="s">
        <v>267</v>
      </c>
      <c r="B60" s="72"/>
    </row>
    <row r="61" spans="1:2" ht="15.5" hidden="1" customHeight="1" outlineLevel="1" thickTop="1" thickBot="1" x14ac:dyDescent="0.4">
      <c r="A61" s="69"/>
      <c r="B61" s="70"/>
    </row>
    <row r="62" spans="1:2" ht="19.5" hidden="1" customHeight="1" outlineLevel="1" thickTop="1" thickBot="1" x14ac:dyDescent="0.5">
      <c r="A62" s="71" t="s">
        <v>269</v>
      </c>
      <c r="B62" s="72"/>
    </row>
    <row r="63" spans="1:2" ht="15.5" hidden="1" customHeight="1" outlineLevel="1" thickTop="1" thickBot="1" x14ac:dyDescent="0.4">
      <c r="A63" s="69"/>
      <c r="B63" s="70"/>
    </row>
    <row r="64" spans="1:2" ht="19.5" hidden="1" customHeight="1" outlineLevel="1" thickTop="1" thickBot="1" x14ac:dyDescent="0.5">
      <c r="A64" s="71"/>
      <c r="B64" s="72"/>
    </row>
    <row r="65" spans="1:2" ht="15.5" hidden="1" customHeight="1" outlineLevel="1" thickTop="1" thickBot="1" x14ac:dyDescent="0.4">
      <c r="A65" s="69"/>
      <c r="B65" s="70"/>
    </row>
    <row r="66" spans="1:2" ht="19.5" hidden="1" customHeight="1" outlineLevel="1" thickTop="1" thickBot="1" x14ac:dyDescent="0.5">
      <c r="A66" s="71"/>
      <c r="B66" s="72"/>
    </row>
    <row r="67" spans="1:2" ht="15.5" hidden="1" customHeight="1" outlineLevel="1" thickTop="1" thickBot="1" x14ac:dyDescent="0.4">
      <c r="A67" s="69"/>
      <c r="B67" s="70"/>
    </row>
    <row r="68" spans="1:2" ht="14.5" hidden="1" customHeight="1" outlineLevel="1" thickTop="1" x14ac:dyDescent="0.35"/>
    <row r="69" spans="1:2" collapsed="1" x14ac:dyDescent="0.35">
      <c r="A69" s="64" t="s">
        <v>224</v>
      </c>
    </row>
    <row r="71" spans="1:2" ht="18.5" x14ac:dyDescent="0.45">
      <c r="A71" s="27" t="s">
        <v>235</v>
      </c>
      <c r="B71" s="27" t="s">
        <v>270</v>
      </c>
    </row>
    <row r="72" spans="1:2" ht="14.5" hidden="1" customHeight="1" outlineLevel="1" thickBot="1" x14ac:dyDescent="0.4"/>
    <row r="73" spans="1:2" ht="19.5" hidden="1" customHeight="1" outlineLevel="1" thickTop="1" thickBot="1" x14ac:dyDescent="0.4">
      <c r="A73" s="65" t="s">
        <v>264</v>
      </c>
      <c r="B73" s="66"/>
    </row>
    <row r="74" spans="1:2" ht="19.5" hidden="1" customHeight="1" outlineLevel="1" thickTop="1" thickBot="1" x14ac:dyDescent="0.4">
      <c r="A74" s="65"/>
      <c r="B74" s="66"/>
    </row>
    <row r="75" spans="1:2" ht="14.5" hidden="1" customHeight="1" outlineLevel="1" thickTop="1" thickBot="1" x14ac:dyDescent="0.4"/>
    <row r="76" spans="1:2" ht="19.5" hidden="1" customHeight="1" outlineLevel="1" thickTop="1" thickBot="1" x14ac:dyDescent="0.4">
      <c r="A76" s="67" t="s">
        <v>265</v>
      </c>
      <c r="B76" s="68"/>
    </row>
    <row r="77" spans="1:2" ht="15.5" hidden="1" customHeight="1" outlineLevel="1" thickTop="1" thickBot="1" x14ac:dyDescent="0.4">
      <c r="A77" s="69"/>
      <c r="B77" s="70"/>
    </row>
    <row r="78" spans="1:2" ht="19.5" hidden="1" customHeight="1" outlineLevel="1" thickTop="1" thickBot="1" x14ac:dyDescent="0.4">
      <c r="A78" s="67" t="s">
        <v>266</v>
      </c>
      <c r="B78" s="68"/>
    </row>
    <row r="79" spans="1:2" ht="15.5" hidden="1" customHeight="1" outlineLevel="1" thickTop="1" thickBot="1" x14ac:dyDescent="0.4">
      <c r="A79" s="69"/>
      <c r="B79" s="70"/>
    </row>
    <row r="80" spans="1:2" ht="19.5" hidden="1" customHeight="1" outlineLevel="1" thickTop="1" thickBot="1" x14ac:dyDescent="0.5">
      <c r="A80" s="71" t="s">
        <v>267</v>
      </c>
      <c r="B80" s="72"/>
    </row>
    <row r="81" spans="1:2" ht="15.5" hidden="1" customHeight="1" outlineLevel="1" thickTop="1" thickBot="1" x14ac:dyDescent="0.4">
      <c r="A81" s="69"/>
      <c r="B81" s="70"/>
    </row>
    <row r="82" spans="1:2" ht="19.5" hidden="1" customHeight="1" outlineLevel="1" thickTop="1" thickBot="1" x14ac:dyDescent="0.5">
      <c r="A82" s="71" t="s">
        <v>269</v>
      </c>
      <c r="B82" s="72"/>
    </row>
    <row r="83" spans="1:2" ht="15.5" hidden="1" customHeight="1" outlineLevel="1" thickTop="1" thickBot="1" x14ac:dyDescent="0.4">
      <c r="A83" s="69"/>
      <c r="B83" s="70"/>
    </row>
    <row r="84" spans="1:2" ht="19.5" hidden="1" customHeight="1" outlineLevel="1" thickTop="1" thickBot="1" x14ac:dyDescent="0.5">
      <c r="A84" s="71"/>
      <c r="B84" s="72"/>
    </row>
    <row r="85" spans="1:2" ht="15.5" hidden="1" customHeight="1" outlineLevel="1" thickTop="1" thickBot="1" x14ac:dyDescent="0.4">
      <c r="A85" s="69"/>
      <c r="B85" s="70"/>
    </row>
    <row r="86" spans="1:2" ht="19.5" hidden="1" customHeight="1" outlineLevel="1" thickTop="1" thickBot="1" x14ac:dyDescent="0.5">
      <c r="A86" s="71"/>
      <c r="B86" s="72"/>
    </row>
    <row r="87" spans="1:2" ht="15.5" hidden="1" customHeight="1" outlineLevel="1" thickTop="1" thickBot="1" x14ac:dyDescent="0.4">
      <c r="A87" s="69"/>
      <c r="B87" s="70"/>
    </row>
    <row r="88" spans="1:2" ht="14.5" hidden="1" customHeight="1" outlineLevel="1" thickTop="1" x14ac:dyDescent="0.35"/>
    <row r="89" spans="1:2" collapsed="1" x14ac:dyDescent="0.35">
      <c r="A89" s="64" t="s">
        <v>224</v>
      </c>
    </row>
    <row r="91" spans="1:2" ht="18.5" x14ac:dyDescent="0.45">
      <c r="A91" s="27" t="s">
        <v>236</v>
      </c>
      <c r="B91" s="27" t="s">
        <v>270</v>
      </c>
    </row>
    <row r="92" spans="1:2" ht="14.5" hidden="1" customHeight="1" outlineLevel="1" thickBot="1" x14ac:dyDescent="0.4"/>
    <row r="93" spans="1:2" ht="19.5" hidden="1" customHeight="1" outlineLevel="1" thickTop="1" thickBot="1" x14ac:dyDescent="0.4">
      <c r="A93" s="65" t="s">
        <v>264</v>
      </c>
      <c r="B93" s="66"/>
    </row>
    <row r="94" spans="1:2" ht="19.5" hidden="1" customHeight="1" outlineLevel="1" thickTop="1" thickBot="1" x14ac:dyDescent="0.4">
      <c r="A94" s="65"/>
      <c r="B94" s="66"/>
    </row>
    <row r="95" spans="1:2" ht="14.5" hidden="1" customHeight="1" outlineLevel="1" thickTop="1" thickBot="1" x14ac:dyDescent="0.4"/>
    <row r="96" spans="1:2" ht="19.5" hidden="1" customHeight="1" outlineLevel="1" thickTop="1" thickBot="1" x14ac:dyDescent="0.4">
      <c r="A96" s="67" t="s">
        <v>265</v>
      </c>
      <c r="B96" s="68"/>
    </row>
    <row r="97" spans="1:2" ht="15.5" hidden="1" customHeight="1" outlineLevel="1" thickTop="1" thickBot="1" x14ac:dyDescent="0.4">
      <c r="A97" s="69"/>
      <c r="B97" s="70"/>
    </row>
    <row r="98" spans="1:2" ht="19.5" hidden="1" customHeight="1" outlineLevel="1" thickTop="1" thickBot="1" x14ac:dyDescent="0.4">
      <c r="A98" s="67" t="s">
        <v>266</v>
      </c>
      <c r="B98" s="68"/>
    </row>
    <row r="99" spans="1:2" ht="15.5" hidden="1" customHeight="1" outlineLevel="1" thickTop="1" thickBot="1" x14ac:dyDescent="0.4">
      <c r="A99" s="69"/>
      <c r="B99" s="70"/>
    </row>
    <row r="100" spans="1:2" ht="19.5" hidden="1" customHeight="1" outlineLevel="1" thickTop="1" thickBot="1" x14ac:dyDescent="0.5">
      <c r="A100" s="71" t="s">
        <v>267</v>
      </c>
      <c r="B100" s="72"/>
    </row>
    <row r="101" spans="1:2" ht="15.5" hidden="1" customHeight="1" outlineLevel="1" thickTop="1" thickBot="1" x14ac:dyDescent="0.4">
      <c r="A101" s="69"/>
      <c r="B101" s="70"/>
    </row>
    <row r="102" spans="1:2" ht="19.5" hidden="1" customHeight="1" outlineLevel="1" thickTop="1" thickBot="1" x14ac:dyDescent="0.5">
      <c r="A102" s="71" t="s">
        <v>269</v>
      </c>
      <c r="B102" s="72"/>
    </row>
    <row r="103" spans="1:2" ht="15.5" hidden="1" customHeight="1" outlineLevel="1" thickTop="1" thickBot="1" x14ac:dyDescent="0.4">
      <c r="A103" s="69"/>
      <c r="B103" s="70"/>
    </row>
    <row r="104" spans="1:2" ht="19.5" hidden="1" customHeight="1" outlineLevel="1" thickTop="1" thickBot="1" x14ac:dyDescent="0.5">
      <c r="A104" s="71"/>
      <c r="B104" s="72"/>
    </row>
    <row r="105" spans="1:2" ht="15.5" hidden="1" customHeight="1" outlineLevel="1" thickTop="1" thickBot="1" x14ac:dyDescent="0.4">
      <c r="A105" s="69"/>
      <c r="B105" s="70"/>
    </row>
    <row r="106" spans="1:2" ht="19.5" hidden="1" customHeight="1" outlineLevel="1" thickTop="1" thickBot="1" x14ac:dyDescent="0.5">
      <c r="A106" s="71"/>
      <c r="B106" s="72"/>
    </row>
    <row r="107" spans="1:2" ht="15.5" hidden="1" customHeight="1" outlineLevel="1" thickTop="1" thickBot="1" x14ac:dyDescent="0.4">
      <c r="A107" s="69"/>
      <c r="B107" s="70"/>
    </row>
    <row r="108" spans="1:2" ht="14.5" hidden="1" customHeight="1" outlineLevel="1" thickTop="1" x14ac:dyDescent="0.35"/>
    <row r="109" spans="1:2" collapsed="1" x14ac:dyDescent="0.35">
      <c r="A109" s="64" t="s">
        <v>224</v>
      </c>
    </row>
    <row r="111" spans="1:2" ht="18.5" x14ac:dyDescent="0.45">
      <c r="A111" s="27" t="s">
        <v>237</v>
      </c>
      <c r="B111" s="27" t="s">
        <v>270</v>
      </c>
    </row>
    <row r="112" spans="1:2" ht="14.5" hidden="1" customHeight="1" outlineLevel="1" thickBot="1" x14ac:dyDescent="0.4"/>
    <row r="113" spans="1:2" ht="19.5" hidden="1" customHeight="1" outlineLevel="1" thickTop="1" thickBot="1" x14ac:dyDescent="0.4">
      <c r="A113" s="65" t="s">
        <v>264</v>
      </c>
      <c r="B113" s="66"/>
    </row>
    <row r="114" spans="1:2" ht="19.5" hidden="1" customHeight="1" outlineLevel="1" thickTop="1" thickBot="1" x14ac:dyDescent="0.4">
      <c r="A114" s="65"/>
      <c r="B114" s="66"/>
    </row>
    <row r="115" spans="1:2" ht="14.5" hidden="1" customHeight="1" outlineLevel="1" thickTop="1" thickBot="1" x14ac:dyDescent="0.4"/>
    <row r="116" spans="1:2" ht="19.5" hidden="1" customHeight="1" outlineLevel="1" thickTop="1" thickBot="1" x14ac:dyDescent="0.4">
      <c r="A116" s="67" t="s">
        <v>265</v>
      </c>
      <c r="B116" s="68"/>
    </row>
    <row r="117" spans="1:2" ht="15.5" hidden="1" customHeight="1" outlineLevel="1" thickTop="1" thickBot="1" x14ac:dyDescent="0.4">
      <c r="A117" s="69"/>
      <c r="B117" s="70"/>
    </row>
    <row r="118" spans="1:2" ht="19.5" hidden="1" customHeight="1" outlineLevel="1" thickTop="1" thickBot="1" x14ac:dyDescent="0.4">
      <c r="A118" s="67" t="s">
        <v>266</v>
      </c>
      <c r="B118" s="68"/>
    </row>
    <row r="119" spans="1:2" ht="15.5" hidden="1" customHeight="1" outlineLevel="1" thickTop="1" thickBot="1" x14ac:dyDescent="0.4">
      <c r="A119" s="69"/>
      <c r="B119" s="70"/>
    </row>
    <row r="120" spans="1:2" ht="19.5" hidden="1" customHeight="1" outlineLevel="1" thickTop="1" thickBot="1" x14ac:dyDescent="0.5">
      <c r="A120" s="71" t="s">
        <v>267</v>
      </c>
      <c r="B120" s="72"/>
    </row>
    <row r="121" spans="1:2" ht="15.5" hidden="1" customHeight="1" outlineLevel="1" thickTop="1" thickBot="1" x14ac:dyDescent="0.4">
      <c r="A121" s="69"/>
      <c r="B121" s="70"/>
    </row>
    <row r="122" spans="1:2" ht="19.5" hidden="1" customHeight="1" outlineLevel="1" thickTop="1" thickBot="1" x14ac:dyDescent="0.5">
      <c r="A122" s="71" t="s">
        <v>269</v>
      </c>
      <c r="B122" s="72"/>
    </row>
    <row r="123" spans="1:2" ht="15.5" hidden="1" customHeight="1" outlineLevel="1" thickTop="1" thickBot="1" x14ac:dyDescent="0.4">
      <c r="A123" s="69"/>
      <c r="B123" s="70"/>
    </row>
    <row r="124" spans="1:2" ht="19.5" hidden="1" customHeight="1" outlineLevel="1" thickTop="1" thickBot="1" x14ac:dyDescent="0.5">
      <c r="A124" s="71"/>
      <c r="B124" s="72"/>
    </row>
    <row r="125" spans="1:2" ht="15.5" hidden="1" customHeight="1" outlineLevel="1" thickTop="1" thickBot="1" x14ac:dyDescent="0.4">
      <c r="A125" s="69"/>
      <c r="B125" s="70"/>
    </row>
    <row r="126" spans="1:2" ht="19.5" hidden="1" customHeight="1" outlineLevel="1" thickTop="1" thickBot="1" x14ac:dyDescent="0.5">
      <c r="A126" s="71"/>
      <c r="B126" s="72"/>
    </row>
    <row r="127" spans="1:2" ht="15.5" hidden="1" customHeight="1" outlineLevel="1" thickTop="1" thickBot="1" x14ac:dyDescent="0.4">
      <c r="A127" s="69"/>
      <c r="B127" s="70"/>
    </row>
    <row r="128" spans="1:2" ht="14.5" hidden="1" customHeight="1" outlineLevel="1" thickTop="1" x14ac:dyDescent="0.35"/>
    <row r="129" spans="1:2" collapsed="1" x14ac:dyDescent="0.35">
      <c r="A129" s="64" t="s">
        <v>224</v>
      </c>
    </row>
    <row r="131" spans="1:2" ht="18.5" x14ac:dyDescent="0.45">
      <c r="A131" s="27" t="s">
        <v>238</v>
      </c>
      <c r="B131" s="27" t="s">
        <v>270</v>
      </c>
    </row>
    <row r="132" spans="1:2" ht="14.5" hidden="1" customHeight="1" outlineLevel="1" thickBot="1" x14ac:dyDescent="0.4"/>
    <row r="133" spans="1:2" ht="19.5" hidden="1" customHeight="1" outlineLevel="1" thickTop="1" thickBot="1" x14ac:dyDescent="0.4">
      <c r="A133" s="65" t="s">
        <v>264</v>
      </c>
      <c r="B133" s="66"/>
    </row>
    <row r="134" spans="1:2" ht="19.5" hidden="1" customHeight="1" outlineLevel="1" thickTop="1" thickBot="1" x14ac:dyDescent="0.4">
      <c r="A134" s="65"/>
      <c r="B134" s="66"/>
    </row>
    <row r="135" spans="1:2" ht="14.5" hidden="1" customHeight="1" outlineLevel="1" thickTop="1" thickBot="1" x14ac:dyDescent="0.4"/>
    <row r="136" spans="1:2" ht="19.5" hidden="1" customHeight="1" outlineLevel="1" thickTop="1" thickBot="1" x14ac:dyDescent="0.4">
      <c r="A136" s="67" t="s">
        <v>265</v>
      </c>
      <c r="B136" s="68"/>
    </row>
    <row r="137" spans="1:2" ht="15.5" hidden="1" customHeight="1" outlineLevel="1" thickTop="1" thickBot="1" x14ac:dyDescent="0.4">
      <c r="A137" s="69"/>
      <c r="B137" s="70"/>
    </row>
    <row r="138" spans="1:2" ht="19.5" hidden="1" customHeight="1" outlineLevel="1" thickTop="1" thickBot="1" x14ac:dyDescent="0.4">
      <c r="A138" s="67" t="s">
        <v>266</v>
      </c>
      <c r="B138" s="68"/>
    </row>
    <row r="139" spans="1:2" ht="15.5" hidden="1" customHeight="1" outlineLevel="1" thickTop="1" thickBot="1" x14ac:dyDescent="0.4">
      <c r="A139" s="69"/>
      <c r="B139" s="70"/>
    </row>
    <row r="140" spans="1:2" ht="19.5" hidden="1" customHeight="1" outlineLevel="1" thickTop="1" thickBot="1" x14ac:dyDescent="0.5">
      <c r="A140" s="71" t="s">
        <v>267</v>
      </c>
      <c r="B140" s="72"/>
    </row>
    <row r="141" spans="1:2" ht="15.5" hidden="1" customHeight="1" outlineLevel="1" thickTop="1" thickBot="1" x14ac:dyDescent="0.4">
      <c r="A141" s="69"/>
      <c r="B141" s="70"/>
    </row>
    <row r="142" spans="1:2" ht="19.5" hidden="1" customHeight="1" outlineLevel="1" thickTop="1" thickBot="1" x14ac:dyDescent="0.5">
      <c r="A142" s="71" t="s">
        <v>269</v>
      </c>
      <c r="B142" s="72"/>
    </row>
    <row r="143" spans="1:2" ht="15.5" hidden="1" customHeight="1" outlineLevel="1" thickTop="1" thickBot="1" x14ac:dyDescent="0.4">
      <c r="A143" s="69"/>
      <c r="B143" s="70"/>
    </row>
    <row r="144" spans="1:2" ht="19.5" hidden="1" customHeight="1" outlineLevel="1" thickTop="1" thickBot="1" x14ac:dyDescent="0.5">
      <c r="A144" s="71"/>
      <c r="B144" s="72"/>
    </row>
    <row r="145" spans="1:2" ht="15.5" hidden="1" customHeight="1" outlineLevel="1" thickTop="1" thickBot="1" x14ac:dyDescent="0.4">
      <c r="A145" s="69"/>
      <c r="B145" s="70"/>
    </row>
    <row r="146" spans="1:2" ht="19.5" hidden="1" customHeight="1" outlineLevel="1" thickTop="1" thickBot="1" x14ac:dyDescent="0.5">
      <c r="A146" s="71"/>
      <c r="B146" s="72"/>
    </row>
    <row r="147" spans="1:2" ht="15.5" hidden="1" customHeight="1" outlineLevel="1" thickTop="1" thickBot="1" x14ac:dyDescent="0.4">
      <c r="A147" s="69"/>
      <c r="B147" s="70"/>
    </row>
    <row r="148" spans="1:2" ht="14.5" hidden="1" customHeight="1" outlineLevel="1" thickTop="1" x14ac:dyDescent="0.35"/>
    <row r="149" spans="1:2" collapsed="1" x14ac:dyDescent="0.35">
      <c r="A149" s="64" t="s">
        <v>224</v>
      </c>
    </row>
    <row r="151" spans="1:2" ht="18.5" x14ac:dyDescent="0.45">
      <c r="A151" s="27" t="s">
        <v>239</v>
      </c>
      <c r="B151" s="27" t="s">
        <v>270</v>
      </c>
    </row>
    <row r="152" spans="1:2" ht="14.5" hidden="1" customHeight="1" outlineLevel="1" thickBot="1" x14ac:dyDescent="0.4"/>
    <row r="153" spans="1:2" ht="19.5" hidden="1" customHeight="1" outlineLevel="1" thickTop="1" thickBot="1" x14ac:dyDescent="0.4">
      <c r="A153" s="65" t="s">
        <v>264</v>
      </c>
      <c r="B153" s="66"/>
    </row>
    <row r="154" spans="1:2" ht="19.5" hidden="1" customHeight="1" outlineLevel="1" thickTop="1" thickBot="1" x14ac:dyDescent="0.4">
      <c r="A154" s="65"/>
      <c r="B154" s="66"/>
    </row>
    <row r="155" spans="1:2" ht="14.5" hidden="1" customHeight="1" outlineLevel="1" thickTop="1" thickBot="1" x14ac:dyDescent="0.4"/>
    <row r="156" spans="1:2" ht="19.5" hidden="1" customHeight="1" outlineLevel="1" thickTop="1" thickBot="1" x14ac:dyDescent="0.4">
      <c r="A156" s="67" t="s">
        <v>265</v>
      </c>
      <c r="B156" s="68"/>
    </row>
    <row r="157" spans="1:2" ht="15.5" hidden="1" customHeight="1" outlineLevel="1" thickTop="1" thickBot="1" x14ac:dyDescent="0.4">
      <c r="A157" s="69"/>
      <c r="B157" s="70"/>
    </row>
    <row r="158" spans="1:2" ht="19.5" hidden="1" customHeight="1" outlineLevel="1" thickTop="1" thickBot="1" x14ac:dyDescent="0.4">
      <c r="A158" s="67" t="s">
        <v>266</v>
      </c>
      <c r="B158" s="68"/>
    </row>
    <row r="159" spans="1:2" ht="15.5" hidden="1" customHeight="1" outlineLevel="1" thickTop="1" thickBot="1" x14ac:dyDescent="0.4">
      <c r="A159" s="69"/>
      <c r="B159" s="70"/>
    </row>
    <row r="160" spans="1:2" ht="19.5" hidden="1" customHeight="1" outlineLevel="1" thickTop="1" thickBot="1" x14ac:dyDescent="0.5">
      <c r="A160" s="71" t="s">
        <v>267</v>
      </c>
      <c r="B160" s="72"/>
    </row>
    <row r="161" spans="1:2" ht="15.5" hidden="1" customHeight="1" outlineLevel="1" thickTop="1" thickBot="1" x14ac:dyDescent="0.4">
      <c r="A161" s="69"/>
      <c r="B161" s="70"/>
    </row>
    <row r="162" spans="1:2" ht="19.5" hidden="1" customHeight="1" outlineLevel="1" thickTop="1" thickBot="1" x14ac:dyDescent="0.5">
      <c r="A162" s="71" t="s">
        <v>269</v>
      </c>
      <c r="B162" s="72"/>
    </row>
    <row r="163" spans="1:2" ht="15.5" hidden="1" customHeight="1" outlineLevel="1" thickTop="1" thickBot="1" x14ac:dyDescent="0.4">
      <c r="A163" s="69"/>
      <c r="B163" s="70"/>
    </row>
    <row r="164" spans="1:2" ht="19.5" hidden="1" customHeight="1" outlineLevel="1" thickTop="1" thickBot="1" x14ac:dyDescent="0.5">
      <c r="A164" s="71"/>
      <c r="B164" s="72"/>
    </row>
    <row r="165" spans="1:2" ht="15.5" hidden="1" customHeight="1" outlineLevel="1" thickTop="1" thickBot="1" x14ac:dyDescent="0.4">
      <c r="A165" s="69"/>
      <c r="B165" s="70"/>
    </row>
    <row r="166" spans="1:2" ht="19.5" hidden="1" customHeight="1" outlineLevel="1" thickTop="1" thickBot="1" x14ac:dyDescent="0.5">
      <c r="A166" s="71"/>
      <c r="B166" s="72"/>
    </row>
    <row r="167" spans="1:2" ht="15.5" hidden="1" customHeight="1" outlineLevel="1" thickTop="1" thickBot="1" x14ac:dyDescent="0.4">
      <c r="A167" s="69"/>
      <c r="B167" s="70"/>
    </row>
    <row r="168" spans="1:2" ht="14.5" hidden="1" customHeight="1" outlineLevel="1" thickTop="1" x14ac:dyDescent="0.35"/>
    <row r="169" spans="1:2" collapsed="1" x14ac:dyDescent="0.35">
      <c r="A169" s="64" t="s">
        <v>224</v>
      </c>
    </row>
    <row r="171" spans="1:2" ht="18.5" x14ac:dyDescent="0.45">
      <c r="A171" s="27" t="s">
        <v>240</v>
      </c>
      <c r="B171" s="27" t="s">
        <v>270</v>
      </c>
    </row>
    <row r="172" spans="1:2" ht="14.5" hidden="1" customHeight="1" outlineLevel="1" thickBot="1" x14ac:dyDescent="0.4"/>
    <row r="173" spans="1:2" ht="19.5" hidden="1" customHeight="1" outlineLevel="1" thickTop="1" thickBot="1" x14ac:dyDescent="0.4">
      <c r="A173" s="65" t="s">
        <v>264</v>
      </c>
      <c r="B173" s="66"/>
    </row>
    <row r="174" spans="1:2" ht="19.5" hidden="1" customHeight="1" outlineLevel="1" thickTop="1" thickBot="1" x14ac:dyDescent="0.4">
      <c r="A174" s="65"/>
      <c r="B174" s="66"/>
    </row>
    <row r="175" spans="1:2" ht="14.5" hidden="1" customHeight="1" outlineLevel="1" thickTop="1" thickBot="1" x14ac:dyDescent="0.4"/>
    <row r="176" spans="1:2" ht="19.5" hidden="1" customHeight="1" outlineLevel="1" thickTop="1" thickBot="1" x14ac:dyDescent="0.4">
      <c r="A176" s="67" t="s">
        <v>265</v>
      </c>
      <c r="B176" s="68"/>
    </row>
    <row r="177" spans="1:2" ht="15.5" hidden="1" customHeight="1" outlineLevel="1" thickTop="1" thickBot="1" x14ac:dyDescent="0.4">
      <c r="A177" s="69"/>
      <c r="B177" s="70"/>
    </row>
    <row r="178" spans="1:2" ht="19.5" hidden="1" customHeight="1" outlineLevel="1" thickTop="1" thickBot="1" x14ac:dyDescent="0.4">
      <c r="A178" s="67" t="s">
        <v>266</v>
      </c>
      <c r="B178" s="68"/>
    </row>
    <row r="179" spans="1:2" ht="15.5" hidden="1" customHeight="1" outlineLevel="1" thickTop="1" thickBot="1" x14ac:dyDescent="0.4">
      <c r="A179" s="69"/>
      <c r="B179" s="70"/>
    </row>
    <row r="180" spans="1:2" ht="19.5" hidden="1" customHeight="1" outlineLevel="1" thickTop="1" thickBot="1" x14ac:dyDescent="0.5">
      <c r="A180" s="71" t="s">
        <v>267</v>
      </c>
      <c r="B180" s="72"/>
    </row>
    <row r="181" spans="1:2" ht="15.5" hidden="1" customHeight="1" outlineLevel="1" thickTop="1" thickBot="1" x14ac:dyDescent="0.4">
      <c r="A181" s="69"/>
      <c r="B181" s="70"/>
    </row>
    <row r="182" spans="1:2" ht="19.5" hidden="1" customHeight="1" outlineLevel="1" thickTop="1" thickBot="1" x14ac:dyDescent="0.5">
      <c r="A182" s="71" t="s">
        <v>269</v>
      </c>
      <c r="B182" s="72"/>
    </row>
    <row r="183" spans="1:2" ht="15.5" hidden="1" customHeight="1" outlineLevel="1" thickTop="1" thickBot="1" x14ac:dyDescent="0.4">
      <c r="A183" s="69"/>
      <c r="B183" s="70"/>
    </row>
    <row r="184" spans="1:2" ht="19.5" hidden="1" customHeight="1" outlineLevel="1" thickTop="1" thickBot="1" x14ac:dyDescent="0.5">
      <c r="A184" s="71"/>
      <c r="B184" s="72"/>
    </row>
    <row r="185" spans="1:2" ht="15.5" hidden="1" customHeight="1" outlineLevel="1" thickTop="1" thickBot="1" x14ac:dyDescent="0.4">
      <c r="A185" s="69"/>
      <c r="B185" s="70"/>
    </row>
    <row r="186" spans="1:2" ht="19.5" hidden="1" customHeight="1" outlineLevel="1" thickTop="1" thickBot="1" x14ac:dyDescent="0.5">
      <c r="A186" s="71"/>
      <c r="B186" s="72"/>
    </row>
    <row r="187" spans="1:2" ht="15.5" hidden="1" customHeight="1" outlineLevel="1" thickTop="1" thickBot="1" x14ac:dyDescent="0.4">
      <c r="A187" s="69"/>
      <c r="B187" s="70"/>
    </row>
    <row r="188" spans="1:2" ht="14.5" hidden="1" customHeight="1" outlineLevel="1" thickTop="1" x14ac:dyDescent="0.35"/>
    <row r="189" spans="1:2" collapsed="1" x14ac:dyDescent="0.35">
      <c r="A189" s="64" t="s">
        <v>224</v>
      </c>
    </row>
    <row r="191" spans="1:2" ht="18.5" x14ac:dyDescent="0.45">
      <c r="A191" s="27" t="s">
        <v>241</v>
      </c>
      <c r="B191" s="27" t="s">
        <v>270</v>
      </c>
    </row>
    <row r="192" spans="1:2" ht="14.5" hidden="1" customHeight="1" outlineLevel="1" thickBot="1" x14ac:dyDescent="0.4"/>
    <row r="193" spans="1:2" ht="19.5" hidden="1" customHeight="1" outlineLevel="1" thickTop="1" thickBot="1" x14ac:dyDescent="0.4">
      <c r="A193" s="65" t="s">
        <v>264</v>
      </c>
      <c r="B193" s="66"/>
    </row>
    <row r="194" spans="1:2" ht="19.5" hidden="1" customHeight="1" outlineLevel="1" thickTop="1" thickBot="1" x14ac:dyDescent="0.4">
      <c r="A194" s="65"/>
      <c r="B194" s="66"/>
    </row>
    <row r="195" spans="1:2" ht="14.5" hidden="1" customHeight="1" outlineLevel="1" thickTop="1" thickBot="1" x14ac:dyDescent="0.4"/>
    <row r="196" spans="1:2" ht="19.5" hidden="1" customHeight="1" outlineLevel="1" thickTop="1" thickBot="1" x14ac:dyDescent="0.4">
      <c r="A196" s="67" t="s">
        <v>265</v>
      </c>
      <c r="B196" s="68"/>
    </row>
    <row r="197" spans="1:2" ht="15.5" hidden="1" customHeight="1" outlineLevel="1" thickTop="1" thickBot="1" x14ac:dyDescent="0.4">
      <c r="A197" s="69"/>
      <c r="B197" s="70"/>
    </row>
    <row r="198" spans="1:2" ht="19.5" hidden="1" customHeight="1" outlineLevel="1" thickTop="1" thickBot="1" x14ac:dyDescent="0.4">
      <c r="A198" s="67" t="s">
        <v>266</v>
      </c>
      <c r="B198" s="68"/>
    </row>
    <row r="199" spans="1:2" ht="15.5" hidden="1" customHeight="1" outlineLevel="1" thickTop="1" thickBot="1" x14ac:dyDescent="0.4">
      <c r="A199" s="69"/>
      <c r="B199" s="70"/>
    </row>
    <row r="200" spans="1:2" ht="19.5" hidden="1" customHeight="1" outlineLevel="1" thickTop="1" thickBot="1" x14ac:dyDescent="0.5">
      <c r="A200" s="71" t="s">
        <v>267</v>
      </c>
      <c r="B200" s="72"/>
    </row>
    <row r="201" spans="1:2" ht="15.5" hidden="1" customHeight="1" outlineLevel="1" thickTop="1" thickBot="1" x14ac:dyDescent="0.4">
      <c r="A201" s="69"/>
      <c r="B201" s="70"/>
    </row>
    <row r="202" spans="1:2" ht="19.5" hidden="1" customHeight="1" outlineLevel="1" thickTop="1" thickBot="1" x14ac:dyDescent="0.5">
      <c r="A202" s="71" t="s">
        <v>269</v>
      </c>
      <c r="B202" s="72"/>
    </row>
    <row r="203" spans="1:2" ht="15.5" hidden="1" customHeight="1" outlineLevel="1" thickTop="1" thickBot="1" x14ac:dyDescent="0.4">
      <c r="A203" s="69"/>
      <c r="B203" s="70"/>
    </row>
    <row r="204" spans="1:2" ht="19.5" hidden="1" customHeight="1" outlineLevel="1" thickTop="1" thickBot="1" x14ac:dyDescent="0.5">
      <c r="A204" s="71"/>
      <c r="B204" s="72"/>
    </row>
    <row r="205" spans="1:2" ht="15.5" hidden="1" customHeight="1" outlineLevel="1" thickTop="1" thickBot="1" x14ac:dyDescent="0.4">
      <c r="A205" s="69"/>
      <c r="B205" s="70"/>
    </row>
    <row r="206" spans="1:2" ht="19.5" hidden="1" customHeight="1" outlineLevel="1" thickTop="1" thickBot="1" x14ac:dyDescent="0.5">
      <c r="A206" s="71"/>
      <c r="B206" s="72"/>
    </row>
    <row r="207" spans="1:2" ht="15.5" hidden="1" customHeight="1" outlineLevel="1" thickTop="1" thickBot="1" x14ac:dyDescent="0.4">
      <c r="A207" s="69"/>
      <c r="B207" s="70"/>
    </row>
    <row r="208" spans="1:2" ht="14.5" hidden="1" customHeight="1" outlineLevel="1" thickTop="1" x14ac:dyDescent="0.35"/>
    <row r="209" spans="1:2" collapsed="1" x14ac:dyDescent="0.35">
      <c r="A209" s="64" t="s">
        <v>224</v>
      </c>
    </row>
    <row r="211" spans="1:2" ht="18.5" x14ac:dyDescent="0.45">
      <c r="A211" s="27" t="s">
        <v>242</v>
      </c>
      <c r="B211" s="27" t="s">
        <v>270</v>
      </c>
    </row>
    <row r="212" spans="1:2" ht="14.5" hidden="1" customHeight="1" outlineLevel="1" thickBot="1" x14ac:dyDescent="0.4"/>
    <row r="213" spans="1:2" ht="19.5" hidden="1" customHeight="1" outlineLevel="1" thickTop="1" thickBot="1" x14ac:dyDescent="0.4">
      <c r="A213" s="65" t="s">
        <v>264</v>
      </c>
      <c r="B213" s="66"/>
    </row>
    <row r="214" spans="1:2" ht="19.5" hidden="1" customHeight="1" outlineLevel="1" thickTop="1" thickBot="1" x14ac:dyDescent="0.4">
      <c r="A214" s="65"/>
      <c r="B214" s="66"/>
    </row>
    <row r="215" spans="1:2" ht="14.5" hidden="1" customHeight="1" outlineLevel="1" thickTop="1" thickBot="1" x14ac:dyDescent="0.4"/>
    <row r="216" spans="1:2" ht="19.5" hidden="1" customHeight="1" outlineLevel="1" thickTop="1" thickBot="1" x14ac:dyDescent="0.4">
      <c r="A216" s="67" t="s">
        <v>265</v>
      </c>
      <c r="B216" s="68"/>
    </row>
    <row r="217" spans="1:2" ht="15.5" hidden="1" customHeight="1" outlineLevel="1" thickTop="1" thickBot="1" x14ac:dyDescent="0.4">
      <c r="A217" s="69"/>
      <c r="B217" s="70"/>
    </row>
    <row r="218" spans="1:2" ht="19.5" hidden="1" customHeight="1" outlineLevel="1" thickTop="1" thickBot="1" x14ac:dyDescent="0.4">
      <c r="A218" s="67" t="s">
        <v>266</v>
      </c>
      <c r="B218" s="68"/>
    </row>
    <row r="219" spans="1:2" ht="15.5" hidden="1" customHeight="1" outlineLevel="1" thickTop="1" thickBot="1" x14ac:dyDescent="0.4">
      <c r="A219" s="69"/>
      <c r="B219" s="70"/>
    </row>
    <row r="220" spans="1:2" ht="19.5" hidden="1" customHeight="1" outlineLevel="1" thickTop="1" thickBot="1" x14ac:dyDescent="0.5">
      <c r="A220" s="71" t="s">
        <v>267</v>
      </c>
      <c r="B220" s="72"/>
    </row>
    <row r="221" spans="1:2" ht="15.5" hidden="1" customHeight="1" outlineLevel="1" thickTop="1" thickBot="1" x14ac:dyDescent="0.4">
      <c r="A221" s="69"/>
      <c r="B221" s="70"/>
    </row>
    <row r="222" spans="1:2" ht="19.5" hidden="1" customHeight="1" outlineLevel="1" thickTop="1" thickBot="1" x14ac:dyDescent="0.5">
      <c r="A222" s="71" t="s">
        <v>269</v>
      </c>
      <c r="B222" s="72"/>
    </row>
    <row r="223" spans="1:2" ht="15.5" hidden="1" customHeight="1" outlineLevel="1" thickTop="1" thickBot="1" x14ac:dyDescent="0.4">
      <c r="A223" s="69"/>
      <c r="B223" s="70"/>
    </row>
    <row r="224" spans="1:2" ht="19.5" hidden="1" customHeight="1" outlineLevel="1" thickTop="1" thickBot="1" x14ac:dyDescent="0.5">
      <c r="A224" s="71"/>
      <c r="B224" s="72"/>
    </row>
    <row r="225" spans="1:2" ht="15.5" hidden="1" customHeight="1" outlineLevel="1" thickTop="1" thickBot="1" x14ac:dyDescent="0.4">
      <c r="A225" s="69"/>
      <c r="B225" s="70"/>
    </row>
    <row r="226" spans="1:2" ht="19.5" hidden="1" customHeight="1" outlineLevel="1" thickTop="1" thickBot="1" x14ac:dyDescent="0.5">
      <c r="A226" s="71"/>
      <c r="B226" s="72"/>
    </row>
    <row r="227" spans="1:2" ht="15.5" hidden="1" customHeight="1" outlineLevel="1" thickTop="1" thickBot="1" x14ac:dyDescent="0.4">
      <c r="A227" s="69"/>
      <c r="B227" s="70"/>
    </row>
    <row r="228" spans="1:2" ht="14.5" hidden="1" customHeight="1" outlineLevel="1" thickTop="1" x14ac:dyDescent="0.35"/>
    <row r="229" spans="1:2" collapsed="1" x14ac:dyDescent="0.35">
      <c r="A229" s="64" t="s">
        <v>224</v>
      </c>
    </row>
    <row r="231" spans="1:2" ht="18.5" x14ac:dyDescent="0.45">
      <c r="A231" s="27" t="s">
        <v>243</v>
      </c>
      <c r="B231" s="27" t="s">
        <v>270</v>
      </c>
    </row>
    <row r="232" spans="1:2" ht="14.5" hidden="1" customHeight="1" outlineLevel="1" thickBot="1" x14ac:dyDescent="0.4"/>
    <row r="233" spans="1:2" ht="19.5" hidden="1" customHeight="1" outlineLevel="1" thickTop="1" thickBot="1" x14ac:dyDescent="0.4">
      <c r="A233" s="65" t="s">
        <v>264</v>
      </c>
      <c r="B233" s="66"/>
    </row>
    <row r="234" spans="1:2" ht="19.5" hidden="1" customHeight="1" outlineLevel="1" thickTop="1" thickBot="1" x14ac:dyDescent="0.4">
      <c r="A234" s="65"/>
      <c r="B234" s="66"/>
    </row>
    <row r="235" spans="1:2" ht="14.5" hidden="1" customHeight="1" outlineLevel="1" thickTop="1" thickBot="1" x14ac:dyDescent="0.4"/>
    <row r="236" spans="1:2" ht="19.5" hidden="1" customHeight="1" outlineLevel="1" thickTop="1" thickBot="1" x14ac:dyDescent="0.4">
      <c r="A236" s="67" t="s">
        <v>265</v>
      </c>
      <c r="B236" s="68"/>
    </row>
    <row r="237" spans="1:2" ht="15.5" hidden="1" customHeight="1" outlineLevel="1" thickTop="1" thickBot="1" x14ac:dyDescent="0.4">
      <c r="A237" s="69"/>
      <c r="B237" s="70"/>
    </row>
    <row r="238" spans="1:2" ht="19.5" hidden="1" customHeight="1" outlineLevel="1" thickTop="1" thickBot="1" x14ac:dyDescent="0.4">
      <c r="A238" s="67" t="s">
        <v>266</v>
      </c>
      <c r="B238" s="68"/>
    </row>
    <row r="239" spans="1:2" ht="15.5" hidden="1" customHeight="1" outlineLevel="1" thickTop="1" thickBot="1" x14ac:dyDescent="0.4">
      <c r="A239" s="69"/>
      <c r="B239" s="70"/>
    </row>
    <row r="240" spans="1:2" ht="19.5" hidden="1" customHeight="1" outlineLevel="1" thickTop="1" thickBot="1" x14ac:dyDescent="0.5">
      <c r="A240" s="71" t="s">
        <v>267</v>
      </c>
      <c r="B240" s="72"/>
    </row>
    <row r="241" spans="1:2" ht="15.5" hidden="1" customHeight="1" outlineLevel="1" thickTop="1" thickBot="1" x14ac:dyDescent="0.4">
      <c r="A241" s="69"/>
      <c r="B241" s="70"/>
    </row>
    <row r="242" spans="1:2" ht="19.5" hidden="1" customHeight="1" outlineLevel="1" thickTop="1" thickBot="1" x14ac:dyDescent="0.5">
      <c r="A242" s="71" t="s">
        <v>269</v>
      </c>
      <c r="B242" s="72"/>
    </row>
    <row r="243" spans="1:2" ht="15.5" hidden="1" customHeight="1" outlineLevel="1" thickTop="1" thickBot="1" x14ac:dyDescent="0.4">
      <c r="A243" s="69"/>
      <c r="B243" s="70"/>
    </row>
    <row r="244" spans="1:2" ht="19.5" hidden="1" customHeight="1" outlineLevel="1" thickTop="1" thickBot="1" x14ac:dyDescent="0.5">
      <c r="A244" s="71"/>
      <c r="B244" s="72"/>
    </row>
    <row r="245" spans="1:2" ht="15.5" hidden="1" customHeight="1" outlineLevel="1" thickTop="1" thickBot="1" x14ac:dyDescent="0.4">
      <c r="A245" s="69"/>
      <c r="B245" s="70"/>
    </row>
    <row r="246" spans="1:2" ht="19.5" hidden="1" customHeight="1" outlineLevel="1" thickTop="1" thickBot="1" x14ac:dyDescent="0.5">
      <c r="A246" s="71"/>
      <c r="B246" s="72"/>
    </row>
    <row r="247" spans="1:2" ht="15.5" hidden="1" customHeight="1" outlineLevel="1" thickTop="1" thickBot="1" x14ac:dyDescent="0.4">
      <c r="A247" s="69"/>
      <c r="B247" s="70"/>
    </row>
    <row r="248" spans="1:2" ht="14.5" hidden="1" customHeight="1" outlineLevel="1" thickTop="1" x14ac:dyDescent="0.35"/>
    <row r="249" spans="1:2" collapsed="1" x14ac:dyDescent="0.35">
      <c r="A249" s="64" t="s">
        <v>224</v>
      </c>
    </row>
    <row r="251" spans="1:2" ht="18.5" x14ac:dyDescent="0.45">
      <c r="A251" s="27" t="s">
        <v>244</v>
      </c>
      <c r="B251" s="27" t="s">
        <v>270</v>
      </c>
    </row>
    <row r="252" spans="1:2" hidden="1" outlineLevel="1" x14ac:dyDescent="0.35"/>
    <row r="253" spans="1:2" ht="19.5" hidden="1" outlineLevel="1" thickTop="1" thickBot="1" x14ac:dyDescent="0.4">
      <c r="A253" s="65" t="s">
        <v>264</v>
      </c>
      <c r="B253" s="66"/>
    </row>
    <row r="254" spans="1:2" ht="19.5" hidden="1" outlineLevel="1" thickTop="1" thickBot="1" x14ac:dyDescent="0.4">
      <c r="A254" s="65"/>
      <c r="B254" s="66"/>
    </row>
    <row r="255" spans="1:2" hidden="1" outlineLevel="1" x14ac:dyDescent="0.35"/>
    <row r="256" spans="1:2" ht="19.5" hidden="1" outlineLevel="1" thickTop="1" thickBot="1" x14ac:dyDescent="0.4">
      <c r="A256" s="67" t="s">
        <v>265</v>
      </c>
      <c r="B256" s="68"/>
    </row>
    <row r="257" spans="1:2" ht="15.5" hidden="1" outlineLevel="1" thickTop="1" thickBot="1" x14ac:dyDescent="0.4">
      <c r="A257" s="69"/>
      <c r="B257" s="70"/>
    </row>
    <row r="258" spans="1:2" ht="19.5" hidden="1" outlineLevel="1" thickTop="1" thickBot="1" x14ac:dyDescent="0.4">
      <c r="A258" s="67" t="s">
        <v>266</v>
      </c>
      <c r="B258" s="68"/>
    </row>
    <row r="259" spans="1:2" ht="15.5" hidden="1" outlineLevel="1" thickTop="1" thickBot="1" x14ac:dyDescent="0.4">
      <c r="A259" s="69"/>
      <c r="B259" s="70"/>
    </row>
    <row r="260" spans="1:2" ht="19.5" hidden="1" outlineLevel="1" thickTop="1" thickBot="1" x14ac:dyDescent="0.5">
      <c r="A260" s="71" t="s">
        <v>267</v>
      </c>
      <c r="B260" s="72"/>
    </row>
    <row r="261" spans="1:2" ht="15.5" hidden="1" outlineLevel="1" thickTop="1" thickBot="1" x14ac:dyDescent="0.4">
      <c r="A261" s="69"/>
      <c r="B261" s="70"/>
    </row>
    <row r="262" spans="1:2" ht="19.5" hidden="1" outlineLevel="1" thickTop="1" thickBot="1" x14ac:dyDescent="0.5">
      <c r="A262" s="71" t="s">
        <v>269</v>
      </c>
      <c r="B262" s="72"/>
    </row>
    <row r="263" spans="1:2" ht="15.5" hidden="1" outlineLevel="1" thickTop="1" thickBot="1" x14ac:dyDescent="0.4">
      <c r="A263" s="69"/>
      <c r="B263" s="70"/>
    </row>
    <row r="264" spans="1:2" ht="19.5" hidden="1" outlineLevel="1" thickTop="1" thickBot="1" x14ac:dyDescent="0.5">
      <c r="A264" s="71"/>
      <c r="B264" s="72"/>
    </row>
    <row r="265" spans="1:2" ht="15.5" hidden="1" outlineLevel="1" thickTop="1" thickBot="1" x14ac:dyDescent="0.4">
      <c r="A265" s="69"/>
      <c r="B265" s="70"/>
    </row>
    <row r="266" spans="1:2" ht="19.5" hidden="1" outlineLevel="1" thickTop="1" thickBot="1" x14ac:dyDescent="0.5">
      <c r="A266" s="71"/>
      <c r="B266" s="72"/>
    </row>
    <row r="267" spans="1:2" ht="15.5" hidden="1" outlineLevel="1" thickTop="1" thickBot="1" x14ac:dyDescent="0.4">
      <c r="A267" s="69"/>
      <c r="B267" s="70"/>
    </row>
    <row r="268" spans="1:2" hidden="1" outlineLevel="1" x14ac:dyDescent="0.35"/>
    <row r="269" spans="1:2" collapsed="1" x14ac:dyDescent="0.35">
      <c r="A269" s="64" t="s">
        <v>224</v>
      </c>
    </row>
    <row r="271" spans="1:2" ht="18.5" x14ac:dyDescent="0.45">
      <c r="A271" s="27" t="s">
        <v>246</v>
      </c>
      <c r="B271" s="27" t="s">
        <v>270</v>
      </c>
    </row>
    <row r="272" spans="1:2" hidden="1" outlineLevel="1" x14ac:dyDescent="0.35"/>
    <row r="273" spans="1:2" ht="19.5" hidden="1" outlineLevel="1" thickTop="1" thickBot="1" x14ac:dyDescent="0.4">
      <c r="A273" s="65" t="s">
        <v>264</v>
      </c>
      <c r="B273" s="66"/>
    </row>
    <row r="274" spans="1:2" ht="19.5" hidden="1" outlineLevel="1" thickTop="1" thickBot="1" x14ac:dyDescent="0.4">
      <c r="A274" s="65"/>
      <c r="B274" s="66"/>
    </row>
    <row r="275" spans="1:2" hidden="1" outlineLevel="1" x14ac:dyDescent="0.35"/>
    <row r="276" spans="1:2" ht="19.5" hidden="1" outlineLevel="1" thickTop="1" thickBot="1" x14ac:dyDescent="0.4">
      <c r="A276" s="67" t="s">
        <v>265</v>
      </c>
      <c r="B276" s="68"/>
    </row>
    <row r="277" spans="1:2" ht="15.5" hidden="1" outlineLevel="1" thickTop="1" thickBot="1" x14ac:dyDescent="0.4">
      <c r="A277" s="69"/>
      <c r="B277" s="70"/>
    </row>
    <row r="278" spans="1:2" ht="19.5" hidden="1" outlineLevel="1" thickTop="1" thickBot="1" x14ac:dyDescent="0.4">
      <c r="A278" s="67" t="s">
        <v>266</v>
      </c>
      <c r="B278" s="68"/>
    </row>
    <row r="279" spans="1:2" ht="15.5" hidden="1" outlineLevel="1" thickTop="1" thickBot="1" x14ac:dyDescent="0.4">
      <c r="A279" s="69"/>
      <c r="B279" s="70"/>
    </row>
    <row r="280" spans="1:2" ht="19.5" hidden="1" outlineLevel="1" thickTop="1" thickBot="1" x14ac:dyDescent="0.5">
      <c r="A280" s="71" t="s">
        <v>267</v>
      </c>
      <c r="B280" s="72"/>
    </row>
    <row r="281" spans="1:2" ht="15.5" hidden="1" outlineLevel="1" thickTop="1" thickBot="1" x14ac:dyDescent="0.4">
      <c r="A281" s="69"/>
      <c r="B281" s="70"/>
    </row>
    <row r="282" spans="1:2" ht="19.5" hidden="1" outlineLevel="1" thickTop="1" thickBot="1" x14ac:dyDescent="0.5">
      <c r="A282" s="71" t="s">
        <v>269</v>
      </c>
      <c r="B282" s="72"/>
    </row>
    <row r="283" spans="1:2" ht="15.5" hidden="1" outlineLevel="1" thickTop="1" thickBot="1" x14ac:dyDescent="0.4">
      <c r="A283" s="69"/>
      <c r="B283" s="70"/>
    </row>
    <row r="284" spans="1:2" ht="19.5" hidden="1" outlineLevel="1" thickTop="1" thickBot="1" x14ac:dyDescent="0.5">
      <c r="A284" s="71"/>
      <c r="B284" s="72"/>
    </row>
    <row r="285" spans="1:2" ht="15.5" hidden="1" outlineLevel="1" thickTop="1" thickBot="1" x14ac:dyDescent="0.4">
      <c r="A285" s="69"/>
      <c r="B285" s="70"/>
    </row>
    <row r="286" spans="1:2" ht="19.5" hidden="1" outlineLevel="1" thickTop="1" thickBot="1" x14ac:dyDescent="0.5">
      <c r="A286" s="71"/>
      <c r="B286" s="72"/>
    </row>
    <row r="287" spans="1:2" ht="15.5" hidden="1" outlineLevel="1" thickTop="1" thickBot="1" x14ac:dyDescent="0.4">
      <c r="A287" s="69"/>
      <c r="B287" s="70"/>
    </row>
    <row r="288" spans="1:2" hidden="1" outlineLevel="1" x14ac:dyDescent="0.35"/>
    <row r="289" spans="1:2" collapsed="1" x14ac:dyDescent="0.35">
      <c r="A289" s="64" t="s">
        <v>224</v>
      </c>
    </row>
    <row r="291" spans="1:2" ht="18.5" x14ac:dyDescent="0.45">
      <c r="A291" s="27" t="s">
        <v>248</v>
      </c>
      <c r="B291" s="27" t="s">
        <v>270</v>
      </c>
    </row>
    <row r="292" spans="1:2" hidden="1" outlineLevel="1" x14ac:dyDescent="0.35"/>
    <row r="293" spans="1:2" ht="19.5" hidden="1" outlineLevel="1" thickTop="1" thickBot="1" x14ac:dyDescent="0.4">
      <c r="A293" s="65" t="s">
        <v>264</v>
      </c>
      <c r="B293" s="66"/>
    </row>
    <row r="294" spans="1:2" ht="19.5" hidden="1" outlineLevel="1" thickTop="1" thickBot="1" x14ac:dyDescent="0.4">
      <c r="A294" s="65"/>
      <c r="B294" s="66"/>
    </row>
    <row r="295" spans="1:2" hidden="1" outlineLevel="1" x14ac:dyDescent="0.35"/>
    <row r="296" spans="1:2" ht="19.5" hidden="1" outlineLevel="1" thickTop="1" thickBot="1" x14ac:dyDescent="0.4">
      <c r="A296" s="67" t="s">
        <v>265</v>
      </c>
      <c r="B296" s="68"/>
    </row>
    <row r="297" spans="1:2" ht="15.5" hidden="1" outlineLevel="1" thickTop="1" thickBot="1" x14ac:dyDescent="0.4">
      <c r="A297" s="69"/>
      <c r="B297" s="70"/>
    </row>
    <row r="298" spans="1:2" ht="19.5" hidden="1" outlineLevel="1" thickTop="1" thickBot="1" x14ac:dyDescent="0.4">
      <c r="A298" s="67" t="s">
        <v>266</v>
      </c>
      <c r="B298" s="68"/>
    </row>
    <row r="299" spans="1:2" ht="15.5" hidden="1" outlineLevel="1" thickTop="1" thickBot="1" x14ac:dyDescent="0.4">
      <c r="A299" s="69"/>
      <c r="B299" s="70"/>
    </row>
    <row r="300" spans="1:2" ht="19.5" hidden="1" outlineLevel="1" thickTop="1" thickBot="1" x14ac:dyDescent="0.5">
      <c r="A300" s="71" t="s">
        <v>267</v>
      </c>
      <c r="B300" s="72"/>
    </row>
    <row r="301" spans="1:2" ht="15.5" hidden="1" outlineLevel="1" thickTop="1" thickBot="1" x14ac:dyDescent="0.4">
      <c r="A301" s="69"/>
      <c r="B301" s="70"/>
    </row>
    <row r="302" spans="1:2" ht="19.5" hidden="1" outlineLevel="1" thickTop="1" thickBot="1" x14ac:dyDescent="0.5">
      <c r="A302" s="71" t="s">
        <v>269</v>
      </c>
      <c r="B302" s="72"/>
    </row>
    <row r="303" spans="1:2" ht="15.5" hidden="1" outlineLevel="1" thickTop="1" thickBot="1" x14ac:dyDescent="0.4">
      <c r="A303" s="69"/>
      <c r="B303" s="70"/>
    </row>
    <row r="304" spans="1:2" ht="19.5" hidden="1" outlineLevel="1" thickTop="1" thickBot="1" x14ac:dyDescent="0.5">
      <c r="A304" s="71"/>
      <c r="B304" s="72"/>
    </row>
    <row r="305" spans="1:2" ht="15.5" hidden="1" outlineLevel="1" thickTop="1" thickBot="1" x14ac:dyDescent="0.4">
      <c r="A305" s="69"/>
      <c r="B305" s="70"/>
    </row>
    <row r="306" spans="1:2" ht="19.5" hidden="1" outlineLevel="1" thickTop="1" thickBot="1" x14ac:dyDescent="0.5">
      <c r="A306" s="71"/>
      <c r="B306" s="72"/>
    </row>
    <row r="307" spans="1:2" ht="15.5" hidden="1" outlineLevel="1" thickTop="1" thickBot="1" x14ac:dyDescent="0.4">
      <c r="A307" s="69"/>
      <c r="B307" s="70"/>
    </row>
    <row r="308" spans="1:2" hidden="1" outlineLevel="1" x14ac:dyDescent="0.35"/>
    <row r="309" spans="1:2" collapsed="1" x14ac:dyDescent="0.35">
      <c r="A309" s="64" t="s">
        <v>224</v>
      </c>
    </row>
    <row r="311" spans="1:2" ht="18.5" x14ac:dyDescent="0.45">
      <c r="A311" s="27" t="s">
        <v>249</v>
      </c>
      <c r="B311" s="27" t="s">
        <v>270</v>
      </c>
    </row>
    <row r="312" spans="1:2" hidden="1" outlineLevel="1" x14ac:dyDescent="0.35"/>
    <row r="313" spans="1:2" ht="19.5" hidden="1" outlineLevel="1" thickTop="1" thickBot="1" x14ac:dyDescent="0.4">
      <c r="A313" s="65" t="s">
        <v>264</v>
      </c>
      <c r="B313" s="66"/>
    </row>
    <row r="314" spans="1:2" ht="19.5" hidden="1" outlineLevel="1" thickTop="1" thickBot="1" x14ac:dyDescent="0.4">
      <c r="A314" s="65"/>
      <c r="B314" s="66"/>
    </row>
    <row r="315" spans="1:2" hidden="1" outlineLevel="1" x14ac:dyDescent="0.35"/>
    <row r="316" spans="1:2" ht="19.5" hidden="1" outlineLevel="1" thickTop="1" thickBot="1" x14ac:dyDescent="0.4">
      <c r="A316" s="67" t="s">
        <v>265</v>
      </c>
      <c r="B316" s="68"/>
    </row>
    <row r="317" spans="1:2" ht="15.5" hidden="1" outlineLevel="1" thickTop="1" thickBot="1" x14ac:dyDescent="0.4">
      <c r="A317" s="69"/>
      <c r="B317" s="70"/>
    </row>
    <row r="318" spans="1:2" ht="19.5" hidden="1" outlineLevel="1" thickTop="1" thickBot="1" x14ac:dyDescent="0.4">
      <c r="A318" s="67" t="s">
        <v>266</v>
      </c>
      <c r="B318" s="68"/>
    </row>
    <row r="319" spans="1:2" ht="15.5" hidden="1" outlineLevel="1" thickTop="1" thickBot="1" x14ac:dyDescent="0.4">
      <c r="A319" s="69"/>
      <c r="B319" s="70"/>
    </row>
    <row r="320" spans="1:2" ht="19.5" hidden="1" outlineLevel="1" thickTop="1" thickBot="1" x14ac:dyDescent="0.5">
      <c r="A320" s="71" t="s">
        <v>267</v>
      </c>
      <c r="B320" s="72"/>
    </row>
    <row r="321" spans="1:2" ht="15.5" hidden="1" outlineLevel="1" thickTop="1" thickBot="1" x14ac:dyDescent="0.4">
      <c r="A321" s="69"/>
      <c r="B321" s="70"/>
    </row>
    <row r="322" spans="1:2" ht="19.5" hidden="1" outlineLevel="1" thickTop="1" thickBot="1" x14ac:dyDescent="0.5">
      <c r="A322" s="71" t="s">
        <v>269</v>
      </c>
      <c r="B322" s="72"/>
    </row>
    <row r="323" spans="1:2" ht="15.5" hidden="1" outlineLevel="1" thickTop="1" thickBot="1" x14ac:dyDescent="0.4">
      <c r="A323" s="69"/>
      <c r="B323" s="70"/>
    </row>
    <row r="324" spans="1:2" ht="19.5" hidden="1" outlineLevel="1" thickTop="1" thickBot="1" x14ac:dyDescent="0.5">
      <c r="A324" s="71"/>
      <c r="B324" s="72"/>
    </row>
    <row r="325" spans="1:2" ht="15.5" hidden="1" outlineLevel="1" thickTop="1" thickBot="1" x14ac:dyDescent="0.4">
      <c r="A325" s="69"/>
      <c r="B325" s="70"/>
    </row>
    <row r="326" spans="1:2" ht="19.5" hidden="1" outlineLevel="1" thickTop="1" thickBot="1" x14ac:dyDescent="0.5">
      <c r="A326" s="71"/>
      <c r="B326" s="72"/>
    </row>
    <row r="327" spans="1:2" ht="15.5" hidden="1" outlineLevel="1" thickTop="1" thickBot="1" x14ac:dyDescent="0.4">
      <c r="A327" s="69"/>
      <c r="B327" s="70"/>
    </row>
    <row r="328" spans="1:2" hidden="1" outlineLevel="1" x14ac:dyDescent="0.35"/>
    <row r="329" spans="1:2" collapsed="1" x14ac:dyDescent="0.35">
      <c r="A329" s="64" t="s">
        <v>224</v>
      </c>
    </row>
    <row r="331" spans="1:2" ht="18.5" x14ac:dyDescent="0.45">
      <c r="A331" s="27" t="s">
        <v>250</v>
      </c>
      <c r="B331" s="27" t="s">
        <v>270</v>
      </c>
    </row>
    <row r="332" spans="1:2" hidden="1" outlineLevel="1" x14ac:dyDescent="0.35"/>
    <row r="333" spans="1:2" ht="19.5" hidden="1" outlineLevel="1" thickTop="1" thickBot="1" x14ac:dyDescent="0.4">
      <c r="A333" s="65" t="s">
        <v>264</v>
      </c>
      <c r="B333" s="66"/>
    </row>
    <row r="334" spans="1:2" ht="19.5" hidden="1" outlineLevel="1" thickTop="1" thickBot="1" x14ac:dyDescent="0.4">
      <c r="A334" s="65"/>
      <c r="B334" s="66"/>
    </row>
    <row r="335" spans="1:2" hidden="1" outlineLevel="1" x14ac:dyDescent="0.35"/>
    <row r="336" spans="1:2" ht="19.5" hidden="1" outlineLevel="1" thickTop="1" thickBot="1" x14ac:dyDescent="0.4">
      <c r="A336" s="67" t="s">
        <v>265</v>
      </c>
      <c r="B336" s="68"/>
    </row>
    <row r="337" spans="1:2" ht="15.5" hidden="1" outlineLevel="1" thickTop="1" thickBot="1" x14ac:dyDescent="0.4">
      <c r="A337" s="69"/>
      <c r="B337" s="70"/>
    </row>
    <row r="338" spans="1:2" ht="19.5" hidden="1" outlineLevel="1" thickTop="1" thickBot="1" x14ac:dyDescent="0.4">
      <c r="A338" s="67" t="s">
        <v>266</v>
      </c>
      <c r="B338" s="68"/>
    </row>
    <row r="339" spans="1:2" ht="15.5" hidden="1" outlineLevel="1" thickTop="1" thickBot="1" x14ac:dyDescent="0.4">
      <c r="A339" s="69"/>
      <c r="B339" s="70"/>
    </row>
    <row r="340" spans="1:2" ht="19.5" hidden="1" outlineLevel="1" thickTop="1" thickBot="1" x14ac:dyDescent="0.5">
      <c r="A340" s="71" t="s">
        <v>267</v>
      </c>
      <c r="B340" s="72"/>
    </row>
    <row r="341" spans="1:2" ht="15.5" hidden="1" outlineLevel="1" thickTop="1" thickBot="1" x14ac:dyDescent="0.4">
      <c r="A341" s="69"/>
      <c r="B341" s="70"/>
    </row>
    <row r="342" spans="1:2" ht="19.5" hidden="1" outlineLevel="1" thickTop="1" thickBot="1" x14ac:dyDescent="0.5">
      <c r="A342" s="71" t="s">
        <v>269</v>
      </c>
      <c r="B342" s="72"/>
    </row>
    <row r="343" spans="1:2" ht="15.5" hidden="1" outlineLevel="1" thickTop="1" thickBot="1" x14ac:dyDescent="0.4">
      <c r="A343" s="69"/>
      <c r="B343" s="70"/>
    </row>
    <row r="344" spans="1:2" ht="19.5" hidden="1" outlineLevel="1" thickTop="1" thickBot="1" x14ac:dyDescent="0.5">
      <c r="A344" s="71"/>
      <c r="B344" s="72"/>
    </row>
    <row r="345" spans="1:2" ht="15.5" hidden="1" outlineLevel="1" thickTop="1" thickBot="1" x14ac:dyDescent="0.4">
      <c r="A345" s="69"/>
      <c r="B345" s="70"/>
    </row>
    <row r="346" spans="1:2" ht="19.5" hidden="1" outlineLevel="1" thickTop="1" thickBot="1" x14ac:dyDescent="0.5">
      <c r="A346" s="71"/>
      <c r="B346" s="72"/>
    </row>
    <row r="347" spans="1:2" ht="15.5" hidden="1" outlineLevel="1" thickTop="1" thickBot="1" x14ac:dyDescent="0.4">
      <c r="A347" s="69"/>
      <c r="B347" s="70"/>
    </row>
    <row r="348" spans="1:2" hidden="1" outlineLevel="1" x14ac:dyDescent="0.35"/>
    <row r="349" spans="1:2" collapsed="1" x14ac:dyDescent="0.35">
      <c r="A349" s="64" t="s">
        <v>224</v>
      </c>
    </row>
    <row r="351" spans="1:2" ht="18.5" x14ac:dyDescent="0.45">
      <c r="A351" s="27" t="s">
        <v>251</v>
      </c>
      <c r="B351" s="27" t="s">
        <v>270</v>
      </c>
    </row>
    <row r="352" spans="1:2" hidden="1" outlineLevel="1" x14ac:dyDescent="0.35"/>
    <row r="353" spans="1:2" ht="19.5" hidden="1" outlineLevel="1" thickTop="1" thickBot="1" x14ac:dyDescent="0.4">
      <c r="A353" s="65" t="s">
        <v>264</v>
      </c>
      <c r="B353" s="66"/>
    </row>
    <row r="354" spans="1:2" ht="19.5" hidden="1" outlineLevel="1" thickTop="1" thickBot="1" x14ac:dyDescent="0.4">
      <c r="A354" s="65"/>
      <c r="B354" s="66"/>
    </row>
    <row r="355" spans="1:2" hidden="1" outlineLevel="1" x14ac:dyDescent="0.35"/>
    <row r="356" spans="1:2" ht="19.5" hidden="1" outlineLevel="1" thickTop="1" thickBot="1" x14ac:dyDescent="0.4">
      <c r="A356" s="67" t="s">
        <v>265</v>
      </c>
      <c r="B356" s="68"/>
    </row>
    <row r="357" spans="1:2" ht="15.5" hidden="1" outlineLevel="1" thickTop="1" thickBot="1" x14ac:dyDescent="0.4">
      <c r="A357" s="69"/>
      <c r="B357" s="70"/>
    </row>
    <row r="358" spans="1:2" ht="19.5" hidden="1" outlineLevel="1" thickTop="1" thickBot="1" x14ac:dyDescent="0.4">
      <c r="A358" s="67" t="s">
        <v>266</v>
      </c>
      <c r="B358" s="68"/>
    </row>
    <row r="359" spans="1:2" ht="15.5" hidden="1" outlineLevel="1" thickTop="1" thickBot="1" x14ac:dyDescent="0.4">
      <c r="A359" s="69"/>
      <c r="B359" s="70"/>
    </row>
    <row r="360" spans="1:2" ht="19.5" hidden="1" outlineLevel="1" thickTop="1" thickBot="1" x14ac:dyDescent="0.5">
      <c r="A360" s="71" t="s">
        <v>267</v>
      </c>
      <c r="B360" s="72"/>
    </row>
    <row r="361" spans="1:2" ht="15.5" hidden="1" outlineLevel="1" thickTop="1" thickBot="1" x14ac:dyDescent="0.4">
      <c r="A361" s="69"/>
      <c r="B361" s="70"/>
    </row>
    <row r="362" spans="1:2" ht="19.5" hidden="1" outlineLevel="1" thickTop="1" thickBot="1" x14ac:dyDescent="0.5">
      <c r="A362" s="71" t="s">
        <v>269</v>
      </c>
      <c r="B362" s="72"/>
    </row>
    <row r="363" spans="1:2" ht="15.5" hidden="1" outlineLevel="1" thickTop="1" thickBot="1" x14ac:dyDescent="0.4">
      <c r="A363" s="69"/>
      <c r="B363" s="70"/>
    </row>
    <row r="364" spans="1:2" ht="19.5" hidden="1" outlineLevel="1" thickTop="1" thickBot="1" x14ac:dyDescent="0.5">
      <c r="A364" s="71"/>
      <c r="B364" s="72"/>
    </row>
    <row r="365" spans="1:2" ht="15.5" hidden="1" outlineLevel="1" thickTop="1" thickBot="1" x14ac:dyDescent="0.4">
      <c r="A365" s="69"/>
      <c r="B365" s="70"/>
    </row>
    <row r="366" spans="1:2" ht="19.5" hidden="1" outlineLevel="1" thickTop="1" thickBot="1" x14ac:dyDescent="0.5">
      <c r="A366" s="71"/>
      <c r="B366" s="72"/>
    </row>
    <row r="367" spans="1:2" ht="15.5" hidden="1" outlineLevel="1" thickTop="1" thickBot="1" x14ac:dyDescent="0.4">
      <c r="A367" s="69"/>
      <c r="B367" s="70"/>
    </row>
    <row r="368" spans="1:2" hidden="1" outlineLevel="1" x14ac:dyDescent="0.35"/>
    <row r="369" spans="1:2" collapsed="1" x14ac:dyDescent="0.35">
      <c r="A369" s="64" t="s">
        <v>224</v>
      </c>
    </row>
    <row r="371" spans="1:2" ht="18.5" x14ac:dyDescent="0.45">
      <c r="A371" s="27" t="s">
        <v>252</v>
      </c>
      <c r="B371" s="27" t="s">
        <v>270</v>
      </c>
    </row>
    <row r="372" spans="1:2" hidden="1" outlineLevel="1" x14ac:dyDescent="0.35"/>
    <row r="373" spans="1:2" ht="19.5" hidden="1" outlineLevel="1" thickTop="1" thickBot="1" x14ac:dyDescent="0.4">
      <c r="A373" s="65" t="s">
        <v>264</v>
      </c>
      <c r="B373" s="66"/>
    </row>
    <row r="374" spans="1:2" ht="19.5" hidden="1" outlineLevel="1" thickTop="1" thickBot="1" x14ac:dyDescent="0.4">
      <c r="A374" s="65"/>
      <c r="B374" s="66"/>
    </row>
    <row r="375" spans="1:2" hidden="1" outlineLevel="1" x14ac:dyDescent="0.35"/>
    <row r="376" spans="1:2" ht="19.5" hidden="1" outlineLevel="1" thickTop="1" thickBot="1" x14ac:dyDescent="0.4">
      <c r="A376" s="67" t="s">
        <v>265</v>
      </c>
      <c r="B376" s="68"/>
    </row>
    <row r="377" spans="1:2" ht="15.5" hidden="1" outlineLevel="1" thickTop="1" thickBot="1" x14ac:dyDescent="0.4">
      <c r="A377" s="69"/>
      <c r="B377" s="70"/>
    </row>
    <row r="378" spans="1:2" ht="19.5" hidden="1" outlineLevel="1" thickTop="1" thickBot="1" x14ac:dyDescent="0.4">
      <c r="A378" s="67" t="s">
        <v>266</v>
      </c>
      <c r="B378" s="68"/>
    </row>
    <row r="379" spans="1:2" ht="15.5" hidden="1" outlineLevel="1" thickTop="1" thickBot="1" x14ac:dyDescent="0.4">
      <c r="A379" s="69"/>
      <c r="B379" s="70"/>
    </row>
    <row r="380" spans="1:2" ht="19.5" hidden="1" outlineLevel="1" thickTop="1" thickBot="1" x14ac:dyDescent="0.5">
      <c r="A380" s="71" t="s">
        <v>267</v>
      </c>
      <c r="B380" s="72"/>
    </row>
    <row r="381" spans="1:2" ht="15.5" hidden="1" outlineLevel="1" thickTop="1" thickBot="1" x14ac:dyDescent="0.4">
      <c r="A381" s="69"/>
      <c r="B381" s="70"/>
    </row>
    <row r="382" spans="1:2" ht="19.5" hidden="1" outlineLevel="1" thickTop="1" thickBot="1" x14ac:dyDescent="0.5">
      <c r="A382" s="71" t="s">
        <v>269</v>
      </c>
      <c r="B382" s="72"/>
    </row>
    <row r="383" spans="1:2" ht="15.5" hidden="1" outlineLevel="1" thickTop="1" thickBot="1" x14ac:dyDescent="0.4">
      <c r="A383" s="69"/>
      <c r="B383" s="70"/>
    </row>
    <row r="384" spans="1:2" ht="19.5" hidden="1" outlineLevel="1" thickTop="1" thickBot="1" x14ac:dyDescent="0.5">
      <c r="A384" s="71"/>
      <c r="B384" s="72"/>
    </row>
    <row r="385" spans="1:2" ht="15.5" hidden="1" outlineLevel="1" thickTop="1" thickBot="1" x14ac:dyDescent="0.4">
      <c r="A385" s="69"/>
      <c r="B385" s="70"/>
    </row>
    <row r="386" spans="1:2" ht="19.5" hidden="1" outlineLevel="1" thickTop="1" thickBot="1" x14ac:dyDescent="0.5">
      <c r="A386" s="71"/>
      <c r="B386" s="72"/>
    </row>
    <row r="387" spans="1:2" ht="15.5" hidden="1" outlineLevel="1" thickTop="1" thickBot="1" x14ac:dyDescent="0.4">
      <c r="A387" s="69"/>
      <c r="B387" s="70"/>
    </row>
    <row r="388" spans="1:2" hidden="1" outlineLevel="1" x14ac:dyDescent="0.35"/>
    <row r="389" spans="1:2" collapsed="1" x14ac:dyDescent="0.35">
      <c r="A389" s="64" t="s">
        <v>224</v>
      </c>
    </row>
    <row r="391" spans="1:2" ht="18.5" x14ac:dyDescent="0.45">
      <c r="A391" s="27" t="s">
        <v>253</v>
      </c>
      <c r="B391" s="27" t="s">
        <v>270</v>
      </c>
    </row>
    <row r="392" spans="1:2" hidden="1" outlineLevel="1" x14ac:dyDescent="0.35"/>
    <row r="393" spans="1:2" ht="19.5" hidden="1" outlineLevel="1" thickTop="1" thickBot="1" x14ac:dyDescent="0.4">
      <c r="A393" s="65" t="s">
        <v>264</v>
      </c>
      <c r="B393" s="66"/>
    </row>
    <row r="394" spans="1:2" ht="19.5" hidden="1" outlineLevel="1" thickTop="1" thickBot="1" x14ac:dyDescent="0.4">
      <c r="A394" s="65"/>
      <c r="B394" s="66"/>
    </row>
    <row r="395" spans="1:2" hidden="1" outlineLevel="1" x14ac:dyDescent="0.35"/>
    <row r="396" spans="1:2" ht="19.5" hidden="1" outlineLevel="1" thickTop="1" thickBot="1" x14ac:dyDescent="0.4">
      <c r="A396" s="67" t="s">
        <v>265</v>
      </c>
      <c r="B396" s="68"/>
    </row>
    <row r="397" spans="1:2" ht="15.5" hidden="1" outlineLevel="1" thickTop="1" thickBot="1" x14ac:dyDescent="0.4">
      <c r="A397" s="69"/>
      <c r="B397" s="70"/>
    </row>
    <row r="398" spans="1:2" ht="19.5" hidden="1" outlineLevel="1" thickTop="1" thickBot="1" x14ac:dyDescent="0.4">
      <c r="A398" s="67" t="s">
        <v>266</v>
      </c>
      <c r="B398" s="68"/>
    </row>
    <row r="399" spans="1:2" ht="15.5" hidden="1" outlineLevel="1" thickTop="1" thickBot="1" x14ac:dyDescent="0.4">
      <c r="A399" s="69"/>
      <c r="B399" s="70"/>
    </row>
    <row r="400" spans="1:2" ht="19.5" hidden="1" outlineLevel="1" thickTop="1" thickBot="1" x14ac:dyDescent="0.5">
      <c r="A400" s="71" t="s">
        <v>267</v>
      </c>
      <c r="B400" s="72"/>
    </row>
    <row r="401" spans="1:2" ht="15.5" hidden="1" outlineLevel="1" thickTop="1" thickBot="1" x14ac:dyDescent="0.4">
      <c r="A401" s="69"/>
      <c r="B401" s="70"/>
    </row>
    <row r="402" spans="1:2" ht="19.5" hidden="1" outlineLevel="1" thickTop="1" thickBot="1" x14ac:dyDescent="0.5">
      <c r="A402" s="71" t="s">
        <v>269</v>
      </c>
      <c r="B402" s="72"/>
    </row>
    <row r="403" spans="1:2" ht="15.5" hidden="1" outlineLevel="1" thickTop="1" thickBot="1" x14ac:dyDescent="0.4">
      <c r="A403" s="69"/>
      <c r="B403" s="70"/>
    </row>
    <row r="404" spans="1:2" ht="19.5" hidden="1" outlineLevel="1" thickTop="1" thickBot="1" x14ac:dyDescent="0.5">
      <c r="A404" s="71"/>
      <c r="B404" s="72"/>
    </row>
    <row r="405" spans="1:2" ht="15.5" hidden="1" outlineLevel="1" thickTop="1" thickBot="1" x14ac:dyDescent="0.4">
      <c r="A405" s="69"/>
      <c r="B405" s="70"/>
    </row>
    <row r="406" spans="1:2" ht="19.5" hidden="1" outlineLevel="1" thickTop="1" thickBot="1" x14ac:dyDescent="0.5">
      <c r="A406" s="71"/>
      <c r="B406" s="72"/>
    </row>
    <row r="407" spans="1:2" ht="15.5" hidden="1" outlineLevel="1" thickTop="1" thickBot="1" x14ac:dyDescent="0.4">
      <c r="A407" s="69"/>
      <c r="B407" s="70"/>
    </row>
    <row r="408" spans="1:2" hidden="1" outlineLevel="1" x14ac:dyDescent="0.35"/>
    <row r="409" spans="1:2" collapsed="1" x14ac:dyDescent="0.35">
      <c r="A409" s="64" t="s">
        <v>224</v>
      </c>
    </row>
    <row r="411" spans="1:2" ht="18.5" x14ac:dyDescent="0.45">
      <c r="A411" s="27" t="s">
        <v>254</v>
      </c>
      <c r="B411" s="27" t="s">
        <v>270</v>
      </c>
    </row>
    <row r="412" spans="1:2" hidden="1" outlineLevel="1" x14ac:dyDescent="0.35"/>
    <row r="413" spans="1:2" ht="19.5" hidden="1" outlineLevel="1" thickTop="1" thickBot="1" x14ac:dyDescent="0.4">
      <c r="A413" s="65" t="s">
        <v>264</v>
      </c>
      <c r="B413" s="66"/>
    </row>
    <row r="414" spans="1:2" ht="19.5" hidden="1" outlineLevel="1" thickTop="1" thickBot="1" x14ac:dyDescent="0.4">
      <c r="A414" s="65"/>
      <c r="B414" s="66"/>
    </row>
    <row r="415" spans="1:2" hidden="1" outlineLevel="1" x14ac:dyDescent="0.35"/>
    <row r="416" spans="1:2" ht="19.5" hidden="1" outlineLevel="1" thickTop="1" thickBot="1" x14ac:dyDescent="0.4">
      <c r="A416" s="67" t="s">
        <v>265</v>
      </c>
      <c r="B416" s="68"/>
    </row>
    <row r="417" spans="1:2" ht="15.5" hidden="1" outlineLevel="1" thickTop="1" thickBot="1" x14ac:dyDescent="0.4">
      <c r="A417" s="69"/>
      <c r="B417" s="70"/>
    </row>
    <row r="418" spans="1:2" ht="19.5" hidden="1" outlineLevel="1" thickTop="1" thickBot="1" x14ac:dyDescent="0.4">
      <c r="A418" s="67" t="s">
        <v>266</v>
      </c>
      <c r="B418" s="68"/>
    </row>
    <row r="419" spans="1:2" ht="15.5" hidden="1" outlineLevel="1" thickTop="1" thickBot="1" x14ac:dyDescent="0.4">
      <c r="A419" s="69"/>
      <c r="B419" s="70"/>
    </row>
    <row r="420" spans="1:2" ht="19.5" hidden="1" outlineLevel="1" thickTop="1" thickBot="1" x14ac:dyDescent="0.5">
      <c r="A420" s="71" t="s">
        <v>267</v>
      </c>
      <c r="B420" s="72"/>
    </row>
    <row r="421" spans="1:2" ht="15.5" hidden="1" outlineLevel="1" thickTop="1" thickBot="1" x14ac:dyDescent="0.4">
      <c r="A421" s="69"/>
      <c r="B421" s="70"/>
    </row>
    <row r="422" spans="1:2" ht="19.5" hidden="1" outlineLevel="1" thickTop="1" thickBot="1" x14ac:dyDescent="0.5">
      <c r="A422" s="71" t="s">
        <v>269</v>
      </c>
      <c r="B422" s="72"/>
    </row>
    <row r="423" spans="1:2" ht="15.5" hidden="1" outlineLevel="1" thickTop="1" thickBot="1" x14ac:dyDescent="0.4">
      <c r="A423" s="69"/>
      <c r="B423" s="70"/>
    </row>
    <row r="424" spans="1:2" ht="19.5" hidden="1" outlineLevel="1" thickTop="1" thickBot="1" x14ac:dyDescent="0.5">
      <c r="A424" s="71"/>
      <c r="B424" s="72"/>
    </row>
    <row r="425" spans="1:2" ht="15.5" hidden="1" outlineLevel="1" thickTop="1" thickBot="1" x14ac:dyDescent="0.4">
      <c r="A425" s="69"/>
      <c r="B425" s="70"/>
    </row>
    <row r="426" spans="1:2" ht="19.5" hidden="1" outlineLevel="1" thickTop="1" thickBot="1" x14ac:dyDescent="0.5">
      <c r="A426" s="71"/>
      <c r="B426" s="72"/>
    </row>
    <row r="427" spans="1:2" ht="15.5" hidden="1" outlineLevel="1" thickTop="1" thickBot="1" x14ac:dyDescent="0.4">
      <c r="A427" s="69"/>
      <c r="B427" s="70"/>
    </row>
    <row r="428" spans="1:2" hidden="1" outlineLevel="1" x14ac:dyDescent="0.35"/>
    <row r="429" spans="1:2" collapsed="1" x14ac:dyDescent="0.35">
      <c r="A429" s="64" t="s">
        <v>224</v>
      </c>
    </row>
    <row r="431" spans="1:2" ht="18.5" x14ac:dyDescent="0.45">
      <c r="A431" s="27" t="s">
        <v>255</v>
      </c>
      <c r="B431" s="27" t="s">
        <v>270</v>
      </c>
    </row>
    <row r="432" spans="1:2" hidden="1" outlineLevel="1" x14ac:dyDescent="0.35"/>
    <row r="433" spans="1:2" ht="19.5" hidden="1" outlineLevel="1" thickTop="1" thickBot="1" x14ac:dyDescent="0.4">
      <c r="A433" s="65" t="s">
        <v>264</v>
      </c>
      <c r="B433" s="66"/>
    </row>
    <row r="434" spans="1:2" ht="19.5" hidden="1" outlineLevel="1" thickTop="1" thickBot="1" x14ac:dyDescent="0.4">
      <c r="A434" s="65"/>
      <c r="B434" s="66"/>
    </row>
    <row r="435" spans="1:2" hidden="1" outlineLevel="1" x14ac:dyDescent="0.35"/>
    <row r="436" spans="1:2" ht="19.5" hidden="1" outlineLevel="1" thickTop="1" thickBot="1" x14ac:dyDescent="0.4">
      <c r="A436" s="67" t="s">
        <v>265</v>
      </c>
      <c r="B436" s="68"/>
    </row>
    <row r="437" spans="1:2" ht="15.5" hidden="1" outlineLevel="1" thickTop="1" thickBot="1" x14ac:dyDescent="0.4">
      <c r="A437" s="69"/>
      <c r="B437" s="70"/>
    </row>
    <row r="438" spans="1:2" ht="19.5" hidden="1" outlineLevel="1" thickTop="1" thickBot="1" x14ac:dyDescent="0.4">
      <c r="A438" s="67" t="s">
        <v>266</v>
      </c>
      <c r="B438" s="68"/>
    </row>
    <row r="439" spans="1:2" ht="15.5" hidden="1" outlineLevel="1" thickTop="1" thickBot="1" x14ac:dyDescent="0.4">
      <c r="A439" s="69"/>
      <c r="B439" s="70"/>
    </row>
    <row r="440" spans="1:2" ht="19.5" hidden="1" outlineLevel="1" thickTop="1" thickBot="1" x14ac:dyDescent="0.5">
      <c r="A440" s="71" t="s">
        <v>267</v>
      </c>
      <c r="B440" s="72"/>
    </row>
    <row r="441" spans="1:2" ht="15.5" hidden="1" outlineLevel="1" thickTop="1" thickBot="1" x14ac:dyDescent="0.4">
      <c r="A441" s="69"/>
      <c r="B441" s="70"/>
    </row>
    <row r="442" spans="1:2" ht="19.5" hidden="1" outlineLevel="1" thickTop="1" thickBot="1" x14ac:dyDescent="0.5">
      <c r="A442" s="71" t="s">
        <v>269</v>
      </c>
      <c r="B442" s="72"/>
    </row>
    <row r="443" spans="1:2" ht="15.5" hidden="1" outlineLevel="1" thickTop="1" thickBot="1" x14ac:dyDescent="0.4">
      <c r="A443" s="69"/>
      <c r="B443" s="70"/>
    </row>
    <row r="444" spans="1:2" ht="19.5" hidden="1" outlineLevel="1" thickTop="1" thickBot="1" x14ac:dyDescent="0.5">
      <c r="A444" s="71"/>
      <c r="B444" s="72"/>
    </row>
    <row r="445" spans="1:2" ht="15.5" hidden="1" outlineLevel="1" thickTop="1" thickBot="1" x14ac:dyDescent="0.4">
      <c r="A445" s="69"/>
      <c r="B445" s="70"/>
    </row>
    <row r="446" spans="1:2" ht="19.5" hidden="1" outlineLevel="1" thickTop="1" thickBot="1" x14ac:dyDescent="0.5">
      <c r="A446" s="71"/>
      <c r="B446" s="72"/>
    </row>
    <row r="447" spans="1:2" ht="15.5" hidden="1" outlineLevel="1" thickTop="1" thickBot="1" x14ac:dyDescent="0.4">
      <c r="A447" s="69"/>
      <c r="B447" s="70"/>
    </row>
    <row r="448" spans="1:2" hidden="1" outlineLevel="1" x14ac:dyDescent="0.35"/>
    <row r="449" spans="1:2" collapsed="1" x14ac:dyDescent="0.35">
      <c r="A449" s="64" t="s">
        <v>224</v>
      </c>
    </row>
    <row r="451" spans="1:2" ht="18.5" x14ac:dyDescent="0.45">
      <c r="A451" s="27" t="s">
        <v>256</v>
      </c>
      <c r="B451" s="27" t="s">
        <v>270</v>
      </c>
    </row>
    <row r="452" spans="1:2" hidden="1" outlineLevel="1" x14ac:dyDescent="0.35"/>
    <row r="453" spans="1:2" ht="19.5" hidden="1" outlineLevel="1" thickTop="1" thickBot="1" x14ac:dyDescent="0.4">
      <c r="A453" s="65" t="s">
        <v>264</v>
      </c>
      <c r="B453" s="66"/>
    </row>
    <row r="454" spans="1:2" ht="19.5" hidden="1" outlineLevel="1" thickTop="1" thickBot="1" x14ac:dyDescent="0.4">
      <c r="A454" s="65"/>
      <c r="B454" s="66"/>
    </row>
    <row r="455" spans="1:2" hidden="1" outlineLevel="1" x14ac:dyDescent="0.35"/>
    <row r="456" spans="1:2" ht="19.5" hidden="1" outlineLevel="1" thickTop="1" thickBot="1" x14ac:dyDescent="0.4">
      <c r="A456" s="67" t="s">
        <v>265</v>
      </c>
      <c r="B456" s="68"/>
    </row>
    <row r="457" spans="1:2" ht="15.5" hidden="1" outlineLevel="1" thickTop="1" thickBot="1" x14ac:dyDescent="0.4">
      <c r="A457" s="69"/>
      <c r="B457" s="70"/>
    </row>
    <row r="458" spans="1:2" ht="19.5" hidden="1" outlineLevel="1" thickTop="1" thickBot="1" x14ac:dyDescent="0.4">
      <c r="A458" s="67" t="s">
        <v>266</v>
      </c>
      <c r="B458" s="68"/>
    </row>
    <row r="459" spans="1:2" ht="15.5" hidden="1" outlineLevel="1" thickTop="1" thickBot="1" x14ac:dyDescent="0.4">
      <c r="A459" s="69"/>
      <c r="B459" s="70"/>
    </row>
    <row r="460" spans="1:2" ht="19.5" hidden="1" outlineLevel="1" thickTop="1" thickBot="1" x14ac:dyDescent="0.5">
      <c r="A460" s="71" t="s">
        <v>267</v>
      </c>
      <c r="B460" s="72"/>
    </row>
    <row r="461" spans="1:2" ht="15.5" hidden="1" outlineLevel="1" thickTop="1" thickBot="1" x14ac:dyDescent="0.4">
      <c r="A461" s="69"/>
      <c r="B461" s="70"/>
    </row>
    <row r="462" spans="1:2" ht="19.5" hidden="1" outlineLevel="1" thickTop="1" thickBot="1" x14ac:dyDescent="0.5">
      <c r="A462" s="71" t="s">
        <v>269</v>
      </c>
      <c r="B462" s="72"/>
    </row>
    <row r="463" spans="1:2" ht="15.5" hidden="1" outlineLevel="1" thickTop="1" thickBot="1" x14ac:dyDescent="0.4">
      <c r="A463" s="69"/>
      <c r="B463" s="70"/>
    </row>
    <row r="464" spans="1:2" ht="19.5" hidden="1" outlineLevel="1" thickTop="1" thickBot="1" x14ac:dyDescent="0.5">
      <c r="A464" s="71"/>
      <c r="B464" s="72"/>
    </row>
    <row r="465" spans="1:2" ht="15.5" hidden="1" outlineLevel="1" thickTop="1" thickBot="1" x14ac:dyDescent="0.4">
      <c r="A465" s="69"/>
      <c r="B465" s="70"/>
    </row>
    <row r="466" spans="1:2" ht="19.5" hidden="1" outlineLevel="1" thickTop="1" thickBot="1" x14ac:dyDescent="0.5">
      <c r="A466" s="71"/>
      <c r="B466" s="72"/>
    </row>
    <row r="467" spans="1:2" ht="15.5" hidden="1" outlineLevel="1" thickTop="1" thickBot="1" x14ac:dyDescent="0.4">
      <c r="A467" s="69"/>
      <c r="B467" s="70"/>
    </row>
    <row r="468" spans="1:2" hidden="1" outlineLevel="1" x14ac:dyDescent="0.35"/>
    <row r="469" spans="1:2" collapsed="1" x14ac:dyDescent="0.35">
      <c r="A469" s="64" t="s">
        <v>224</v>
      </c>
    </row>
    <row r="471" spans="1:2" ht="18.5" x14ac:dyDescent="0.45">
      <c r="A471" s="27" t="s">
        <v>257</v>
      </c>
      <c r="B471" s="27" t="s">
        <v>270</v>
      </c>
    </row>
    <row r="472" spans="1:2" hidden="1" outlineLevel="1" x14ac:dyDescent="0.35"/>
    <row r="473" spans="1:2" ht="19.5" hidden="1" outlineLevel="1" thickTop="1" thickBot="1" x14ac:dyDescent="0.4">
      <c r="A473" s="65" t="s">
        <v>264</v>
      </c>
      <c r="B473" s="66"/>
    </row>
    <row r="474" spans="1:2" ht="19.5" hidden="1" outlineLevel="1" thickTop="1" thickBot="1" x14ac:dyDescent="0.4">
      <c r="A474" s="65"/>
      <c r="B474" s="66"/>
    </row>
    <row r="475" spans="1:2" hidden="1" outlineLevel="1" x14ac:dyDescent="0.35"/>
    <row r="476" spans="1:2" ht="19.5" hidden="1" outlineLevel="1" thickTop="1" thickBot="1" x14ac:dyDescent="0.4">
      <c r="A476" s="67" t="s">
        <v>265</v>
      </c>
      <c r="B476" s="68"/>
    </row>
    <row r="477" spans="1:2" ht="15.5" hidden="1" outlineLevel="1" thickTop="1" thickBot="1" x14ac:dyDescent="0.4">
      <c r="A477" s="69"/>
      <c r="B477" s="70"/>
    </row>
    <row r="478" spans="1:2" ht="19.5" hidden="1" outlineLevel="1" thickTop="1" thickBot="1" x14ac:dyDescent="0.4">
      <c r="A478" s="67" t="s">
        <v>266</v>
      </c>
      <c r="B478" s="68"/>
    </row>
    <row r="479" spans="1:2" ht="15.5" hidden="1" outlineLevel="1" thickTop="1" thickBot="1" x14ac:dyDescent="0.4">
      <c r="A479" s="69"/>
      <c r="B479" s="70"/>
    </row>
    <row r="480" spans="1:2" ht="19.5" hidden="1" outlineLevel="1" thickTop="1" thickBot="1" x14ac:dyDescent="0.5">
      <c r="A480" s="71" t="s">
        <v>267</v>
      </c>
      <c r="B480" s="72"/>
    </row>
    <row r="481" spans="1:2" ht="15.5" hidden="1" outlineLevel="1" thickTop="1" thickBot="1" x14ac:dyDescent="0.4">
      <c r="A481" s="69"/>
      <c r="B481" s="70"/>
    </row>
    <row r="482" spans="1:2" ht="19.5" hidden="1" outlineLevel="1" thickTop="1" thickBot="1" x14ac:dyDescent="0.5">
      <c r="A482" s="71" t="s">
        <v>269</v>
      </c>
      <c r="B482" s="72"/>
    </row>
    <row r="483" spans="1:2" ht="15.5" hidden="1" outlineLevel="1" thickTop="1" thickBot="1" x14ac:dyDescent="0.4">
      <c r="A483" s="69"/>
      <c r="B483" s="70"/>
    </row>
    <row r="484" spans="1:2" ht="19.5" hidden="1" outlineLevel="1" thickTop="1" thickBot="1" x14ac:dyDescent="0.5">
      <c r="A484" s="71"/>
      <c r="B484" s="72"/>
    </row>
    <row r="485" spans="1:2" ht="15.5" hidden="1" outlineLevel="1" thickTop="1" thickBot="1" x14ac:dyDescent="0.4">
      <c r="A485" s="69"/>
      <c r="B485" s="70"/>
    </row>
    <row r="486" spans="1:2" ht="19.5" hidden="1" outlineLevel="1" thickTop="1" thickBot="1" x14ac:dyDescent="0.5">
      <c r="A486" s="71"/>
      <c r="B486" s="72"/>
    </row>
    <row r="487" spans="1:2" ht="15.5" hidden="1" outlineLevel="1" thickTop="1" thickBot="1" x14ac:dyDescent="0.4">
      <c r="A487" s="69"/>
      <c r="B487" s="70"/>
    </row>
    <row r="488" spans="1:2" hidden="1" outlineLevel="1" x14ac:dyDescent="0.35"/>
    <row r="489" spans="1:2" collapsed="1" x14ac:dyDescent="0.35">
      <c r="A489" s="64" t="s">
        <v>224</v>
      </c>
    </row>
    <row r="491" spans="1:2" ht="18.5" x14ac:dyDescent="0.45">
      <c r="A491" s="27" t="s">
        <v>258</v>
      </c>
      <c r="B491" s="27" t="s">
        <v>270</v>
      </c>
    </row>
    <row r="492" spans="1:2" hidden="1" outlineLevel="1" x14ac:dyDescent="0.35"/>
    <row r="493" spans="1:2" ht="19.5" hidden="1" outlineLevel="1" thickTop="1" thickBot="1" x14ac:dyDescent="0.4">
      <c r="A493" s="65" t="s">
        <v>264</v>
      </c>
      <c r="B493" s="66"/>
    </row>
    <row r="494" spans="1:2" ht="19.5" hidden="1" outlineLevel="1" thickTop="1" thickBot="1" x14ac:dyDescent="0.4">
      <c r="A494" s="65"/>
      <c r="B494" s="66"/>
    </row>
    <row r="495" spans="1:2" hidden="1" outlineLevel="1" x14ac:dyDescent="0.35"/>
    <row r="496" spans="1:2" ht="19.5" hidden="1" outlineLevel="1" thickTop="1" thickBot="1" x14ac:dyDescent="0.4">
      <c r="A496" s="67" t="s">
        <v>265</v>
      </c>
      <c r="B496" s="68"/>
    </row>
    <row r="497" spans="1:2" ht="15.5" hidden="1" outlineLevel="1" thickTop="1" thickBot="1" x14ac:dyDescent="0.4">
      <c r="A497" s="69"/>
      <c r="B497" s="70"/>
    </row>
    <row r="498" spans="1:2" ht="19.5" hidden="1" outlineLevel="1" thickTop="1" thickBot="1" x14ac:dyDescent="0.4">
      <c r="A498" s="67" t="s">
        <v>266</v>
      </c>
      <c r="B498" s="68"/>
    </row>
    <row r="499" spans="1:2" ht="15.5" hidden="1" outlineLevel="1" thickTop="1" thickBot="1" x14ac:dyDescent="0.4">
      <c r="A499" s="69"/>
      <c r="B499" s="70"/>
    </row>
    <row r="500" spans="1:2" ht="19.5" hidden="1" outlineLevel="1" thickTop="1" thickBot="1" x14ac:dyDescent="0.5">
      <c r="A500" s="71" t="s">
        <v>267</v>
      </c>
      <c r="B500" s="72"/>
    </row>
    <row r="501" spans="1:2" ht="15.5" hidden="1" outlineLevel="1" thickTop="1" thickBot="1" x14ac:dyDescent="0.4">
      <c r="A501" s="69"/>
      <c r="B501" s="70"/>
    </row>
    <row r="502" spans="1:2" ht="19.5" hidden="1" outlineLevel="1" thickTop="1" thickBot="1" x14ac:dyDescent="0.5">
      <c r="A502" s="71" t="s">
        <v>269</v>
      </c>
      <c r="B502" s="72"/>
    </row>
    <row r="503" spans="1:2" ht="15.5" hidden="1" outlineLevel="1" thickTop="1" thickBot="1" x14ac:dyDescent="0.4">
      <c r="A503" s="69"/>
      <c r="B503" s="70"/>
    </row>
    <row r="504" spans="1:2" ht="19.5" hidden="1" outlineLevel="1" thickTop="1" thickBot="1" x14ac:dyDescent="0.5">
      <c r="A504" s="71"/>
      <c r="B504" s="72"/>
    </row>
    <row r="505" spans="1:2" ht="15.5" hidden="1" outlineLevel="1" thickTop="1" thickBot="1" x14ac:dyDescent="0.4">
      <c r="A505" s="69"/>
      <c r="B505" s="70"/>
    </row>
    <row r="506" spans="1:2" ht="19.5" hidden="1" outlineLevel="1" thickTop="1" thickBot="1" x14ac:dyDescent="0.5">
      <c r="A506" s="71"/>
      <c r="B506" s="72"/>
    </row>
    <row r="507" spans="1:2" ht="15.5" hidden="1" outlineLevel="1" thickTop="1" thickBot="1" x14ac:dyDescent="0.4">
      <c r="A507" s="69"/>
      <c r="B507" s="70"/>
    </row>
    <row r="508" spans="1:2" hidden="1" outlineLevel="1" x14ac:dyDescent="0.35"/>
    <row r="509" spans="1:2" collapsed="1" x14ac:dyDescent="0.35">
      <c r="A509" s="64" t="s">
        <v>224</v>
      </c>
    </row>
    <row r="511" spans="1:2" ht="18.5" x14ac:dyDescent="0.45">
      <c r="A511" s="27" t="s">
        <v>259</v>
      </c>
      <c r="B511" s="27" t="s">
        <v>270</v>
      </c>
    </row>
    <row r="512" spans="1:2" hidden="1" outlineLevel="1" x14ac:dyDescent="0.35"/>
    <row r="513" spans="1:2" ht="19.5" hidden="1" outlineLevel="1" thickTop="1" thickBot="1" x14ac:dyDescent="0.4">
      <c r="A513" s="65" t="s">
        <v>264</v>
      </c>
      <c r="B513" s="66"/>
    </row>
    <row r="514" spans="1:2" ht="19.5" hidden="1" outlineLevel="1" thickTop="1" thickBot="1" x14ac:dyDescent="0.4">
      <c r="A514" s="65"/>
      <c r="B514" s="66"/>
    </row>
    <row r="515" spans="1:2" hidden="1" outlineLevel="1" x14ac:dyDescent="0.35"/>
    <row r="516" spans="1:2" ht="19.5" hidden="1" outlineLevel="1" thickTop="1" thickBot="1" x14ac:dyDescent="0.4">
      <c r="A516" s="67" t="s">
        <v>265</v>
      </c>
      <c r="B516" s="68"/>
    </row>
    <row r="517" spans="1:2" ht="15.5" hidden="1" outlineLevel="1" thickTop="1" thickBot="1" x14ac:dyDescent="0.4">
      <c r="A517" s="69"/>
      <c r="B517" s="70"/>
    </row>
    <row r="518" spans="1:2" ht="19.5" hidden="1" outlineLevel="1" thickTop="1" thickBot="1" x14ac:dyDescent="0.4">
      <c r="A518" s="67" t="s">
        <v>266</v>
      </c>
      <c r="B518" s="68"/>
    </row>
    <row r="519" spans="1:2" ht="15.5" hidden="1" outlineLevel="1" thickTop="1" thickBot="1" x14ac:dyDescent="0.4">
      <c r="A519" s="69"/>
      <c r="B519" s="70"/>
    </row>
    <row r="520" spans="1:2" ht="19.5" hidden="1" outlineLevel="1" thickTop="1" thickBot="1" x14ac:dyDescent="0.5">
      <c r="A520" s="71" t="s">
        <v>267</v>
      </c>
      <c r="B520" s="72"/>
    </row>
    <row r="521" spans="1:2" ht="15.5" hidden="1" outlineLevel="1" thickTop="1" thickBot="1" x14ac:dyDescent="0.4">
      <c r="A521" s="69"/>
      <c r="B521" s="70"/>
    </row>
    <row r="522" spans="1:2" ht="19.5" hidden="1" outlineLevel="1" thickTop="1" thickBot="1" x14ac:dyDescent="0.5">
      <c r="A522" s="71" t="s">
        <v>269</v>
      </c>
      <c r="B522" s="72"/>
    </row>
    <row r="523" spans="1:2" ht="15.5" hidden="1" outlineLevel="1" thickTop="1" thickBot="1" x14ac:dyDescent="0.4">
      <c r="A523" s="69"/>
      <c r="B523" s="70"/>
    </row>
    <row r="524" spans="1:2" ht="19.5" hidden="1" outlineLevel="1" thickTop="1" thickBot="1" x14ac:dyDescent="0.5">
      <c r="A524" s="71"/>
      <c r="B524" s="72"/>
    </row>
    <row r="525" spans="1:2" ht="15.5" hidden="1" outlineLevel="1" thickTop="1" thickBot="1" x14ac:dyDescent="0.4">
      <c r="A525" s="69"/>
      <c r="B525" s="70"/>
    </row>
    <row r="526" spans="1:2" ht="19.5" hidden="1" outlineLevel="1" thickTop="1" thickBot="1" x14ac:dyDescent="0.5">
      <c r="A526" s="71"/>
      <c r="B526" s="72"/>
    </row>
    <row r="527" spans="1:2" ht="15.5" hidden="1" outlineLevel="1" thickTop="1" thickBot="1" x14ac:dyDescent="0.4">
      <c r="A527" s="69"/>
      <c r="B527" s="70"/>
    </row>
    <row r="528" spans="1:2" hidden="1" outlineLevel="1" x14ac:dyDescent="0.35"/>
    <row r="529" spans="1:2" collapsed="1" x14ac:dyDescent="0.35">
      <c r="A529" s="64" t="s">
        <v>224</v>
      </c>
    </row>
    <row r="531" spans="1:2" ht="18.5" x14ac:dyDescent="0.45">
      <c r="A531" s="27" t="s">
        <v>260</v>
      </c>
      <c r="B531" s="27" t="s">
        <v>270</v>
      </c>
    </row>
    <row r="532" spans="1:2" hidden="1" outlineLevel="1" x14ac:dyDescent="0.35"/>
    <row r="533" spans="1:2" ht="19.5" hidden="1" outlineLevel="1" thickTop="1" thickBot="1" x14ac:dyDescent="0.4">
      <c r="A533" s="65" t="s">
        <v>264</v>
      </c>
      <c r="B533" s="66"/>
    </row>
    <row r="534" spans="1:2" ht="19.5" hidden="1" outlineLevel="1" thickTop="1" thickBot="1" x14ac:dyDescent="0.4">
      <c r="A534" s="65"/>
      <c r="B534" s="66"/>
    </row>
    <row r="535" spans="1:2" hidden="1" outlineLevel="1" x14ac:dyDescent="0.35"/>
    <row r="536" spans="1:2" ht="19.5" hidden="1" outlineLevel="1" thickTop="1" thickBot="1" x14ac:dyDescent="0.4">
      <c r="A536" s="67" t="s">
        <v>265</v>
      </c>
      <c r="B536" s="68"/>
    </row>
    <row r="537" spans="1:2" ht="15.5" hidden="1" outlineLevel="1" thickTop="1" thickBot="1" x14ac:dyDescent="0.4">
      <c r="A537" s="69"/>
      <c r="B537" s="70"/>
    </row>
    <row r="538" spans="1:2" ht="19.5" hidden="1" outlineLevel="1" thickTop="1" thickBot="1" x14ac:dyDescent="0.4">
      <c r="A538" s="67" t="s">
        <v>266</v>
      </c>
      <c r="B538" s="68"/>
    </row>
    <row r="539" spans="1:2" ht="15.5" hidden="1" outlineLevel="1" thickTop="1" thickBot="1" x14ac:dyDescent="0.4">
      <c r="A539" s="69"/>
      <c r="B539" s="70"/>
    </row>
    <row r="540" spans="1:2" ht="19.5" hidden="1" outlineLevel="1" thickTop="1" thickBot="1" x14ac:dyDescent="0.5">
      <c r="A540" s="71" t="s">
        <v>267</v>
      </c>
      <c r="B540" s="72"/>
    </row>
    <row r="541" spans="1:2" ht="15.5" hidden="1" outlineLevel="1" thickTop="1" thickBot="1" x14ac:dyDescent="0.4">
      <c r="A541" s="69"/>
      <c r="B541" s="70"/>
    </row>
    <row r="542" spans="1:2" ht="19.5" hidden="1" outlineLevel="1" thickTop="1" thickBot="1" x14ac:dyDescent="0.5">
      <c r="A542" s="71" t="s">
        <v>269</v>
      </c>
      <c r="B542" s="72"/>
    </row>
    <row r="543" spans="1:2" ht="15.5" hidden="1" outlineLevel="1" thickTop="1" thickBot="1" x14ac:dyDescent="0.4">
      <c r="A543" s="69"/>
      <c r="B543" s="70"/>
    </row>
    <row r="544" spans="1:2" ht="19.5" hidden="1" outlineLevel="1" thickTop="1" thickBot="1" x14ac:dyDescent="0.5">
      <c r="A544" s="71"/>
      <c r="B544" s="72"/>
    </row>
    <row r="545" spans="1:2" ht="15.5" hidden="1" outlineLevel="1" thickTop="1" thickBot="1" x14ac:dyDescent="0.4">
      <c r="A545" s="69"/>
      <c r="B545" s="70"/>
    </row>
    <row r="546" spans="1:2" ht="19.5" hidden="1" outlineLevel="1" thickTop="1" thickBot="1" x14ac:dyDescent="0.5">
      <c r="A546" s="71"/>
      <c r="B546" s="72"/>
    </row>
    <row r="547" spans="1:2" ht="15.5" hidden="1" outlineLevel="1" thickTop="1" thickBot="1" x14ac:dyDescent="0.4">
      <c r="A547" s="69"/>
      <c r="B547" s="70"/>
    </row>
    <row r="548" spans="1:2" hidden="1" outlineLevel="1" x14ac:dyDescent="0.35"/>
    <row r="549" spans="1:2" collapsed="1" x14ac:dyDescent="0.35">
      <c r="A549" s="64" t="s">
        <v>224</v>
      </c>
    </row>
    <row r="551" spans="1:2" ht="18.5" x14ac:dyDescent="0.45">
      <c r="A551" s="27" t="s">
        <v>261</v>
      </c>
      <c r="B551" s="27" t="s">
        <v>270</v>
      </c>
    </row>
    <row r="552" spans="1:2" hidden="1" outlineLevel="1" x14ac:dyDescent="0.35"/>
    <row r="553" spans="1:2" ht="19.5" hidden="1" outlineLevel="1" thickTop="1" thickBot="1" x14ac:dyDescent="0.4">
      <c r="A553" s="65" t="s">
        <v>264</v>
      </c>
      <c r="B553" s="66"/>
    </row>
    <row r="554" spans="1:2" ht="19.5" hidden="1" outlineLevel="1" thickTop="1" thickBot="1" x14ac:dyDescent="0.4">
      <c r="A554" s="65"/>
      <c r="B554" s="66"/>
    </row>
    <row r="555" spans="1:2" hidden="1" outlineLevel="1" x14ac:dyDescent="0.35"/>
    <row r="556" spans="1:2" ht="19.5" hidden="1" outlineLevel="1" thickTop="1" thickBot="1" x14ac:dyDescent="0.4">
      <c r="A556" s="67" t="s">
        <v>265</v>
      </c>
      <c r="B556" s="68"/>
    </row>
    <row r="557" spans="1:2" ht="15.5" hidden="1" outlineLevel="1" thickTop="1" thickBot="1" x14ac:dyDescent="0.4">
      <c r="A557" s="69"/>
      <c r="B557" s="70"/>
    </row>
    <row r="558" spans="1:2" ht="19.5" hidden="1" outlineLevel="1" thickTop="1" thickBot="1" x14ac:dyDescent="0.4">
      <c r="A558" s="67" t="s">
        <v>266</v>
      </c>
      <c r="B558" s="68"/>
    </row>
    <row r="559" spans="1:2" ht="15.5" hidden="1" outlineLevel="1" thickTop="1" thickBot="1" x14ac:dyDescent="0.4">
      <c r="A559" s="69"/>
      <c r="B559" s="70"/>
    </row>
    <row r="560" spans="1:2" ht="19.5" hidden="1" outlineLevel="1" thickTop="1" thickBot="1" x14ac:dyDescent="0.5">
      <c r="A560" s="71" t="s">
        <v>267</v>
      </c>
      <c r="B560" s="72"/>
    </row>
    <row r="561" spans="1:2" ht="15.5" hidden="1" outlineLevel="1" thickTop="1" thickBot="1" x14ac:dyDescent="0.4">
      <c r="A561" s="69"/>
      <c r="B561" s="70"/>
    </row>
    <row r="562" spans="1:2" ht="19.5" hidden="1" outlineLevel="1" thickTop="1" thickBot="1" x14ac:dyDescent="0.5">
      <c r="A562" s="71" t="s">
        <v>269</v>
      </c>
      <c r="B562" s="72"/>
    </row>
    <row r="563" spans="1:2" ht="15.5" hidden="1" outlineLevel="1" thickTop="1" thickBot="1" x14ac:dyDescent="0.4">
      <c r="A563" s="69"/>
      <c r="B563" s="70"/>
    </row>
    <row r="564" spans="1:2" ht="19.5" hidden="1" outlineLevel="1" thickTop="1" thickBot="1" x14ac:dyDescent="0.5">
      <c r="A564" s="71"/>
      <c r="B564" s="72"/>
    </row>
    <row r="565" spans="1:2" ht="15.5" hidden="1" outlineLevel="1" thickTop="1" thickBot="1" x14ac:dyDescent="0.4">
      <c r="A565" s="69"/>
      <c r="B565" s="70"/>
    </row>
    <row r="566" spans="1:2" ht="19.5" hidden="1" outlineLevel="1" thickTop="1" thickBot="1" x14ac:dyDescent="0.5">
      <c r="A566" s="71"/>
      <c r="B566" s="72"/>
    </row>
    <row r="567" spans="1:2" ht="15.5" hidden="1" outlineLevel="1" thickTop="1" thickBot="1" x14ac:dyDescent="0.4">
      <c r="A567" s="69"/>
      <c r="B567" s="70"/>
    </row>
    <row r="568" spans="1:2" hidden="1" outlineLevel="1" x14ac:dyDescent="0.35"/>
    <row r="569" spans="1:2" collapsed="1" x14ac:dyDescent="0.35">
      <c r="A569" s="64" t="s">
        <v>224</v>
      </c>
    </row>
  </sheetData>
  <mergeCells count="336">
    <mergeCell ref="A562:B562"/>
    <mergeCell ref="A563:B563"/>
    <mergeCell ref="A564:B564"/>
    <mergeCell ref="A565:B565"/>
    <mergeCell ref="A566:B566"/>
    <mergeCell ref="A567:B567"/>
    <mergeCell ref="A556:B556"/>
    <mergeCell ref="A557:B557"/>
    <mergeCell ref="A558:B558"/>
    <mergeCell ref="A559:B559"/>
    <mergeCell ref="A560:B560"/>
    <mergeCell ref="A561:B561"/>
    <mergeCell ref="A542:B542"/>
    <mergeCell ref="A543:B543"/>
    <mergeCell ref="A544:B544"/>
    <mergeCell ref="A545:B545"/>
    <mergeCell ref="A546:B546"/>
    <mergeCell ref="A547:B547"/>
    <mergeCell ref="A536:B536"/>
    <mergeCell ref="A537:B537"/>
    <mergeCell ref="A538:B538"/>
    <mergeCell ref="A539:B539"/>
    <mergeCell ref="A540:B540"/>
    <mergeCell ref="A541:B541"/>
    <mergeCell ref="A522:B522"/>
    <mergeCell ref="A523:B523"/>
    <mergeCell ref="A524:B524"/>
    <mergeCell ref="A525:B525"/>
    <mergeCell ref="A526:B526"/>
    <mergeCell ref="A527:B527"/>
    <mergeCell ref="A516:B516"/>
    <mergeCell ref="A517:B517"/>
    <mergeCell ref="A518:B518"/>
    <mergeCell ref="A519:B519"/>
    <mergeCell ref="A520:B520"/>
    <mergeCell ref="A521:B521"/>
    <mergeCell ref="A502:B502"/>
    <mergeCell ref="A503:B503"/>
    <mergeCell ref="A504:B504"/>
    <mergeCell ref="A505:B505"/>
    <mergeCell ref="A506:B506"/>
    <mergeCell ref="A507:B507"/>
    <mergeCell ref="A496:B496"/>
    <mergeCell ref="A497:B497"/>
    <mergeCell ref="A498:B498"/>
    <mergeCell ref="A499:B499"/>
    <mergeCell ref="A500:B500"/>
    <mergeCell ref="A501:B501"/>
    <mergeCell ref="A482:B482"/>
    <mergeCell ref="A483:B483"/>
    <mergeCell ref="A484:B484"/>
    <mergeCell ref="A485:B485"/>
    <mergeCell ref="A486:B486"/>
    <mergeCell ref="A487:B487"/>
    <mergeCell ref="A476:B476"/>
    <mergeCell ref="A477:B477"/>
    <mergeCell ref="A478:B478"/>
    <mergeCell ref="A479:B479"/>
    <mergeCell ref="A480:B480"/>
    <mergeCell ref="A481:B481"/>
    <mergeCell ref="A462:B462"/>
    <mergeCell ref="A463:B463"/>
    <mergeCell ref="A464:B464"/>
    <mergeCell ref="A465:B465"/>
    <mergeCell ref="A466:B466"/>
    <mergeCell ref="A467:B467"/>
    <mergeCell ref="A456:B456"/>
    <mergeCell ref="A457:B457"/>
    <mergeCell ref="A458:B458"/>
    <mergeCell ref="A459:B459"/>
    <mergeCell ref="A460:B460"/>
    <mergeCell ref="A461:B461"/>
    <mergeCell ref="A442:B442"/>
    <mergeCell ref="A443:B443"/>
    <mergeCell ref="A444:B444"/>
    <mergeCell ref="A445:B445"/>
    <mergeCell ref="A446:B446"/>
    <mergeCell ref="A447:B447"/>
    <mergeCell ref="A436:B436"/>
    <mergeCell ref="A437:B437"/>
    <mergeCell ref="A438:B438"/>
    <mergeCell ref="A439:B439"/>
    <mergeCell ref="A440:B440"/>
    <mergeCell ref="A441:B441"/>
    <mergeCell ref="A422:B422"/>
    <mergeCell ref="A423:B423"/>
    <mergeCell ref="A424:B424"/>
    <mergeCell ref="A425:B425"/>
    <mergeCell ref="A426:B426"/>
    <mergeCell ref="A427:B427"/>
    <mergeCell ref="A416:B416"/>
    <mergeCell ref="A417:B417"/>
    <mergeCell ref="A418:B418"/>
    <mergeCell ref="A419:B419"/>
    <mergeCell ref="A420:B420"/>
    <mergeCell ref="A421:B421"/>
    <mergeCell ref="A402:B402"/>
    <mergeCell ref="A403:B403"/>
    <mergeCell ref="A404:B404"/>
    <mergeCell ref="A405:B405"/>
    <mergeCell ref="A406:B406"/>
    <mergeCell ref="A407:B407"/>
    <mergeCell ref="A396:B396"/>
    <mergeCell ref="A397:B397"/>
    <mergeCell ref="A398:B398"/>
    <mergeCell ref="A399:B399"/>
    <mergeCell ref="A400:B400"/>
    <mergeCell ref="A401:B401"/>
    <mergeCell ref="A382:B382"/>
    <mergeCell ref="A383:B383"/>
    <mergeCell ref="A384:B384"/>
    <mergeCell ref="A385:B385"/>
    <mergeCell ref="A386:B386"/>
    <mergeCell ref="A387:B387"/>
    <mergeCell ref="A376:B376"/>
    <mergeCell ref="A377:B377"/>
    <mergeCell ref="A378:B378"/>
    <mergeCell ref="A379:B379"/>
    <mergeCell ref="A380:B380"/>
    <mergeCell ref="A381:B381"/>
    <mergeCell ref="A362:B362"/>
    <mergeCell ref="A363:B363"/>
    <mergeCell ref="A364:B364"/>
    <mergeCell ref="A365:B365"/>
    <mergeCell ref="A366:B366"/>
    <mergeCell ref="A367:B367"/>
    <mergeCell ref="A356:B356"/>
    <mergeCell ref="A357:B357"/>
    <mergeCell ref="A358:B358"/>
    <mergeCell ref="A359:B359"/>
    <mergeCell ref="A360:B360"/>
    <mergeCell ref="A361:B361"/>
    <mergeCell ref="A342:B342"/>
    <mergeCell ref="A343:B343"/>
    <mergeCell ref="A344:B344"/>
    <mergeCell ref="A345:B345"/>
    <mergeCell ref="A346:B346"/>
    <mergeCell ref="A347:B347"/>
    <mergeCell ref="A336:B336"/>
    <mergeCell ref="A337:B337"/>
    <mergeCell ref="A338:B338"/>
    <mergeCell ref="A339:B339"/>
    <mergeCell ref="A340:B340"/>
    <mergeCell ref="A341:B341"/>
    <mergeCell ref="A322:B322"/>
    <mergeCell ref="A323:B323"/>
    <mergeCell ref="A324:B324"/>
    <mergeCell ref="A325:B325"/>
    <mergeCell ref="A326:B326"/>
    <mergeCell ref="A327:B327"/>
    <mergeCell ref="A316:B316"/>
    <mergeCell ref="A317:B317"/>
    <mergeCell ref="A318:B318"/>
    <mergeCell ref="A319:B319"/>
    <mergeCell ref="A320:B320"/>
    <mergeCell ref="A321:B321"/>
    <mergeCell ref="A302:B302"/>
    <mergeCell ref="A303:B303"/>
    <mergeCell ref="A304:B304"/>
    <mergeCell ref="A305:B305"/>
    <mergeCell ref="A306:B306"/>
    <mergeCell ref="A307:B307"/>
    <mergeCell ref="A296:B296"/>
    <mergeCell ref="A297:B297"/>
    <mergeCell ref="A298:B298"/>
    <mergeCell ref="A299:B299"/>
    <mergeCell ref="A300:B300"/>
    <mergeCell ref="A301:B301"/>
    <mergeCell ref="A282:B282"/>
    <mergeCell ref="A283:B283"/>
    <mergeCell ref="A284:B284"/>
    <mergeCell ref="A285:B285"/>
    <mergeCell ref="A286:B286"/>
    <mergeCell ref="A287:B287"/>
    <mergeCell ref="A276:B276"/>
    <mergeCell ref="A277:B277"/>
    <mergeCell ref="A278:B278"/>
    <mergeCell ref="A279:B279"/>
    <mergeCell ref="A280:B280"/>
    <mergeCell ref="A281:B281"/>
    <mergeCell ref="A262:B262"/>
    <mergeCell ref="A263:B263"/>
    <mergeCell ref="A264:B264"/>
    <mergeCell ref="A265:B265"/>
    <mergeCell ref="A266:B266"/>
    <mergeCell ref="A267:B267"/>
    <mergeCell ref="A256:B256"/>
    <mergeCell ref="A257:B257"/>
    <mergeCell ref="A258:B258"/>
    <mergeCell ref="A259:B259"/>
    <mergeCell ref="A260:B260"/>
    <mergeCell ref="A261:B261"/>
    <mergeCell ref="A242:B242"/>
    <mergeCell ref="A243:B243"/>
    <mergeCell ref="A244:B244"/>
    <mergeCell ref="A245:B245"/>
    <mergeCell ref="A246:B246"/>
    <mergeCell ref="A247:B247"/>
    <mergeCell ref="A236:B236"/>
    <mergeCell ref="A237:B237"/>
    <mergeCell ref="A238:B238"/>
    <mergeCell ref="A239:B239"/>
    <mergeCell ref="A240:B240"/>
    <mergeCell ref="A241:B241"/>
    <mergeCell ref="A222:B222"/>
    <mergeCell ref="A223:B223"/>
    <mergeCell ref="A224:B224"/>
    <mergeCell ref="A225:B225"/>
    <mergeCell ref="A226:B226"/>
    <mergeCell ref="A227:B227"/>
    <mergeCell ref="A216:B216"/>
    <mergeCell ref="A217:B217"/>
    <mergeCell ref="A218:B218"/>
    <mergeCell ref="A219:B219"/>
    <mergeCell ref="A220:B220"/>
    <mergeCell ref="A221:B221"/>
    <mergeCell ref="A202:B202"/>
    <mergeCell ref="A203:B203"/>
    <mergeCell ref="A204:B204"/>
    <mergeCell ref="A205:B205"/>
    <mergeCell ref="A206:B206"/>
    <mergeCell ref="A207:B207"/>
    <mergeCell ref="A196:B196"/>
    <mergeCell ref="A197:B197"/>
    <mergeCell ref="A198:B198"/>
    <mergeCell ref="A199:B199"/>
    <mergeCell ref="A200:B200"/>
    <mergeCell ref="A201:B201"/>
    <mergeCell ref="A182:B182"/>
    <mergeCell ref="A183:B183"/>
    <mergeCell ref="A184:B184"/>
    <mergeCell ref="A185:B185"/>
    <mergeCell ref="A186:B186"/>
    <mergeCell ref="A187:B187"/>
    <mergeCell ref="A176:B176"/>
    <mergeCell ref="A177:B177"/>
    <mergeCell ref="A178:B178"/>
    <mergeCell ref="A179:B179"/>
    <mergeCell ref="A180:B180"/>
    <mergeCell ref="A181:B181"/>
    <mergeCell ref="A162:B162"/>
    <mergeCell ref="A163:B163"/>
    <mergeCell ref="A164:B164"/>
    <mergeCell ref="A165:B165"/>
    <mergeCell ref="A166:B166"/>
    <mergeCell ref="A167:B167"/>
    <mergeCell ref="A156:B156"/>
    <mergeCell ref="A157:B157"/>
    <mergeCell ref="A158:B158"/>
    <mergeCell ref="A159:B159"/>
    <mergeCell ref="A160:B160"/>
    <mergeCell ref="A161:B161"/>
    <mergeCell ref="A142:B142"/>
    <mergeCell ref="A143:B143"/>
    <mergeCell ref="A144:B144"/>
    <mergeCell ref="A145:B145"/>
    <mergeCell ref="A146:B146"/>
    <mergeCell ref="A147:B147"/>
    <mergeCell ref="A136:B136"/>
    <mergeCell ref="A137:B137"/>
    <mergeCell ref="A138:B138"/>
    <mergeCell ref="A139:B139"/>
    <mergeCell ref="A140:B140"/>
    <mergeCell ref="A141:B141"/>
    <mergeCell ref="A122:B122"/>
    <mergeCell ref="A123:B123"/>
    <mergeCell ref="A124:B124"/>
    <mergeCell ref="A125:B125"/>
    <mergeCell ref="A126:B126"/>
    <mergeCell ref="A127:B127"/>
    <mergeCell ref="A116:B116"/>
    <mergeCell ref="A117:B117"/>
    <mergeCell ref="A118:B118"/>
    <mergeCell ref="A119:B119"/>
    <mergeCell ref="A120:B120"/>
    <mergeCell ref="A121:B121"/>
    <mergeCell ref="A102:B102"/>
    <mergeCell ref="A103:B103"/>
    <mergeCell ref="A104:B104"/>
    <mergeCell ref="A105:B105"/>
    <mergeCell ref="A106:B106"/>
    <mergeCell ref="A107:B107"/>
    <mergeCell ref="A96:B96"/>
    <mergeCell ref="A97:B97"/>
    <mergeCell ref="A98:B98"/>
    <mergeCell ref="A99:B99"/>
    <mergeCell ref="A100:B100"/>
    <mergeCell ref="A101:B101"/>
    <mergeCell ref="A82:B82"/>
    <mergeCell ref="A83:B83"/>
    <mergeCell ref="A84:B84"/>
    <mergeCell ref="A85:B85"/>
    <mergeCell ref="A86:B86"/>
    <mergeCell ref="A87:B87"/>
    <mergeCell ref="A76:B76"/>
    <mergeCell ref="A77:B77"/>
    <mergeCell ref="A78:B78"/>
    <mergeCell ref="A79:B79"/>
    <mergeCell ref="A80:B80"/>
    <mergeCell ref="A81:B81"/>
    <mergeCell ref="A62:B62"/>
    <mergeCell ref="A63:B63"/>
    <mergeCell ref="A64:B64"/>
    <mergeCell ref="A65:B65"/>
    <mergeCell ref="A66:B66"/>
    <mergeCell ref="A67:B67"/>
    <mergeCell ref="A56:B56"/>
    <mergeCell ref="A57:B57"/>
    <mergeCell ref="A58:B58"/>
    <mergeCell ref="A59:B59"/>
    <mergeCell ref="A60:B60"/>
    <mergeCell ref="A61:B61"/>
    <mergeCell ref="A42:B42"/>
    <mergeCell ref="A43:B43"/>
    <mergeCell ref="A44:B44"/>
    <mergeCell ref="A45:B45"/>
    <mergeCell ref="A46:B46"/>
    <mergeCell ref="A47:B47"/>
    <mergeCell ref="A36:B36"/>
    <mergeCell ref="A37:B37"/>
    <mergeCell ref="A38:B38"/>
    <mergeCell ref="A39:B39"/>
    <mergeCell ref="A40:B40"/>
    <mergeCell ref="A41:B41"/>
    <mergeCell ref="A22:B22"/>
    <mergeCell ref="A23:B23"/>
    <mergeCell ref="A24:B24"/>
    <mergeCell ref="A25:B25"/>
    <mergeCell ref="A26:B26"/>
    <mergeCell ref="A27:B27"/>
    <mergeCell ref="A16:B16"/>
    <mergeCell ref="A17:B17"/>
    <mergeCell ref="A18:B18"/>
    <mergeCell ref="A19:B19"/>
    <mergeCell ref="A20:B20"/>
    <mergeCell ref="A21:B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4FB8-BC4C-47E8-805A-356FF81D5748}">
  <dimension ref="A1:E1"/>
  <sheetViews>
    <sheetView workbookViewId="0">
      <selection activeCell="A2" sqref="A2"/>
    </sheetView>
  </sheetViews>
  <sheetFormatPr defaultRowHeight="14.5" x14ac:dyDescent="0.35"/>
  <cols>
    <col min="1" max="4" width="17.453125" customWidth="1"/>
    <col min="5" max="5" width="43.6328125" customWidth="1"/>
  </cols>
  <sheetData>
    <row r="1" spans="1:5" s="74" customFormat="1" x14ac:dyDescent="0.35">
      <c r="A1" s="74" t="s">
        <v>1</v>
      </c>
      <c r="B1" s="74" t="s">
        <v>271</v>
      </c>
      <c r="C1" s="74" t="s">
        <v>272</v>
      </c>
      <c r="D1" s="74" t="s">
        <v>273</v>
      </c>
      <c r="E1" s="74" t="s">
        <v>27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6070B-B606-428E-9ACD-3BE76FFDB43A}">
  <sheetPr>
    <tabColor rgb="FF00B0F0"/>
  </sheetPr>
  <dimension ref="A1:D3"/>
  <sheetViews>
    <sheetView workbookViewId="0">
      <pane ySplit="1" topLeftCell="A2" activePane="bottomLeft" state="frozen"/>
      <selection activeCell="C17" sqref="C17"/>
      <selection pane="bottomLeft" activeCell="C17" sqref="C17"/>
    </sheetView>
  </sheetViews>
  <sheetFormatPr defaultRowHeight="14.5" x14ac:dyDescent="0.35"/>
  <cols>
    <col min="1" max="1" width="11.08984375" customWidth="1"/>
    <col min="2" max="2" width="47" customWidth="1"/>
    <col min="3" max="3" width="31.1796875" customWidth="1"/>
    <col min="4" max="4" width="46.26953125" customWidth="1"/>
  </cols>
  <sheetData>
    <row r="1" spans="1:4" x14ac:dyDescent="0.35">
      <c r="A1" t="s">
        <v>274</v>
      </c>
      <c r="B1" t="s">
        <v>275</v>
      </c>
      <c r="C1" t="s">
        <v>276</v>
      </c>
      <c r="D1" t="s">
        <v>27</v>
      </c>
    </row>
    <row r="2" spans="1:4" x14ac:dyDescent="0.35">
      <c r="A2" s="3">
        <v>44967</v>
      </c>
      <c r="B2" s="4" t="s">
        <v>277</v>
      </c>
      <c r="C2" t="s">
        <v>278</v>
      </c>
      <c r="D2" t="s">
        <v>279</v>
      </c>
    </row>
    <row r="3" spans="1:4" x14ac:dyDescent="0.35">
      <c r="B3" s="4" t="s">
        <v>280</v>
      </c>
    </row>
  </sheetData>
  <autoFilter ref="A1:D3" xr:uid="{52FAFDE3-1AAD-4CBA-8AED-7238AD245B99}"/>
  <hyperlinks>
    <hyperlink ref="B2" r:id="rId1" xr:uid="{49DF444A-9A02-44AC-AA24-7CB42E144186}"/>
    <hyperlink ref="B3" r:id="rId2" xr:uid="{B045296B-F5A4-4165-9875-30E94225B43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116CB-3CA3-4025-9AF7-93F331B55304}">
  <sheetPr>
    <tabColor rgb="FF00B0F0"/>
  </sheetPr>
  <dimension ref="A1:K3"/>
  <sheetViews>
    <sheetView workbookViewId="0">
      <pane ySplit="1" topLeftCell="A2" activePane="bottomLeft" state="frozen"/>
      <selection activeCell="C17" sqref="C17"/>
      <selection pane="bottomLeft" activeCell="C17" sqref="C17"/>
    </sheetView>
  </sheetViews>
  <sheetFormatPr defaultRowHeight="14.5" x14ac:dyDescent="0.35"/>
  <cols>
    <col min="1" max="1" width="29.7265625" customWidth="1"/>
    <col min="3" max="3" width="11.453125" bestFit="1" customWidth="1"/>
    <col min="4" max="4" width="10.6328125" bestFit="1" customWidth="1"/>
    <col min="6" max="6" width="11.1796875" bestFit="1" customWidth="1"/>
    <col min="9" max="9" width="11.26953125" bestFit="1" customWidth="1"/>
    <col min="10" max="10" width="14.453125" bestFit="1" customWidth="1"/>
  </cols>
  <sheetData>
    <row r="1" spans="1:11" x14ac:dyDescent="0.35">
      <c r="A1" t="s">
        <v>281</v>
      </c>
      <c r="B1" t="s">
        <v>282</v>
      </c>
      <c r="C1" t="s">
        <v>283</v>
      </c>
      <c r="D1" t="s">
        <v>284</v>
      </c>
      <c r="E1" t="s">
        <v>285</v>
      </c>
      <c r="F1" t="s">
        <v>286</v>
      </c>
      <c r="G1" t="s">
        <v>198</v>
      </c>
      <c r="H1" t="s">
        <v>287</v>
      </c>
      <c r="I1" t="s">
        <v>288</v>
      </c>
      <c r="J1" t="s">
        <v>289</v>
      </c>
      <c r="K1" t="s">
        <v>27</v>
      </c>
    </row>
    <row r="2" spans="1:11" x14ac:dyDescent="0.35">
      <c r="A2" t="s">
        <v>290</v>
      </c>
      <c r="B2" t="s">
        <v>291</v>
      </c>
      <c r="C2" t="s">
        <v>292</v>
      </c>
      <c r="D2" t="s">
        <v>293</v>
      </c>
      <c r="E2" t="s">
        <v>294</v>
      </c>
      <c r="F2" t="s">
        <v>295</v>
      </c>
      <c r="G2" t="s">
        <v>296</v>
      </c>
      <c r="H2" t="s">
        <v>297</v>
      </c>
      <c r="I2" t="s">
        <v>298</v>
      </c>
      <c r="J2" t="s">
        <v>299</v>
      </c>
    </row>
    <row r="3" spans="1:11" x14ac:dyDescent="0.35">
      <c r="A3" t="s">
        <v>300</v>
      </c>
      <c r="B3" t="s">
        <v>301</v>
      </c>
      <c r="C3" t="s">
        <v>302</v>
      </c>
      <c r="D3" t="s">
        <v>303</v>
      </c>
      <c r="E3" t="s">
        <v>304</v>
      </c>
      <c r="H3" t="s">
        <v>305</v>
      </c>
      <c r="I3" t="s">
        <v>306</v>
      </c>
      <c r="J3" t="s">
        <v>307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CEA8-B29E-401C-95C4-3FEC0EF689AE}">
  <sheetPr>
    <tabColor rgb="FF00B0F0"/>
  </sheetPr>
  <dimension ref="A1:E2"/>
  <sheetViews>
    <sheetView workbookViewId="0">
      <pane ySplit="1" topLeftCell="A2" activePane="bottomLeft" state="frozen"/>
      <selection activeCell="C17" sqref="C17"/>
      <selection pane="bottomLeft" activeCell="A3" sqref="A3"/>
    </sheetView>
  </sheetViews>
  <sheetFormatPr defaultRowHeight="14.5" x14ac:dyDescent="0.35"/>
  <cols>
    <col min="1" max="1" width="17.6328125" customWidth="1"/>
    <col min="3" max="4" width="52.54296875" customWidth="1"/>
    <col min="5" max="5" width="12.54296875" customWidth="1"/>
  </cols>
  <sheetData>
    <row r="1" spans="1:5" x14ac:dyDescent="0.35">
      <c r="A1" t="s">
        <v>308</v>
      </c>
      <c r="B1" t="s">
        <v>309</v>
      </c>
      <c r="C1" t="s">
        <v>310</v>
      </c>
      <c r="D1" t="s">
        <v>27</v>
      </c>
      <c r="E1" t="s">
        <v>311</v>
      </c>
    </row>
    <row r="2" spans="1:5" ht="116" x14ac:dyDescent="0.35">
      <c r="A2" t="s">
        <v>312</v>
      </c>
      <c r="B2">
        <v>154</v>
      </c>
      <c r="C2" s="75" t="s">
        <v>313</v>
      </c>
      <c r="D2" t="s">
        <v>314</v>
      </c>
      <c r="E2" t="s">
        <v>315</v>
      </c>
    </row>
  </sheetData>
  <autoFilter ref="A1:E2" xr:uid="{F74BAF1D-B291-4363-A2EB-16CD252324D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31</vt:i4>
      </vt:variant>
    </vt:vector>
  </HeadingPairs>
  <TitlesOfParts>
    <vt:vector size="45" baseType="lpstr">
      <vt:lpstr>A3Template</vt:lpstr>
      <vt:lpstr>WBS-List</vt:lpstr>
      <vt:lpstr>WBS-Diagram</vt:lpstr>
      <vt:lpstr>TasksGantt</vt:lpstr>
      <vt:lpstr>TasksSummary</vt:lpstr>
      <vt:lpstr>Settings</vt:lpstr>
      <vt:lpstr>ProjectPlan</vt:lpstr>
      <vt:lpstr>HoursLog</vt:lpstr>
      <vt:lpstr>ProgressReports</vt:lpstr>
      <vt:lpstr>MeetingAgendas</vt:lpstr>
      <vt:lpstr>People</vt:lpstr>
      <vt:lpstr>Searches</vt:lpstr>
      <vt:lpstr>Literature</vt:lpstr>
      <vt:lpstr>WritingNotes</vt:lpstr>
      <vt:lpstr>TasksGantt!AEndDate</vt:lpstr>
      <vt:lpstr>Assigneedd</vt:lpstr>
      <vt:lpstr>TasksGantt!AStartDate</vt:lpstr>
      <vt:lpstr>'WBS-List'!CombinedDeliverables</vt:lpstr>
      <vt:lpstr>TasksGantt!date</vt:lpstr>
      <vt:lpstr>DIDcol</vt:lpstr>
      <vt:lpstr>DIDdd</vt:lpstr>
      <vt:lpstr>TasksGantt!DIDrow</vt:lpstr>
      <vt:lpstr>DLagdd</vt:lpstr>
      <vt:lpstr>TasksGantt!DLagrow</vt:lpstr>
      <vt:lpstr>DTypeCol</vt:lpstr>
      <vt:lpstr>TasksGantt!DTypeRow</vt:lpstr>
      <vt:lpstr>TasksGantt!DueDate</vt:lpstr>
      <vt:lpstr>Holidaysdd</vt:lpstr>
      <vt:lpstr>IDcol</vt:lpstr>
      <vt:lpstr>IDdd</vt:lpstr>
      <vt:lpstr>TasksGantt!IDrow</vt:lpstr>
      <vt:lpstr>TasksGantt!IndEndDate</vt:lpstr>
      <vt:lpstr>TasksGantt!IndStartDate</vt:lpstr>
      <vt:lpstr>NextIddd</vt:lpstr>
      <vt:lpstr>PEndcol</vt:lpstr>
      <vt:lpstr>TasksGantt!PEndrow</vt:lpstr>
      <vt:lpstr>TasksGantt!PercentCol</vt:lpstr>
      <vt:lpstr>TasksGantt!PercentRow</vt:lpstr>
      <vt:lpstr>TasksGantt!PlannedEnd</vt:lpstr>
      <vt:lpstr>PlanWorkdaysdd</vt:lpstr>
      <vt:lpstr>PStartcol</vt:lpstr>
      <vt:lpstr>TasksGantt!PStartrow</vt:lpstr>
      <vt:lpstr>Statusdd</vt:lpstr>
      <vt:lpstr>TasksGantt!StatusRow</vt:lpstr>
      <vt:lpstr>TaskGroupdd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2023-03-13T22:50:52Z</dcterms:created>
  <dcterms:modified xsi:type="dcterms:W3CDTF">2023-03-19T22:36:21Z</dcterms:modified>
</cp:coreProperties>
</file>