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webextensions/webextension1.xml" ContentType="application/vnd.ms-office.webextension+xml"/>
  <Override PartName="/xl/tables/table2.xml" ContentType="application/vnd.openxmlformats-officedocument.spreadsheetml.table+xml"/>
  <Override PartName="/xl/comments1.xml" ContentType="application/vnd.openxmlformats-officedocument.spreadsheetml.comments+xml"/>
  <Override PartName="/xl/pivotTables/pivotTable1.xml" ContentType="application/vnd.openxmlformats-officedocument.spreadsheetml.pivot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u0396993\Documents\junk\"/>
    </mc:Choice>
  </mc:AlternateContent>
  <xr:revisionPtr revIDLastSave="0" documentId="13_ncr:1_{5140E3A6-3EA3-4951-8552-291C406515EA}" xr6:coauthVersionLast="47" xr6:coauthVersionMax="47" xr10:uidLastSave="{00000000-0000-0000-0000-000000000000}"/>
  <bookViews>
    <workbookView xWindow="29235" yWindow="390" windowWidth="27645" windowHeight="14685" xr2:uid="{4587A254-3861-48D2-8510-47F2D6F3D14C}"/>
  </bookViews>
  <sheets>
    <sheet name="WBS-List" sheetId="7" r:id="rId1"/>
    <sheet name="WBS-Diagram" sheetId="8" r:id="rId2"/>
    <sheet name="TasksGantt" sheetId="2" r:id="rId3"/>
    <sheet name="TasksSummary" sheetId="6" r:id="rId4"/>
    <sheet name="Settings" sheetId="1" r:id="rId5"/>
  </sheets>
  <externalReferences>
    <externalReference r:id="rId6"/>
  </externalReferences>
  <definedNames>
    <definedName name="AEndDate" localSheetId="2">TasksGantt!$T1</definedName>
    <definedName name="Assigneedd">AssigneeTable[Assignee]</definedName>
    <definedName name="AStartDate" localSheetId="2">TasksGantt!$S1</definedName>
    <definedName name="CombinedDeliverables" localSheetId="0">'WBS-List'!$A$13:$A$19,'WBS-List'!$B$13:$B$19,'WBS-List'!$C$13:$C$16</definedName>
    <definedName name="d.id" localSheetId="2">[1]TaskPlanning!$L1</definedName>
    <definedName name="date" localSheetId="2">TasksGantt!A$17</definedName>
    <definedName name="DIDcol">TaskTable[Dependency
ID]</definedName>
    <definedName name="DIDdd">TaskTable[Dependency
ID]</definedName>
    <definedName name="DIDrow" localSheetId="2">TasksGantt!$L1</definedName>
    <definedName name="DLagdd">TaskTable[Dependency
Lag Days]</definedName>
    <definedName name="DLagrow" localSheetId="2">TasksGantt!$N1</definedName>
    <definedName name="DTypeCol">TaskTable[Dependency
Type]</definedName>
    <definedName name="DTypeRow" localSheetId="2">TasksGantt!$M1</definedName>
    <definedName name="DueDate" localSheetId="2">TasksGantt!$G1</definedName>
    <definedName name="ff_calculation" localSheetId="2">WORKDAY([0]!LookupPlanEnd,TasksGantt!DLagrow,Holidaysdd)</definedName>
    <definedName name="fs_calculation" localSheetId="2">WORKDAY([0]!LookupPlanEnd,1+TasksGantt!DLagrow,Holidaysdd)</definedName>
    <definedName name="Holidaysdd">HolidaysTable[Holidays]</definedName>
    <definedName name="IDcol">TaskTable[ID]</definedName>
    <definedName name="IDdd">TaskTable[ID]</definedName>
    <definedName name="IDrow" localSheetId="2">TasksGantt!$B1</definedName>
    <definedName name="indEnd" localSheetId="2">[1]TaskPlanning!$K1</definedName>
    <definedName name="IndEndDate" localSheetId="2">TasksGantt!$K1</definedName>
    <definedName name="indStart" localSheetId="2">[1]TaskPlanning!$J1</definedName>
    <definedName name="IndStartDate" localSheetId="2">TasksGantt!$J1</definedName>
    <definedName name="item_in_plan" localSheetId="2">AND(TasksGantt!date&gt;=TasksGantt!PStartrow, TasksGantt!date&lt;=TasksGantt!PEndrow)</definedName>
    <definedName name="LookupPlanEnd">_xlfn.XLOOKUP(TasksGantt!DIDrow,IDcol,PEndcol)</definedName>
    <definedName name="LookupPlanStart" localSheetId="2">_xlfn.XLOOKUP(TasksGantt!DIDrow,IDcol,PStartcol)</definedName>
    <definedName name="NextIddd">NextIdTable[NextID]</definedName>
    <definedName name="PEndcol">TaskTable[Planned
End]</definedName>
    <definedName name="PEndrow" localSheetId="2">TasksGantt!$R1</definedName>
    <definedName name="percent_calculation" localSheetId="2">TasksGantt!date&lt;=TasksGantt!PStartrow+(TasksGantt!PEndrow-TasksGantt!PStartrow)*TasksGantt!PercentRow</definedName>
    <definedName name="PercentCol" localSheetId="2">TaskTable[Percent
Complete]</definedName>
    <definedName name="PercentRow" localSheetId="2">TasksGantt!$I1</definedName>
    <definedName name="plan_end_calculation" localSheetId="2">WORKDAY(TasksGantt!PStartrow,TasksGantt!Planned_Workdays_row-1,Holidaysdd)</definedName>
    <definedName name="plan_start_calculation" localSheetId="2">WORKDAY(TasksGantt!PEndrow,(-1)*TasksGantt!Planned_Workdays_row+1,Holidaysdd)</definedName>
    <definedName name="Planned_Workdays_row" localSheetId="2">MAX(TasksGantt!$O1,1)</definedName>
    <definedName name="PlannedEnd" localSheetId="2">TasksGantt!$R1</definedName>
    <definedName name="PlanWorkdaysdd">TaskTable[Planned
Workdays]</definedName>
    <definedName name="PStartcol">TaskTable[Planned
Start]</definedName>
    <definedName name="PStartrow" localSheetId="2">TasksGantt!$Q1</definedName>
    <definedName name="sf_calculation">WORKDAY(TasksGantt!LookupPlanStart,(-1)+TasksGantt!DLagrow,Holidaysdd)</definedName>
    <definedName name="ss_calculation">WORKDAY(TasksGantt!LookupPlanStart,TasksGantt!DLagrow,Holidaysdd)</definedName>
    <definedName name="Statusdd">StatusTable[Status]</definedName>
    <definedName name="StatusRow" localSheetId="2">TasksGantt!$H1</definedName>
    <definedName name="TaskGroupdd">TaskGroupTable[TaskGroup]</definedName>
  </definedNames>
  <calcPr calcId="191029"/>
  <pivotCaches>
    <pivotCache cacheId="7" r:id="rId7"/>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P30" i="2" l="1" a="1"/>
  <c r="P30" i="2" s="1"/>
  <c r="P20" i="2" a="1"/>
  <c r="P20" i="2" s="1"/>
  <c r="P21" i="2" a="1"/>
  <c r="P21" i="2" s="1"/>
  <c r="P22" i="2" a="1"/>
  <c r="P22" i="2" s="1"/>
  <c r="P23" i="2" a="1"/>
  <c r="P23" i="2" s="1"/>
  <c r="P24" i="2" a="1"/>
  <c r="P24" i="2" s="1"/>
  <c r="P25" i="2" a="1"/>
  <c r="P25" i="2" s="1"/>
  <c r="P26" i="2" a="1"/>
  <c r="P26" i="2" s="1"/>
  <c r="P27" i="2" a="1"/>
  <c r="P27" i="2" s="1"/>
  <c r="P28" i="2" a="1"/>
  <c r="P28" i="2" s="1"/>
  <c r="P29" i="2" a="1"/>
  <c r="P29" i="2" s="1"/>
  <c r="J27" i="2"/>
  <c r="Q27" i="2" l="1" a="1"/>
  <c r="Q27" i="2" s="1"/>
  <c r="J5" i="2" a="1"/>
  <c r="J5" i="2" s="1"/>
  <c r="J4" i="2"/>
  <c r="G5" i="2"/>
  <c r="G6" i="2"/>
  <c r="G4" i="2"/>
  <c r="G10" i="2"/>
  <c r="G8" i="2"/>
  <c r="J8" i="2" a="1"/>
  <c r="J8" i="2" s="1"/>
  <c r="K23" i="2"/>
  <c r="J20" i="2"/>
  <c r="Q20" i="2" s="1" a="1"/>
  <c r="Q20" i="2" s="1"/>
  <c r="B3" i="1"/>
  <c r="D16" i="2"/>
  <c r="R20" i="2" l="1" a="1"/>
  <c r="R20" i="2" s="1"/>
  <c r="R27" i="2" a="1"/>
  <c r="R27" i="2" s="1"/>
  <c r="R23" i="2" a="1"/>
  <c r="R23" i="2" s="1"/>
  <c r="J6" i="2"/>
  <c r="J10" i="2"/>
  <c r="Q23" i="2" l="1" a="1"/>
  <c r="Q23" i="2" s="1"/>
  <c r="U23" i="2" s="1"/>
  <c r="Q28" i="2" a="1"/>
  <c r="Q28" i="2" s="1"/>
  <c r="U27" i="2"/>
  <c r="Q21" i="2" a="1"/>
  <c r="Q21" i="2" s="1"/>
  <c r="U20" i="2"/>
  <c r="R24" i="2" l="1" a="1"/>
  <c r="R24" i="2" s="1"/>
  <c r="Q24" i="2" s="1" a="1"/>
  <c r="Q24" i="2" s="1"/>
  <c r="R25" i="2" s="1" a="1"/>
  <c r="R25" i="2" s="1"/>
  <c r="R21" i="2" a="1"/>
  <c r="R21" i="2" s="1"/>
  <c r="R28" i="2" a="1"/>
  <c r="R28" i="2" s="1"/>
  <c r="Q25" i="2" l="1" a="1"/>
  <c r="Q25" i="2" s="1"/>
  <c r="R26" i="2" s="1" a="1"/>
  <c r="R26" i="2" s="1"/>
  <c r="Q22" i="2" a="1"/>
  <c r="Q22" i="2" s="1"/>
  <c r="U21" i="2"/>
  <c r="Q29" i="2" a="1"/>
  <c r="Q29" i="2" s="1"/>
  <c r="U28" i="2"/>
  <c r="U24" i="2"/>
  <c r="U25" i="2"/>
  <c r="Q26" i="2" l="1" a="1"/>
  <c r="Q26" i="2" s="1"/>
  <c r="S26" i="2" s="1"/>
  <c r="T26" i="2"/>
  <c r="R29" i="2" a="1"/>
  <c r="R29" i="2" s="1"/>
  <c r="Q30" i="2" s="1" a="1"/>
  <c r="Q30" i="2" s="1"/>
  <c r="R22" i="2" a="1"/>
  <c r="R22" i="2" s="1"/>
  <c r="U26" i="2" l="1"/>
  <c r="R30" i="2" a="1"/>
  <c r="R30" i="2" s="1"/>
  <c r="D7" i="2" s="1"/>
  <c r="D6" i="2"/>
  <c r="W17" i="2" s="1"/>
  <c r="D4" i="2"/>
  <c r="U22" i="2"/>
  <c r="U29" i="2"/>
  <c r="D5" i="2" l="1"/>
  <c r="D8" i="2" s="1"/>
  <c r="U30" i="2"/>
  <c r="D10" i="2"/>
  <c r="D11" i="2"/>
  <c r="X17" i="2"/>
  <c r="W19" i="2"/>
  <c r="D9" i="2" l="1"/>
  <c r="X19" i="2"/>
  <c r="Y17" i="2"/>
  <c r="Y19" i="2" l="1"/>
  <c r="Z17" i="2"/>
  <c r="AA17" i="2" l="1"/>
  <c r="Z19" i="2"/>
  <c r="AA19" i="2" l="1"/>
  <c r="AB17" i="2"/>
  <c r="AC17" i="2" l="1"/>
  <c r="AB19" i="2"/>
  <c r="AD17" i="2" l="1"/>
  <c r="AC19" i="2"/>
  <c r="AE17" i="2" l="1"/>
  <c r="AD19" i="2"/>
  <c r="AF17" i="2" l="1"/>
  <c r="AE19" i="2"/>
  <c r="AF19" i="2" l="1"/>
  <c r="AG17" i="2"/>
  <c r="AG19" i="2" l="1"/>
  <c r="AH17" i="2"/>
  <c r="AI17" i="2" l="1"/>
  <c r="AH19" i="2"/>
  <c r="AJ17" i="2" l="1"/>
  <c r="AI19" i="2"/>
  <c r="AK17" i="2" l="1"/>
  <c r="AJ19" i="2"/>
  <c r="AL17" i="2" l="1"/>
  <c r="AK19" i="2"/>
  <c r="AL19" i="2" l="1"/>
  <c r="AM17" i="2"/>
  <c r="AM19" i="2" l="1"/>
  <c r="AN17" i="2"/>
  <c r="AO17" i="2" l="1"/>
  <c r="AN19" i="2"/>
  <c r="AP17" i="2" l="1"/>
  <c r="AO19" i="2"/>
  <c r="AQ17" i="2" l="1"/>
  <c r="AP19" i="2"/>
  <c r="AR17" i="2" l="1"/>
  <c r="AQ19" i="2"/>
  <c r="AS17" i="2" l="1"/>
  <c r="AR19" i="2"/>
  <c r="AT17" i="2" l="1"/>
  <c r="AS19" i="2"/>
  <c r="AU17" i="2" l="1"/>
  <c r="AT19" i="2"/>
  <c r="AU19" i="2" l="1"/>
  <c r="AV17" i="2"/>
  <c r="AW17" i="2" l="1"/>
  <c r="AV19" i="2"/>
  <c r="AW19" i="2" l="1"/>
  <c r="AX17" i="2"/>
  <c r="AY17" i="2" l="1"/>
  <c r="AX19" i="2"/>
  <c r="AZ17" i="2" l="1"/>
  <c r="AY19" i="2"/>
  <c r="BA17" i="2" l="1"/>
  <c r="AZ19" i="2"/>
  <c r="BB17" i="2" l="1"/>
  <c r="BA19" i="2"/>
  <c r="BC17" i="2" l="1"/>
  <c r="BB19" i="2"/>
  <c r="BD17" i="2" l="1"/>
  <c r="BC19" i="2"/>
  <c r="BD19" i="2" l="1"/>
  <c r="BE17" i="2"/>
  <c r="BF17" i="2" l="1"/>
  <c r="BE19" i="2"/>
  <c r="BG17" i="2" l="1"/>
  <c r="BF19" i="2"/>
  <c r="BH17" i="2" l="1"/>
  <c r="BG19" i="2"/>
  <c r="BI17" i="2" l="1"/>
  <c r="BH19" i="2"/>
  <c r="BJ17" i="2" l="1"/>
  <c r="BI19" i="2"/>
  <c r="BK17" i="2" l="1"/>
  <c r="BJ19" i="2"/>
  <c r="BL17" i="2" l="1"/>
  <c r="BK19" i="2"/>
  <c r="BL19" i="2" l="1"/>
  <c r="BM17" i="2"/>
  <c r="BM19" i="2" l="1"/>
  <c r="BN17" i="2"/>
  <c r="BO17" i="2" l="1"/>
  <c r="BN19" i="2"/>
  <c r="BP17" i="2" l="1"/>
  <c r="BO19" i="2"/>
  <c r="BQ17" i="2" l="1"/>
  <c r="BP19" i="2"/>
  <c r="BR17" i="2" l="1"/>
  <c r="BQ19" i="2"/>
  <c r="BS17" i="2" l="1"/>
  <c r="BR19" i="2"/>
  <c r="BT17" i="2" l="1"/>
  <c r="BS19" i="2"/>
  <c r="BT19" i="2" l="1"/>
  <c r="BU17" i="2"/>
  <c r="BU19" i="2" l="1"/>
  <c r="BV17" i="2"/>
  <c r="BW17" i="2" l="1"/>
  <c r="BV19" i="2"/>
  <c r="BX17" i="2" l="1"/>
  <c r="BW19" i="2"/>
  <c r="BY17" i="2" l="1"/>
  <c r="BX19" i="2"/>
  <c r="BZ17" i="2" l="1"/>
  <c r="BY19" i="2"/>
  <c r="CA17" i="2" l="1"/>
  <c r="BZ19" i="2"/>
  <c r="CB17" i="2" l="1"/>
  <c r="CA19" i="2"/>
  <c r="CC17" i="2" l="1"/>
  <c r="CB19" i="2"/>
  <c r="CC19" i="2" l="1"/>
  <c r="CD17" i="2"/>
  <c r="CE17" i="2" l="1"/>
  <c r="CD19" i="2"/>
  <c r="CF17" i="2" l="1"/>
  <c r="CE19" i="2"/>
  <c r="CG17" i="2" l="1"/>
  <c r="CF19" i="2"/>
  <c r="CH17" i="2" l="1"/>
  <c r="CG19" i="2"/>
  <c r="CI17" i="2" l="1"/>
  <c r="CH19" i="2"/>
  <c r="CJ17" i="2" l="1"/>
  <c r="CI19" i="2"/>
  <c r="CJ19" i="2" l="1"/>
  <c r="CK17" i="2"/>
  <c r="CK19" i="2" l="1"/>
  <c r="CL17" i="2"/>
  <c r="CM17" i="2" l="1"/>
  <c r="CL19" i="2"/>
  <c r="CN17" i="2" l="1"/>
  <c r="CM19" i="2"/>
  <c r="CO17" i="2" l="1"/>
  <c r="CN19" i="2"/>
  <c r="CO19" i="2" l="1"/>
  <c r="CP17" i="2"/>
  <c r="CP19" i="2" l="1"/>
  <c r="CQ17" i="2"/>
  <c r="CR17" i="2" l="1"/>
  <c r="CQ19" i="2"/>
  <c r="CR19" i="2" l="1"/>
  <c r="CS17" i="2"/>
  <c r="CS19" i="2" l="1"/>
  <c r="CT17" i="2"/>
  <c r="CT19" i="2" l="1"/>
  <c r="CU17" i="2"/>
  <c r="CU19" i="2" l="1"/>
  <c r="CV17" i="2"/>
  <c r="CW17" i="2" l="1"/>
  <c r="CV19" i="2"/>
  <c r="CW19" i="2" l="1"/>
  <c r="CX17" i="2"/>
  <c r="CX19" i="2" l="1"/>
  <c r="CY17" i="2"/>
  <c r="CZ17" i="2" l="1"/>
  <c r="CY19" i="2"/>
  <c r="DA17" i="2" l="1"/>
  <c r="CZ19" i="2"/>
  <c r="DA19" i="2" l="1"/>
  <c r="DB17" i="2"/>
  <c r="DC17" i="2" l="1"/>
  <c r="DB19" i="2"/>
  <c r="DD17" i="2" l="1"/>
  <c r="DC19" i="2"/>
  <c r="DE17" i="2" l="1"/>
  <c r="DD19" i="2"/>
  <c r="DF17" i="2" l="1"/>
  <c r="DE19" i="2"/>
  <c r="DG17" i="2" l="1"/>
  <c r="DF19" i="2"/>
  <c r="DH17" i="2" l="1"/>
  <c r="DG19" i="2"/>
  <c r="DH19" i="2" l="1"/>
  <c r="DI17" i="2"/>
  <c r="DI19" i="2" l="1"/>
  <c r="DJ17" i="2"/>
  <c r="DK17" i="2" l="1"/>
  <c r="DJ19" i="2"/>
  <c r="DL17" i="2" l="1"/>
  <c r="DK19" i="2"/>
  <c r="DM17" i="2" l="1"/>
  <c r="DL19" i="2"/>
  <c r="DM19" i="2" l="1"/>
  <c r="DN17" i="2"/>
  <c r="DO17" i="2" l="1"/>
  <c r="DN19" i="2"/>
  <c r="DP17" i="2" l="1"/>
  <c r="DO19" i="2"/>
  <c r="DP19" i="2" l="1"/>
  <c r="DQ17" i="2"/>
  <c r="DR17" i="2" l="1"/>
  <c r="DQ19" i="2"/>
  <c r="DS17" i="2" l="1"/>
  <c r="DR19" i="2"/>
  <c r="DT17" i="2" l="1"/>
  <c r="DS19" i="2"/>
  <c r="DT19" i="2" l="1"/>
  <c r="DU17" i="2"/>
  <c r="DU19" i="2" l="1"/>
  <c r="DV17" i="2"/>
  <c r="DW17" i="2" l="1"/>
  <c r="DV19" i="2"/>
  <c r="DW19" i="2" l="1"/>
  <c r="DX17" i="2"/>
  <c r="DX19" i="2" l="1"/>
  <c r="DY17" i="2"/>
  <c r="DY19" i="2" l="1"/>
  <c r="DZ17" i="2"/>
  <c r="EA17" i="2" l="1"/>
  <c r="DZ19" i="2"/>
  <c r="EB17" i="2" l="1"/>
  <c r="EA19" i="2"/>
  <c r="EB19" i="2" l="1"/>
  <c r="EC17" i="2"/>
  <c r="EC19" i="2" l="1"/>
  <c r="ED17" i="2"/>
  <c r="EE17" i="2" l="1"/>
  <c r="ED19" i="2"/>
  <c r="EF17" i="2" l="1"/>
  <c r="EE19" i="2"/>
  <c r="EF19" i="2" l="1"/>
  <c r="EG17" i="2"/>
  <c r="EG19" i="2" l="1"/>
  <c r="EH17" i="2"/>
  <c r="EI17" i="2" l="1"/>
  <c r="EH19" i="2"/>
  <c r="EI19" i="2" l="1"/>
  <c r="EJ17" i="2"/>
  <c r="EK17" i="2" l="1"/>
  <c r="EJ19" i="2"/>
  <c r="EL17" i="2" l="1"/>
  <c r="EK19" i="2"/>
  <c r="EL19" i="2" l="1"/>
  <c r="EM17" i="2"/>
  <c r="EN17" i="2" l="1"/>
  <c r="EM19" i="2"/>
  <c r="EO17" i="2" l="1"/>
  <c r="EN19" i="2"/>
  <c r="EO19" i="2" l="1"/>
  <c r="EP17" i="2"/>
  <c r="EQ17" i="2" l="1"/>
  <c r="EP19" i="2"/>
  <c r="ER17" i="2" l="1"/>
  <c r="EQ19" i="2"/>
  <c r="ES17" i="2" l="1"/>
  <c r="ER19" i="2"/>
  <c r="ET17" i="2" l="1"/>
  <c r="ES19" i="2"/>
  <c r="EU17" i="2" l="1"/>
  <c r="ET19" i="2"/>
  <c r="EV17" i="2" l="1"/>
  <c r="EU19" i="2"/>
  <c r="EW17" i="2" l="1"/>
  <c r="EV19" i="2"/>
  <c r="EW19" i="2" l="1"/>
  <c r="EX17" i="2"/>
  <c r="EY17" i="2" l="1"/>
  <c r="EX19" i="2"/>
  <c r="EZ17" i="2" l="1"/>
  <c r="EY19" i="2"/>
  <c r="FA17" i="2" l="1"/>
  <c r="EZ19" i="2"/>
  <c r="FB17" i="2" l="1"/>
  <c r="FA19" i="2"/>
  <c r="FC17" i="2" l="1"/>
  <c r="FB19" i="2"/>
  <c r="FC19" i="2" l="1"/>
  <c r="FD17" i="2"/>
  <c r="FD19" i="2" l="1"/>
  <c r="FE17" i="2"/>
  <c r="FF17" i="2" l="1"/>
  <c r="FE19" i="2"/>
  <c r="FG17" i="2" l="1"/>
  <c r="FF19" i="2"/>
  <c r="FH17" i="2" l="1"/>
  <c r="FG19" i="2"/>
  <c r="FI17" i="2" l="1"/>
  <c r="FH19" i="2"/>
  <c r="FJ17" i="2" l="1"/>
  <c r="FI19" i="2"/>
  <c r="FK17" i="2" l="1"/>
  <c r="FJ19" i="2"/>
  <c r="FL17" i="2" l="1"/>
  <c r="FK19" i="2"/>
  <c r="FM17" i="2" l="1"/>
  <c r="FL19" i="2"/>
  <c r="FN17" i="2" l="1"/>
  <c r="FM19" i="2"/>
  <c r="FO17" i="2" l="1"/>
  <c r="FN19" i="2"/>
  <c r="FP17" i="2" l="1"/>
  <c r="FO19" i="2"/>
  <c r="FQ17" i="2" l="1"/>
  <c r="FP19" i="2"/>
  <c r="FR17" i="2" l="1"/>
  <c r="FQ19" i="2"/>
  <c r="FS17" i="2" l="1"/>
  <c r="FR19" i="2"/>
  <c r="FT17" i="2" l="1"/>
  <c r="FS19" i="2"/>
  <c r="FU17" i="2" l="1"/>
  <c r="FT19" i="2"/>
  <c r="FU19" i="2" l="1"/>
  <c r="FV17" i="2"/>
  <c r="FW17" i="2" l="1"/>
  <c r="FV19" i="2"/>
  <c r="FX17" i="2" l="1"/>
  <c r="FW19" i="2"/>
  <c r="FY17" i="2" l="1"/>
  <c r="FX19" i="2"/>
  <c r="FZ17" i="2" l="1"/>
  <c r="FY19" i="2"/>
  <c r="GA17" i="2" l="1"/>
  <c r="FZ19" i="2"/>
  <c r="GB17" i="2" l="1"/>
  <c r="GA19" i="2"/>
  <c r="GB19" i="2" l="1"/>
  <c r="GC17" i="2"/>
  <c r="GD17" i="2" l="1"/>
  <c r="GC19" i="2"/>
  <c r="GE17" i="2" l="1"/>
  <c r="GD19" i="2"/>
  <c r="GF17" i="2" l="1"/>
  <c r="GE19" i="2"/>
  <c r="GG17" i="2" l="1"/>
  <c r="GF19" i="2"/>
  <c r="GH17" i="2" l="1"/>
  <c r="GG19" i="2"/>
  <c r="GI17" i="2" l="1"/>
  <c r="GH19" i="2"/>
  <c r="GJ17" i="2" l="1"/>
  <c r="GI19" i="2"/>
  <c r="GJ19" i="2" l="1"/>
  <c r="GK17" i="2"/>
  <c r="GK19" i="2" l="1"/>
  <c r="GL17" i="2"/>
  <c r="GM17" i="2" l="1"/>
  <c r="GL19" i="2"/>
  <c r="GN17" i="2" l="1"/>
  <c r="GM19" i="2"/>
  <c r="GO17" i="2" l="1"/>
  <c r="GN19" i="2"/>
  <c r="GP17" i="2" l="1"/>
  <c r="GO19" i="2"/>
  <c r="GQ17" i="2" l="1"/>
  <c r="GP19" i="2"/>
  <c r="GQ19" i="2" l="1"/>
  <c r="GR17" i="2"/>
  <c r="GR19" i="2" l="1"/>
  <c r="GS17" i="2"/>
  <c r="GT17" i="2" l="1"/>
  <c r="GS19" i="2"/>
  <c r="GU17" i="2" l="1"/>
  <c r="GT19" i="2"/>
  <c r="GV17" i="2" l="1"/>
  <c r="GU19" i="2"/>
  <c r="GW17" i="2" l="1"/>
  <c r="GV19" i="2"/>
  <c r="GX17" i="2" l="1"/>
  <c r="GW19" i="2"/>
  <c r="GY17" i="2" l="1"/>
  <c r="GX19" i="2"/>
  <c r="GZ17" i="2" l="1"/>
  <c r="GY19" i="2"/>
  <c r="GZ19" i="2" l="1"/>
  <c r="HA17" i="2"/>
  <c r="HB17" i="2" l="1"/>
  <c r="HA19" i="2"/>
  <c r="HC17" i="2" l="1"/>
  <c r="HB19" i="2"/>
  <c r="HD17" i="2" l="1"/>
  <c r="HC19" i="2"/>
  <c r="HE17" i="2" l="1"/>
  <c r="HD19" i="2"/>
  <c r="HF17" i="2" l="1"/>
  <c r="HE19" i="2"/>
  <c r="HG17" i="2" l="1"/>
  <c r="HF19" i="2"/>
  <c r="HH17" i="2" l="1"/>
  <c r="HG19" i="2"/>
  <c r="HH19" i="2" l="1"/>
  <c r="HI17" i="2"/>
  <c r="HJ17" i="2" l="1"/>
  <c r="HI19" i="2"/>
  <c r="HK17" i="2" l="1"/>
  <c r="HJ19" i="2"/>
  <c r="HL17" i="2" l="1"/>
  <c r="HK19" i="2"/>
  <c r="HM17" i="2" l="1"/>
  <c r="HL19" i="2"/>
  <c r="HN17" i="2" l="1"/>
  <c r="HM19" i="2"/>
  <c r="HO17" i="2" l="1"/>
  <c r="HN19" i="2"/>
  <c r="HO19" i="2" l="1"/>
  <c r="HP17" i="2"/>
  <c r="HP19" i="2" l="1"/>
  <c r="HQ17" i="2"/>
  <c r="HQ19" i="2" l="1"/>
  <c r="HR17" i="2"/>
  <c r="HS17" i="2" l="1"/>
  <c r="HR19" i="2"/>
  <c r="HT17" i="2" l="1"/>
  <c r="HS19" i="2"/>
  <c r="HT19" i="2" l="1"/>
  <c r="HU17" i="2"/>
  <c r="HV17" i="2" l="1"/>
  <c r="HU19" i="2"/>
  <c r="HW17" i="2" l="1"/>
  <c r="HV19" i="2"/>
  <c r="HX17" i="2" l="1"/>
  <c r="HW19" i="2"/>
  <c r="HX19" i="2" l="1"/>
  <c r="HY17" i="2"/>
  <c r="HZ17" i="2" l="1"/>
  <c r="HY19" i="2"/>
  <c r="IA17" i="2" l="1"/>
  <c r="HZ19" i="2"/>
  <c r="IB17" i="2" l="1"/>
  <c r="IA19" i="2"/>
  <c r="IC17" i="2" l="1"/>
  <c r="IB19" i="2"/>
  <c r="IC19" i="2" l="1"/>
  <c r="ID17" i="2"/>
  <c r="IE17" i="2" l="1"/>
  <c r="ID19" i="2"/>
  <c r="IF17" i="2" l="1"/>
  <c r="IE19" i="2"/>
  <c r="IF19" i="2" l="1"/>
  <c r="IG17" i="2"/>
  <c r="IG19" i="2" l="1"/>
  <c r="IH17" i="2"/>
  <c r="II17" i="2" l="1"/>
  <c r="IH19" i="2"/>
  <c r="IJ17" i="2" l="1"/>
  <c r="II19" i="2"/>
  <c r="IK17" i="2" l="1"/>
  <c r="IJ19" i="2"/>
  <c r="IL17" i="2" l="1"/>
  <c r="IK19" i="2"/>
  <c r="IL19" i="2" l="1"/>
  <c r="IM17" i="2"/>
  <c r="IN17" i="2" l="1"/>
  <c r="IM19" i="2"/>
  <c r="IN19" i="2" l="1"/>
  <c r="IO17" i="2"/>
  <c r="IP17" i="2" l="1"/>
  <c r="IO19" i="2"/>
  <c r="IQ17" i="2" l="1"/>
  <c r="IP19" i="2"/>
  <c r="IQ19" i="2" l="1"/>
  <c r="IR17" i="2"/>
  <c r="IS17" i="2" l="1"/>
  <c r="IR19" i="2"/>
  <c r="IT17" i="2" l="1"/>
  <c r="IS19" i="2"/>
  <c r="IU17" i="2" l="1"/>
  <c r="IT19" i="2"/>
  <c r="IV17" i="2" l="1"/>
  <c r="IU19" i="2"/>
  <c r="IW17" i="2" l="1"/>
  <c r="IV19" i="2"/>
  <c r="IW19" i="2" l="1"/>
  <c r="IX17" i="2"/>
  <c r="IY17" i="2" l="1"/>
  <c r="IX19" i="2"/>
  <c r="IZ17" i="2" l="1"/>
  <c r="IY19" i="2"/>
  <c r="JA17" i="2" l="1"/>
  <c r="IZ19" i="2"/>
  <c r="JB17" i="2" l="1"/>
  <c r="JA19" i="2"/>
  <c r="JC17" i="2" l="1"/>
  <c r="JB19" i="2"/>
  <c r="JC19" i="2" l="1"/>
  <c r="JD17" i="2"/>
  <c r="JD19" i="2" l="1"/>
  <c r="JE17" i="2"/>
  <c r="JF17" i="2" l="1"/>
  <c r="JE19" i="2"/>
  <c r="JG17" i="2" l="1"/>
  <c r="JF19" i="2"/>
  <c r="JH17" i="2" l="1"/>
  <c r="JG19" i="2"/>
  <c r="JI17" i="2" l="1"/>
  <c r="JH19" i="2"/>
  <c r="JJ17" i="2" l="1"/>
  <c r="JI19" i="2"/>
  <c r="JK17" i="2" l="1"/>
  <c r="JJ19" i="2"/>
  <c r="JL17" i="2" l="1"/>
  <c r="JK19" i="2"/>
  <c r="JL19" i="2" l="1"/>
  <c r="JM17" i="2"/>
  <c r="JN17" i="2" l="1"/>
  <c r="JM19" i="2"/>
  <c r="JO17" i="2" l="1"/>
  <c r="JN19" i="2"/>
  <c r="JP17" i="2" l="1"/>
  <c r="JO19" i="2"/>
  <c r="JQ17" i="2" l="1"/>
  <c r="JP19" i="2"/>
  <c r="JR17" i="2" l="1"/>
  <c r="JQ19" i="2"/>
  <c r="JS17" i="2" l="1"/>
  <c r="JR19" i="2"/>
  <c r="JT17" i="2" l="1"/>
  <c r="JS19" i="2"/>
  <c r="JT19" i="2" l="1"/>
  <c r="JU17" i="2"/>
  <c r="JV17" i="2" l="1"/>
  <c r="JU19" i="2"/>
  <c r="JW17" i="2" l="1"/>
  <c r="JV19" i="2"/>
  <c r="JX17" i="2" l="1"/>
  <c r="JW19" i="2"/>
  <c r="JY17" i="2" l="1"/>
  <c r="JX19" i="2"/>
  <c r="JZ17" i="2" l="1"/>
  <c r="JY19" i="2"/>
  <c r="KA17" i="2" l="1"/>
  <c r="JZ19" i="2"/>
  <c r="KA19" i="2" l="1"/>
  <c r="KB17" i="2"/>
  <c r="KB19" i="2" l="1"/>
  <c r="KC17" i="2"/>
  <c r="KC19" i="2" l="1"/>
  <c r="KD17" i="2"/>
  <c r="KE17" i="2" l="1"/>
  <c r="KD19" i="2"/>
  <c r="KF17" i="2" l="1"/>
  <c r="KE19" i="2"/>
  <c r="KG17" i="2" l="1"/>
  <c r="KF19" i="2"/>
  <c r="KH17" i="2" l="1"/>
  <c r="KG19" i="2"/>
  <c r="KI17" i="2" l="1"/>
  <c r="KH19" i="2"/>
  <c r="KJ17" i="2" l="1"/>
  <c r="KI19" i="2"/>
  <c r="KJ19" i="2" l="1"/>
  <c r="KK17" i="2"/>
  <c r="KL17" i="2" l="1"/>
  <c r="KK19" i="2"/>
  <c r="KM17" i="2" l="1"/>
  <c r="KL19" i="2"/>
  <c r="KN17" i="2" l="1"/>
  <c r="KM19" i="2"/>
  <c r="KO17" i="2" l="1"/>
  <c r="KN19" i="2"/>
  <c r="KP17" i="2" l="1"/>
  <c r="KO19" i="2"/>
  <c r="KQ17" i="2" l="1"/>
  <c r="KP19" i="2"/>
  <c r="KR17" i="2" l="1"/>
  <c r="KQ19" i="2"/>
  <c r="KR19" i="2" l="1"/>
  <c r="KS17" i="2"/>
  <c r="KS19" i="2" l="1"/>
  <c r="KT17" i="2"/>
  <c r="KU17" i="2" l="1"/>
  <c r="KT19" i="2"/>
  <c r="KV17" i="2" l="1"/>
  <c r="KU19" i="2"/>
  <c r="KW17" i="2" l="1"/>
  <c r="KV19" i="2"/>
  <c r="KW19" i="2" l="1"/>
  <c r="KX17" i="2"/>
  <c r="KX19" i="2" l="1"/>
  <c r="KY17" i="2"/>
  <c r="KZ17" i="2" l="1"/>
  <c r="KY19" i="2"/>
  <c r="KZ19" i="2" l="1"/>
  <c r="LA17" i="2"/>
  <c r="LB17" i="2" l="1"/>
  <c r="LA19" i="2"/>
  <c r="LC17" i="2" l="1"/>
  <c r="LB19" i="2"/>
  <c r="LC19" i="2" l="1"/>
  <c r="LD17" i="2"/>
  <c r="LE17" i="2" l="1"/>
  <c r="LD19" i="2"/>
  <c r="LF17" i="2" l="1"/>
  <c r="LE19" i="2"/>
  <c r="LG17" i="2" l="1"/>
  <c r="LF19" i="2"/>
  <c r="LH17" i="2" l="1"/>
  <c r="LG19" i="2"/>
  <c r="LI17" i="2" l="1"/>
  <c r="LH19" i="2"/>
  <c r="LI19" i="2" l="1"/>
  <c r="LJ17" i="2"/>
  <c r="LK17" i="2" l="1"/>
  <c r="LJ19" i="2"/>
  <c r="LL17" i="2" l="1"/>
  <c r="LK19" i="2"/>
  <c r="LM17" i="2" l="1"/>
  <c r="LL19" i="2"/>
  <c r="LN17" i="2" l="1"/>
  <c r="LM19" i="2"/>
  <c r="LO17" i="2" l="1"/>
  <c r="LN19" i="2"/>
  <c r="LO19" i="2" l="1"/>
  <c r="LP17" i="2"/>
  <c r="LP19" i="2" l="1"/>
  <c r="LQ17" i="2"/>
  <c r="LR17" i="2" l="1"/>
  <c r="LQ19" i="2"/>
  <c r="LS17" i="2" l="1"/>
  <c r="LR19" i="2"/>
  <c r="LT17" i="2" l="1"/>
  <c r="LS19" i="2"/>
  <c r="LU17" i="2" l="1"/>
  <c r="LT19" i="2"/>
  <c r="LV17" i="2" l="1"/>
  <c r="LU19" i="2"/>
  <c r="LW17" i="2" l="1"/>
  <c r="LV19" i="2"/>
  <c r="LX17" i="2" l="1"/>
  <c r="LW19" i="2"/>
  <c r="LX19" i="2" l="1"/>
  <c r="LY17" i="2"/>
  <c r="LZ17" i="2" l="1"/>
  <c r="LY19" i="2"/>
  <c r="MA17" i="2" l="1"/>
  <c r="LZ19" i="2"/>
  <c r="MB17" i="2" l="1"/>
  <c r="MA19" i="2"/>
  <c r="MC17" i="2" l="1"/>
  <c r="MB19" i="2"/>
  <c r="MD17" i="2" l="1"/>
  <c r="MC19" i="2"/>
  <c r="ME17" i="2" l="1"/>
  <c r="MD19" i="2"/>
  <c r="ME19" i="2" l="1"/>
  <c r="MF17" i="2"/>
  <c r="MF19" i="2" l="1"/>
  <c r="MG17" i="2"/>
  <c r="MH17" i="2" l="1"/>
  <c r="MG19" i="2"/>
  <c r="MI17" i="2" l="1"/>
  <c r="MH19" i="2"/>
  <c r="MJ17" i="2" l="1"/>
  <c r="MI19" i="2"/>
  <c r="MK17" i="2" l="1"/>
  <c r="MJ19" i="2"/>
  <c r="ML17" i="2" l="1"/>
  <c r="MK19" i="2"/>
  <c r="MM17" i="2" l="1"/>
  <c r="ML19" i="2"/>
  <c r="MM19" i="2" l="1"/>
  <c r="MN17" i="2"/>
  <c r="MN19" i="2" l="1"/>
  <c r="MO17" i="2"/>
  <c r="MO19" i="2" l="1"/>
  <c r="MP17" i="2"/>
  <c r="MQ17" i="2" l="1"/>
  <c r="MP19" i="2"/>
  <c r="MR17" i="2" l="1"/>
  <c r="MQ19" i="2"/>
  <c r="MS17" i="2" l="1"/>
  <c r="MR19" i="2"/>
  <c r="MT17" i="2" l="1"/>
  <c r="MS19" i="2"/>
  <c r="MT19" i="2" l="1"/>
  <c r="MU17" i="2"/>
  <c r="MV17" i="2" l="1"/>
  <c r="MU19" i="2"/>
  <c r="MV19" i="2" l="1"/>
  <c r="MW17" i="2"/>
  <c r="MW19" i="2" l="1"/>
  <c r="MX17" i="2"/>
  <c r="MY17" i="2" l="1"/>
  <c r="MX19" i="2"/>
  <c r="MY19" i="2" l="1"/>
  <c r="MZ17" i="2"/>
  <c r="NA17" i="2" l="1"/>
  <c r="MZ19" i="2"/>
  <c r="NA19" i="2" l="1"/>
  <c r="NB17" i="2"/>
  <c r="NC17" i="2" l="1"/>
  <c r="NB19" i="2"/>
  <c r="ND17" i="2" l="1"/>
  <c r="NC19" i="2"/>
  <c r="NE17" i="2" l="1"/>
  <c r="ND19" i="2"/>
  <c r="NE19" i="2" l="1"/>
  <c r="NF17" i="2"/>
  <c r="NG17" i="2" l="1"/>
  <c r="NF19" i="2"/>
  <c r="NH17" i="2" l="1"/>
  <c r="NG19" i="2"/>
  <c r="NI17" i="2" l="1"/>
  <c r="NH19" i="2"/>
  <c r="NJ17" i="2" l="1"/>
  <c r="NI19" i="2"/>
  <c r="NJ19" i="2" l="1"/>
  <c r="NK17" i="2"/>
  <c r="NL17" i="2" l="1"/>
  <c r="NK19" i="2"/>
  <c r="NL19" i="2" l="1"/>
  <c r="NM17" i="2"/>
  <c r="NM19" i="2" l="1"/>
  <c r="NN17" i="2"/>
  <c r="NO17" i="2" l="1"/>
  <c r="NN19" i="2"/>
  <c r="NO19" i="2" l="1"/>
  <c r="NP17" i="2"/>
  <c r="NQ17" i="2" l="1"/>
  <c r="NP19" i="2"/>
  <c r="NR17" i="2" l="1"/>
  <c r="NQ19" i="2"/>
  <c r="NR19" i="2" l="1"/>
  <c r="NS17" i="2"/>
  <c r="NS19" i="2" l="1"/>
  <c r="NT17" i="2"/>
  <c r="NT19" i="2" l="1"/>
  <c r="NU17" i="2"/>
  <c r="NU19" i="2" l="1"/>
  <c r="NV17" i="2"/>
  <c r="NW17" i="2" l="1"/>
  <c r="NV19" i="2"/>
  <c r="NW19" i="2" l="1"/>
  <c r="NX17" i="2"/>
  <c r="NY17" i="2" l="1"/>
  <c r="NX19" i="2"/>
  <c r="NZ17" i="2" l="1"/>
  <c r="NY19" i="2"/>
  <c r="OA17" i="2" l="1"/>
  <c r="NZ19" i="2"/>
  <c r="OB17" i="2" l="1"/>
  <c r="OA19" i="2"/>
  <c r="OB19" i="2" l="1"/>
  <c r="OC17" i="2"/>
  <c r="OD17" i="2" l="1"/>
  <c r="OC19" i="2"/>
  <c r="OE17" i="2" l="1"/>
  <c r="OD19" i="2"/>
  <c r="OE19" i="2" l="1"/>
  <c r="OF17" i="2"/>
  <c r="OG17" i="2" l="1"/>
  <c r="OF19" i="2"/>
  <c r="OG19" i="2" l="1"/>
  <c r="OH17" i="2"/>
  <c r="OI17" i="2" l="1"/>
  <c r="OH19" i="2"/>
  <c r="OJ17" i="2" l="1"/>
  <c r="OI19" i="2"/>
  <c r="OJ19" i="2" l="1"/>
  <c r="OK17" i="2"/>
  <c r="OL17" i="2" l="1"/>
  <c r="OK19" i="2"/>
  <c r="OM17" i="2" l="1"/>
  <c r="OL19" i="2"/>
  <c r="ON17" i="2" l="1"/>
  <c r="OM19" i="2"/>
  <c r="OO17" i="2" l="1"/>
  <c r="ON19" i="2"/>
  <c r="OO19" i="2" l="1"/>
  <c r="OP17" i="2"/>
  <c r="OQ17" i="2" l="1"/>
  <c r="OP19" i="2"/>
  <c r="OR17" i="2" l="1"/>
  <c r="OQ19" i="2"/>
  <c r="OR19" i="2" l="1"/>
  <c r="OS17" i="2"/>
  <c r="OS19" i="2" l="1"/>
  <c r="OT17" i="2"/>
  <c r="OU17" i="2" l="1"/>
  <c r="OT19" i="2"/>
  <c r="OV17" i="2" l="1"/>
  <c r="OU19" i="2"/>
  <c r="OW17" i="2" l="1"/>
  <c r="OV19" i="2"/>
  <c r="OW19" i="2" l="1"/>
  <c r="OX17" i="2"/>
  <c r="OX19" i="2" l="1"/>
  <c r="OY17" i="2"/>
  <c r="OZ17" i="2" l="1"/>
  <c r="OY19" i="2"/>
  <c r="OZ19" i="2" l="1"/>
  <c r="PA17" i="2"/>
  <c r="PA19" i="2" l="1"/>
  <c r="PB17" i="2"/>
  <c r="PC17" i="2" l="1"/>
  <c r="PB19" i="2"/>
  <c r="PC19" i="2" l="1"/>
  <c r="PD17" i="2"/>
  <c r="PE17" i="2" l="1"/>
  <c r="PD19" i="2"/>
  <c r="PF17" i="2" l="1"/>
  <c r="PF19" i="2" s="1"/>
  <c r="PE19" i="2"/>
</calcChain>
</file>

<file path=xl/comments1.xml><?xml version="1.0" encoding="utf-8"?>
<comments xmlns="http://schemas.openxmlformats.org/spreadsheetml/2006/main" xmlns:mc="http://schemas.openxmlformats.org/markup-compatibility/2006" xmlns:xr="http://schemas.microsoft.com/office/spreadsheetml/2014/revision" mc:Ignorable="xr">
  <authors>
    <author>Christopher Macintosh</author>
  </authors>
  <commentList>
    <comment ref="M19" authorId="0" shapeId="0" xr:uid="{05A1526A-4A8C-4356-AB9A-E88886F65AD4}">
      <text>
        <r>
          <rPr>
            <b/>
            <sz val="9"/>
            <color indexed="81"/>
            <rFont val="Tahoma"/>
            <family val="2"/>
          </rPr>
          <t>Christopher Macintosh:</t>
        </r>
        <r>
          <rPr>
            <sz val="9"/>
            <color indexed="81"/>
            <rFont val="Tahoma"/>
            <family val="2"/>
          </rPr>
          <t xml:space="preserve">
There are four dependency types available. The first letter in the dependency type codes refers to the other task. The second letter refers to this task.
Available Dependency Types:
FS - Finish-to-Start (Forward) [Other task finishes before this task starts.]
SS - Start-to-Start (Forward) [Both tasks start at the same time.]
SF - Start-to-Finish (Backward) [Other task starts after this task finishes.]
FF - Finish-to-Finish (Backward) [Both tasks finish at the same time.]</t>
        </r>
      </text>
    </comment>
    <comment ref="N19" authorId="0" shapeId="0" xr:uid="{40E23620-EC7F-425E-A4F0-DBFBDFCD669D}">
      <text>
        <r>
          <rPr>
            <b/>
            <sz val="9"/>
            <color indexed="81"/>
            <rFont val="Tahoma"/>
            <family val="2"/>
          </rPr>
          <t>Christopher Macintosh:</t>
        </r>
        <r>
          <rPr>
            <sz val="9"/>
            <color indexed="81"/>
            <rFont val="Tahoma"/>
            <family val="2"/>
          </rPr>
          <t xml:space="preserve">
The dependency lag allows you change the start time of the next task. Positive numbers will push the start date further into the future. Negative numbers will move the start date in the opposite direction.
Example:
1 - delays the start date by one day
-1 - moves the start day one day sooner</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<sst xmlns="http://schemas.openxmlformats.org/spreadsheetml/2006/main" count="251" uniqueCount="139">
  <si>
    <t>Employee ID</t>
  </si>
  <si>
    <t>Name</t>
  </si>
  <si>
    <t>Title</t>
  </si>
  <si>
    <t>Manager ID</t>
  </si>
  <si>
    <t>Role Type</t>
  </si>
  <si>
    <t>name</t>
  </si>
  <si>
    <t>ID</t>
  </si>
  <si>
    <t>Status</t>
  </si>
  <si>
    <t>Assignee</t>
  </si>
  <si>
    <t>TaskGroup</t>
  </si>
  <si>
    <t>NextID</t>
  </si>
  <si>
    <t>Holidays</t>
  </si>
  <si>
    <t>Not Started</t>
  </si>
  <si>
    <t>In Progress - On Track</t>
  </si>
  <si>
    <t>In Progress - At Risk</t>
  </si>
  <si>
    <t>Blocked</t>
  </si>
  <si>
    <t>Completed</t>
  </si>
  <si>
    <t>me</t>
  </si>
  <si>
    <t>Ob1 - Objective 1</t>
  </si>
  <si>
    <t>Ob2 - Objective 2</t>
  </si>
  <si>
    <t>Ob3 - Objective 3</t>
  </si>
  <si>
    <t>Project</t>
  </si>
  <si>
    <t>Paper</t>
  </si>
  <si>
    <t>Presentation</t>
  </si>
  <si>
    <t>Forward Example</t>
  </si>
  <si>
    <t>Backward Example</t>
  </si>
  <si>
    <t>Project Summary Information</t>
  </si>
  <si>
    <t>Overall work days:</t>
  </si>
  <si>
    <t>Overall calendar days:</t>
  </si>
  <si>
    <t>Filtered work days:</t>
  </si>
  <si>
    <t>Filtered calendar days:</t>
  </si>
  <si>
    <t>Today:</t>
  </si>
  <si>
    <t>Planned work:</t>
  </si>
  <si>
    <t>Actual work:</t>
  </si>
  <si>
    <t>Task
Short Description</t>
  </si>
  <si>
    <t>Task
Notes</t>
  </si>
  <si>
    <t>Task
Group</t>
  </si>
  <si>
    <t>Due
Date</t>
  </si>
  <si>
    <t>Percent
Complete</t>
  </si>
  <si>
    <t>Independent
Start Date</t>
  </si>
  <si>
    <t>Independent
End Date</t>
  </si>
  <si>
    <t>Dependency
ID</t>
  </si>
  <si>
    <t>Dependency
Type</t>
  </si>
  <si>
    <t>Dependency
Lag Days</t>
  </si>
  <si>
    <t>Planned
Workdays</t>
  </si>
  <si>
    <t>Planned
Start</t>
  </si>
  <si>
    <t>Planned
End</t>
  </si>
  <si>
    <t>Actual
Start</t>
  </si>
  <si>
    <t>Actual
End</t>
  </si>
  <si>
    <t>Actual
Workdays</t>
  </si>
  <si>
    <t>Date:</t>
  </si>
  <si>
    <t>Forward one</t>
  </si>
  <si>
    <t>Start from the beginning of the project.</t>
  </si>
  <si>
    <t>FS</t>
  </si>
  <si>
    <t>Forward two</t>
  </si>
  <si>
    <t>Forward three</t>
  </si>
  <si>
    <t>Backward one</t>
  </si>
  <si>
    <t>Start from the end of the project.</t>
  </si>
  <si>
    <t>Backward two</t>
  </si>
  <si>
    <t>SF</t>
  </si>
  <si>
    <t>Backward three</t>
  </si>
  <si>
    <t>Backward four</t>
  </si>
  <si>
    <t>Next ID #:</t>
  </si>
  <si>
    <t>Filtered beginning task work days:</t>
  </si>
  <si>
    <t>Filtered remaining task work days:</t>
  </si>
  <si>
    <t>Planned
Remaining</t>
  </si>
  <si>
    <t>Overall start date:</t>
  </si>
  <si>
    <t>Overall end date:</t>
  </si>
  <si>
    <t>Filtered start date:</t>
  </si>
  <si>
    <t>Filtered end date:</t>
  </si>
  <si>
    <t>Overall task count:</t>
  </si>
  <si>
    <t>Completed task count:</t>
  </si>
  <si>
    <t>Incomplete task count:</t>
  </si>
  <si>
    <t>Filtered task count:</t>
  </si>
  <si>
    <t>Filtered completed task count:</t>
  </si>
  <si>
    <t>Filtered incomplete task count:</t>
  </si>
  <si>
    <t>test1</t>
  </si>
  <si>
    <t>test2</t>
  </si>
  <si>
    <t>test3</t>
  </si>
  <si>
    <t>Grand Total</t>
  </si>
  <si>
    <t>Count</t>
  </si>
  <si>
    <t>Start</t>
  </si>
  <si>
    <t>End</t>
  </si>
  <si>
    <t>% Complete</t>
  </si>
  <si>
    <t>Days Left</t>
  </si>
  <si>
    <t>Project Phases</t>
  </si>
  <si>
    <t>Overall beginning task work days:</t>
  </si>
  <si>
    <t>Overall remaining task workdays:</t>
  </si>
  <si>
    <t>test4</t>
  </si>
  <si>
    <t>Deliverable 1</t>
  </si>
  <si>
    <t>Deliverable 2</t>
  </si>
  <si>
    <t>Deliverable 3</t>
  </si>
  <si>
    <t>Task 1</t>
  </si>
  <si>
    <t>Task 2</t>
  </si>
  <si>
    <t>Task 3</t>
  </si>
  <si>
    <t>Task 4</t>
  </si>
  <si>
    <t>Task 5</t>
  </si>
  <si>
    <t>Task 6</t>
  </si>
  <si>
    <t>Task 7</t>
  </si>
  <si>
    <t>Task 8</t>
  </si>
  <si>
    <t>Task 9</t>
  </si>
  <si>
    <t>Subtask 2.1</t>
  </si>
  <si>
    <t>Subtask 2.2</t>
  </si>
  <si>
    <t>Subtask 2.3</t>
  </si>
  <si>
    <t>Subtask 4.1</t>
  </si>
  <si>
    <t>Subtask 4.2</t>
  </si>
  <si>
    <t>Subtask 4.3</t>
  </si>
  <si>
    <t>id</t>
  </si>
  <si>
    <t>dependent</t>
  </si>
  <si>
    <t>Deliverable</t>
  </si>
  <si>
    <t>Task</t>
  </si>
  <si>
    <t>Subtask</t>
  </si>
  <si>
    <t>type</t>
  </si>
  <si>
    <t>blank</t>
  </si>
  <si>
    <t>Step 1:</t>
  </si>
  <si>
    <t>Step 2:</t>
  </si>
  <si>
    <t xml:space="preserve">List the tasks that need to be completed under each deliverable. </t>
  </si>
  <si>
    <t>Step 3:</t>
  </si>
  <si>
    <t>Increase the indent on tasks and subtasks. (It makes the lists easier to read.)</t>
  </si>
  <si>
    <t>Step 4:</t>
  </si>
  <si>
    <t>Copy the lists of Deliverables and Tasks and paste them in the name column. (You want to create a single column that lists all the deliverables and tasks.)</t>
  </si>
  <si>
    <t>Step 5:</t>
  </si>
  <si>
    <t>Give each Deliverable and Task a unique ID number</t>
  </si>
  <si>
    <t>Step 6:</t>
  </si>
  <si>
    <t>Label each Deliverable, Task, and Subtask with the correct type in the type column.</t>
  </si>
  <si>
    <t>Step 7:</t>
  </si>
  <si>
    <t>Indicate which deliverables belong to the project, which tasks belong to which deliverable, and which subtasks belong to which task by providing the correct ID for each in the dependent column. See the example below.</t>
  </si>
  <si>
    <t>Step 8:</t>
  </si>
  <si>
    <t>Task List</t>
  </si>
  <si>
    <t>Copy the information in the 5 columns in the Task List section WITHOUT THE HEADERS and paste it into the table on the left side of the WBS-Chart sheet. (DON'T PASTE OVER THE HEADERS IN THAT SHEET. THE CHART WON'T WORK IF YOU DO.)</t>
  </si>
  <si>
    <t>Step 9:</t>
  </si>
  <si>
    <t>Click Refresh in the top-left corner of the chart. You should see a WBS diagram for your project.</t>
  </si>
  <si>
    <t>Steps to create a Work Breakdown Structure List and Diagram</t>
  </si>
  <si>
    <t>List your deliverables in separate cells in Row 13 in the Project section starting in column A. Insert more columns after the last deliverable if you need more space.</t>
  </si>
  <si>
    <t>Some Visio diagrams are available for use in Excel. They can be added by going to Insert - Get Add-ins - Search for "Visio" - Click Add next to Microsoft Visio Data Visualizer</t>
  </si>
  <si>
    <t>Once you've added the Visio Add-in, you can add a chart in a new blank sheet by going to Insert - My Add-ins - Microsoft Visio Data Visualizer - Select the chart you want - Click Create</t>
  </si>
  <si>
    <t>A chart and data table will be added to the blank sheet. Paste the data needed into the data table. (DON'T PASTE OVER THE TABLE HEADERS. THE CHART WON'T WORK IF YOU DO.)</t>
  </si>
  <si>
    <t>If you run into problems, create a new blank sheet and start fresh. Get help if you can't figure it out.</t>
  </si>
  <si>
    <t>You can't edit any aspects of the chart except the underlying data unless you have a Microsoft Visio license.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</si>
</sst>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m\-yyyy"/>
  </numFmts>
  <fonts count="8" x14ac:knownFonts="1">
    <font>
      <sz val="11"/>
      <color theme="1"/>
      <name val="Calibri"/>
      <family val="2"/>
      <scheme val="minor"/>
    </font>
    <font>
      <b/>
      <sz val="16"/>
      <color theme="1"/>
      <name val="Calibri"/>
      <family val="2"/>
      <scheme val="minor"/>
    </font>
    <font>
      <b/>
      <sz val="9"/>
      <color theme="1"/>
      <name val="Calibri"/>
      <family val="2"/>
      <scheme val="minor"/>
    </font>
    <font>
      <sz val="8"/>
      <color theme="1"/>
      <name val="Lucida Console"/>
      <family val="3"/>
    </font>
    <font>
      <b/>
      <sz val="9"/>
      <color indexed="81"/>
      <name val="Tahoma"/>
      <family val="2"/>
    </font>
    <font>
      <sz val="9"/>
      <color indexed="81"/>
      <name val="Tahoma"/>
      <family val="2"/>
    </font>
    <font>
      <b/>
      <sz val="9"/>
      <name val="Calibri"/>
      <family val="2"/>
      <scheme val="minor"/>
    </font>
    <font>
      <b/>
      <sz val="14"/>
      <color theme="1"/>
      <name val="Calibri"/>
      <family val="2"/>
      <scheme val="minor"/>
    </font>
  </fonts>
  <fills count="8">
    <fill>
      <patternFill patternType="none"/>
    </fill>
    <fill>
      <patternFill patternType="gray125"/>
    </fill>
    <fill>
      <patternFill patternType="darkVertical">
        <fgColor theme="7" tint="0.39994506668294322"/>
        <bgColor indexed="65"/>
      </patternFill>
    </fill>
    <fill>
      <patternFill patternType="solid">
        <fgColor theme="0" tint="-0.24994659260841701"/>
        <bgColor indexed="64"/>
      </patternFill>
    </fill>
    <fill>
      <patternFill patternType="darkHorizontal">
        <fgColor rgb="FFF462D8"/>
      </patternFill>
    </fill>
    <fill>
      <patternFill patternType="solid">
        <fgColor theme="2" tint="-9.9948118533890809E-2"/>
        <bgColor indexed="64"/>
      </patternFill>
    </fill>
    <fill>
      <patternFill patternType="solid">
        <fgColor theme="0" tint="-0.14996795556505021"/>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28">
    <xf numFmtId="0" fontId="0" fillId="0" borderId="0" xfId="0"/>
    <xf numFmtId="49" fontId="0" fillId="0" borderId="0" xfId="0" applyNumberFormat="1"/>
    <xf numFmtId="0" fontId="0" fillId="0" borderId="0" xfId="0" applyFill="1"/>
    <xf numFmtId="14" fontId="0" fillId="0" borderId="0" xfId="0" applyNumberFormat="1"/>
    <xf numFmtId="0" fontId="1" fillId="0" borderId="0" xfId="0" applyFont="1"/>
    <xf numFmtId="0" fontId="2" fillId="5" borderId="0" xfId="0" applyFont="1" applyFill="1" applyAlignment="1">
      <alignment horizontal="center" vertical="center" wrapText="1"/>
    </xf>
    <xf numFmtId="0" fontId="3" fillId="5" borderId="0" xfId="0" applyFont="1" applyFill="1" applyAlignment="1">
      <alignment horizontal="center" vertical="center"/>
    </xf>
    <xf numFmtId="164" fontId="3" fillId="0" borderId="0" xfId="0" applyNumberFormat="1" applyFont="1" applyAlignment="1">
      <alignment horizontal="right" vertical="top"/>
    </xf>
    <xf numFmtId="164" fontId="3" fillId="0" borderId="0" xfId="0" applyNumberFormat="1" applyFont="1"/>
    <xf numFmtId="164" fontId="3" fillId="0" borderId="0" xfId="0" applyNumberFormat="1" applyFont="1" applyAlignment="1">
      <alignment textRotation="90"/>
    </xf>
    <xf numFmtId="0" fontId="0" fillId="0" borderId="0" xfId="0" applyAlignment="1">
      <alignment horizontal="center"/>
    </xf>
    <xf numFmtId="14" fontId="0" fillId="0" borderId="0" xfId="0" applyNumberFormat="1" applyAlignment="1">
      <alignment horizontal="center"/>
    </xf>
    <xf numFmtId="9" fontId="0" fillId="0" borderId="0" xfId="0" applyNumberFormat="1" applyAlignment="1">
      <alignment horizontal="center"/>
    </xf>
    <xf numFmtId="14" fontId="0" fillId="6" borderId="0" xfId="0" applyNumberFormat="1" applyFill="1" applyAlignment="1">
      <alignment horizontal="center"/>
    </xf>
    <xf numFmtId="0" fontId="0" fillId="6" borderId="0" xfId="0" applyFill="1" applyAlignment="1">
      <alignment horizontal="center"/>
    </xf>
    <xf numFmtId="0" fontId="6" fillId="5" borderId="0" xfId="0" applyFont="1" applyFill="1" applyAlignment="1">
      <alignment horizontal="center" vertical="center"/>
    </xf>
    <xf numFmtId="0" fontId="6" fillId="5" borderId="0" xfId="0" applyFont="1" applyFill="1" applyAlignment="1">
      <alignment horizontal="center" vertical="center" wrapText="1"/>
    </xf>
    <xf numFmtId="0" fontId="0" fillId="2" borderId="0" xfId="0" applyFill="1" applyAlignment="1">
      <alignment horizontal="center"/>
    </xf>
    <xf numFmtId="0" fontId="0" fillId="3" borderId="0" xfId="0" applyFill="1" applyAlignment="1">
      <alignment horizontal="center"/>
    </xf>
    <xf numFmtId="0" fontId="0" fillId="4" borderId="0" xfId="0" applyFill="1" applyAlignment="1">
      <alignment horizontal="center"/>
    </xf>
    <xf numFmtId="9" fontId="0" fillId="0" borderId="0" xfId="0" applyNumberFormat="1"/>
    <xf numFmtId="0" fontId="0" fillId="0" borderId="0" xfId="0" applyNumberFormat="1" applyAlignment="1">
      <alignment horizontal="center"/>
    </xf>
    <xf numFmtId="0" fontId="0" fillId="0" borderId="0" xfId="0" applyAlignment="1">
      <alignment horizontal="left"/>
    </xf>
    <xf numFmtId="0" fontId="0" fillId="0" borderId="0" xfId="0" applyAlignment="1">
      <alignment horizontal="left" indent="1"/>
    </xf>
    <xf numFmtId="0" fontId="0" fillId="0" borderId="0" xfId="0" pivotButton="1" applyAlignment="1">
      <alignment horizontal="center"/>
    </xf>
    <xf numFmtId="0" fontId="0" fillId="0" borderId="0" xfId="0" applyAlignment="1">
      <alignment horizontal="left" indent="2"/>
    </xf>
    <xf numFmtId="0" fontId="7" fillId="0" borderId="0" xfId="0" applyFont="1"/>
    <xf numFmtId="0" fontId="0" fillId="7" borderId="0" xfId="0" applyFill="1" applyAlignment="1">
      <alignment horizontal="center"/>
    </xf>
  </cellXfs>
  <cellStyles count="1">
    <cellStyle name="Normal" xfId="0" builtinId="0"/>
  </cellStyles>
  <dxfs count="48">
    <dxf>
      <fill>
        <patternFill patternType="darkHorizontal">
          <fgColor rgb="FFFF66FF"/>
        </patternFill>
      </fill>
    </dxf>
    <dxf>
      <fill>
        <patternFill>
          <bgColor theme="0" tint="-0.24994659260841701"/>
        </patternFill>
      </fill>
    </dxf>
    <dxf>
      <fill>
        <patternFill>
          <bgColor rgb="FF00B0F0"/>
        </patternFill>
      </fill>
    </dxf>
    <dxf>
      <fill>
        <patternFill>
          <bgColor rgb="FFFF0000"/>
        </patternFill>
      </fill>
    </dxf>
    <dxf>
      <fill>
        <patternFill>
          <bgColor rgb="FFFFFF00"/>
        </patternFill>
      </fill>
    </dxf>
    <dxf>
      <fill>
        <patternFill>
          <bgColor rgb="FF92D050"/>
        </patternFill>
      </fill>
    </dxf>
    <dxf>
      <fill>
        <patternFill>
          <bgColor rgb="FFFFFF00"/>
        </patternFill>
      </fill>
    </dxf>
    <dxf>
      <fill>
        <patternFill>
          <bgColor rgb="FF92D050"/>
        </patternFill>
      </fill>
    </dxf>
    <dxf>
      <fill>
        <patternFill>
          <bgColor rgb="FFFFFF00"/>
        </patternFill>
      </fill>
    </dxf>
    <dxf>
      <fill>
        <patternFill>
          <bgColor rgb="FFFF0000"/>
        </patternFill>
      </fill>
    </dxf>
    <dxf>
      <fill>
        <patternFill>
          <bgColor rgb="FF00B0F0"/>
        </patternFill>
      </fill>
    </dxf>
    <dxf>
      <font>
        <color theme="0" tint="-0.24994659260841701"/>
      </font>
    </dxf>
    <dxf>
      <font>
        <color auto="1"/>
      </font>
    </dxf>
    <dxf>
      <font>
        <color theme="0"/>
      </font>
    </dxf>
    <dxf>
      <font>
        <color theme="0" tint="-0.24994659260841701"/>
      </font>
    </dxf>
    <dxf>
      <fill>
        <patternFill patternType="darkVertical">
          <fgColor theme="7" tint="0.39994506668294322"/>
        </patternFill>
      </fill>
      <border>
        <left style="thin">
          <color theme="7" tint="0.39994506668294322"/>
        </left>
        <vertical/>
        <horizontal/>
      </border>
    </dxf>
    <dxf>
      <fill>
        <patternFill>
          <bgColor theme="2" tint="-0.24994659260841701"/>
        </patternFill>
      </fill>
    </dxf>
    <dxf>
      <fill>
        <patternFill patternType="darkVertical">
          <fgColor theme="7" tint="0.39994506668294322"/>
        </patternFill>
      </fill>
      <border>
        <left style="thin">
          <color theme="7" tint="0.39994506668294322"/>
        </left>
        <vertical/>
        <horizontal/>
      </border>
    </dxf>
    <dxf>
      <numFmt numFmtId="30" formatCode="@"/>
      <fill>
        <patternFill patternType="none"/>
      </fill>
    </dxf>
    <dxf>
      <numFmt numFmtId="30" formatCode="@"/>
      <fill>
        <patternFill patternType="none"/>
      </fill>
    </dxf>
    <dxf>
      <numFmt numFmtId="30" formatCode="@"/>
      <alignment horizontal="left" vertical="bottom" textRotation="0" wrapText="0" indent="1" justifyLastLine="0" shrinkToFit="0" readingOrder="0"/>
    </dxf>
    <dxf>
      <numFmt numFmtId="30" formatCode="@"/>
    </dxf>
    <dxf>
      <numFmt numFmtId="30" formatCode="@"/>
    </dxf>
    <dxf>
      <numFmt numFmtId="30" formatCode="@"/>
    </dxf>
    <dxf>
      <numFmt numFmtId="30" formatCode="@"/>
    </dxf>
    <dxf>
      <numFmt numFmtId="19" formatCode="m/d/yyyy"/>
      <alignment horizontal="center" vertical="bottom" textRotation="0" wrapText="0" indent="0" justifyLastLine="0" shrinkToFit="0" readingOrder="0"/>
    </dxf>
    <dxf>
      <numFmt numFmtId="19" formatCode="m/d/yyyy"/>
      <alignment horizontal="center" vertical="bottom" textRotation="0" wrapText="0" indent="0" justifyLastLine="0" shrinkToFit="0" readingOrder="0"/>
    </dxf>
    <dxf>
      <numFmt numFmtId="0" formatCode="General"/>
      <alignment horizontal="center" vertical="bottom" textRotation="0" wrapText="0" indent="0" justifyLastLine="0" shrinkToFit="0" readingOrder="0"/>
    </dxf>
    <dxf>
      <alignment horizontal="center"/>
    </dxf>
    <dxf>
      <alignment horizontal="center"/>
    </dxf>
    <dxf>
      <alignment horizontal="center"/>
    </dxf>
    <dxf>
      <fill>
        <patternFill patternType="solid">
          <fgColor indexed="64"/>
          <bgColor theme="0" tint="-0.14996795556505021"/>
        </patternFill>
      </fill>
      <alignment horizontal="center" vertical="bottom" textRotation="0" wrapText="0" indent="0" justifyLastLine="0" shrinkToFit="0" readingOrder="0"/>
    </dxf>
    <dxf>
      <numFmt numFmtId="19" formatCode="m/d/yyyy"/>
      <fill>
        <patternFill patternType="solid">
          <fgColor indexed="64"/>
          <bgColor theme="0" tint="-0.14996795556505021"/>
        </patternFill>
      </fill>
      <alignment horizontal="center" vertical="bottom" textRotation="0" wrapText="0" indent="0" justifyLastLine="0" shrinkToFit="0" readingOrder="0"/>
    </dxf>
    <dxf>
      <numFmt numFmtId="19" formatCode="m/d/yyyy"/>
      <fill>
        <patternFill patternType="solid">
          <fgColor indexed="64"/>
          <bgColor theme="0" tint="-0.14996795556505021"/>
        </patternFill>
      </fill>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9" formatCode="m/d/yyyy"/>
      <alignment horizontal="center" vertical="bottom" textRotation="0" wrapText="0" indent="0" justifyLastLine="0" shrinkToFit="0" readingOrder="0"/>
    </dxf>
    <dxf>
      <numFmt numFmtId="19" formatCode="m/d/yyyy"/>
      <alignment horizontal="center" vertical="bottom" textRotation="0" wrapText="0" indent="0" justifyLastLine="0" shrinkToFit="0" readingOrder="0"/>
    </dxf>
    <dxf>
      <numFmt numFmtId="13" formatCode="0%"/>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9"/>
        <color auto="1"/>
        <name val="Calibri"/>
        <family val="2"/>
        <scheme val="minor"/>
      </font>
      <fill>
        <patternFill patternType="solid">
          <fgColor indexed="64"/>
          <bgColor theme="2" tint="-9.9948118533890809E-2"/>
        </patternFill>
      </fill>
      <alignment horizontal="center" vertical="center" textRotation="0" wrapText="1" indent="0" justifyLastLine="0" shrinkToFit="0" readingOrder="0"/>
    </dxf>
    <dxf>
      <numFmt numFmtId="19" formatCode="m/d/yyyy"/>
    </dxf>
  </dxfs>
  <tableStyles count="0" defaultTableStyle="TableStyleMedium2" defaultPivotStyle="PivotStyleLight16"/>
  <colors>
    <mruColors>
      <color rgb="FFFF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microsoft.com/office/2011/relationships/webextension" Target="../webextensions/webextension1.xml"/></Relationships>
</file>

<file path=xl/drawings/drawing1.xml><?xml version="1.0" encoding="utf-8"?>
<xdr:wsDr xmlns:xdr="http://schemas.openxmlformats.org/drawingml/2006/spreadsheetDrawing" xmlns:a="http://schemas.openxmlformats.org/drawingml/2006/main">
  <xdr:twoCellAnchor>
    <xdr:from>
      <xdr:col>6</xdr:col>
      <xdr:colOff>1587</xdr:colOff>
      <xdr:row>6</xdr:row>
      <xdr:rowOff>11112</xdr:rowOff>
    </xdr:from>
    <xdr:to>
      <xdr:col>25</xdr:col>
      <xdr:colOff>95250</xdr:colOff>
      <xdr:row>40</xdr:row>
      <xdr:rowOff>38100</xdr:rowOff>
    </xdr:to>
    <mc:AlternateContent xmlns:mc="http://schemas.openxmlformats.org/markup-compatibility/2006">
      <mc:Choice xmlns:we="http://schemas.microsoft.com/office/webextensions/webextension/2010/11" Requires="we">
        <xdr:graphicFrame macro="">
          <xdr:nvGraphicFramePr>
            <xdr:cNvPr id="2" name="Add-in 1" title="Microsoft Visio Data Visualizer">
              <a:extLst>
                <a:ext uri="{FF2B5EF4-FFF2-40B4-BE49-F238E27FC236}">
                  <a16:creationId xmlns:a16="http://schemas.microsoft.com/office/drawing/2014/main" id="{50B64538-594B-4E26-808C-C404481F90BA}"/>
                </a:ext>
              </a:extLst>
            </xdr:cNvPr>
            <xdr:cNvGraphicFramePr>
              <a:graphicFrameLocks noGrp="1"/>
            </xdr:cNvGraphicFramePr>
          </xdr:nvGraphicFramePr>
          <xdr:xfrm>
            <a:off x="0" y="0"/>
            <a:ext cx="0" cy="0"/>
          </xdr:xfrm>
          <a:graphic>
            <a:graphicData uri="http://schemas.microsoft.com/office/webextensions/webextension/2010/11">
              <we:webextensionref xmlns:we="http://schemas.microsoft.com/office/webextensions/webextension/2010/11" xmlns:r="http://schemas.openxmlformats.org/officeDocument/2006/relationships" r:id="rId1"/>
            </a:graphicData>
          </a:graphic>
        </xdr:graphicFrame>
      </mc:Choice>
      <mc:Fallback>
        <xdr:pic>
          <xdr:nvPicPr>
            <xdr:cNvPr id="2" name="Add-in 1" title="Microsoft Visio Data Visualizer">
              <a:extLst>
                <a:ext uri="{FF2B5EF4-FFF2-40B4-BE49-F238E27FC236}">
                  <a16:creationId xmlns:a16="http://schemas.microsoft.com/office/drawing/2014/main" id="{50B64538-594B-4E26-808C-C404481F90BA}"/>
                </a:ext>
              </a:extLst>
            </xdr:cNvPr>
            <xdr:cNvPicPr/>
          </xdr:nvPicPr>
          <xdr:blipFill>
            <a:blip xmlns:r="http://schemas.openxmlformats.org/officeDocument/2006/relationships" r:embed="rId2"/>
            <a:stretch>
              <a:fillRect/>
            </a:stretch>
          </xdr:blipFill>
          <xdr:spPr>
            <a:prstGeom prst="rect">
              <a:avLst/>
            </a:prstGeom>
          </xdr:spPr>
        </xdr:pic>
      </mc:Fallback>
    </mc:AlternateContent>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TaskPlanningWithGanttChart_ForwardBackward_v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skPlanning"/>
      <sheetName val="Sheet3"/>
      <sheetName val="Sheet1"/>
      <sheetName val="Sheet2"/>
    </sheetNames>
    <sheetDataSet>
      <sheetData sheetId="0"/>
      <sheetData sheetId="1" refreshError="1"/>
      <sheetData sheetId="2" refreshError="1"/>
      <sheetData sheetId="3" refreshError="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hristopher Macintosh" refreshedDate="45004.418807407405" createdVersion="7" refreshedVersion="7" minRefreshableVersion="3" recordCount="10" xr:uid="{BE9DCBDA-E9E9-4220-A9CF-9808F2986907}">
  <cacheSource type="worksheet">
    <worksheetSource name="TaskTable"/>
  </cacheSource>
  <cacheFields count="20">
    <cacheField name="ID" numFmtId="0">
      <sharedItems containsSemiMixedTypes="0" containsString="0" containsNumber="1" containsInteger="1" minValue="1" maxValue="10"/>
    </cacheField>
    <cacheField name="Task_x000a_Short Description" numFmtId="0">
      <sharedItems count="10">
        <s v="Forward one"/>
        <s v="Forward two"/>
        <s v="Forward three"/>
        <s v="Backward one"/>
        <s v="Backward two"/>
        <s v="Backward three"/>
        <s v="Backward four"/>
        <s v="test1"/>
        <s v="test2"/>
        <s v="test3"/>
      </sharedItems>
    </cacheField>
    <cacheField name="Task_x000a_Notes" numFmtId="0">
      <sharedItems containsBlank="1"/>
    </cacheField>
    <cacheField name="Task_x000a_Group" numFmtId="0">
      <sharedItems count="3">
        <s v="Forward Example"/>
        <s v="Backward Example"/>
        <s v="Paper"/>
      </sharedItems>
    </cacheField>
    <cacheField name="Assignee" numFmtId="0">
      <sharedItems containsNonDate="0" containsString="0" containsBlank="1"/>
    </cacheField>
    <cacheField name="Due_x000a_Date" numFmtId="0">
      <sharedItems containsNonDate="0" containsDate="1" containsString="0" containsBlank="1" minDate="2023-03-23T00:00:00" maxDate="2023-03-24T00:00:00"/>
    </cacheField>
    <cacheField name="Status" numFmtId="0">
      <sharedItems/>
    </cacheField>
    <cacheField name="Percent_x000a_Complete" numFmtId="9">
      <sharedItems containsString="0" containsBlank="1" containsNumber="1" minValue="0.3" maxValue="1"/>
    </cacheField>
    <cacheField name="Independent_x000a_Start Date" numFmtId="14">
      <sharedItems containsNonDate="0" containsDate="1" containsString="0" containsBlank="1" minDate="2023-03-19T00:00:00" maxDate="2023-03-20T00:00:00"/>
    </cacheField>
    <cacheField name="Independent_x000a_End Date" numFmtId="14">
      <sharedItems containsNonDate="0" containsDate="1" containsString="0" containsBlank="1" minDate="2023-03-19T00:00:00" maxDate="2023-03-20T00:00:00"/>
    </cacheField>
    <cacheField name="Dependency_x000a_ID" numFmtId="0">
      <sharedItems containsString="0" containsBlank="1" containsNumber="1" containsInteger="1" minValue="1" maxValue="9"/>
    </cacheField>
    <cacheField name="Dependency_x000a_Type" numFmtId="0">
      <sharedItems containsBlank="1"/>
    </cacheField>
    <cacheField name="Dependency_x000a_Lag Days" numFmtId="0">
      <sharedItems containsString="0" containsBlank="1" containsNumber="1" containsInteger="1" minValue="-1" maxValue="1"/>
    </cacheField>
    <cacheField name="Planned_x000a_Workdays" numFmtId="0">
      <sharedItems containsSemiMixedTypes="0" containsString="0" containsNumber="1" containsInteger="1" minValue="1" maxValue="5"/>
    </cacheField>
    <cacheField name="Planned_x000a_Remaining" numFmtId="0">
      <sharedItems containsSemiMixedTypes="0" containsString="0" containsNumber="1" minValue="0" maxValue="4"/>
    </cacheField>
    <cacheField name="Planned_x000a_Start" numFmtId="14">
      <sharedItems containsSemiMixedTypes="0" containsNonDate="0" containsDate="1" containsString="0" minDate="2023-02-21T00:00:00" maxDate="2023-03-28T00:00:00"/>
    </cacheField>
    <cacheField name="Planned_x000a_End" numFmtId="14">
      <sharedItems containsSemiMixedTypes="0" containsNonDate="0" containsDate="1" containsString="0" minDate="2023-02-27T00:00:00" maxDate="2023-03-31T00:00:00"/>
    </cacheField>
    <cacheField name="Actual_x000a_Start" numFmtId="14">
      <sharedItems containsNonDate="0" containsDate="1" containsString="0" containsBlank="1" minDate="2023-02-16T00:00:00" maxDate="2023-02-17T00:00:00"/>
    </cacheField>
    <cacheField name="Actual_x000a_End" numFmtId="14">
      <sharedItems containsNonDate="0" containsDate="1" containsString="0" containsBlank="1" minDate="2023-02-22T00:00:00" maxDate="2023-02-23T00:00:00"/>
    </cacheField>
    <cacheField name="Actual_x000a_Workdays" numFmtId="0">
      <sharedItems containsMixedTypes="1" containsNumber="1" containsInteger="1" minValue="5" maxValue="5"/>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
  <r>
    <n v="1"/>
    <x v="0"/>
    <s v="Start from the beginning of the project."/>
    <x v="0"/>
    <m/>
    <m/>
    <s v="Completed"/>
    <n v="1"/>
    <d v="2023-03-19T00:00:00"/>
    <m/>
    <m/>
    <m/>
    <m/>
    <n v="2"/>
    <n v="0"/>
    <d v="2023-03-19T00:00:00"/>
    <d v="2023-03-20T00:00:00"/>
    <m/>
    <m/>
    <s v=""/>
  </r>
  <r>
    <n v="2"/>
    <x v="1"/>
    <m/>
    <x v="0"/>
    <m/>
    <d v="2023-03-23T00:00:00"/>
    <s v="In Progress - At Risk"/>
    <n v="0.3"/>
    <m/>
    <m/>
    <n v="1"/>
    <s v="FS"/>
    <n v="1"/>
    <n v="3"/>
    <n v="2.1"/>
    <d v="2023-03-22T00:00:00"/>
    <d v="2023-03-24T00:00:00"/>
    <m/>
    <m/>
    <s v=""/>
  </r>
  <r>
    <n v="3"/>
    <x v="2"/>
    <m/>
    <x v="0"/>
    <m/>
    <m/>
    <s v="Not Started"/>
    <m/>
    <m/>
    <m/>
    <n v="2"/>
    <s v="FS"/>
    <m/>
    <n v="4"/>
    <n v="4"/>
    <d v="2023-03-27T00:00:00"/>
    <d v="2023-03-30T00:00:00"/>
    <m/>
    <m/>
    <s v=""/>
  </r>
  <r>
    <n v="4"/>
    <x v="3"/>
    <s v="Start from the end of the project."/>
    <x v="1"/>
    <m/>
    <m/>
    <s v="Not Started"/>
    <m/>
    <m/>
    <d v="2023-03-19T00:00:00"/>
    <m/>
    <m/>
    <m/>
    <n v="2"/>
    <n v="2"/>
    <d v="2023-03-17T00:00:00"/>
    <d v="2023-03-19T00:00:00"/>
    <m/>
    <m/>
    <s v=""/>
  </r>
  <r>
    <n v="5"/>
    <x v="4"/>
    <m/>
    <x v="1"/>
    <m/>
    <m/>
    <s v="Not Started"/>
    <m/>
    <m/>
    <m/>
    <n v="4"/>
    <s v="SF"/>
    <m/>
    <n v="3"/>
    <n v="3"/>
    <d v="2023-03-14T00:00:00"/>
    <d v="2023-03-16T00:00:00"/>
    <m/>
    <m/>
    <s v=""/>
  </r>
  <r>
    <n v="6"/>
    <x v="5"/>
    <m/>
    <x v="1"/>
    <m/>
    <m/>
    <s v="Blocked"/>
    <n v="0.5"/>
    <m/>
    <m/>
    <n v="5"/>
    <s v="SF"/>
    <m/>
    <n v="4"/>
    <n v="2"/>
    <d v="2023-03-01T00:00:00"/>
    <d v="2023-03-13T00:00:00"/>
    <m/>
    <m/>
    <s v=""/>
  </r>
  <r>
    <n v="7"/>
    <x v="6"/>
    <m/>
    <x v="1"/>
    <m/>
    <m/>
    <s v="Completed"/>
    <n v="1"/>
    <m/>
    <m/>
    <n v="6"/>
    <s v="SF"/>
    <n v="-1"/>
    <n v="5"/>
    <n v="0"/>
    <d v="2023-02-21T00:00:00"/>
    <d v="2023-02-27T00:00:00"/>
    <d v="2023-02-16T00:00:00"/>
    <d v="2023-02-22T00:00:00"/>
    <n v="5"/>
  </r>
  <r>
    <n v="8"/>
    <x v="7"/>
    <m/>
    <x v="2"/>
    <m/>
    <m/>
    <s v="Completed"/>
    <n v="1"/>
    <d v="2023-03-19T00:00:00"/>
    <m/>
    <m/>
    <m/>
    <m/>
    <n v="1"/>
    <n v="0"/>
    <d v="2023-03-19T00:00:00"/>
    <d v="2023-03-19T00:00:00"/>
    <m/>
    <m/>
    <s v=""/>
  </r>
  <r>
    <n v="9"/>
    <x v="8"/>
    <m/>
    <x v="2"/>
    <m/>
    <m/>
    <s v="In Progress - On Track"/>
    <n v="0.75"/>
    <m/>
    <m/>
    <n v="8"/>
    <m/>
    <m/>
    <n v="1"/>
    <n v="0.25"/>
    <d v="2023-03-20T00:00:00"/>
    <d v="2023-03-20T00:00:00"/>
    <m/>
    <m/>
    <s v=""/>
  </r>
  <r>
    <n v="10"/>
    <x v="9"/>
    <m/>
    <x v="2"/>
    <m/>
    <m/>
    <s v="Not Started"/>
    <m/>
    <m/>
    <m/>
    <n v="9"/>
    <m/>
    <m/>
    <n v="1"/>
    <n v="1"/>
    <d v="2023-03-21T00:00:00"/>
    <d v="2023-03-21T00:00:00"/>
    <m/>
    <m/>
    <s v=""/>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C6F6469-B99F-4B3C-942A-409F32109C83}" name="PivotTable1" cacheId="7"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rowHeaderCaption="Project Phases">
  <location ref="A3:F17" firstHeaderRow="0" firstDataRow="1" firstDataCol="1"/>
  <pivotFields count="20">
    <pivotField dataField="1" showAll="0"/>
    <pivotField axis="axisRow" showAll="0" sortType="ascending">
      <items count="11">
        <item x="6"/>
        <item x="3"/>
        <item x="5"/>
        <item x="4"/>
        <item x="0"/>
        <item x="2"/>
        <item x="1"/>
        <item x="7"/>
        <item x="8"/>
        <item x="9"/>
        <item t="default"/>
      </items>
      <autoSortScope>
        <pivotArea dataOnly="0" outline="0" fieldPosition="0">
          <references count="1">
            <reference field="4294967294" count="1" selected="0">
              <x v="1"/>
            </reference>
          </references>
        </pivotArea>
      </autoSortScope>
    </pivotField>
    <pivotField showAll="0"/>
    <pivotField axis="axisRow" showAll="0" sortType="ascending">
      <items count="4">
        <item x="1"/>
        <item x="0"/>
        <item x="2"/>
        <item t="default"/>
      </items>
      <autoSortScope>
        <pivotArea dataOnly="0" outline="0" fieldPosition="0">
          <references count="1">
            <reference field="4294967294" count="1" selected="0">
              <x v="1"/>
            </reference>
          </references>
        </pivotArea>
      </autoSortScope>
    </pivotField>
    <pivotField showAll="0"/>
    <pivotField showAll="0"/>
    <pivotField showAll="0"/>
    <pivotField dataField="1" numFmtId="9" showAll="0"/>
    <pivotField showAll="0"/>
    <pivotField showAll="0"/>
    <pivotField showAll="0"/>
    <pivotField showAll="0"/>
    <pivotField showAll="0"/>
    <pivotField showAll="0"/>
    <pivotField dataField="1" showAll="0"/>
    <pivotField dataField="1" numFmtId="14" showAll="0"/>
    <pivotField dataField="1" numFmtId="14" showAll="0"/>
    <pivotField showAll="0"/>
    <pivotField showAll="0"/>
    <pivotField showAll="0"/>
  </pivotFields>
  <rowFields count="2">
    <field x="3"/>
    <field x="1"/>
  </rowFields>
  <rowItems count="14">
    <i>
      <x/>
    </i>
    <i r="1">
      <x/>
    </i>
    <i r="1">
      <x v="2"/>
    </i>
    <i r="1">
      <x v="3"/>
    </i>
    <i r="1">
      <x v="1"/>
    </i>
    <i>
      <x v="1"/>
    </i>
    <i r="1">
      <x v="4"/>
    </i>
    <i r="1">
      <x v="6"/>
    </i>
    <i r="1">
      <x v="5"/>
    </i>
    <i>
      <x v="2"/>
    </i>
    <i r="1">
      <x v="7"/>
    </i>
    <i r="1">
      <x v="8"/>
    </i>
    <i r="1">
      <x v="9"/>
    </i>
    <i t="grand">
      <x/>
    </i>
  </rowItems>
  <colFields count="1">
    <field x="-2"/>
  </colFields>
  <colItems count="5">
    <i>
      <x/>
    </i>
    <i i="1">
      <x v="1"/>
    </i>
    <i i="2">
      <x v="2"/>
    </i>
    <i i="3">
      <x v="3"/>
    </i>
    <i i="4">
      <x v="4"/>
    </i>
  </colItems>
  <dataFields count="5">
    <dataField name="Count" fld="0" subtotal="count" baseField="3" baseItem="0"/>
    <dataField name="Start" fld="15" subtotal="min" baseField="3" baseItem="0" numFmtId="14"/>
    <dataField name="End" fld="16" subtotal="max" baseField="3" baseItem="0" numFmtId="14"/>
    <dataField name="% Complete" fld="7" subtotal="average" baseField="3" baseItem="0" numFmtId="9"/>
    <dataField name="Days Left" fld="14" baseField="0" baseItem="0"/>
  </dataFields>
  <formats count="3">
    <format dxfId="30">
      <pivotArea field="3" type="button" dataOnly="0" labelOnly="1" outline="0" axis="axisRow" fieldPosition="0"/>
    </format>
    <format dxfId="29">
      <pivotArea dataOnly="0" labelOnly="1" outline="0" fieldPosition="0">
        <references count="1">
          <reference field="4294967294" count="5">
            <x v="0"/>
            <x v="1"/>
            <x v="2"/>
            <x v="3"/>
            <x v="4"/>
          </reference>
        </references>
      </pivotArea>
    </format>
    <format dxfId="28">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3177F57A-76D2-4F43-BBA9-529936D12B5A}" name="Table10" displayName="Table10" ref="A1:E20" totalsRowShown="0" headerRowDxfId="22" dataDxfId="21">
  <autoFilter ref="A1:E20" xr:uid="{3177F57A-76D2-4F43-BBA9-529936D12B5A}">
    <filterColumn colId="0" hiddenButton="1"/>
    <filterColumn colId="1" hiddenButton="1"/>
    <filterColumn colId="2" hiddenButton="1"/>
    <filterColumn colId="3" hiddenButton="1"/>
    <filterColumn colId="4" hiddenButton="1"/>
  </autoFilter>
  <tableColumns count="5">
    <tableColumn id="1" xr3:uid="{79E99BFE-B1FF-4313-B8BE-004FB400B75E}" name="Employee ID" dataDxfId="19"/>
    <tableColumn id="2" xr3:uid="{19A04ED1-6D5F-417A-BF8B-7E08E9624D84}" name="Name" dataDxfId="20"/>
    <tableColumn id="3" xr3:uid="{573A6DED-10AA-4C72-A656-E1B48BF3D021}" name="Title" dataDxfId="24"/>
    <tableColumn id="4" xr3:uid="{7B65062E-7DFB-4A18-B9C3-109A47F44043}" name="Manager ID" dataDxfId="18"/>
    <tableColumn id="5" xr3:uid="{8C5C5598-2D43-483B-BEAB-98DC9C57734B}" name="Role Type" dataDxfId="23"/>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C23F433-3C13-44C5-AA13-D17C633DD248}" name="TaskTable" displayName="TaskTable" ref="B19:U30" totalsRowShown="0" headerRowDxfId="46">
  <autoFilter ref="B19:U30" xr:uid="{0C23F433-3C13-44C5-AA13-D17C633DD248}"/>
  <tableColumns count="20">
    <tableColumn id="1" xr3:uid="{839E9A1A-B92A-4321-90D2-9613DF0DB1F6}" name="ID" dataDxfId="45"/>
    <tableColumn id="2" xr3:uid="{14DAB949-E635-4F49-9C11-AADD562D6A20}" name="Task_x000a_Short Description"/>
    <tableColumn id="3" xr3:uid="{7E30294B-3EAB-4E76-9BCE-6E39162D71D1}" name="Task_x000a_Notes"/>
    <tableColumn id="4" xr3:uid="{173EEB0B-948C-46FF-B464-5D4C8E186484}" name="Task_x000a_Group" dataDxfId="44"/>
    <tableColumn id="5" xr3:uid="{6C9F2011-8C53-4808-81AF-1E258B106201}" name="Assignee" dataDxfId="43"/>
    <tableColumn id="6" xr3:uid="{33D21354-17B3-46E7-90EB-D32B66F0AE98}" name="Due_x000a_Date" dataDxfId="42"/>
    <tableColumn id="7" xr3:uid="{6D4E0075-620F-4791-BCFC-C9862D844142}" name="Status" dataDxfId="41"/>
    <tableColumn id="8" xr3:uid="{374D11E1-65DE-4844-94D1-50BB8E5A9AC9}" name="Percent_x000a_Complete" dataDxfId="40"/>
    <tableColumn id="9" xr3:uid="{1390C4F0-1D48-4C85-B9EF-0F9C1DC03880}" name="Independent_x000a_Start Date" dataDxfId="39"/>
    <tableColumn id="10" xr3:uid="{4B64B87D-0359-4446-BD4D-7DAEC2143884}" name="Independent_x000a_End Date" dataDxfId="38"/>
    <tableColumn id="11" xr3:uid="{58FE221A-4781-4137-ABA9-9D87CE798198}" name="Dependency_x000a_ID" dataDxfId="37"/>
    <tableColumn id="12" xr3:uid="{630267F6-9D9D-43E6-9E23-A3DDC589EB6D}" name="Dependency_x000a_Type" dataDxfId="36"/>
    <tableColumn id="13" xr3:uid="{08387B7D-32B0-4961-9481-09B23E976B36}" name="Dependency_x000a_Lag Days" dataDxfId="35"/>
    <tableColumn id="14" xr3:uid="{93CFA64F-700C-4085-BE3E-4CD794E31D06}" name="Planned_x000a_Workdays" dataDxfId="34"/>
    <tableColumn id="20" xr3:uid="{BC00A197-7621-4A5B-A533-B6BD52D275CB}" name="Planned_x000a_Remaining" dataDxfId="27">
      <calculatedColumnFormula array="1">IF(AND(TaskTable[[#This Row],[Percent
Complete]]&lt;&gt;""),Planned_Workdays_row-Planned_Workdays_row*TaskTable[[#This Row],[Percent
Complete]],Planned_Workdays_row)</calculatedColumnFormula>
    </tableColumn>
    <tableColumn id="15" xr3:uid="{49A87DA4-0A65-45D5-8C41-3CA69155E6C3}" name="Planned_x000a_Start" dataDxfId="33">
      <calculatedColumnFormula array="1">IFERROR(IF(IndStartDate&lt;&gt;"",IndStartDate,IF(IndEndDate&lt;&gt;"",plan_start_calculation,IF(DIDrow&lt;&gt;"",IF(OR(DTypeRow="FS",DTypeRow=""),fs_calculation,IF(DTypeRow="SS",ss_calculation,plan_start_calculation)),""))),"")</calculatedColumnFormula>
    </tableColumn>
    <tableColumn id="16" xr3:uid="{8B4C853B-BA2A-4FD1-AD9F-3513E0774F3B}" name="Planned_x000a_End" dataDxfId="32">
      <calculatedColumnFormula array="1">IFERROR(IF(IndStartDate&lt;&gt;"",plan_end_calculation,IF(IndEndDate&lt;&gt;"", IndEndDate,IF(DIDrow&lt;&gt;"",
                                                                                                        IF(DTypeRow="SF",sf_calculation,
                                                                                                        IF(DTypeRow="FF",ff_calculation,
                                                                                                        plan_end_calculation)),""))),"")</calculatedColumnFormula>
    </tableColumn>
    <tableColumn id="17" xr3:uid="{6961967D-AA02-45D0-AA8C-686B5EA586CB}" name="Actual_x000a_Start" dataDxfId="26">
      <calculatedColumnFormula>TaskTable[[#This Row],[Planned
Start]]+2</calculatedColumnFormula>
    </tableColumn>
    <tableColumn id="18" xr3:uid="{2786E86A-6590-443D-97B4-8A5F94F5F489}" name="Actual_x000a_End" dataDxfId="25">
      <calculatedColumnFormula>TaskTable[[#This Row],[Planned
End]]+2</calculatedColumnFormula>
    </tableColumn>
    <tableColumn id="19" xr3:uid="{5352A32C-01AF-47E5-B559-6FF026F8A8A2}" name="Actual_x000a_Workdays" dataDxfId="31">
      <calculatedColumnFormula>IF(AND(TaskTable[[#This Row],[Actual
Start]]&lt;&gt;"",TaskTable[[#This Row],[Actual
End]]&lt;&gt;""),NETWORKDAYS(TaskTable[[#This Row],[Actual
Start]],TaskTable[[#This Row],[Actual
End]],Holidaysdd),"")</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5E7FB1A-7F48-4A50-A015-C35E9FEFD149}" name="StatusTable" displayName="StatusTable" ref="D2:D7" totalsRowShown="0">
  <autoFilter ref="D2:D7" xr:uid="{55E7FB1A-7F48-4A50-A015-C35E9FEFD149}"/>
  <tableColumns count="1">
    <tableColumn id="1" xr3:uid="{5AC5AE5D-E7F4-444F-8568-EE040CB4461A}" name="Status"/>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04A95F2-5F2B-430B-A7DA-A9496AB15ECF}" name="AssigneeTable" displayName="AssigneeTable" ref="F2:F3" totalsRowShown="0">
  <autoFilter ref="F2:F3" xr:uid="{304A95F2-5F2B-430B-A7DA-A9496AB15ECF}"/>
  <tableColumns count="1">
    <tableColumn id="1" xr3:uid="{16685E35-D2C8-4568-BA1B-2EE00DA45082}" name="Assignee"/>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9633D4CF-EDA1-483D-AFA0-DC0AE7161580}" name="TaskGroupTable" displayName="TaskGroupTable" ref="H2:H10" totalsRowShown="0">
  <autoFilter ref="H2:H10" xr:uid="{9633D4CF-EDA1-483D-AFA0-DC0AE7161580}"/>
  <tableColumns count="1">
    <tableColumn id="1" xr3:uid="{0A571C5E-D784-4CCF-98B1-AC096DC5C9B8}" name="TaskGroup"/>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E7ABDA80-BA2F-418F-BE30-09E50BE22D58}" name="HolidaysTable" displayName="HolidaysTable" ref="J2:J44" totalsRowShown="0">
  <autoFilter ref="J2:J44" xr:uid="{E7ABDA80-BA2F-418F-BE30-09E50BE22D58}"/>
  <tableColumns count="1">
    <tableColumn id="1" xr3:uid="{AA1A2095-60CC-41B3-9AA7-86AE33D4A7B2}" name="Holidays" dataDxfId="47"/>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6B33FB4E-2E3F-4EC8-B2BB-DD2FD031CB09}" name="NextIdTable" displayName="NextIdTable" ref="B2:B3" totalsRowShown="0">
  <autoFilter ref="B2:B3" xr:uid="{6B33FB4E-2E3F-4EC8-B2BB-DD2FD031CB09}"/>
  <tableColumns count="1">
    <tableColumn id="1" xr3:uid="{A1547E69-FD10-4512-B41D-CAC165B5CAC8}" name="NextID">
      <calculatedColumnFormula>MAX(IDcol)+1</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webextension1.xml.rels><?xml version="1.0" encoding="UTF-8" standalone="yes"?>
<Relationships xmlns="http://schemas.openxmlformats.org/package/2006/relationships"><Relationship Id="rId1" Type="http://schemas.openxmlformats.org/officeDocument/2006/relationships/image" Target="../media/image1.png"/></Relationships>
</file>

<file path=xl/webextensions/webextension1.xml><?xml version="1.0" encoding="utf-8"?>
<we:webextension xmlns:we="http://schemas.microsoft.com/office/webextensions/webextension/2010/11" id="{50B64538-594B-4E26-808C-C404481F90BA}">
  <we:reference id="wa104381973" version="1.0.0.4" store="en-US" storeType="OMEX"/>
  <we:alternateReferences>
    <we:reference id="wa104381973" version="1.0.0.4" store="wa104381973" storeType="OMEX"/>
  </we:alternateReferences>
  <we:properties>
    <we:property name="addinIntsanceKey" value="&quot;fbd1d657-4549-4b41-988d-508e355b94e8&quot;"/>
    <we:property name="fileInfo" value="{&quot;webURL&quot;:null,&quot;golocalReferenceFileWebURL&quot;:null,&quot;usesGolocalEndPoint&quot;:true}"/>
    <we:property name="tableName" value="&quot;Table10&quot;"/>
    <we:property name="tableValues" value="[[&quot;Employee ID&quot;,&quot;Name&quot;,&quot;Title&quot;,&quot;Manager ID&quot;,&quot;Role Type&quot;],[0,&quot;Project&quot;,&quot;Project&quot;,&quot;&quot;,&quot;&quot;],[1,&quot;Deliverable 1&quot;,&quot;Deliverable&quot;,0,&quot;&quot;],[2,&quot;Task 1&quot;,&quot;Task&quot;,1,&quot;&quot;],[3,&quot;Task 2&quot;,&quot;Task&quot;,1,&quot;&quot;],[4,&quot;Subtask 2.1&quot;,&quot;Subtask&quot;,3,&quot;&quot;],[5,&quot;Subtask 2.2&quot;,&quot;Subtask&quot;,3,&quot;&quot;],[6,&quot;Subtask 2.3&quot;,&quot;Subtask&quot;,3,&quot;&quot;],[7,&quot;Task 3&quot;,&quot;Task&quot;,1,&quot;&quot;],[8,&quot;Deliverable 2&quot;,&quot;Deliverable&quot;,0,&quot;&quot;],[9,&quot;Task 4&quot;,&quot;Task&quot;,8,&quot;&quot;],[10,&quot;Subtask 4.1&quot;,&quot;Subtask&quot;,9,&quot;&quot;],[11,&quot;Subtask 4.2&quot;,&quot;Subtask&quot;,9,&quot;&quot;],[12,&quot;Subtask 4.3&quot;,&quot;Subtask&quot;,9,&quot;&quot;],[13,&quot;Task 5&quot;,&quot;Task&quot;,8,&quot;&quot;],[14,&quot;Task 6&quot;,&quot;Task&quot;,8,&quot;&quot;],[15,&quot;Deliverable 3&quot;,&quot;Deliverable&quot;,0,&quot;&quot;],[16,&quot;Task 7&quot;,&quot;Task&quot;,15,&quot;&quot;],[17,&quot;Task 8&quot;,&quot;Task&quot;,15,&quot;&quot;],[18,&quot;Task 9&quot;,&quot;Task&quot;,15,&quot;&quot;]]"/>
    <we:property name="DiagramType" value="&quot;OrgChart&quot;"/>
    <we:property name="sourceDataType" value="0"/>
    <we:property name="templateID" value="&quot;TM34188351&quot;"/>
    <we:property name="DVSettings" value="{&quot;shapeBinding&quot;:{&quot;altTextColumn&quot;:&quot;Title&quot;,&quot;indexColumn&quot;:&quot;Employee ID&quot;,&quot;shapeLabelColumn&quot;:&quot;Name&quot;,&quot;shapeTypeColumn&quot;:&quot;Role Type&quot;},&quot;connectorBinding&quot;:{&quot;delimiter&quot;:&quot;,&quot;,&quot;connectorDirection&quot;:&quot;FromTarget&quot;,&quot;connectorLabelColumn&quot;:&quot;&quot;,&quot;connectorBindingType&quot;:&quot;Column&quot;,&quot;targetIndexColumn&quot;:&quot;Manager ID&quot;},&quot;layout&quot;:&quot;OrgChart_Hybrid_HorizontalCenter_VerticalRight&quot;,&quot;masterSelector&quot;:{&quot;masterMappings&quot;:[{&quot;shapeType&quot;:&quot;Executive&quot;,&quot;stencil&quot;:&quot;basicorgchart_u.vssx&quot;,&quot;master&quot;:&quot;Executive&quot;},{&quot;shapeType&quot;:&quot;Manager&quot;,&quot;stencil&quot;:&quot;basicorgchart_u.vssx&quot;,&quot;master&quot;:&quot;Manager&quot;},{&quot;shapeType&quot;:&quot;Position&quot;,&quot;stencil&quot;:&quot;basicorgchart_u.vssx&quot;,&quot;master&quot;:&quot;Staff&quot;},{&quot;shapeType&quot;:&quot;Assistant&quot;,&quot;stencil&quot;:&quot;basicorgchart_u.vssx&quot;,&quot;master&quot;:&quot;Assistant&quot;},{&quot;shapeType&quot;:&quot;Staff&quot;,&quot;stencil&quot;:&quot;basicorgchart_u.vssx&quot;,&quot;master&quot;:&quot;Staff&quot;},{&quot;shapeType&quot;:&quot;Consultant&quot;,&quot;stencil&quot;:&quot;basicorgchart_u.vssx&quot;,&quot;master&quot;:&quot;Consultant&quot;},{&quot;shapeType&quot;:&quot;Vacancy&quot;,&quot;stencil&quot;:&quot;basicorgchart_u.vssx&quot;,&quot;master&quot;:&quot;Vacancy&quot;}],&quot;defaultMaster&quot;:&quot;Staff&quot;,&quot;defaultMasterStencil&quot;:&quot;basicorgchart_u.vssx&quot;}}"/>
    <we:property name="containerID" value="&quot;1&quot;"/>
    <we:property name="tableAddress" value="&quot;Sheet3!A1:E20&quot;"/>
    <we:property name="pageID" value="&quot;0&quot;"/>
    <we:property name="imageCacheV2" value="&quot;data:image/png;base64,iVBORw0KGgoAAAANSUhEUgAABQoAAAI0CAYAAABVihQLAAAAAXNSR0IArs4c6QAAIABJREFUeF7s3QmUVdWd9/1/DQxVgICFPCoaccD4iFFA0SgxCo8GRY1GxRinoHGIvjgQTRAjxqEdQHFAQxyQJlFeERE7GmmibUyMEp63Exza6AraiaINjgiKFEMB79qHnMupqnvr3nPPsKdvrdWrI5y7h89/F/vsX517q2bQCXf0knoZJHwhgAACCCCAAAIIIIAAAggggAACCCCAgJ8CLfJOzaCT7zi8a339gt122rbZTwVmjQACCCCAAAIIIIAAAggggAACCCCAgL8CH3+2uuunn62ZFASFe/fv+8SsW0/r5S8HM0cAAQQQQAABBBBAAAEEEEAAAQQQQMBPgfseXST3z1l0HUGhn/Vn1ggggAACCCCAAAIIIIAAAggggAACCAQCBIUsBAQQQAABBBBAAAEEEEAAAQQQQAABBBAgKGQNIIAAAggggAACCCCAAAIIIIAAAggggABPFLIGEEAAAQQQQAABBBBAAAEEEEAAAQQQQIC3HrMGEEAAAQQQQAABBBBAAAEEEEAAAQQQQEAJ8BmFrAMEEEAAAQQQQAABBBBAAAEEEEAAAQQQIChkDSCAAAIIIIAAAggggAACCCCAAAIIIIAATxSyBhBAAAEEEEAAAQQQQAABBBBAAAEEEECAtx6zBhBAAAEEEDBf4IUlK+XJVz+RjZu2jLWuRuSEwX2ksXOd+YNnhE4IdO5UK/vs2M2JuTAJBBBAAAEEEEAAgdICfEYhqwMBBBBAAAHDBeYt/ljU/4Vf9XU1Mu7InaV3t3rDR87wXBBoadksy1etl2F79HRhOswBAQQQQAABBBBAoAMBgkKWBwIIIIAAAoYLtA0Ku3SqkQlH95em7gSFhpfOieGtb9ksb3/UTFDoRDWZBAIIIIAAAggg0LEAQSErBAEEEEAAAcMFCAoNL5DjwyModLzATA8BBBBAAAEEEIgIEBSyHBBAAAEEEDBcgKDQ8AI5PjyCQscLzPQQQAABBBBAAAGCQtYAAggggAAC9ggQFNpTKxdHSlDoYlWZEwIIIIAAAgggUFyAJwpZGQgggAACCBguQFBoeIEcHx5BoeMFZnoIIIAAAggggEBEgKCQ5YAAAggggIDhAgSFhhfI8eERFDpeYKaHAAIIIIAAAggQFLIGEEAAAQQQsEdAV1D47jvvyPBhB8ltd94tJ44+xR4wRpqqAEFhqpw0hgACCCCAAAIIGC3AE4VGl4fBIYAAAgggIFJNULho4Usy6sjhBb79Bg2W+c8+Lw2NjRWTEhRWTOX0hQSFTpeXySGAAAIIIIAAAq0ECApZEAgggAACCBgukCQonD7zYdl/6IHBk4EXXDRWxv90YuazXbd2rQwdNFBOP3NMLv1lPiHPOyAo9HwBMH0EEEAAAQQQ8EqAoNCrcjNZBBBAAAEbBZIGhccc9+0guFNPFf4/l4yTk084VkYdc5zMf/opeeWNJXLnlFtl2tQ7A5rok4dtnyic9auZcvGF57e7Lvzzzp07y5P//qzcOWWyLJj/dLvrbLRnzCIEhawCBBBAAAEEEEDAHwGCQn9qzUwRQAABBCwVSBoURp8oPGz4iOAtySo8fGj2XFFvUT7hmJHB25Kb+mzX6snDaFC4Y79+QcCogsUe3XsUnhgM21NPLqo2r7vmp/Kz62/kiUJL11qxYRMUOlRMpoIAAggggAACCJQRIChkiSCAAAIIIGC4QJKgMJxasWBwyAFD5eoJP5GXXvhDEBR26txZzvreaKmrqwtCxGhQ2Ny8pvA0Ydjm+Ksmyk477yzjrxgXBIh9+mwX/BVvPTZ8QcUcHkFhTDAuRwABBBBAAAEELBYgKLS4eAwdAQQQQMAPgSRBoXrSL/obi6NPEMYNCtsGgkpfve2YoNDtdUhQ6HZ9mR0CCCCAAAIIIBAVIChkPSCAAAIIIGC4QJZBoQr6Lr90bKu3Ht92591BuNj2rcfqLcsdBY8D9/kabz02fC1VMzyCwmrUeA0CCCCAAAIIIGCnAEGhnXVj1AgggAACHglkGRQqRvX24/CXmYRvUVZ/3vaXmUSvU38fhobhn6tfZqLewhw+qajajP5yFI9K5tRUCQqdKieTQQABBBBAAAEEOhQgKGSBIIAAAgggYLhANUFhGlNqGxSm0SZt2CdAUGhfzRgxAggggAACCCBQrQBBYbVyvA4BBBBAAIGcBHQEhWFIuEv//sFTgg2NjTnNlm5MEyAoNK0ijAcBBBBAAAEEEMhOgKAwO1taRgABBBBAIBUBHUFhKgOnEScECAqdKCOTQAABBBBAAAEEKhIgKKyIiYsQQAABBBDQJ0BQqM+enkUIClkFCCCAAAIIIICAPwIEhf7UmpkigAACCFgqQFBoaeEcGTZBoSOFZBoIIIAAAggggEAFAgSFFSBxCQIIIIAAAjoFqgkK169bJ2ef8V356MMPg6EPO/Sbcu2Nkyqehnr9+WefIVdefa3stffAil/Hhe4JEBS6V1NmhAACCCCAAAIIlBIgKGRtIIAAAgggYLhAtUHhheeOkSl3T5Pu3XvIdVdfKSOOGCnDjzgy09m2tLTITddfI6ecejoBY6bS+TVOUJifNT0hgAACCCCAAAK6BQgKdVeA/hFAAAEEECgjkDQo7NWrtyx4+qng6cIjjxolv5rxgKxe/YV8+skncsc998qKFSvkonPHBH+mvq665vrgCcQwaFSvX75sWatrzhzzAznrnHODdqdMuil43UEHD5OaGpFFC18K/jvuU4wsBDMFCArNrAujQgABBBBAAAEEshAgKMxClTYRQAABBBBIUSBpUBh9olC9jfjSi86X62+aFDzx1/YtxuF//+gnV8ldUyYHTyQ2NjS2Cg3Dpwa/cejhMv2+n8u06TNFhYnqiycKUyy8IU0RFBpSCIaBAAIIIIAAAgjkIEBQmAMyXSCAAAIIIJBEoNqgMPoZheETgOrJwDtuvUVuuHmydOnaVV5/7VWZ++j/2+rzC+/9+VTpv+tu8tgjs4KgsHlNc6unCcO57L3P12T/Aw4MniwMvwgKk1TazNcSFJpZF0aFAAIIIIAAAghkIUBQmIUqbSKAAAIIIJCiQLVBYfStw+Fwqg0Ko+Fi2Fb4dmaCwhSLbWBTBIUGFoUhIYAAAggggAACGQkQFGYES7MIIIAAAgikJZBlUNj2rccqSLz8kgvlzp/fLxOuuKzw1uNivwE5vJa3HqdVaTPbISg0sy6MCgEEEEAAAQQQyEKAoDALVdpEAAEEEEAgRYEsg0I1TPX243FjfxiMuL6+PvgFJ7vtvkeHv8xEvW354TnzZPash+TxRx8JXhv+8pLwF5zwy0xSXAQamyIo1IhP1wgggAACCCCAQM4CBIU5g9MdAggggAACcQWqCQrj9tH2evWkYbG3Lidtl9fbJ0BQaF/NGDECCCCAAAIIIFCtAEFhtXK8DgEEEEAAgZwE8g4K1VuKLzp3jOw3eHCrX3KS03TpxjABgkLDCsJwEEAAAQQQQACBDAUICjPEpWkEEEAAAQTSEMg7KExjzLThjgBBoTu1ZCYIIIAAAggggEA5AYLCckL8PQIIIIAAApoFCAo1F8Dz7gkKPV8ATB8BBBBAAAEEvBIgKPSq3EwWAQQQQMBGAYJCG6vmzpgJCt2pJTNBAAEEEEAAAQTKCRAUlhPi7xFAAAEEENAsQFCouQCed09Q6PkCYPoIIIAAAggg4JUAQaFX5WayCCCAAAI2ChAU2lg1d8ZMUOhOLZkJAggggAACCCBQToCgsJwQf48AAggggIBmAYJCzQXwvHuCQs8XANNHAAEEEEAAAa8ECAq9KjeTRQABBBCwUaBtUNi5vlZ+PPIrsm23ehuno2XMzes3SkPnOi19297p+o2bZOmn62TYHj1tnwrjRwABBBBAAAEEECgjQFDIEkEAAQQQQMBwgQWvr5B/e/lj2SSbg5HWiMiJ+/eV7l0Iviot3c/u+L9y3biDKr2c69oINNTXypBdeuCCAAIIIIAAAggg4LgAQaHjBWZ6CCCAAAIIICDyf8Y+I8/d8y0oEEAAAQQQQAABBBBAoAMBgkKWBwIIIIAAAgg4L0BQ6HyJmSACCCCAAAIIIIBACgIEhSkg0gQCCCCAAAIImC1AUGh2fRgdAggggAACCCCAgBkCBIVm1IFRIIAAAggggECGAgSFGeLSNAIIIIAAAggggIAzAgSFzpSSiSCAAAIIIIBAKQGCQtYGAggggAACCCCAAALlBQgKyxtxBQIIIIAAAghYLkBQaHkBGT4CCCCAAAIIIIBALgIEhbkw0wkCCCCAAAII6BQgKNSpT98IIIAAAggggAACtggQFNpSKcaJAAIIIIAAAlULEBRWTccLEUAAAQQQQAABBDwSICj0qNhMFQEEEEAAAV8FCAp9rTzzRgABBBBAAAEEEIgjQFAYRyula+c89468s3x1Sq3RDAIIIIAAAgiUE/jtomUy8us7lruMv0cAAQQQQACBlAR27ttNvvetXVNqjWYQQCAvAYLCvKQj/Zz+sz/K8d/cWXp266yhd7pEAAEEEEDAP4HJD78uPzljH/8mzowRQAABBBDQJKD23ufu+Zam3ukWAQSqFSAorFYuwetUUDjlkgNk+6aGBK3wUgQQQAABBBCoVIC3HlcqxXUIIIAAAgikI8Dem44jrSCQtwBBYd7iIkJQqAGdLhFAAAEEvBbgsOJ1+Zk8AggggIAGAfZeDeh0iUAKAgSFKSDGbYKgMK4Y1yOAAAIIIJBMgMNKMj9ejQACCCCAQFwB9t64YlyPgBkCBIUa6kBQqAGdLhFAAAEEvBbgsOJ1+Zk8AggggIAGAfZeDeh0iUAKAgSFKSDGbYKgMK4Y1yOAAAIIIJBMgMNKMj9ejQACCCCAQFwB9t64YlyPgBkCBIUa6kBQqAGdLhFAAAEEvBbgsOJ1+Zk8AggggIAGAfZeDeh0iUAKAgSFKSDGbYKgMK4Y1yOAAAIIIJBMgMNKMj9ejQACCCCAQFwB9t64YlyPgBkCBIUa6kBQqAGdLhFAAAEEvBbgsOJ1+Zk8AggggIAGAfZeDeh0iUAKAgSFKSDGbYKgMK4Y1yOAAAIIIJBMgMNKMj9ejQACCCCAQFwB9t64YlyPgBkCBIUa6kBQqAGdLhFAAAEEvBbgsOJ1+Zk8AggggIAGAfZeDeh0iUAKAgSFKSDGbYKgMK4Y1yOAAAIIIJBMgMNKMj9ejQACCCCAQFwB9t64YlyPgBkCBIUa6kBQqAGdLhFAAAEEvBbgsOJ1+Zk8AggggIAGAfZeDeh0iUAKAgSFKSBW0sQHnzYXLrvsjv+Un475mmzXu2vwZ+r/19XWVNIM1yCAAAIIIIBAhQLRvVf9kG7WdYcWXsneWyEilyGAAAIIIBBDoKO9d/umhhgtcSkCCOgSICjMSX7yw6/Lbxcta9dbv+0a5V8nDiMozKkOdIMAAggg4I/ANfe/Ii+99lG7Ce+xUw+578qD/YFgpggggAACCOQk8KO7/iyvvrWiXW/7DdhWbr/0gJxGQTcIIJBEgKAwiV6M1/7Px2vk7Bteko2bNrd61U/O2EdGfn3HGC1xKQIIIIAAAghUIvD2+1/IBbf8qd2l158/SIbt27eSJrgGAQQQQAABBGIIqJBQhYVtv1RIqMJCvhBAwHwBgsIca9T2qUKeJswRn64QQAABBLwUaPtUIU8TerkMmDQCCCCAQI4CbZ8q5GnCHPHpCoEUBAgKU0CstIm2TxXyNGGlclyHAAIIIIBAdQJtnyrkacLqHHkVAggggAAClQq0faqQpwkrleM6BMwQICjMuQ7hU4U8TZgzPN0hgAACCHgrED5VyNOE3i4BJo4AAgggkLNA+FQhTxPmDE93CKQgQFCYAmKcJsKnCi8/bSCfTRgHjmsRQAABBBCoUiB8qpCnCasE5GUIIIAAAgjEFAifKuRpwphwXI6AAQKxg8I3l38p//nOF9Kycesv5Th4922ka6daA6ZjxxB+88JSGfWNnaW2tsaOARs2yvraWtl52y6GjYrhIIAAAtkJsPcmt33y90vl24d/JXlDnrbA3utp4Zk2Ah4L/OXdL+S/3v9SNm3eeu4dvlcvj0XiT529N75Z9BVdO9XJDj07J2uEVyNQhUDsoHDe4o9F/V/4VVdbIz88bEfp1VhfRfe8BIF4Ahs3b5ZVazbKsD16xnshVyOAAAIWC7D3Wlw8B4bO3utAEZkCAgjEFpj63Pvy//3j81av++kxu8RuhxcgUI3A+pZNsnGTyJBdelTzcl6DQCKBxEFhl041MuHo/tLUnaAwUSV4cUUC61s2y9sfNRMUVqTFRQgg4IpA26CQvdeVytoxD/ZeO+rEKBFAIF2BYkHh3acNSLcTWkOghMAX6zbKJ59vIChkhWgRICjUwk6n1QpwWKlWjtchgIDNAgSFNlfP/rGz99pfQ2aAAALxBQgK45vxivQECArTs6Sl+AIEhfHNeIVGAQ4rGvHpGgEEtAkQFGqjp2MRYe9lGSCAgI8CBIU+Vt2cORMUmlMLH0dCUOhj1S2eM4cVi4vH0BFAoGoBgsKq6XhhCgLsvSkg0gQCCFgnQFBoXcmcGjBBoVPltG4yBIXWlczvAXNY8bv+zB4BXwUICn2tvBnzZu81ow6MAgEE8hUgKMzXm95aCxAUsiJ0ChAU6tSn79gCHFZik/ECBBBwQICg0IEiWjwF9l6Li8fQEUCgagGCwqrpeGEKAgSFKSDSRNUCBIVV0/FCHQIcVnSo0ycCCOgWICjUXQG/+2fv9bv+zB4BXwUICn2tvBnzJig0ow6+jsKKoHDRwpfkhGNGyvxnn5chBwz1tVbMmw9UZw0ggICnAjqCQvZeTxdbkWkTFLIWEEDARwEdQSF7r48rrficCQpZCzoFcgkK333nHRk+7CBZufKzwlz3GzQ4CP4aGhuLzj98zW133i079uuXaVDY0T/I0XGcOPqUsrVat3atDB00UFasWCGvvLFE+vTZruxruKByAQ4rlVtxJQIIuCNQTVDo094761cz5eILzw8Kfsxx35aHZs91p/gGzIS914AiMAQEEMhdoJqgkL039zI52yFBobOltWJiuQaFF1w0Vsb/dKKEYVpTU5+SYWHcgC6JdlpBoRrzsSNHyDnnXSBTJt9CUJikKCVey2ElA1SaRAAB4wWSBIWu771qD//D878L7i+unvATmX7vNN6BkPKKZu9NGZTmEEDACoEkQaFPe6/6Yd3ll45l7015VRMUpgxKc7EEtASFaoTqxn7UkcNl+syHpbl5TeFJgPBJw48++ih4ClE9Ubj/0AOD/33zbbfLr+fNleXLlhUCRnUoeOmFPwT/PW/unHbtvPrKy3LyCcfKqGOOk/lPPyWL/vKajDrycHn/vfcCKNXfxOtukNNGnyh7D9xHXnl5cfBn4dOObQPL6FMLpZ6KVNeMv2IcQWGspVjZxRxWKnPiKgQQcEsgjaDQ9b237fwqeReAW6sku9mw92ZnS8sIIGCuQBpBoQ97rzqPz3zwAc6+KS9lgsKUQWkuloC2oDAM4Pbcay95/b9eC/5h6dG9R/C23dPPHCOnnn5mu6BQhYYqVAx/YjFwn68Vrj9s+IggEGzbjvpzFUgWeytSOIbjTzxJfjljuoy/amKh3/CnQG3fAl2sD/UUQ/SLoDDWGox1MYeVWFxcjAACjgikFRS6vPeqUnNYyWbBs/dm40qrCCBgtkBaQaGLe29LS4uc9b3RsmD+09K5c2eeJsxgKRMUZoBKkxULaA8Ko59bGI46GthFnyhs+7+jn1345ht/LTxNGG1HBYXRX4QS/UctvO7755wrjzz8q+AfuDB8VE8Lqs84igaF0Scfo30QFFa83hJfyGElMSENIICAhQJpB4Uu7r3RdyrwNGG6i5y9N11PWkMAATsE0g4KXdx7VSXDd9ypdwqy/6a3tgkK07OkpfgC2oLC8Ib+wK8fXHiiMPqLP6IBXfjWYxUUfvs7JwY/vairq5Nddt2t1duOi73dt+3nD0af9vty9ZfBU4vqicJKg8JK3lLME4XxF2Klr+CwUqkU1yGAgEsCaQWFru694T1D+G4Al2pvwlzYe02oAmNAAIG8BdIKCl3de8N6sAdnszIJCrNxpdXKBLQEhdFfZqI+H/Dk448NPqsw+hOIUkGhuib6OYHq6UP1RF+pJwk6CgrfXrIkeFuyeqKw7VuPVSip+mr71uPwcxU7+mkJQWFli6+aqzisVKPGaxBAwHaBNIJCV/fecF7hOwFsr7WJ42fvNbEqjAkBBLIWSCModHXvVefdhobG4LzME4XZrESCwmxcabUygVyDwujj1tHPDFSfKTRt6p2FEavQMPoUYfR/R8O7NWu+bPV5CMXaib49ecgBQwu/cVn9MhP1eQrqF5jsN3iIPPboI8EvPJk7Z3aHv8ykWB9haBiGitF5hkFmZeXgqnICHFbKCfH3CCDgokCSoND1vTf6w8Ow9sU+l9jFdZHXnNh785KmHwQQMEkgSVDo+t7b9uO8OPOmv3IJCtM3pcXKBXIJCisfDlci0LEAhxVWCAII+ChQTVDooxNzzkaAvTcbV1pFAAGzBaoJCs2eEaOzSYCg0KZquTdWgkL3aur0jDisOF1eJocAAiUECApZGjoF2Ht16tM3AgjoEiAo1CVPv0qAoJB1oFOAoFCnPn3HFuCwEpuMFyCAgAMCBIUOFNHiKbD3Wlw8ho4AAlULEBRWTccLUxAgKEwBkSaqFiAorJqOF+oQ4LCiQ50+EUBAtwBBoe4K+N0/e6/f9Wf2CPgqQFDoa+XNmDdBoRl18HUUuQSF6sNOr7v6yuA3E4dfww79plx746QO3Rc8/ZR89OGHctY558q9P58qjQ2Nwf9O82v9unVy4bljZMrd06RXr96tmo72n2aftFW9AIeV6u14JQII2CtQTVDI3mtvvU0bOXuvaRVhPAggkIdANUEhe28elfGjD4JCP+ps6ixzCwpvuv4aOeXU02WvvQdK+A9oXV1dh2FhHkEdQaGpS7P4uDis2FUvRosAAukIVBsUsvem4+97K+y9vq8A5o+AnwLVBoXsvX6ul7RnTVCYtijtxRHQEhSqAaqA7vyzz5Arr75WevbqLRedO0ZWr/4iGPuZY34QPDkYDQrV/54y6Sa56prrZfgRRwZhY/Qf4eXLlrVr48ijRsmvZjwQtPvpJ5/IzVPuDK5RTymqr/r6epl0+1S5a8pkOWLkUTLj/ntL9l+s/bSfboxTOF+v5bDia+WZNwJ+C6QRFLL3+r2GksyevTeJHq9FAAFbBdIICtl7ba2+/nETFOqvgc8j0BYUKnT1duL+u+4mjz0yq/DW32gA+M4//l5467EKCv/96aekd+/ewVOIKri749Zb5IabJ0tNTU2rtw+HbXzj0MODPq6/aVLwJGPbL9XGLf9yrSx95x35zsmnBOFkNMAM+z/19DOLth8+IenzAsp77hxW8hanPwQQMEEgraCQvdeEato3BvZe+2rGiBFAILlAWkEhe2/yWvjYAkGhj1U3Z87ag8Lu3bvL44/OLjxNGNKoJwfXrVvbKih8b+lSWbTwxSBUXPTSi4W/a/u0X9jG939wnrz2yitBmNila9fgj19/7VUZN/aHhQrs/JVdZO3aZpk2fWbhMwpVuPjVr/7vQv/qycToE4/RMaqnG/nKT4DDSn7W9IQAAuYIpB0UsveaU1sbRsLea0OVGCMCCKQtkHZQyN6bdoXcbo+g0O36mj47bUFh+OTeWWefJwvm/6ZVmBeitX3rsXrL8JrmNbL7HgPkTy/9sfCZh9GnC8NAULXR9s/Vf19+yYWFUDB8ovDjjz4sGxSGTy9G2ze9uC6Oj8OKi1VlTgggUE4graCQvbecNH9fTIC9l3WBAAI+CqQVFLL3+rh6ks+ZoDC5IS1UL6AtKFRP7X2w7H+CzxwMP6uw7duDiwWFQw4YKrdPvln6bNe3EC5G3y4cbaNYUBgN/FT7cx6ZJZ+tWFF463E0TAyfWlRvPS41xurpeWU1AhxWqlHjNQggYLtAWkEhe6/tK0HP+Nl79bjTKwII6BVIKyhk79VbR1t7Jyi0tXJujDu3oPC6q6+URQtfKqgNO/Sbhd943Patw+qpvYfnzGv19uIwNFSh3dlnfFdGHn1s8JmC4VexNm678x6Z8cB9rZ5WDH8pinrd/kMPCl6+adMm2bFfP3n6yX8L/jv8hSnRoLLUGHv16u3GSrBkFhxWLCkUw0QAgVQFqg0K2XtTLYO3jbH3elt6Jo6A1wLVBoXsvV4vm9QmT1CYGiUNVSGQS1BYxbh4CQJFBTissDAQQMBHgWqCQh+dmHM2Auy92bjSKgIImC1QTVBo9owYnU0CBIU2Vcu9sRIUuldTp2fEYcXp8jI5BBAoIUBQyNLQKcDeq1OfvhFAQJcAQaEuefpVAgSFrAOdAgSFOvXpO7YAh5XYZLwAAQQcECAodKCIFk+Bvdfi4jF0BBCoWoCgsGo6XpiCAEFhCog0UbUAQWHVdLxQhwCHFR3q9IkAAroFCAp1V8Dv/tl7/a4/s0fAVwGCQl8rb8a8CQrNqIOvoyAo9LXyls6bw4qlhWPYCCCQSICgMBEfL04owN6bEJCXI4CAlQIEhVaWzZlBExQ6U0orJ0JQaGXZ/B00hxV/a8/MEfBZgKDQ5+rrnzt7r/4aMAIEEMhfgKAwf3N63CpAUMhq0ClAUKhTn75jC3BYiU3GCxBAwAEBgkIHimjxFNh7LS4eQ0cAgaoFCAqrpuOFKQgQFKaASBNVCxAUVk3HC3UIcFjRoU6fCCCgW4CgUHcF/O6fvdfv+jN7BHwVICj0tfJmzJug0Iw6+DoKgkJfK2/pvDmsWFo4ho0AAokECAoT8fHihALsvQkBeTkCCFgpQFBoZdmcGTRBoTOltHIiiYNCNevRB/SVHl3rrATQMehb7/+LfP/kvaXvtg06ure+z66dauWQ3XtaPw8mgAACCFQq0DYoZO+tVG7rdbf84i9y5YX7x38hrwhl9On6AAAgAElEQVQE2HtZCAgg4JvAtN//jyx8e1WraZ/zjR18Y0g0X/beRHzSq7FehnylR7JGeDUCVQjEDgqr6IOXtBE44uJnZOLZ+8phQ7bHBgEEEEAAAQRyEPg/Y5+R5+75Vg490QUCCCCAAAIIKAH2XtYBAnYKEBRqqBtBoQZ0ukQAAQQQ8FqAw4rX5WfyCCCAAAIaBNh7NaDTJQIpCBAUpoAYtwmCwrhiXI8AAggggEAyAQ4ryfx4NQIIIIAAAnEF2HvjinE9AmYIEBRqqANBoQZ0ukQAAQQQ8FqAw4rX5WfyCCCAAAIaBNh7NaDTJQIpCBAUpoAYtwmCwrhiXI8AAggggEAyAQ4ryfx4NQIIIIAAAnEF2HvjinE9AmYIEBRqqANBoQZ0ukQAAQQQ8FqAw4rX5WfyCCCAAAIaBNh7NaDTJQIpCBAUpoAYtwmCwrhiXI8AAggggEAyAQ4ryfx4NQIIIIAAAnEF2HvjinE9AmYIEBRqqANBoQZ0ukQAAQQQ8FqAw4rX5WfyCCCAAAIaBNh7NaDTJQIpCBAUpoAYtwmCwrhiXI8AAggggEAyAQ4ryfx4NQIIIIAAAnEF2HvjinE9AmYIEBRqqANBoQZ0ukQAAQQQ8FqAw4rX5WfyCCCAAAIaBNh7NaDTJQIpCBAUpoAYtwmCwrhiXI8AAggggEAyAQ4ryfx4NQIIIIAAAnEF2HvjinE9AmYIEBRqqANBoQZ0ukQAAQQQ8FqAw4rX5WfyCCCAAAIaBNh7NaDTJQIpCBAUpoAYtwmCwrhiXI8AAggggEAyAQ4ryfx4NQIIIIAAAnEF2HvjinE9AmYIEBRqqANBoQZ0ukQAAQQQ8FqAw4rX5WfyCCCAAAIaBNh7NaDTJQIpCBAUpoAYtwmCwrhiXI8AAggggEAyAQ4ryfx4NQIIIIAAAnEF2HvjinE9AmYIEBRqqANBoQZ0ukQAAQQQ8FqAw4rX5WfyCCCAAAIaBNh7NaDTJQIpCBAUpoAYtwmCwrhiXI8AAggggEAyAQ4ryfx4NQIIIIAAAnEF2HvjinE9AmYIEBRqqANBoQZ0ukQAAQQQ8FqAw4rX5WfyCCCAAAIaBNh7NaDTJQIpCBAUpoAYtwmCwrhiXI8AAggggEAyAQ4ryfx4NQIIIIAAAnEF2HvjinE9AmYIEBRqqANBoQZ0ukQAAQQQ8FqAw4rX5WfyCCCAAAIaBNh7NaDTJQIpCBAUpoAYtwmCwrhiXI8AAggggEAyAQ4ryfx4NQIIIIAAAnEF2HvjinE9AmYIEBRqqANBoQZ0ukQAAQQQ8FqAw4rX5WfyCCCAAAIaBNh7NaDTJQIpCBAUpoAYtwmCwrhiXI8AAggggEAyAQ4ryfx4NQIIIIAAAnEF2HvjinE9AmYIEBRqqANBoQZ0ukQAAQQQ8FqAw4rX5WfyCCCAAAIaBNh7NaDTJQIpCBAUpoAYtwmCwrhiXI8AAggggEAyAQ4ryfx4NQIIIIAAAnEF2HvjinE9AmYIEBRqqANBoQZ0ukQAAQQQ8FqAw4rX5WfyCCCAAAIaBNh7NaDTJQIpCBAUpoAYtwmCwrhiXI8AAggggEAyAQ4ryfx4NQIIIIAAAnEF2HvjinE9AmYIEBRqqANBoQZ0ukQAAQQQ8FqAw4rX5WfyCCCAAAIaBNh7NaDTJQIpCBAUpoAYtwmCwrhiXI8AAggggEAyAQ4ryfx4NQIIIIAAAnEF2HvjinE9AmYIEBRqqANBoQZ0ukQAAQQQ8FqAw4rX5WfyCCCAAAIaBNh7NaDTJQIpCBAUpoAYtwmCwtZiH36+Xl5eulrWb9xU+Iu9tu8mPbrWxaXlegSqFtihZ+eqX8sLEUDAfAEOK+333r+8+4W0bNpc+It9d+ouXeprzS8mI3RGgL3XmVIyEQSKCrD3tmZ599O18tdlX7L38v2iTaCuVqRvj/LnXoJCDSUiKGyN/sKSlTLjxeVS+8+zicoLRx/QR3betquG6tCljwKfrm6REXv19nHqzBkBbwQ4rJTfe39w6A7Ss4Ef0nnzTaF5ouy9mgtA9wjkIMDe2xp53uKP5devfCIqrFFf6tzL3pvDQqSLQGDTphpZs2GjDNu9Z1kRgsKyROlfQFDY/rAyc+EHsr5lyxOFDZ3q5LzDtpcBfRvTx6dFBIoIqCdaCQpZGgi4LcBhpdjeu1zWt2x5orBLpxqZcHR/aepe7/ZCYHbGCLD3GlMKBoJAZgLsve2DQhUWhl/svZktPRouIqDu+d7+qFmG7UFQaOQCISgkKDRyYXo8KA4rHhefqXsjwGGFoNCbxW7JRNl7LSkUw0QggQB7L0FhguXDS1MWIChMGTTt5ggKCQrTXlO0l0yAw0oyP16NgA0CHFYICm1Ypz6Nkb3Xp2ozV18F2HsJCn1d+ybOm6DQxKpExkRQSFBo+BL1bngcVrwrORP2UIDDCkGhh8ve6Cmz9xpdHgaHQCoC7L0EhaksJBpJRYCgMBXG7BohKCQozG510XI1AhxWqlHjNQjYJcBhhaDQrhXr/mjZe92vMTNEgL2XoJDvAnMECArNqUXRkRAUEhQavkS9Gx6HFe9KzoQ9FOCwQlDo4bI3esrsvUaXh8EhkIoAey9BYSoLiUZSESAoTIUxu0YICgkKs1tdtFyNAIeVatR4DQJ2CXBYISi0a8W6P1r2XvdrzAwRYO8lKOS7wBwBgkJzalF0JASFBIWGL1HvhsdhxbuSM2EPBTisEBR6uOyNnjJ7r9HlYXAIpCLA3ktQmMpCopFUBAgKU2HMrhGCwmRBYUtLi5z1vdGyYP7TrRrab9Bgmf/s89LQ2Fi2eO++844MH3aQ3Hbn3XLi6FNKXr9u7VoZOmigrFixQl55Y4n06bNd2ba5wD4BDiv21YwRIxBXgMNKsqAwz71XjXTRwpdk1JHDpbFbN/bfuIvdkuvZey0pFMNEIIEAe2+yoDCvvXfWr2bKxRee32qw46+aKON/OjFB9XmpaQIEhaZVpM14CAqTBYXhq8N/OJcvW1ZxQBi+tpKgUF1z7MgRcs55F8iUybdwUDH8+yrJ8DisJNHjtQjYIcBhJVlQmNfeq/pRP6T7xkFD5OsHD5Mn5s1l/7XjWyz2KNl7Y5PxAgSsE2DvTRYU5rn3hn2FP6ibPvPhDh+osW4xMmAhKDR8ERAUZhcUhk8Avv/ee0En4VOGtbW1wZOB4Z9fdc21Mm3qXcEThfsPPTB4uvCCi8YW/amJ+gnL+CvGcVAx/PsqyfA4rCTR47UI2CHAYSW7oDDtvVftuwvm/0aOGnUs+68d315VjZK9tyo2XoSAVQLsvdkFhWnvveFIr57wE5n54AOcfa36TqtssASFlTlpu4qgMLugMNpy9KnB5uY1Mv2+XxSePAz/7oZbJsukG68PAsWHZs8tuiYICrV9q+TWMYeV3KjpCAFtAhxWsgsK09x7w4PPtTfcLGrv5gd12r5lMu+YvTdzYjpAQLsAe292QWGae2/YVrgHn37mGN52rP27J/0BEBSmb5pqiwSF2QWFxT7HQT02vWO/fsFnHXXu3DkIC5v6bBc8Rbhy5WeFpw5LfbYhQWGqy9/IxjisGFkWBoVAqgIcVrILCtPce9WeG/5gb97cOQSFqX4XmNUYe69Z9WA0CGQhwN6bXVCY5t4bjlLtwZdfOjY4Lw85YGgWS4I2NQoQFGrEr6RrgsLsgsJoqPfl6i9b/cKS6D+mJ53yXXnumWfk+BNPkl/OmC4dfVgrQWElq9ruazis2F0/Ro9AJQIcVrILCtPae9P40PZK1gLXmCHA3mtGHRgFAlkKsPdmFxSmtfeGI0zy+f9ZriHaTk+AoDA9y0xaIijMJyh8e8mS4ClC9UThhpYNMmDAnrLvoMHBb0zu1r17EBSqzyhcvPjPMv3eaSV/ckJQmMm3gVGNclgxqhwMBoFMBDis5BMUprX3qtGy/2byrWBMo+y9xpSCgSCQmQB7bz5BYRp7L7/EJLNvA2MaJig0phTFB+JrUPjqWyvk8eeXylmjdpc9dupRwHlhyUqZufADWd+yKfizhk51ct5h28uAvo0dVrLYTz2iH+qq3ma898B9ZOylPyr8whL1VuPGbt3k10//VkafcFwQFB5z3LeDX3TS1NSn1W9PDj/HUL0m/OLXxBv+zVXl8DisVAnHyxCwSMDXw0rHe+/y4Dfgqa8unWpkwtH9pal7vda9N9o5QaFF32BVDJW9two0XoKAZQK+7r3/8Z/LZfHfPpXTR+4m/bbbeqadt/hjUf8Xfpm09/JLTCz75qpiuASFVaDl+RKfg8If3fXngHrYvn0LgWG1QWGeNaMvtwU4rLhdX2aHgBLw9bCigsLSe2/8oJDVhEBaAuy9aUnSDgLmCvi69/520TKZ/PDrUldbI0ccuEMhMKw2KDS3wozMJgGCQsOrRVC4tUAqMNxnYF9Z8NbnsZ8oNLzMDM8iAQ4rFhWLoSJQpYCvh5VoUBjSbd17V8V+orBKfl6GQDsB9l4WBQLuC/i694ZBYVjhMDDcbqde8tzbnxcKX+kThe6vFGaYhwBBYR7KCfpQQeHmLe/04eufAk39m6Rzr4bgvyp96zF4CKQlwGElLUnaQcBcAXVY4WurQG1NjTTt1iT1PboGf8hhhdWRtwB7b97i9IdA/gLsva3N6+pqpOcuTdJlG/be/FcjPRIUGr4GvnXpszLl4gPka3v0Nnyk6Q6v46caeKIwXW1aiyPAYSWOFtciYKeAr081tN17w6ca9tyzjzz5xmc8UWjncnZi1Oy9TpSRSSDQoYCvey9PFPKNYaIAQaGJVYmMiaCQzyg0fIl6NzwOK96VnAl7KODrYSUMCtt+TtKWzwfmMwo9/FYwZsrsvcaUgoEgkJmAr3svn1GY2ZKi4QQCBIUJ8PJ4qc9BYRq/9Vj9tuPrrr5S1K9wj34N2POrcsc990qXrlse5e7oa/26dXLhuWNkyt3TpFcvv57sLGfj499zWPGx6szZNwFfDyuv//dKmf+n99v95sW4QSF7r2/fMdnPl703e2N6QEC3gK97b1q/9Zi9V/cKdqt/gkLD6+lrUFiqLEl+6/GCp5+Sjz78UM4659xYVScojMXl/MUcVpwvMRNEwNvfetzx3lvdE4XsvXxDpSHA3puGIm0gYLaAr0Fhqaok+a3H7L1mr3UbRkdQaHiVCApbFyjNoFAFgGef8d0gPFRf9fX1wVOGv3/+OXn80UeCP1NPHM54aLZMuOKy4InC95culSuvuEwenjOPpwsN/97JangcVrKSpV0EzBHgsFJs700nKGTvNWed2zQS9l6bqsVYEahOgL23tVuaQSF7b3Vr0udXERQaXn2CwuyCwralX75smVx07hjZb/BgufbGSYW/Dp8o/PGEq+X6a66SadNnEhIa/n2T5fA4rGSpS9sImCHAYSW7oJC914w1btso2HttqxjjRSC+AHtvdkEhe2/89ej7KwgKDV8BBIXZBoWvv/aqjBv7w0InO39lF/lsxQpZu7Y5eLpwr70HSvgTmFWrVvEkoeHfL3kMj8NKHsr0gYBeAQ4r2QaF7L1617eNvbP32lg1xoxAPAH23myDQvbeeOvR96sJCg1fAQSF2QWF6gnCyy+5sPCEoPrvO269RW64ebLU1dcHvwTl5cV/Kbz1+IiRR8nf3nyj1dOGhi8fhpeBAIeVDFBpEgHDBDisZBcUsvcattgtGQ57ryWFYpgIJBBg780uKGTvTbAwPX0pQaHhhScozDYoDINB9VmE6kNfn3zi8Va/Dfnen0+V/rvuJo89Miv4jMLZsx6SxobG2L8QxfBlxvBiCHBYiYHFpQhYKsBhJdugkL3X0m8MjcNm79WIT9cI5CTA3pttUMjem9NCdqQbgkLDC0lQmF1QqFpW4eCUSTcFnew/9KDgicHVq78odDrs0G/KVddcLxeeOyYIClVIeP7ZZ8iVV18bvC2ZL/8EOKz4V3Nm7J8Ah5XsgkL2Xv++n9KYMXtvGoq0gYDZAuy92QWF7L1mr30TR0dQaGJVImMiKEwvKDS81AzPEgEOK5YUimEikECAw0p6QWGCMvBSBAoC7L0sBgTcF2DvTS8odH+1MMOsBQgKsxZO2D5BIUFhwiXEy1MW4LCSMijNIWCgAIcVgkIDl6XXQ2Lv9br8TN4TAfZegkJPlroV0yQoNLxMBIUEhYYvUe+Gx2HFu5IzYQ8FOKwQFHq47I2eMnuv0eVhcAikIsDeS1CYykKikVQECApTYcyuEYJCgsLsVhctVyPAYaUaNV6DgF0CHFYICu1ase6Plr3X/RozQwTYewkK+S4wR4Cg0JxaFB0JQSFBoeFL1LvhcVjxruRM2EMBDisEhR4ue6OnzN5rdHkYHAKpCLD3EhSmspBoJBUBgsJUGLNrhKCQoDC71UXL1QhwWKlGjdcgYJcAhxWCQrtWrPujZe91v8bMEAH2XoJCvgvMESAoNKcWRUdCUEhQaPgS9W54HFa8KzkT9lCAwwpBoYfL3ugps/caXR4Gh0AqAuy9BIWpLCQaSUWAoDAVxuwaISgkKMxuddFyNQIcVqpR4zUI2CXAYYWg0K4V6/5o2XvdrzEzRIC9l6CQ7wJzBAgKzalF0ZEQFLY/rMx4cbnU1tZIjYi0bNos3xncR3bq3cXwSjI8VwQ+X7tRRuzV25XpMA8EECgiwGGl/d774IvLpb5W7bwiGzZukjGH7CDbNNSxfioUmPKvr8qYE/+3NPXsXOEruCwqwN7LekDAfQH23vZB4ZOvfiJ1Ney97q9+82a4cfOWrGXY7j3LDu6+RxfJ/XMWXVcz6OQ7Dt+7f98nZt16Wq+yr+KCRAIEha35VjW3yD8+aZb1auX+80uFhA2dOKwkWmi8OJZA78b6WNdzMQII2CXAYaX93vvfHzVLy+ate++uTQ1SX7fl8MJXeYHR438n407bRw7Zr2/5i7miqAB7LwsDAbcF2Htb1/fjLzbIeyvWsve6veyNnp26zdumofy5l6BQQxkJCjWg0yUCCCCAgNcCHFa8Ln8mkz/i4mdk4tn7ymFDts+kfRpFAAEEbBdg77W9gozfVwGCQg2VJyjUgE6XCCCAAAJeC3BY8br8mUyeoDATVhpFAAGHBNh7HSomU/FKgKBQQ7kJCjWg0yUCCCCAgNcCHFa8Ln8mkycozISVRhFAwCEB9l6HislUvBIgKNRQboJCDeh0iQACCCDgtQCHFa/Ln8nkCQozYaVRBBBwSIC916FiMhWvBAgKNZSboFADOl0igAACCHgtwGHF6/JnMnmCwkxYaRQBBBwSYO91qJhMxSsBgkIN5SYo1IBOlwgggAACXgtwWPG6/JlMnqAwE1YaRQABhwTYex0qJlPxSoCgUEO5CQo1oNMlAggggIDXAhxWvC5/JpMnKMyElUYRQMAhAfZeh4rJVLwSICjUUG6CQg3odIkAAggg4LUAhxWvy5/J5AkKM2GlUQQQcEiAvdehYjIVrwQICjWUm6BQAzpdIoAAAgh4LcBhxevyZzJ5gsJMWGkUAQQcEmDvdaiYTMUrAYJCDeUmKNSATpcIIIAAAl4LcFjxuvyZTJ6gMBNWGkUAAYcE2HsdKiZT8UqAoFBDuQkKNaDTJQIIIICA1wIcVrwufyaTJyjMhJVGEUDAIQH2XoeKyVS8EiAo1FBugkIN6HSJAAIIIOC1AIcVr8ufyeQJCjNhpVEEEHBIgL3XoWIyFa8ECAo1lJugUAM6XSKAAAIIeC3AYcXr8mcyeYLCTFhpFAEEHBJg73WomEzFKwGCQg3lJijUgE6XCCCAAAJeC3BY8br8mUyeoDATVhpFAAGHBNh7HSomU/FKgKBQQ7kJCjWg0yUCCCCAgNcCHFa8Ln8mkycozISVRhFAwCEB9l6HislUvBIgKNRQboJCDeh0iQACCCDgtQCHFa/Ln8nkCQozYaVRBBBwSIC916FiMhWvBAgKNZSboFADOl0igAACCHgtwGHF6/JnMnmCwkxYaRQBBBwSYO91qJhMxSsBgkIN5SYo1IBOlwgggAACXgtwWPG6/JlMnqAwE1YaRQABhwTYex0qJlPxSoCgUEO5CQo1oNMlAggggIDXAhxWvC5/JpMnKMyElUYRQMAhAfZeh4rJVLwSICjUUG6CQg3odIkAAggg4LUAhxWvy5/J5AkKM2GlUQQQcEiAvdehYjIVrwQICjWUm6BQAzpdIoAAAgh4LcBhxevyZzJ5gsJMWGkUAQQcEmDvdaiYTMUrAYJCDeUmKNSATpcIIIAAAl4LcFjxuvyZTJ6gMBNWGkUAAYcE2HsdKiZT8UqAoFBDuQkKNaDTJQIIIICA1wIcVrwufyaTJyjMhJVGEUDAIQH2XoeKyVS8EiAo1FBugkIN6HSJAAIIIOC1AIcVr8ufyeQJCjNhpVEEEHBIgL3XoWIyFa8ECAo1lJugUAM6XSKAAAIIeC3AYcXr8mcyeYLCTFhpFAEEHBJg73WomEzFKwGCQg3lJijUgE6XCCCAAAJeC3BY8br8mUyeoDATVhpFAAGHBNh7HSomU/FKgKBQQ7kJCjWg0yUCCCCAgNcCHFa8Ln8mkycozISVRhFAwCEB9l6HislUvBIgKNRQboJCDeh0iQACCCDgtQCHFa/Ln8nkCQozYaVRBBBwSIC916FiMhWvBAgKNZSboFADOl0igAACCHgtwGHF6/JnMnmCwkxYaRQBBBwSYO91qJhMxSsBgkIN5SYo1IBOlwgggAACXgtwWPG6/JlMnqAwE1YaRQABhwTYex0qJlPxSoCgUEO5CQo1oNMlAggggIDXAhxWvC5/JpMnKMyElUYRQMAhAfZeh4rJVLwSICjUUG6Cwtboq5pb5B+fNMv6jZsLf7FT7y7S0KlOQ3Xo0leB3o31vk6deSPghQCHFS/KnOskCQq5n8t1wdFZRQLcz1XElNtF7L2tqT/+YoO8t2KttGzeeu7dtalB6utqcqsJHfktoJbaNg3lz70EhRrWCUFha/QXlqyUGS8ul9raGlH/RLZs2izfGdxHVFjIFwJ5CHy+dqOM2Kt3Hl3RBwIIaBLgsKIJ3uFuCQq5n3N4eVs5Ne7nzCsbe2/rmsxb/LE8+eonUlezJRjcsHGTjDlkB9mmgQdkzFu97o1IPZelspZhu/csOzmCwrJE6V9AUNj+xnLmwg9kfcum4C/Uk4TnHba9DOjbmD4+LSJQRODlpasJClkZCDguwGHF8QJrmB5BIfdzGpYdXXYgwP2cecuDvbd9UKjCwvCrS6camXB0f2nqXv4JL/Oqy4hsE1jfslne/qhZhu1BUGhk7QgKubE0cmF6PChuLD0uPlP3RoDDijelzm2iBIXcz+W22OioIgHu5ypiyvUi9l6CwlwXHJ11KEBQaPgCISjkxtLwJerd8Lix9K7kTNhDAQ4rHhY94ykTFHI/l/ESo/mYAtzPxQTL4XL2XoLCHJYZXVQoQFBYIZSuywgKubHUtfbot7gAN5asDATcF+Cw4n6N854hQSH3c3mvOfrrWID7OfNWCHsvQaF5q9LfEREUGl57gkJuLA1fot4NjxtL70rOhD0U4LDiYdEznjJBIfdzGS8xmo8pwP1cTLAcLmfvJSjMYZnRRYUCBIUVQum6jKCQG0tda49+iwtwY8nKQMB9AQ4r7tc47xkSFHI/l/eao7+OBbifM2+FsPcSFJq3Kv0dEUGh4bUnKOTG0vAl6t3wuLH0ruRM2EMBDiseFj3jKRMUcj+X8RKj+ZgC3M/FBMvhcvZegsIclhldVChAUFghlK7LCAq5sdS19ui3uAA3lqwMBNwX4LDifo3zniFBIfdzea85+utYgPs581YIey9BoXmr0t8RERQaXnuCwmQ3li0tLXLW90bLgvlPt2pov0GDZf6zz0tDY2PZFfDuO+/I8GEHyW133i0njj6l5PWzfjVTLr7w/ODvjznu2/LQ7Lll2+YC+wS4sbSvZowYgbgCHFbiinF9OQGCwmT3c+Grr57wE5k29c6K7rUWLXxJTjhmZHC/N+SAoeVKVNHfV3pPqPoedeRwaezWTV55Y4n06bNdq/bXrV0rQwcNlBUrVhT9+4oGw0WJBLifS8SXyYvZe5MFhXmee6P/Fpf6dy6TRUKjuQkQFOZGXV1HBIXp3FiG/3AuX7as4oAw7LmSm0J1Q/iH538n4386UdQ/nNPvnZbqjWl1q4dXZSHAjWUWqrSJgFkCHFbMqocLoyEoTH4/1zb4u+FnE4MfzJYKAUsFhWFId/qZY4L7tjhfldwTqva/cdAQ+frBw+SJeXPbBYGqjWNHjpBzzrtApky+haAwTgFSvJb7uRQxU2qKvTdZUBi+Oo9zb/hDmIH7fC34oUc1/56mtGxoJiMBgsKMYNNqlqAw+Y2laqHYP5jhjeL7770XdBI+ZVhbWxv8gxf++VXXXCvTpt4VPFG4/9ADg6cLL7hobMmby/CnyNNnPtzhE4hprRHayVeAG8t8vekNAR0CHFZ0qLvdJ0Fh8vs59c6Nyy8d2+4HsdFAsKnPdoV3gezYr1/wROHeA/eRV15eHNznPbngWbngnO8X3mmi/uzxp+bL4YccWLjvK3U/qO7rwvvAju4J1TgXzP+NHDXqWBl/xbiSQaC6rqO/d/s7Qv/suJ/TX4O2I2DvzS4oTPPcGz3rRv9N7Oidd+atNkZUToCgsJyQ5r8nKEx+Y1kqKIy2HP0JcXPzGpl+3y8KTx6Gf3fDLZNl0o3XBzeaHb2tWD1ROPPBB/gJsebvnay658YyK1naRcAcAQ4r5tTClZEQFCa/n4sedDt37lwIDDsKCtXbf8dfNVFOPf3Mwg96L7v8xyWfgOnoflDNoNw9YTjGa2+4WdT9JEGhud/B3M+ZVxv23uyCwrTPvXE+BsK8lcaIKhEgKKxESeM1BIXJbyxLBYXFPsdB/bRY/QRa3ViGN6HhT6dXrvys8NRhqc825GlCjd8sOXXNjWVO0HSDgEYBDisa8R3tmqAwnfs51Ur0M6HD+7bwbXDFnihUn6HMa+UAACAASURBVFEYvj1O/bBXvSb6VrlK7wfVW5zDoLDUPaEaW/jD5nlz5xAUGvz9zP2cecVh780uKKz037lKzr1t24r+4Ma8VcWIqhUgKKxWLqfXERSmc2NZ7K3H0bd8fLn6y1a/sCT6D+BJp3xXnnvmGTn+xJPklzOmBz+ZLvaZNuHNY0dvS85p2dBNhgLcWGaIS9MIGCLAYcWQQjg0DILCdO7nwlainzN42PARhV9aUk1QWOn9YPTJxGL3hHF/kQBvPdb7Dc79nF7/Yr2z92YXFFb671wl595oWz269wh+8FLuHXfmrTZGVE6AoLCckOa/JyhM58ayXFD49pIlwVOE6qfMG1o2yIABe8q+gwYHvzG5W/fuQVCoPo9m8eI/F/1FJeENK/9Iav6GyaF7bixzQKYLBDQLcFjRXAAHuycoTH4/p97qNmTIAcHnP0ffIhx+FqF6cvDNN/4qF194fnA/F75DJBrwqXs59QtQok8URg+9Hd0P7jdoSOEtzB3dE4YzLXYwj/4wmaBQ7zc693N6/QkKy/vPW/yxqP8Lv7p0qpEJR/eXpu71Hb4463Nv9GO2CArL19HWKwgKDa+cr0Hhq2+tkMefXypnjdpd9tipR6FKLyxZKTMXfiDrWzYFf9bQqU7OO2x7GdC3MfY/mG0/60Z92PXYS39U+KBq9bYS9evef/30b2X0CccFQWF4c9nU1KfVb0+Ovg0mHIi6tqPPMjR86TG8EgLcWLI0EHBfgKDQ/RrnPUNfg8I07+fafhh/+A6P6JN8I474liz525uiPiNQBYUnn3CsjDrmOJk7Z3arj48JP1+r7S8zUW+hK3U/+MobSyT6DpRS94TlgsLw8xLVfWb4VerdKnmvU5/6437OvGr7uvf+x38ul8V/+1ROH7mb9Ntu65k2zaAwzXNvqV+MUuqjucxbaYyoEgGCwkqUNF7jc1D4o7v+HMgP27dvITCsNijUWEK6dkyAG0vHCsp0ECgi4OthhcWQnYDPQSH3c9mtK1quXoD7uertsnqlr3vvbxctk8kPvy51tTVyxIE7FALDaoPCrOpDu34JEBQaXm+Cwq0FUoHhPgP7yoK3Po/9RKHhZWZ4FglwY2lRsRgqAlUK+HpYqZKLl1UgQFDI/VwFy4RLchTgfi5H7Aq78nXvDYPCkCkMDLfbqZc89/bnBb1K33pcITeXIdChAEGh4Qvk6HH/Ies3bHmbLV9bBJr6N0nnXg3B/670rcfYIZCWADeWaUnSDgLmCvh6WDG3IvaP7IiLn5XNmzfbP5EUZ8D9XIqYNBVbgPu52GSZv0DtvXxtFairq5GeuzRJl226Bn9IUMjqyFOAoDBP7Sr6Ov1nf5Qplxwg2zdtCcZ8+VKfaRO+VSWcM08U+lJ9s+fJjaXZ9WF0CKQhQFCYhiJtRAV4h8hWDe7n+N4wQYD7OROq0HoMvu69PFFo3lpkRCIEhYavAoJCPqPQ8CXq3fC4sfSu5EzYQwFfDyseljq3KRMUcj+X22Kjo4oEuJ+riCnXi3zde/mMwlyXGZ1VKEBQWCGUrst8DgrT+K3H6jfhXXf1lbJo4UutSjhgz6/KHffcK126bnmUu6Ov9evWyYXnjpEpd0+TXr16l7ucv3dcgBtLxwvM9BAQEV8PKxQ/OwGfg8I07ufCytz786ny+KOPBP955pgfyFnnnFuyaGnfv6XdXnarjZYrEeB+rhKlfK/xde9N67cec+7Nd7263htBoeEV9jUoLFWWJL/1eMHTT8lHH37Y4U1lsX65MTT8myTn4XFjmTM43SGgQcDXw4oGam+69DUoTPN+7vXXXpVpU+8o/KD3lw8+IMefdHLJH+KWun9Th+mbrr9GTjn1dNlr74EVr0HuByumsuJC7ufMKxN7b+uaJPmtx5x7zVvfto2IoNDwihEUti5QmkGhuuE7+4zvBuGh+qqvrw9uPn///HOFn1arJw5nPDRbJlxxWfBE4ftLl8qVV1wmD8+Zx9OFhn/vZDU8biyzkqVdBMwR4LBiTi1cGQlBYfL7ubZBoWqxbXgX/e/GhsbgHSFHjDxKZtx/bzCA084cI3//77cK7zQZdug35aprrud+0JVvtBjz4H4uBlZOl7L3ZhcUcu7NaRE71A1BoeHFJChMfmMZtlDuJyvLly2Ti84dI/sNHizX3jip0HF40/njCVfL9ddcJdOmzyQkNPz7JsvhcWOZpS5tI2CGAIcVM+rg0igICtO5nwvfehy+7bhcUKh+IDzy6GODd5Ooa88/+wz58YSJ8vhjs0s+Ucj9oEvfeaXnwv2ceXVm780uKGxbbf6dM2/9mzYigkLTKtJmPASF6dxYqlaKBYXqp9Pjxv6w0MnOX9lFPluxQtaubQ6eLlRvSQl/ArNq1SqeJDT8+yWP4XFjmYcyfSCgV4DDil5/F3snKEzvfk61pALDXz/+mEy6farcNWVy4XOkiz1RGP2MafW63fcYIH966Y+tgkLuB138rut4TtzPmVdz9t5sg0L+nTNvzZs8IoJCk6sjIgSF6d1Ytg0K1U9SLr/kwsITguq/77j1Frnh5slSV18f/BKUlxf/pfDWY/XWlb+9+Uarpw0NXz4MLwMBbiwzQKVJBAwT4LBiWEEcGA5BYXr3c2FL6r7uvaVLZdHCFxMFhdwPOvANVsUUuJ+rAi3jl7D3ZhcU8u9cxovXweYJCg0vKkFhejeWxYLCMBhUn0Wo/v7JJx5v9duQ1U+e+++6mzz2yKzgJnT2rIdEfeZNR79lz/AlxfASCnBjmRCQlyNggQCHFQuKZNkQCQqT38+p+7QuXbrK8COODBor9nSguuaeu24P3gGi7teibz0OD8p33/ug/Hzq7YUnCqM/KOZ+0LJvrATD5X4uAV5GL2XvzTYo5Nyb0cJ1tFmCQsMLS1CY/MYy+pPntr/1WN1QTpl0U3DJ/kMPCp4YXL36i0Kn4Ydcqw/DVkGhuulUn29z5dXXxvpNeYYvM4YXQ4AbyxhYXIqApQIcViwtnMHDJihMfj/X9sP41T2a+kzp6NvpDjp4mDR2a5SLLhkX3LOp327cq/e28vST/xYMQP3iEhU0hvd/YRvcDxr8zZPR0Lifywg2QbPsvdkFhapl/p1LsDg9fClBoeFFJyhMfmNpeIkZnmUC3FhaVjCGi0AVAhxWqkDjJR0KEBRyP8e3iFkC3M+ZVQ81Gvbe9IJC86rLiGwTICg0vGIEhdxYGr5EvRseN5belZwJeyjAYcXDomc8ZYJC7ucyXmI0H1OA+7mYYDlczt5LUJjDMqOLCgUICiuE0nUZQSE3lrrWHv0WF+DGkpWBgPsCHFbcr3HeMyQo5H4u7zVHfx0LcD9n3gph7yUoNG9V+jsigkLDa09QyI2l4UvUu+FxY+ldyZmwhwIcVjwsesZTJijkfi7jJUbzMQW4n4sJlsPl7L0EhTksM7qoUICgsEIoXZcRFHJjqWvt0W9xAW4sWRkIuC/AYcX9Guc9Q4JC7ufyXnP017EA93PmrRD2XoJC81alvyMiKDS89gSF3FgavkS9Gx43lt6VnAl7KMBhxcOiZzxlgkLu5zJeYjQfU4D7uZhgOVzO3ktQmMMyo4sKBQgKK4TSdRlBITeWutYe/RYX4MaSlYGA+wIcVtyvcd4zJCjkfi7vNUd/HQtwP2feCmHvJSg0b1X6OyKCQsNrT1DIjaXhS9S74XFj6V3JmbCHAhxWPCx6xlMmKOR+LuMlRvMxBbifiwmWw+XsvQSFOSwzuqhQgKCwQihdlxEUtr+xnPHicqmtrZEaEWnZtFm+M7iP7NS7i64SWdfvPbP+S8Ycv5d0797JurGbMODP126UEXv1NmEojAEBBDIS4LCSEazHzRIUcj/n8fI3curcz5lXFvbe9kHhk69+InU16tQrsmHjJhlzyA6yTUOdecVjRM4JbNy8JWsZtnvPsnO779FFcv+cRdfVDDr5jsP37t/3iVm3ntar7Ku4IJEAQWFrvlXNLfKPT5plvVq5//xSIWFDJ/7BrHShjR7/Oxl32j5yyH59K30J17UR6N1YjwkCCDgswGHF4eJqmhpBIfdzmpYe3XYgwP2cWcuDvbd1PT7+YoO8t2KttGzeeu7dtalB6uu2BId8IZC1gFpq2zSUP/cSFGZdiSLtExRqQHe8yyMufkYmnr2vHDZke8dnyvQQQACB6gQ4rFTnxqtKCxAUsjoQQACBjgXYe1khCNgpQFCooW4EhRrQHe+SoNDxAjM9BBBILMBhJTEhDbQRIChkSSCAAAIEhawBBFwUICjUUFWCQg3ojndJUOh4gZkeAggkFiAoTExIAwSFrAEEEEAglgB7bywuLkbAGAGCQg2lICjUgO54lwSFjheY6SGAQGIBDiuJCWmAoJA1gAACCMQSYO+NxcXFCBgjQFCooRQEhRrQHe+SoNDxAjM9BBBILMBhJTEhDRAUsgYQQACBWALsvbG4uBgBYwQICjWUgqBQA7rjXRIUOl5gpocAAokFOKwkJqQBgkLWAAIIIBBLgL03FhcXI2CMAEGhhlIQFGpAd7xLgkLHC8z0EEAgsQCHlcSENEBQyBpAAAEEYgmw98bi4mIEjBEgKNRQCoJCDeiOd0lQ6HiBmR4CCCQW4LCSmJAGCApZAwgggEAsAfbeWFxcjIAxAgSFGkpBUKgB3fEuCQodLzDTQwCBxAIcVhIT0gBBIWsAAQQQiCXA3huLi4sRMEaAoFBDKQgKNaA73iVBoeMFZnoIIJBYgMNKYkIaIChkDSCAAAKxBNh7Y3FxMQLGCBAUaigFQaEGdMe7JCh0vMBMDwEEEgtwWElMSAMEhawBBBBAIJYAe28sLi5GwBgBgkINpSAo1IDueJcEhY4XmOkhgEBiAQ4riQlpgKCQNYAAAgjEEmDvjcXFxQgYI0BQqKEUBIUa0B3vkqDQ8QIzPQQQSCzAYSUxIQ0QFLIGEEAAgVgC7L2xuLgYAWMECAo1lIKgUAO6410SFDpeYKaHAAKJBTisJCakAYJC1gACCCAQS4C9NxYXFyNgjABBoYZSEBRqQHe8S4JCxwvM9BBAILEAh5XEhDRAUMgaQAABBGIJsPfG4uJiBIwRICjUUAqCQg3ojndJUOh4gZkeAggkFuCwkpiQBggKWQMIIIBALAH23lhcXIyAMQIEhRpKQVCoAd3xLgkKHS8w00MAgcQCHFYSE9IAQSFrAAEEEIglwN4bi4uLETBGgKBQQykICjWgO94lQaHjBWZ6CCCQWIDDSmJCGiAoZA0ggAACsQTYe2NxcTECxggQFGooBUGhBnTHuyQodLzATA8BBBILcFhJTEgDBIWsAQQQQCCWAHtvLC4uRsAYAYJCDaUgKNSA7niXBIWOF5jpIYBAYgEOK4kJaYCgkDWAAAIIxBJg743FxcUIGCNAUKihFASFGtAd75Kg0PECMz0EEEgswGElMSENEBSyBhBAAIFYAuy9sbi4GAFjBAgKNZSCoFADuuNdEhQ6XmCmhwACiQU4rCQmpAGCQtYAAgggEEuAvTcWFxcjYIwAQaGGUhAUakB3vEuCQscLzPQQQCCxAIeVxIQ0QFDIGkAAAQRiCbD3xuLiYgSMESAo1FAKgkIN6I53SVDoeIGZHgIIJBbgsJKYkAYIClkDCCCAQCwB9t5YXFyMgDECBIUaSkFQqAHd8S4JCh0vMNNDAIHEAhxWEhPSAEEhawABBBCIJcDeG4uLixEwRoCgUEMpCAo1oDveJUGh4wVmegggkFiAw0piQhogKGQNIIAAArEE2HtjcXExAsYIEBRqKAVBoQZ0x7skKHS8wEwPAQQSC3BYSUxIAwSFrAEEEEAglgB7bywuLkbAGAGCQg2lICjUgO54lwSFjheY6SGAQGIBDiuJCWmAoJA1gAACCMQSYO+NxcXFCBgjQFCooRQEhRrQHe+SoNDxAjM9BBBILMBhJTEhDRAUsgYQQACBWALsvbG4uBgBYwQICjWUgqBQA7rjXRIUOl5gpocAAokFOKwkJqQBgkLWAAIIIBBLgL03FhcXI2CMAEGhhlIQFGpAd7xLgkLHC8z0EEAgsQCHlcSENEBQyBpAAAEEYgmw98bi4mIEjBEgKNRQCoJCDeiOd0lQ2LrAa9ZvlLc+XCPrNm4u/MVOvbtIQ6c6x1cC0zNJoGdDndTW1Jg0JK/HwmHF6/JnMvlvXfqsTLn4APnaHr0zad+2Rlc1t8g/PmmW9ey9tpXOqfH2bqx3aj62T4a9t3UFP/5ig7y3Yq20bN56Rtm1qUHq67hftH2t2zJ+tdS2aSj/7yRBoYaKEhRqQHe8S4LC1gV+c/mXcsu/L5W62hpR227Lps3yncF9RIWFfCGQh8DqdZvk67ttI1071ebRHX1UIMBhpQIkLoklQFDYmuuFJStlxovLpZa9N9Y64uL0BD5fu1FG7EVwn55o8pbYe1sbzlv8sTz56idS988fJG/YuEnGHLKDbNPAwwzJVxstlBNQP8dT5+Jhu/csd6kQFJYlSv8CgsL0TX1vkaCwfVA45Zn3Ze2GjcFfqCcJzztsexnQt9H3pcL8cxJ4Y9ka2X+XHgSFOXlX0g2HlUqUuCaOAEFh+6Bw5sIPZH3LJvbeOAuJa1MTeHnpaoLC1DTTaYi9t31QqMLC8KtLpxqZcHR/aepe/gmvdCpCKz4LrG/ZLG9/1CzD9iAoNHIdEBQaWRarB0VQSFBo9QJ2cPAEheYVlcOKeTWxfUQEhQSFtq9h18ZPUGheRdl7CQrNW5X+joig0PDaExQaXiALh0dQSFBo4bJ1esgEheaVl8OKeTWxfUQEhQSFtq9h18ZPUGheRdl7CQrNW5X+joig0PDaExQaXiALh0dQSFBo4bJ1esgEheaVl8OKeTWxfUQEhQSFtq9h18ZPUGheRdl7CQrNW5X+joig0PDaExQaXiALh0dQSFBo4bJ1esgEheaVl8OKeTWxfUQEhQSFtq9h18ZPUGheRdl7CQrNW5X+joig0PDaExQaXiALh0dQSFBo4bJ1esgEheaVl8OKeTWxfUQEhQSFtq9h18ZPUGheRdl7CQrNW5X+joig0PDaExQaXiALh0dQSFBo4bJ1esgEheaVl8OKeTWxfUQEhQSFtq9h18ZPUGheRdl7CQrNW5X+joig0PDaExQaXiALh0dQSFBo4bJ1esgEheaVl8OKeTWxfUQEhQSFtq9h18ZPUGheRdl7CQrNW5X+joig0PDaExQaXiALh0dQmE5QePWEn8i0qXcGjR1z3LflodlzS66GRQtfkhOOGSnzn31ehhwwNJVV8+4778jwYQfJbXfeLSeOPqVom7N+NVMuvvD8Dse4bu1aGTpooKxYsUJeeWOJ9OmzXSrjo5HKBQgKK7fK60oOK3lJ+9MPQWE6QaENe6+aqdr3Rx05XBq7dSu6t1ayP/vz3aFnpgSFetw76pW9N1lQ2NLSImd9b7QsmP90q4b2GzQ4OIM0NDaWLXol5wvVSJx/i8t2ygVGChAUGlmWrYMiKDS8QBYOj6AweVDYNvi74WcTg7CwVAhYKigMQ7rTzxwj4386MdZqKreRqz7/8PzvgnbVZj793mntgkrVxrEjR8g5510gUybfQlAYqwLpXUxQmJ5lWi1xWElLknZCAYLC5EGhDXuvmqXa279x0BD5+sHD5Il5c9vtrZXsz3znZC9AUJi9cdwe2HuTBYXhq8PAcPmyZRUHhOFry50v1HXqBx3jrxgX/Nv29pIlwQ9Fps98uOSDC3HXAdebIUBQaEYdSo6CoNDwAlk4PILC5EGh2iAvv3Rsu+Ateohp6rNd4Ym/Hfv1C54o3HvgPvLKy4tF/WTvyQXPygXnfL/wUz/1Z48/NV8OP+RAef+994JBhj8BrK2tDZ76C/9cbcb7Dz2w0H74vy+4aGzRwDF8sqHUJh7d8HmiMP9vaoLC/M3L9chhpZwQfx9XgKAweVBoy96rxrlg/m/kqFHHFg7TpfbWcvtz3HXG9ZULEBRWbpXXley92QWF4cMJ5c4YV11zrUybelfwjqVS5wv1AMJLL/whOAeFZ5RqHnrIa13RT3UCBIXVueX2KoLC3Ki96YigMHlQGN1sO3fuXAgMOwoK1U/bxl81UU49/cwg4FOh3mWX/zgIAIttrtGf6DU3r5Hp9/2i1U8Fw7+/4ZbJMunG64NQsdTbn9WGPvPBB0o+MUhQqPfbn6BQr3+x3jmsmFcT20dEUJg8KLRh7w3HeO0NN4vau8OnbkoFheX2Z9vXvcnjJyg0rzrsvdkFhdGWOzpjVHK+iJ4benTvUfIsY94KY0RxBAgK42hpuJagUAO6410SFCYPCsMWop8xpJ7WC58cVD9hK/ZEofrzgft8LdhQVbCnXhMNCot9tkjYrgoao6FkuJGvXPlZ4cnDYp89UsnTCgSFer/pCQr1+hMUmufv4ogICpMHhTbsvWo/DX+wN2/unA6Dwkr2Zxe/F0yZE0GhKZXYOg6CwuyCwkrPGOH5paPzRdunE9Wo1cMQcT9GybwVyIiiAgSFhq8HgkLDC2Th8AgK0wsKVUvRzxk8bPiIwi8tqSYojAZ2X67+stUvK4lu8NEnE48/8ST55YzpRTfoMEws9Zbk6KGr3FMPFi51a4ZMUGheqTismFcT20dEUJheUGjq3hvnFwlUuj/bvu5NHj9BoXnVYe/NLiis9Ixx0infleeeeUY6Ol9ER1nJZxqat9IYUSUCBIWVKGm8hqBQI76jXRMUJg8K1VuFhgw5IPjQ3ugGGX2i8M03/hr8xuHoE4HRgE999of6BSjRJwpLfTjwhpYNMmDAnrLvoMHBbzPbb9CQwluYVTuLF/+53S8rCQPMtm9JLnY44YlCvd/sBIV6/Yv1zmHFvJrYPiKCwuRBoQ17b3SWxQ7m0Y8d6egjQ2xf7zaMn6DQvCqx9+YTFEZ/AUnbM0a37t2DoLDU+aLtquEMYd73UVojIihMSzKjdggKM4L1uFlfg8KPV66Vf/3N23L6yN2k33aNhRXw5vIvZcoz78vaDRuDP2voVCfnHba9DOi79Zq2y6XtI/fh4/bRpwlGHPEtWfK3N0V9TpEKEE8+4VgZdcxxMnfO7FZvFVYHn2lT7wz+LPrLTNTbjNUvPxl76Y8KHyas3gbQ2K1b8FmD0ScOw8CxqalP4XMMo2+LDsevrvuXW24rfEZi+HmJqt3wi7cO5P+PA0Fh/ubleuSwUk6Iv48r4GtQ+MY/VslvXnqv3d77wpKVMnPhB7K+ZZNTe28lQeFOO+8c/CAx+qX251KfMxx3rXF9ZQIEhZU55XmVr3vvCy9/KK//faWcemR/2XabLgXyeYs/FvV/4VeXTjUy4ej+0tS9vsOyFPutx20/47XUGePXT/9WRp9wXBAUFjtfqI7Dj01Q/zv6sUh5rhX6yl6AoDB740Q9EBQm4uPFRQR8DQo/+LRZ1PdTXW2NHHHgDnLqkbvKV/5XN6kmKGRhIZCmAEFhmprptOXrYSUdPVopJuBrUPjqWyvkR3f9ubD3hj+sqyYoZGUhkKYAQWGamum05eve+9tFy2Tyw69L5061ctw3di4EhtUGhelUg1Z8FyAoNHwFEBQaXiALh+d7UBgt2bB9+8qhB+4oj776WawnCi0sO0M2WICg0Lzi+HpYMa8S7ozI96AwrGT4w7o99+wjT76xMtYThe6sBmZiggBBoQlVaD0GX/feMCgMNcLAcJvte8iCN1cWkCp9otC8yjIiGwUICg2vGkGh4QWycHgqKNy82cKBZzjkXv16ScN23YMeKnnrcYZDoWkPBQgKzSu6r4cV8yrhzoiOHvcfsn7DlrfZ8iVSW1MjvXfZVjr3amDvZUFoESAo1MLeYaejr/qDrPh8nXkD0zSiuroa6blLk3TZpmswAoJCTYXwtFuCQsMLT1BoeIEsHJ6vTzWEbz2OlmyPnXrIiIP7ybPvNPNEoYVr2ZUhExSaV0mCQvNqYvuIfL2fC996HK3ffgO2lcH79pXn313DE4W2L2yLx09QaHHxHBt62ycK1fTUu5767bqt/PHd1YXZEhQ6VnjDp0NQaHiBfL2xNLwsVg+PoFBEBYRnjdo92IT5jEKrl7MTgycoNK+MBIXm1cT2Efl6PxcNClVA+P1Ru4n6/3xGoe0r2v7xExTaX0NXZhANCtXZRJ1R1FmFzyh0pcJ2zoOg0PC6+XpjaXhZrB6ez0Hhzx54pRAQhkWsNii89+dT5fFHHwmaOXPMD+Ssc84tuS7Wr1snF547RqbcPU169eqdeP2k3V7iAdFAIgGCwkR8mbyYoDATVq8b9fV+TgWFv5z/90JAGC6CaoNC9l6vv41SnTxBYaqcNJZAQAWFL732USEgDJuKGxSq33Z83dVXBr+VOPo1YM+vyh333Ctdum55C3NHX5wxygn58/cEhYbX2tcbS8PLYvXwfA0KN27aHPzWxbZf1QSFr7/2qkybekdh0/3lgw/I8SedXDIELLXpqg39puuvkVNOPV322ntgxeuKTbxiKisuJCg0r0wEhebVxPYR+Xo/V2rvrSYoZO+1/bvArPETFJpVD59HU+rfybhBYdRwwdNPyUcfftjhgwzFzDlj+LwSW8+doNDwteDrjaXhZbF6eL4GhaWKlkZQqNpuu7FG/7uxoTF4ovCIkUfJjPvvDYZy2plj5O///Vbhp37DDv2mXHXN9XL2Gd8NNnb1VV9fH4SRv3/+ucLTi+qngTMemi0TrrgseELx/aVL5corLpOH58xL5WlFqxe3pYMnKDSvcASF5tXE9hFxP9e6gmkEhey9tn9X6B0/QaFef3ovL5BmUKjOJZwxyptzxVYBgkLDVwM3loYXyMLhERS2Llo1QaFqIXz7U/i243JBodqcRx59bPCTPXXt+WefIT+eMFEef2x2yScKly9bJhedO0b2GzxYrr1xUmHgYV8/nnC1XH/NVTJt+kxCQgu/F8MhExSaVzyCQvNqYvuIuJ9LHhSy99r+XWDW+AkKzaoHo2kvkGZQ2LZ1zhisuHICTcldcgAAIABJREFUBIXlhDT/PTeWmgvgYPcEhekEhWErKjD89eOPyaTbp8pdUyYXPoew2BOF0c8oVK/bfY8B8qeX/tgqKFRvrRo39oeFQe78lV3ksxUrZO3a5uDpQvUW5fCngqtWreJJQge+RwkKzSsiQaF5NbF9RNzPpRMUsvfa/p1gzvgJCs2pBSMpLpB2UMgZg5UWR4CgMI6Whmu5sdSA7niXBIXpBoWqNfU5IO8tXSqLFr6YKChUP927/JILC08Iqv++49Zb5IabJ0tdfX3wAcUvL/5L4a3H6q3Mf3vzjVZPGzq+fJ2cHkGheWUlKDSvJraPiPu5dINC9l7bvyP0j5+gUH8NGEHHAmkGhZwxWG1xBQgK44rlfD03ljmDe9AdQWHyoFAFg126dJXhRxwZNFbs6UB1zT133R488ac+ozD61uNws7773gfl51NvLzxRGA0G1WcRqjaefOLxVr+pTPXVf9fd5LFHZgWh5OxZDwXtd/Rblz1Y1lZPkaDQvPIRFJpXE9tHxP1c8qCQvdf27wKzxk9QaFY9GE17gbSDwvDhA84YrLZKBAgKK1HSeA03lhrxHe2aoDB5UNj2A4HVLyJRnyEYfaT/oIOHSWO3RrnoknFBkKd+u3Gv3tvK00/+WzAA9YtLVNCoDj5TJt0kYRvhf6tr9h96UPDE4OrVXxQGHf7SE/XLUVRQqNpWn3d45dXXxvrNyY4ubyunRVBoXtkICs2rie0j4n4ueVDI3mv7d4FZ4ycoNKsejCbboFC1zhmDVRZHgKAwjpaGa7mx1IDueJcEhcmDQseXCNPLWYCgMGfwCrojKKwAiUtiCXA/lzwojAXOxQiUESAoZImYLpDkiULT58b4zBcgKDS8RtxYGl4gC4dHUEhQaOGydXrIBIXmlZeg0Lya2D4i7ucICm1fw66Nn6DQtYq6Nx+CQvdqatOMCAoNrxY3loYXyMLhERQSFFq4bJ0eMkGheeUlKDSvJraPiPs5gkLb17Br4ycodK2i7s2HoNC9mto0I4JCw6vFjaXhBbJweASFBIUWLlunh0xQaF55CQrNq4ntI+J+jqDQ9jXs2vgJCl2rqHvzISh0r6Y2zYig0PBqcWNpeIEsHB5BIUGhhcvW6SETFJpXXoJC82pi+4i4nyMotH0NuzZ+gkLXKurefAgK3aupTTMiKDS8WtxYGl4gC4dHUEhQaOGydXrIBIXmlZeg0Lya2D4i7ucICm1fw66Nn6DQtYq6Nx+CQvdqatOMCAoNrxY3loYXyMLhERQSFFq4bJ0eMkGheeUlKDSvJraPiPs5gkLb17Br4ycodK2i7s2HoNC9mto0I4JCw6vFjaXhBbJweASFBIUWLlunh0xQaF55CQrNq4ntI+J+jqDQ9jXs2vgJCl2rqHvzISh0r6Y2zYig0PBqcWNpeIEsHB5BYfug8JZ/Xyp1tTVSIyItmzbLdwb3kZ16d7GwugzZRoHV6zbJ13fbRrp2qrVx+E6OmaDQybJqnRT3c+2DwhkvLpda9l6t69Lnzj9fu1FG7NXbZwLmbriACgqffPUTqatRJxSRDRs3yZhDdpBtGuoMHznDc0Fg4+Yt5+Jhu/csO537Hl0k989ZdF3NoJPvOHzv/n2fmHXrab3KvooLEglwY5mIjxcXESAobI2yZv1GeevDNbJO/Wv4zy8VEjZ0YhPmGyg/gZ4NdVL7zxvB/Hqlp1ICBIWsjbQFuJ9rLbqquUX+8UmzrGfvTXup0V4Mgd6N9TGu5lIE8hX4+IsN8t6KtdKyeesZZdemBqmv2xIc8oVA1gJqqW3TUP7fSYLCrCtRpH1uLDWgO94lQaHjBWZ6CCCQWICgMDEhDbQR4H6OJYEAAggggAACLgoQFGqoKjeWGtAd75Kg0PECMz0EEEgsQFCYmJAGCApZAwgggAACCCDggQBBoYYiExRqQHe8S4JCxwvM9BBAILEAQWFiQhogKGQNIIAAAggggIAHAgSFGopMUKgB3fEuCQodLzDTQwCBxAIEhYkJaYCgkDWAAAIIIIAAAh4IEBRqKDJBoQZ0x7skKHS8wEwPAQQSCxAUJiakAYJC1gACCCCAAAIIeCBAUKihyASFGtAd75Kg0PECMz0EEEgsQFCYmJAGCApZAwgggAACCCDggQBBoYYiExRqQHe8S4JCxwvM9BBAILEAQWFiQhogKGQNIIAAAggggIAHAgSFGopMUKgB3fEuCQodLzDTQwCBxAIEhYkJaYCgkDWAAAIIIIAAAh4IEBRqKDJBoQZ0x7skKHS8wEwPAQQSCxAUJiakAYJC1gACCCCAAAIIeCBAUKihyASFGtAd75Kg0PECMz0EEEgsQFCYmJAGCApZAwgggAACCCDggQBBoYYiExRqQHe8S4JCxwvM9BBAILEAQWFiQhogKGQNIIAAAggggIAHAgSFGopMUKgB3fEuCQodLzDTQwCBxAIEhYkJaYCgkDWAAAIIIIAAAh4IEBRqKDJBoQZ0x7skKHS8wEwPAQQSCxAUJiakAYJC1gACCCCAAAIIeCBAUKihyASFGtAd75Kg0PECMz0EEEgsQFCYmJAGCApZAwgggAACCCDggQBBoYYiExRqQHe8S4JCxwvM9BBAILEAQWFiQhogKGQNIIAAAggggIAHAgSFGopMUKgB3fEuCQodLzDTQwCBxAIEhYkJaYCgkDWAAAIIIIAAAh4IEBRqKDJBoQZ0x7skKHS8wEwPAQQSCxAUJiakAYJC1gACCCCAAAIIeCBAUKihyASFGtAd75Kg0PECMz0EEEgsQFCYmJAGCApZAwgggAACCCDggQBBoYYiExRqQHe8S4JCxwvM9BBAILEAQWFiQhogKGQNIIAAAggggIAHAgSFGopMUKgB3fEuCQodLzDTQwCBxAIEhYkJaYCgkDWAAAIIIIAAAh4IEBRqKDJBoQZ0x7skKHS8wEwPAQQSCxAUJiakAYJC1gACCCCAAAIIeCBAUKihyASFGtAd75Kg0PECMz0EEEgsQFCYmJAGCApZAwgggAACCCDggQBBoYYiExRqQHe8S4JCxwvM9BBAILEAQWFiQhogKGQNIIAAAggggIAHAgSFGopMUKgB3fEuCQodLzDTQwCBxAIEhYkJaYCgkDWAAAIIIIAAAh4IEBRqKDJBoQZ0x7skKHS8wEwPAQQSCxAUJiakAYJC1gACCCCAAAIIeCBAUKihyASFGtAd75Kg0PECMz0EEEgsQFCYmJAGCApZAwgggAACCCDggQBBoYYiExRqQHe8S4JCxwvM9BBAILEAQWFiQhogKGQNIIAAAggggIAHAgSFGopMUKgB3fEuCQodLzDTQwCBxAIEhYkJaYCgkDWAAAIIIIAAAh4IEBRqKDJBoQZ0x7skKHS8wEwPAQQSCxAUJiakAYJC1gACCCCAAAIIeCBAUKihyASFGtAd75Kg0PECMz0EEEgsQFCYmJAGCApZAwgggAACCCDggQBBoYYiExRqQHe8S4JCxwvM9BBAILEAQWFiQhogKGQNIIAAAggggIAHAgSFGopMUKgB3fEuCQpbF3jDxs3yyRcbZOPmzYW/6NlQL53qahxfCUzPJIEu9bVSw5IzpiQEhcaUwpmBcD/XupRrN2ySz75sYe91ZoXbOZGunWrtHDijRgABBAwSICjUUAxuLDWgO94lQWHrAr+5/Eu5ef67Ule7JaXZuGmzHLdfH9mxVxfHVwLTM0Vg/cZNcvBuPYUDiykVESEoNKcWroyE+7nWlXxhyUp58MXl8s+tl73XlYVu0TzWtWySEXv1tmjEDBUBBBAwU4CgUENduLHUgO54lwSF7YPCKc+8L2s3bAz+oqFTnZx32PYyoG+j4yuB6Zki8MayNbL/Lj0ICk0piBAUGlQKZ4bC/Vz7oHDmwg9kfcsm9l5nVrldE3l56WqCQrtKxmgRQMBQAYJCDYXhxlIDuuNdEhQSFDq+xK2bHkGheSXjiULzamL7iLifIyi0fQ27Nn6CQtcqynwQQECXAEGhBnluLDWgO94lQSFBoeNL3LrpERSaVzKCQvNqYvuIuJ8jKLR9Dbs2foJC1yrKfBBAQJcAQaEGeW4sNaA73iVBIUGh40vcuukRFJpXMoJC82pi+4i4nyMotH0NuzZ+gkLXKsp8EEBAlwBBoQZ5biw1oDveJUEhQaHjS9y66REUmlcygkLzamL7iLifIyi0fQ27Nn6CQtcqynwQQECXAEGhBnluLDWgO94lQSFBoeNL3LrpERSaVzKCQvNqYvuIuJ8jKLR9Dbs2foJC1yrKfBBAQJcAQaEGeW4sNaA73iVBIUGh40vcuukRFJpXMoJC82pi+4i4nyMotH0NuzZ+gkLXKsp8EEBAlwBBoQZ5biw1oDveJUEhQaHjS9y66REUmlcygkLzamL7iLifIyi0fQ27Nn6CQtcqynwQQECXAEGhBnluLDWgO94lQWE6QeHVE34i06beGTR2zHHflodmzy25chYtfElOOGakzH/2eRlywNBUVti777wjw4cdJLfdebecOPqUom3O+tVMufjC8zscYyXXpDJgGikpQFBo3uIgKDSvJraPiPu5dIJCG/ZeNVO17486crg0dusmr7yxRPr02a4VAHuv/u9ogkL9NWAECCDghgBBoYY6cmOpAd3xLgkKkweFbYO/G342MQgLS4WApYLCdWvXytBBA+X0M8fI+J9OjLXyygWFqs8/PP+7oF11sJp+77R2QWUl18QaFBdXJUBQWBVbpi8iKMyU18vGuZ9LHhTasPeqWaq9/RsHDZGvHzxMnpg3t11QGN17VWB4+aVjU/1BopffYFVMmqCwCjReggACCBQRICjUsCy4sdSA7niXBIXJg8JSN/bRQ0xTn+0KT/zt2K9f8ETh3gP3kVdeXiz7DRosTy54Vi445/uyYP7TwYDUnz3+1Hw5/JAD5f333iv8mXoKsba2NggUwz+fPvNh2X/ogYX2w/99wUVjiwaO4ZMN6nWlnj6s5BrHvzW0TY+gUBt9yY4JCs2rie0j4n4ueVBoy96rxrlg/m/kqFHHyvgrxhV9ojDUUD/Im/ngAx1eY/vaN3X8BIWmVoZxIYCAbQIEhRoqxo2lBnTHuyQoTB4Uhk8CquCuc+fOhScBOgoK1VuQxl81UU49/cwg4FOh3mWX/7jkE4XRJwabm9fI9Pt+EfTT0NgYTCD8+xtumSyTbrw+CBpLvf25koNIJdc4/q2hbXoEhdroCQrNo3d2RNzPJQ8Kbdh7wzFee8PNovbuYkFhS0uLnPW90cEPCqP3EM4ufkMnRlBoaGEYFgIIWCdAUKihZNxYakB3vEuCwuRBYdhC9DOG1NN64ZODKtAr9kSh+vOB+3wtCAdVsKdeE33rcfTwEPYRtquCxuiBIgwKV678LGgrGiJGZ1jJk4KVXOP4t4XW6REUauUv2jlPFJpXE9tHxP1c8qDQhr1X3ReEP9ibN3dO2ScKw/uIjp74t33tmzp+gkJTK8O4EEDANgGCQg0V48ZSA7rjXRIUphcUqpainzN42PARhV9aUk1QqA4M4dMHX67+stUvK4mGiNEnE48/8ST55YzpwdOKbT/nMAwTS70lWY2/kmsc/5bQPj2CQu0laDcAgkLzamL7iLifSy8oNHXvLfbDPjXWjn6Yxx6s7zuboFCfPT0jgIBbAgSFGurJjaUGdMe7JChMHhSqt+kOGXJA8Hl/0bcIR58ofPONvwa/cTj6RGA04FO/rVj9ApToE4XRoPDtJUuC35ioXr+hZYMMGLCn7DtocPB2pf0GDSm8hVm1s3jxn9v9spIwwGz7luTooSR863NHb1t2/NvBiOkRFBpRhlaDICg0rya2j4j7ueRBoQ17b3SWxX74p35wt9POO0tDQ2NwD8EThfq+swkK9dnTMwIIuCVAUKihntxYakB3vEtfg8KPV66Vx557V049sr9su02XQpXfXP6lTHnmfVm7YWPwZw2d6uS8w7aXAX23fBZgsa/o5ySpvw+f5os+TTDiiG/Jkr+9KepzilSAePIJx8qoY46TuXNmt3q6QB18pk29s90vM1FvM1a//GTspT8q/OIS9Tbjxm7dgg89jz5xGAaOTU19Cm9Bjr4tOpyDuu5fbrmt8BmJ6rCiwszol7qm1GcdOv6toW16BIXa6Et2TFBoXk1sH5Gv93Nv/GOV/H7xB+323heWrJSZCz+Q9S2bnNp7KwkKLx8/ofAZhdF7CNvXuG3jJyi0rWKMFwEETBUgKNRQGV9vLDVQe9Olr0HhB582i/p+6typVo77xv/f3r3HSVHe+R7/MRfmwnC/BC8oanB5aVZBRTbHNS4ePUQN0ZcGdePlYEJM8EWM1wgschDjBRNUUFk2IiFRItGQRLO4rlnXxCjLSVRikiMvMclR5IBoRNCRGebGeT2F1XYP09PVXdX9e+p5PvwVmern8v79piv1pap7lEz974fK8EH1UkpQ6E2zsNGKCBAUVoS5qEkICovi4uAIAr7+/7mXX9sh1yx+IXPuDf+xrpSgMAIzhyAQWYCgMDIVByKAAAK9ChAUKjSIr//HUoHamyl9DwrDQldX9ZHTTjxA/u64A+QHv/1rUXcUetMsbLQiAgSFFWEuahKCwqK4ODiCgK//fy4MCkOi8B/rRh8xRH78u3eLuqMwAjOHIBBZgKAwMhUHIoAAAgSFtvWAr//H0rY6uLSeM67+D2lqqA3+dd+nP52de8U8ftz9T1VVHxl4wECpH94U/CjKo8c+ubHX8gsQFJbfuNgZCAqLFeP4QgJfX/S/5Z339kh1dZ9Chzr187b2Ttnxftt+e6qp6SMDDx4ifQc1cO51quLp2QxBYXpqxUoRQMBuAe4oVKgPQaECuuNTfnHer2X2pZ+S4YPrHd9p7vbeea9Vrrr7tzl/edDwRpk08SB57q022dMR/TMKvYJjs2UXICgsO3HRExAUFk3GCwoItOzplF3N+wdmrsNtfH2nfOt7f8jZ5icP7i/Hjxsp69/awx2FrjeAxfsjKLS4OCwNAQRSJUBQqFAugkIFdMen9LWnws8oNOU1AeFFkw8PHj3etH130V9m4niLsL0KCxAUVhg8wnQEhRGQOASBCALZjx6bgPDSM4+Qk44ZIXxGYQQ8DimrAEFhWXkZHAEEPBIgKFQotq+hjgK1N1P62lMmKPzmvS9mAkLzGYXmT6lfZrLsviWy5kcPB2NcMu3LcumXpuftobY9e2TG9Gmy6J6lMmjQ4Ni9lvR4sRfEALEECApj8ZXlxQSFZWFlUA8FTFC4dM2rmYAwJCg1KOTc62ETlWnLBIVlgmVYBBDwToCgUKHkvoY6CtTeTOlrT3V27Q1qHAaEYcFLCQr/+PuXZemSu+Sue5dJXX29fP+B++Xs876QNwTMF+x1dHTIrQvmyfkXXiRjjzo6cg8SFEamSsWBBIX2lYmg0L6asKJ0CrS1d/X4mcilBIWce9PZA7aumqDQ1sqwLgQQSJsAQaFCxXwNdRSovZmSnsotdRJBoRmxe3iX/d+NDY3BHYWnTf6srPjusmABX7xkmvzlz6/J+nXPB/990smfkTnzFshlF18gb2/fHvxdTU1NEEb+8pmnM3cvmmByxYOrZfZ1VwV3KG7ZvFlmXXeVPPTITxK5W9GbXwSLNkpQaFExPloKQaF9NWFFbgkkERRy7nWrJyq9G4LCSoszHwIIuCpAUKhQWUIdBXTHp6Sn4geFZoTw8afwseNCQaEJACef8bngEWVz7OWXXSzXz75R1jy6Ou8dhdu2bpUrpk+TY8ePl/m3LMwsPJzr+tlzZcG8ObJ0+UpCwhT/3hIU2lc8gkL7asKK3BIoJSjk3OtWD2jvhqBQuwLMjwACrggQFCpUklBHAd3xKempZILCcBQTGD625lFZeOcSWbzojsznEPZ0R2H2ZxSa1x3xyTHyX8//OicoNI9WXT3za5lFjjrkUHlvxw5pbW0J7i40jyibsU3wuGvXLu4kdOD3laDQviISFNpXE1bklkCpQSHnXrf6QHM3BIWa+syNAAIuCRAUKlSTUEcB3fEp6alkg0Iz2pNrfy5vbt4s69c9FysoNHcQXnvljMwdgua/7/r27XLzbXdIdU2N3DR3lmx46cXMo8fmUeZXN76Sc7eh4+3r5PYICu0rK0GhfTVhRW4JxA0KOfe61Q8auyEo1FBnTgQQcFGAoFChqoQ6CuiOT0lPxQ8KTTBYV1cvk047PRisp7sDzTH3Lr4zuOPPfEZh9qPHYSB4z7IH5L4ld2buKMwOBs1nEZoxHv/pmsyXpoRzjT7scHn04VVBKLl61YPB+L1967LjLZ367REU2ldCgkL7asKK3BIoJSjk3OtWD2jvhqBQuwLMjwACrggQFCpUklBHAd3xKemp+EFh+Ohv+KUj5otIzGcIZj82PPHTJ0ljv0a54sqrgyDPfLvxoMFDZO3jPwsWYL64xASN5sJn0cJbgy8zMWOE/22OOX7CxOCOwebmDzKLDr/0xHw5igkKzdjm8w5nzZ1f1DcnO97mqdoeQaF95SIotK8mrMgtgVKCQs69bvWA9m4ICrUrwPwIIOCKAEGhQiUJdRTQHZ+SnoofFDreImyvwgIEhRUGjzAdQWEEJA5BIIZAKUFhjOl4KQL7CRAU0hQIIIBAMgIEhck4FjUKoU5RXBwcQYCeIiiM0CYcUkEBgsIKYkeciqAwIhSHIVCiAEFhiXC8LDEBgsLEKBkIAQQ8FyAoVGgAQh0FdMenpKcICh1v8dRtj6DQvpIRFNpXE1bklgBBoVv1TONuCArTWDXWjAACNgoQFCpUhVBHAd3xKekpgkLHWzx12yMotK9kBIX21YQVuSVAUOhWPdO4G4LCNFaNNSOAgI0CBIUKVSHUUUB3fEp6iqDQ8RZP3fYICu0rGUGhfTVhRW4JEBS6Vc807oagMI1VY80IIGCjAEGhQlUIdRTQHZ+SniIodLzFU7c9gkL7SkZQaF9NWJFbAgSFbtUzjbshKExj1VgzAgjYKEBQqFAVQh0FdMenpKcICh1v8dRtj6DQvpIRFNpXE1bklgBBoVv1TONuCArTWDXWjAACNgoQFCpUhVBHAd3xKekpgkLHWzx12yMotK9kBIX21YQVuSVAUOhWPdO4G4LCNFaNNSOAgI0CBIUKVSHUUUB3fEp6av+gcOG/bZaqqn1/39klMvWEYTJqSL3jncD2bBHYubtTJh42QOprP2pCWxbm8ToICj0uPluviIAJClc8t41zb0W0maQngXebO+TUsYPBQQABBBCIKUBQGBOwlJcT6pSixmt6E6CncnV2tXTIb/7yvrR0dGV+MHZkP+lfX00jIVAxgRH9a6W6qk/F5mOi3gUICukQBMorsP39NjF3dLWZf5376A/n3vKaM/r+AgcM7AsLAggggEBMAYLCmIClvJxQpxQ1XkNQSA8ggAACpQsQFJZuxysRQAABBBBAAAEE/BEgKFSoNUGhArrjU9JTjheY7SGAQGwBgsLYhAyAAAIIIIAAAggg4IEAQaFCkQl1FNAdn5KecrzAbA8BBGILEBTGJmQABBBAAAEEEEAAAQ8ECAoVikyoo4Du+JT0lOMFZnsIIBBbgKAwNiEDIIAAAggggAACCHggQFCoUGRCHQV0x6ekpxwvMNtDAIHYAgSFsQkZAAEEEEAAAQQQQMADAYJChSIT6iigOz4lPeV4gdkeAgjEFiAojE3IAAgggAACCCCAAAIeCBAUKhSZUEcB3fEp6SnHC8z2EEAgtgBBYWxCBkAAAQQQQAABBBDwQICgUKHIhDoK6I5PSU85XmC2hwACsQUICmMTMgACCCCAAAIIIICABwIEhQpFJtRRQHd8SnrK8QKzPQQQiC1AUBibkAEQQAABBBBAAAEEPBAgKFQoMqGOArrjU9JTjheY7SGAQGwBgsLYhAyAAAIIIIAAAggg4IEAQaFCkQl1FNAdn5KecrzAbA8BBGILEBTGJmQABBBAAAEEEEAAAQ8ECAoVikyoo4Du+JT0lOMFZnsIIBBbgKAwNiEDIIAAAggggAACCHggQFCoUGRCHQV0x6ekpxwvMNtDAIHYAgSFsQkZAAEEEEAAAQQQQMADAYJChSIT6iigOz4lPeV4gdkeAgjEFiAojE3IAAgggAACCCCAAAIeCBAUKhSZUEcB3fEp6SnHC8z2EEAgtgBBYWxCBkAAAQQQQAABBBDwQICgUKHIhDoK6I5PSU85XmC2hwACsQUICmMTMgACCCCAAAIIIICABwIEhQpFJtRRQHd8SnrK8QKzPQQQiC1AUBibkAEQQAABBBBAAAEEPBAgKFQoMqGOArrjU9JTjheY7SGAQGwBgsLYhAyAAAIIIIAAAggg4IEAQaFCkQl1FNAdn5KecrzAbA8BBGILEBTGJmQABBBAAAEEEEAAAQ8ECAoVikyoo4Du+JT0lOMFZnsIIBBbgKAwNiEDIIAAAggggAACCHggQFCoUGRCHQV0x6ekpxwvMNtDAIHYAgSFsQkZAAEEEEAAAQQQQMADAYJChSIT6iigOz4lPeV4gdkeAgjEFiAojE3IAAgggAACCCCAAAIeCBAUKhSZUEcB3fEp6SnHC8z2EEAgtgBBYWxCBkAAAQQQQAABBBDwQICgUKHIhDoK6I5PSU85XmC2hwACsQUICmMTMgACCCCAAAIIIICABwIEhQpFJtRRQHd8SnrK8QKzPQQQiC1AUBibkAEQQAABBBBAAAEEPBAgKFQoMqGOArrjU9JTjheY7SGAQGwBgsLYhAyAAAIIIIAAAggg4IEAQaFCkQl1FNAdn5KecrzAbA8BBGILEBTGJmQABBBAAAEEEEAAAQ8ECAoVikyoo4Du+JT0lOMFZnsIIBBbgKAwNiEDIIAAAggggAACCHggQFCoUGRCHQV0x6ekpxwvMNtDAIHYAgSFsQkZAAEEEEAAAQQQQMADAYJChSIT6iigOz4lPeV4gdkeAgjEFiAojE3IAAgggAACCCCAAAIeCBAUKhSZUEekxWeGAAAgAElEQVQB3fEp6SnHC8z2EEAgtgBBYWxCBkAAAQQQQAABBBDwQICgUKHIhDoK6I5PSU/lFri9c6/89YN26dy7N/ODgQ01Ulvdx/FOYHs2CdTVVEkfWs6akhAU5paitb1LdjS3S1fWXw9urJHqKprWmqb1YCH1tVUe7JItIoAAAgggkC4BgkKFehHqKKA7PiU9lVvgjds+lNueeCNzwdvZtVemHDtMDhxU53gnsD1bBNo6u+TThw8ULoJtqYgIQWFuLZ7dtFMeeG6bhLlgR5fIFyd+QgbUV9tTNFbitMCeji45dexgp/fI5hBAAAEEEEijAEGhQtUIdRTQHZ+Snto/KFz01BZpbe8MftBQWy1fOWWkjBnR6HgnsD1bBF7ZuluOP7Q/QaEtBRGCwu6lMEHhynXbpK1j353XdbV9ZPYZo2VoU41FVWMpLgts2NxMUOhygdkbAggggEBqBQgKFUpHqKOA7viU9BRBoeMtnrrtERTaVzLuKMytCUGhfT3q24oICn2rOPtFAAEEEEiLAEGhQqUIdRTQHZ+SniIodLzFU7c9gkL7SkZQSFBoX1f6vSKCQr/rz+4RQAABBOwVIChUqA2hjgK641PSUwSFjrd46rZHUGhfyQgKCQrt60q/V0RQ6Hf92T0CCCCAgL0CBIUKtSHUUUB3fEp6iqDQ8RZP3fYICu0rGUEhQaF9Xen3iggK/a4/u0cAAQQQsFeAoFChNoQ6CuiOT0lPERQ63uKp2x5BoX0lIygkKLSvK/1eEUGh3/Vn9wgggAAC9goQFCrUhlBHAd3xKekpgkLHWzx12yMotK9kBIUEhfZ1pd8rIij0u/7sHgEEEEDAXgGCQoXaEOoooDs+JT1FUOh4i6duewSF9pWMoJCg0L6u9HtFBIV+15/dI4AAAgjYK0BQqFAbQh0FdMenpKeSCQrnzv6mLF1ydzDYWVM+Lw+u/nHezlm/7nk556zJ8sQvnpHjTpiQSIe98frrMumkifKdu++Rc6ee3+OYq36wUr4+4/Je1xjlmEQWzCB5BQgK7WsOgsJ4QWFHR4dc+o9T5ckn1uYMdOy48cH7YENjY8GiR3mPC4/ZufO9YLzGfv3kd69skmHDhhccnwPSJUBQmK56sVoEEEAAAX8ECAoVak2oo4Du+JT0VPygsHvwd/P/ujEIC/OFgPmCwj2trTJh3NFy0SXT5IZ/urGozit0EW3m/NUz/xmMa0LN5cuW7hdUZh9jAsNrvzEz0TCzqA15fDBBoX3FJyiMFxSGrw4Dw21bt0YOCMPXFnqPM8eZYyaf+hn54SNrEvtHGPu6kRUZAYJC+gABBBBAAAE7BQgKFepCqKOA7viU9FT8oDBfqJYdCA4dNjxzx9+BBx0U3FF41NGfkt9teEnMXTWPP/kL+eqX/mfmjhvzd2t+/oT8w387Uba8+WawyPDum6qqqiBQDP9++cqH5PgJJ2bGD//3V6+Y2WPgaNZ15umTxLwu392HJkxc+cD93I2j8PtPUKiAXmBKgsLyBYXhP5AUep+bM2++LF2yOLhrOt97HEGhfb875VoRQWG5ZBkXAQQQQACBeAIEhfH8Sno1oU5JbLyoFwF6Kn5QmH2h27dv38xdeL0FhSaou2HOjXLhRZcEAZ8J9a669vq8dxRm303T0rJblv/LP+fckRP+/Obb75CFtywIQsV8jz/nCwGzHw/M3ge/QJUVICisrHeU2QgKyxcUZo/c2/tclPe47o8eF/Noc5Q+4Bh7BAgK7akFK0EAAQQQQCBbgKBQoR8IdRTQHZ+SnoofFIYjZH++n7lbL7xz0HwGV093FJq/P/pTfxuEg+aC1rwm+9Hjnj7XKxzXBI3ZYV72BXJvF8dR7iY0+wn30ttdh47/aqhtj6BQjT7vxASF5QsKo77Phe+h5vMHowSAUd/r7Os2VhRFgKAwihLHIIAAAgggUHkBgsLKmwuhjgK641PSU8kFhWak7M8ZPGXSqZkvLSklKDRh3Q3XXR08/vth84c5X1aSfXGdfWfi2eeeJ99fsTy4W7H75xyGYWK+R5KzJYo51vFfkYpvj6Cw4uQFJyQoLF9QGPV97rzzL5Cnn3pKenuP4z2sYCs7cwBBoTOlZCMIIIAAAo4JEBQqFJRQRwHd8SnpqfhBoXmU97jjTgg+7y/70bnsOwo3vvJ/gm8czr4jMDvgM5+7Zb4AJfuOwuwL6D9t2pT5XMH2jnYZM+ZIOWbc+OCbRI8dd1zmEWYzzksvvbDfl5WEAWb3R5KzA8GDR42ShobGYB/cUaj3i09QqGefb2aCwsoEhb29z/VragqCwnzvcd1rxx2F9v0eJbkigsIkNRkLAQQQQACB5AQICpOzjDwSoU5kKg6MKOBrT72zs1UeffoNufD00TJkQF1Ga+O2D2XRU1uktb0z+LuG2mr5yikjZcyIxryi3T+MP7ybL/uuv1NP+x+y6dWNMv/m24JHkr9wzufkzLOmyI8fWZ3zGJ0JHZcuuTv4u+wvMzGPGZsvP5n5jWsyH+RvHsFr7NdvvzsOw8Bx6NBhmc8xzH4sOtyIOe5bt38n8xmJ194wOwgen3xibXBIT3clRmwrDoshQFAYA69ML/U1KHx18/uy/o/vyHmTDpWmhpqM7rObdsrKddukrWNv8Hd1tX1k9hmjZWjTx8f0VIqevvW4+2e85nufe2ztv8vUc6YEQWFP73Fmvu7vc7yHlekXwoJhCQotKAJLQAABBBBAoAcBgkKFtvA11FGg9mZKX3vqrXdbgkf5+9ZWyZS/H5UJDEsJCr1pFjZaEQGCwoowFzWJr0Hhy6/tkGsWvxCEhOdOOjQTGJYaFBaFzsEI9CJAUEh7IIAAAgggYKcAQaFCXXwNdRSovZnS154Kg8Kw0GFgePwxI+T+dW8XdUehN83CRisiQFBYEeaiJvE9KAyxwsDwgFGDZPWLbxd9R2FR6ByMAEEhPYAAAggggEDqBAgKFUrma6ijQO3NlNNvXSfNuzukurqPN3s2G+3s3Cvm8ePuf2prqqRp5ACpH9YU/CjKo8dewbHZsgsQFJaduOgJTFA4cmhD0a9L+wva2jtlx/tt+22jvq5amg4aJLUD9plEffQ47R6s3x4B7ii0pxasBAEEEEAAgWwBgkKFfiAoVEB3fMrmlg5p3t3u+C73394777XKVXf/NucH5rMKJ008UF7c0Sl7OrsICr3rCjs2TFBoRx2yV2GCwlU3nWzfwsq8oo2v75Rvfe8PObMcNLxRTjh2pGzY2S7tRX5GYZmXy/AeCRAUelRstooAAgggkCoBgkKFchEUKqAzpZMC2Y8em4DQfKmJ+azCP/+1pegvM3ESiE2pCRAUqtHnnZhHj0VMQHjR5MPltBMPkOf/tKukLzOxr7KsKK0CBIVprRzrRgABBBBwXYCgUKHCBIUK6EzppIAJCr++6DeZgNB8RqH5U+qXmSy7b4ms+dHDwRiXTPuyXPql6Xnd2vbskRnTp8mie5bKoEGDY/smPV7sBTFALAGCwlh8ZXmxz0Hhoh++kgkIq6v2fURFsV9mYr7t+Ka5s2T9uudz6jPmyL+Ru+5dJnX19QXrxvtcQSKvDiAo9KrcbBYBBBBAIEUCBIUKxSIoVEBnSicF2tr3PVocBoThJksJCv/4+5dl6ZK7Mhe833/gfjn7vC/kDQHzXfCai+lbF8yT8y+8SMYedXRkdy6gI1Ol4kCCQvvK5GtQ2LKnM3iPDAPCsDLFBoXZFX1y7c/l7e3be/3HlJ46gPc5+34vNFdEUKipz9wIIIAAAgjkFyAoVOgOgkIFdKb0SiCJoNCAdb+ozf7vxobG4I7C0yZ/VlZ8d1ng+8VLpslf/vxa5o6bk07+jMyZt0Auu/iC4KLa/KmpqQnCyF8+83Tm7kVzJ86KB1fL7OuuCu5Q3LJ5s8y67ip56JGfJHK3olfFt2SzBIWWFCJrGb4GhfkqkWRQaN4beZ+zr+dtXxFBoe0VYn0IIIAAAr4KEBQqVJ6gUAGdKb0SKCUoNEDho8fhY8eFgkJzYTz5jM8Fd9WYYy+/7GK5fvaNsubR1XnvKNy2datcMX2aHDt+vMy/ZWGmLuFc18+eKwvmzZGly1cSEqa4awkK7SseQWFuTZIMCrtXm/c5+/rfxhURFNpYFdaEAAIIIICACEGhQhcQFCqgM6VXAqUGhSGSCQwfW/OoLLxziSxedEfmcwh7uqMw+zMKzeuO+OQY+a/nf50TFJrHmq+e+bVMDUYdcqi8t2OHtLa2BHcXmkeUwztydu3axZ2EDnQrQaF9RSQoLG9QyPucfT1v+4oICm2vEOtDAAEEEPBVgKBQofIEhQroTOmVQNyg0GCZz+B6c/NmWb/uuVhBobmz5torZ2TuEDT/fde3b5ebb7tDqmtqgi8H2PDSi5lHj82jzK9ufCXnbkOviufIZgkK7SskQWH5gkLe5+zr9zSsiKAwDVVijQgggAACPgoQFCpUnaBQAZ0pvRIoJSg0wWBdXb1MOu30wKqnuwPNMfcuvjO44898RmH2o8fhhfI9yx6Q+5bcmbmjMDsYNJ9FaMZ4/Kdrcr4l1Mw1+rDD5dGHVwWh5OpVDwbj9/aty14VNIWbJSi0r2gEheUNCsN/AOF9zr7et3VFBIW2VoZ1IYAAAgj4LkBQqNABBIUK6EzplUApQWH3D+M3X0RiPkMw+3G6iZ8+SRr7NcoVV14dBHnm240HDR4iax//WeBrvrjEBI0mDFy08FYJxwj/2xxz/ISJwR2Dzc0fZGoSfumJ+XIUExSasc3nHc6aO7+ob072qsiWb5ag0L4CERSWLyg0I/M+Z1/P274igkLbK8T6EEAAAQR8FSAoVKg8QaECOlN6JVBKUOgVEJstuwBBYdmJi56AoDC5oLBofF6AQA8CBIW0BQIIIIAAAnYKEBQq1IWgUAGdKb0SICj0qtxWbpag0L6yEBQSFNrXlX6viKDQ7/qzewQQQAABewUIChVqQ1CogM6UXgkQFHpVbis3S1BoX1kICgkK7etKv1dEUOh3/dk9AggggIC9AgSFCrUhKFRAZ0qvBAgKvSq3lZslKLSvLASFBIX2daXfKyIo9Lv+7B4BBBBAwF4BgkKF2hAUKqAzpVcCBIVeldvKzRIU2lcWgkKCQvu60u8VERT6XX92jwACCCBgrwBBoUJtCAoV0JnSKwGCQq/KbeVmCQrtKwtBIUGhfV3p94oICv2uP7tHAAEEELBXgKBQoTYEhQroTOmVAEGhV+W2crMEhfaVhaCQoNC+rvR7RQSFftef3SOAAAII2CtAUKhQG4JCBXSm9EqAoNCrclu5WYJC+8pCUEhQaF9X+r0igkK/68/uEUAAAQTsFSAoVKgNQaECOlN6JWCCwoX/tlmqqvZtu7NLZOoJw2TUkHqvHNisnsDO3Z0y8bABUl/7URPqLYWZPxIgKNw/KFzx3Lac98kvn3yADGyopmcQqIjAu80dcurYwRWZi0kQQAABBBBAILoAQWF0q8SOJChMjJKBEOhRYFdLh/zmL+9LS0dX5udjR/aT/vVcANMylRMY0b9Wqqv6VG5CZupVgKAwl2f7+23y4hsfSEfX3swPjjm4SepqCLf5VaqcwAED+1ZuMmZCAAEEEEAAgUgCBIWRmJI9iKAwWU9GQwABBBBAoJAAQWEhIX6OAAIIIIAAAggggIAIQaFCFxAUKqAzJQIIIICA1wIEhV6Xn80jgAACCCCAAAIIRBQgKIwIleRhBIVJajIWAggggAAChQUICgsbcQQCCCCAAAIIIIAAAgSFCj1AUKiAzpQIIIAAAl4LEBR6XX42jwACCCCAAAIIIBBRgKAwIlSShxEUJqnJWAgggAACCBQWICgsbMQRCCCAAAIIIIAAAggQFCr0AEGhAjpTIoAAAgh4LUBQ6HX52TwCCCCAAAIIIIBARAGCwohQSR5GUJikJmMhgAACCCBQWICgsLARRyCAAAIIIIAAAgggQFCo0AMEhQroTIkAAggg4LUAQaHX5WfzCCCAAAIIIIAAAhEFCAojQiV5GEFhkpqMhQACCCCAQGEBgsLCRhyBAAIIIIAAAggggABBoUIPEBQqoDMlAggggIDXAgSFXpefzSOAAAIIIIAAAghEFCAojAiV5GEEhUlqMhYCCCCAAAKFBQgKCxtxBAIIIIAAAggggAACBIUKPUBQqIDOlAgggAACXgsQFHpdfjaPAAIIIIAAAgggEFGAoDAiVJKHERQmqclYCCCAAAIIFBYgKCxsxBEIIIAAAggggAACCBAUKvQAQaECOlMigAACCHgtQFDodfnZPAIIIIAAAggggEBEAYLCiFBJHkZQmKQmYyGAAAIIIFBYgKCwsBFHIIAAAggggAACCCBAUKjQAwSFCuhMiQACCCDgtQBBodflZ/MIIIAAAggggAACEQUICiNCJXkYQWGSmoyFAAIIIIBAYQGCwsJGHIEAAggggAACCCCAAEGhQg8QFCqgMyUCCCCAgNcCBIVel5/NI4AAAggggAACCEQUICiMCJXkYQSFSWoyFgIIIIAAAoUFCAoLG3EEAggggAACCCCAAAIEhQo9QFCogM6UCCCAAAJeCxAUel1+No8AAggggAACCCAQUYCgMCJUkocRFCapyVgIIIAAAggUFiAoLGzEEQgggAACCCCAAAIIEBQq9ABBoQI6UyKAAAIIeC1AUOh1+dk8AggggAACCCCAQEQBgsKIUEkeRlCYpCZjIYAAAgggUFiAoLCwEUcggAACCCCAAAIIIEBQqNADBIUK6EyJAAIIIOC1AEGh1+Vn8wgggAACCCCAAAIRBQgKI0IleRhBYZKajIUAAggggEBhAYLCwkYcgQACCCCAAAIIIIAAQaFCDxAUKqAzJQIIIICA1wIEhV6Xn80jgAACCCCAAAIIRBQgKIwIleRhBIVJajIWAggggAAChQUICgsbcQQCCCCAAAIIIIAAAgSFCj1AUKiAzpQIIIAAAl4LEBR6XX42jwACCCCAAAIIIBBRgKAwIlSShxEUJqnJWAgggAACCBQWICgsbMQRCCCAAAIIIIAAAggQFCr0AEGhAjpTIoAAAgh4LUBQ6HX52TwCCCCAAAIIIIBARAGCwohQSR5GUJikJmMhgAACCCBQWICgsLARRyCAAAIIIIAAAgggQFCo0AMEhQroTIkAAggg4LUAQaHX5WfzCCCAAAIIIIAAAhEFCAojQiV5GEFhruazm3bKd5/dmvOXZ/7tEBk5sC5JdsZCoFeBU8cORggBBBwWICgsfO6desII6V9f7XAXsDXbBDj32lYR1oMAAggggIAIQaFCFxAU7n+xsnLdW9LW0RX8oKG2Wr5yykgZM6JRoTpM6aPAhs3NwsWKj5Vnzz4JEBT2dO7dJm0de4Mf1NX2kdlnjJahTTU+tQV7VRTg3KuIz9QIIIAAAgj0IkBQqNAeBIUEhQptx5S9CHCxQnsg4L4AQSFBoftdnq4dcu5NV71YLQIIIICAPwIEhQq1JigkKFRoO6YkKKQHEPBagKCQoNDrXwALN09QaGFRWBICCCCAAALCo8cqTUBQSFCo0nhMmleAixWaAwH3BQgKCQrd7/J07ZBzb7rqxWoRQAABBPwR4I5ChVoTFBIUKrQdU/YiwMUK7YGA+wIEhQSF7nd5unbIuTdd9WK1CCCAAAL+CBAUKtSaoJCgUKHtmJKgkB5AwGsBgkKCQq9/ASzcPEGhhUVhSQgggAACCPDosU4PEBQSFOp0HrPmE+Bihd5AwH0BgkKCQve7PF075NybrnqxWgQQQAABfwS4o1Ch1gSFBIUKbceUvQhwsUJ7IOC+AEEhQaH7XZ6uHXLuTVe9WC0CCCCAgD8CBIUKtSYojBcUdnR0yKX/OFWefGJtzkDHjhsvT/ziGWlobCxY1Tdef10mnTRRvnP3PXLu1PPzHr/qByvl6zMuD35+1pTPy4Orf1xwbA5InwAXK+mrGStGoFgBgsJ4QWElz73hOXrnzvekb9++wbn9uBMmFFtyjrdcgHOv5QVieQgggAAC3goQFCqUnqAwXlAYvjq8aNm2dWvkgDB8bZSgcP265+VXz/yn3PBPN4oJDK/9xkwuVhR+XyoxJRcrlVBmDgR0BQgK4wWFlTr37mltlQnjjhbzj3/845zu70y5Z+fcW25hxkcAAQQQQKA0AYLC0txivYqgsHxBYXiBseXNN4NJwrsMq6qqgguP8O/nzJsvS5csDu4oPH7CicHdhV+9YmYQCvb0Z+7sb8rKB+6X372ySYYNGx6r/rzYPgEuVuyrCStCIGkBgsLyBYVJnnvNP9Kdc9Zk/mEu6V8AC8fj3GthUVgSAggggAACfJmJTg8QFJYvKMweOfuuwZaW3bL8X/45c+dh+LObb79DFt6yoMc7F7Ifs+LRJ53flUrNysVKpaSZBwE9AYLC8gWFSZ57sz/yw4zb2K8f/0in92tT1pk595aVl8ERQAABBBAoWYA7CkumK/2FBIXlCwp7+gyl5SsfkgMPOkjOPH1S5rOOhg4bHtxFaD7/KMpnG4YXLmas3j7TsPSu4JWaAlysaOozNwKVESAoLF9QmOS515xvb7ju6iAc7N/Un8eQK/ProTIL514VdiZFAAEEEECgoABBYUGi5A8gKCxfUJh9gfFh84c5X1iSfSFz3vkXyNNPPSVnn3uefH/Fcrlhzo15Hzs2qw3vQOzt8eTkO4URKyXAxUqlpJkHAT0BgsLyBYVJnnuzPxP4mHHjgy8vq66u5vMK9X51yjYz596y0TIwAggggAACsQQICmPxlfZigsLKBIV/2rQpuIvQ3AXY3tEuY8YcKeFFR7+mpiAoNJ9R+NJLL8jyZUv3+zwkc7HS0NAY3EHIHYWl9XpaXsXFSloqxToRKF2AoLAyQWHcc2/2x4acNeXzwR2FF10yrdd/zCu9K3ilpgDnXk195kYAAQQQQCC/AEGhQnf4GhT+acsH8vJrO2TK34+SvrVVGflnN+2UlevekraOruDvGmqr5SunjJQxIxp7rU5P33qc/YHq5nMFjzr6UzLzG9dkvrDEPGpsPu/osbX/LlPPmRIEheGFyNChw3K+Pbn7o1SF7jpUaCWmTEiAi5WEIBkGAYsFfA0Kez/3bpO2jr1B1epq+8jsM0bL0KYa1XOvmdx8gdjSJXcH6zDnaL792OJfrBhL49wbA4+XIoAAAgggUEYBgsIy4uYb2teg0ISE1yx+QYYMqJMLTx+dCQxLDQoVSseUjgpwseJoYdkWAlkCvgaFvZ97iw8KaSoEkhLg3JuUJOMggAACCCCQrABBYbKekUbzPSgMkcLAcPAn+stDv3m76DsKI2FzEAIRBLhYiYDEIQikXMD3oLDnc+/2ou8oTHkbsHyLBDj3WlQMloIAAggggECWAEGhQjtcetNzMrCpVmprqhVm15vyw5Z2MY9Adf/T1FgrDSMHSs2A+uBHUR891tsJM7smwMWKaxVlPwjsL/C5a5+WIw8Z6B1N7+feAVIzoCEwifrosXeAbLhsApx7y0bLwAgggAACCMQSICiMxVfai//fO7vlrztbS3txil/15y0fyH1rXs3ZgbmrcMK4T8jG5r3S3rXvc5IIClNc5JQunYuVlBaOZSNQhADn3o+xPj73dkn7vo8HJigsopc4NBkBzr3JODIKAggggAACSQsQFCYtynh5BcLPSTIHZH9O4fr/+35JX2YCNQJJCXCxkpQk4yCAgG0CvZ97+YxC2+rl03o49/pUbfaKAAIIIJAmAYLCNFUr5Ws1Fyvf+t4fcr7IxGyp2C8zMd9GfNPcWbJ+3fM5ImOO/Bu5695lUle/7xHm3v607dkjM6ZPk0X3LJVBgwYXOpyfOy7AxYrjBWZ7CHgs0Pu5N3pQyLnX4yYq09Y595YJlmERQAABBBCIKUBQGBOQl0cXaG7pkL41VdK3tirnRcUGhdkvfnLtz+Xt7dvl0i9Nj74QESEoLIrL+YO5WHG+xGwQAW8Fej/3Rg8KOfd620Jl2zjn3rLRMjACCCCAAAKxBAgKY/Hx4iQEkgwKTQB42cUXBOGh+VNTUxPcZfjLZ56WNT96OPg7c8fhigdXy+zrrgruKNyyebPMuu4qeeiRn3B3YRIFTeEYXKyksGgsGQEEYgnsO/cmExRy7o1VCm9fzLnX29KzcQQQQAABywUICi0vkA/LSzIo7O61betWuWL6NDl2/HiZf8vCzI/DOwqvnz1XFsybI0uXryQk9KHZ8uyRixWPi8/WEfBUIMmgkHOvp00Uc9uce2MC8nIEEEAAAQTKJEBQWCZYho0ukHRQ+MffvyxXz/xaZgGjDjlU3tuxQ1pbW4K7C8cedXTw6LG583DXrl3cSRi9VM4eycWKs6VlYwggkEcg6aCQcy+tVqwA595ixTgeAQQQQACByggQFFbGmVl6EUgyKDR3EF575YzMHYLmv+/69u1y8213SHVNTfAlKBteejHz6PFpkz8rr258JeduQ4rlnwAXK/7VnB0j4LtAkkEh517fu6m0/XPuLc2NVyGAAAIIIFBuAYLCcgszfkGBpIPCMBg0n0Vovuzk8Z+uyfk25GX3LZHRhx0ujz68KviMwtWrHpTGhsaivxCl4MY4IDUCXKykplQsFAEEEhJIOijk3JtQYTwahnOvR8VmqwgggAACqRIgKExVudxcbJJBoREy4eCihbcGWMdPmBjcMdjc/EEG76STPyNz5i2QGdOnBUGhCQkvv+ximTV3fvBYMn/8E+Bixb+as2MEfBdIMijk3Ot7N5W2f869pbnxKgQQQAABBMotQFBYbmHGLygQJygsODgHIBBBgIuVCEgcggACTgnECQqdgmAzagKce9XomRgBBBBAAIFeBQgKaRB1AYJC9RJ4vwAuVrxvAQAQ8E6AoNC7klu3Yc691pWEBSGAAAIIIBAIEBTSCOoCBIXqJfB+AVyseN8CACDgnQBBoXclt27DnHutKwkLQgABBBBAgKCQHrBDgKDQjjr4vAouVtEXRGkAAALvSURBVHyuPntHwE8BgkI/627Trjn32lQN1oIAAggggMDHAtxRSDeoCxAUqpfA+wVwseJ9CwCAgHcCBIXeldy6DXPuta4kLAgBBBBAAIFAgKCQRlAXIChUL4H3C+BixfsWAAAB7wQICr0ruXUb5txrXUlYEAIIIIAAAgSF9IAdAgSFdtTB51VwseJz9dk7An4KEBT6WXebds2516ZqsBYEEEAAAQQ+FuCOQrpBXYCgUL0E3i+AixXvWwAABLwTICj0ruTWbZhzr3UlYUEIIIAAAggEAgSFNIK6gLlYeeC5bdLZtTdYS011H7lwwgg5dGi9+tpYgB8C23a1yaljB/uxWXaJAAIIiEj3c291VR/52ikHyqDGGnwQqIgA596KMDMJAggggAACRQsQFBZNxguSFnjj3Vb59Wu7pK2jKzP0uEOaZDAXK0lTM14vAocNa8AHAQQQ8EbAnHt/tWmndHTu+0c68+fTRwyQ+toqbwzYqL4A5179GrACBBBAAAEEugsQFNITCCCAAAIIIIAAAggggAACCCCAAAIIIMCjx/QAAggggAACCCCAAAIIIIAAAggggAACCPAZhfQAAggggAACCCCAAAIIIIAAAggggAACCPBlJvQAAggggAACCCCAAAIIIIAAAggggAACCBgBPqOQPkAAAQQQQAABBBBAAAEEEEAAAQQQQAABgkJ6AAEEEEAAAQQQQAABBBBAAAEEEEAAAQS4o5AeQAABBBBAAAEEEEAAAQQQQAABBBBAAAEePaYHEEAAAQQQQAABBBBAAAEEEEAAAQQQQMAI8BmF9AECCCCAAAIIIIAAAggggAACCCCAAAIIEBTSAwgggAACCCCAAAIIIIAAAggggAACCCDQ7Y7CTx489LHFs88eAAwCCCCAAAIIIIAAAggggAACCCCAAAII+CXww7Ub5OF/3XBTn+POXfR3dXV9f1ZV1afaLwJ2iwACCCCAAAIIIIAAAggggAACCCCAAAJGoKWl/Zb/D7uWgdJ+VgVcAAAAAElFTkSuQmCC&quot;"/>
    <we:property name="bootBundle" value="null"/>
    <we:property name="docJsonCUnit" value="{&quot;data&quot;:&quot;N4Igwg9gdgLgprAanATgZwJbRALhARhABoQARCAWwCU40AHaNOXAbXwCYBmIzgFiIBsADiL4xRAJwSiAdm5iADKIXtR4vj1UBWEZ1UduGofoX41I-Aq1rrl2+MWz5CpRr1Edmnvy2v+vfncjfkszS2kxExEJGTUBZTM5ZT8vTyD+AXiBayFuGSUZeJlpCRzrXnixC3xbF1F2FICvIyU7NVbLBOSiXLiuxyllWpEk4RtvVN1VDV8Pbi14rW1Y3mlZ9estf3817lWPTdV9rY9tbSUm9cWfI5EtTc2zBaJ9y6efTb27lbulE5Omq9pMdNos9msdh4Vj53gc5i9vgiPH8fIFts1+EJWlZ2rjQt1emJKqZcYM2pZqtY3NophMJNFYmJatYyQ58CEFNwyQp+DE1CF8PFSmpoZJGez+WowvgIjVJPZRfSxeM2oNhWJFQz5d18WqWSVGQpogqXryIuwzNyLCTLNiWYauSamkq+eq6rqSvZbBblJ6RRMmulZNKObUlAJZUpXdbrWE6tSPLTLKo+RSVSTA9NMfp8IbY5KI6TYkq0-jbRN3Gkc5UJRqupmJoTOqmOD15ILlUSugmqx4fPMVsDgYEs8HlNVDWYm0LxcSzD3aVpRUGsZ3OV1MpLdYbxdZCwNizH+vGR4mvMm15T66eNGMONKo4aIjjBjIQ0Nuvvm4fx8eUpWkw7MQBUnU0MVkApQK7YCP0GBdzxUS90zMBsjHbOdSWfYZZCgjtUzqFsZwrGkvAkMIuAmUZdFPXsNBdXdYNld9LC5Z9eXFAUhRNDQOHKU8DEo7gxngoMWwFAVpVlFluJCdg+PPCiNCo4iz1ErUmUY7U6x4uSwPcASlKE6jJnA+itPdEk9UkA1f3VXMJl4vT9EU-hlJE0cyR9K0-1gh0tPsnT5P0lynEEYyANMrU3WxS0-Q0+9fX82JAskPYbwyapYv9cJ+k6LtCRtICgJxRwWPGdz6kMDJ9T6cl8HzVd8OcRJnH-Eig14YzHNQ1ziwY6DCoFKkaNpMjKsEsKVNonxGnS0LSuK5jv1-GR1IUZ95xG8DikEZLVDGQjlXcIRiS9f18Otb0THfFKGwM1yjKm2kNFeYyevmvLFq3Za01WtcNqe8C7x9A9EtVaR3FZB88Us2Uaxu2SgucqrQuEragy0J5hqciaFowmDQd+taAYq29zRi6zsuK+x81u-iQrc9HR0xjx4heuakjx3KBUfFbie7JnKL6otlGayU6YUlHGZMjGnmS9Eg05z78drH6jVkfn8VJ6qVTlOr7CIrmJeCqXHu104kXZ7b2w6FWeaQv78JJwXb3FaH4vs0s8PFW2HN0u6GbNl2bheCGFdHJXfbLVXeaJ-6BZl0dpzXExR26+nTcm82lmRAMOZt2rBpFuOnYTiKVyItUfcphLjeRia0cTiYtHmTaccMvEvoJtWRk1klzeT-DU5eMEPDb9PJYb8L2uZ+ZR3eyPC6W2P1cdp8y5niZsl15ldcN5WR-hHO6-GjvG-L2f4StxWC4G5eHb7tuL63t3O5NL3999ioj5RieTanwGGN5honbg9Tudti6r0foA0c+4GhdFZLOD8VR6yjxOCfe6qNp6qUvvcPO1twHc0gb3eOWtg44U7GrMWMFv4tzhBgwOWdyF0OeNfCOt8u4xwfqQ-u5CTrKirpheoKE0Fs0RqlUBbZaog3VtHbGz8xqYOls-F6b186EOjvbC6GseFP03kpTKXhk4JVLLw+oSNT5gPPvoyEbDcYH00cQnRpcyFN2CP0eBXZ3A7VKrIn0DDM7WJwc3WaBCuaOMJlA3RMDKKGN8ePf2GcAHZzbgvDhEDIkkJcWYlRrk4m1nWkhAJyTmHz3UeEoumTnHr1cbkscdZyQWQSRYpRQc3GonwTfDRlSe7VLBjkmxPQOQcjjM7cxONWlMPafQ8O9io49JXlkmpAzgmuylJ3CmrJ4bi3ERINK4FGp+TkTExRjCgnTUtrMjuFT77aLXv0vRqzMQrzFrwcoYdJFCFDIXWm5C7G3nzBpVk3zIiF3sNDc2KU9mSLgfM25eZJqHT5AIV+C1Nlw2QWyDo8jN5jWhX-JO6FhG-mORVU5gTsEXM6p09h3T4V82iebP6Yh5yqGMTI35MLLq6yiJ2H09ycq1MGcy9QbKiUmNkWYhehsZHvhkFBQpJYem1BBa2CqSiZVxjlQqkogKJTqpCvwyF4iCWUW2dyWIBVpQ1lOjDdsOLgkavWRanohowyFxAc-TBRrBbUtNUpc1z5YgyGusg9clhOIxO9WIpufrEnbUDcoYNqL6pdCEJSpMhqY3PzjRYgNzqg0UJZeYNNHyvVZpibmyRhQC1JsEGdUFHo+gGpRj62NFh42K0TZYWId4bSSutRvR1FaKpVulbWntgh8bhpKp0FtjZs2bzHRzbtChe2Rm6POowi7gnLoTROtdPQcyDsOkK4drad29j3V2g9lqRn1F9vuCyBso0jt9R2vNrlV3Bo6MxRVSCt2YkvbSa9Edv31NVtKcUo5y0XsrR+6t4GrUkths2wW0b4PjPHcWl1+RvqjIgxJKmqg8PFoJv+tDTcMOjoQ9h8QLrjC5V5a6MZsGF2Yccv61yS0oNqDZR0Ijjaem2tJehw11CB01w7PK9Z5Yz29mo7680n7Jr6z47ZRk-LUVNNfXBiqswuMfRyPejgj7nx2j6F8yhHJqEdkAz0YD54iogQ8Spu8WK+gybI6m-EKLlAgslQJ3KbVz3sfVYhbR8UbS6UMzWuqFNSNsg5DZLxYmpYibyiSIQCrajOEjfZttOaRDf2pa9C2xwOn-Eq9VvstX-jehU3F2dFM-NkdkUl3TYW-nlGK71pEpWuqdrA5iimhzaqcPtgVxz7h9iGcY956ucnmui069ujjQ2t4bvLNvbugmZRSPJOwUNU2YkGY27eadzh7DhnsOJWT+2Ts0aw3NL82IbvfT22Wzein23Pf3fFjcwtQWPffX9oMm4ywzuu-Wj793pAFSukOhTb6m5ncaxllr2n8mYjuy2bFq2gPrbc9p2Ux6qZvaGcSoTjzkd6dB5x87rkLOmJGL+rcFHUtUYZszyVrP7smfDZlkLtOuvTM4LUYeF4peIQvCfJSPOjwQ8PWVXxwvM107Fz1-rfWBt+0awr38Y3oITdxCD2NynPl5bXGzsQ0hEt-rjLfE8XONd1PF9rj3uu5eYit-hG3+2jdFQyXOtLouitg4jgb36-uBdO6UFZmCePyqh7W092LUf1ZK6OULynifFtyjN+HubvvDT+7tzH48cfc8SiTxpQvS7aNzQKuxHUbJ4eyWlMdlPhO0+M4Ozya3cPZDPkl3rQq8R00E4c0Ty3-nB-ebtyP5QOZaiDqEF90Lqf6d9+b-PtvUjBGmMSLzLZ-Op+FaXRb96u+-dD6VxOHZLuw8N4j42Ev6n8Q39L0P3fC-z-TduHGTmxM08Q7Hv1vQgjPxykOnsyazjGrAoTEhWwB3r13UbwORMFyzny7BkyQJV2W1QKvXQJXD2xIyBwKSu1N272n17zc22WN3oMKVwI4mQIIOoIvzQNfzWwiWpkpm0R20lSwMcEIJAyvybxAMfWJGzwpxEPAnd11wUL6291z2i0fW5XIyygGnBSoKfy31+2AI8UkLrRVxzwTxr3zwdRFz0KLxiz7y81nRqlgMMR2iVSKBTEWwsj1UsPV2f0dQiwRSi3Ika0wJ1CywkMozY2sO+38JJTHyCOrTjAf0-w7w-xWSsJ7230a11WUAnxSOp3-xn3enc1IOH1xCNxnSnFYiQnkx8KiN3Qt0My-D1SjgL3YOGTTXCM50iIyP0L7yaOCz6Hc14yVXzFa0EJrkPVkJm2INgVlGaMGOqBKKmMAIZxU3m09kkxgjfHZ3dQKxGD-XdSbHcImOhzKmWKRDmztwOIJHbGOO5FOPXHONA0bH2J2O6B8QKSELYN0J6JsLWKuLePLA+IC0oOEPYIAIuNsPRz5WlF4y6O+3EznxbFDVIxKk8X7XDG0wpieJmLfyROgzTTJwaS+nZUSKR1qN+Jf0aJTQKAx0JPuyQV83JgiIRNdypKhM+ReS6BrVTBBjZAA3YKJM9hJPFQ5XJMnjqKIK4K-RG25Jc0FVbFawcB0yeLEP+2W2SPWRFTjFGwzQlMpM4JKzWD+HkDsLpM1OLW1NCKnA33SJoNByNNzjoViziR0zMMSFdN1IKKe1oRNOlJ0Ta1GyIytKWxtO9IdMWD9MaJpgGIaSy1BKOzTT1P-klJA2K0WCxnhGjJLWjg6FAgR3qFDXX3DN+1oUzOdLNNlItPECaweKnGTPrlTK8FK3iGOCjMrIB2rMSHNKy1tIpPtNLNbONKzI7I1KyyFMZJJFhRZM3wNKlNWM5MBIPlXG7k7yIS0Nym8P1J6C5PxDgOX083IJs1lJxMPnWFNLWN3PHLDStxwKPNYOh1PN9JHMvLXDFndPU2YPZ1BJDx+IHPD2fIrNfKag3HoKD1kyYPvPwMfPBMw0AovMXORKIRkF3lVxLJzQaJ3zhJfELVJJQ2lC3JTMxGwpqknTwqP1kB7LMCVLJO809VZN8KvWBD6zmxIomMtVFNopJFROwjTBotiIRj-I4KYo91YuyhwrrXIsky-1b0kl2ggux3Qsv1EqwvEtIsPSkvzHt0IX4q9kEu6P-OUt1zErjPUo4ukS4u7KrO4vIJrBBXgVVJUrWLYoY04vwsgMaSPC-ON3srV23OEtEKcs+RctwrcooqfUl1QzvMoTsuQQctgtHWYshOcrUvYoOyAjFL3P919m8uczir8qIsMvqKCuvxCskrCukryNbBqP8ohOeKMDKrIoqoan3m+VPVnQhQSsyP9O2Lz1CNX0IW0vIxSzs2oNrJhkSHfFv0aXdjAPUP1S6t6OhM7O4qmu-xmp0oeOcE5QMoCubOBDQS1zwSXDqyeBRDhBOpzhOvTzDS8rWv6tjLmsxXotnKKvnLsIz1eL6qWwGq5h20y22vFMKr2pmwOqPiOs2FiH+DOrq0hotmutHLrMI3nxKkKjMxFhGJ8nOIvEiziJ6s+uRumtRtmqyA3WjHcvLGxpiK9l+p3yFP3gwl6vMIetzMszdQ9X7xb3yOxryrjPiOvwbVWvw2I0JvWuJsISpuOJptc39KV2lEBXVhXMg1SKWhE0KkIvrkMxZjeUmnWJPUnO0McCVpKJ4LVoIs60aKX2l00I7GNvu1DW7jNuTyEucFwiFDYkEDJp-AospsWq9Wpva1poa1nwjWPDX3aMhwBjtu8wdtVidrr2oN0va3fF6G5AFwBkXlDIfSUs4MtoPOtqkwnyqNDsju5KrzLHiqErqtxLWW8w6HRXGxTuLoH1Lr3PLtUJzvev13u19lTo9tbu4vbvIgKsbLnLTP9ITxbv7QzqHuztPLm1at8jBR7vkra0Uszp01M07vHoXusyXo3LrvSsqEysHphgpi3vnr6OfGyMh3mpVQeUGtnovr9vZODqKMNC5uZtP0cU0s3JOXIilmypnLtJBtgSB3GJLE+L1xhSxzP3OLcC10UI92UN-pquBuronoTK7yrrgqHLqxqyq3waIcIZIbfpe1gbour0-vx0vsa24En1oIkWv1jmZpMM-pMB9wsoptaKbnJUoiFPsv2l4tRoLkcti3oYbOSqYZXWssmslCJt+uXPFTZBX3-ssVXuVMUvgcCAl3zpl30eHmUKTsUrMOoedt2owbm391Qt4MPtoerQkZn2hQXgJqZq5ufUeqLsbo-x4YUQAZfgUrgZfqeR4F0el0isMfEXfsCcodMcoRoeCa7sXO8xsYy06pwcYbSR6EkarWcab3f3yITt4ctAQoDgpRiReg+SyZuW+kWT6UFTSOehx0MObRIy2z8VSRezvtSPUn5WgQHk6LszaZhg7U6YOUGa8eghPpak3WYTGZvRWsqK4Yos5mdzqRZn+SZ1usN2arLtmemQ2auRlMWY8o62gIFL-PGviVdWPC+PyzGpHvUas301aA5OwzHOoooY61gMee9Ret7DRx6qop3JiqXlqanzwwK3+cXFebIYwIZLPuspRgMshbaNO1hdlvafe12x-ywaBtHrephdlsu1lP+ruz-3saKKxZhxxYpcSZ3sRomvkqQp+fP2hdSAxcaJJYBzJeFtt370RzQYJdAdzli2BeMbPzidr18YYvlzZfRaALeY5lcYr3OeAf7J4pQz50ochyr1ZahYVYXJce2b4qkOQJz31bRZecVe7s8sNxYZtXXN-JRd+cNXZcrE5Z3wKfdH3yGoKUd0RctaEvdfOBtZDoH2mv30D0dZ4NdcAfletaNeVZNdXlVf7SrylYsIhbjcbBDdFaVe2gJqz3NYp0zbfmzYTcFkBeL3xNkrUHLygPTcRbLYWg1vUdReDcNYLZXG9bL1zz5OwZdcrdR09bWN7aHx8QMeQks0kaURzfcUTe7cJVrbk19atplzxvyj7O3I7d2rzera9ZXZ9bkr7uqO4pPwxUoaDb3a7bhZ7aPb7fAOJLzbneHefgPbHZXeqvjIfdxewP33sYMIrqML0rSr9eS1BdgOnQQNyuPJQPpebJruzBvP-aKCgqhx0IscKPEPtsQJYOgsw9lbHsQ+JfuxjeVLt3Q5-PneI+mInuD1tUP0z2EaEOdaI8JZI6A47q7GLZMJkIQ6DHkJ12E8uQnomdU1nXvW-o6sI9epFfquaeA8GLNb44JFxyzcA7sPup+s8dOb-RGohNfbtd+m048dZp4-mpfe5zfc3g-erVcdM55xJppYBvcuvfY+eardHfs5Ta+tYbM7RsGK9skCPEhxo8gINcXeDqsb3pAu+u-c4amcsvMdxX8aUgEbiqEZQ1Y-C-k6Q9CgYe6ryYOQKe-fNrJRKdf0mXOSadzk2Y+jhXBbuX6fIRDMy3mdgW6aE16Y9MZVa-yWxKOZUOHss12bbv2fWY67NVkaPqp0k1WceZmCm7leM8VrG9Pt9oOeW+OY+b0-ZwM4heBey1udYPucudy-3e8-eaRolavYeZs+CTs+u6ZejbBe7ly8sbpoRbQpWuRfY93Y88u7DapcRd5dXPrYFcLPxaeYhMBaKO5eWzB+Vv5cpZe2paR8+23s48Zeub8xZfu8i68+B5ewR+hwx7-cO0HY89h4xee9x6+ZTvU-Lfc7k6B4XJutW+1bOY51GvO987240JLYm-+4u9vfxv5948F34758J5HeJ8Lf59e7vnBdR5K9-b-3A8r0DYJ6taJ6TbV9DsjZPYdbe64RZ5AbZ6XcohVcbYDbQpbc+jbdfdl-fau+Tc56nWMKl7U-kY05187ai8wfV99bTbt9MKZ9bYrZd9s7d4N4jfWqjaqqp9eoB9Z7F5rcN4T7ksndH0UYn1nes+j8e9j-vcz7rf5Zz-zs3dtu3cKtT4t-T8PbL9XZPaqMi3PYEUve+f95vcD4z-j-L-2yfeFKs-jaL4BZL+Xeb7K85r31b--bks08a0c7DWc817VfhJT4c995ZsC4s+eqj917l-18Vm3++oC+c-+uxEBqFfbdF775x-a9Ft38v+C8xrC6x-0gDqvArttdRrup346dzOYBN-qFwxKf9h4uNIOhPUaoaV1u5XdgrAPMpJd3KVzJ-rd274ZMlMJVJvEgNm4SotKRbBno-iw6JUcBByPAagx-bN9j2EPDAfpWp6VokqCnHoJQPgEC8D49AkgYwLIHGVVKplNKlQKsonNcqsVQ7B9yYHkCVwbA5ZvN1ca2VASldUgdgL4EpUBBrlWQaMXXahpT8ogxQRIMya4DUqGglASsyAbRVT0UDZ+lgPNxSCk4Mg0wZVSpwz9Ve0g4waFU0FppF6qoA2ivXOJPd8mX7WOm2zxSlMkkZ8SRktxpRzJTeWiBFAKkKS38DEjbFLOrHq59oG037HrvU0SGNNtoilDfmkKG6T0Ru+UdgQtwqYdJ6uaA0bOUNaiVDas1QgmkIPmhrNBk6CYoeJ2H6aFD06-HnoZwZjQdDye9AjmCRsEAVWydweYNMJ-izCWEMw+YXMJmFzYQi+BSNLBwfKycQGGDErFMKWH7DFhhwhYccLE64cNhowtjnJx2GTCDhJwo4bcP2FcsyO3jHKOcIw5jDlBg5JEPcJ+F3C-hjwnfAx00j8EWOQvMRjvi6Eqdvem3T4W7kQYicvcUTHDkp3351QpOl7GTh8J4HdVr8kIr3hmwj6O8IBUjfvuwz-oVcJEpqarpEJDjVD0kTrOpgkNYzCo2KWddIV1yyEwkchzIkJkzXZpsjOhLTMoZ4PG4wj2h23SijNxaEVCUk0Qlbv-x2YiiNubQkJoc0Qwzc+hB3KDlKJyynd1WtVbDuqRu7ECYI2jUJnCAvB4JLRujZQjULTQm9le73YkesH5pN4JyiLX7ofwD568reZMUHrdj5YB48Wt-H7K71I66tSWAY8HijwE4rEr6-o2HHS3GGv11RJzPHgSXN79lPOx-X0RkFJ64hyef+AshwGT7bCxedPdASaIlAO8EmMvI-mGPZ4fV+emoyDvdw959Cw+0vIduPyJYn9I8EvKEXqx76A9G+f-YRiICV4m4sRVww0aXwH4t8IeHYoXmKK34PcJ+8vOce4z7aTjg84XevlmMt53t+x7Y0PsuLqA1iUuq4nsRyw3HHiFRprfEc20JG1jux9YmPreLxI0C+2S41TuWAvFFNXx3onMUeM-HzjaB-LBPAO2h7O83xxfD8WhGD7Z9tB07fKAXzH6wT1xfY0CVuInbITAilmWvgS33H+VDxQfL8X+yY6EDO+LwhanWKAkNjcxs-I3nQOJBJFaJgE3vj6JAkITp+RZcdkWNvIAdYxJIrToAIv6DU02WotsfeNXgr8Nqf1Szl6M4nATxe7YuSeLT+pbU3Ow4tPg-2Wq7c3GKNRRujVBjv9wBktaopuybFqSxJTnHSqAIpoqiyx4WKWoHRlpcdShYBViRARbEwExqQwiwfh3eGXDnJEZb4f8N+EPDIpKwlDiXWkxUcTywklsuFKikRS0pswoDiozw7flEpyY3On0TArkcCMbw6jsSJYH8JTawIhFAIXULe9-BtPZEdxy8mPi0KZooTp7hE4oMuhikptAfQ8yuCk4eIydL+PPHPjLxoUpaj1X5Fyg4IY1ZwjfQUBuF4moRLwsSJxoBErJwRMNEGSFG89YR0RVyT-2izL9Yi+ZJPtBJRx-Fq0C03Is4NLFZjPubmRYmcI3TlF3ybfAInkPQaSCsJ+aXkrCSpgDDW0pXFEsznRI6kNGEMkMZdJTHX4QZ9JBbGCxaEDSAmh9O0Z-ndHK9pym-CaVdOpJfsW80nJukqIQHFM7+K9HGQ9IaHpjsuIXN4kYyrGj9GKtXdqUg3CbQM4ZJMpSSOL0nhtBWX04VtcNDhOkwhQMRmVQ2WkATsRk0rJoV0mnFdNxlCYIWo3xQbZqRDQjoQ4zpRNd4hLXaZJPXToJwiiHI5jJpl67ZIactXA2ceDGS4jdpkzDKslxlHkJqU1Qo7nUOF4hNXZQ3TViznwHTNWhi3fwGoiNFMtfJFzFFkd11FrD9Rdfe-lxKBYzcuBponSQ315kVjRsDoqcSFI1bxyVJMUxGT9zHJ-crxGE3sYxNeyfgoxyPIMZlwulsk4JTwiMTy2rmY8UZfotCoWKEl5SkmGcwHErO5m6SE5Tcpti3MTFRtgxAsmHuWJkZpjxZ-4mVqXPonvjGxY4rVhwIg5+S+eJ423meL3F5yGJ3ErZh70l5Di6Jykw+apJkkTis5u4weWnOHlN8wJ3408SNP3lrjy5R8piVnwh47iGR98g8aOJ847ydWo88PoAKJGZiSJQC41ifMHFPiIFL4kXh-JvG-TEuz8idq-OhGjTEF403OSgo9bwT0FOEosedOhnoTl5jcxiTJQXEV88J1ffPgAugXpzAh5EjXvQrz49BCJ5M68YQrQXfzB+8OD6agIvY0SmZcrXhaG34U0LwJQ-byc+yYXA1SJpIgeZ-n4kTyF+EPJfgkVsmr8JJKQ1sdvOvnP8gBe-J6miMUXCtlF1k4xYZIUa6cr+rBHasgskX5sv5vs3nCYvEl-UHJPtJyfgtcV2cR58tY8DfMDGx1I08kxeSLjzrszepttILDHSdbx1olPhEyhsTMr+zkuUsuTg4MdmoDxW4sxyqoOCruDyqXMjxYriKVJTmB+XIQHkuPrJcZFj7apT3MColLSqZSpqhUvMFgFWl+04qh0qMHqCPBjgrSsCz0HkZvQBglQSxX4EZLBB5Q+QaCymVz0aldgxsA0rm5aC9GOgjFJMqsFKDpZGFDZQ1S6VwCelFM+KSssOUzLbBQyigecuQH5KKKkEtcuQuZnY81BCykwS8ukreCXwvguxklIQwqLIc4dbAtPXtHhLkleinJXaWTnVjm6hs0UTniU7+D+wR8J4M5Dcx4SoqttZFTbL2ZFyRuGKuYditlo0kmW39DrKexLpQrUVFOdFcJP+ALCKVHPDzMKLTpErGV1pNZW0tSCYqWE7KiEZCoIy8qs61ggZQCyFWtwLYu9PAoCuXqH1EVYCElfyulWLhZVY8eVYCJGFKq+p0MaUU-SOUzj9M2qlmDnFiWKoFaXXKegDC5gb1z6pq3GbZwtUiqv5YxT+oTIxHEyxl5IwWHwxW6cq9pxywZDTNMQshnpbQBmTE0wEcSeZj8z9v6o+USKy5qC6hZPMtkGifSeDEhgQwLXEMCGnq+eWNPhVUzDBBCOWVdIVl3jxxXiuyVzGMRZTy1pENLhkH6UuL01fCiuaWtwWtq45BCqRdQusaYo0mWwgJd2uHXuLHGlawqqqssVPNrFxOONYz37WpKd2B8leSOvuypNMU6TBNUPPzl2FZ12AqkSFAXVQKlFMC8hquslALynehfKdW4onqjq6o466cXaWInXqWFVayRnD3CEdq71Kc8+YmuPUrq16krMtRusHWBLJ+jYN9bOg-U5zN1Q6l9eI2yanZXR25S9anMAW-rwcfa+LkgqXkXzt1X8pWubXfX7qJ1qGuDUQoK7-qcVEyC9Z2tI1gbL5+MyDbE2g2PqKFZGqhRRsQ0vo6oB6rtZQswmMSkg1a2zqLPnVsav1W6wTZSuA3VjeNi6v5jeoOTCblV-UvDcwqTVayZNj3JEThoU2TqJNn8lTdxtpXqar1VirTSuB02GraNsG59QEL-WnYQJmCXDaBqPWca+iRG1hpAv00-rDNzDXdWOpo2fqLNAmyTTOsw36Zj6LSVjapvEVbN6N-ChdQ+o01utHNScZzbYz01+aH54Gozf+s0wsh9kCzAyepOMmjcaJqjCkT5vM10b3N8G2upoyg3rq+N1vNDR5qc2RbqNom1zURKU3xaeqp6mWYBshkCVuB7G-zeRus1daeNPW3La2mXXJM2Qe6kbTFra2WaM1CW4zSJXPUoxfNh60rQFog0rbbNa2+zUuvy0IahtSG6LShrc0Hae1R2-9Q1LM1pb1tubR7Z1toq3biNeC-bXFqs0xcUmUW3bW9rG39aOtYCY7YuGw3ya-t92zTQRrAZ-actGOvLVjqe3Q7htmIuHTwva0MbpNTGqrqlps0MCFtl2pbVxpu1rrQdA6+HZlp3VE6XtsO9+Rzq+2nY5NBLc7eJoh2HbltwOlncFpI2KaEdDGyjemBE0k7ed5O-hZTtOyma0dtO+bTLr53i65tMEXHaFoc0E6Wgz2xXYbVJ0wSPt06ybYlqrbeaadzO7XbFo42M7AtOOuzUboe0m7nkZu3TWJvp34bwt6iZHakGS0saztrW97aLs+167QOBuz3SVqD1laItXO83X4K92Y7g9nm-TJVukZx8yRomMmarJS3lNs42Mapg4gWTcILZ1MqldcxpWCVjZmKewKbOJRMjoeQOjZAgi75N7Z59GUZePl03X8wddfJDPyJ9bEh0tHHOjmKx8kO0RGqHMqflziwD660XmNkA1DQmfLZ9HZNfZOg30hLP83C0MbDP709De0mQvZbHMFmzjhsOGQtH2myVfR25xzffYejlqbC9t30udffvf3rpteAq3fctX-1Hpnh7VbNT-pxHn7BBXQ8zFFtf2SiH96+ySYYs1VfLUxoBwyYXLVQgrE5yB7pbfR7037p5v+6bgQd6GJKKOyNHAyRlQNbz0DwBzAxfrAPRw293ISA7fsYaxYeMItaOi2uExwqYNwrCTPmF0FYl65O+o4GqXBwmyNM7eiQ6mto427K9xme2Z7RZq21vVrBQdDzTEEbFUdnXK5Wh3uyjEP6KbRJYFwslQD3JoqlEQSoqX1Ds4ICPuWoscOeyLkms2BcYuNUeHauXh2eQZPoMRz-uUck7jHMpk5qwpuuS1U8DiP4Hduwus1d1g6mpHbRR3W+f-PBFrFMZaK4ucvsxYJjaWGiynpIabKx74eWvMecUcX54HYlOeLubUaANnAEjxogeXjo22A68xVRxHq3Ip5ol7pURlSa4anJBazGbO0g91VizTTHCc0rUjdNkBS08jq06wxtOgELxVhbpcTqsdiLrGOYwOs6XdLKPKGpGC8BY28pVoFHGi0arKR8XjxXklmlE44zPukMU6beoCqSUYvrU-jsFdyuEakaQa2ii28C1qcJIQa7KIT7MoE4r0yOxt-tC7bPYrOYkV8sFZ8xgzBnhEAnBsyajBUWNhPV7EDlSlaKiYQWs7hDZO63ehpsX1rT5pJqXaPvZ0q7M1iExcSSft6J6Ltyeq7eGxIWJ8jjShiLkyYo3qKkJkJhhXbqT0GaU9rC3E2uzFOcLiyHRgHT7oEW0La5TxrKtRONx06ddQpsibKbkrD8WCSphE9KYL2qLqBBp3+YJKaPomRJaxIacnTA7BGSDTqSHDBwSnwdmj-WG4ZFL9PpT7hBcxfXFJMOKrSpT5X0wGajOpTThSSkqblLtPJTqU-pmMymaAowpCpLwyCvqvDN4HdhqZ6Mymd3qVTwYSEGqbFMt0wziqHk7OjxxBMWswTOjSE1OyhMa7Bp6hjIezhtrIa-jZ+8Zh2frOlsOTYa-KZ6rmK6cJjmm+lVOG2N1H4xKCYAVkHyTe1JMYxblC6kQP9FFzqmGuTBhHNJM59-077qGrk7wzNT4gnyEnUG7enypZ568jgYwjIy5z126GOjPvP8kwW2Mk866tHMwCnlWS7hr1rOUjLylKa7ioUvR3rKHlbgkC4Qb+VUST5Uerg7MtOPDKfloy+C2mhFN0CkLkx+5XMu+Xs1fljSkRcYdm3x72J+59pQRdKWwWLlYF4QQZIUGrKpVVF-an+bovPKSLZg5scxduVlSZD9g-8y0Iip6Nuz2UnyvlQEscX0LoFzC+eZDWhnGS-F7I7RdktwXuLTgkxC4OfNqWiLGFzSy1X1X2h-do2vC3jPd3T8fVsQgCz7XJNBrj5il4kWsnb5Rr6ZbZ1GU7pA12nwTSDQEx5Z4nyWp5VumPTbv778zOD5ll-I6SBDCzYr8VocHFcSsJW49TphPXdt0uyycmCGWtdhItOky-GlI3SLlaUjkFFdS0EIe2qwQazQkXSGpk6Oa59dpkO0PzO4AOhII+Qx0DLCaFctQ9HE7IlvT0y5Ed6khrkaQK1f2jqRvYRibq+dE+kRXH8EWuLpaYFy6H2CDxkFtGJn6O0hDQF33ctanAT75k0+kVrMFoRQ15gfwT4EfB+CzDYrzwWKzFwOuLHwjM6M7ombBqXUfAo8ZM3LB1V4IYjoIC6sxs5n0qOgi+eU7lEYURnhZ55fUxyHBulE4l4pxU0lMQZ5r2ywFI5D+w1PBWqzJ2vos9JbBYQ7UB+VIc4uSO2CwVPrIRXwU+nH4tTRUHUxWrPXULxOvhlcVShDk1akaHN-xeBG9nAKfDHszm7V0Ft2zidFNi5ANeOTApMUCBHnQ0LdlcieClV9tnrJ8tAbD6XYfCEjRA1M6JdzuoY-8b8udSAriXaa8bgYiIGKpDhWCGAMiun7qzO+Sw6cW-Ms2qbfRUikVqlse2rpdGFgzbYLj48bzglyiAceePycw7yQ2vUIAeIxkzRulA+LraZb63LLXltTRlZvMr6ptNawXXlaQpF7Cr6s7OCjEr2NcGruspq3Uhat7REUHVuu7bcyHgN1CiZfq0N07Mew29CUEa1PKUjjW677VvoJ1bZSzW6wvVksUQnSH17Lbu3LYk4eYS1Wk4XPfTufmZydBQ9UB+5YsG0CbAYQF1OGiwiutzDbrJwKHctlRvZ2zyUNHeyLNhtQ1vr8IX61CH+sUajrHNeqdfaPjH3Dhp9mYfdbwazY7CC+u5q6fxvtLFgD91mE-buB-XLVmJ46osEOD4G19K5C+9vvKOvHaEu906gfZftH2LqCw0++baQOoP178eE-eA5I7nXoHV1P0scCgfPA6Ez9y6pmWzK+Ib+eNhub3Pd7jFQUm95C1Rm-4oSbF81NlJQ+4dJhhH+E1XZqmQo6o6ZqtyFa3sO4q2i49hAjEqmZvG3Bkgt2RxAWQwMEkWDJ8aDwcDEEl+D7ywQ1Er2sScr98hnu4oa4dSHhZGGjSCUNrMgDNDt0sM1DbWnSPNpXKMi4fpzKjHlHKGSwwHp-MKZeaBhuXY9Esc+NbHzalzDSqCkzn+TU814Leu1uz29b1Yqg+8vJOTINIq+lgx-xcmWSBq1+ZWaUdv7ZOxZZFlO9cy2LOFNjt5Ph29ddMBPqnaPbOt5DjLn06gEaruILmuJF3UuW8ZwvkiyAz3DY3xEvSpogPmtxn6tNRl3q5jNOn+Bu9gU-oPItgNpNYbGCVcU5NSHZhl4lfzdlhyiduvNkW1c+ZgSiiTaYPm0HJ1XpDxz25ycxes+dmKlzCLMyZ81pkbndL0xwa7NMuYR2LSUEgU6dfD0c9bFLpyI4OpAXc9OxfhnRyE3dxxKWzU7aE3ApakNnvT4JwYHglJc1Q8E+Lnw-ifviqW59IgpF+7Z3YQWtd3lti4J2Qcgh77lMFKNTa1SWYI6DKrLIU8uM7WbHU+bLYSoHozN1VrFym++3iPWrIq4lulVPXFUbc8jpKllYq-TuzUG62p+9VK6FcyvNXGq9l9oB1e2snLqrlFRq6ZUd1-Blrz5IK-Vcmv7XWr707Ebl2OnDEuGRl0DPIP9oPTOZhM+a59PfCMy-1+I165jfRu43Ubieu06X3xmvTiZ9MhG4TexvM38brN16-0dHmHzFtUSef0bUHxw5YD+NjZJLdCGTJy0QFxi63v+1DpIjijVsoIEBqhKbbgOW+aBesvKL8royr8Bkv6W5LFz888YqSPRPqLL6zpZxdsvSVsL-LSd37cHczu0LI7jS9su5K9LZnkF0O98J+0wX1L9FoK4xaRoHLfK0l5M4e6EtzvpRyyywZe+KVDv0lG7k92O6nJ4rxLF7qS8+7XePK73Sy4J3xafdQWX31CwWinSFJSRyLwpX2NawetN5IP966DyY4cvT5caoERO3M7XD5OLbH76igrSWOHPnaXHFR21JIdq6fSboidhrcGQKkYyNCmfiM+5bc9FG2MU7exkw+R2ISGz5O9NPPq0SyP6mCj7boEdxWaPGvOjyEwY8loUn50Lvuk-7ZWPmkEerjxtKw95nI3rDuEIDdoecvisuwYG9A+E-A5GzHMkPd9s+Sofe7kVniIkL1ippegYwJO77C2eCfeoIbr05x7WzcfYXdVaO6c-I-mfbRud2zihEk++tpPFyWTygmc8iBXPw9gT0QnmxrO6nZiHz4Tj8-OPMH+ztYzLQluzo9zA7rF5R7C+PcjgkX7PtF9q6xenPj0RLzreS+OIynaVCpx5YwzZfHbVDr-s25kd2GivzlkBBhvE-MOqvi4mr+BDq8TiGvOH9z8hTaexSp6tUwSTGky8YeNPPHqND04K+NTgvxL4byeolPvtihNnyb0GGm9SIXPc35r+o8MSpe3LkDdJut-4RdfpLpn3Awd4s8577d1n2j9Xfo8OfGPs3pp7d79Wnvvv30t745StUDf9vmtyH7SlG+tlxvFfc72nCB9yeQfuT+Z3h-ndmHjz8HjrxWmh+ZW9vInkL2V+O+2dlwScM7wD5k+Y+4v2Ppy-N5-qx12w00gXJiRWVgLVnpMl7-M6SI5eTjAKLUjM9g9ufkvXU+W0N8R8TRxPZWGp-99r3mxLv8XyX0l5m4wRpyAzjYkM55-LOTC-P0j2rJJ+bf-PP0uHxT6++hfqfgy4cPCyk8M+YvTP+r5NBDQIIxaWkp89Trgyk-PXIN8n2Z9t9U-Ffw5ZX879V-kJ1fj0T39uE0Mj6RLKafPGt7N-++LfIvl46hf7N1RivU7uQmH5yZrAIvTvqLy79q7x-LI3v0m8WJVLE+M-p0rb2QfcR5+5fdv8P+VlR-7ZbPDQqv5aBr8cP0qSxlIIL8smaer7H3-Pyu9K9ifi-T97v3bnR-8MvfiflbOWcaSiMG-6npv5b8qc2Hf+zr2X6J5G-z+AQi-7kZ3uQ5WYa0xSXz5n+6+SO5CYTXFxE3l+t-BvJ-o7534BsX-e-TKeug3kJiXtyct4uF9Dv8svB-3b8X-N-1bNYzT-0p85-SQUQ8y-arwr8gYfeAGpfNMfwD8EfbF1f9mzNOGt8Q-PAKL9kA2n0bB6faP2at9ocWX2AIAjb138s-EVnBMC6NgP0ZVPQr3h8w3NwDIDrWUrD-9l-dLnIs0rCUFmAGA17ygC2pAamuoSQWQL+sZfNvy-86Ge33XEGnFcCoDlkOz1chaAv7TVEcAqQJC9fqDgLEsDyRQIQDQ-JAIQ8LgQQPQDFYXQL7daRbf3v8mAx-xcdWAggJxciAh02P9EA0-wVZtaWwOoC6kTcAXV6A5wMgDXA6AMICYg8wO4CSvaWz4CieHOEj9y-YIPDVd3RwLq4IgxgK9gJ-PAPdRnSOoCKC-SOIJt9SAqwOSDqtOnxV8tAvvxZcM7Q71L0d-PIOb9sBdMy4DygngKaDytAINO9agh+jV8fMO21tsKrV7VH90-FoPax8gsNwA1c-CwIqD-AhDxyMBghpm0CNDaAltVaZKLAg5tzKFGqDUZecS-pfVQ1y5kJjdDz9YifL7wjUIGaNRxBY1LIOkDysNYHeQX7CF3Cs+rZgKFkKsItV+D81P4I+BKg+WQODTdJAji5gtDhnx8O3YuwZgMuUow39gzSsyf8mDLKycYQQrWxDV9XIrSNUbcDUiKg1bb1AwcTjZKWOongPNUWBIHC6n3tjqQ+0usTPHfAkcXHV4EpD-gH61gd8HTMj08mHZB2uMD+cTydseHIGEUlL7NN1jMYXL4Lv0AdJQL8Dv-bKz98XiK91vtjqakIeB8HOkOOoiHb4RIcRQsN2ZD8HR+2Yd2QnTwBs+sRB2M9eQixX5CevOMSek+QxkNy9ypMhQlCW-ILy6CEglmSSDPbZoKMAiQ7PzOtIyWG20BgEOrCho-gQcEzdRECentDiQz60Yc2Q-6yhpOQ00KBtjqIPyFC+Q30Ly5ZaYUOjDs-R0Myc3Ah0LqVVUaf0xdEgoEMvkymBUM-saHAhw1CbrFKWYdErB60StLiRUPho97V+wuoLrJ0musWEYh2zCMwq40Js7Q4cJ8DtLQY0bc+zEgl8DLApYKrZDDJ5kzCaeL+zrC+wgcEbDwQWG0AdAvLhQKNawpUPoc1gOMJgcEwrsItDJOVQJn9BQ2Q1HCbbJ0MLDiQ4sNnDFg2UNOw0w4GmXCFWWsPVD1wl+2TN-7ZsJ3Cow-cKVDQw2Gz9JLqQ8KftjwurFHgLwgMStDkQm0KCdLQ3MKzCgOcUMfC8w58OlC5wt8P0x87QkOdELgAMOOAgw4hnAiTqY4GjdIwtsM3NhQr8JdC7He9XQjHpI-wnC2g6bXmD4ggv0E5PQk73lCfQ9sKupOw+B27Dv7QhwbDkzbULYjJQsX0tCmI6A3TC0IscI4isItSM6CSA7oPf8kdf9Qd1W0JSK+FSQ6B2OAKQ-BzEjyyWkKdJw9a-DkjmIzu2rEjI-2y6Y7wsn1z8NI+8JfCdIjv3-VbImbSQimQupXsiwpK6nAi2yBsKYdQ2JsP1DaHfOwUjLwwKKLDBw1SK8jOIvf2UiZwvCNfCVA0bzz0qw4SJtsQo4yJvt4aI8NiimHL4DPDxIhCPvVnI6cKMNUo9yKyjPI5qPbNsonyIEjV3F73qjfzOyJEicHaGjwdLqX8JPstQlKMSjeom8MajEo4qJciPIlT00jg-T7xyjeg3gQtwTnVU22t7LKq2UR2hFwxydWfMH0lBnZA5iXsFQlsQKxyHK8LLCIHDsNwcaQtUN7CxomSNfVZSHUPdDqHFkOgiYor6zijvhOBzYcd8d+wGgTrFcJ-Dno3+03CkrUyNbDgHV61W8RIk8MNDqopMO+EUwnkL30soNB2hwkomMLPJBolUIki1wl6LuBKPRNBxiyiOaOitvosqJgiKo+MMtVEwi0S9tSbCikJNsQMRxuipwvwj69Anbwy5iPoviMgF8vQ-0PMzZeRyJUtHb6HvoOolPjkcWvBR2li2XT6I6hsTFBxYNDHcCk9FvndLB8kRXV4V4NiSOgwMUGDXUNBVi3GuQscDY7aMiUNJYp0RIiDeJRMNAyLiIstxws5yhDRRB52bgnnd2XcNRbcCDVFvDetVecNZJ53eNueT4yHZUXB3D3logrwNiDKPYE0JcuxHyIpcM4ymEpdk4mExuU75VS1BsrTFE13k35aILoQlQE6iVRSg7UMXcA8GlxV51lBF2+M2TcBTJNkndiJDj15Wk3ZMs7UUJUVkTHvxbihzXuPNizya637if5CCQfD3vJ+V5NRTZGwVMpo8enzNkzbQH8jzTAeIhsF4vxyFjrwkDHRsD3c0Nni5+a0zptSLFjDEUZ49xQmV-XVRxOZjuSHFAdkXQRwmF+sJKhSCIQAEK-jSGVoyZZl3cHVd1lNel124-5OEwLju-DwmuiziNqMDc2jLIMN1J-KTRmMeXOY0tIFjT31rxPCaELDdJLPmh6ooXMIgLDnRdeMVhzjaeP8FmNMx2rcolHKlvjWWKt385S3WtxPwHbBtxfiDpKp1sNCLTSE3d23CZ1yVhLcoQaDDbFWOFi4rcD24TSzXhO7ciBPdw+tD419x4T33LdzcM2FffH-ieYkSmvdh3JRK4sVEjvhx8RArRjA9-3I9zfc9EvhPAsNRED1-cTEuYLMTdEr2IMTbFGxIvM-3exNvdj3CxIDlRLAunEMblUD33dtExRKkTlEyxIZtDEn9zcS7ExHR6BkPA3VQ8NIJO1T9kA9ELiSUJasUSSdo6eVwDR4qf3b8uow0iCC6gtXzd8ZvcbFSdFPLs2U9LjCQKF9xKbCKjt4A3iL3jC-CsKMpikwYPIQ-MX3wMCogtKIWDOo9pLglUgtAPSDeRMVG2kE4PpNaCMo7iKyjBk1WJgxCkgFlL8NA1YNyF1gz3yOJlpOpPH83YhqKlDFksRN4DhkgFkq9UAibzsCI4LLkjUwRHIMkD+kmBI-8Wk26LaT5w1HDSS9aK5PGSLkePzOZEyBEJy55fTr0MDEEj2NeTNEj0LOStVP7yj8SkvhHbBOffVRAD74JRz2TckpZPDcGHOCNPCmYrsK5CkHXVQhS3Qk5J6DUQ-TBWD4UrpOmQk7e2EcRNZGZOmCDkrFxgCYg2XG1CSwgpJhSw9OFLSCEU5q0ji440uMXgMUsFIKCs4zOPJddIlQkhT2E2fw+T32CgKMBNAmlJrsU44aV+MGuEFPN8nk-d3yTlAtaJQtRkn5IFT1U3OMsE75UVIeT6kvBKeDE4xOLKDtIrFNOTFUoykd91k6lLWDqZTAP7lHgm1P2S5k-4ytVEIJhyFBogdWK0iVooZLdTiqM606TvU82E3AL4g-VkT-UoSMiDZk50JSMP43T1gj3g4gOjSXU8lMs9kAtZJqCvUzZJ9StTXoWET9dIT0mCXArNMaTePJs1zSAbfNI+QDUmUNyiz-C5M9T+UtVPDUprDkFwgMQkRIbSqtGBgJlGbCBBaFzg3aPK9po8mUMTsPM9jctVlB4MaD4TZphVNffTkylNuTQuIWsYbGiNodzIsNPPSr0y9JvT8ow6InTFOek11igonlNBpxkTaMDx3GdsEL0B8edOyTJkRXxys0k3qkKhXXCpN2s1GJRGcICaHY2lpD-BeGcJgWWDLcl4MjmHu8bTLRWEl1pXY1298hdZHqV-zYojfI1pWJyggvuP-AXSlwpaIORqYvqNLTqPBaNqT2gskIzTuY+VK0SlQyyOGiewjYFJjaseiOeS9IyQQltWo2wXxSeogaKpCuw46h4yf7TUNeiBM8FKNS5eETMWiyBcTMbTMQJeJvEIY3jKhiAI+mLMiYYxTL7iCIhcPUi1M5jJfsJMmsJZDRo-TL2EYoozMesGQpGNxSUY-FPEjCUo+N7T3wizKYyxMv6xsyoLTjIejVQkaMhj5MsmJAjilFkINCqozzLRjkzDGOJTlM99i+TyEqzIRpvQrTMkzlQ6TOsi9MqLP4zXM2LIZi8UwGN09kw-T1SyKUqtkFF0orJxL9rMzTLYyorOjJoy3M1kIqyOQqrPRias2H18zKU-zO5ossu9P8ptMlEKbxaM5dI7hkfEbJ0tAslrKnS6s+ZKIloM-nmQyjpRcOSFLSJDKwydvVDLwzi0X-G7k7TXBLicXSfDLwEiMkCj0NvoMjKpT98SjOIiio6jK6RAMhbMnDXjS1RIThWSbNDZaEP8OojHMrcOczkrId0GzPkGbIZYhslQWRFRMk5Q0ycstrIFCiWXTLkzpI0HJhiWw1x1KytPbl26yPMyrJND+s7kNqyXsduO-CL0nsOTNSouh3pi-oyqLxy6CUCMbCxI+YGQcHrdkPIjYo16KhzomBiKvi0s98VUyAspHJaNgsz11IinoorKxy7rICOMz8coJLiz-olh2ZjSc5LIGyPwpH3-Vy0qUMRzlKZHLU9CognJxSichLJJyEHFLIFzpsrrPiyAY3rM1y7gG3J1yFfKnTFzRspbOyyTc3LLeyysx6J+DhVI+AtcdVLXOTMiU7MlPTHMjnOM9ucsPLWBlgWrH5y3ci7DcyysKKLqwKIkhiojww23Machc8BJ+9Pkr7Oh5ec-PM-D3spOBhyMDVbMEjPcxbKRygs4q2Ayl0wKnW8rSZ5yKFvTbDLgzjpatEQyZuLbJbcB8-DIwyYxHvNIzcMxWHu8bsomz8h7s7uEey+UuShezDUAHOxTYIi3MdzjQ63O1yYswTMY04KBHMszvcv7KozbM2XMxz+w6GIAclc-4irz3c4TJPzxco3ObyUcvGL9CZciLLlyb8gzKcy1gYCJMzdQz61VCg8uVRYRQ87WhdyM3K0TMyVMl-K9ym85bN9zUc60NzggcvjMWE78+K0hzU8zEBry302sIdz1cglOqzycivNgQqc-gJpy8U+nOiitwpnJ+tdwzcADzwwiPPhoQ4FhEqxc8wMJU1C8xuPgKFXUvPqdE8inImzH8owEIKsHVXOZzSCrzPIKiUygqfz9MftPajDcuNPfzUCz-Iwjlc0UMdImCnrN3yPcM0NTDX0iiIbzvs2Gy0KCov3LNyt8kgqNCNcvfIoL8CvcM3NqC6Ixjy6sTnPhpfTFCDEK-olPNI5o88Gh8K48-wr4Kgi6LOUK1kAQv1ShCt1REKms+GmY1NoqjwTkP0u8wKtJnEu2YQK9e9MIQ2fdRwXszom50w1Lo9a3eiN8vUN+jfCq6kiLy8qB35yds33QBxd4t5Lo5awlo0vSjMphyhouMx6Iiy5sEGOKgwY6nKvypIv-OxycCuGK2lH4vUWfj2sjjPKzicp3JcKlCtwta9BgSmKNoaiz60JiCsyYvrDpikrJANsY66I6KoUr6PwcfoxguRjLc9YtlotJdmMPzUSQWI3ze8lDP7yBY2XyuL2MqRz5joBcWLm5tUKWL1QhocJ2dSv1BWPUclYiErl89HKTSQxbMGNnyNn0-NAoMf0U2JCMsUoBwo12be5zedg4wIzucA4n2KiEmhRXiJLw48oq7yV7fbjQNkFWOOqTS4+1M8CCAqlxpNBzNhOWKWZKVJeDJUmVPpKQWS1KyNBCnEznjWTEuK1Sng8uMRAq4q+BriWTCCXrinRIvNP5mxIeJ9424yQuPkJ3Hkr-FhzPErqVa4htlAV0XI0pHiTSseJfIeTE+KniiEjUqn4i4nvw4Ud4movTcYjNePhsHSt0shto4CfGkKXgA+O0SzCieMEUybM9gZsU0pmyNtrit9P0cGXHEordYEl7mjkunJYrRybi0rHfifswtX+DCywEOAS4E7dJNNd0xE3v0QEtUrN4JSlfPJw1-aBKUyRjIFxDs7TDxLTL6eD3WtKxEqtDBc1MCFxRYCEjJ0ayW007HPz+7RR0WkakpAtmDKE+ZXMSnEnIoETAPCpTrSKLcYt4EJEvS0cT73CXlwtsyogu3LZ3LxKXLVTWRQHs5EkAoUSFy3cqA9DEjRIBL2LYJNvLQk7xKdkJlVxLRJezQZWPL13O8suV2xL8umUr3P8oA9TykSy-dC6CS15pvy0CtMTPExcr3LIk4CrNc8S9+NiS47DJOQ4KMuUGSSJadoLULGweJMySh8NfMb9m0vUtlTSU1pP4jzC-rATSq00pJg9mfcDPHsqkwXguMvcplOF8xy5iMno5UvkveTEiwZUYqeRV3xYqnPF1wfoF1Iph4qGkqioEqaKzouWT6K+NMuS0fa5IcgyklQltdqKKCppUOPVrMeTKK50qOTBKw8tUrY01ZPrLNK35Nq4ek9gTFS9U0zJJToS2iqsqRK85Nsqe-IQJ0DIeAUVYyTK5lKDTDkl5OUqEyzyrhyS8k1LsqzU4VEmTQUJPGcrTKw-KUr3KlSorAVk2FNirfKrSuECgU+5KCrbUuJwGSLK9AtdSvKxcCeyxk+KomSoCQFNBFVOFKpCrs0tbPMqIqp8rorrKxcBR8NKvKvsqDefAGRTFVVFPBZ0UgNMxTeyr0qcKyCsnM2K34sIoaLmkzqqEruqqqtSBlUnCsHTE01rndLAyzDTKwWq3irKlQy2aoUL5q4z1zKlqn0u7T8I6KpOUBA-qqX98qsawDKh9YsiOrJq8VPTj5VUNPMiXQSNOWjSwyKqyr6K+KzEqr-T3hTTKDfcr3d5Ku1KMDngvNLeCu0wtJBquqqKpFy40mwOerL-Ua2hriwQtB7cjEoJmKrA0tquDSfs14Mri0atyqLSyU4Urbz2LQILxr--bpJHSved8GwCW8nRWjgwM3BPtiCQhmA2yPeYfP69GsQfJOZF81WGXyEMsfM0UJ887KnyjsmfOuzCM+fJWwZa+Uh+KL-ciurC0q4MpYEMi0skQLG8t-PpCP8-YoJipM8SJkzJIk4o3CFMvQrySNqogrNqrCs9J9zbCtAuQi4rULKGihi2TKmKna6LOAKbSnqp0yPasvOazvagKI3z-Q44uBy-7QzMAL786HKoqTa4QssKY6s8Klz2y7-ODrHa-8JmLFclzIfy2C9zMeLjC7zPDK3aloxzrRCvOuMrra7B1tqrIpOqwLZI+3LVzzqpLJgLXCtSoyynSsbKCrW6gOqJj7akmIcyzijOsrrt8+Qv7qLqBasjrKwBrI0KRKY3J9qdCjuLtz56xwtRi+srXMHrV6nB0bqUirevjrFKo2pzs2slAJajT85Ap9z0i5mqYMsioIWwTgkUIThS9+TeglAQnQKoApykPCpnssQsChfZDsjMEKKGmB1TLdi6DzHl0osdPWBUhKKzwxyQ6kuoVztwmGP6jeBWQsZirckwtdyw2D9MJK2K6v0SgDWew1uk2sXCGl1RoRdI9EHXB0mjrb+DspKdTXOVylJz6yKxZgO8k1UeYnqh+tfyKvIKtnNpkCQBzBXAaYBkbmgWRqCB5GxRrkblGhRpUalGjqFYasnXEg4b3XNCq0TNG3hpvcHtahoaFJG03HUaLGtRqsbVGmxssbbGyQCkbrGuxucanG1xvq4uK82t-NFnQr08kJ8WOl0atiJxzJIqGz2PWI-eMmVeyVBCeukyNcqGmzyAiu+1wbQoxhz7DrgRnMeBM3egq78gYZkkdED4XNUwaGckhieB6iwHLTr6w2BWtcs1XBlhsCyw+xYyXRJ0jKb-w1hQh8GMwjSvK40wEKGKLgMQolsn0xzyWMTMZsHNBIrIRqTgHiDz22Cn+dpuPEnLJNJbt7bdyw4jPYyFBcb7GjZvWatmlRv6Cb-GhtWb0MSBsXDIm7e3ujA6+pvwd4miCIX9OsvBqiLIIw6hDzqoq5vUDZiTxxVgrg1+JOKSmvrMOFKsQAn+B6Hd3iqa65epy9LY6i9JZCEmvTIbq+m6LNBs2mlhsad00pHO6bws3puyasogZpUdRqoRFrgkWlcEmb1yPhxmaCWuZuc4Fm9dMUcoGdxvEa3cbZs2a3GhlrsbdmmUg8ct6LMqOax64TOia7a2Jvho5VCKLG9bmqJrDzEQOG0tUfAKiJmgQwrFRhRcmzhE+aaYurB-sBip5sDq0mjtIGzgMndwCq27LRsPgvayFt6yhWrnJ+yAW4oScqyWzywfTkAtFouoMWlIORFsW9TFxaBgUZuPyDkIloiQSW68yAaFeVdO6TFm1UDuCCi+YN8albZlqZbo2jZtZbJRdltAJDOLlschSGgc094yMeBAfjUaY609aFkiNtCD6CeBH78lvd62VaTI3NwM8nSClTtrh6kxoLbZMTNvn826-LL5bnmuVqFba2z2PraM2ihx5b-rBLPCjP46Av+jjCjoMk9f6qZoAb6-U2rCQQGq5TAayapt04T8QaJjaxr6XTiSAoYMokK0ezc-DQa7MyLPlzsCsuuSs960VsMK1imusUKfM1jL2jVRGNFXajo7X3-rSi9ZnOjhIyoqEpLi8erObJ6wrOvzQ62etT0L7I2tjCq6nfOcKiG-fJGKpk0GJIjVw+zOKzj27BvLrq0EB0WKmXUGpJCfmq6niNw8u4E1bIQdtIyb6XMh2qK8swYvCyi65OvGjSOi4veib6s8hw6oClCBgKOCwhl5yuXPhtZih-V4ubLeHD4v8cgS6fLvFBY4Mq+LtsinVhKwS0umVjVYWWOOSNWaTpOj4Sqe3M8kS6+IMdUS4fXNZbHbYtwo4DbxzUiqEq2PUxEnQpjjoIMgrFENiDaKldjQq38xrMOWhwwYtA5WkuVt74mktlEqSj3jDjvOju1+dnODEoyBAunSmXMpygnzuSQXJTJLKw5OhP8kk5A8oqq206mu5cC0mqobKgBVzkJN1y0QMfTxjB2L9q+yuwmQTBy-7nmkpypaUwTOYz+rESLsuWo5hNjHaRMbxa-mP2MogjxqsLLKy2uulKumcs8axEqHKc7E2iotQMqGkbt2KN7H9tEiws4mMQ6j2zlPebNrEDrZyuOmmqFVmOhN3w6aszCN7pRiqfXg70G4upBysG8HJZz1InKnQ6IjTDsxrw3S1TngtutjoI6iGTjsFLuO8cJG79O5btxjpuw4rtr-2jBpO6z7Ow0+6KYy4sY6DCsAqHaICh7q9dtu8nN27BiF4skwBk-NsLbIICCj9blKJuPXly3LMus4WSwXjZKka022QYc4gl01S0TX6odTOS8nupc848Us9dWO30s3jRS5S3zi3ioVNZKtUhBNcqhbbktTidSl1u0UfGpbu6FnTFMvx69Y902GFfHVN1Hj8zJhxzdle7N1V683cjODMW6a5Tl7vifQt9NtPFXtzdDe+N1V06tDdvi6vjXHrN7tzRyM3LMoutSt7dFGhKR62YlHpZUjgIlKFaGm2mJYdQsnHr9k7FQfz+cNgut1YTA40Gvq6RO4iunZsDD81BRA+l-gIqe85NuoUu3Z-WSc0+gpUS7Om3sowqdEt8rPKRSx8rWqsHMCocSC+loWaU78JLqK68+kJIkppEp2V1bi+7rozyjG4CwgqhE6xICTbEoJLL7EKgCtc6RSqJLgr3E9vuIpBErmV8STA-xMfde++RJfLJEhvrCSZE4Dx77okvvqpM1iEiu2rV8udpwMlWx7h+aBabCtYNns-9N1TUqr72Lb7FIfydSGajyrBrT6hirZq-KsGEc9ykyPrSdqkzrumTjKkqpmD0KlaoyrQayqoeqOk1-ter5KXpP-6Kavivt6OqkAdu6wB7GrUDIagmu2TQSadoRrSqtKq5TDUuvPC8fKl6sGr7A4f12Tvqlytdr6ajGpL6n++usxaK0naqYrWuW5M6ct-cmqmrH+iTpHyo02ge66UBwgce4vk1VN2qaA2Dr-qJgj-IAGWU2bNdCkBugcEH6M+rOIH8avu38qdWRqu2C6pSgav6+evge5Tn+3-0gHSBpgbhI8jLSWOqFKx12AGH+zKqUHi899j6qB02qqHSQmJsBGqlPOlNTt5OnVIorWq+AfarwqhQYEGS0xwZp9VB9muasOEThSsHEa-jp4jVq0IaZq2spX3QH1B7VKQa+VRjFv7hSIyukG4BxSvwGe01AfaUPUswdNS3Bv5JiGPSzId54cBwAemrDWxzJTqAC2GPESq2lVoQrEBuwdAGwhj7LP9calwcqGxBmuzZRZIHKk9NviBodkH0cg9t-zAO5DrO78SlZvKq-ahwYGGy0yIbf7tkiYbZpYOsYr8Gpgk6rKqkh5LpSGf-IipVSNk8Ssr8SMAKXqHYBrgcyrE6n-IA7CmwCJQ65i1YbOH1h-od1zUk7YagHtkpNxDMjhptICHnRVouoqQh84d8i7WoEdMHPxYarmtqk7wZadfB7OM4GfqiOvRrDBhga5dcqkgbqq-k-aqH04h3AavsYrNOtwLOhwFowK7gQaL+A3C9Kt6HkB-4ZUL2g5wYqG4qqoatlcje1y0lWEXQchHTh2Eb+GLhs-y2qz+1wdGHhUGoYOrJ8E6gpHGhx-vzC5YxmvhH+A4rHSGtkhUY+rYIlUdmHa84GvxHwBkZPKHKAm4ahrK+KXBRtkrOmu0KZBhzrkGYRtkcUGORubKs91K4Yd5G5R3kTJG18ZsKkGnRwobFH3R5Ia1Hkg-XOuHK024YOR9uufAiijRl0YcrMzA1xyh7+-gbhHsqm8SdaTBkkdq8dKjX0a88nHwY0GKGrLpH0n0EfVcQZh1MYQhhO1WvajFO+wc9GhMhDxEHrRjAfuGpRMexfBWElMcpqOEg-11rEh8UfcD2xo-IQ9+guMZtGTY3zv7GN0t3uxGqB4tPNFpUzccFKsxs0dKG8xjLr9GWBwVK1KZSqvGtTVxvQep6OSt-x3GCB5Qbl576nkYGrCxgNoNLBeoEg4H6x4cdZT2U2ntsHsxiUajGHx6Ue+TDx+MfBxfU3zFaUvxwIezrcI1sb6HJRrDRf7fR58b5HXx0OJrL7Yc8Zgmy44eEvTAamVNZGAJycaQn9MBJqJG1B9YOTSialAzhr003CblLUunFPS6fhicdy8NhgEfImMC3UerSYa4NFy7jEi8dFGka9gNgDEIW8ZKGhBmytZrUJ4kfQmIJmtN7RzDJAh5qCh54cQn3cYjrS7HRgwbvHwho-sYGrRucYJqh7cjDHTSau7nfS0kr1Vi5aJvJvw99E5ct7B0PFvrhHOXQUpYndJmUxPT7C7+ILKAp2GnBqgMxChYJwQn9McnwktD12i4QgYxpZ2Bsy1b7b6z7JTadW5sWt7g+5tSKdhayPRz7H+3ywREzbVKxMZjSpoah1ttGHSV1M61+pQifatycAm2Umnu8Dp0+BNKm1RupR3bxg4XOkn283moXh+XNdr8cWLNZ2a0RarUhgyDspsbHG1avbKHysMlWummI4dDMVqHseaf0MGu47PEACMud1uyF8yaeXbFp4yfP6cpg2oSGVwRjuf7xmg3MfqLa54HzrqBuereKapiT0YzZyzQpQLt6hOsLqHamjv-ywcmke+Gkms6a4mieHhq2G46iQsvy3hwHtaH-p9oZWGgZ-QfvHs6gxvBnxsyvKhnqOrAs+Hlh3cP+K6BlgW3hMZn6exnU6+GZYKA3ZKPxl4i+RKMGrhxTg3rAqK6jdyTmguoQ7D204qWGAZ87sRmFevNSh7wi+7vho8Op7p26GB4VuEa3pzepsKr64menqkOnGe5mEZs9qpH+ZlGtZV+24WbFbfmyPPFn16m6femIZjGcNrVut7vW65WyAse6dZlmPNGAWD7oNnpZj6dlmTZ09LNnami2dh6RZ62bgLbZ3quSKxm2OvRn-s6+uqm76kCcyzvcoOYvyXZw-KJnY5ymafD+C2OetrLp5gVRn1MyXL6nkZw5KgzxpzbP2nRx6Ec7z9s5Pqmmi55abilbTHBIWny59Wp2nNapsvOyU+g8f2x9a03OBnGwC6YJGdR16YG6mZljPuncRiuqenUhy0db9GZlmplnIZllW+n5Zo9sVnyZg-I7mvR78PTnR6wecG7Z5+bs5mF53HOVmRW5eY7HzMsGfUyp542elz2ZhYY+GyZvebxmIe7T09ntZ0nKYcOkV7ouoi556fzHJZvucnmnZ6eZVzf2o4uhnjugcPDqmhssnVavZ5+cI6+Crjo-m762tonm30y+v-mF+3lo7rgF36bDqXam0ogXLZuHtFmX55PL6a3u+BdG99ZkRsdmjZ4Of9yCcoWdw6n5o6hgW35kyKMH7Zyhf7m-58+aRmD5nhc2Gktf2bRnrJvccTLWszvImnS5g6drnZp6WrWmHsqPt2ytp8fNWnJ89aYUW8kOudPLdprWoLnRYw6djHjpyDPXyQ5p4lDKT2jocab6Rs60ZGHW8Qv4XrW8eYdnOFu6ZbrDu+YfeGge3eaAKcF3srMWvhixb+BYQdYAuAbF46mZHniijtm6p67ecWGSHVgtjn5YQ+amRaZgkbHmGZpxZZrM5q2rcXO6meq5nF5sBbVG-F3GcPjJWp0hCWzm8JajyZ5y+Y8XYZnHO8XWc0xc3z-Ftvv+sZW6xcqW7F7HRpnryowaGH1CjJeQWsl7Qq+nalmGdvzzF-efOm2c+hZY7+s9jtfmSF9+bUqYx9JY4Xf56hejmL5o7qwXTupWbvnZlzboIXvZpZeRrWF1mLlmYl6+baHb5kIroXjlqBaYWXu5ZYuWV1XpaAG6ZwRYznul7Zb4Xq8o5cgXGF2ArOXtJ97phRPC05pm7zmubo5nYl+5dVnNZhheHboFl5fOWSO93Q+Xc+oeu+XCK35dZmHp3mdwWH5rWZRXnljjteWMVtzEhX5oxSZhs5lq2dRWKV9FZ1VqZ5Oe6ns5kzVxWxMkZc+mTFtGxaWSlsMqCW-gCpehWql8WfYWpZ5xajmCVoecembzYpYOXSlkVYZGul2Ip1hNzBObzClVxeeFWuhzpfFXfluIvZWzKleYEWT5vFahyX6u+qMbc5y0gkWm5suZ6opa3bla69jTaaWZK5zDNUX5F5sdiRNFxcu0XG5nBObnVBtubsKkl-GaSngp7lafrz8uVc3nxlkBcmXWlw5cJNnp15uumNl5BbPmaFmpd2XSZ25caWFV-5a3gaV0XPcWJlv6YaX06yo1CLLVbPLia-C9odvT26nrsFzTVusp6mo63uc9rAilmeMWrluFZuW4Zu5cKXMqkkMCWDVsVaZHUi74WbWwo1ZbjXbp2VaHWC1i9OrauC4MP+BeCr2rzXO5wFfwWnlkFeIWWV8FaKIK1kZMpCzugEEpX-rUVdocfmp4XpXoWtVrKXgl74TnXmZhdaTmklmrknXdwrOts56Z-rv7X51jefanDWqZbz6P1x9dXjbFjVfcKHloFbJXT1u9fPWyF-9UQWhln7IPXE1qDYnWsO9N0sWOl2dcQ2G68Vp6Ko528CvXuGyIquoNwn9d6LymlkMGKJy7o1fXCcjJqsXyNsJfnW6cv9bLWxfM1aPnUcChelXMl-FfXWo1rud9nUgKVZ-nc1rhfzXZNqirjn-17VazDFe6tqY2ei8yL6K2Nh6I435KLFbVGgNz+e5Hs1yTeGXUsm1dG9jmsaYdX8531aXz1FgMhrIS5p1akWXVhWu9Wla6ubUX-VxRanA58sSRLk6usNcomI132qZCzq+eZvngI-Vd42l5vXqRX5l+HuYX71i9c5XuGtebPzuW4davnPFxLbrWVZtLYZWTlpldBXUunLYMn9GvtdzqUF7hdmCt5kdZK3i1srd4W+Z9LcZXyVmrdhsqVkRcBz8tp+rXXDI-lcRX202iKPgAw+rHVmNuu0p7XKwNZbA2mtgedcXaFqbbw3-rSMPWB7W8As1mvly1cjnCtmOcVX-a-YVmKAl9pfKWeZ3LcXAcNnNZ22tlgjcnXgo06su37ha7baW4NjAos276iTaU2Xt8bdOm2ZwtbyWvFrrZmX6Vl7Yab5gObYO3oeo7clWV1w2YTWZN8HarWU1mtZ+301uhbh2R2xHbwdDtoWaMGrNxxee3rClTb+XWt5Nb2X8l8dZ8WoNtuv3Widp0iR3BZ59fFnw5ketO3Up4bbs2vk7Iuin22NpHWZElx9uc5iiuVFfb2hd9tyzP23am-bIlmFeiX2t0BZdsGO02ZJ3kdyrZPX2Ot+wOGDuorbqXU1kpdiwruzMpu6CZkjceXgVxZbPWwVoubB7yOgPL+6MFrGbyXyY2tEm7e212d12ud1DeZ6mVz1WR7fbd7avlBO91fc33iv4vE6w1kEolQZOqFTk7IS+lTWHpuAtzhLwStTq+8NOjWMWUhporVrHCu8gywMLelJYJL1DPzrmY6S-2KH65d1UQjjqS8kuJK-YjUUr3QjbPpRbfq7Sa8noGf3s8U8em3aM5EXU8cAMJUsSePBsGIfcVxDSn2MjHGp68eFLmhLCcSn0C9YBo39S5uIn2e43Uo5iBxd8ZwUD90FxK7wXXMJAyTq3-obHKwEzZcJrQGhqQXbuobstiSFe2NoTJe0fYJ7bFDKcv5w940aILHm4+sYcYaebcuok8ufZWg-9+yQxow+xffQLI+sWJ3wd+mUYh4kklPyT6Jcz5FQPQJ1uYv7-Bk4bwHvI9caAn-WuSaomGhWPzYr7Ib-s4qI5xieIONR-KanHgN0SoLGFJjH0kqJxaSu9TZKnhkYOo14ofurBdn0afH5J-0YkrdYHg7FUZKgyq758h0MY0nbu6ZZbHM9jidYPP51bbwOJDo8ZCD3y7SWEmiDoQ5IPNR3McrBQNnQ8oOB4AUcbLHiEUeMP2y6EeIndx5bYsLeJgeCRTURwXnRHtnXwaHHYJsKvkGIxnMbUrZx5gfAmbkpAyDdKMQQ6x3clhWdK3UOvSakmHthTcRGXxsgYe8MOtP3UmcRyLedW7q1aLcPTIjw9YGJBwTxDHt650e-H6N2tdpHSNu7YQ3+NpDZcP9J+xdRwQJ0Qb0OMgidit3EYrEbiOetmIzpD2O43rV6Veoo5jTUllCfEPrDvaverB0QY6eH8jlnc1aeiuB0PshVJQulalt00faOQZ+5TSW0DsCahrHFblViZfYZY7yO1xsqbxGDjzkbEyBlo6dlGej+qrr9rzIY-lWUjkQ5KOz0yiaiGxh+KZW8dCAXc7iA+mA6bVlGbKaMXcp3vdIPl98Seampd+tPy7JZMvapmtdtPVMtv9FQ5mr7t+rdhzUC+qdIn8AhfXJO-+l81ROJZaVjo2iT1PQqnidC3R-K6jsdsJP2LdbxJOND80SamITLdNtbeewlabxOpxW1E3pxzIuAyBp6gwOrhp5yYYb1bPObFrdFnDOC2NFmRbdXlTvvOkWlFlafE6a53zZOywt8-gi3uBqLb1qCDsHaFPut747SOui0bdumMdibdN3q10urTXUtq046PHq+08NnQd9ufiPMFotbHWS1olbuPqVnJYDPIdpI8BmSedTcSXhNjKA5X2TwhRO3sD5Qre3Qa14a93EjzreSPytnrf12Hd57uZXnd5dZTPV1s7Z2Xsdhnah3cz60-AWSV5FZD3+tp3dq3oRjTf9OszhLZzPozjAKPXH5tDcd2MNks7ZX-1lOfFnLDiOdTPB1p0-O2Kt+3YHOizgbbgWcVss59OKz+M+Q2pt+c6bP0NojtbOIlrVb7PSVnc8HO9zwbdZXMVrtYSL5NterR3N63ledm1NjNbvrFN8Dea3VNjc+jX0CwmbpOTR3s83M4zj06MMxTtg4BYKd9ZZs3zWoXcF3nie1ZrJHV0NcKO7CV1aRptahSquyTs5Rb1Ogt-RbVOtpo0-84TTzKp4GJa8NYtO-T4Y9NDRjos-GOje1XqI28T2NdXOqFx08tOsUzM7ObYevsM2BHWlMMGiTNr86K78uds+vLm2yjthXitzXaaW-JoVchzVVw1e-W3C1qyvOq9mC+OOb9i+ofPUFune6KpiwaPqLeL2h34v3T4ld62qt5s6HP9z-pbvOZV9c8ovGwsVYN6Jj5y-V7h5rc+D2Flxc5bPzzurfBxfzoA8AX-uhI4W6EVircUvysKjZbXccttZ9np0szcA3Sz70-vPpNmc8RWRjtVaV6XL2i6dcQzwjfHObLzZbz17N+fzBOZTH9LlO21fPTzalu+TwT9MxtFhMaPyTVNmoTp65E4aXVZeKSurNH2qdUWmWZus3gdi85Rzer5lRnbv5qwrTO8tFrr+Qgdz2pCnhu3un8a+VQJsx7QleVkaucwcJsKtU2utqyB0em5kaQc2-q4-80e9NocAi2-o6X0CmzpdJ6W2sMLbbg8rNZOuxeva4bb48JtvQXiYuBxebhyCWZbHTriHHOv-d0KJ-tzZphx-s4HSCKBsz0oM3dg-6zz3s6DW1Q018G9XvXjKRYlU6gbkW6U6rTHVeBpxC-dFzVxPad69eCud5qM5emYd0KO3PPL2hyXPSFkhs7aI22q8rHCkEJuZvBMZXDMVWrtVXavBGnufGvoedhsYRZXDq+ocur1IEc3M4UW-5uCriw7Eb1DJlB0FB-bLtmuy8+a4G9mbpa8lV-6oJt-B2bmq82vmeQNSqtPsxXqcvLVMVaI6xI7i9bXtD7hSnXnooPNPsglzVvVDq20Da-MPmkgxJCzzvTINC0EenOpC-gQB2BbnOYsX1axm8Fu-iLm8G4fW6YnFIRaCPXNux14TrRMhz1Q4ORabc-F1qSqlPd1uJRjrzEG9bKkX1vVvgFeZqDaqWyBm+RaWxW-KO6rszlVu-vPZuG4lu-fz0X4iHa67bXrntoOvs2j+1Ci-bn+wDvIozVrAPQ78NpeuzrkbmLbN-K65BusTMnI6X+WxjYTyVmgG-2uzb-XrV6rbny+6b6ivNW0O8RQG5G58Zx28Dyh2ubZ42qIw++p3Ybphpk7lSLHqKTZ2vcFAbbOuMtETASnzZROYGjdvxvt2wm+xCN91K7DEId7M6DOcGvM8NIGzjLcIWstzDcZuf6uG8na9bou6MwUbp-kb10bvL0xvVtpOnXbtzTdqYggH7E6JukQti7UCqzwM-qPT2us7uiL26usg7a6zGODp0isqxsttiLCrvaYvCiG0S-MOO+3gdPHWiQYHrTEwUIgbQsBSDisBByzvngPzDwwUVoSADDHIBgN4exbJKjpFtZSuwZQkRhSL5IV4EmzggUwUh7RRP78BvKLHIlRzTAjzQE+HTnBIx80hIYMx8+gF2qyaWtsbL1bVc-HK6OIzP8G2IiVlVEaaqLnrLNvdQ4OmwaesvHl6wWLrurTdh5nDjp0RtbRjdkXidduG2psUnwMYIlPtpM1+v4o-axifT2dvkCPnbW0Pi4SbIfxKf6bRM8VlV2Wm1xsYy+ya-v+3bFekUyGxvd5LVEevalEvOl2W5sHev2Vr3pkcW2Wj5FDIZls1nOWzb8KHt53cbXbQhHM7bY4J4qvgaFhiCeUKayhZOiT-srtsyu0LCT3ZUGWNhOA1pEeSHSx9x8wEDbak6eDSexETIlLbIqGts0qpcYi7AD143KnVUQ-vafWY6ThjJb92qZgNouz8+DsMxbtfa7Lxz5eQvokLCt8QE7cz0ueLHsmpueNymk62ugLx47zsWegkn4SXJxhoA2gEKx5u9n2tVQpLIQMZ4OQGS4ajXs3dkLL2PtNbXYDzCn-u4ifDhkC8uuwR5pdUPy9+jvaLPSs8hZevuv3c3PEzA+LZO-L13oj3iNqPb+LPis09fGxOoTp83pFal4KRErQl6F18xPYrqfYEbV43tgyjso7lTCMZfqNS2UDtt0kk-V-uMIKN2yKBhy3kpIu8aSo2bkL7EXdOic0V4JdfR5RHg-vnYrqcQa8QooAEbK0L176d7ed16b2r0MN5ybQeP1-xVd2wN7tfMhzejFuZsGN7qs8K6liTfBqB1-D6MbrU8Tls9lPc0cESnYNMOlOtRxLfEoNPcRL1YujqL2ZTkvd0674rA05etehJ6t9q9xq-6eDmMNp5sXuXt-WZ+3oZ88URn4d-KKE23ujVeIOcbt7oVd+lZZfIJed6ZeBVkkKXe9h-KETHQ6Rd4LM93v5rFDLuhGIXupt8JeY2eii9-nXz3iDZB6cqV3f5fZl0G+Gjwsl9+ffhogS83fpMe95W6A9z9b-fH1-97u3APo14ZnH0AA8Bec-aq+c7e7oG6LRn78u72ezoA56-UHXjS7KeJtM4z660P+DvzcJYwt3nR6jeYmNxetObFwOsk9+8J8fb9S7I+yK8i8zSRJ-dwle1D34dJPzDwAgBO3+hcxGDg8Gxme8s55FqODrLBybPKYt0C6JP0iqU4FrYK9j1OeQtjymMU0LvBIwvPNuackXC5g051P-NlRe831P5T9C2Na8LeVfdP8jMMXRpsB8xepC0ObNuJb5TZcXslsU8Eu4tgk89OIBwW6brjc4q7RD7SwuxCfi9LsfM54buD6hkkb4Boo-cnK5+0d9IfU7-vchWBpypAHo2hFOqpvYhqa-rw9dHRxXhClKvtoTh+E-uH6wA0epvCiCuBoHYR+pCnaiR88mJHnXCke4WkMpML5H3dyUeQ9lR5fV1H8XfFEZkLWXqsuERq30eQu2s3xUgVYYIlFrHoazse3+7GSG-dNTlE8edDWfnBVUy0EOKfAn2FXFc-HsJ+3eB8KGeyu3o56znvNe0ttMvkVh3I1mWjne+OAmN4U0hVsnxY5nYdd2S7pGyNr9Yo3fShp6RsWze0byfo7x78aPP15o54vjVop-m+anww9Uvm9Sp+MdQfvjvB+yr1vEafybbd1nTF2vpbZsa9od90dBnzsqf5x3zH7pLmhDH69ksf4IeKhpX1Soh-pn2UC5S5npWx9lSuxkOkURd0T46-VRMu2AaK7Xr6rt+vjYPBkpMYb9m-XItTG65hrSb9ybpvvqQF-sb6XeOj57bp6Jj3Gmd8oaqih97Kyg8gsqXfwe2ZagLTvoVUB-486K6u+J6Lb7t6oV2gvyzLd4965eCduYTQRdfmyIzdLviyML2dihd7oXF1n0vjz7nwqcWqG3l39Xfttm36Pg7fkr44LHfy6jD2pXj58g-ROuV6M-O72V7b9HP3LydfgSrGMbeh9PqVL29O8fWN258EC-AwDvp+O-3a+539wp6aXn3Q-ep84rA4jY4UhImHQzChOktra2JhUSzIWohZ7UNu+g+Ngpu58cgpbTpj3kDj2OZvCfzww73POtvfc6fZAn8n--O6tHp+IWCrtcIXrarsAsSMnC6LmmujonrvXN2Wq4SdyivvYFgu1gUn7XOkyqgZ2qZk5w+0f3a7m0-XL-c7e2-mqBBFtBjgdUvSP0-qsOMDyj6WKnr4u8--yPrJ96Po4cdIsCR1-CpN8OI8MaBq4dbTux8yjtMhLvBgl7JlzcIZEx4iyAwd+Ph01wvsi9FbDm9wkHR9Ytg6F4trWcqbqe9IYlRE5tuscXviAcadglFEIgK9aogbo5NnLdGLlMdSDmx9o-iTdsVrQgzfp2EGLrbszyAB9D7CHd7fv8AAWgC1D7NvsWIgboGASOEmoiYdRykUMK3m2MyJqzZ7Pm78r3gZtvfl78ffsztI9owCnIupscwkoDFAeGN6-qL5NDras7Lsd93flekdAfYD8dgH9DhLb8lqiIDQ-kZ5w-hNF6AUYC3IgoDn9gIC2AWYdl1tl8kTLi9fPjCEy9MwgDolL8iijL8X2nL8uwgr8gAvVcv2nS8ptrYDeitoCsgboDXyO0V75kB9hAbQ4RAWIDqAQPUoaFIDwnq3gTdvS8YrnwD4YnE9rdp29rrtnkEdkH9XAaZFnumH81Wr794cK790gZoCOgUvcHAaX9vulTFH3uQDRAcUCQ4AhsaAVstaNpH8IPsbUauon95Xkhc-+Eq9B-v3kegaBYM-s28TCNn8DHMb9dXry8wOO28jvr89q-rhgU0FvpjgZiUsDNcDS0LcC39JrFy-ss58-gY5DOll0mgWoDmDOn9kuKfg6XJrcarqP9-DOP8QEiCCg4i3tfOhCDrnB50gjA-874iAkMyojFQika1r0sa0b0hiDaCrF0uymncWDuaJ7AfW9z9gOVL9kv9H9iv9IEmv9FPpdl6gQPcLSAc1d-jrUi5qh9JzrMF4XNSZcel3tVxIT1-WPHF2Skic+TnT0BepT1J9leMBQXAEoDi8519sTdW+njMRdlX0BJLqdr-u4pITmW4uQTCUNRKqDmEgIh4Djs9Gxiq8OQRCcneh-sguHAdHJHqDevAaCW5gzRuSFqD9hsTpiFPlY4-vg8pOirY4+sX94AqddQOPf8PjEyUZxE-8z4nxQmqjoNrzhPQaPrhUwvu6CfnijocDgADaPjzdcggx95EoHkROIED8QWQdorPAC6kFx8zoAKhU0GACdbhyNQUrcd8QQWD1wLZM8CFAC2JiEdAJhwC--icc0JpIcixtwcKQW15wBGgDt-qYCHDtYM5Fm5tVTm6NzAdn5OJli9RclmDAfC2CxvuTRwqOKB+oF-dCkEi9-XrgDcQsm85KpgCI4JJ8H6ILUZPmZ8A1s5slTmp94-np9ojqhdNTt8VtTt4825KeDJOkeDtplosG5vYcDwS6CC5KZ8TblwC8rm5cNzmJ9xbo1s2GtOs7PqMsngaK8LPmJsvTj+Cp5JYtfTpGtYfgw8ErtZdmLkSx3zm+D9AXoCsOgDsHNiwC6RpBDCAYnN+ATGtjtjZ9ooloVPPowx36rxJauvKcP0trdAvlO0X7nls37lg8Ivrg8U-teAYgf-diHgl8N7El8r-il87mrUDk8jA9WTi0CR2kKoiOq-MB6jVgsJHkU+3sS9QfKS83OrKIsRtfhFfikDldmkC0ttdV9tuq0uCtoB-mk9Fmjhr9-fhVshAfg5igVMCIruZCp6hUCjgQ2sGCoTlKPGcClvonNm2gsIXASwg9fhd8PAd0C0-n78Vfmbkh3B21biiMCRXkn8nIXNtVWpMC6bhZCJAfg4pAY4p8CGT8AgaI5Y-psCi5ssDBvCFDs-MxCh-r8CTBLsCeyJ39tRFiVWXlUC8-hC9-sG29Lfh29AIV90D9A8DP8GOdLgcTU6ob2RqoeBg9nHZYMIO8CioXgcbQYsCgNiiU1rv69AQcP9gQbP869nCCySl0983r7F8fq3spoeS93nNP8Txr6CzYtyDx9haU+QST1sgQXtwTp4pu4kS4JUrNgMwADAjoZwFeHJhMGemAkyoaEDLjAqCSjFr0q5uxdYkiTUR9tqsSalm04wEX9vgV8INId710Qf9DMQdekpASTUuThYCCQdtCgaqHIuym2U6dqroF-k4R5jH10kAUw0VjL2C9-v2Cq-BE9CEtNdGQehdi3JCNsPv4J2QU39GEjW5PMOqDK3iII7QTxxfFJsQEDn7Usobhd5Pt8ZqYV45TJLqDnQYW9nwfrQwWAn1TFOHdppAd0OwRB9GYfEQFrspw7-sTUKYQaIAwU8ZCqs1U6yh-8ZHKRUIwbB4UkvwEkPHGDVYTuCIRiACgBmaE2ZPcdUjkmc4ARwcmwVN5hgrmCprCMAqfstdJ0kodVjsRd9TmmCVARmD2DhQd7Hoz4Jwd0wpwauYZwXvAIKJeVsAYuCqpngCHEAIc1weHZcoFJ8xBO38dYXhcIkgp8rwbwM0MlqQvNohcrQaPlMLkqCUoRp99PvXNDPrnDuYegcCATvV5IgQUrPnKF4IXmMNtuoDQwbldkITecsHARDMIdYCLgaWtUfk3CeJmBDDGs3U64Z+cLXkYNj7nzswxIhD0zqwCUIRPCu4V-NBllTsIIcIs-jiFNC4uVdRdpRDYyNRD0Hg4tebpGC9XDgD41CON4-jF8iHsH0SHivREGmPhkGsVpdqFXDfTLZDzckxs88uUCnSLTkbFg3CuikqEXIW0DuCu7MAQOJCiGJJCzkDSIX7NPZZIScxZftNCohIpCm8MpC2bsr90HLMtB2v9Zs8n91idjEYn4efZcYvkDDVjxkGmmZCZHhZDJAUb9c-ju8agZVgIaLNss8rLkdIU80Lfg0CUQX5MFLhFCiFvgiWEYQjtgcFCBXjwDM3BAVY7me9wsmAcpWkFDNfr+8+NqZDIoSwjooZdRYoeB9ajvScBOslDk4aRdfion8E9msCRgYQY8ocY5j-jVCNKNZDroX-oWDIX8cjq1CfJM1D6yCYiioQA0RvkBDoXo1DJKK8DJyJX8OTjf9QmjCDHnL08J-vNC3nOEF+euvJcfl7IqmOG9rEfgDbHFuZg+kMRzoKwk1zI4kReqSU4ugiDCodWVLoQSYz9mvIA+tLCUXOtC0XJtDbfIick4lfJhQVzcqegidfxjeMhQX4jpQZQ8G-ji9IyqAkUkUkth+tqUrSqft64edCu4gvt48G1NYIcfEfPheC-SrTYtPoa9noazCigBkj4dAwl39vVpURJeFD9hMijJA4oZEU4iArm5CycqAcOdsTFIDo-wEsCMiQ+iwlzQZzCzwQUjHetQkTQTTCzQX4oLQQW9DkcXCmvLzCdkZUC4OsLDZEfqDjPq25T-hD5j-reCkKuwJz-m1RhvlE5H+uCtxYXWZJYXRMVobiUNQTL1ApDlJ5eqZcZgUO1ApkWUv4sWZrHBJQX-nckFYaGDEPuMBkPhqwyQTkRWwUXJUYbjClPvjDr9qyD2LsTDYwcrDd+iXCd4Zl0bdrJMJmlrCXwRE1L+kmDryp79UwUbDfjrADZji8cRhm8cYvJbDxgHmCbYezgpmgEc5fKyMJnmdDxxjWDWPuDV1Lt0dIjtpUWwal4rHFFAo6CNUjpCvDpYF8c6us7CeUcUc+UWIcBUaccCapd5JwSuZIunkMszEHDMQjgDQ4cuCNEBHCVsjk5BPsj8f6Ef8CAaDChwW2ldvigxqmr+8-oYDCw0ViDaHMDDM1kvDhTnZNzWBFMRPgQD-kuM4tBhiiQwZ+Do0QvDIXqBlNwdJ9yIZVc4LonD61EXCYXuqcTwY+CuYaWjNPg9CfVjp9DwVWj84XeDC4Yoi2unjUYtmXD+KswDF4RhDLFqxcKLrYiO4TacTYZTdZ4ZBdW4ZBtukR+DO4aIdnjpTsx0fPCJ0TK9cId+c0IXrke0X+CsIR2iEBpZ9nzqN4JziPD3xB59W8qkMY0RvEwgWs8UwJVxRet38WbgP4lfp2xGrpzc6GqLsdGstc03qbC3PuBC7ViLc+bincBrhNcpbjEJJVO+j+UXOjBrpNdOjDjCQgmL8baPz8jZC3DcmBu8a9lRC0HqtciDAbcb0UbdI+PHCT0c0NzlmQincnNswDs01eigJDl4oA5DPNel7ro2swis-YAoSDxu-nsFQohAVbrEHk9fkEsJ7tc00vsGpw7sGjojBC0gYevcYWucsLWiHREWmNdU7mWVzMvQtYeqHl+mgV0cWvncRmoXct4eklZXAUh5qLRDOrgG1K7rSlg2gONlmteiRukmkYMXz8ZvvBj4WK3cp3t041Ed3dN7m9dioauxqgcZEWMYtVwDn+Dg7q2sgWlPdu-t21YPkYj4njU01fsQxY7kRimmv9ts7lB8Run5iz7jfDqAQiivrkUD47gzlDNhvdp7qfds6Ofdo7sit-7EWd3IaUseNlpdPUhO1JYojco7t199+o6jFwfvDeYr-doGrF8AHlJgCbuQ8QHjKDMdkZQYFs-NUmpQif8tQjLZm-D2PhjYXviV8RsVwUKAeFjgegZESkAcwH2tA1+PHJCPXp18oEVS9kgbAjUgb5D+gWdZY6sgjbaqgjTQugisTj+8UNpZcv4QZdBgQb8nfjB1DroPcAFj-Fj6q0CSgb1jBZlsUHIVL0X0gYVREUljmEeIDVkbQDngZTAOEbMsLbjwincnwiVlppC5gf9ifIUdi0rhH5QlmIjvsaUDiYtIiFgc8ipsoq8FERWjrkUlCVEQcjrwciUtOsXt8oSY43TKAYHkZPpSoa0jyoYYjXsR6DqkdsDaoaYYkyBYj7gUzjj9CziXgeAZHEcLlgUS50IfItjm9h4jwQWNDRnoEiMJn4i3EQGAxceDhQuiEiJXLLjOBOF163NEiC+rEioYU-xXoYiDebJUjLkfaZfEekiEkdJJd9htDierkjSkYKCjkX7J9oWnESkbycJQYaCx3jrjAIXdDjeMkjaXJz1lodkjS4oKcB0btD59sftOkT2VzNjUj8iC7jT4oMjlQfgljQVMjpMGMiV0r-to8Q4pFJLMiE8SciY8VkBFkSJFfCrMDPMeAdF1sDCJlDsjK5L7CFaLrjRYZbjh9kXjaYaXi8cSnD+qr1ChaGnjdOA8jDhk8ilkVcj8cW8jVyq51PkZn1XlACoTLDT8oni4ivQU6YfQVHE-QZCiYjtCjyMLmY0rq-CEsUiil8YWoUUarQqpL+B5Yemjp0diigUKSDEYcv9kYUSj80RH0jUU38CYRSjBulSiT+jSiGwTB58KkbBj5prCb8V-9S4TUd28T5dWMTRYfjiajh0VdMDFq8dVUTxARUaU5rYUjYCkJKjuwfEMEfFEMXYZpM6wcqjuxhkN1fLHR2DNqjIkemA9UW0gDUdwNT8dWDBwSwFLAaN5Z0bSiLUUgSdKtaj3nlBMqYCJpqDAuCE3gG8XUXLj9gi1NPUbGU50j6iEwX6iCCeDChgZDDS+OJjkwdd90vO-j8nrtsAYRGjw0ZGjY1iECCtHGi2GBaZIpgHJRPrFNEcJvi3-sBDxTsCE+ajmjvUluDj8ZeiFTnuCk4VjjO8VnCVPrIsTCXXiZptWjLwZYSlEanDDTgZ9jTrXj7CW2jS4bICp0UOiXPq-dP0b3Dfsm3Dg8cuihLkqj10X3CAIQ59B4eLNiCWttfwWES+VlttoId4SbKtXDCFGPD2sV4SAVruiPci3CF0ZHDzVkVxhdh-U8XhRCmbqNDBaneiVISOJH0RBRn0cz9H7no1tMb4SZ5DuwQ3hg9CYeZl+GvUSuGo0TR0eBjpzkckI2kyg9ZCkSUIt41GpFrd14ahiysfrcGrqE0sMSFo2UeZ9YHvFiQsYRi6Rme9HWgZsyMTmVmBKxtn4UgjaMTzkCnvK0lukxjjItW1qMR7888jh0ucpsTSjjpjeMaC0kbkfcAYczFTWgJs6vuf4hqsndeBPVihJuQd2orndWwG61lMfi0JMdH11MRyBNMeXdKmhS0q7r1Ya7h+A67lBjhUMMSaPFZi6WgfCnwXkTTnPZi+7uTijrtTc6YhAcpCV7VSmhFjSMT5josTB9Z7rTjvgoviCMcaEwsesASMbztb-hlit6NvcViT-EmSesSE7nsSjMUYQOSZm0HbtlioCrliBsm4DIcoVigfqwYSsYrE0MSF96IXQTxLFZMl2up8j4bmj4vk1iyHoydudMl92CB9dVifdjxEUnl8FkKpLDqKToNhldoopQCeseNiWSbPUZCcZN5STntpiRg8lYPSjzHtVjIvh3jp2JqTdCXA0dSYl9gHru0eIee1eAfxCYIe-CBWhQjv4SsiQ-p0DPITbMs0Tl9KEOVYTolOACviz8+HluFt4GMAUYpuB-CaI9TQux9qvv1havuZCSyeNEOCoo9p1gZkiyRix2vskslsbNjZ2hz84hHo9MjhHByCBtYQNBT97HLY8JYp7C-kr2T-HkXAFnuOS+kYt83sct8Qfqt8AwcUT-KBtYCSTdj-Trt9onvN8AsY0CtftJkRIe0D9fnmomNsqUwbIuIcnqhIHvsqtkts98AfuFisnmeS7vluxvvtaTfvh5imjqEs9fiyMVycIoYftOiIfsFoqnq5xofiuNEiS6UEbKfEmnpAQ2CSj8B0bzjznE5N5IQM8hcZND+cVG8xbMT8d9hLiRcXUhKXgslFdAlDTkhT9zaDM9BvEPiZrvP8L9kW4hCUcFlZDhjCvkS9tHj19OySXBuyULBlpM9Z+yYL87bML8JvsCMxyRxTaJH-d5sWAj4gRAjqQm2SVwDAj0In0C0Fj-D1fm9E8gbuS7avuSEyVKTW1g9ijdtdjInjUCzfvfs6SUpTP4fGSzsYeTYbIb92ETJT8zhkCC8b7thEdb9nAadjENh5DIohH9eOiBSNCXHsVgS4TW0ZqUMUa2AMoSKxy8UmUycdp1M-i29CoWTi9EVTiFmBVC6ESe9QKScCGMA4iwWF1CsDLX9wXlii39seZ+MK39UUduCxqJ39rMWcivgZTgdemtY7CYE44KYX00KZCDkKYO9sKZ18fOsLZ6qYLjqhPDDUEjWR0EiP4VpPoS6BkgcmYZjDshpiSsUn1SxYa+Vl+gYc7LBn13kcndfkfvRWsVUiTjANp-rtPdvQVLDDcTgxZYYj81CaA8mQo39qUdXwSCfgcvSXB4qPvtTFGIdSYPDhjgqnrDGamWChIBADvoLkc8CTADf8QLc5jiOTmwdIdWwS6gP+G3iYiRl4cSQxCnUVf8w4S0QEwVujY0MQCezqQCjIRMCRsXgifsbMDYoYxEfAfIDPzhfj3wc9SHjvkT2quPCCZp9ZdKSZd6zgUCTIV9iqATMCygX9jpAYYChcmjSNCe0SFAQhN2RqoCvQuESNAcxsKgV2iuKd4DaabNETAf4C8IcajpjtPDv0UsTiaSSSl1kET3sR-C4yTutjKU5Sb8rFcByXVFUaXzS0ogLTvzvBN1DmDC3YTZVnSTxIaKT1SLgjmT-DNECsAU+0RKWS929tA4kgUrsPOBZSbAVe8KgbZSyAXpkHSQjSkcZZCiEVpT2XjpSpCf+CNjJVDzgWsdYySwhXIfLSHfsmSlacC9egWpDLKU7ShEYZD8zsZDLqAjjyaa-DKaZDiXOLWM3KRkS+tL5S2UKsDM4coj0oaojM4Qzj6LJoidYhicocbhRIqfFS7gTTig6Y5C8wv1DTEWzissA1CcoU1CO6WGQUqZzjvMA3iRCW3TuoZ8De-hzi-ge5QAQYrCgQTejJcZSUfZA3tUKQkCSSuLjhnvPT97BND4keCiW6e9DkQXFT7LmiDJCcfSJCdZS55HlNXYeWT-LBTo2qZcx8UZYAqupSDJqev8-Vv1St-vSDBiWjCmQVHjKKgzT2ylfi2kQbid6bOTMKUAyvcbKVRJivt7cWki9oR0iE4lAy8XOUjhnk7iHPvKCzSgt8zsrDCpNDsjNcYkjz3FXjzkXTCy8Qq8fKanjSYc70iqaH19kSWjrQRX8G1GTCt3pVNHQb0ivKan9oSAW53QQG5KqeL1x8avZVoWWJNqWWZgweoTYKSgcWUXv1jqerDQZk-iDqbfiX0eyibqcHiUwacpgjvgTW0izSASeajGwUKjavMAS5QGKiwCeBT27EYcewSSiaQdADsaSBDXPu9TOPuQSfYTai-UnaiMxvOD43qqTnUba9XUYocJPtHDc0bHC8qYsTdwfBcXNnWjsSZLU04ap8QmZWiwmdnCI8TQyzCY2ig1veCiLhH0SGXMd20R4TB0aGcYLm9T-0ULc-wX2ioIX+TtiUuiZjiMTx0Ztt9Eel9KmTjTwHjkSN0QETG4ZkzAieLNh4V2CHxvht0iVkyBsYlDp4fui2maPCiIceiUpoDS-qZRk14QF8pifB8wWhVjjqYAEfSUxCuWgGTcbkGSt2iGSWsWGTDSX20+IVIjjigllEGLBFumSSEhIczkzvqJDk8n-DCGAAjIgdJCQEYYkZdidFqqdc5hRp8gpKbS8NsepDKMRDjYennlIIvBtmsmH8hNEnTjvinT3aaaTPaWwjgYsQjtvn5DiSdRcGXmQNYqVb8nAYZS5aY5TI6c5TE6e8z7Lltj1kWGUhXt+9MEeMC3aUwj06QQiYoREtXKQlDBaesDMcZEzscTSzccXEyK6cgIq6eiUa6aQ5NYvXSimdTjTgc3SQGa3T1Eb0IzEdhCBWcyygvqE4+6dUza6XWh2oZsQX9FKyOWYIIkqcrx+6bAYOzPAZqNKqzcof8CMUMNC0sXPTmqWP9aqdcx-EUazGqaHEN6YtDUxPCDgGXTjbnOmU+WXaycInhij6RIS3Wa8Tf4riCpMWbjCQcKUILDDCnoTfTKKQjC0EkjCuqUthiUcrUN-j1R36djCGQVGzX6cyCOuhjSXhgAy16cPs48WPtjceAzikZqMr6UVNJQZng4GXc8ToaWzKTt59z0eeVtxFhdI8SZ1Jkeb11qZHJNQYnibetXisaC2iPVqQyWYS2zwkW2z2vOVS2GfqzqSaCjU0o2zGBIIz0UQlM2sSX9pFOGDDFvfj8mtIyvWuIy6UUADEwYoyErgbDuURYzjYUkSeiVozdDoASBQN0wDGWWCICSYyoCYFtE2f+MXqXuznymOCvYV9SKCcrj-YR7BGCA6jd4SHCQaYwTw4V4zJTj4zAyX4yjabtFRasYS6WaYT5amWimWHEzIOTYSh8DByHCfhcnCYRdWGe5sX8eDSMmd0zqWdkzQif4TF0SodHARmjR5rhyOmWLTmmZ4T24SUczUWBiJrvUz8OT0ymmZOjRDq0z-AbkT+4fTSuacOiZ4bkzYiUeicOfrTmGZWyxmf59XSU-dgvuVjkbiqToKmqSsSYW8lmXF9PMBxCbXusyupuGSfofDjJIgZlDmSRtjmeHSndmJDbah0grmdNiJdjJC7mXECrabSVnmUpDVsdJS46Y7ScWR+szSSmF7Wr-DcHBgixgfSsxVkXU7SSUCKacjjvaXSDfabdiCMSlZHfuXkuCq7cY2Y6zvoa-EIos0c06ZQj-OV7TzKfZzxacDiDhLbdLbtg1c0qlzFKSIjhsYly-ORnSAuew5XOL+S86fKJo9h2zY9mlCVHP5Sk2moixWVrE0Si8V2WTojLUFyzfcTHT19PpStWT3TvMDcD+uevphWQ1yu3t3T7EVzjkqTPSRoQayvEVP9rWShTk7gLiqUNLjR3keBTWZo8rHgriwafLiJWWF0AXFEj5rGlQ1cQO9rmLgyEuvfEUGakj9cRmyx2WtDs2cKkIGWbi7cYgyK8f7iRQaCYXuQgzImO9z7WG7iG4lFSwKf0i2euNgOeg0iuekT0eel0jUIX9yHxJ9zW4sL0FWX9Sw8RBIa2Z-ZTej2y1+Jmyf9t2ym8Tb1k8R7i5kbf1wkZnjmXr80tjsljumvnjPWRriCGezDqGTVyMYWfxyGaci2YVQyLkahz+wT1C6GXzDvFMuRBYXPg-qUyyxqZko-0lNTu8RD5ZqT4IcTgtS-QqNTZucOzVqWCiJ8fwzKYdPjtev39Q3HCiF8f5M9eUijV8Y9T18UGDX-jtT6cUglg2e1TEgJ1TJZFgklySfjo2VQlz8QejKUXLo52RIy1YVgciBtfjZGehy12ddTTGcmCbhIbCd2byjXqRkdODg5A9GQV9QCWey89tgSVATKjDDrATmabrT2lA+ypDh7AJxCgT5DBwZ0qN7Qx8JgSpkAnyHedeyU+R6MNGaOCzYToypvHYzwXA4yqCcSQaCQRgpOf88z4T+zducwTV2qwSWnuwSzgr6ia+qSceNuMcg0U8SRCdljQ0e6yT6VITLpqejBtGCFs8AmjxeWuzk0YoI2BiCdp2S+lZ+amTFYBuDAOYCRwgbkUnNkEz9weByrCUtNwmRYSz+a4TrCdOTMGcNTUmYEyEmY4lg1g+Dr+d5S0me4TJtkRzrPj3CAgrXC2aUDyqmQ0jM1upcU2akTSOVQ9yOYxzYeXBC6mXETHzgPDqoVocSOTTs8adhysOZrS1Kn0zWOXRzAaV+C36oUSyIfbyDCXZiyibBUKiWtib2NUTaGo9QEwSNdmGuCSaOXkzb2q0TVMX-SiBp0SZbn+jmBWw1+ic9du-kyh+KTE9OKX-ySIUhiNrpMTSsVMz+0JmF2bPMT6GgWjOmeRjuSYySNcsySNiTlzwLjYi6jkr49iVvsDiSsi6MccSGMSN0ziV809mUFN+iiO0mNtnijiRXdHicISgsQJiYrtC0f7LC0LIZa0uZBg9i+jG4FhBscOIkCShmgMRPIBJyZGQE0NMREzMwQ8SveSEwbguuZQ2pO8hqaOT2KSILBKeiS2WskKf7q8iqrstTfMTSTMsV1zWTpYLwDrTEoYkYL7BYKSJYcKSCgH1z+MTHc1iZYtNBYndxielit7nFj4UasTeSU0L+SXYDWhfkKZ7plirSQYVxSXiklCmpS9Mh7dE3FIKFSe6TVMZ6SgafMzv7i8jD4fVjj4WvwlOZtY9SZfCAUdpdBlJ1ivXg6NGcn1jtfvcSYacq14uRpy47ojjU6V9jqEcZyIhBrIJKZJjpfgtjHme4jrOdAjbOW8z4EfStEEU5ynfswjwsvI997B5yjaFgjYQOXlUWed90WYrTNKUFznMbJS7sUcLwuYEVIubilaEf2gvoRk9PsdcLSWawjyWXlzfhXQsMuT8IsuTDQ+ip89vIbHT8uQwjcRb5zpgSVyUuTx1yubnSumfIjPKQhyMcYyymeVsDqRTsDB0KFT9ga29OWVCyTficoxWduT6EUALG6WBxRuV3SA7HKLe6ToLoBYqLEqVNyVWTNyh2b3RLWavSzuTj9LWT4i-cYqJ5uebAjRUEiiPviE9uVx9L+ErijucC5C0Kdyqyue4cedL0kkWKUroTF0HcV5RXRfnSskU9zc2emC8kY6kkGbAyA8fAzxQW9zC2WEoPRfUiG6YJzakddyIeZ7iAxXSYFMdVCNUkUi0xeid-LlSLJSk6DUebXJYmTUtMefjyT4b6L5RHjzWeenjqaeKKgjszDjkdWKFkajjh6YK8KeRVEBERsiqaS9D6eRzyiGVzz+qSzz62a2zCGTXiuRahMh6fQyKGbbRBeaHRhebyKFeQf9xqYmiJeZ30uZNLyDVPNTdcUCjZ6Uryx8WtTbWW9CHhkpYYUbr1sWfmV9eYiiJIXqoJ2dVJhGWbz8YnDDLeXfT98eSDD8csYeqd10RqT-Tnef0y2QW7yV2fyxv-gf0SDEyiISb7zAAVdS38dJZ7aiHysabuzDjpoz-8YKij2aE4rYZQhxUeRhz2SXzmaTAShaewCQiRx8oBsgSmMLny0CePZdUU6D9USscSwU7DHefhKggXALq+ahKrUfYzKCWE4m+fajFhfQSlwR4ymCbsgbJg9S+qETJTgj3iB+RfTNJvmyyeo88fiespo6XHxfJrDixCdPyVJdiDu5jvzZCQvz40QoSVxSvyVCVDxtqZvzMTl3DEMdoSAZPvzZTvIypYKBzi0QuK84ceDoOXZKbwejynJQ2iT-gXDnCeOLP+Rhzv+e5TM0WUze0Q0zYBZPCGOX8cwBS7z1xGkSyOUxzMBTOyoiagLXtsoLGmbFLdqYlcxBdGM0BUlKSmRRzMaVRycBbhtyme6jw+QJytorRTXwWQK5uRQL44BhiJuk+i6BSvy2BUwKILuBjRaUBjU3rLcApYBi2rgE0QMX-jmpRNd+BbiT27v1wmrGUzTJZVSNUV0TdboqTgmrMSJicSRFBZDBTbh0LdeTyT1BXySUsQKTimYNiOhqliDBTRiKhUJjvMTLjTicH1rrhcTLmqSTY6uSTHOVsSYhVCcx+c4LlJWb83BXHkoLq9Ek7ghTfiaxC8ujwK0TrSdXWkpiowB602iSXc-0NCTpmbCTYhRch4hUs1N0g1l42aiTRpRkL42lkKVhaEzchQMS2hQ5jVydpTzicSTF1jetrpXHk7iY+MsZQMKahbE8sRcYiCmsFi1pcpK-wc0KDmf0Lh2ZTKuSZ0L6Zf4SehZtK+hVSShSVvdhhXmpRhR5lxhediIbje8qUqJyVOjNK-pZg9W+WjdlhZaCNSWsKtSYpzgyZxDQyapzNmbxDQuSiKjPBFzSVo-ZtOdaTGEfDSwWbcLrhfcKOSOMypZStc5hU1K5Za4zpOTViFMIsyVZYGTtSasyNZSpzRTtrKIyf7TtBVlibavZSjKWiz3ARiyFyBw90yVw8sydVY1fPw9xrHuBHMuPdysAg4G6lJKdaAo86vtWSPpc906yU-NWvoCxmyZq8ZocqMfZPSI4TH19WKfMCPYDYwX0NKxnhVM5BrDxThyZN9MhHXKtfA-jQpiD8OnFKctNiuSFyblTPxYagVyUULAUd-kNyVrt9vnUKnAeWQVKRHTw5YrSTyVPRbvtvFFRpwjgInctrye+T1ViyNkng+S15QaNnydSM9VnJcZ1sNjPyXt9inj+S2RaqLBfgBSofjfKqWSui3vjTYoyqU8oKb3yYKe3CJpYaKMKQ5KTWX-LZodCDDWehSkhZVMCKWbSZosRTbYbM8txbT8KKSSCqKSHjtovQKTaUHE2fu2SbLFUgPqUDB25c3KnnlcFlaV3YHHH0woBv9RBaJkJP4JRghKVL43hSvSFAsUJXmX48sWUAMDCoiiDIbSLZ5bbVoRfljF5RpTAuWy9ERaJcMQaVFMRZ9CaZXZSUWYLM+FUmSI5fyLAcX8KE6USLCWbDtA-qHKYRfwrLsSyKc6c-LgiQi5quQOzaudM1xHAOLFxWqLB9IKK9gYLgDgd1Cx5TFKeuQfoZ5fGLFWeqLB6XQzhuQfo0qSx9zeSqDzHGZ1B5Wvj1vvlTxgIVS2YePSrMKVSW6QFTE9ruKdRaAqaqVvTAFQkrYQUtCQFaaLxoXT9nxSix76dOV3xfa5I2Vey+wW-SJBiOVEZcNTcCfX0xeRwTz8H3j-lMZZefNxCSxSPiVqfuKVeXwyIUVTJbxRvj7xUZLHxRB5AJUdTPeV3LQIYS1BlZdTXwcWCoXrdTYFeWChJZZ1JJmHy72XadmJVDVEAXcRC0L9T5QRgCipebTP2TxL3GW1gVwV-zuXvicSAZkS6FiCySWUlymRRCyKnpNFVaYhFOOU0SzAbezEJTnMspQRyzyITSpaclFAKOFCzZYjjkuXcrUIg8reaU8r+aQVKMBfscEJSODynoAKKtlZSiablLuaSrTwVaxFIVVTtoVfKi1GQgrrLvRyY1rpdJaSFLCVTLSw6Q5TNFXIq4RV4C0Veys6aZVz+pVH91RkzSK+WnzJbhpKC7EJyk0egqMYFAqbWrED6FWJSzwrbSxunAifuggjlFYdjVFZcq4aUVzGRWSydmVdiERZTikRT8raQRIrAsWoqQ5bwr7florPASoqyiBvLLpcSq7EcFCsEVcrAVfiLJEQdiwzpSymVSvo6uWZ0i6TkKS6fVyy6TkLmuSFTrFQVDLuRFSxRRPTcMM4ruWdFTDEfKKA1QNzN9I8DPFRpRlWfKyZRdKyyKGPT17LFzsevyKNETqzolQF5vXOj8Ule4iklQaLc1TNDzWVhSMlVtxjWRriKxfayTWfvSkWR8zqdqpLxCR6ycQZWIJJanyM5UoQTUMSD9nnvjQ2Qfjw2XbzD+RUr6JfMU6QXGzP6WYyNprvzk2RFLAUWmyu2ZyD7uTLoeQbHhRQbbifuWYFQxR9ysxV9yp9uuqOUnDzFaEmKXFSjz0GadlHoUmtSxU2LiHpWqAFXTysebAcGeZzyvJX6KqxcOLe2aOL22UYruebGrGaPcjZxb+kRdiLz2GXh9OGcgqqhSCjleaOzDxQURulSby00SIyf5WIzn8YACF2dGDe1mMrkNfGD-edBKYfGAVt2fBKlle8qfCTYziJdHz6mPmDZldhKaJdMqcCcOqCNT-jllc3DVlZai6+QOUG+RxKnGXOCP2d3ov2e3y+Jb+zoGN4z+ar4yD+RejJACBzFTmByM4S6rEOWe5HJV+r+qRXMa0QFsH+WojYOc-yC+q-zkmbd1AqSZ8PeVdTMOdtLQpXyi+pf9S-CQAL4icjznlURqGti8qMpYlLopcFKcpQ4quOdESOBXBIopVALkpUZrZQWlK7Ne0zMpY5qp4TALgtXlKEpUVchmXKESpaMzskjbLUHtILxObLKFhfLLL4h3cXQfJzGsV7LlOdsLZeblwjSdsyn4cAtLBRpCQJoLLQ6Q9joRWcy3OS20jOVbwpIRO9bmRbS57KJSFofikRVQYoWFcSL58VxiLSf+Fjif99-mR4DAWVwrYacSzLVTcqFVTarPkPYqZXor1bIYashXkGrjvrpyKVbIr1KdorTVQ7TiadokhWvI9MbBNyzVUSyAVXKqoob9is6XFCZ0Hoqt+Tjj0oc6r60QyzS6WYrXQd1CvVcTjtETn8facIruuTyzA1TFzw1SNzlRRDSJRWmqhWYDrIiXYjJ0LKy9UJ1CFWR1yGwZOLo1Xeh1WUZ1Edf3gM1fyymkh08c1aWrJuOWrahIWqF6bdyNubqKoQf6LGSmrzUNMuqqjAdDfqr6yuSu0jwxSWz6wGWy6xt6L-ubGL3cfGrSpVhYVSkWLlNdp8sGZp1kytBq8GQ6zEWVVDUQS4Kp+dLqZ+VsjHGba07nhDC-Wdn0A2ReqLeUgqQ2R1Sw2bby0oWJqvxbgTA6VpSx1cNKJ1bHsWQTOrU2RTocGTeqexfeqfFB+r+2e-zO2etzoDnbrOBH2zzJK5LaGcs4+eUwl7QfqSExWOivxbErFeSBw2lVBrVeZ0qZYUPK5Yb0q5eZjqBlZhrVYahrQJW5r3eauyoJWGM5JdDd8Nd-jhaThyiJdz8cwaKjY+ZRr4+dRqOUUOqy+QxL0wfASI+ebCLvKxr9nuxqQArOD32dxK3Gd+z+NZ3yBJWZLA4cXsAsGJqLgjZL15M+q5PiTUx9QnCMGeerTTmprZNe5Km0Z5KvdWRcfJQkS-JbhiApfkygpV8rflThDSmfALPNf2jKOT5qX5UxL-NQMzAtV5rspSFr8aX5reibRyEBXsL2RdGTQtaaj8pXPC8BbsqbNeJ8iBYbSSBeJrMZbGNbZdNL7ZUhLt4R3rnZb6S8HnJz3ZcszPZa49stVRp9SU0rUGkFirhXCzuMRXDmgeorKtXJTl7v-C6tYAiNZJLs5sXQrLaYhSy1WXKXmd8LOteKqlFY5ygls5zxEcCLxor5dZCSNrk6b+s6wgyLTtUjTBFSVCSESFygpmFz9ZWiLDZR2tGun9qCuQlyyaRNqCRYqqFFVtqQ6ZlcZMXMJyRRSTb7Dy9ZRdDjpVUpLTZSdqJEWdqUcXarFgQ6qTFSKyYlXPruRY9qgNRNz01WDytEe1yPtcqrBDS4q4dVKKD6d9qQ1UqLBuczjUdVYiGoODq7DTGqNRXGr3-nEqGtDjqGqYvS+ngTrbEGkqmqVEaAkdtz9ufxK-yGEjbRYdz3KCrjlxU6LsfglgbdRkYAeeqUbucaLo8Iur8FFTrm5DTq11ZGLfudGL02tuqajXmzzcdAyidezr2eoz1j1aeqj1e5TIebyDvcTDyd9Wzr4eU0bh4i0jujUUSVrCDyz1bWjBdT-Sr1eWKKjZTqyGW+rMjRYoU8a+r5kTb0yeTUC7BcTFc8dTz4aGfTatG7rtQSXjP1U7rjFcTyg+q-wHdZ7qFNc4cf1baCzjf7rFdIHrBrsHqmuaLzG3h8j2WV8jB+lLyB8Y0qM9Ez1s1bf9INbDURdZdyNeSeLZ8drzttatKrxZeKCDWsQgRKWZJ2Rvz49VmqnxRrqreaUQ+1TrqqQV-S8YWfjyURbqMznOrmUUnr52ZgcRld7yZGedS5Ge2icNXJLg+bnqYVYRq4VXRCPYZx8yNaeyy9cYycJRXyk+Xx1y+ZGM69YXrq5bsEP+nKTNUTWkvVrQdKJSwzqJTccaNXRLq9aHyGNd-r0NSRqi9U3qkPi3qNGG3r+9SlqafqDTxsH+yWCdoZoKd6j++ZwTB+dyctJoGjl5YpL1IVLrG1Q2rrBdvzotSwwv0hApIQsvy6KfpLJ7IZLsTeXDNCdi9+pgBzlmUBz-9cPrJNbZLHjfZKJ9cvr1NdPq5japri6fPqATZpqkmU9qbkUMqDNb5KGVZGbohefrD0RZrEBcGqLlSALiOZvrH9S1svDbWa3DZ-M3NeALCIZfqj9SiqX9bfqh4eFrt9cZrezdirGNUZNeBV+iwicRCCiRWzRXLFrSiZVLY4ZQL0IuzY6pcAI0FV0TepTkzxzb3CuBb+i2iR2ahrqgUGBR64wDWZq-Mi940ZZK9a5QQrqFZzgxpRrdQ9ZZgUMQlrlrt3lqBXMSGUavqvCvhirBetLuZSRi7pecLliXoKqMU7ls8kdRXpZgaefhz80NTGSPMuFlGCicKjLtJk0poYkI7nNcTZZPyTWr9czWrAt4Wq01ZJQ7LfBdG5-BVrN5MTmLAZayVQSf4h2BWDL2cBDKlST5TdMfodq7okLkSeUqYZfgqhfoQqaFSjKa0GErGuZnCKpazKt7jNqdpfBapIgbLlqsitrrOBrmpJTKPDbWqLhQyTfzQzLksayTtRdUL2hWgafzXni1LdlyeZZSSosfzKcZWVry8jh0EsqLL9fuLKf1g-dISeKzAGuWbaUMBKqsTxKXZdkLVhT9L1hY-R1ZYgaFdLlq92lszdZTg1RDZwVxDWTKd0fUL9DbIbHsaCyrqJ2rhrjyrmYI3K+PGQbmtZZyFISQaVsXbS5OEobI9rWFHWowbARZq0WDS0UFKTDi5zt5cNFWtqLsfqrIWZ9qVVSIrjSXrLjhT1ioueIqS2pmqnpdFa8RXIbrVd2KCWYaqgcdwjMuUtUKReU08xQdqXae6abSdcriuZNqqaRdrOHOPyE-rdqCzTdq3VetahdcFSicY4bbFX6qGra4aazQlTiaktrj9T9qI1UfpO6f9rGcb4b2cajqeeW8CtRXJb4KVFMVuaCC8dTzqkjatzgFYkbl6UKrzRbG8bRZ4zrRcEjFcVkbpwQ6K60HkbMSjazI9bvSijRzrAeXz0GjRdzLemAzUxTuqxQa0aJJpuqN8cWzIGXUaN1QeqYxZ0bPRZMa1Eq7ikbSUbkxVUawFOMakeVzqi+nAyfcedaboaHjT1S5KL5peq1jfopoTejbK8a8bpkQGJNjY2LebZpIWxVnj2xUzlOxVPVNkfpJ8GULb2eXsin1WmbAGYLayxXcbH1f2LJ9fDreeX+qmGdzqRYSHqlxdUr7TbUrpqQhSNxYPj4FcPju3j3cR2VCb4bfyz9yHaM4TRQQETSHSOZcibl8b8FDeWK40UXeLTeX0rRWerru1Yv9XxQSj8ld1T-9frq6NdGbf6Qebuuv+ClYRBKsNSnqlimBKjAOnqgJa-is9Yx84aHBK89QRLt+VKbI+UAST2aXqJUeXq1TZXrbqXrJxTaEdU5vXqa+Y3r1UTnyhycAF8+dS176CqasCRXqN2aXzilc4dhDtqbuTejkM+Z9Ss+dTSTLC+zqCVxKzTfAqLTcR9BNYJKZ0raai4EGbJlY7oFdVtDeCURMrWgXb9TG6bhjh6avTVPyo0bhjfTXITBcEvyalcGbG2KoS49brjjapmiSpSBlzJbGbRNVZKn+Q2K-ZLrbi5lEKszTJrPVhmaVNQUdszaA7czcuKtNVtaV9f7zDNcOasBaXaD9VWan9XfKkHfor99elKAtQ5qr9cMbnNU5qZ0QOaCVcg6SVafqWmSQ6KmU+cR5nuiqHV-rx7RgZSIX-rB1fi9ADUNKFzdUlS4DVLe6Kububg1KNzR1L4BbuaepUI6cHcIURHW+ixHRWbRGhead-jXY0SeI6UxGMS+ZU+aZhW6SZBbNKH0R+aFpT-buzTmUkTapauZYzLehUZaWzcpa3MRelqMbptfmpBabJgq1vbr-87dgTKortcSbqhoazheS0lnnxifoWfaoWlxjcLZx18Ld8SvpfDkfpf8SnLVKEghSik8WjRaHZXC9OGpEKr+ZE6eMdDKHKvpiN0jS0EZeOqFHcjLLMZkL5HbJz6Wew6u-iJacZWJa7uhdKJaUTKkVrcStBZpaQUQpazrSoK6ZWoL9LcRiKSWySHbWzKVpbpajjcY71LR46IrRw6ynfiSzLYEULLbAUarTZaisRWlgDQjdNHUlrO-ovbLHmlqYDV5bVZTgRNhefCdtAaTUDTrLhDS1bfokhaP1oHLxnbNbxtbFamEVbL2HiJz4tbMLFnR6TlnU7KcHorK-SfhIMtexDfLVsKkDTsKHxfWbRFZ47gBV80VtdVbdVVSqzKdbLgMrl8TcPl845TH4E5TDgCyUJBxrBnin7GnLdPBnLKyfgic5fC085diVlHp7wi5TkF6KczBACIxSq9PSgWKeXbx0uWw4yNUBbzbzxiFYM1SFebJpTVg934O1hGXSlbgfvgRpyf2gyqapCwnoEqjecErUgZt9-VTt8srlfKtyc078rUqE55atrwXetq-oveS6FI+TbaEaq8diqtz5beTHSWq7-SofKgxsfLN5Ulsz5Sls9XRKssbD3LAwbfKXNbeFIfp6JgKVdrfFfaV3vs66kfrab3LUxzf5XEbROC2UqqQkDcKS7qXnEAr2LfhSoalM8YFUuQFbHs63cFkq8TU-hGflMah9QS8gEXQgKXR2SnELgq9lXS6NiAy70Tjy6Z7eN9W5eQqZ7Jy6C3Q3KzOU1q8fO9ag4uS6mFTQaxVUNbVfipaSGJwqKrfmcoCrHkzvjVajyWLM1iBU7fNVwjrBQHTJDeLrg6fK7ytcJCDyQrTIXZtq0ucoakVQarwRQZTZaTIrlXbVavIbarWRS6699Q9r6uXdqMZa6qzOu6r7tYKyWWVYq3tU4bDgZK7YdQX85XUQ6LFZNz3FU9ambQX9vFexN+lX4rm-gEqcqUEq44SEr3HEmqotJEqteQdVbDS9bA3UKq9Rc6K6qd9aPrcWr16X67YPWxTE3TkrI7Q-TCUR+LY7YgcDdeO7R1WUqcnUUr0YXyKl+mbaxJauLvkeuLgTZf9QTWzMsdRCbw9U7aOlV1bYNcxxg7eGayBLOzxleMAM7Tbt6wQk6mTX7zM9cocK+XdTV6J6jOcI3bawUxdJ7bXyWwcjCfqe2DtlXzsSpSs6GCd3rLTQg6TXYtUtDVgaZVWNqDDYjTM6cjShwuiqmAZiqg9WQ6tTfnru0aQ6S-iO7aYrvrnWf8riYsZ7wWYSK5AWCq6VWrSmDhrSsHbZ6S7TMcHPdLTjVfLab9SOaZojzTfPRCr1aVCqbPfRq7PaajWpfo7ZtSyFqNsiqp3WvdyVWC7EySq7t3aCqYvaOdfAejSKTa-qcVW8rGHStsOVQbSV4XUSS5TMA+ValbO5elaKDeswG3dQacrSAw8rel7wvVTTDtV5zZVTFb5VfIaptdfgh3S-KnPYFCOrfPclLctqcDRu78vVu6Uyc+7FFezTMvSu6DXkdr3PSN7eDaZ6KWbu77VatbD3XA6T3fw4z3RjLPVbtbq6ftbRRYdboWe+759FIb73e3S7rddb-DaNygjc+6yKM8a+oRe7SnSZJx6Q9abOkNDnrSzL4lQh7ElTEbPEf9bWtaTqLWSh6wQS6LljWPodRC97uta6zPTTLrvTXLrG+d6zDoUrreXF2qkPj2qtdYSbV-s-TqQZOqojkbqiPSbqE2cPafxeSa-xa7zVdP0bN5FHrMkY9zueoGLL6Tjb6jSMai2YzrCbQL7V9hakybXGLjrXV6CxZzac4c0qf3Ysbseaj6iJIXilbaTR7jRDIAHUOLtje+rtbWOK1bfXj9ber7HMa3jANcvqjnuZLhSFwyIjRBrmPdiV+bVhx2PQl5n7TzikNWnbk9XSbF2QgVl2TSb9NdvbCDoHzOUXhqVGQOCqvTUyUnRdT5jggD+TVXasJTXaHYbRKh7aR6R7coC4CYRL5PW3an2WxK57ZxLnGdxrvSQcqu9UcqQbV3zs0Z-bYGnGbWHfKdC0X-bPFAA6ULvJqrjRjClNbYTm-YprA1i-z8zbraRPQH78HUOagLc-rRzaZr3NZFK0HU2a2beY7SzQQKmNTI6x-V2bCmc2bgXdL6rGSMlUHQv6LDbvVMHalL+zQ2bD9Yv6h-VP7D-dV6G6uv7n6pFqvPsvCnQcJyUHlNKFnYlqnnXx6XnQrK2nh5b0tbAaFOVs7vnTs7Kpigbr4VszIyTsyitbTcWhb2ajmYt7TmXgbj6teKpsY8Ly9NW7XheQa63RjBOvTZzuvVmJevYxcV4r9detdRF+tX8yhMb4UwRdt6hvUZ69vYYa+DUqqhFY1adebCyMrotqMfWFcIA8H8Jhf266rQu7WFYiaKSedQ8WZizO3cCzhvb1b5rWN7FrbsbabSS1C6Wd6ORTYaLfSDrL3Q4bbvSKLBBJN64pRDrehI+6CHcEbk0IDqFRY4rQde97JWU96ioVDqhpmjjJrT96Qja+7ucQ9aQPZqzXvS9rBofQS9WVB7NudD7FufB64fdbSkPWO8Sdb9aefTS8Kddz6F1SbjnuYT797fTqrcQTafWSzrjoeWyyjYerijbWUudSeredQMj+dUMjntXDbWPS7awjBO6urbTLPmVhbz7U2q8fRxrd7T6yifT7tz6arrx5UGz0PeV1MPXkr+1brqScXh747QR6sYfT7BBSSbSUWSaFKqP7Z1VbqTfWjam2VTCTfcXijTdNCvjZA751UaDNbQ+q+xQb7kzYWbJxb7qGGTOLDbfOLlgy0qBhZCaHfc7anWaMFRXYHaelZx6X7XtSfecJ6UNV77YLSNtffR77WUREDjhkH79YTnrQ-W0dYVRH7iNQezo-dmDY-RhLDGXbCiwQoyXg4aj2g5V7LGWWb3YXqb2XaxL6+exLW9QHDBphp7eJSX60je-a9+V-bLJaJ8R9f-bDfbfzb1VpjiLo-y5PrMbwHbPqZgxfzHCR5KUOT37IJX360vRV7B-T2bh-VubGVbxzx-R+cV-SqLvNb-jwpaz75-Xg7GQ32byHaoHiHXv7IBcKGovcv6l-V8HkiWf7N0Yg7mQ7yHRzdxztzf-yUClOatCVf6WGTf7I-PM6HLdO1Tzclrn-alrDms6tPnSfDtnVxD6PR5xenUU0MDV8kytTl6KtYLMqtfI8xIrVrYA1Yh03Vlbc3Zs4LOe172hKgGvhegHlyYu7svf8KirZ4CgRVJkyrcQHgbmQDBNtwbRAaN7+rVnTcZcFykRcFaUrMc62rRiL1VZ1aMdfSSLnR57gVV56OA11qKtqSK7hOobbpcjUtvYmGZrT1aeDRQGDvWVzdFcd6DFbSzpNee7zvX5TLvVEyAfS1ydOsKLwqfd6XDY963DQ+7GA9yH3DWGrPvWDqbrZYG2QAjrwfao7hRFD7Ule4HklVuH54GtyX1SWrPAw0JAbSdLgbWkaDKBkaDuYjJc-RAxHRaUa4kedzCjVKJejfKtUbTbqOfdTqbcS0bXuYL6YGVurpCI693JmL791Q0a6kZzqKba6VY6dTakg5+DPw9UaGbemKQLpmLAI80jGbZBGV4YWK0g2375jXWzdfcr7HfcyVVjfhHrwzMiiecRGSef-tJbeTyusR2L1kXLaBrc2z5g-br9fZcbew8e71bQAJmI+7rNfUBGGYSSHDqasGDbQ6CjbWYHoDcU6qlb8bk7r3jLbVFNrbSCaUGk4dwTQ7a9g98LAg6r6Z9rL1wPWeLaA+2kfbfpGgOk3h0TScG4NVOyuPT8Cd8TNIyfdbztdZT65WbmKaDjT6o4YnbyvXQMU7e76rg+nabg6BLtDjnaizQyHgAaCGlGeyb3g6PbkveHyy7Q3q04P8GWwJhLwCQn7qjvnaEfKKaVxjJ7FUc3bIo63auDl9TJpS3Ku7U2AC+b3bK2aqbE-eqbk-d-S0o06aOAdRyo-Tm7so9Pbn2faK8-VxqIDW3zD6MvarRWX6BPjaav5XabKPWuyuCeoznTdK7R+U4KQ0dj6Jo2GjL7cMyGHXOTnCfFxAzffaAo7E82PAZLXfVkTL-eX7+9U29B9Xo6p9SKUG-ZfyNTtsHomXBykxO37zwQvrEmc2iTo-A7izWvrp-f5Kz-QUzN-eNyUpcZK1LvQ6EVdyGxudx74pRKGN-UDr6xb9GfgVRyWOQVK2Od9HSzSDGghqv7vKgDHz-fxyRmUz85zQ06+cYubqpXNKarnw6WrgI7uBfubXI8Ldpbnub2BQea2DWLtBHbLKBg6kBBpYD6SDC16PYCR4q3ciT-AeNLbfbbRnzQ87EtWmAeHWo7dHekydLXpGjHbgjBnfWHhnTyGYySBab0tY7Q6RBauMfY7TpXCTjIhS8t8ncV9iftKDQrJaw7t47HpbTK-HdhbIYh4KWEV4LXOj4LcLH4L1WnJjnWumK87lRbgZSpj4nXRbyMAxawhfdLvfSxaESWxbsnQz7w1OW7xKJW6pGS3cCnSiTasTkLhLSZb8SRU7fbjjksmhK1qMdRjNYzc1jLVpaHMYpaJdVFa6mo0KTHYZaunXiTYPuzLDHXpaBnQZaALUC6BBaM784+c6csWMKw5dKTDBSyNOYxo6H-fMLnnfO094VAby8ZaGNhd-6bQ4pG7Q0FbDnSFbWrY9ioucbKPsYVzyA2aSEcTc7WBS2T72ggGBVUgH3hc3AQw9lbRVetiqw-HSGDfaTl6lYLOwvGGpVZ5zjsX7cdVct62A4V6JvXe6hDfNsRDcPH0Rd1lZvYd98g1Fb6RamH9vaVzFDRGG+vSobJnYcI6w6TLzAz1zBvXSKJ40IG0w0YbDvZ2HTDSd6nVVIHrDZtbIPXoH5A0Y5FA+OHlA1fHpw8968g8WG3o0gmHLdYigY-CqLA9oGDAxLHNA8Qm9bW+7wjY+bNw8eG5-gG7XAx1ADw5WKjw8tzl45UwUjeeGBNfZgrwwpIIbX7CobZOgYbVWqK1Sr722IjbJfRBGHpu+GxE1mzggzmzV1T+G91bjaSbY0bUI-TCh+SBGVE2BHXw5P7OVYmLEg5NhyI-4GBjdDyg8fa6Q3cL6EeYhGKLagyU3VWz+jDhHA2TzaSI46oPw+lNxg4TzxA1sbKI5tRqI3sbpbWsiIcYfYIvQG61g9OKNfaxHHdexGhw-EG-OOLaeI1EmHjRdHphVYG7kSb6W8ULDzfbdHJI8RYEKTJHJeTNTaPf8j-nadZzFRD6JYapGRg93soUZrzTxTBRutULHfbc0mYA58hjI8-8g7fBrSkziaw7aT6I7b2q3xc0HiTabqMYebqBQ4MGePX77V2fx7EnmdSUvPSGAmbrCgo5uzC7RyaIQ58G4Y-uzkJaQT1gsXqQCQCG4+UKaB7csnEJnhKgvYxLsHbybiJcWMO7erAYaoqbCo-YmSo4lGxPXHbNTUl7gvSLSW7SxKDTTiijTUqQTTciHTQ+aaO+dp6uo1gCe+dJzN7UtHFk7S60XorrwgyeSBCcH7j7Z8EVrQYUigzj7T6dISRmX6b-HhCEheTCmng8IFQFE-azg5XDNo9tBMQ5X7v7TiHEzaPr8Q1SHzCcdGUk85L5fbdH0zdA7MlLA66Q1hr7o7Od19b-y5-QhDOQ0hCn3SfrAvZ9GEY4qHncd96UvV9HLNTQ6mbSgLpU4ObpQ5Fa6zXQ7VU+-a37cjH7E3qGKk7QmMY9w6sYzeicY8bdYUym9nVNI779SwLJHcBibUzxzwIV1LebqI6qY2THaYwJa+-Io7hU0w6JBTo6DQzRC1rrzH8oAoK9oxvrb4Xgap6iLGS40M6znU9KNIVY6wLYcSjpUnG3moxizpUSSimoTK+tbU7THYBavHQ9Kxo1Faig28ScLR8TPBWJjCLaMqXhbc9SY2tpbY0T1qLa7GMNYk6oSUA6eTYWn3Y77HWLYZjDUzbsY7AKllfBiTCnaHHz3eHGU45HGME2W0qnTmm8A3mnDLQWnyZRXHaSbOHgLW27+nTGmOnY5zc49jL8SfaGLxUXGt0xNjSZYHKT7gLLurcLLLLbXHIYlMK7LW2nDQ0SGVlZm9ZmdSoX-RA0LQx-7MtQgafnf5ayKfs7z2jmGjhXmGR47ikx40NiZDWAnjjdc6nSSMzG42Jy+VI-6XLfsrVSd66lZZ5b-Qw1ivnVlrf01kN-0--7eIYTTwM9O6TmSwHzsefGUye-aYXRAg4XaS6-YHmSk5ZQjCwM196vt6UYcLi7PcNi6yyQ18M3PnLCXY2TxkMXL03a8ZM3dgrekHVHkRvM5fucy6bHncnS3dz9B4IaBpM7Giwnr3LfHqE8Vvv+7jg-4yhXcU8VAy45XhpPLrXXy6qZRqqdyVqrFXXl7WA6ZTYoga6t4p990ngHtXybdt-vh+S7ycfF3vqk9VGIqMjarqst5ea6byW5n9XVPLr5ba693aHaKng-KnXU-KmVXKCbvhBTEfpqYvXR3GKHfbaR-n67g3fkavrXQmkKd4HidRln-5SlHIFVY9VpCRSbHrbbyKQvBb6Wxhk3cQLq-UoLrmesxMFZm8s3Tgq3+opmLcTJmS3e3p2s0Sgh4MTbaFa17a3ewnpgcwnFduvHVIZwHg8ewrv4h27dDUwHlKUq6z4zZmEevVbJw3WL9hYJix3dtANAwIDnIeu7e3Zu6KM-JLvDToaW3Rt7oM42GyE3tmyVa6HDs8tmugat7Kcv4nxA4YrWUxtbT3XA7rvU29r3Xd70Ew96NswTY1A8Ghds75rmuX96xI-p7XFcTVP3QqjXXXhHaDFsKTaEPLcPcTG1DHW0NWS9owPaeLBXTEmJI+zHXrd24Rs1ayGE74G8syaKcs2WrWqdkqGgwMmo7UMmqfT0HzGWh1SlXTGcE+qhKlT8a8k1FMCk2uKz-sUmArRjydg3uLfXAeKDg4-8Y9VtT1o+uHW055HPfT-8BPdR9ePSyako6ADZlfdSZ0tJ6a9a7C6wWyG5GRJn7PIp6NlVzUbiPYmGaep7gU0vbQUyvb+UxdskzJRioczDGvmhaqyw7cqKw0V7aVSV76Vcf71Q68rIQzP7OAegKpvYC7ts8qHv4y7nJ4556FDfcrivRudbetdn1U+yHIc1rSfFTrS69aF6-lRl7Ls6KHrtTHnPc3HnjAfF6sVYl7i7RcmvkxnnQof16Mw1gjQXafHrM49mTs9F788xoT4807ngY0naS85yax7XKGYwdFqUY+ubGvVUIO7CS8l4yvSRM426ww+s8v41gGs8yarkmPwHxaRHmoM22GP44O7p02wqQ83pS10+LTa80t7681HTtrXy9N4w5zNvZ-GODQIGyA8vmTPavmIVi9m4I+YbCE67KrDaQyNgbIHgc2jqFA2yy-swxh9M666KE2nHJ3eKmLrQDrSE4-mq-loH8E4Eblw5agIc62LmubYGXtCD7HA+JZnA-2nCc07Jic6h7YbUtyEKcgG81QkbEfXuGi1TD6sg+TqufRpH74jWr045j79Y8UGpo7TzMcK2rWVe2rROLibw7ZrqbIxT6n6fZGX6Uz7MRZ0G2c4cHDOPh6qU9Orxk5br2fSmKyC7vT4I-Ta+I5onfw8TaGjdbj5C06bgxX+MdE4Ynuk7gmz0bdC5fcWLubdgzhg8+Gxg9xHzjZMGNE8n8BI3X6uI0r6FgyradbYymtGUJGMk-+qPjV11EDibbx0BwzzBjb6aE81IqkzeqjgwHaOk6cGukyHaE9RRo-I3fjvI5na09crm87a8mX5cozoLMx8v3f6jK+d8Htk9oyWJTFHxQHFGjGROTICZSNGfSn6b2f7nQBd8m1lb8mgUP8nX2Y5529SiHDlcqRjlVaaE7ToSsQ1YJ6s0tLDCSfypNcA6+w-PrUzRymczVzb3s6dGNNTA7u-U4XsixMrLU2AW-zmHmmQzqbn07amOQxIb0HRYmZQz7nNk-eylHR5rJQwf6MHUsWRQ18ntU9Q6kBSBcVUwqG1U53nt-R9GwtecXZo7sXCBTOaLOmrY4tXf7H0zCTQvq1H309t5P0xs6PZWrKcMz-6mTraG5OPlrAA4Vqi6sVrPmaVrUvrvnIA8FjoA6ibZ44PmuvoNnbkaPmYPePmuvRNn7adPmbs25jzqPgsfmQ7VCrStnhtQvnlDUvnWw9fnmRWvmAc6t10DfQHoudgmhC4iXmA7O7YRfO6prUSXSVYfFdtaUt8WTZSgWYvnBA-SWo8+N7nsyYbk8zAn+HEe7Yk9IGEE2-mICyOGhRTYqlAz-n183ontDadbt88cWDET4bI1fVDoC5AWo1fYHQDCYGZTpDmR6WTjYC+aWvUzWMEDFaXNYqD6nAzLm8hRN0ycyQWcC29bMCwj7WE7gXAy34H5E9kGnWY0i99s0agxfvadoZxH8bSL7og8zqUy6zr-wx0bP81InZQ+4WvrVBGwHQLrnEwTjhdeLmtcWLrqZZqqYWVj66C9inm1YwW8Qfz66dVUHEjOQRcVSqZ7CH0mOCwSbBk0SbGcyMmSlXT7BCymrHUCIWp1S5HxC5Sahg2YXyYbInBhExG7CyxHFg2xGBixxH02bYWEk+YWEQ6oWTjLprvddzjwk2zyJ8G4XRI+-idy56DWlaLn2ldIWcE877gThWZzgwBKpk7nbJGWk7dTeBK5c48Gj+YH7L2a8HBgakWehq2XyKSg7mNUgS8iyWhDk0UWL2SUWSPRVHtc+n6Mo5n76o7KbGo9kb6i83zEoE0Xi-S0XS-b3r2ixX6B9VZ1lo+ItgmXjmIOUMX04cuXlS1A6xiyRXz+b-auU2lQeUzMWo-QLGHozsWoQ52mnU+ZqNixP6jS9sWWQysXZ-WsWJzfv7Xo39HCHeQn5U08WoY2xW280QnTUeDGP9Y2auQ9DHrNSf6xzUnmuK4jH7PXqm6s6m6SnblGH00GnIZb8WUQ2hn3nc68v09hmf02CXkDRCWQGAem77Atqb9eAHtVW6GoAxcyvQ+iXfQwvGAw4KrWtXiW0AwSXcrQKWsBQVb61WNjd4+Ad94zEVnDtNbODcmH1QlKXyw9HnptbqXpswcKh46iKwrSd9uK7T7yy+ZmQE5Bmkq27mUq2t7MA8SWf41FJ-4zlzAE8AXgE3obX46Nj344yXb83KWVrd2HORUxX5Pq-mck3IGP8ygmv89qW66WlWti-qXeuYaXRqwmr9A6aWPvW6WTS1dbDA5gnuoY6XUCxuH0YyGWGFZ9bVEpTmcKWNmbCxTm2E0G69q7wnuE4nQduQsR+E5F07w9DaHw+riCjTOW3RdritCxEX2IjInCIw9zwy7z7FE7GXFC6BGhfQl4og7uqibX9X0y1KDnq+ZHWaTqHJ4nXFway-azDXTbLSift0I3OGUI-HFWbbxWZfSwysI-mWMgy4nfE24mHq4eG5g-OXwbRsbjE2LbXE5wIxA0iL9jVPVDjV2Ks6bbqpy5QyHC0sHxi+0aTOOMGPdVr6uq49a9y8JGA9ceWvs1zmDLPkn-jXUqjLIqobbRsywTYx6VI-b61I+QXxE5pGZ8R7bYUVwGmkwZGWk-Rw1viZGOPeEWIa8Dr3FNVnac+T7uy3ZHClVXq+C2Sj+gx3m-au5Ht+gkXny-SbDJpcH5k3ynlowHzvy9isuUaFG0-anzdc1UXLUaBWUEOBXBKMKbkhkVm4g13nwo8P6ECSZMyCe3bSJZ3a8+QVGe7U8n+7bXbB7TpqRy2kW4c2nm1Km5qVUdUXvYfCHc-ZxrGi5bnE3tbnOozhWPUT1GoU+D5pI+JL6y5JLpXfoEn5Cfa4UbQWsUyUGTJXPzNJWFNF+TpKt7ZanV+SxZU0WZG4azinni-UgOizSnsQ0mjcQ-X6uq4A7knRRXinZynqKxvXSK1A6CLv6beU9rDPa0qGj-fxW1KyP6yY1vqK8xFnIvXcW46wqnqzdmWE86lnxQzcXr67oVxK6cXmOQ-XNi9fr3o-u7RDu-r50Z-qSnQHnTJVDXZzR8X5zT6XyGkub1rqE1zU9hjCK41LTzdTGKjDNpjzQ0Tvwb6mavfan2pe6nCY56nLzVPxZ7Mpn9i0kwVHcnHQ0+o6EM5Ko3zVUSdHSdSWK9+bNa4ljrhdunT085Wfvp8yk08aFwLY7l6MeG8zBZmnjIjwGh2g01RswumNLVDKi03FNIZS8T6C9rRy0z+sgnVGT+CdWnI-ZZMzKyNb8FlbGc7jbHgSUDKa4HE7UG07GknSynNG5cF6Y0BpPY32m1q+oyOs3AFh08HGOLW-6hwxOnGnaJaRq3BaxG8ZskucTKzCjum0Y69cmnRNXJYxum2GxoLTHbumKZdpaCg307ImxtLS4+LHnSwULOSVXGr01M7N3TM7ZSQZWIhff7EMy3Gn-W3Glha-70Zes7MM95a8bj3HNZb7KAM1CsgMzjlELfmHussRnLhcSSpSxbK5tjPHOiRiXPhaxDhKW168CyvHhZO1rfQbQbzs5tjKS1c7TCq5yQRYebgOvNn8zpCLAinXnyMytmL403hf8-jFaEI037rM03QMw-HCw3N7qC82HGqx7TkqzKW6q+VXBS5VW-TNVXKRc59jS2dnV3dIarhcVWFredrqa30aH80qXN6yqXPs4gngC-YaBq21zv88NXmS-4bQcy-X-8wuG5q1cClww9aVq16Xl05D6dq9EadwwWqiCxwnyc6G6Ms8dXzqzbmzq6kbSax+Zbw+uZ7w16KFbdvSSy6LqTWbonMaW9XaW0bjPq1Dy+fW3Xfq9on-q2omckUDWxfREHHcbDXncT0ahW6LaMbV9X99sjWn68zbwxejXJq0LXsa2SGCy2rrFfeuXpy+9Wl1RRHbjaRGRbeTXia2q2eON82N8ymm6a1TyGaycbFbczXlbTqDGeSMXVy67qrW5EnFy9Emd67RXsiy4XHW6b6sk-YmgW+X1lxaPXdqBLWvBA0q6PX3H2LuUn7G40aLyxHqIy0eKVa3Un4TerWvbYXGta8ib-bZZ0MTZ0mp6277GsCbWU+LkrH6SjDh5QzDc685HfxQF6DM1Sa3y+7X5cyBLM7b5Gna9hrVcz+WTun+WSfgBWxcIHXMo7kXK7QcnBTRBWI6+cMzkx8my81KmEK2qico7cmtUdlnHk7pX4XZBXVRhqbra+cna9YXWg64nXs-WXWmoxXXTTVXXNPWiHTq7V6tbJCmRJTs5zbThjBo0rYWC-GWQnVFNcNainJ7NAmMU5NHe67j7+60e3QefNGCU3OKiU5+WV-KSm1o+SmNo+IK+9YNMdowRWx68vWjwIdGoOdcwYO2dH7+RA6QHQSH6Ky6hGK3a2KDsw2lUz-yq4c9Hbi2KH-686z4K+Q2RU4DHdA-cXv3a-WSOzXCyOyWa9Sy8W9Gzg3OzUKGjiyqHT62x21K2qGNKxqGtKyZqB6-on3iyrJoG2i3jU+vAQ01oYaifVK6KSg3NG2g2VDBg2ZO1kXuO9xM8G9amCG+OXZncY1XG3hlqAvebhFhNL4M9LLpiTzHTUxN0w01h24uSm3Em-+a401w2XyTw2vsRrl+G8YLEmkI2YLT7dnHdmnXHfWqbpZw2ZG0oxdYyWmPWUo3DYyJiayQRbQnfco-id-Ktk-9Ks2I2mBjc2mqY2Y320+vWOK6k6XazDKMndS1a7t7Hug81YfUzUER0yHGn80JbhO5On841HHPO9FE50246Eyck2z02m1QmxyWSw0vjQsUk3OncE3PeD07BY4enN019iOG-U6oPTFihhZemkVtenKVbemJZbf77LUZXGLc5bKsShnIDQszAS5U3NndJhrQ7U243f3GDnTfGjnQc3740bKjNaISWw2-Gl1oCqem3BmaG0Z3HnUU3kMzxq3LR3G3ZUCW4DSCXrK73Gr4Tt3-ZaO7409gbXK-dn98-IrbnRRSWwBmStiLHK6MzpAGM5NATgEWTL9GHkMXX5gOM5I9SvtnK5HrxmCXS18iXU2SSXUlaRm+IFy5To9Ofl2SaXYwFD8El2pnoOS5Mz1moBo8lye-bGwSXN8TM7-gBXdEqB5VpmQi8W2ntBK7IWxut267FWpyaZmiw5yW-u5Zm1myZSG88vKjGYa6HM7UMnM1eSAszvKjVq0d95eq6jXbk9TlS+SFe098le+FdNycz2Ys-96LQlFn8jB66jex5m35Wb2O+MlmmIS-XfXdi2s7vmr8dQ73-XQmW8Wy73MsyT9ZUQgqiKTijZleVmZa-G7EFewXQ8LVmWHXpX6te0Jmswt3Ws+Jn2s5XARqAz24nV1m8oz3Z4+9RIk8KEKfK4M3hs2PnsgviWOtc26dXq279eXNmj49wqW2uL253QO7Uq7z3bsWqqR1WZnpRQtnpFQD31mw3nD8wDibm6FXZ86EmgE3FWFvf92yMxL2D85AmnFF2GPs4qW4Ey-n49sLX38xqXvVa0Hpegdb1s+aWAC8-HIa3gm+a9NyjA6lT-FekXIiwsa9sC38trEE8D6N0WiJAVSECy+hsc4m3yRmqWXA76XMW8730Wy1SCC8GWAy5tXqc-UH8240HC20fjUcy45vxfwXBqaOmwQ+8nck6LWec+LXZIwHJ5I6G3Pu4WW0s+eX9YoTXuCJLmhGUB2UW9nbG2zMnn8vcH3y-775i6ybr+urnJPdoYtcyu2dc3J7gK7smdKkp7NlSp6zczsqSnRhW+NQe2e9fMWailDSnm3xXsvXSWzuwyWQVcy7WO3-XUVZZ6i89Z7JU6XnV2z6aLi01aYrgJdzVZKXBB9KXFrSjSLPdWJVK77mmDiyqJTSET360LIJaX32KO0R3vPbHmW84Xn-PQl7pBzHXPk8Q7DB6l9l3TnnM8yRm9OZN2VvY3mm5YpFHlRirJB58a763nWO20H3+zX3n9U9yq5454ZmvXCmc++WMgw6qJQ2GM2J8RM3i+xdm584s3y+6NrjtZHnLmwN7tmwKzpvVBF2S-lXm+127uS6pT2+6P2rswsW4Lc4PKw0s2L89kOr82oOvm3fmfmwXTRK+aHKQ36Keq+zXvs6yywW0NXJKPkPD+--noWwR28EwEa-DfC3LrftzZK0Dn1S8i3d+5rFr+xv2ja+qWPSygXsByM6ROxtWYPcj6PA4dX9h2GXkPS72sCyIn7qxq31ebzYqC4AWZ825jMUy+2+68-35dXWmKg4im6gyH2XxXTmsPdHaI2Vz3k-qW2SU4R7By7wWyi07yWfRW3cvA7WOa6mw0B6Ay7uSEH2W22qtE8ic3e1YmxjVuWMi2Sd+W3jawazBGjE8kG0GakGca7WzMqfjW1QfCPCQy8bPWxMHNy1MHPC8-nLE-EnKaxuX63AyP+I0yPnC8b7PW5knCUz62H+zIwfC4DIwNWgWo26gOrh9HqAPaEXTI1ib7y5MmHgx7y8BxrCCBzW2Py1-VTbiQPBCUfUv8XYPR292ju22sqQ6xRrq7Ucms6ycmc6+CG8KannsR5Kbx24bnN22xrNywCmkQ7QS926iGsK+iH8BdSn8K2K7iU-tGELq62b+Uym5NXB3V66374OeGPO-Xmabo+zXoticqBU49GN9Xh3HB2JXb67YO+Qz-WeK-K35h+AWqOe2bCYyA3FU5cXYddcXqOxALaO6xWz6z3maY19GtQ1Ga4frqHUY-qH7nU3HCmw7KTQyU3Huyt26sS93P-Rt2amz7Ltu5CWAA-7TCEcAHtuqAGTiy5XW+-uSUSx5XYM4lbIh-4YR3vyrfKziX-K-n3Aq4X2N43QbKyzgH1WuSW6wpSWAWeVaGhxKXL8x82RAxmGRh98FWS05XH49iKtVbOOeS3qrNm9c2Qq8ETFeo60eAxnc+A+ePaSyoOmqyvmWq5es2h9P7HVVP3tfQ-nBw-jn5+69q9rUMOyKLeOdC6dmDSy121+3C3lh-NW5h3KngWx-otgraW4C31Xt+5qLsJwxhVh+znQY1v3Nh9BVVq1Q31q5-3jh073ss0cP4fScOfA0j6OJz6KqR1GWkR99WGy5UHVEyoWOR5onToa45Yg2mXYR6TbMy8jafo8SPKbeHj0g2SPqW0+HeJ7kGSh54auA1WXX2zWXSg2NV4U3vadAekYVdelSGPb0m-e-0mza-TmeyzwXqfbHtY2V0HjMUzmnI0pAxk1CPFqVW23J8YX1J3OWDW9a2LjS62kO4MX7W5zXaR9zWsR5Ybuh+62eRyTW9upsHsk30OCc+KPLEUEX2k2Fnby3N7Da6mqoi7gPYi4yj4i4+X-I8QPm2z7W3g223VGeH6GO6Bjao3ybe27FHAQ4WDwRoFHva7Rr3kzIPqB8R2rk-qbS606Py64Cm3R12PO9ewPPR4e2MQzGaF610WI+8fyi0QymMOyGPqR8bauR6SHt68FOVyyh3968RlD6+qO2HUHmMxycXE8+xXYu2eaEPKKm9pzv6XBwA2wpVmPlK-R3n6xMPXNTdOxU8sW+B0AXVQwpXgG0pXnpwP72O2IOuOUA2WpZOaL-SB2IG4J2KRJ8XZu5vCOx63Hg4d2O3neJHJOl3GfLaCWPu7sLsx5LH7x2KsnQ1yWh+20D5x4ZzFx0ea8ezMA-Q7Wn1x0M3MC4kOJ80FWevZ+OwvbcKvahFXZm8NF5m+THTdOfmJSwlW5reAnKA2tnqA0dbjW8iKh4yBnDu7lX-25pP5vdtq4cR03VB7kPGa4NbUh1Nsaw2oaxrUM7aq2hPRga83Cq+83ZZyVWrm1eajvdAmOq2tboJx0Pcx+U24JxsObvYNW0EzqW6+0tWYqRLPTm3OGC-lhOHZ6GrEWzMOX3auGPFdsPQR4wn8Cy8Ptq2xPvEXtWRSgHOpcZwmwbZwPLw4S3zFGS2mo9dWhE7dX9RZcPmW5cwJE7JOabSjbuW9UmPq+K22WwJOOW8om0R6FOMR+ondcR4Fga1y3QawkGCR9oW0x6DOLyp+3tYlL6IJ1IXC55K2kI7DrUa4MbzE29PgeVjX9C8pOhc6q3WR+q305zHEtW4n0+E2TXvExTWKR2B9wJ9wDgDpnT6awxH5Z35Px5yzWbW6rb5p0TWNbXFPTQUkmea-vOYpz7qBa+8aha762B+of9z24gJYB00oBc-hnZghG2GJ73cFa3nOp8fAQtI-UmG5yw2+uyibta+m27YjKP9a9m36Jz2Sac7-2fh00HbJ5bXwB8u3tCZCObB5W2Hy4qPpk-lPZk27X2fB7WSp0kWS-r7WKp2H6Ki8mPaB1QdjRwUWgQ81P12RaORTaqhve4sru89VPBPcXWWNUnW2DGRKZ2+nW5288mAolqPoK6SaR27IP-o-aOZTTGRkK5Dbmo5XWhp1CnMKxqqxp4DSKwUPXG66JK-jQ6amC0vt+ewfbAu3obHh9WXZde+3r7VpL5CT59FCen09JY-bAOwbXp63IPZ6x-bto7sDdo3SmjCUma4x2RWO0xSHkOwtOlW7BPd6xtPkOQfXeawsn-R50PYY-dPc8wXqUx-IOn6+bP0cffWpK8WOfo3hPVQwWONO4VLpK9WODPcqm76h9PAZyJWah0C9TBx-XAG3WPgZ9ObQZ6gqhO113b0ZjHtHRzdJO2ua8YyTH4nZfXZ4-jH60+kvyY6+iHU+p3WOUQ2wB1bIE++xSQZWrdpmQLsDO9d27ZYs6TO-UvDbp+adPfE3WG9GmBuyemhu8d3uG-U79pTY7n5nY6TiRmmlYyC7wij8EWHIIiKCiHs+sdKMrG5uG5G88T61SHnILYE7PiSbHkU0p2tG1AaLY7o2w8tbGKLQl3hmkn2W09SaH075Sn0x+iu07cGAmLY34ZV12B4MMvM+6Mug46jLBlxbPTCR435LV437Z2W0+sYwV5HkEt6chk1mjoIjhu2k2LrmE2dpa07hY6svHSUE3iV4MLOSQ5W6Ze12bO2LHGu+ySL03rHSVhKSKChMKcm60dDO9Mvm49DPim7DPUM093Vu2TOsM1aHBxzlqX5yOPdu4CFb4yLPwrb92X46AnOm3FbLu0uO+m0W7Sxrj44h8M2ZgFTOC++M2i+1N0JVdvGZmy5yWZ6waBexzPlDSs3Q6cP3q++wHa+6v2A8ns3mwgd3lV8UOm+1pOvbdLOimleP0w2fSyOlNnsvcrO-46rOxY+rPnmzSKaS1O72m4GvdZ583jDYbP5S8bPTvabOJAxEurC98b4J9bPBh7bOIW26uvZ04qyV1-XYWzoHMJ57PyJ2X9QjTDqMqf4X0C6gJQyyxPg53sOFoaeHmR9B7O1wS2SWzHP2OCdW1CJdW-UknPJiCnO4PWpPJR2j6ruaK2J1wfOeJ9OvxkWTrO5zGX+fZy3S57MGwxdYnIp0NH1C2UjVE+BG5J7EuRW-XOXqxGa+Jwomu57Yme50fsd12hHu50SOzc8POnEyq2j+9vPY8bxOdfYvOLq3PP78zcaZ51TXl5+lWTW5TyDLf06TB6nOaR0fOd54FPkkzRXgxwuuHWzBuApxYXiGctPBI7FP-J4eWEpwKPeq+R6pI2LWqPYCaikyG2Sk+euVO8Lmw9dG2WPVeXIy8eKYKnBwdIxrXAF9rXgFzeKMB5ia7yzm3g+x2X8TQ-sbJxbWAR9uWgR9xgxCx5O-Ql5P--kVOYiwrnsF4ya1R0QPQl17WoKy23P8ZwD221VOjp9g2YQ6T29k-oy4-fFGzR6VG67aWCG7bBWA6xn7yF8xVJ28nXqe6nWdURgSqJZnWTN9nXeqaJuSFxsntN8mcxF+-0JFzn7t2wNOW+e6PmiwovOBxbn17b1HoU-fPLU5e3IUNe2+CSQ2NGz+WPgo+35S8+2DFypLpo1FrcUzfbv0iPXf2xqP22CGbJ63KOKUyDOto2B2nFxB3Ql0RXT+QhuP+b-bhi+4uqK+ymWtwEuaQ0Euz58xWEx9h3BU7h3yx8x2Xo4UveBxqmcO-gOmOxkukl7EuUlwJXu4ZNvIY9NuZK7NvOO3kuH9QUuT669OXpzWP5blJX6x8o7f9fV7mx2KPalyam5l2anGl-w7pO5TGCY10vUva6mpHX0uIYy6mrU31dOl-0uFbiV3K-IV3OK159JlxMyXzXQ25BchiFl7bnLOwk2Vl+w21l6li2m7sTQLXw2TW3svTBe52nHUx0XHdJa6u7531l27HIfbcuJOQo2HlwE6K08bGq05F2a02uPfpbdvonSCSAV8l2viyCufizjvrG8yxjuYiSY1Hl3nJwV28nesliu9p30MxjK0VyE2MVyWv8ZV52Mdz52SZdjv359139ruv3UdzNnCykyvs49I2xRyN36V712o00rvRY353VdySumwxY7q4yLKb05MLpuy2Ovi3N3AV-YhX06jczQ0I5xVxTuqmysz3u1t2--V92Gm4PHcw16ucqyk2q4+c3zZRqvCZxDPDK1DPjQzDPXLaKuex8rK+x9+mRp787Bc37LTfgHK7O-tncvVX3eSxtqP27lQwe--UIe8TPZIND2CyZfK4bBxmc4HhhkezV9Ue1WT0e7WTMeylIBM2o9ce8uOMFSTn2fmJnGRL1nWvcPBaEHKpKezyhWXb8HBkI42p2N3uW94y9VM7IcIPRpn5yRz2M24B7xXXpnvGy-sJ5dK79exUQheyc27hxVXu3W5WKhyP3IolL34fh99c+HL2ZLtr2-vvBsgs1a63XW-KvMxkkgyrp7tXdvLXM7vKZXQb2Mp+b3Is5-RAKUn5De3aXX5YjYre809lu-DOwc1RvIja-2ubFtXqBBAewFbi21uAVnwFZLZI3R3ZSs-72fGIH3BkN-2vhzVnmTHO2Gvem7o+0Bjs5O3vae31mlMwNnxByy7O7Wn3SD53uKDwM20rbn2YPT3vqZzuPJs8fmV51GmCGGX2tZxX2e3U6v096tmmSyLvVVUnvHx5IrkWQdmBD2+Onsx+Ow19-G6h-yW7V9l6kS9IeIXRnuwJ21XM6pBO-KX83-FzH8eRfhurZz9nEJ0Wvhh4vuK15MPxhxdP5+0sP3ZzX99+-nWb6wjn3QdlTT+7rWdM-9wr+8jriqbf21a-f2jD9EwjfGM5aU9klJyvCblF0by6IOV2jUx2uvA36XDh3EeFuXEme1-EfeN5ZPOywJvfhwzm7Jy5OHJ6zmvU-ZOMYWQlXI8na89JAPR3ERuLbYUmrbc-OKs4YXkB7sHP52lOPDxlOwzfKPE9Rguny8Mru09CHq27guj6-gvHYacmyB5EedrEwvY63NuR-WwuN29Pa-qSx5qdSb5VwbPW2B+1Ga60c5Fl2u8zldDTfp-cO-3oUDmh3LOzPT4PNB9kuyvekvDpx8GuTTtuil+jOvlYUOxFZdPXPWFDdvYce9Z+oPzPbF6-B9YPi8-tOgh1puwG2HZzp64PjBwN7tBwmcTj18eJBz8epB5EuOp3BX4pamPkmpKrP67c3VD6+P1Dy6uRB2EvaVk3noT34DUFw8W9RyIvp4V3dDt9f6Ih303oh1g89VxiMMrcwgWD8avkh6av3ruavT87kD41+HmgJxc33jzeOLD8O7N8z6vhe0OXBIeUOF5Zif3xxrP1vZtj2T0ofOT3seBB8BOhB+7nND2mv2q5P3dD9P2DDzIHAjzROC12zEb3XYr+TzC2rD+WvQD+-mph2aXFw6AWVt2NXfvfWvYs8OHKJyL3qJ-hPkE5Jhp6Y2ual0-3Sc1xO4D5-0YD24GwkyYWkQWaee+w8Onh3QWLW3-FHTTrSEt4PsSfRkf+NzbyhN4APAR1aO8qwIXCj3kfRk+JvCT55O3jB3P1XpPjKjSuvTE8iPmC6iPxfRT1MR6JO1C1WeBWxtyGWzmOFJ3mXfFypO+aihvRkb5PTC12fdkbvPHC91v9q2FO+z3SP2R5YXty9YXSJ19B9yzWK+Rz+28N0lPgNc4JfC6KPI2zwyxc7G2YNZxus22VvIF-0fN7dcG5N6vNVRwMedpzX6QQ61OVkzqONN5VPSF0KndN1FGo+fVP8i41PAvlKiij0zCrj8wvvN4JWfgwbnxFyWhJFwInpF7u3ZF21GEGusfTfPYufR+B2-R3+3x9YGO1p5RWCQ81uGt87q6K6tOvFyFOOt4vraQ8Eu8F8pvNt2Nv+t09vFK3hyYl3dO4l7cepj-yHcBV9PgT5R3CO6MPJK2-XKL1kuc10xf5K09PGL2YPUT4EPOOwDP1t4MykY7PWYtVA2Zu8HuZZUhnFuw92I9yAfnu2t3gS1-6UZy7u7K1mIoS2OPyWROPRZlOPdj3d10T9-D8ZzVrCZz1c895iXSDUNn9V5gXGT9uOTV7uPJm3WrhS2SX5Y00dBtWEUEw5xfnjyTSum8mvrx1ZDjT1+PI03HGUpOIeKy5IfU93vnKh0D25T3uPGkz+PzmXfZqh8oPLx35fg12P34oRP2D3bAms170P0L-v8KEwv3fs0hPdEYFebDxAW5dy6fN+26eLS1afS19NWFq15eWLzVebSxn8-9+DmHTx-v1S86eRT3mO9T07FPS16fH+36eEj7uHAz9uGUjxHPCdSkev56WeTEyuqsbSUjGy8JPAa7TqYgwk0pJ5NfmzwPOBOzPxFW1heXhs9C821+oC29h6ClcJvMoR5uBqVnRsz32Wk2WOWJN3C4eqCUeLj5vt5yqpPRE0uvla5QWwz0FeIz5luL7QwXXh4ZP3h8ZOmy20Yag4dfJy32fZr8y4t5z+vYN2hutT0huRz9hv+z3BvT5+1unxh62+z-OeANYuf8r9lDaV4EWqR8EXZ92AuXfVgOhrwpuzz0qOsFyefZc4puM9Z7WBFy22Qo8yrtabaOaB91PYQ5Qu3z1RrzR1efyo0Iv4T5Zuup4+esoxO2GowFuUK-Pb8-X8WArR1GNj+Cn1wRNPfR3Pvat1B2ZiUOe16xY2gx41uVp21vCbx37qQ3heut1jefgxZ2OOeVv3txDGr6+xecx+CffzyOjft6dPKx1ZrkBVYDEl4-Xlt57f0Id7ff69tuzj6RfVCmUvRL-pX+89Uuzd5DPpL3d3ZL4X75L2U3+dxU2JV47v4DbHu-0-UeCMwAvHK1jPk97dmZ3UZeEsaiXLmYQbGs+0JSZ2uPYh3Sf4h54ZbL6GGaZxgG6ZyCeowzvHmZ0MVWZ7av5TxVXvOQ7Ug1xAmqAwIapwwoOPVzZmpLacLQ83lXfV5LP-V6WGch7yf79grOzV-SsI1wsIHmxNbRt9Kz6q2c21V2leB7zorx+0bONT5IHcr7P2b5ydaBRZ-nC176qJw-zPh79K2ZwxhPrTzNXzEc-fGr9RfN79DnvZzzCyJ9QnvTyNeg59AeQ5yeGw5zP8Pe32uuEwOvXqEOvf1wnPZb1F1KWznOPr2nOtz3S2cfttfgtUy3UHyy2C5+Wei5yiON19We3xveuJz9iP91xbjNC2evsp3JXdC2qZoI5Inj12xXL15jbEeY+u3Db3OzExMb5J8+uSR+2fR5++uEb5+uvr3In9Wx+v-nH+v2h9PP+YX4mtDzRHyETLb6IyEnGI72e0b2OeOYVmufE9q2Fy6zWly8hf-m0b6L564XcN3O3z7x31qPf1GCsEG3P8HUeMD+G3lI6PiaN-sHsHxnP42+7amNw0m61csvU28iiON9KO2j9Lnqb2mSf+yde-+2deY7Rf33Nxmey2ygvfj2guFR4QPMF8efuJjgvDz4ReELy1PVNz7X2b7qP1k9ceWF3rmrDgBe0JSXq+26aOB28cmhb8zSo65tfiT51PLkxLefkxwvCoKgTuF5Awio5cY+FwaICF0AOPN9+fJj5x2i64gS6B71Pm9c6PUKwvaQt-IuqyLXWP22MfjgjZYA2+k-3l7b2GptovRo3juMnvovdJ4Yvw7x+k8U+FMCtzFvatyVv1+dxvgOxUvKtzjcrFc4ul6-Sm8QzrfG-WGOHn35sR51GPTb9dGl9UOfe-VwO6OxxewGwU+2lxRf2OTNubb1F3Bt1NufbxjXg79K22zTxfPlT9Ott5YeuOWtuWBRtvfnxx2bj+pWTp-ZqItbs-yT02OJL8NfyiXUv3zQ0vaBU0vrtx0vWl4WP2ly0vUG2TGXt5g3uiTpvXb1WwBl19uQnf1n91Xp2Jl8lO8m9QuLd9rfSX-Mv+Y71vwd8sutd7GmWV-nfdpfoKZYzl65Y4I2gbcI3Dl2W1fGxq1-G1I3Ou-53cd13XdBbQWy06F320qJjPpXe3VMcRbxu1e9WmdTujG1n3QZfTuy7sZWmd0sUXLKzuvYzCvEUnQfuX3xb9msR6x0wLuYj+ivynRYeL7lVqJG+csbidE2uu2rvSV0-eM438FJX4N29L6i2Ku7FiNd4yus49rupd96WI45XGxu6obDdtk3wcZp2gDa2PaG0aHLG2Hulu686k7+ZXenNHurKxne8M1ne3d49UMq4quvdxPeVV7465780PfL9SuErUTOm9xjAdVyPmKZyvT672vG2D4SX5D3sfW75avmDXGGYq2ePMh8s2qrWnuZD14OjAChP5VyjVPd1EVRZ5PfxZ9PfnZ93Xe3-3fZgYvexS7O+Kq6velqvUVxrchaoc8K8B+1LPz33vfeZzu6oE+mvj7zieinfoeeh2ffBRzVeir6Yeb7-9mRDy7OsE07PN9+aeKr27OoP5YivvU6W7D9vi+Xz6fHw1i3xr-uHuJwdWkj2aKIH9HOwU8S3IH7A-hiInOKWzdWqW4A+IkpPOak+6KGH9nPpE7nP3EwjXeW9jbFC42fEyyQ-K502ZCH1x-8R4x-YI9w-FJ6qU51-PPcHwtfWHzeumbRw+CRP3OJK7Q+9ry+vIxw0eBH1o-KR8I-ceQvONP8OuJH+3OAN9I+JbbI+Ak7RGFH8EnjVdGfzub2KdH0FPsL+tPu17OeHFBFO6z5OeMN5Qn+a0Y+RI1sGlz6bbCN9APiN3fP+c2Rv497LWwD3b7HH4rWEba4-GN1-pqH7oKrO2xu0274-tM-4+qb3-eqs9AuQn7Av-+zh6In28mkF+0WYn7CfoR1Ju1MV0ehlcqPH8aefUn4MflN6zeyp5g1iF30-7BwaPfN-puY+aU-4-cZuXk8MfcJeZuqBwieTJfHWIjiXXbN5wuU6+RKlTU5u+7cXyKn5k+2p4V-an0N+qOzze9NzUWZpHUW5by1HVj5BetPUS3Zn-MqhPibhFn0VuWtJovgI8teM+K8vGv6lvI7ps-Iz6+3st5Sn5+SovTF2EDzF8Mnjn1YvQzQE-xtxVvRC8JqLJVNPw03Vv+i3o+AP+PryKxD+3W1Pq+H28+kOZ1utpwRe6v0s+Rt+VInb-8+EpcNvyOwdOBL5i-BPYC-Di3++aH3j+Hp6ku4X0FqEXyReYX7kvKf-37Lj5j-P5kJfUXyJftK2JfI7+DPA369beQWdvhXxdvyX1dvkGzdvbb4pXVO29vqX10vGX4p30u8p22X59u+dxfzdOwhiHzTUv+VyAaZl-Q20+JILRX1+b1ORDvE39DutpWAHNl3tL5X8537BcXu3O6bwIV9h10d1cSJd4E2dd86+XOhs+OV1zKXpUTuVG88vSd2a+wX5hmInW8uctH8uQhQivTGw6+XY0lrdWpS0oV1k6PX1zvlf-k6kVxy-k78U7BdzLvg35ivliQdLLiVdKtX9K-aV812YPx52TZZnHuhcrvtX7ru6V421034vjDf9Svnf9LuY3-rv105yua4x4PeVw3Gplxr-BV6HvhV+HvgD7W+EZ-6TLK1KvVL0OPXd3KvAMx7vgM52+XM92+4uQGvbSaoP+32e9B30Hv8m98WnXy+mFbxmMh-53HR-93Hx-zKuW31P-E9z92ZXy6HC7+KeCvZRn8BdRnkKLnvh30QE8ybw3DhfJQS97oFy9xWTK9zi7q9-i7ICH4zVR5dICEzDWQHulEzYT42s3IVLi1uKR4tLsAR92PgFA8CFW7sMhVufgoVTO965RSSBACykDH3ULNpzHUzefdp93cPRcl8vxHlQXtMwy+1JNY8FnGOVfcxYEqvXq8bihktHfcb-08HA-dPM3PJTV1LyVPlHXtn92V7PeV4szV7WXsfMwf3GDYdXQtdS-dcm2-Jd-d2rzkBE3sffF-3Yid8xXddBQDP5UH-QHNwC3t7bD8AwH-ld6Ew3Xf7U4ctAJ6ecN0fkGQPUFVo3RYsaqhT-3LCTL9gnzSUXA9w+1B-cy8M3UJ7Jils3TblHeAbzULdErNkAP73Ip90AObfTACk+ixLMsYa7wNXXrUkh1XsFIdl73peCld23RXfXg8FszF7KK8991y9eEU773UA58pBTzCvAqsIrzuzNQ9b-y3fLe9u+z+vUE9N52QMbe8yh1xnXfdnV0lPKgpgNwxffUo3s2NvVKEYJzn7Yw8BhwNPcFtzDyz-O6d3DWsPP-Mt+1Q-B+8fJFhzYIccp3fXRHNlnjP7WxhSALRzUEcXS2o0Pw8mN1xzfW9B2SCPbnFjfFCPNWxwjw9tOZ8zuHT-Ka9N6VGvLD9gH3oTdEcAz1OAzJV0j13xKydOC3NrbgsEF0W-cEdaQSzPYhtIn3anDmAXr0evWHhyjxFrSo8Av2qPPnMgTRC-WVc3124ZeRQK9lJvdKdY9XS-ND9Haxk3fv9zBlt-JXMEQJVzbp9uTgk9PYDYjgs3VlUu23a-YsYRdgWPao0ljzdRVgdJnybfIN5w03R-HgdHcxSvJocL33bDcwdm81LNVvMnbzk7an87zy83LH8kT3P-Zz0nj202F48p6ldzFNcaVRkBXwd8T3OPb4CIzRa-fUcTNSBPeF9bm0UPZi8t-QddHz0vcz89Ak9YnyJPXJ8fzwDzImMGf3DPUoDOaTXdSK82+xSAvktsT3R-YS4rB01Akr8rp2W-MW9KHTCHPA9KT3Tdak9dV1w8ay8J3wtgCIDGSiiA1k96DVlPDIcEgM4NVK8lTxaHAK8egJA3RQchTw33NYcsVzFPY3djs077F5togJlPbPN6h1XfRodXjwZAm-NVT2-fdU9srygnVesdD1MVUx8pq2QTVudr7xcfI08owPlbPoDfr3KvStdQC1x-WNcQCxfvJq8ek1sPTq8ZAPn7Hq8nS1onT08MvxO3DD87q1YnfD8rgMmvUcCoNwUsZx9Rg1DPON8aC2elR79PTSs-FtVW6xRHK78LJxuAzI8UzweAi68AqSuvRydQR0-Pe69y23zPSTdCzzptaOIiI3mvL8Nd1yvbBs88R3Lndj9ajVxHQ9cMHyRfdm1lP14fA68MzmGRHyctP0erMOQbPwHPNmtmgNUTJz8RxRPnB8C1nX0fCcUsNzEfL1t+RxMfYD8b0GFHYkg-C2jfCEDDERaPG8t2jx43FJ8oPC8jJJ8l2UZvWm9mbyGPJP0vlRSLHJ9rRwP7IaM8QOs3GPw+bzDrR-BB2xLbKJ9NN3vPJtp8QJGfQ00xn22-GRcRVzkXCkDWi1XtUDsrn3IaTw8zvxmnYc8tfxh-RDcof08XYkN3PytIeH9nn3efLv1Yxwggws05iyIvdF8-p1ZDbH98OybAiVM4TzlA+n8pQxNPYpcuwNW-IStNKxlTKsd6wLLHBbcix0hfBoDOwIvXZn8w73Z-CO9wh0Jfcdoy3xu7Xv9K30RAuS81AIBLXsclL1e7FS9ndwn-dS9A7y+2aEttL3VCOEtuXGIzK-9SMzxnYu8Fx0mxLysNZFXHBmMQgL8Oek8DmHAA1g97L3YPOK8nLwPHFy8AoQG1QgNZD0G0ZQ8uTzDAnk8RQMHvJzEaAxY3XO9Qr2ObJ+MqJ2MiQy8WAOTA-8dHL2xZBK9qtX21MqtxS0AndqCwWSOPDK9LtSyvIWwmgNWA641s1w-vU8t+hyvdMD8awJX7dIC1+36Ari8ar0tPWata13bA9+9bTwrAiThn9AbXew83FR9nKhNEPzJxfsCkCwGvLYdAn2l3Q4DR9xnAoB8JwKpzfQDOJzOHIMtJPxreJWsRH0RHK9c11zbrLcDa5wBrJMtDoXWvCSc5US3XJs9xPwwjWX1fwKNvJAcppCy-PFFQnz+HAdU9dTaDD4CdswKPN4CCv2eAvoM8EnZA5O179i+Ai8DTrHevGj8ovxyDdH1FwNqg5cCAb0ExWstgb0p3IydsgRMnaoMzJ1wjckddPwnnOcD6P0tbUc8XP1IfKKdvFxRvWSQua14jVz9MoSnPR0soIMymI8sfP10g8L8Ai2aPKEDWjxhAmxdCIJpvWr9aTVIgn31yIMtgpTc0fwa-JRlypzog-48eIKpjGY9dk1Yg-ttw63m-Rdthb16DYRc6n2G-ddthn0dHUZ9+p1dHYLdwLwxEKZ9OyBmfcacgf06LG596BS1vWZcLb2UgtLt7PxQvHxc-wJ01awt1IM2nO7IUf3PPBrMDQL+PRF9Dpyx-BGMcf1lTUF9ydx0HXB0nII9vK4svbzYvYF9fbxbg-2824MyXTyCP71ftO+oWf3WLXjtipR0rBwCDUyd8QNMQ9zCg+7sE70iguCDEZ0P-ZGd4oJP-Wx97Kw13EK8tOQ2XYOUXxyLvF7o8oMHfMy9n-2bgSu9ioNpPUqDa738MCqCmT0iAlk8Sf1ZOed8mZytXDu8bV3iAkgMZVS5nS50eZ0ZA4Q8joPdXGf8mmwPfb1dsgNKHM99Tu3DAuWcr33KA4oD6ZzvfBMkH3zVnT+8X3zmghNcl-25nZqthB1lLNU9tD1+bZG8quSA-XU8QPwQnVBNwPztnSD9hgMsRE6Cb62bAjsD0f3tLD2cbTxQ-HsDFALPLTh0mJ3YnNtcAYLYQ0OdcP3d7QwD4jX2XIj8Dv1jnftcyP3QJKRcx10AuN8N9J3Zg+jcXw0xg5j8EYJkQt6FZC0RrXj8eThLnIh9CkQrnCMV3wMofIT9CRyxg1noj1yY-Az8yzyk-GxMAZWQjO9dazyRrNh8RPwcA-a9cYLBAiWDAN0-2ICDlYJZHQR9xHzIjCT9D51UfI1tOD0OlU1twN3NbIG89yFAgjG9YIK6HJWCWE1EfLxD0byRvbacf7xnPS+cOaD1gjaCib3-KIL91F0BA8x9gQKlrBSNEB0G6N+cc30qTI2D3ENhtH+dVa3cff+d9fy8fIBdAphAXZehTYIgXP2d2yyTPb4drJ2yPeBcDwOELLiCxNwevZmDYeDK-IT0mb26PKr9UcAbbVEDEiz6-W-UiFxdg-8sATyejZiCY-RfPMCtvYPYg32Co-i97ZPkcQP0HcW9-z1sZJp95TXuTbu02nwzrOb9BbwW-JdsaYMDglb98xxDgqg4Nv1ntQLdI4PQrckC1j32-eOClFyO-L1FotwsfZaM4txzSF00H23u-caNeYOPpZ78Af1e-Qz4FoxQgnJCH7QA7X79YQKTHGaNQG1gvard4L1kg6yU7nxXrTSDmU3LRdOC4f1zg3ql84NnyQJdkfy+fEJc0f2IvaF8mH2WQtyCxCR5A9YdlQO8g+s1u4KW3KF8vIMbnVi9wX0W3DyCjIP0vOD8wYysg0Qcg725Q7dFqpy47bF9G4Mz3XVMOfwCgqO8RwNgbEl8GGzJfZUhaiQiHKl96XxpfcX9Rrh1QqX9aXzdTW7cPtzkdFP86gOvNbi1uXUQPVmNVfxcDdX8CmyB3eBt5pSYbMV8LhUS-ev8mZV5lacdTfzlfZNMgkKR3a388mlt-EjYShVktMQ1pLW33KC1rl1d-PV8WnQNfVNNAm3elYJ11GzJ3TRsLX1UNZjZrXwMbYIVWaDtfWi0I-xUg1Yt86WYtHtNY-1y7eP8QghgAqhUvAPcacYZk-0V-Yf9SLnT-Zv9HMQpxAWdihTJycNDsqw9+KNDufwz-Pu56AO6tMv8-zQr-Glcq-x67JZdWN09Q-NMy4x2HVN9Ru3d-TJtC32W9Tv9Uk0ng2O8hVxngtx5240j3DDNU73W7YN5pVzj3UECNLwHjPbthZzn-U50ZX0TXZf9wwNX-MK0HhR9DJ4Vs+0YPL0DmDx9AyqDmTwcvRWdEVQpJaMN31hKtJd93OUPjEMDjvgdXHL18gM8HNICh7wyA5ZFR7yyreK0gEIGgp8dtZxlncBCF73Gg39D8zlgQ+op4EOjXRBCl7xb-N98wEI6g-y9loOWtbBCzZz0PWH9uq3wQ3z9CryIQm2cSEOLXX+D6rxBzRsCBgLOghD9yENZxBhCkWyYQ82DI21+g84dFp04QonMjqx4Q+A9wHyjnS0VlbxI-QRD453I-eB8JEOM6aRDYbxnXBj8s52E-KRDFEI0w5dc7wIQjKJDNcCfAla8kYI4-ddUBPzrnfRDakJZQxsdoa3ofbTCDEMkfQzC5CwfXGT92H2sQ7RC5Wx2vTGtK2UcQgwtzJzHneJD9MPjxTR9XEN-XHxD-1ykffnkl5xM-W7FaazA3WW0lHzKA041wpzVghWDBLRiQhEc1yyQgtR9bWyJQjz90k15HXWDEp31grvEgQObrQL9-Wx+RGx8tZTC-Ro8RcwlHOj95Yhi-FNxmN2TbCHdvHwN5FL9OexaQvc82kOOvQmCcvzCff4c0zxE3fpC562K-AId7axGQ6ItwoNFfeTcav2Ig1H9sUOeDSp85kNWTP2tmDiDgqJcVkL+DNZDQ6w2QtOwrkL9g-r8mrEqjAusDkNmLAfdH2TmPKdsFTTOQ5U1ioxc3Xr9qIPeApb8dQP6fTF8ao31zI5Cw4IEgiOC32TAvESCIL2axUadwtx+QyLdVFzPbAFDYt1jPMh84y0S3STM00JS3Tus0Uwe-CFC9JyMXXLcTF1vtQ584cO+-JFDStzOfWh0ctxgvNW84Lw1vJZ8wfzcXcrD4mTEwk8syUJefV9cs4PggnxdC4L2mKlC0nzWw6yDy4Jp-elCyF0ZQoF8e4N8wulC-n0qLAO87jy-AoVCbIIp-KXDbpw4vPuDV0WQmBXDvp0Z-OuCQNl8gvjsP23EvJVDhMOUYKTgxO1M7Xh1Lt1xjSl86X1k7Npc9UMYFA1DWOWl-EX9Jf1NQ4yo3gMHTGlIeX15qf7cN0OM7BSDAFB1-V1C9f3FfadDM3ylfRv99L1EJRNNHO0MFWmtA0OVfFHcBPWq7dWMHfzJJSXcYd21jWRs40J2JHmD-HXeJb39K01NfAORvpQD-GLsWX1b8G187Y2MbS3ccB3stBndt-3BXZndYZRDaOxtpdyGJbnciuxcbP19SuzDjftDW0IoAnqCVBRz-Y1UanXoWOp008PXPPXd190GghPDS-wTfEPCk32ZlcfDq-wDAnO8M33L-LN8x8Kb-CfCg5RGFS18V0J5XYt9cmwdQrf95uyt3Xf9Wng-TaKCD0OUvAcdj-xPQqwCz0N3fLVp933Hvef8b0NQQz+DoMwu7QPc7nXN3KeC3l07HUHD-i3ngkf8G3zH-ZeC78NXgh-Dvux96LeCU9zyAjE8CgOi4e-9o5Ty+J-8MSwEgfYAiyQo+etpt4FKwDF0AbCxdX-9uMxiMRr55KBYzBslgAMUOQ+C+mxmECADiDxr0dl1SxgrdTuUD4AQAwg86AT73ag9UAMYIv2N6XRYIr+A0EHYI3l019xZ7PuVaXmFdGfdQFwPA0eUyr2hHZfc6LjZnYQi6AMoQgUDSVn4PBAjWAP-3A+UhAI+qLV1RAKf3C-cX9zszI-cq+AVMXzNBVjP3N8leAL17ELMbXUgpMU5g1lbmU3sVALsTU8k0eWkAoA8a3zgwya1NAMuA0Z4dAKXpPwicKR0AsB8+ENd7eVFGF0qzLilzAKsESwDICLaSGwDsDwYoMPsjtwHzAg86SgrlavQq5VJ7Jgj-Y34I3i0VIlgAlAC2XRyI3gj83XyIu81LL2xLcd8P0OcA6+C-QNvg2hCZ8KXxHg834L4PZgCkwJWzXWYf4NgwkSIG+xZzLmDKgJ3g0aCNm2agtsDpTz-QjmksMLaIlvspDw0IsaCOw0PvH98iwM1PU+9DDwYw-q8OgN46Q09DoN6IqFtOMNOgjWd7TzSTX+9XoMMRUYChMNHLUzp+HBFdTntxsMweZ0tMcxv7Cgc19yGg9Ulz3XxkYI92wBJA7YC3qgiPX5DOcAOA6cDJ1xOAwGDcdX9PVI9kjw5gIbCd2FOvYmCWg0+RPpDyYIRZEEdbr1KLGCssiCw+O2sDM1+AgjducyUJGAcajzkjOrC6myCwlhCmsNSnY2D8IL+-OEC5kwog8ZD6byLwoFcEn26PUT1ZkOSGTECASKrBUW9cQO5vBp8xvzmPQkDmLD58LYCJIOCA9x5Qt2mfeTCfn017bANP7z7gkjZFTzIw9K8DATFQjkDaxQlQ8Jd6YPx-TkC8n2dvWC4FQODzLbMlBx29IUD5706gpkCxQNOPTUjcT1ZfRmlOb24JNlVRFnbgpd0UT3THCyDCiIsHFkCbQMlAoZDpQLCjVr95U2ZQstolQPMgkE8RoM6IjvtRQJppKE8tBys9GbCPSPogpw9HSOqjMk83iyqXa7cqT1fQqy9QgJsvJUp6iJpef0C74IHw0MjGXlaghU9uT0Wg3k9IwLIQwJD+iMN1Yv83iITAqoCRiKjI6ocjVSNA6YjiMPmg+kCP32-g1qssEJTxdaDFIINvRoD6MPpw3aCr706Akq9OuVkIw4i2wLLXQYjeMPoQmhDWwIvvW60aEJugr+9jiOeg6wN2MPmAp4j4wNJ-BcjK6XR1Kq91h18IsEiMW19PUGCpMIuAq8i3+zZg0LC3TAXAxsjzyPdQ+5cVwKy3MJCygzeHMIMwb0+HPjdOkLuAwTd9wPuIw8DJsOuvLYxkV39g5nMiv1trUo9N9jK-Zh86N2UQos9zEOMw-4x+P2fAxGCePx0Qzj8cKJbnNEosyyovVs8pSncIwLDxYJJhNG9nyNnLFR88sPlg9Ddopxyw5DdVH0Yo3BDMN0MfErDjHwcA8sDJRAwg6301z03wx20nH1Qo7c8-H36w0nDvoOZIsZDKv0ZIsiCZKPpI4qd6v1KnJ2Cbzw5vG0cUyL5Iw5DSNUOwk0duv3KfU7Co-mAHPZCm7XqfHSiepwBwv5NBINAvIFNo4MVvKC9lj3RQynDMUOpw3nCAx2IrDJCTbwJQpv16cK3rJxC2cMh-OH9OcJ0WbnDVsN2nQ0j+cPFwzyCq4OiXF0jHb01wvo8G4Iv1FjtiyOcRfi9yfzm3X7D2QP5QpKCNcM7gtdE1cN4vEpdWUOYiPUDB4OErNn8dcOdAseDjtwng4KCBV3bHPv9t0LmZOGd9-0UvK-DYoJvw8AjM73iI6XDaihSgoAM0oJADBfCfUO3guYjd4I46feCPxEj7VUQioJiHN9DcyO9Auoi7L2-Q6qCJoNoDZy9vmVcvRqCQuxWRTy8FSMEBSsigVWrI-g1uoI7QzrCHQzZLYBC-VxUPRMCPBwWIs-MOD0uoqaC9tXhZcYjX3x7InMC+yLzAzBCCwKowraCaMKUgscj1iInIkicmMOrA0YNdiPOo++9egMfvN8iGAOdI+D8q1zfvXCdzS1avQUVewMWHQTCbAx8PYH19yMMcD09dWT9nL1MRMIOHMa8giOvI84DISLOAsudXmXUjMLDWWzwfRa8WjXhg6SceW1NxZGDUy0knAGlFEOMQnTDSKJ4fUT8+dVZwqG82CyAojD0RsPhIr79BFwDghsjXgJgoy0dkSNVvQZCtQILPWLAmYLVov0JWYODPHs9XyJPfWD9wz1+hL8icfTXAussCfVp1ISd+YKoJSG9-wOhvGiiQz1lgtiiMsKYo7LD5IM8QyWDEb3pHTLCooLdo6c9f1S8-QWt0kJHItYCq-xJvCpDCcGpIlFDENXhAir9ZNzrbAqc6SLtgyiCVKPRA-GIt2W2wvQczKPfbQ0dg6z0oqhcmpw-PHM8vzwDI2UDMx1zo2Y8kKxlvKRcd2zsowAiHKK+Q6UiE4PnrdW8ZIIionFDXFzmnQrDdb0JQvyjRiwCo1SDmKI82SYtuU2mLMKiS4J6LYqiVQNlwqKj9SIBfGl8RcM5QhKjzn39-ByCeOybg5IMtyL1AtJd6LzRfZyCxcOdvLO05f1lQ4MiOsjJ-RMisqIqoxyC5UKvtUeDUiP1w4rEGqJ7-Jqjp4PjvHdDSmwvwqPcYoP7HI9Db8N6o+rDs7zqQ+bU870ygiMihzgM5Ey98oN6bbytGtUQDGojWtVoIr9Cb4J-QtMDJiOmbR+DF33yyA+MOTwAnfgcuDUSrH6jQJy2bOciCh3bffbtAEO93LfMlyJIwv3cTqM+bSBDQ12eo8NcdG1rDKNcAE0Iw699u70FLW9C0EJAnDBC8FXqAwVDAP06rHW9SwJtI-98R8knI0FtpyLMPZCcSGOavI4j1AwOIqhDJhx4wuGi3vU3IxhCTiLCNWkiiXzCI0TDdAPxbO8iaaJdkQj85MKX7TbARENREOB9xEMo-ZOdqP11oiOjGcKIotvc1ML0w1j8zEPvA9WDHSPIfNo0UjxEnH2j4t1MwvRCnMNsw8YCm523ET8DK4JUQtGshjRlwjxCOaM4fKVtBaLnbALDXnzU-PCMQsI8Y8LCjP1JrKLCXMJ0-CLDDW0EY+49V5wONM1sN5zNo6DdnaJgg7xissJwvRz8IkMSQ4uDkkIDo7ijvPzKwryiSkM2UR+cZaJXKSrDajxBA+-CXhm6Y8uNqN2aw6WDWsNqTNx84v2nrObUuDwaQnx80TRNgqXNo6OgFSyNZjGAorstQKKLbcCikSM+w0ctzwK1op694n1ko+OiowR8jJOiVsInogwkplVM3Tdlsn1vPTzc9SNio-bD6PC9gsp8fYKMoiD4dkLFNUyjZPWuw2qdrk2OQ7rMHNzEQwvlnN0uQ1zc6F2pgjEi7kMdAs4s+IKso2osbKNrowad66JBTRujoLzJA6HDT2yRUI58lnyBQkzCFCPiMdZ9M8L69HScTaL5g9SVjFze-fHCzF10lRFDVo2RQs2CV6IbHQH8W6KpwtuiLzw7ovos6cK6YlM1of0Co2jD1IJJQ6YM3aILgilCi4PHo+2D3KLSo+JcZ6Ivo8+t56Lu3JlCHbwPow6jAWJlQlKiN6OPVLejYXyKoyKilWIFwrlC9QJRfIeDdWOtvNlitcL23cpdtQ3swyBsH6NKQ2I9BeD5-NVDsYzNwi1Natxl-Y6ccqPu3V7d9UKtwwmMHcO1QoNiul3ZfRtDioOYI7EtvfQ9wqdIvcKfox1DN6F9w6BR-cIxeOViC4wN-OfCjf29Q8PDfUPh3JztEd1cvZHcbfxL-XZsY42QtEK8LZWRiLWMXf0mYN38gu0UbR5didxNfCLs-f1PNDNDf4wCFci0AZRD-PNCw-1k7FLtpmlBXGqcOBAhXV19gXHdfKD1KWlycaNi4AKZdH18TwOiQ8dMe8K3wqrszyBVjQKErqP2lBONtWmwgpfDJ8NQwnt82u2zYhv8MoInQuJsV8Lr-U9ivULMdFN9PG1MtfN9JnT3wsWUD8L5Xbv8k2JHY0zUACIH-LwjfaP3Qh3dD0NCgP+jm3z6oxXDMgOatS9CKGK7fN-D333vQgPcoGLEWJwDR31AReBjiSkQYgsjizyLIq0DVwnQYz-Cn4NKtZd8DqIhFdd9kgJqAsYjGwB3faf8L0OfwiNCYOJuome8UELg45UiztQYYo-MaoJwwlhiVZwTJR99M8mffIjDxGNb-UjCqyItIr98liMLAtaCewwFYjNdAWzQgk8jKwNa5GRiWMO6A2sjTWPhog2ijyIWHahD37zXIu08GrzRogTDtGIeg3RjlUNvIjhDFTUpo5I0ISN+grtdLGNI-IRDB1zjncR8bGJAvVTDhE2cY2ijgIPpbeRDdMPZozziEmJ+MCs8tF2woszC8KP5BXRDuW35o5zCT114fKJidSPdo1bFVEPReL1iUay8w2JiFP3iYvzC9Cxxgyii8YMyYz2ihHxawzVscmNiwyLDdW18Q3LD4kKWtMH4FB0SwuiMLPwlpKpjwkNVg2pjAmOXYhz8AuKaY72jXaIaY7kcuKNxvUrCCb2k41PpemN7LQNtRuPqVApCEBzRnF-ZRmPnQiL8JmLEoxJEqkITbfw8PH3PFBZikvyWYtpMVmMwHVljBsIJg2EiiYJyPR4CbkLhY+Ci6YOxI0r90FxZIuSjrYJRmZbCUPB5w9uj1sOuQ2HlYJTWTJMixgIVSdSUK6M9g-Oj+bwSjfhdVKJUBYdseSP2Q8yibsKKfEiUJv3s3Kb9Z2wcAzp8ofHZIsmCDmNdgrkCDWKRY6W8t23gfNFio4IxYq3MsWKcozaIsQI3tJusqjwvbBHCfGKRwnRdTY2z1UFCPCz+vSliscO7FeVD9K32fYesGWNO-F7iSU2ZYknCsp1sXGljvRxco658atxpw1OCU2JSZNSDHn1JafFC7+Rn1QeiJWPJQpH9pWMKw758DIP3o8VDXmOFws6cjWK4w8+jtQISXDlCBUMU-A3j5yIGfUVD5WJovCuC5cKyo81jKqPdvPrdUUOyJPlCQG323Lxp8Xy5VQKCDcJVQt1jtfwQbT1ikGzHrH1jS8OPoysIFO0dwu3DntyNQx7cTUIhjCNjO8O+3NvC7SOxeBNjf8JllNOD3WMwxUHdj61r-LoVR0PXw438xqJisBztrhULYgNDi2KDQxVoy2O08GrtvOxTwp39s3xLQxwUG2OPY0tNE0KeXfPC22MLwsJ1i8Jk5IP91ND7YwLh80MdjQtDM4ND4sdiG8Oy7Nnd7gg53cdiNFkT-HncO8J9jf193G1XYg9i+8IuoxgDZ03r4gJtR8KL451ig30HQ3bMTuxHQ9p0c2OoiC9icZQZXa9i18NDwpvixmIXQ9Jsn2LusPLEi33LaEt8cKm9w27st0Lfo1qjE70-ogDiNnElXI-8eqNA4gBjW3w6xSDjaOJ7Q1-DYd2Y4-3cYM0Q4sS8j8MFfGS9rd2weIAj2uJTvQDjr8N-osASL4VC-QBi232NIy-8wGL7dUYjYriozFAjYXTQIoBEMCNRdOEACySBcFmBcCMR7coBCCKzlKvceMxr3QACse3r3EADG9xoIxoQXAMpdHWQSeyfPDuRefkQQczEV2hcBXvcSFS4IkojJBIG+Dlpxfh9sVBA2gUnJcfd8AMn3QgDme1uI8m9pCPIAqjiVMgtuSY5bCJMzIdCLM3A6M0DyOMKAhb4b9w4A6GxT924A8-cLnUvlYwjb92Vhe-dZSNNdHBpFe2sI175aAJ51ewiFWUcI7-cVsEAPYVsBAPVMRLNre16jbRs4P0vIrhCTwwCI2I0PexCIuaEwiM97YI5IiM7bMwDLJwsA2N1J-2sA6EjDuP-gFIiKTzSIsACMiKJ7ZikokDQA0zEZBIl+CzFVQKp7bIQ-AOaE2UA4MVcQYICz4MnaPMiAjCnfKqCZ3yYY2HkFd3kpYjilKSi5KzNor2pVLqD20Nho6MDAA3shZRjVCKyg9wcKBLbIp6iOOJPzKK5HmN9Za6pkrxNA+AjqgMEPWoDy1hKY9UiPKRNnEsDWgL4ouHVQP2IQg6Db7z2I-cjrBIJooYD1GMsRC4j9z28nX90biMkI1Z4LGLaudHMu2kPI-KAXiIH+OTjIVw2AkI9F61+It88NcyssSjAgSIAfG8j9GLBgkGCsRLpKGEi6+DhIk7jekKjQI8DKYMVoj7DbkMw+Zf5tSPtrXEi-P3xIixdLHwm4yWsgpGlrCAS8uOSnDc9LywCDSGCK0Cjo-bjpKIPPa5i6b3u46xkhRKe48KieWNe4s7DxPVGPLkinqXB47Oi9sLW-FQS-Nyx8exMiQJFIxESxSKqIzASG6I4HYj8ZSK2PF1kdjxt4koClSJE48jDVSKt4p5jWQPjIxnjjWN1I3UC2eKXoiYSQ8zqBDKj6ZwtEuhirRMtImMj1QLi9GE8EyMN49HiXmMqLU+j74IGBeZCaeOOE-kDp6O8HNUCC81K9emkruPtAr7DAyMenCMSSyKjEw4SldVjEz0TwyPuo7YSqhz9EtUjDpztE-wcHRJDExZC3YMo3BVCXQJqE5wxsyOqIpg8EGJEEzDjZ3kaIjsiMgS0BGMSERDxmT6i8GIWgn0SVSL5nd4T6+y0vfKCGyI04psjs-3IEo7NKBJTAuNc9hPFpHsTfyzzE-sSuyME41k5vRKtVfe8xOMyvI+8ViJPve4SzZz8XSRjwaP1PbYiugLkYusCD6IbA6hi1OI0YnTjq134wr4ScaIJo96CCaMHA4mjBRMf4l1iJMOYnY4CX+0s4s1lgYPyzMzjgJKR+Jxi96XWEu8dPyJZ4ttZraN-IkG9-yOFgg+DyhNsAo7ipaKJEvZiSRMgo48C0SNlouCjs0WmwqsT1aKk0WQsbwPznaGCWH2-DH6sNEKsw3CibELUQnEcCKI-AnziUmIcQlT9zoyoozs8HaL1op2iGKJdojiiEuO1grW1nW3g3Ybjdy2KwgbieKJXhR4SFYlA1Aj5ORJwgiXonGLJvKQjJKIF4y4jFKOTohkjRRLX9R7iEkme4qUSlkw2w3zVaIKeYmUCST2VE-ki86MGsAU1PmM2Q75ixIxMowb8EWLHbN5i7sKronHia6KC3d5D7KMxYg0SDv2bovCsuWOA5XotZp3ufbuiZeJHY8VjeuMNvXLiQ6Nj2ZXizb0pQtXjqUIzY2lDtxLkRCKM4qNFw03jFWOrEgn86LztvBi89ePN4k1iXINbg13iKpKp-fKjSxzp-Q1iGpPi4zVj8rltYvF90yLKlPz5JL03-NAS47wwExiEFL3t3YAS07ze7Jt9CBNPQpKCBqMnE4oRnQzAY90N8DVLvb0N52wa1YfNUONbE9Dj2xNWo5Bj1qOwwzai6oNh6bSFiGDNJBLIKImmE0gNeyIww0TjXVzYwxpM74QcKWMCp8MRo8S15xIezEsTMwIOkjWspoKY2Njiu+2QQtqDrpJY4z98ByP+oocipOJSk5nkHhNhEvTiFONHDLUtZGNKvO8SipPXIpRjHxPrA12cUaI+E5D9UdQxonftHoLrXIzjHTykYomjNOI0A9D8MRMw-ECSHyLAk9miyaOMY-zjYkNokiVtYYM3Aq2juWwCY1iTXghXaFGCmJJcYyAD4vz6vJT8+JBy49JiySI2YlBItmKyPOBdUz1mAnp8CJLJE81CKRPO40iSEKNevWbDnryxIxCj7ax1o6mToJKK464cyyxnE98jgLUKDKljvyOQkgydBYNBvdCSfyNbKMWCOROoopCCmZIuHapjhJNa4nriOuOZkyriCuKdbWz8pJKhkr88tYNSQx5FOmKDkubj5gLUk3hkluNgofkTWkL-E6Tc46IWw11DwYgtg4USU6IdgkHj3uOdg6yTS6Nsktr9vJOFRAHi2IJOw6FiLJNR4ykSHQN5IrVjCn3+w7Hi+p1eQ4HC66N-YmOCxIOwrTPcMUNF4rFCeeI8o+rdpJIZwtC8B5P8o5KThWOBo4eiro20gz59MpNMk0uC+cMdE3KTFiymPFVjd6N141qTMqLNEheTAT0t4poiXPQUYrKid6PKkvejEx16A1yC16LdvVKicOL3k+MSfsKvo9eib6LRQ5h176K5-PqSBXz-w2X9HZSCk8-D-2Pf9UAjQBMmk3Z1ShKgIoBjEmi3yB+FCcl4KDzJLSRxnYYj9OUSvSBiMJJaJI+CSZ2bEkqDBhOWo6k9J8EnzYVhoEJbvf9DQ6RQRXFl9sQG9QcSuTw-gmNM9xNBky+MUZNv1ctib4wHqB7EmZ2OkmhEUMIkPHe8iq0IYw+x-pNTA5fClZx0bcsgNcjBxctpSSxDXdjiswJoY3e8bpN9Eg8SVoKPEyTiRGO7osRjtoK8LTYi9oJeEqGi3hJho7wiOGIoQuCTUJ3k42q8LoMJkq6CDOPfE4mSurxSEwCT2EKgk9tdUhII-YxibOLMYicx2WRgfaxjlMNsYmJF512wLGltJmKnxJ6sqH0F49xQqJJLPFY1XMKS48Lj2JOULVa83wMiUyLi4uI3krLi6HwFk+gixWxZk1dcLEPTY3oC5P2zFSxDkeTIomY0xWM32ACDPW1dksSSi8S8TaLCSuL91Ypj4sJprQJMHolJLFLCmuMbxOWCRJI0fQpjcmLZHdR8WmJYItpi5JI6YobiI5Ll0Kx95ZLMfEjdBmKm48jchZPZVOWsHH0W4nkTov2mY2L8LhDmYyNNYgO6w1pNr8GhA1ZiBROHAoJ8kiJgXLpDZZLAo0ZSJsOVo6J91ZKlAgRZTmKUo85ikQMuYoiCJRJuYgA07mLc3SyTcxPKLDHihcPskkCsS5OOw+2E3sLKjKp8GF12QjySa5Mh4oFjLKPuwuzdp222rBHii+UbgDiCFZPOU7iCvlKIJR5CbNwbk8OCm5IaLEHDW5P1EiHDDRIi3VESyeLUXKrCBoyp4vdc1n1dNDHDwUO2fS2SheLEvDnjtJS54wrde5JWjFNFTnx0k61iPeMkgmOFRSLopCXigaNHIieSh5KGUtlNR5MV4xKTgqKlYrnCZ5MlEueSyxLakpn9vlJT4ys0xZyno-RTN5JKklhcypPIvYn9d5LjErVSfsMPk-VTHeJLHHJcu4Lqk4+SneMFwrVNu4Pd4ihtPeMdYl+S9GNE7e9F+f1qlQPiFiW9YyPiw2PovG3CTzX9U6PjA1KwbYtDkqK1ws1DI2NUE6QSehNkEqVAVf307Pl9UBL1uTPj-eJdQzJSzJLVI+3Ms2Lv4+fDc2MRfCPDS+Lm2cviY8Mr4uPDS2Pl3NBA-rA0hbporCM4xJV8mLRb48ljyVwTQvaj3BTC7D6Vu+OS4M2MmC0+XWTFvl30bX5dDGwrwkfjw-xrwx18T8Iy7Xo8su17TaFdp2O6SboSRRzqgSX4l+IbQxPiUVxHyFtC12JDfUNCzwlrUxDYOMV1VEwUr+OP48tdT+NnwvNSL+JibFdNMsRv4-Pjz+LPYjfDD+KF3R9il0N3wt-jV0LfYrv8Ady5jF+j-8KrfCKC-2OAIj51F4OqbEDippOGY-qjPrFC5BhTEBPNJJ5p4BOE4m4UEOMQUuvhkONQUgYTkKCGEzBTmFS7E81dpmx2xFto9sS4NZ2lAZL2PCDDs8igwx6ieiK0UkSJYNKmKKgEnsTO+F7E9FPd-WhjKFMzpbhTlxI2o9Ll+FLYbIRSeNhEUrcTDqPHjDhSpFNHEmRTKMIhkhRS+6PgTWTiCEMUY+GTNSx9VV4SIP3uk4xTFyIRo18TVyJ0066CtGN3IgmSTOJ94yCS2YMcUhxTDRScUr5wXFKc4ncx3FNc4uxjx1wcY-WTZwNjkmsCtMIGrEijGWxY-L9d0KK8YtriTMJC4qJTzMJiUyzDCKKi4sJjjyIE7ZucItIo3SVCxJKaRWxCPMNS4ms9vMLiY4VCHWI5tMWTRaLtovGs-ZKUQithDP1K44W0Vny3k79d8tOq4irlAkLq48z9GlMs-e2SpxQPLBJDuuNEk4fouuPHPL2Ts4L64zz92mKDo8OSx5IqpP4DG+j6YkBgRlKnAEkjhx2KQ+x8UB0pImCSGN3aw9bjdI1Y3DZS-bV6wowTtJMRCDo9jawqE9bJjuJ6QvCSOc0go9yc-SOuUzo9buLuUhlElsNtgjOTWSJZvbOSaIK2w5r985N2wwuSVRMlvCu1HJMM3QosvmPLkt7jzsOoCS7Cub1rkj2CnkJBYvKMwWIolGb8XsKhYwFT7mNgo1ycnRO+wqVDBnwTrUOCsVMBwnFS0KxygXb9wcLC3IlSocJJUqLdyeIBAyniLv1WfNmiC8J7U+ni7v3Ik7y9mePpUtSUccKZUvLcAzXhQ8lSmWM5UzKdNtMSop1S+VJE1bUTBVNxQ6DsEf1DHWXjYpJZw1T9xdK0gmMdp5Lk0zDs3UJUrHnTfWKJ-DVTKpJUY2yC2UM78FqSy4LMgjXSeUMenbXT55J1UxeSkaJFQw3SlVNno9qTemW1wkeD6xNqo73ifoMNw1fxKiXTUj1jBf3Nw4X9Q2IH43VCkOL9U73TDUNDU5l9w1LD4yNSXcPJEt3CxBjjYoqwm1zlNdPifcOB3NNiUuOykvPjOZWPTJ9SD+MLU-NjpY39QstTG1PTTFV8XyzgtHfjxdwb4-fiC1OnU3V9aVMbYwndc8KNjVtjb2x741eiKd0D-D+Tg-xHUptNad3tfCdTI-w9JaP94STdfZvCX1O9TZPjrhl53DdTU-1RXdfi2ZXXYvBY6+JL0vfjZ0JSbc9NU4xP47LEz+OLjfNTL+MXwydCr2IfUjfSL+KXTf8Sj+Lzfd9SC30-U-fCP+MPwj9jj8Krw8A1TKzFXS-DcBK6o-ASAFN-9RKDoNI3Y4Q04NJQ0rSFENNgIiDMdZ3g4pAT1-x-wmO9QDVfooaTd0JGkx-SxpKA40+FPkISgsNs14MIzOaSyBKLEhcSdhOB7TL9QexjldJJIe3z3YWQsCKJdPrFMVE--H-97ni4zcgzTQlIIvjN+BMoImhd8DLCKOgi75GyI1UTcqD7JCUAEAPmo4t1U+24I0nt2DMF7GhBHmm0EvACfHj0E3TMiAN3MVo9wKJkImhTk7XkImgDLBLX3T4T2iMgDc4TN3zYApwSNXRcEpSVnMz+2U2VPBIt7VeUdCONdPwS6Hhu2fQy+NkMM4zMRCJcI8ISG5icI+QCPCJiEtwi4hOjKVQDgNJJozp4chPSE2H1QJNgPcCS8PzsU3LMEZQjdAmoo3SKE2IiShPf08n5MJIOUmJR7AOfk4X9hBOYM-+RWDPe0zzxM+zSFd0C5DCUE27CUhSyM+b5RBX9Dau9z4LCApgykGIaIlBjeFNkpdZTwikukuykkgLsEwQ9uiLuk8cTRDwv-BjjT3x3zdAyPpJivWaCb30VAt0iBjK4Yw0D3pMB7BYSD70PE5Yj5FLuE0RiYZMU0gxTnhOYwtTTSEI00s4jeWQxk+8SkMG+Ep8TfhMcPb7iFhxcPcwY3DykMkgDSYLmAx4ijOiWAoozTZK7wj4j3dC+In78InzGgHYDjyCxAwEj+0IZk8ziTGKBg+mTgSLQ9eIzhsKOU3L9zrwO09DBSRIHLIiSrayrk7aBNaLtAv0I6RJPKPJD2dIfnIki4Bwm0oBSxaINgj+dIv1KUzSTmkJ2UhOS9lOu0p5SRRITorNVHlJMkhVTJ6MvPP7TZRJykD4zuSOrkiHic6Kx42U15j2FIsPgfiJ1Ehg830wJUvHSHOOT0swzrqlpA00iDj1zAohjPSOZAtisKxKDE2nSSqJZMpUS-INdE0pjSBOvk1L5dxL6tfcSPcytI2MjoqKEYiNToY2e0+5DLIKzExgDSyLN4vi9dTP9EpMTvcyVw1MTrTMVEgFjET3VYud9hjLDIyvNNhKWzCYyLQMoPC3SF5LlM20DgxLTEr7ilkLp-GqikjOD45BSh8xamGt130LbE5bFJKSbdaoybRJJCS0z2DVGM80TjqM4036iExnkYykysgNYU8K9ZiNNA6jTFxJE07sSPTLkPLMyvRJzM7UyqFL+o8TiAaOHIgbSMLzwQ0GiB5KkYqsClONWM1jD2jI2M37UtjNRkuGTDFNfvHGSa1000lcNWmJJkkicvxMugkFsyZNnEo4zKZNM0zET-DKDPamjvjJsUgxJDZLhvH69hzOJLY2jEJMBdK2TlnxAPS78OZO20rCSCRL20uWSLjORUtHjxZwVo5WTYWJFvNWTLuJ1kuJ9KJL80jfhIyxiYzmiLMKJtfmSuZPwosLSOJICUlwzuJOy0yXS+JITtGG9HaJAglrjJJMxvOXTGmOQsgOTULOHk7vwcbzRvPG8cyyWnculKyAEo3kT-UzmU2bS9zO+keOSBsMTk8r9ztJTkwONamWMklWFnlPQ8FTcZRMskkP0ntP9rcFS2TKLk3Rk-lOcksuTYdLeUyuTVZPTEsuijeP4shT1kWM2-VFiApOx0j5C9vxCk75CKcMTgyadk4JX5IVTWtLik4yjmcJiZcWS0LLorEKiQ1mwstwlA8KtYsnCyL0+nReiTeMy4g0yteMlw43i8qNt47VSqpOR0neScpOVwu-U1VIOLc1TLLM1TF3ideM1DO1j2WO-AnqTtrlAMqS9wDIA0lOT-+Lng7ATDkSRncDSCBMAUmIzvp1mk0d1xx1hLEajIsTzY8aiyzJygveCCZ2QEod8+m24Mj0D7mXARRMzuDKwUxu9ww0GMo2jPmVJLbaiGoIIDPaiiA1AwmYjQwOBky0TJNLaMujSbIT6ggzIujMNokoDxjPmEv0yazJXEl6ietRFLETS6QO+oiTSdTPzA5syZNLmMxRSFjI2IwhCrxPK5HYjNFKWE7RT+OOg-E2TXpJ0UvjDdNNRo4G1vLLFZfGTTiOXIpVkPxIXMjSh5zKnM908xDF-Ekkyh9O3MszSATJ9koIyrFLSPRxjKLIoLfWjhTxZLBCSGdOeHAN0iWJNsK8y2YJGcQ4zIdETPHcDkz1sjE5SHzPTPFFSKxhfMxtC3zLloj8y4nBpE78zMSOpEx0yWYKvAzxi-zLQotj9ALKWveGz-GOiU1miUYPEndZ9MIx4kxDtagzy0opjCuN8Uo2TrPwwssCDdHzbMzaCqlPWDf2ShbLs-KVSrvVUkkSiCtJOwaiypKK+s8UTqTKtgikyGbz0km7TlKKzktOiBWQzo7iydsNNM-KTpLIu8D5iDKJ+0kSyYWLEs98yJLILkyyC-uNB02SyXkNx4hSyXGS-k6usieNJAoTVOWNco7ljFVNFUpC8RbJb9I6Ne6LMslDtClM5HIejJWJV4uVSjLJuwq29FdJ5U1vSVdKPfTVT9dKtMxUzy6Ocs6XCMtL101095cOzs8DjDTIcs+yzD6Pt46+jzTIVYtyynTLf1G3TjIMjM6oSnWJdJRNib9KWdOKz+TL3-QATf5O-omPcEDJXg9kTkDJzvDeC9hFAY+6ilpJLvTytoGOINTDTPQKWo2ojarLw01MycOLCrRmd8OMwY6KsQMJwY8RTAJw-g4UDpFIGsw6z6NP-g-ZtoONfw0azyZKzw5DTczKnqbjTNZ1QYzjj+1O44-DD2GOOsqBDyNKPM9-C97P6s1azpjIk4-sMTxPmMs8S2gMYw3ays-hnIttDCSWesjjDDzNzspTSxzLTMuhCcJ2usreidjKes5Wyj9ObXFZhW1x3MizjaZK25azjLNNkw5xTQkVs0iJFIdI8U1XEvFLdk1zSFlI5g2ddILPc4lCjaHP-M38y3MIC0rCjGJMIo0CyIlPAskJjPNMYfLlDFW3iUsrTWHKS4nzCRzJYo0Y00tIy42BzB538wjmyFeNy0owsSlOyYjpTitPMUfJjTELFsiJNs6TWs0z95HyCTOrTGuIa08ST7C0lswOSg7MHFDxN0sM9k0ST-aPdk+JD8LOvnWGSJ+nRMxkS0TIGY4kihmLA4tyNI5NSbOWzSlNdtDdgZmJWUiGz6kK24nrDlmMVs7lSDuJvM3bScJP2005TLryO0vM9jmOGQm7izmIYswvTGO01sskzM5IzYx2CHmKXuQHStKKArN7Se20+0rr8jN0Mo37SOLPOGap9eaPhY3iyvJPKcgUiOTIew05C063OQ3hdXsOB43WyIKOxs55jnRNqk1pz2Fyds8xzEQ2bk9Fj8VOCkwlTQpIJ0k9sTglhwhFDAUMpUx8CSWKtZGnTjvQy3KGzIUJnrdniWdLhQhc9CcJpwk58udOBSJOyf9T504H9NLMF0zuiYpLjs-aMhWOlsrrSkpMMssOyOcNlU0Kj5VNYs5aVDIMcs1VSjTMFDGuCIiSV0vYtgrMvk3TiS7Nkci3jzdLTMj7YCqNVwwuz1cOVUsFzdtwdU0KyDt26kyKT0ROJfP3iG+BoFDVCpO090y3D-dIDU33SvdOTs4NiY+N6XOPi54QT4lfiCjOrgASlMFIPNNmMY9P5fJqdBXzTUglzGG0zU-2zM2IlfG9jF9IX-Cx1I8LL46PDbHXLUs8MC9My7AfCShW6aMoVNQgr4+sEY0PrYltSWlg9-f2lm2LzwkndKdJq4t5dO2LmEbtifl17Y9vTEu070gtDu9KLQsFdm+OycuETJ2MH0+9iB00yM5lzsjMneetD+LSpgsNZt1I34mfTGYhtuJPdyhVz0-kNunVl3VfTmiOLUYVyc433YnfSQFNXwgvj7+OfU51zX1LGdF-jsCnP019jL9PfY39S2x0ctWKyWqI7s7+SQNIsrP+Sl4Nf08EskDOAUkgShZxgEpDDKGNg4q+y272njUy8I+O1XGeyqrJa1baSkzOXsFMz9pPvshzk8OPO7AjjgMKGiBoz3LhOxOYTzQI0PYhi5DKNI2tzZ-1Ps69Dz7OXM+NCEBJHE1jjKzOGtR+zI1x44hBDX7MYY3BiKWM-s80j97J-s2RSZjP-sm0TTyyvc5RS813aAtRSVjI0U9TSBzIesocztNKusghMoXO3I-TjkHIM0mcyLFNXM3ESfjPM0ghyjGI+cKxiZn2EQ+zilMLEQhzTPFOc0scCaHOLPBmiXyP8UmzC4tMmkLB83NKnnMJTXwKUTaudN127XbhzRfViUvmjhHP14uRyDEwYcvVs0lOZo6T9clNk-NLi+5y4fGLjUmIUczM1nEOdkrJjfNKK06pSNHPK4ypS1HP48tF1alNq4+pTA6iMcmnkzzNMc7R8JnMwoiRjx5La0wWzIkLqYn+TXnM4onrT+lL60wZTLHL8csbTQRNcczxyMTO8cgezAUT8cn1x5lJQ80izA3BW4kJzgpFWU1QVFmPY3KJydzzCLYkzjNMVgfET4nJBM0bCSYMM85JzBnKv2S5STtKrYObC8p0Mk+UNmLJ63cGlCnJzkpr8FkNRUsMTAXMhU3m9BLPNslyTanO2QhfiBUhKcxiCrN1GcyujGPA6c5AEHkx4XRHjenK6fFHjOIMGcmySXtN5Qwry0dN8kxuSXbLeQxSz3bP3bOZzVLJxYwnSYcPxYk5y5WNhszA94z1GjG781KK2cp9sCdwtk7HCupKZ7FDkjnPxvAbz2VPHrQ5QuVO50y5y-U2ucpOCxeLlY2nCu6Mec0VTnnKl4qOyIx14kj5zjLK+c0yzxVL01fJz2VKvko1SyqIZQ8+T7NRBc5uCrLKZI3yzBQ0tYkF9EXJVHCFzvvI7gpqSrVP+80yDjdKt00pdOpL8gp+TG7NdU0ziqpXxcv3CA+Pd0pPTlvJD44PTtWKW0Q+DKXOV06lzA9M3NHtEGXPy7XJ1F+Oe8rQk0+LAMzX8E9L5clHys1IjTJzyj0ypXW9jD9JLsotStl3N-Iti89Ls42VyZ1IHw4vTk8IX0xdM50Mn4m5cNXJO7dvj21LelPC01GyS3VHDbNQlXFvScfN1KIfjoYDHUwdix+L1vD+S1XLr0OdS4-wXUhP8h00XY6Ez7jIDfWNzhd3WM7P8+fLz-EfCRXNN8lfTz1LX0y9TE3M30m9Tc3zTfKdDNd2jchrtbfLTc0-Tn2Mzc6y1v1PXQluyBpN-4yAyP6PU8pKywNKd3CtzbKyrcmaSYNOPsz1cl3NHjf-TrmnE0j2kH0KQwyOUorP6k9+Tjpx-Y6t8sBLt3GAy4UxAE8ty+7IgIszz4-O+VJPdR7JbIyMjPpMz3B-8WvDoEqg5EXSIMpHtPJn+ZfAijgE4EjX0--x4EgADyCL2EAQSqCLbc9Ij+mxazVxj0jNQlOntE+0rwtsVJ-LxPKg9qexoPBTM4V2Zcj1oEAKLdN6Rcy1WsNntyAMMEqQiZDJMEgsyJig2cxQjP22UMlQijByjQ+eUG-P33LQjBAOP3deUuAP8zHgDDCL4Ap-yZexf8o+URTP0IwITP-JsImwz3pGcMhwiHDMiEsqBohNcIleUEs3cMvDAbewvMsUNLFIwLIN1fDOFxTISLNIQPYwCBoGKzCIybgOKEogTMDwTdIEzJ4CqEgl8BHRSM0QTY+xIPdfyM+038h2MU+05EXik6AovieFdGAt1ErDSWvCGEnfzF7P7cmoymrTqMjWZx3MSAnhUyOJaMijjt3zP8lAzOjOLMnIDSzLOE1sjG-JGMmazIw2rMqU9SFL2PCazp3KxPJszf7JbMyGS9PIVLAcNgHNUUqcjrxPAczfjlhMxkk6zwbMM4wzT7rJ+EvftAROTIuyDjjL4MI-yQRO0Rbw8Mc2uM6ESCAO2sjponjKRQl4y24E5IzXNeeFxc4DycHN+M8EjAjN4QjcyJrziMiWjTaxAo7pD7zIC8gZynzOBHXGzx9KVo7IK3qjJsr8zoRyRMrJCasIJY-piUTImU1kTCkJm4tyNMKks8iiy+bKlHVL8NtIuckmj5sO3QxiyxROrw5OS0QOq80iZwgtREygcmnNZMuySLKNhDAkCNRK5MlZwBVLrrPkybd1mcwUyoPJpQh-cHc0I5HqylrJBk-sjLQJykoMzfSLSc-0ieLLGClUy7LIFPdUyHvMXuYcTr7P4Y9oSZTI4vfYKUxOKC0MzQxOGczvxK7PEtDMzq7Mzsu4K9TIDE749gzIVMm+TEdIzEin8Pgru6L4LqpO-jbQL7BM9UDQd9TJN063igXIdM44LlTO4vBuyKAszIt0CO3MDDcozyVV9Awsj8NMDAjMD58yPcisjrgobMnYLZ3NU4hK4HjzFnYEdTrNOE6-8H-MmMr6SB3NXE9QKPqPfs25stTOEDb+y9Aovcv+yAW2LAwBytoPPE0i5uzMU4iwKkZNnIudyElNuglQy3rPgcw1SLT1xksxSHAp0Yt9yDOjxo5NUBwOQLOicvDOx1aILfrKpkumjYgqpopDzdzOaCzTCbhzY07816dOm85R9myzJ0sSd4bMlk3FFsJN886WixuOIkhHSqZVyCxlyngPEsw5iyJKj+GEcZr1Uc8GCjMLU8oJigtM5kpmyGJMI8zRCKkU4kwRz8lKMQiOyDM2KUhCzBJKQsmxyULIU81fj2cM64lTzmmJlY3pSHHPy0pxzg6KMC3D4VzxFHFSSY9K5EmNscPPHZNzzZRyVszzzcnNVs8kyLmLiLK5i8nNu0qiCgVM2w9SiU8wYgvFVfuPa-M2zqnItsvpyBgqxsgoKhnKR0-UiRvwAJNpz-Nz8kkC88eMCkgniPbJUspujhePUs1ujIpNr9A6MRdOcY+Dt5eM482sK3JVQ7R-Qx6J+c2Vi7vK8slVSHz0+80jtU7LV0-eTvguBC1cLPLNrg37yFKI-CmjtIXP+c0uyzWIAizXibhJ8gyHzqqLvomHzypRz8t+TN0Oaov-ii3NWdRKyF4LLclKyY-L+dCItNLyys7S8crMnHUaj8rLgI5kLwGPgUz0NW3KQU8qycQr8rbtzeAr7csYTVAopY5qznsVzTKtiTxyG1V+DuyKHE3qyN3MbM-My5QrC9SDNHQ2eko9iFAsoi4sT+jP77Zu9K8x21A8deAxOEq6Stgr6slayBQuk08iNWzJec4sKOzJ1PQIKljIho3szn3LWM19ynAqbpGBzXLNHM86DxzKgc5UKUHIgIO6zNQssix6zzFKxowq9XrMHMyxUp6U+srsKU3PNCx8j1zLwczcyzQp+siMLePKpsthzuZJp4kCyEwobLFmyxkD4c1ucvNJbPIWi2z0zCuQjAKI6QyWivQtwkpJysgthMlEiAwqJ830KzdVSchEyTmLsIeEyQzO1ozIMUfTm0zmCP3P3HbPDHQrfbBGy1nKCYinSXNLCcW2il93tol2TELIFs-MLMLMLC43yNPLKU0sKWtKSQisLmuN60q+cawr0i0wlwQICcvCD2wvAXGiz0HKTk+iyugvtc7KjOgpmQ97DOLPXEvOTUQpdMvizGvIoXdLzZwsy8y2yK5Jq8pcK6vKNsqSyrosxU5rzsVNa8qZz8eJmcwniDwuxY72zwpN9s08K5IPPCuXjLwovCjSCpdMR-dKTVeIO89XjVgugiyuCnvJAiiscvwvXk3XSM7L-C7eS4XJVC90jKPNhc5Fy07Pi0m6zKHVxi18K0XNP9a1SqqNt0-yCGxKbs0t849J-4tCKw-LaoruycBNgMvATgONSst-S4-P6o-E5t2JAY1PzvTI0VcezpqKfQtaSK7wYijccmIsnePgLWIt4010iLVwwY2MMsGKI4rqz+IrIU8VoCGOWs4SKVwFMEmtyEMNCtetz6OLkCkBCJFPT8jSLL3y3cle8uON3c5+yaq3OssRSwMItiwAztgrzMg2dwZJ0iwwLlopFYpRTxQsG0-NcTD3UUmpNoaMPs-YjrIvlCn9ySE0usicy3xIci+xzAPI5cv6zqHPEw1AKAbVAfbITEgpw-CDyYPOlI6DzFMOc4+zSrq0c0yRCsmRk84aL0H1TCxplsPOYcmmzoovCU0jzeHPjCkLSCPIi48jzq4o1Y09cMPOmUquz-rPKNfidr10Y8zzDUtPS41jyuJPZsmCyzvK48-iShoqii7RymtPjzVJTfZJ5s0TzByP0cs7V15yaUkxz2tO6U0UKF4prFfLC95yfCuaKWlLwswbjUIMWMnpi3HJG0rMQDPPgHKZTtxQs8tNpw6JBs769YTWWUhzywnOW05zyV8TW0rSSiTK2igKLSrB20qKTtmPSCjGzMgv2Y4qKVaKOYqqL0nJuU-SS7uPVs5J905MHC7WyCnPu0uZCPlLy8ycLLop+U-7jKnIanUuSAVPnC46L6nJBUv5iwVJOC+2z2TOK8mFTHsK6c57COn0q85HjyEseimBKaxLRUtBo6EqAvaujtwtdsgv136KL9duSvRxWPX5DSVOWc1Ez4cJdC+s8L-LRgl0oNXO4Ynut2oqhQi59cANhQ79tFvJWcsesznIIgjbzXi1wrRxdu5Lco5bztLKvCiGLwYqhig7zo7Nhi2OzzvPjshXTAfMCs6yz8lzXknXSCYqhCgFytdKJi78K7INKo-OyD5Kgik+TTWLPk1GLmOwB8pXC3wqCs0nydWIfk8nC6Yvt0hmL5uMYnXn9jcPO3L1TkfKD431TsfIn4v1iaXPwbOlz50RDY0lyqXPDYhX88gp38ensF-JZjAqV2XLV-a-TuXMl4hzRE9OySxGLd9NT0xnybfPgE8VyS1Mlc3ZdpXPz0+PDb-OOXT+JTly3YgldQliJXdPCAu2LTNvjgux1cuvTwuwb0qnSiLXNjEi1LY0HUrFoc0JidAu4wSXHU4FdJ1Nv04XyXXJZ3R1z51LFHWFd6AtidCURGMDH0wMLN1ObQqfSzfIsigfDsV3dmcZKihxMiQlc8rMCi1tDFQoN3dfS09NvYl3yn+Jr-d3yE3MfUpnyhfP8ctmUMmw-UyUks3JlJHNzv+NCggtz0IsWC4tysIpAInuzG3wr8-+jSSMgEzbMF3IAQl-Dr0KQ0jjTm3LuFWiL0NJjMm2kNpPM5RiLahKX8i6J6rKnzRqySgIfgtezVYo3ssdyNYsRCyp1SOOaMzd8YMMGs0hFE-LHvOjiz7LNi26jj3PXcm4KZvV2ExWLmGJ3cte82GMdig9znYu6s0BDKUr5CzSKBGLE80xDdIuO8iVj-YtMCnazg4qfc0OKDrMgcpUKAUq1CkxTrrO-c+cNJzJ8i7+9T4uYQlAKW1y-7GILQPPiC6TCchKs04Ppj-lcU2DzyHPg8yhzEPP+g2j9rQtBs9DzQmMw892I-OMjCujyMKJjClIw4wsUQkjzvuSTC-mTYtN7imNdotMiYzuKteIAspJi7EOlbbJSh4v5cruKMovIokWjYLKdk2eKePJgk8rTV4o1I5eLWKLywgJDowJq0wxyjHUg3EEjtkWmijrTWtLbSzpTj5wLC9NLi-L9okOTA6MWi-rTfYolCobSV+nccztxmRODbSZSiArsfWZSZtMhApqKllIW0yLSEvy6w3+LVtNc8iSjAEs7C0Rlc21ASs8K9wN2YwqLoEuDC2BLQwog+cMK0Ep7CxJ8UEuq-Ukyv0qHC1OiFwvTox7TEvJBCySzl5IxUliCbou+0u6KyEpHCjkiBv1GCtEKs7JNsxCt6Eth42FToD3hUyFjEVK2QkWFenxNMzySHkIds96LNwpa8-yS2vLdsvcLOvOWCw8LxEtxYpZz+vJ0S0JchvJ-GHqKVkoNc2790cLS3dFMpvJPMnZ8ofK+SZlT3v1SIT78fQt28vRKaSOd4l79YEqBikxK-bNpM3ljopLxQ6GLRdPikxkcTvIl06eLbwomLSeSZdPwvcsKAMvaS21SJcJS8jHy-LPRijxL3LIFS-uCfEupi-yyfvKB8nhL7MrAipGKbIqlQ8uz75PBCjH9KYqxffJK+OUEy7Fz4zSvROHz3VJd03lz1ULjATVD1zVyS9Hz8krx8x1NkQpmUilzSksV853CP8ldwnLz3cMTU3l8OXJTUjPjmkq07DNSafIFc+9TOkqh3dPTy9JZ8rPTeG1LUqVzOfKkE4ZLUvkt86wVS9O6SmZLK9J4y7q1xfMWSztSU0Jl89tiegtL8hXy8ksH481z-lxqSq1zDkp70+YU+9L0xHXyK0L184nyDfKT-L1zyRNPLX1zp9N3UtHcxd358-P8w8L+SifD7Uv1fBoUr1MqyrfThKLjcoPCPfLOy6FKl9Ka7dlcorWXQ-3zfTDXQ+9Nc-NQiiAyz8MwimdKgBNL88aS4oLwi7dLB7Pd3GjjF3LJSlPyTfxNlXVKmZxbc0qyN-xQimKzNfMA02eDPDN+y7uzOqJ-o7mKgcumkj-S6Qp93GBSJqKUCmK9qBJwM1Ai8DPMvBgSiXW08CpZE7gxdMvc+-I0MAfySCIx7PgS693oMlW82KTJy2F1NhXwPGqxJ3ikA3QSAjwkMgwTgRPP7TGylCLTQA2LK1jJuRYYazlNEuaNr-LtCqFYHigg6Oapj6hXqIwztCN-8tfA9CKSvLXLn-NMIneJzCJO7GaCVM1CzMISudQiEx+UwAryU2ISEfngC0RRO7N0kwKKbOPQC-0tAbLSErALMApwC0n5TAN97AgKojOBy6FIr-RnJCTshcqjoTwLxcoC8yVwJiD0qANjbcNmCDcIlXFMCU-AbXB5UO1xY+JZUZPLdXCA0-4t08ulcBPKg1LsfJDYtfILy41wi8rDUl-Yc8o9iePKmXxAxZO0a8qLePD5lUC0srSoLnjHfPHx+Tj-Iy2iPh2u-XqE7URtsN5563Ac+RZ45XPlbbeAIL3CzH4KDFKDsYuBXAuNUgZC4dIkcyg4EnXXsDfJT4Nns8+Du8rRecRyYItvo+NiekS94ygL0iNSMyuUufnZdWuwvADMmaawurAIVbLsusuKM5fzZM06EnYZLyjasKawiIDvy7i0H8vu-J-Kq70WosozicwzyBeyWIuCrDlLUpTEuKJYAehx2bBYt7JdipWK1Y3NyA+pEskkCzEBpctJuCM5IHnMM598b-K2ZVXLF6hvPUwo2HlivZVK3RMCuT3YSZm92BazzVyQKp6S5Cj7qNArdHP0C9azM11PEsULzUvQglvLq3k2CJ1gFOk5vHkhuCqM7VPYESjNEAvZJQoRk1TScD2dkyYCo8pmAiXKeDOYC4ck8-Jqk4D0dQtA9fwLxDIO8shyy3GFZWyZVuEicY9LAIDo1GtgxgCmAzIKndPYqcbAlPHZA+sFKrMDDcwrvAtFRcDApbIn0nFK5nRPQsFDe+LJnUozJ2kW8OMDwi26MtxtI-IrUvXwxaAhkTUTuTLmCsmQFIhrICXx7CtykRZxPiPhE74joisKsTfLO3LEy1cwiPEoQEjwimCiC7OLiCxNCtcytzJTikPpzGJDS0hy7RRUw0uK3GOuAqyMIWGO0w4LTtKCU1hzqJOK4pmi00vYc4bzgmJbisLjIGWPscsArRGKCMfzwooo8yjsK4tzCr1lygwlSDqz7fhBrV+UxCOtkQvLHCpRzJJzY8ouOCvL68u3FJvKGMVxcFVwjXDAybYrnRF2K3UThpPxYzYqjirR82bjZSTLyw4qH6GOK-wRTivmCOvLrircjZ4qK4FM8xWwF1EeK154vitDhEWxUss8gp9AFpC4oQWhdgilXWLLMH1ls1+LY0vfiuzzP4rnxTx9zBO0XeRL10OxFI9LE0o-Iu5tdvjRKncVlz20sVc9GwubS-LTAnPHS9RyJbNU87oqiwpWildKJqVyPddKb4pWYQSYS8ImE-vpr4uM8pvp6JgtothV2SrGU7JCZqXQZVjL07m6GfkrygqH6ZvouopQsED49MvFK-nFPynX6UfoYknz6OUrluQfcZSxAkgX6PkqjPKqCqKZp+mv0VWs4zQbyqb1tStlKij1+cV1aEfoQKjH6DJzblKyc8fLUiUDlQ6LYvKwSjvLNpLiHESwcioOcWIg6MqQyi6Lxgqh4+uSOTKFIuhlNgIF04os6nIlGBIryDQmPUELaL0gyhAEpgq-6DipeQXNzPDL0t208Fh5r2jMKDSEbpQ-ec6L0o1EXVDKpb2DKyaBoyqGbKYYGkyRUzxKwMrts5F8EyuzBKYLrvHdKmu8DK1QoLwqF2z0s9z9noqIy2uySMpj8JsqEvE7y-VcXCoeNasq3PyHonsrmnKo5fz5RvzGcwUiyyuHK0ID-CsGgqdlqC3HKjWDuysIy6crTUXCOdcL5ytLK5srGUqQDe7wQiEImFBoNyp-CpLy3gv0iBsrxwRyjFnw4GLx8GAZXJNbFVo5typoSrjlA5RB00jL1RKPK+MzWyt2ceSjOyrkU50zCyunhLo4hn0dshcr-yqfKj0qOfFSoKHlDfBSK54yBfHTK9-FYit64dxVyyqrK-5jwKqlTAp8fyoHK9VFHysXjNr1dfGfAYXwDfDOSx0QERJB-Jyj7ovpMmFzrypXCnGK1wpQlDcK-ypGAZW47DnoYQ+1Lyth4FkYPyuQy++tsqKIqxMqSKo98HiqqxiiEoCrrYIEqo4LDbN7KzMcj6L+w4EZpKqbuH-dWcyLo+0jNKPy85u1pULrk9SrndM0q2SrKLTGEBSr+KmEq-0rrpygtIyrufhv6FW5qxgCfSyrsUvHkqcrPytEqvcqOKoJqO5KZSB0qvlsyPL9K-CrbKpbmQ9kbRkACTXg8+Q9AsAJsQNfKsCzgLMW6JSqdypUq78qoKqTSSCYUJJtk1yrAtM4cz5TkvJ-8SCrUdL78BwJt0h8RHKqOHIpOKFFGnLAqqqM122mPdKryjgXUAnsQKrEjDwIgsjkCUCAqDVwS41B6qvYqnZMSqvPMsQIFEpySIDLEcOqqqpCYjljK8DKLeLEqxqrxBmaqojzRqvYShQs8qp6qwCt4pVUq+yrGCMyCMqrvJiq8lar6z0zS4Kq6qusuQyrxKpCCXarbWhaqiqqeiqGK+oQSgnzI9aqChLOq2cr9yoyGEGFoJnQqmCV-UwdI-SrNqu8qgaqhgm6YAkzm3z4+eKr+H1qqq7DNqrCq-IyHKnXaZWJPFCF+e1RdOE5y2uhFnIWfNlTafK18tdJy0KRJOJYpSuJY5iZO0lp41vjmwxW05pN+dGhQwetNErvtCoLlvMkytZiYqLZ4knilLNx0qUiqQI7InjZyQlQMoK5gFhNI-epe6kPqZ3JIqxIK3YLxQLjIysTVoKhqoHTGVMKk2hTPriDqKgqkOm7qQWqGCuFqjYob2nFq60jwfLKZS49rKpCqs0y3TPqCo6ioRUoifYk2dhOZAWqagQIKxgqRauIK2UlW8z2Cn0ingo1kheSPKpEqoJLwQo4uOeZybm7OeUiLXigKtXYYCoZ2OJZ4Qv+CiUDXaquUkmKDatOqp0DjavkM+nZaHm1dDUzrrljjcqImHjVymqJSxPhc6MjoXLak8my-wo9qmyra7O9qtrZJLnN2ZVZU6tCiKeMdqPTqxnJVcutE+7y880jq40zngprs22z6vK45IiI-EvP8x1oqNNlaAwVLaroiS4LwlydqiWr86st0wurFKqzokuquOQeSX7p21iVq32r4Vmrqserw6rtMjUCDgvgSmeq-qrwS0Q5VpOXspQoWMj2ld9Y-2mOKa2qI6ttMywdkxLbqt2qwfNjq6Grp4Ve8kzK7qIZnfrV66t+iRuqc6ubqm0zJ6vdq6eqrKoLKuOqIKtB8l4LfwqcHStiM6ttqjWq86tzqpuq2QMAamOrgGqfqgiqwGo7qrGKtmQ92bjJlapCuJurnatvqmSskGq1Ix+rZauDglYZofMxC5IzsQtgYsiqtpJAffrICQqw4okKagWwa5errliB6bUJNAoqrT+r7inA6QgqHBKsC7RSfao4a+pYU6plSxjjyCszqgRrNarrqNkKBAsFnNhqqOlwazmYqg0Pc7ey1AszyYvd6CoIaJ4pFiJYK72LZNIcSkGjDIrBogkrjnjtlEQq+CqhKJw9BCtBKYQrS3jz2BHxxCsvEy1LIaOtS9STkeCYIC4j8TNerTKlZCrFy+QqLCv1C-xIkcu805OLTQujSoKK6ZKnAyJrHPxTSxdcYYPok9dc1qr6KliT4GUGKkYrugGuOemTxivV09m1m50C4-B9Kz3rcwH5SXCWqxJSYtLyamfKAuMS0wPFx4r+fKtKGPJrS8VDsayKa6tKSsu-jceIj8tqRYhrbSMqa78RnBPganpqklO8Er7458uFoh3KP5QQCxISUs2QC9TDK4tGwW4cL7IxnCxYf4oic4sppEL9Rb9RjdErKLLMAnhLS0uy8Dm4LSwY3ihZK1bQGmprilGyGit3A9GzH0oUKoqKX0ouUz8z76ook0mzyQWJs6Ec9ZMB-HMLW0usc1pTbHL4o+8L-gIJI6rDzSuW5c5qkhJNK0UqdSvGUt6000h5K7gFTSuBa4bTXlCFKwmrHqmRagzytfOFK6dwZSpRa1dKs+hEEVCog9PuPLFqN0vHcb4wSWuNKxz1yWqZK1cx5Dl-nPQlSWtoUulrOStIsFCpFSutK5UrEEq1si7TFsMBGKkyWLOfC2nz2LOlqpUy56uMg-sqJKofKxyNnZRsKlgdGKsjKzGLXgtYqpyziyrWQF8qsvNAqiVrDaoN03zdMBm0qiMrxWs7ql6K7eLvK945biAoGVqqhQtNa5SrVQ0sOC6qEqnOcoqpbqrPo1Vq4ys47N6qfKo+quEJ+ePW841qdWrtalKrVQ0BqnIsoag8Gbw5eQV8OKZoGKrgy5fKP7NWKZh51coHqTXLqEs9qzjtYar8AlNB6UiLgRlJvqp4cxKr8qpvK8coLWr+SMtKzxk-GAtqBiotELJqhitGKsMzaxKrYIqq5yo+qppqKcBwmatrkg1Ia0pzSmUIq+arzUl86J3FO2ohqpuKi2ueqkIdSmX6q8NrTJkyq62ShJjda6WwSOmKCEOAL4mmqusrRKpR01trqJmGXKDUJ3C+q0dqzcTmKkr4Fiplq3trg4K2qp1q4hV3a2tIe9m9ZRdr+Siagk9qa5xOq1BrbKsdagdqHHkVUCyY1Jh68jGrhPm547GqXRIwbObKEfEbwgzFoV1ReG2SD0jC0M0xU0MGywPRD0jd0HEwlEqNolRKIUNihMYxktOkytMc9n0OcrRKsitO4xTLlWM7kkXjpIJBipTKEuIsSsVSdMoZw6xLjGonkglre0EfC8qLv1Vnk4jqjdPAarxL98vfCpLLbPhfqpEUlGokuM3ZnagLErjrdVIwhL2pIktpCxWrlGpXqwppVave84CK+OpB2dBrTrHLqkTrXTgt2Uer+mo8yyTrA5jU68GIaHkjOf2qxTLVq3Rqr2kuqORqIfIQxAzrvMoOKJeq5OtEa2jodOqgE6Rq7atkasWrTUSe2MdEpOsM6rBrHOuE6l05DIzzslXL+Go86qDoT6j1mfTr6pKsyjBripJ2bfBojCizKqzqvOq45V851tgcy5xL-vzC8mLqAsvgi4a5zEovCmjql0pFU0ViB6Ph01KToxymLHSCYTKeaxxKLLMTspTqncLqSgTEy6ttKEzqoHgaOK-cAkvCXHGLbOti6zjqv8iTqzrqcCo2C0BCYGtQK+2riGmqWSs5-aQHaKBqG6v4aimYwnPqKYP4fShc7c7tWZyUuMuKHgudSzHjwX3LyT1MxlggeLs4uuoVy-+rqkWIKIWqpus8624qwkpU6+tVpOrlS9zrYGtYeXJtA6qS6y9oUuo1yrWq+yoG6m1SLVKRFAWYzvhpuTLYmCpEuXSM1uvcdfX5oWjNJbbrQrgUHdgoizhOdHdYzl3uuXnIRziTEoCKYqgB6zTtiYq1I6JL1dDy6mmL76w7yIrrwYpK6k1LpVMY6rKKzlKXC2xKPnwMy9EibbPl0xrqSMMm6whp3utaOInqiksGuNEF2utO6v2rzuoDq3zLCf1cjPzrBeuM67ArxGrE60hjA9lB6jy5weocE7eiSeqy62oNMClG6x-c8Ciy9KRrOeqeKbnqlLgcjV4YD2mTDOgqk2s-veJZbsWR6ytjt1nNqoeqxCix6m+qceoe4ybcjuv86ztEe6nVq27rIurTamzrDurs6hOrUXN-efXrLOt+66zqZyrV61zKGEVD6n7rU2r+60LrdOphwBtZoevq7c7E4er5yGIolLjOsnNSEyXW69PqoimaKLPqhNmd6pzLierGlAdZ4krF4Shrj8qxCwqDpYrQ4hhqtciYazsSl7Om6Rgo8yoEbQIoi+s3s0kKNGoUPHMStlzPqoBYewkWE21KdLml6s7qxuskithSkevC6t7rsyrS6jQKFIvl66FZz6qwKvBqlUoQKzRrzete6n3r9GsFCgwKjGuu848SBUp2g4iyhCssaxxqlHAz2G0c7GuT2Bxqa3lEK9ToiQSDirYi9rJvE2jc64pdyjBzomsQ9X1KyivDnQAbglNQ87T8owpiihKrzcXii1uKGJMyauAauvhSi4iiBHPSiyZrEuPw82MtSmtzgcprSavrSxzD+HJMQph8K2pyUlpqbhPbaoXoK0pkrdBl2muaazpq9j26a-MUjEL6a4GMqBqGa3+qImNwkbQybMtNKHGDIKRmahKzaLJehRZqpcuVy8HcM8nWa7rChdWdCjcCKTFCsLfozNOqa-xKIEiYaU5qGkX9ZR2S31xhsrDrh4oUQ+orNmKHKSqK6ouqi95qCUU+axalvmr9bcFqKeI8c3Uru3EhauZrICrZamwauSsQsWRKdm0cGuFq4B3Ra1waCh3cGgUrcC0lK7wamkkX6ekSoB1sG7vo5+g36LUqYWrNK-z9V+iAqLlqq8tZa6IamOrPKfUrkXitKxIbh3V8G1Ur-BrX6CIalSs36JakVbOFa79K+wsVzPzLnSqbbfpyi6p7a-6r8EomC9b9JKuTK6wqf+kVa+NrRLKnqlBqyGpacghLoKo5M3g4q0n4OBtrb9GqG3eq9Kv3q4jLeEri8AYaAYDSG6rFhhuWq+DL3MuXCz1qfsO0OK9rZ1K1apVqTWsba7hK-MmlaoE4PjmjrA6qlhs6G5KrPKqyo71qgavKOHZJkqkDay9zdWpAa0Q4w2vCqnsYXWsxRB9ql5K4SgqrbyoOG51rNBjW89oKbWpMBWeq9WtVDNKriqs8ONQBPBjRGHNq4hzjak4aE2u4YiLrDercxTvqJ2uICtSoW2veqrZJWBodzZHDXlKtsorp4th961EbcyoiKYtq1WvrNftrIRoWOdXsnyS+qYEamJgPIAiYI0iImWoaJhvts6drXhoyGGiZ1JP3a+Gou2tmK4mrUanZGrobz2s+jOaraRtpSG9qBJjva8oNPho5cFlYB9nXarurRKvWGz9q4hU5qZq4CwAPa5yjjwoik4LKwErBi1TLLEpZ6gmzWt0lUyrrg7Ol0mrrZdLq61nrvJU2PV+ri7LnoqPqBOoUHITr1dgrq0Tr8YvE6-8KK+sG6gMyrutk6oLrYCpC6zBrHvJGc2JLyzil62XLR1mn6teqk+sgiwMbAeon6+MaOthF6szqbavn60kbF+vu6geCo+ue6tUy1+pH6lRrV6tc64lLY+pTa0WqCxtG8Hzr+esD6+KipGq9GkOqu6l16ksbqxouqcPql+qyosZcL6gNUimLzOuS6msaHatLyz+YMuvc+QcbwIuRiu+pWV1ZjJsbQGxZq51SwZyQi1+SuXJUK9HyC-Lzy23d3iIxyp-SscvgM5Sz+7MJSs-9wHkn64Xrp+sOZMDoF6hRG-MbX9jEvbwywsqoFLPjMkqJcil8SXONQ0X9PpwSy1xKAMQKStTs+eoGlCpKHktEgRxpGWggmqNpIJrcafsbysV-Gj7zHuv1A3-rzYDMaYQgoJvQmmNpLGlQmudAMJugmvCb5Glgmv7dk1MaS1NTCsqnMany2kuFM89ovRtXuH65XOyhy67qTijduHy4c3FjjT24HHVRq5E9IM0qwSN9BfIqaDrLIjTJqwFLHfKhSqN99XKq046di+jYxYaJ+6sCFHZKad0my0fjrXPH4rcbQOrLQgfSLksjbNZpMJp0m-CaY2jjaNbLXzMf5PGlaihomh65BWhPUsAMwaHLyB5p731JWRdYLJv2XbnyQ0I66mHpfmgWEXSF+cmOlevCRfKr0+ZKm2K9-JZKu1I4yiSaJ+KkmodpX3kc5Pply8I70xSaDks3-WvCp1McsVV84hWn4qdjLkr+QXCaspt0mnAC11MMmvGzjJvhfUybAuuNCBybE0OxnXiEQ9lvuFzNdjghxHBEnJqay664OlkPsPsI+sXDfLVoKClQtEFo5ksX-NqKRHmUbIKb+spRwhDqP5PCmveNbFk46U1z4u3Gy0P8HY3im6hdEpuOSnGr+9POS3XyMprFwbKa9JrwmgybfX1Amut8ZaE2yl5KxUsl-MNy7fMPMkkJh+UzcStpLFj7Q73z843y1MybPMjomq39t9MeyqFZj+nFaR1p97HY6JjZyyCXefLKwmon47cbUcqL8vcaOYv+yuAzNu0QMopDq3JlyjfrLxsf3Y7sbxpQKrnr7xvMGy-s6UpZSjIrcQuAK9+JQCuwUp5hcFMS6igqcGvk6zhq+Ipsy5GabutRm1LrcmwwK6h4MxrEa0QCV3LuM3nyleoQeNFZhzi369kLowNbGxmaXOvkargadsv7OE84vLhOxZc4D+u0i17MfYup672STGtVLK+K-pEv6kA0rGpv6qegBCuU6K-qn+qcanSIXGrf6x9z3GqmYt6D1CrsDKNKVaOuIvyk5CpSUZJwfxOGEQGbr9S9SrByfUuKK40LYmpKKoG1C4pjyqoqR10b5NziqHI84oQb8fRmKvvZoWgIY09qlBqLkFQbPwTsG+9R0tMS9d0LrI3AS45T7mqgS-CSgvMIkqmCNMolYpoqd6paK3roigtea+qLd0pvReWLtfwm6ImbV+r5m+GaKxo+6Fd5yyMTay+4g9mPWQs4a+xEyeKdRIuyioXq5copuR3NP3iWkSOL6ZzB6jmbizisuW95PMAE4poig6vX6zs5VGsPecebOGLJChuaQesW2ZuaFzlbmhHI4sPXixmkvQX8xTcbC0v7iuEc-mtps0IM+9miiXkA2Ru6qtJrtEMLaqAbwtIUG1XDuBtQG-NLAlOTS6MsMlNoG0gbmPPLS7Dry4phK8pC34pfIhErMSoLS7FIaLlRK3EqcrnHaDErKyqMKgx0n1nAWhBbubInSnAgEmq7SqriKlIKYuJCKtJ7Sl4YPenVmLfUL-196e6JUbV3igrDWOq-PZDxY+hOMxrSaxSBagzzecycGolqpBsRa6bNshssG+FruSuDm3krkhvvirwbpBqyGnhaKWqtCnSgMWtXcfFrsWoVK-IbuWsKG8foYhoZEjlqXEgSGllqBFvEWoRb9KmbMb9xqWvvLYIbkTI8G5wanLAyG5RboWqKG3oLdorfo7oLDJjsqyoa2SMOqsGFHKt4qsUbzhozagn8aRu3avobgfDlaug5UyraGxEaOhpVa74aS2oQm1LzSiLPKAKrXatBGp4bJho1a-yojhpqfXxaiRoAa8Ua6hu-rP4bLWvMq38hFRqRC2sq1Rsvostq7hneGkMFMlqbQkVTi6rBGy4a8lopgo3VKjhoXMVqg2t2Gn4by+oNav1rARtdaoUbwlr3q3qq2FgqW1CYTmtJsMJad0rwqyJbTUQhGtxaoRrEAGEafDjhGmu8ERrYS04bElqcWyVqsqOxGn1q9RjpdAI8ilo0oicLOlr7a7paY+z-TN0hXJHXsF54mRt0HDpaNqvIa7ka4aqwVHwSKinpEfpaNa27m0zrYNnkuWRbSlqGWlSqt2pxGwarl3iZatbjQTjaWwNku5oTG2XrX2u6G2yqNRulGw4a+5ogcm7ENlvHChfLtlovaj9rIVudaoJyECHuWjXqLxseWrMa8Zg5GxFbJRquGmdrfWrlJI9iilsv8t5a32ssgr4k3os9fcZao2vvQGNrrGpya7Ya6lo9amarSpN08A1qhmoxWpji9DJeWi+V3M3TaxZbz6xpGXzdjmuUG0mxnmThWykbVhok6i7LehqZQfUZdcuARe4bbWvqWwJbQZlcWr5bFVrWW411L5sPa848IlspWg3TLlqKfMZqzCJhiHlbXRopWsFb5UylG0Za6RpMM3J5kxlVWkEazlpeqzaqIVodW-WQjgRdWk5brgnTGFqNVRrNa2arkVu9WxsrJKtgquhr9Vw0qqBJywUxzMWArVrzgrcqkls5Gx6c7Ko2G-Jb3oWHywcZXVp79PFbzluIdalaFVvKOcOcc1tBU7Vq2qr4-Otqa1uPsYNb7WqCS4wYaVuPGY+bK2v+Wg1agLNvmmVb2Vo8slJtM1rNC0CyR2srWjCrq1tzSpKqjVttW9NblluuGmUaUCKyqhdqAVqm0zZaEVsLWs3StVpWWvvw19iFbIdaWVqrW80Q+GhXai2A12vHW91bJ2tJPF29AyvIVWUaEuN-a3daR1v3W0Ob5ipfas9rklpFQ+1btVu6Sa9bPqsFGjtbQtMmqg9cMRp+489bL2s1GmGVr1qxA29b2hoSWuRLH1ufaiprslpDWtYa-Mv7W28Jv2qIQX9rWaoYyzGr6atp83Frn-GVGkmqyWL8m8mqz0spq-Zy8Orxw-LdWVJw2-2yVvMEYApaENVMyx+TULRiwkTz8BBbUFusWFv59Ippz5rpkfVa4zIFOOObLdNRnWBa+4vyfVjI8NqVG46qYvhKmGRy2pJE2rEqotI5WsKTjEvI6o0azwsDs0rr2zKecm1yVZMdGzC8KuvyCzhLSQxMst-l4Yqykl8KZxvi47XiYxvR2D3qSYt567wrwkqe6+zazBP5m3HZmZsrG10ZVetTG6cbnTnDGxnZgzk9M+LrVtyLG1zbzxvc2rTqq6q82vKTJXn826s4e5pW6gC4fARd6m1i8epSuOLr1OpG6mXrPNrl61Qi1uh-hNybGzlpuIQ9RDgbGt84-Nr57aubgVty2v0a6dLdmUnYh5u9mKmqVBl829Xre4PyBArbGtvZm5ra1KknGgcb2tutWzraGtr12JrbQ9jUqecbWuqDG4Zq8tuxiz+Y2SQXG6ba2BuC2mpr5gUPOZLb4rnvEyXCV5Km22y18BWA6z0LlMuF0ynqjvOTWzTKDLJy0ozb6uplUmOzvnPM29jrbmN7qz3qDEttcx7qBeqD6y3THNqb0t7bFxtVMk2qgVszGxMaYtq+Gk1SwtrjG6rbAdpBW3rrkxoe6kPS1znB2mebsVqB22bbmsp626rZvLglmjqSAesq227Eq5sR2hTqOxoqrMbaLLjPOTHbp4XK2zLro+tx2kqa2xuoKpMaZ0zR2knbYFgZuIwZCJtPmQbbWmpI41ebRZvERUnaWdtR2NraqdqB6kO9cusF23F9rp3J6oXShXxsS3Sz8Msgo07zObLO4-TaTNsu8szaGOoRiqiaXRpUOPzMzXQ-8jwTBVoDKuHaWLnC2uGb8dsh22rbodqXQHXaAhL12gwyDdrAnd3Yadsi2iMa9XljOFLay+qCW8zLkrggxTLajOud2wLbodgS6nVYLCLcEqwigAuCEy5YqtrN2pma3ThfWY0ST5Xf89wS7duCzd5YVLjnDA7q3esr6hHbyxpq22PbgdqL0xnbdzmZ2lZZd-Wx2jnb-tqxW3PbtOpR286VC9tPOYva3llvzeLbk6ot2mM4uNm52krbEHi5m1PaSvVS20RpUxvx6p7aHNqPOYrblevpuEvbI9up2ltpKCrJmqS4MzBH2+B5Tlgx2-nae9ux6j3aq2Ap29z5B9oxisHyudpFmzvbOZtHmsM51tuOxffax9uX2ifbV9tL6y1T-1DZ2q1Zjuqs24kaQ9sT2sPb9dpT2g+qwdo+292qTcp++SwiXM3D2lo4jevU2HPrrdu66--a39p6629RNtpXyvUDJtqp2d3qdUysBSXb7nJUymXaQ7N8ohjryuqtGq7bldpu2uxK7tvV2izbRWqHG5rqo+PgOtrqv9s7myvbzdrz2mvb4tP66gPqltpO66g6Y9ur2urbVts1WKPac9poOtg761hhZA6U9NgOEofql6pM2ZS5e9vX2m2DbNu92h-bm9q161vbE+rVfcA7k9rPeAFpIQr06sXaTdswK2viesTR60ml50xjcY0D29rP24ebx9sb2h3auDtvWPnbwcQA+ElY49vcuc3IeNkCzF-cWEUw693ab9v2G9LafdqG6-LaAAtt2qwz7dpW2owdidqL2lhYhtkj6jQ7vMoRcwz1+VstdATZIrnSHZ7MG1h2XNcTorlWEtVjpLnsOrfJHDt17V74XDpL670i-b1v2vLrt9t926UCvtvfYfraA5iYOx-bAzIcjQmYc+oFi5I7B+tPqkQ78jtlM-bq5xuKO6C4RUOQOvlj9vIdGi0bUL1O20lDpeK0yxXbrRu8okeiGKxY6wg6HtpeUofbIaVAWqfrter8Ownbbm2CO+vbQjoWbHXDBdo9GwFaWDsrqgpZ89vEtDY6xZqsOsw7aEsYOtMb9jv92+XLReqMO484D9pHmlib6qrL2oXaArKYDYeq4ySMcsG43JtL2q473Eu8Oouqa83rVeHYvsU52RXqmPkEvT-bmxs52vJ5PrBOEFY6k9oxaIwZN9oG2946murtzBE79llD2pQ6UTui6iI7KDsWpDTrguoD285UIGuwNL47cvR+OwraUdmnhSo7wZj2OqgCDjo822g72DpGSqk6HsRpO7raoTp+wuA7fOt+2s4KilOy25Y75DsjGmurQTvZ2BrjfjrpO0Q4Ftt220nrcloxC2vrqGuns2hryZ3oa+xTm+sqMwkK2+tV2aebuDrn24MDtUpIw5eaPZkeO5XrRUvDirg7Z9sOOpnZG+zsC0-aLTpMOi-aLjumssgqSxrx2w06BZtIK7fqXurNO4PIO9stOijDOMsaanBC1iNMarsyL+vsarWbeCrVm0hr7+osalWbr+ogrZxrX+ofc8wKP+vAc3xrxuUdm+bhsHJdmworpr1KKuJr9muEW7-q0H3NorhaWjWPakQEFitri6zyZC1Ec9AaUmqqq6fEaqupo7NLAqubijuKaPIvmRmsiBo6ayibCBq-m+T9Lmodm65q9Bv+4HObDBoQSmqLtZMLmimykFopK+WycHz8Q7tLrhPOCoJCksMUferSSFpHSveLzRuZzVO0zFudrHnypNiFamLyqhrGqjg6Vhp7Wt0bUlsz5UsrmhqtsVoa1PUXWlEKFlrKWkVbdlpLKxjwZhoFggoRSQLvWt1bxhvxWqJbm1ojWnKMALqZIDRbnZQWGwkaHov8WlirZVrLs387NWv4qj87e4ILWj1brdMfO-kYf-lMqpsoyVtT9L873ltVDQlaeRvWCSNrx7C8GKZbz4JmWkYabzpqG1NbwLt3K9C7-KjRWuKrh1vDOaPa7TqC24NqLhszaji6XrGyOcK8ilpvcx4bjVvBGkS6oKIiFKo4oNqQu1wckTtf25Q7cmxwus9a5TpEujkke-H0pZlbFLqYqpqyHLlgKCBaV90GW6S74yoaqlFaAxk4G-S74lqUur0yTpM8yMDcBFQtlTFRANvLCDKNTVvcAvZL+dTaKDsA7LtmWpEaC6tYu1daqVs+WjdalbgCqbAYsLutWjS7MRoMqr1aP1oWqlyr8BXJKtjaspiScClTAhqpU6Tbouwua5JilcIU2kBac1OffA7bNdC424uc2zsmqkargBNk28c7WmuKuxzzeTok6zk5RFp-GPK7wnW60Bq71SJsrfCKSrpVwwPhAYtU25lrQguNGzTbZZsminuiMDpP6ujq6esC8hnq0pKZ68297tppMx7ad9v9G3WqdjreOpk7MVtuOxLa1jus29VrM9uqO2Q6ctrZOy3b3WquEs67RTouutvaEljcO1s1oxuc2hA6iTuG6gHbWDui2ug7Rd2MOpfbxZpX2lJa3juLGivb9rqeWw66SgNOO3naG9rCOxI6bTuc61k7eDvuuidzfrvR2-67L9riuNPbaf3tUq46SjqBOso6F9r62EI7stiw2AXQYTvlqxqTkbudOv67zjphugRiT9spu0faXTrRut06OmmgOiCLP5jv2nlYMtrxu57bSDts4Bk72doxO7LqW8zqO4S4GjraOvbrCjtLagfbujoK6o80KetNGqnqcDsGOnODDNr02lW6LvNu2q7zaOvjHdnrOsP-yRy4EFo2c+narrpcW90bNDoZmiWlWpqmKQH4uOgDqS+q48zqOhzrp9tJm+G64Cvn2+XtcTssMgVb39s7WcQ73Ds922wqs9reurLaiVWtuk4pbbre6e27wbsHmuvazjuhu7Y79WoBO8vbkRuMusY4jbosE766vmkhu5hEabsTuuLbWGqd2iHajTqRuhbMi91UO5o79BUuEk1Z-bqeu4HypDqZmXG7gxsUiqi4MrhRKvEqTemOOp5jyqLJux1TwCxr6l1S1xrdUrh10ks9U03Cskp9UmnC3iovrH3SlxyhK0dicqJKSr8aWuvpckCayotn8KPTKG2+sgGbKfOdQkV8A8OSSqOS-XO2ywv9w3Pt802rsgTuuJ3IyppC7U+7r+IC6l27Idxvu2PDLsrem53MFeoNCGy1qpoNhZrJ3ssRy5mKvsvv0vdD9xs5i5-TscvxS8ATTxpByiLbi7v4u6B4GJrgeQm7NjuJu5B5h7tdY0e7XxvHu98ahf2jM+e6Z7tVY+CbvxvAxJe6s8pXu+dFCfM53IE5G7jjWoQivdquc8nzorN3u8Ts-Ghz4o0S6kPbuve4uOgPuXeN-jmFi4yFnbh3yA0IhVD-BKmKZXMamoe57ml2xEdog7mSxSe4m1J1jHqbhJsV3T3zK-xCmu110fLGm3gNNIUE2HtjpptzQ4fiB2KD-IdjFpqj-MiwY-w0mtaatJobuVm4aHo9cynB8psqSjbLnksz-GkK4LWHuKR6TmRkegy05HqH0-5KI3OfIHQEr7tKm0OkKJlPU+6bBYw4emsk3um4en+6tkt8erfDnQyfeIPJr7mqiKG47biD8pmK0UuRy9uzMUp+ysGaQitxSsAiccqg0ouzAchZOqLa9VmFinO6u9qP23XCd7qye-PyUcuESgASI-Owiwp7-5IgeyDSfHLxpERqNdjgeiGorJtXCFGaDerRm1B7yhO5ymjNW-PjlBLIefCEeC5pv-3EeIYFKDLwIwfzSvlr3Cgi2viEEoBFGRqZ7WwyJ92FywksJCOIAtYqHmtkM1x6bipCEvcg8CrrE6-djDJ1y+74CuRauxwS7nqNy4QD--P1ykALQhPiE5hD-yS-3G3LLcqxg5QDnDL4GtHLtov9nPQDCztCitWJvcp8MxA99STwCpADZbDQPRtASnrBqBk5vnkswK2advNpnJsdXIBsYZJqJztvSuJzTHAt7JYqYLuFcQJrrZolceeR7iu9SX4rPXA+K9NN9iugqcvKrir90wbpGXoAKjCLJWFpeqtJ6XqUjUvLdWlZeh4q3isbygb1yXrdcUh72yibyy31rGsF0855zhiAe4Sz8rqha8nSGbIi7SwRjls-OctbQpo1YsfLzzoPoyfK25OBtHLoICAman6AV1uqvEMLoNusy3vw18sxQDfKFqO5eqyYoOvquwq7maoPy6PSgsrGu2ai67wb6zU7TGIzcFvqPVIVi76Te0opm7yyR9zH6tck5w2ue31AeZO5mhRrxaVFLN+z65tb6TL4Qzt1e0tLwzvYKvK8ozrWIV5lMCN9CT-RQnLxi7147eFrM7KKzXgJAU155zFMIfVi+PWteXDNKQOC8pT5F9g6oreAm3r+pYZtRHmOOEt6v4px03UlaMsryllre3oEQ0thI3l5KMd6GMQaMNmqh3o5q-l6rdovWu-Ts3igvVt7LsnbetSDNZuTO7Wb4zq6GxM6pTgRuVWbUzt1m9M6QHLca0yKPGvfcxkL-hJSSzBz8zpXpbgzDGLOHJ97QiKLOwEJ2LWZuUuaCXPLmlfqNhIkFX9603u-ODN7EekYZDuavTMLMSD65hCSqz7o43tEbK95L3mveJD7EPqEqpbokEIgKkE8n3iGKSKacPrfeI99x5jveBeb++vuHIVoAPjI+oD5yPuA+V5boVsq09R7WmqGkXebPstNuo96UgpT4Gc6gQuaJUhIFzujquDrhsBIs1MpCPmIcoSjgeTDy-Zp48tWKvx97iI2K-ugtitFezfZOXo7kZl608t5emeh2XsBRBT6nXtyenl648ozyyV7aXO1cW4qhXpU+4lQgSozODT7dKl0+kd6aWoMzcz6H4oCtH4q5Pst0zEyz4UBK5e648wRqwiduKRRqr5157uw5SYqD0rBsgIrWZrgW-nIMgRQ+hD6Ivr225B9ALtZKlEceNrpkCuJElkkLa8CQlKCDcAbG4qPavrEymrEKaAb+ittkpe42bJB5agaCXri+u34caA7VW0qkEv5a1OSJt27CkoajMswS0Yb1Ml+qsC6wruNsyC73mJBqnj56sOJU-9qTvyxq-2zJNoxMJ9qa1P2q+uyjwp9s+TKKOqa3Ca7lbpIk0B0lbpGO87aEO0Ucs7aleOq60ejautmu3W7nRuF2nDqiHoq21XSNrvyaoPb5OATe8hqgbqr66mrdrwisyZwEco3Gpj7snsLcrT7++JicaNlkrOj8zp60rL5i0p67ugqm+N6-vrGetMkJnsf-CnK6UoEgEbE0XUDqCr5PcCq+JZ6iCKoMmskh-PrJEfyOcq2eqzlarMFysQyDnuCrI56zjJOezIKznvN85k7tF0ue7ig4PqOXa9Cp3NhC7-z7M3uei8lPbpf2vE6fbsgO80x2AM4GvuDQDohyVY7YjtaOKQCAXu5Da3Los1typ9dXDKma2p4QXtBm4BK73r-6gWx3csSPYIz-CJhe997wiKTI-ISg+wDyhorCAtxy2Iz9lNY+hIylANZ7KET9nsjyyl7sXv7IaT6TfpM+tz6k8sWtRlquVBk+tl7fPvk+xa13R1pUYz6JVEKSgz7BXrIsYV66Xsc+mz7xXqt+z37AJuzylApyApVO6MyqAoqxGgKGCJyIpdTMIIdetoTn8u6zNfzGCIT+wSiV1OT+rl6WxITM7hDBNmDe8LKm7ww+4mahAvcu-lLRNIVdWwTyzMwMg+zx+sFnNI6WZvFuiiLsoPUMiU8mCvQ+8YT3TOY2XsSjhM3E1SKpFSJylkKprM9ivRzpZuP6nW7hQpMCxSTCcQve6ULlONvE856IIvU4x06E4t2MmwL9jJcCpGz0qImA1w8kc1w4c4yAvIWFK4zfD00KnH7ZrrzOrSgCzpCixX64gv+M0s6QEuJe+9K7moAHJ9K05oZ6jOb1sutsgOCKj1RahkrxuPpalkS3iGm40TawrD-mvEz1osvSvbiPPJvS6-cyXuD+il7jnsk+9YqaXp0+wvLF3vYucz65hvoJP36+XoD+6EcsAbd+4mRLipFetT6RmMM+336Pfszy-T6GXqD+iPLrfqle236Mw2c+lVRxZAwBmSsWAYQaVz7GAZZAjz7HA3BKyGayAcJegcL-0uQSsobKTM-S+r6MEru8uLzcJTlEiIKFRKkuydapWqmG-MFjcx1Gv8RVPTaZYlTfov3Crrz84uMysV4ljvJO7jqeQvrMvVK9YuX85u6Qto4I1uqiGvbq286bVolG04KXLMc9d0SXdopOq4LBIoVS0qt-TJm2v+qhZswiULySGtCu3C7Po0iO1cJ9NlOivv6cgXZOiM1x6p1qxBqHAZYusi6LLot4iIGiVQ9+D5SjhPG6noz6-Ieoisz8GonqwIGQemCBpPqnAdfW9EKEIqoaqP6aGoZSgCqgCskwgv6dTuYavU7iQuktbIG8xIHE7kLDQN5Cr+CPYqTgembGHkb+iRqgirfq2BSCgdr+lQKPTp4a5o6NxIBMRByeFKFmtz0zSLePW6Tz3Klm6LDjUrW+mnrbhIVmoyK0ZOU0xft3tVvdcD6TvsOBw9jZ+odSjciXxM-cqAt7AoA8zyKt+28i64HTyL8ilZqfCKA8lX6DGMCIqF7A5zdm12beopjS1sKpmMC+l6SIbJYcb9ZKPuhBij67tjPMob6KwDcscuJP4nxAHJqE5tuApObQTPCfB5rn0twO-0LQB1fM7-75vutel5qePqcGSmzXMPaKua9Oiv802KLepEQgP1BQ0iS+q+aWzrbrP6JfYU+OOJTDmuYqgizpjQzCtW7E6uXOtjbAnLV9UaL5POnS-J6gqKmisUGqSs60-SLNPNkk8+L5JKdBGf7+PrexVaLYSpBBgRkNospvXZTpfroszJy9oodKnJzihqvOmxa5luqRKyTl1u3+9ap6hsvWovUZwpgy5V77LsMuiUYhgqk9ZkzBLucWiTr8Lpks6e0GBxNzTQHmB3fO39bEF2M2hDaG1sJi6Ja1RJQQYC9bUUES77KaMo5q4nj-2QNG4GL1NtBi2b6lvvW+2DsxdLQOi7bG0u2+nM1TNu01bMGaeo12yza3MtnomzbnNsClezqY7uN0hg6QfPrBk26tOIa8hu7QIuBuim667sKo3xLjvscB8o60tpcy8Xa5boHu1cbepOjvRh6GnqBmpp74rNBexTzS3Pae8vzjxsr8qB7YZuJStI66-ImBsWKSrLQ0jGb6IvVO3wrsNKaBxEBC-pfG8Aqu-qPMjiKWNJ6xEgzP8POk96jCdErer0y+gfQQlU9qQuJ+y6jHpNszUYGxrPpnGEKLhI7+ieatXX8hD+r6QqKAnoHszIpCiwGqQoNSreatgZlmnYG5ZrowzsyL-tca9-qwHJlCmFa8ZTtSin7wmNUY7GSHIrsiymaAfRci4zjXgZgLNBy3UsXMj6yPgfO6S-7LnCBsoEHZfqSC8KLgBraK1L6DMJpB6MLqSqXa7Ktsvs-Q0Lj0mrlKSCJatng2hLjn5qgsyeKn5vmurLakylILCs6YTVtCgeblLtNCato9fhhBqj7YQZlK79b+FuAjTAbZgGwGkWDnQv6ik2rxaNyi1ILMQb88hEj-jVxBjW6cgoJBvGyiQb9C9d7DjEXOuc7gsNJKwOaz4o9kqdLeIeCKqUHlPJlBssKT4pjYvpSlQYGUy+KDgd-65sKv+sbO68sdQYY20AH6IY8jQ0HzFv2iwqc+gqOii0HgMuiB+FabQaxqV7SS1tWQohLXzxIS4EMvy1dBx8zwwbvOjdrLLtUBhLx+EvjByjKhErnB416VweTBr2zUwcm+tTafXszBzyiiwYW+4Y6EpOQhrA73nMGh3C9lroyk1a7fnJRcz7axep22s1TLMp5uwJLPAb66466OwbRirsHlhtJixFjhwYtu2LbTvsUG+sryYpqOxsHYIoxc2bzMtIzIoe6goMye-9SnvoxSvUTncpLc+t8lwdwir77eYphmmaSBYu-Bn-In4XNySBSHwa3Bof6qIuq1GiLSrOoImBj6gbgqueze11-WM8G7ORL+7y936v6SwhTtHuIUjMNuGrMB8hTT3P5CkSKl-q3OhjSmJrbvZhTLZib+nEVJFPdim+ybYpJFfjTId0E0ipjRFIBkoD6meJPctYGz3K0i0M6YqKUU4VTtNpQhyM60If1mzM7MIYX+5GTCYeWGh8SWoqIhtRi9jIus-TSHgY9Sn-qZfoii5iG-Uvv+mTDc4s9myorIPKLiuDyS4oQ8pB8nyO8hqcB75u4MHzSj5obi1kGCHyioBkHrQCTyXL7hIaRqdkGVzE5B3s6e4q20t4sqmu5B6zbBzpoG4c7TWLIG9zDtBrY86CyZIYFB4U6hQfFs1c6BbRXi5BaBPNK0xsH0rujh2j7p8sLM0Dd6uKk8kkKwk1IW4+KbEuThnRyj4sHPUKGnnnChpCDqwsXSya7LZ10WvwaSdOsGvRb3KDs+nX7fHOm0po8IAb1ooBaYFsU2k9LwnIpqzystlN24rjcYnIEG7zzjRofS1-6cQff+mqHXIc7BMkHbOHC86ZCzzohXLarrFru0pr6uRmKc8y7lAYgy30HTbOgy6hck1voXCBVjhvVWqka7Mo6+nyT0MuafLhc4VPK8hFSCRrpM5VrFwpqhioG01oLs6MG4Q3IygRKWocTBj0dh3pTB60040TxYwjrpvrqu2L6SmpBQibyMyshs9qLGdKuhjRKv2zpqpbzsasZqvUH9vvtYjli5Mt6h6adKOpNG-MGfKKefU0b6Oomhz5ytbrV2khHLbycSqJKFoZMglsGu7tsy3iD9oboRrO78IaTu5sGQ7uBOqW7UEqYRjhH8bpe2vzKU7JHB2mKxwZuhicHQspHukN7XdIF-bB6PdNwe0z7XtqN27q4I+LwexaHikoAmiX8yDvIete7KHvDUDP7ehITUw7q7UJO3ep7XzSp84rKA4dKylPS2nX3087LmfOuzVnyzfxz0+rLLJrEeytTp8IQAmtTPmTrUlzMG1JcRnybY0OI2g3cessCmvrLpfOGmxvSO2PWSy18s0Lkm4dT9HpV8wx7W9OMeo5LTHsDaebK8avZ3StDdEcG+WDF41NuSz1zdpvXuiaK0-2ceqdMaFPXefdSvEcPUhpSvMTTTQ7KD2OOytdyT2NuysSawnrd8jpLrEeBS9rLXprfUp7KEUu5XJFL64wyeinzpwa3G2cHnXqSEjt7QHsPGqGaTxsm09cGVijuxb-SmNJ4yd5LDKt93KmH4NLhyvcGKY3bcw8HACvQUjOKEYZaB1vr+AtzqleztsXVaMSISNOTDMjTWYdjuydyN33b+wRqhgYg4pZHGNNJh7KsHugpht5t0MOphrhTaYb4Uz5cBFNFjfhF6I2ZhpYHK-rT8t2KrYtgh0f6DGvH+jaz84a2ssxqMzukY+f6+zJU4z8GN-sdnG9644tjimWHXUoohorDHAvWYr4G-gaKKm-7PcvsUsDzNYYC6XWGvZoZRnQqtvwQfKj8jYeBsuEq0PJe4M2GpjAthgBawBtTS2kH4GR6EFYgmQeTCyIMYBu42qBwOQZPh7tdJIZgC3AbklPB5ITz0vrHi9177xKDhpLSQ4Yni7GDw4ewOsyHlHN+a-lHK3FY2lOGMFq0c4TyU4ZwWqRq+0pqRouNB0rLOuRhgoZmi9gqD4uc-NpSelLChysL20orh3TytNoKvMoL2FtBa3JCG4f7xf4qsTIzOZ+KmPXbhgL7O4a88DrCE10S-PuG0SwHh6JyA2pHhu9LQYvHhvL9J4cO0oLz2PrDCheGsoaXhh5TJAbNBteHmLuQCEDKzotSB7eGSOt3h6KN94cLovNbzPDB4pQHnAcuOi+Gnzqvhk5DSvKewqHSWEph0gy6n4fp6l+H4rqA2+yCGhtVEz+HPoooy76Ldwt0BpMG44N9KzDbevOARxljVnJyux8D2Mvg6iJGUUygR3jKYEf4yxmtlxu7lRBGCcOYy05yfv39aoEacuowRw5isEdGunBGZvoGhyf6hod02kaGproV21b6ywdGhpa6p5OZ6maGRWssRqsGt5JRixCb7b1hOo5rBwaSoxRHOwYOhnf7LrrbBthHNoYiShDGxNpIh-472Eagx7sGRdtRwO+SL5KER8b67dKjMyKz-7zxcjB6pEbfGqLLiXLkRm36yXPKkwh6yHuIe9RHA2IYx1e6o1MqSiPSjxk3usiyRX1RS0xG97uz43X9dvuxK4PCWkb4m0VzW-16S9WMdl0VfPxGufPEe0Xc59L2y63zJMYcFBR6hJqE44JHa9NCR4tbwkdWS+uDhsvAR-B6YpotcuKa1fOUmjXz8-LUm1KaFsvxqrJHeRB+3UfTl+KKRgKGt1NKRyrsT7u0O-aVVMd4mr3y77rPU86aHfOUeiTGVdx6R-dMrEcpXCrK7stZXU6affL6Rs-TEUoD87Nyf1IEx-NzHodZilp7XoZYhd6HPvo6hyB75ker8uhSFV2WRz5H63Ie6ClLNkZ-0r-D4cuQih777ZoURz+TqMte+9zHQNJwi-LH2asKxiNHfvsysozZ9Me46mcdQYdki1kKm-JoEyZ6wfvQI9vzGM0LJbTxWyAxdFZ6KDIR+xbHqDNZy4fz4QFH8hgynAJYyEQybXSFylYCcXs0zJAHUvxP8nnsJYftrBQznLjJ+xIA8IbnEvckfTMmsn8HDfpeeu0ZHM1cEpn7vbt5+-gCxfpMI17HjcpEAt04DCIgOyQDyALsMq3KIAv+e756pIcP3aITJft3G-UHSaIheqlH04s7XLIT0lVhe33L1fsxGzX7vbGp+VF7CKWSCiyHDnlJeneIJXv3+pJRD-pDS1AGSAf9+oQHq8rt+uC7lPrQB2T66cfeK136OvNiYKgG9Pq9+sE0ffrQtLnGrPp2KugHsftU+5377axlexIzEItqB2oSz8qyIi-L+DOEFW4ycjJ8AvIyzVsVxkzN-8uxmplKtTq0eE5HJEdpnZGGghrzUDhUI3pBOxbNqfokCl5HpAugIxVKHTqC+5v6C71b+4nLRsemBsN7NGqDA+SL7kcLE-IGRsZH+i1D4IckfbYHf0amus1KZ-ocDOf6szqwhoRrjoJEG1hG4HMTip4GzoL+EtpCLiIk+k7GknOP+-sCbjI1x4L63CuXSiJr3Zqia1WG2IYf+lj6icey-fKLEnNzRiEzFZKhMzOaOErhY3-7CWvEy0bS1FtyCC-5H4o7PYm9-5s5RvkTEof0Skmi1M0VGMnG08buIlAGcdAFx9gH1PoZxnFwDiuZxp375EbZx87UiAdOCGnG8AdZx5O0PVA0xh6U18dFxxfGxXozDMnGp8ZeGWz7OAehgBz6N8baks-GyiG4BmgH3Pt3e2QVm5W8+yEr98fjm1KG7SqNBg16-z1MWtKGXSvXh5qx5AeGCz0HT4dQumsH7QcmCo3MlJh8gFHkWB1XRxdG-4c6hvW7J1hpA3IGvqNWByUzbgqsB-wHLQKSB9yGxhq2Wtr7iMfJu+dz6yMCOzUzzAf6BqUzfguvqgo77TOwu5IH8CctezS6Jdt4RtOrOQrWhpPqEgYRCra7wX31q0IHmCaDI1gnkTymI1sG3kt6M30yZ3OlMv4LN6sDEwEKdhrZWuqHQtuVOwe7pcabE-ZGcyMaBo5Gdnobvad8LwbYi7v6PcbLI58GUYdfBvhj3wYJh7FGpGtIJypbpYekip3Hh-skJ5frDcaMHNQ6v7wqA7MD0Cc4U8wn4UcP61gqcr1ze8cj83rRRnsyMUbMi-szjptwh2PGlNoVC2WGcUZXIhWH1QseBn57ngZNmxAtvxJCa-yLYAbQe6lHJwLVh9iH0ce+B8mjPr2NRx1H+7jxRzH0jQihB7SHNIZhB+EH2rr4h0lxXkAvm1Tx0QduargsU5sRIqeHrtvxBm6968eqh7omZ4ehcMoH54YpB7iH+hEK0q2G6bLbixkGcHCbQR2Hr5qRqJUBGQeE01iYtrx9hqOKUgz1R8aGubMNRgSSAvqEkqrj2KPaUrBb20qLh8CDZjo8ip1HtPIXSv1Gq4dpK8xqrfRs8jUGe8a1BrpV+8akymOiRAakB6r6LFrQGaLzmTWyh4K7CFy4s0DLaoZyW+tHpwqbR988W0buvbtbFCY5WhtG-zr4SrcLmofnR9ryWsclI5dGAYu6hx9G80QzB3BGswc-R+UHDvI-RrObdge-Rm8L-UZtGmGKpobhii4nZoYJ68oGYMbKS1eSjvtKO9Oyjoc10xhHsMeIJjYmG3vRU06HQMZrKtC7BSZCSj17sbp5Jvu7NvMqXW76it3u+jeFHvsaenJ7noaxS9HLwZpECAHLuqOKe7p6ipoJpScSYSwdqdKDk30GxnTkx7PcrXcGZqKINeAN1Cdz+uGH8-t1xjsT9ceL+y8HU7q2o6DM2rPwU08cRAs2CzwndYrhRwYHrcZAU4ezHwYZC1f67Ca2EjAzlAs9xl0mjLsc5X8cPnt9Ok060CYlMrwnfAbghr2LEUbYK0UK83qFh4ImpQsjxsWHZQvOx5C6FQtux5DG4HOIhst6CIfjipUKyIdnM7sDLiadLF4G3Iu1Zd4HV3J3+hiHvYiYhy0LcHNv+i0L0YIBslHHuyaiakUHmovKJpy9KicQ2GonqidhBuomt0aCY0nJb8Bm6YyGIb3UGnYnrzNIC28yEnIyCzom80Y-+pWSnIYbxvEHBiexhOeHHuGQokAabPIPmmBEMvtmKrXAlyZwceYnrYYgR7JqxYE0hQr6h5yni8Y6BoqjhnRzRyfoow4mPUf3iy1HC4aOJlxyj7s1BxSGNqXeJpmqiHRPO3-Gej2XhzKHTzuvO2xa9bNzk60HwzN464Jbp0cdBg+GYSaPOv0LX4bYulDKu0antD6KMdK+i3FSW5ML8gUzECd5Mh9GRrrxJvqGCSdfRqknJjrNG-BHrwvJDdinLoxSG9DsS4f0gwwGPjrwxzRG3ErZJlaGrXs5JqMbz4dQxiF9XAZLJzDGiyp5Jv7bcMaxu3sGeEZwx4Pq+bv72y6HAsplJnFz6sYVJxrHR2OBm5p7+BslB9wqDxt7sgrGunqr8-mK8MUFilKQQYcKsyaiIGIhhnZHfXv8ME+DNPrQU48GtCYdJ3aSqjLORo+rSaVXs4dz17PgU0EUK-uUHXey8Yf1S-WLAycNiiVLEMJOddq1fwboh03LqsZ8Bx49BZtCpu5sIpHXvJ99FgZ40v06SPvZhjAnvCf9xjMmEIYn+3injArLA8CmnhJMi0Imr3vCJ606iIbLJ4WSKydiJ7YznxNMUtf6qIayJ8RG+yeCivInwPP9S+8jRqZ+tLWGKips0plHqiooc3I1-ZsEGqYqq4r7O9lHqaLJK5s6picTCi4hQ0gGoVYnOzoSituslietAFYmxvrlRnlGpKaLSn-BrqeTGv2H35osRjVHRzuIGj+aeQYVbDjyeKaUczyH20u2pvjyzUYP4TtLUbw3Ow1LqtIk8reK9zvUw3OHi4eRRgGnQKaApkuHcLPLhi+LeKPAplIbAOv8oe+Lr8e7h3vMcTJSnfdKSicqQqvh7PKRKjbiy-tI27UJtlOgBoBLhqb1+8vHgTLSC5OaJ4dTmvcnp4YLR99Ki0ZQpiZDXerq+8tHhwqBJ1KVoxMwpptr4nRQ2xtHSofWQoSzSEpdBkdGMiwac2q6IwZDa+qGP4ZuTBhLOnMc3ct5Zv1wy0MGgwrxB4inCCaCSxEmHR3R06yigcOop6ZzaKaWC+im0auPbBut10cxpjjrjMdax7jbIEe4yjsrmwy2fC2S1EvvRmmrz0eo25BHaNtQRmAG7VISS4a6qtym+-EmX0f7kihGM4Osx+qmJVO2JhOm7wpLBuxyiDpAxsUnXRrAJuDG0Yt2u5eidKbl82sH3IIUp4UndocnRiDHTrszpmA7Ydroe+DGIgdEJkHapUIIxnF8rvvUS8KzDKfIx+HzKMYiyt3SZEY-m42lWcfwe8ly57sXxoemQ1JSy+jGWSfj47RH5+JgqDgzWXIl6oxHhMJMRp1DmHrP6Ega2LLKyzpGukvUxnpLi1Nkx2WMu+vom1xHg0Jr4vFJA3Iv-YNznEe3x2ZKtMZOyrVzR3V6y419lkt3RwzH00KiRzNCTXKHUs1z4kZuSuncrMdDszXzbMdnUjJHZ+McxplzIEFswTBSCkaXYtUmSkbums+5-XPPpqwUlXMiiENyEGezoRpHL7KBSnenwsdfu++6IUtv4p3yD9JhS5fSEsePY57LksdeywPy-7oaxgB70UqyxiymFwbehzHKbKa6xuym1weKxshioOIhysDNU-J4Yj-Dzu22Ry0ny73njG0m-Ke4CpoHAqZ0J0YS9CZmBoYzlYu5SoDC1Yt76407NYoo0oVKa-qjJiwnXkpk66ATwcqlS5dyMqfbJ8Jt5UspC4mJb7ImIh+yNkrJFdVLHm01SlmHjCZ8OsxmYIYGBq4SwabDO6jCx0pRRoInz3owhsKlCyewhrMNqIfRk2wmQmZji24H8UYSJwanGydve8F7S8ecY9WGAQZV+2zjjXjmpkhyFqZ9mjiU-ZrNm0on-yY801KLkBuEByKLLYbw83anWzv2p2YnUMCfJ8pnTqZYoQ9baanFRwVsNqfsQxVH5Udo8xJq6JPIGn+bA4depoc7J7tDh6SHMoojhi7HBopbSomnJHJVg2kdzUZHO+GnF4utRksbbUck8gdKnQoOJirSwKeApk4n44cpKkKGgMaVh2TyBeWVBlhk6FrbxhhbQ0cm4moKQAdxp5LLGsPGYpoLXif3Mj+LgFsc8721Kae241NGYKbQRz4nEiP1+xmmrIe9C--7yFrPAt9KxIw-S-4m-eR5phk1wWfTpp2naFwcu9CmEvJrRidaO0fa+4qGDsMlpo7DpaYqh6UTsvOj9Dy7oUmB00DbyKZ7R0Fj4eLvhnDKH4cqhuWnHmv1p8dHPLuUptFn7ytNplFjzaax0qjL4CcxJykCAEe75e2nGMpARqOmwEZdpuGD1XrUetOGq0YZ47Zy+Mt2c08y5aoo2uliqNo+-DdHdEuvRlpbMUTvRsKzZMqYpqv1n0cQvNim7iZFY2Xa3JP0slb7KSf1ZpTz-0f0yla76SeAx2FnltoUO5j6HzoKk1SmdoeZJ9PlNKd5JxSmy6YguuSncqJzs7SmA7t-Sn1ni6b9Z+aH+EcMqwRHW6d9pm76O6bQetJKnSdTYpHy+6eep9a62pVD+5jGH9SYxsSn-xszZ4NSOMbD05WTuMdtkHLLPcOIm3Nzy3yGcMxH97o3pv5zCGb30rpHd6f4ZuHds9IR3FVyFMcaytxGgjvt-K3z-Mds7HV9BJtF8ifkFkpCR5+ngptfp7mH3ai6uoVmmsbb03+m9kpMbSzHpst0279jgGfSdezHMkaWypGUSfKtGe5K3MceSwJxDppceywmTjq7Z1rKBfICxtpHMGf8e43GRJpsRkFKMGfV3WtnysqibBtmIsZP0xLG-fKoZgrEhkdoZ4yn6Gcyx3+HJkdGkiGauYqPG9hnvvu+hvHLuGbrctKm+GYQe6FG-ka2R6lK6sfXG39nRkaaxsym2ofhxmkqrKemRthn53u6x9KyTJr1JwhbhYoAhkVKgfq888bHQfp4eSnLpsZh7RhSDiTIMlIJGcukeYgjVsd4E9bG6EE2x0ADMrQFy0HH9noOxpu88fuRzZAHTntP8s4HQ7vbuzu7PnqueqInRT3Nxp5GCgM0Ml7G0nhP3XQy-9s+xiQCVe3ty37HVObee+Pb-BLAOzTmjCKUM0AKBfqfrIX7nCJF+wF7LexUAuHGXocNCnt5sAoAG5zmNYYxx0IyTAPCMxF7KfhjdYPKEiMJx1Gyk3RJx4fGEAdNhs36e5It+6nHHftIBsXHA-vO1e36HDF3xhgG78aYB1w6Wsfd++fGYudfx+2st8b7Zh37QucFxk4rhcdeKy-HxcfD+yXGagd9U6P7y7Gn8+XHVRP8AyDTAgK7lJgLiiKuWg2dKFQDhZmMYYejWu0mm+sSsRGGfhX0JhWrNuMqwVoj1Ga33e7GLcb1VVozqFOLJkMaLgrtx8EHnx2GxyMm5IvdOt3GB+pEJxN7lgcdxiMm+jJdxrmGs3s-mrxmIzv2B1FG-GYNmy96jZptSmN7iUawZvqnlqyGplsmYcwOM5WGaDD3+0fGjBPuIzPHUieeI+NHBOeTp25nwD0KJqA9eyZyJv4zkmYpR4s76acC5vKKmaaxBsbC3-rZpgYnP-sJBo8mf-rpKpVmAAfZasNGt0ubhwUH8adih0SioKad9T5mQ6bJRw374AfoBg5rjsbHxhQrLfup56gGecelemfGlPoxQXAG98cnp6fHl8Y5xjLmkuZD+jRHX5woB-nHMudpx2LmCAeK5yz7j8bM+gb0cac6AC-Hxec2uuXn48Fvx5nmW8z4Bga8BAZA5-AGAG3gpj-H0oeNB5d6DQf15v-HK0aZQQAmPQcUBr0HhVrNu42nAL1DrdQGUAVNzVJjYCbXtDEnY4K5ZqhHkCeMBi7qduZ8vOK0cqY+PSE8r6su6za6mBodZg2mwgZcBkNnICqLMlhHs-1MJ5U80yeoJ6wHbzseCu+qzyddGSPmBCczHDIHe+zBPYoG7WZT5koGBbtOW1r6o+cEJrSnOUvYJ0wGxjPEJx7HdAqkJmgn2jsIaz87M+cOhgJaz4bXRZQnxwaq5uoGBNp65zQn4YdisAbnsOKrMrbn4CqTJgSL1IqEi-0nKOKSptzrrCZRI8cmhiJW5-bm-cYvvKxn9hISO9bmp+aBkmfnA+daHDxmeYZze7MnAidzJi7mRYYCZzFHF-qPZ5f7bAvtxvTS5h2dSrGSayfCZklHXIrlhlYdfucypkqnL7wooIcCEcafGqHmjgMhe6an-+rc5kHmfjPyZ5SGwmc2oycmWjmnJrSHAPjnJvSHVn3YCHDon4WJ9Il7NyZ88+HnrIdvipXb7IZxsxyHHHuchiqLVaNzm3LrkvuiiqkHQlLGJ28nO1stEDCA6iOC0vL7uzpMAajFrrDzS+6m48ao8rLSticu2g1Hfqe2ZmOH5wLWZ04mNmc2suZnD4qkFvZmvUfmi64m0kMrhpCGhw1le-D5Q+3ABqzzOfTY9Mnnaae+ZstGASZLR-sLLzqMF1CmcoYRZkWqRab2GtolxaefPDFn9KNui50Ggrr8W5+Huiez5hK6IVLUqqFSKKbNpzHSJnw5xzlnxINtpuetcSe1Z0H8Fbq4pzinMDopJ76nVBeJJxnqAMatZ2On+aY14qumeOoG3CFy86Y1Y11nwXKDZyunN6K4R5Tqc6bQx+un6EcGuwNmi6YKFvb7Q6Y8O91mpScMS66HZSbYdeUnJmTQ50ynxkZe+wDmS-I1JwQGINPA5uoKiOZr8oiKgAxIi3S8yIsz0gqzFArgU8GHz0oKg60nuuY1OvP6+udGbPXGi-oasmMmmeOvB3AMjx3VCHiKPLxip8Uy9Dsqp5PmAyYk5+CSnKZGs4xnc8bek+vmdAuruiCHnCcFjV6j5rIH+12lvAfMZqgnqqbH+2qmkUcwO0PGmqYGhCPHRYZv58WG7+Y+pqWGV+bu53qmYDtf5zRi8ZM8+zGjkiZA-df6HueNm3wLiqQ+gx-GwfVosxHGEmefewEGS8cLx+Jr54oYF58nguKnYQYBr6TYFp2Gj2pYF3jaHnkQG1xiFUd1R4Zn9UYJ5yQbGoomZxJnlmpMZ8lc1IfVWJAWhReiG3SHKrpthyARalFYLLZqWyy7xgLmbmrRs9omWad3JmvH05oPJsgX0eeJB19KQvOaK6gXdibni-Ym8woBavyG5QcChguHF4rkF61n9mdDks31bifiF+4n92Mgp+KHOSzTR29GEccqGyFmjJL-S74mqQNkB0cLoxPxZ4So7QZwpjIzin32TYhL-lOxZ8ySqobcF2ln+Cc8Fi77Vaf4gvwWqKbZZ1qHnXqCFjuSVNojp7BGIhal2nly30aGO0knI7JzBk1m4heDxhIWLWbtGwDHLRYa+ysH0hdnG7Cna6dzp9DH95tD5mwGfQb7B9knVodr5qOKfNs7FySmmSaKFyZDgkq12jIW6hclJzFzeVIMpo0bWhcB3Ct8GGYA5h-Sv6NYZvFLbKYGF0pMHK2DJuyqFpLNJ4y8PKZEZkzkpYvEZrgKSiikZ1YXHSfWF9lLNhfpnLlKIqZ5SqKn87szMxeacYe1i3hik+f1nM4W5ueJmklKT7N4Zo5tFuaki0+0XGcoJgFH2yO3cmxnWGL3cgjCHGchR4bbgJbfB04X3GYDxo1LEIfLF00WfGYv5swL0UYLJ0EWiyfBFyWGV-sf5u4Hph0JRt-niUYTxz1LyUfAFsKKi8cIc2lHA0qIc6zSMmbziuzT9YdHXWorGHJviNanM5HWJyJcGzp0Fl21HqfGix9rE4jumOQJf4BZB2pnxRb0YLgWnqq5BlpnBmZmNXgWHWaYc+jynqYGZrJS+mf9hjSW0wrrSgpSRmazCsZmvIdJFrZmVzqXijpm0FuwWzc753KWZyGnjHJk8mGnziZSF6UGjRbGiiUHmGbQ5OdKFouUF20W0JYvEvEjQhrXS7HnGFtx5y5nO8bttcki7mcJp3vG3RTjRnXpFtN6gimmNmo8B9AcoAaHh9NGwXvaQ2HnLIZlkhHn-POVFqjArrw5p0FmuaYQpj0WovK9F1IWdbLN5jeHSegDF20HDdu8FtLyHBYLo6En-VuSjShLUoy3hlFnXosZZy+G5PBK8-KNNaYhY7WnKWZxZuXbavLpZglmGWanRkMWZ0copudGLaZ+iq2m-ov0B7EnAEa0lB2mBvthZhEHwTDRKojausrpU2BHqWKZ0g5zKNtZ045zL0YkylVmkoeuZjDHuQIm+sIW0ivF4vMWyJrJJv9H0DsIRqIXiEYLF0hH8Du1uwHm7o1z4oUn-RuzppsWhtxbF+46C6bdZlSmhTr5JocWmLNhlkunNrv5JjSmkZZj53fbfMvDZhejFTpI6nvnREbIx2NmjcPjZ69RCXJoxj8a6MZ4BqemxfwnpqmW0svHpkemuedGywhsZ6Ybw6tDOucDjXjHIpb5jdLHk2MrZ4TGD7rB3MTGbsuIZ2xGYUvOdGTHtl0PpzbrvJsUxjtnUvjDQu+MorlumvLmAkcOl6vStsyfp5NCwkcCsZLdRpo-prtiyLSmmvN1Z2Yp7KbKEppSR3vSzHpWmqLp0pqse2lJ2ZeBwrrnEVwcevabilugEA9mykaX+ipHj6m7Qk2LK2L+m+9nY3zgF++mcGZix1pHX2faR+NyiGdEml9n8GfIZ3qbDdwm7aZ0aGY16YPy95o6F5UnzivZigp6VxaKez6HK3Ig53rGE-LBy0lLDGchy4viADIQ5mrHhGYlixgysZt8pk8XZdjPF1Jnxs10Jg3HrxbwUxRm7xeUZ3lLoqcn58bn1js0Z+YjCgbHEiImR7xSp42KYOf-FgYiQ5dnvJtzXGZphsCXbYtVSuybhFI1Sv-n3Cddi6uXD+dTXGqnA8dQlokn0JaAcsPGdrWBF6-mwiaxR3Rm0RasiueW4iaQcr9yn+b-cxWGFBaxozsnlRGHJodLxwOolphNlfpAF88WZ3vSZ0G1zGOZRmyicmc2pnsmxBZlg7lHeJY+jfiWIYKbO1tbimopFt-wxJZ+aGpmT5tC0zgXARQkl92GE0oGukPFvYYUl2ZnJie-m7VHemdHiljz1UZXyzYm2RaTpn6n1Pz+p1BaQafQWoGmLJZYVqyXj+ZtRiGmKmO3ihyWDzrIW-4X-mpqY40W06cEwg5n25p08qKHzucDR2IagpY84bGnw0cI5zfYo0flrGNHuRa4u6pDZmO-ikbm3manEoyNB4d3Pa9KDBZh5+UXpZOzRsEykeZVFhnripffxMFnKpbMF8qWYwVMFisHRWt9Fk6LW21BJjwWJ0aKh2aWKnLUwJySMvOcFpi60Ke4JNtHree-OhEmGodj08HSyWe6ciryh0dlp4yiCMrjFnxX2wb8VzirYwaahxxkEwcHetZk1pe5Z+usgEb5ZrHnCWPqJx9qd0YGyvdG0cJQ6wJHQEK9pzLcfaY1Z7nt5WYul7RLpEqJwvnjVWa3xdBHmlYBEnqGn0dzFlA7jtsVu4aH3pa-RsY6f0aPlg1mNvumOrb7fpcoRpAmhtpoR6uDIZezGlxLA7ojZ5hG4gY5JqMH0Zd++tSnT5Oak-sXU+c4RsNnm6ZPo-bbPXpER5oWSiU7p58blzRr2RBsdJdo26e7VEcBnHNn2MbURz5XqZa0RzjG3ZcLZ7P63tqXpn6CV6b5loTGzO1YetIXo5brZ3Bne2cbZyx0o8IEO6+mXppPp6viq1MMFXP9T2f2yh-jkps0xgdnMLSHZ3TGR2aGm3WXZfJhl+XyTMZVYszGJstV8ox71fMAZmzHrZfSRix7FsvWm5bLsstWywpGdEew5p5Kg5fjwJBnB8OqdLiKe2YL-C9mt6Hu51tTTstFlu9nAsfCex9nt6fDluOX4no34+FKksYGRlLHkUrSx9OXFSZnBrOWoDPaooDnehe1549CCUqKxyDn9GbLl2ATyUoRVheXYcqQ5kAyUObaFh6GlSee+lUm8no8lldoo-PTvAuXY-KLljKziOZgIuDmRYsU56DCKOagXEH6W-Mmx+gS6OeRdDQxQglktfAiOBPh+rgTmcvY55H6C5Wx7QTN0fuzgVeMYULf3fbGD-OE5g-6Cfs+RIn7r5YGi6gCrsdM57kguqcYAu-yHsfuFlKXHQXZ++kbOAMZ+3XbkTpZ+3JtVex-8156--IM5q8bAAuBxvn7+OfM5u6dLOacM8dXdJZ+x2HGnctVJsF68RZ9ylznl1cgF-+XchLdGLHGN7uiIyIy8cZ8cgnHTFanO4nHKedJxgrnPueP88fH4EknxnXm-QiwBhLmvGH55pnm02ZZ5nnn0ueIB6Lmxeey5gzNcuYEm-LnGee5x59XUufgCErnFedvV8rnqKVIxqe7MZtoezOh6CJn8s44yiKZjTmXKDxfykX4y3SuUOdjrUOPFrfLDkeH54chR+ZYagBYkpbG5v3mmALUM53GBFWjenCGFByX5qe8wydX51ymKNccJrkKnhbYJifnEycHluvmfcdW5g7n0yZ+Fg+W6qbNZsrqARcVm26DljMNmyFEw4vr+57nxqxUh217UHNiZj4Tk8YEG1PGsXoi5pBS1CoxFiJUz-oB5oTXQ6JM0wkXaJfxFt97-5YMY0eHn-sVFnNHWaesV6eHUecPJ-omhFybx+kqiOuFYRRW8edRejkXuZYW4+5mSebbCtKWjFeHhxdWh8Y+qEfG1NdMSyLmJ8dF59fHQNdOsO9XGcfZ569XSubi5tLn4Cb55j9Xota-V6Ecf1brYqMp-1cK5p4rJefQBm9XYtdl5pRXWAb+0aXnWmuV56D1Mtf9GkEqpyjBKpzcTVZi1vxrY6O5p4CqjMeN5qr6fRddKodsLeYoHYAmFCfBJ23nolYDBjQHzxC0B0TIdAZWlvQH-4a95rDoUCYbBl8GKCYQlj8WExK9Ilvm6CbiuhgmgGtrRnqWIMvrB-HKHbp9JlMm-SbcZ2wHm+clurbX6Pp215Bq9tcqB3PmhCZKiGvm2xbT5jeqb6uu13q7w+az5qaXAxYcHJ7WvmlcJqFGQ1fEC8jmigcSB+0T5Cc750AmUBXxl25XXlcxm90ClyqH5+0mtxxkZtajQ3p5m93Hs4djRL3HlteghkCWqqfn584XRx1kCgCWrgbyBiYHfceY1zfmK5o2E1wnO-ufF3oGVtbMJxCWa5WQlkhWg8emVpTyRNeihsTWWqZwly+Xb+YrV+-ndFLk184HbIphF0XX5YYGppUKKJabJn-m+RadiyekABcyJkxXHdPxF34Gf5f+Bks7iRbyZk2Gyifo1+AXDBQ0hmcnkBfI+1AWxRcrPa0Q+CGnbbAXdBqlkuHn-mYKi6vHCpdrx1Ei+iZjF4gWpsO1FqgXUcAvJjiHQBpNRspnMFbbipbApFAoaDBWguOAjS0RLQCNCSNweBdgV6zLaFbaZ2SGVwl-JprSYBcNFkRW3Jf8hvdn+YaCh1yXxQbz1vPGSlq8lpQWw5N8l7nXA4vVENUGPQWeJ9RWYpfYwF0WiqkXV90WOtar5BxXXFYFc9xXkixBJpFnT1vjFxqXtqr03PCnm0faloFm4SeG1jsXExfGcyJCXRzRJ9lmZtaXRz3m2i0ufflTwysg7V6W+Yaq63MH1MuLF8knJldNZu0WZldtGzb77Rucl7vXbWZIOjZWDvtZ-CSnTlcXykvmehqqF646qL1RljWzX9Zx2moXQkuOV91nnWdDZ6GXaxzgi4RGVxoJlu76jKedVjLHXVaeh7OXWnpw54DmwHtA5-DmOGfNV4uXhhf6xg0m6wiNJiYWTSamFyiKdwYQUg8W4A3yKf17lhZ1xtHWRhIx1uRmNuZI+7YXDxx2o9qzYNupLJnWoIY+FxeXMCeJ1r8W6dMxnfqDydZLMhjXphcmB7RmnCc7llu7uA3gUs3Ld+c41tg2D+c+Fzg32df3llCXBNZP1nnWMJdo6iQqVNKP+5w18Jd7FwiWluaiZ5-mn5YITJyLjA0RFozTyJdRF2EWPgUV1m4XlddbJ1XXf+dbhmBs9de8UimjTNexEiCTDNZJF0pmyRakl63XwBGGK+slLqYSYrs7fqj5AZo4bhDiWgcnBP3wVz2Hpxb5BhzDSR34ffz6NFY0nKEXtJwQF03XzdbN1x9ZLderOhiSIZCCN9e4VyZjPdowFfXxgp-6s0Zf+qzWCpa9QSEyPda-+jUWXIdsV4hIjJaYV7iXvUdEFs4nhbMBlma9HJd6NvTXPJfEV60XvW2kV3xmw6JeJ3zX-QT0F4xWKea+Jq86nFdfLH-GTefMFwWnLQYwp-KGsKcyFvqXi5JalwHiev2HR5JXJsO8V+lmExbIpv0HfBZZZ-wX5bzyV72UCla6hrbyNLPN+2jbIhZiFz6W8wfeNgsHtMr6N4sHVdtLB6vX+Yav1lNmBxeBjXIW4spTs7IWaFfBN7-GShfkpjGXk9Y-1v7z8hbf16hG+9oqllE3v9ZEp3pWhwYnF+BH26ZnFyA25xa-YvXMMOYmRpcW-suNVpA3ZkdXBtA2MrN+h4ayR7NI53cXcoItJuuWnAJ8pmk8cNf8pvDXKDeTMgmbvUDp1lwn8FIXfe8XqtX7lvvqyqZ7vfBi3xYjAs6iOqezDSeWlZYbcn5G0MKTXM7Wl5e25-KncMJtu+O57Gc3l7GG0Ovgl1nW1tcUN-jXlDb+F5yW9gYU0vnXo4v6rEInBdbapq+Xx5bu5utXTdOrJglG7UrVCmJmNQvIh9XXvrMAGrXXwed2rP+XtdcjnWamhPp4Tb2abwwo-Q2GdBo5Rh5mbQpgV4hXwmtfm3w3VUf8NlBXQiAj1u9Eo9eQVmPXQ0jj15SVFaYkh5SXyyf4FohWPYYBokPWxzuoViCLNUfqaus2PqZT1-SX2RcjhvUXxmab168maFqTxNhWKuMsl04mFmeG57c7M4ZWZ1LCJBe6Ni0WrTbNF2QXEafkF0uGujZXO31Hxjcwl8CoQpcBZyoLzmaAB1ZQrmZAW-EqHRamNp0W420PSruGSroZNpKWVtKaQjcg2gtb1-UGspbMVp3XcpYIFlvG9ae91k8mRynb53lJeWvQSn4n9oqmQ4tG1jdcF9OicEu6lh7WVAY-hsfW2paKW35iupaFWyJWZ9YuNrP1oVIwyxhLhpfaffIgkeJCViwWaWe91043ppb2hxC20MuRJr+HUSaWlhdHl9YQJrEnCle6jYpXsNsDpnaXylfw2-aWaVPVlvRdjpfoLOxczpdaVhbz+WZYp-9sulduls83yNpxJrVnnpd28t42rTcNZpnDRju+N78m-JfNZ2ZW0OxmOy-WYWZBNx-Xebtv19Nn79eWh9S3uxde1ubb2UP-1uGXPWaRN4oXwZfhNg5X-WZ7BpFyjLeRl9sXn9ceLPSnRwbAN+HWeiwKKiRHLxZaSxNnyZZwenJLR6feVjNnaZZS5r5WWMZ+V+mW82Yyy8PTfKcw12tDObtT40tneZYrZiFXFrihV4SmzZNzUmVXukcrl2V8C2P6S+THj6aGS+WWmporYrRrfmT0Omti6kYr0-tm6lfvpnTGBpr0xl5c9Zckmg2XjXKNl7+m9Ht2Ss2WlJsXZlSb0OZXZxpxQGdqszLKOXTyImNiiFUN871zbMU8xxBnvMbPWc3I1Yx3Y1Ypa2Pjl-zEr2d0VyHdn2bwZlVWrsuFlyFLb2ayt7a237oN3ShmNVeoZ1LHhkanBl1W9VbdVuA2csa9VjrGfVbXFr6HBhd1Jz-TS5d-F8uXYOeytgRmPPUz8zVcyrPTdFDjjysb6ig2WqqCp3U6QqfH5odymDTFNzu9TcaPWE+NQdeeRq07pNejAo2LlTdNi-g35AqAlu1XVtfAhtwmhTdS+HU2I7r1Nje8YJdKpvfnyqeNN98XRA2sl6sHeYe8Zk+XARdn+-xmxw0CZ6PGI4rvlm+WH5aG5Qw3n5cSJpWG4maXV7w3SiaSZ3XWGJYjNpiXgFd7NmM2airjN3ziEzemNvxTkzarNxhzLycQV0hXo9fQF-RhsQBzNo6AuHJOp6SWWYAriBpoSzfDnMs3uqYrN4tKUzZP5pBX+mcWlGA6GzeS45NmjmvTCpI2fpexMkQWVzv+p01HC4ZmZzxnfbfmZum3Y+Yzh2rSxzeaUq4mc9eL1k0W-YuEV3yHc9Zjt9yry9YihqRW0adE1uRbApcIF4Gg3NbClvznI0ecNqKXcII7hkmnESs9tRNHT0uSl-4Irzd4IG821WbvN8zXqjcs1yxXXdfqNlJzKBdnO0trvzdEB383DeZXhxttzQfWN3KHPFYH18vmc+fAtwi37BYCVr7T8KYn19cZwlZAJ+86mwd2N4lmBpfVpvtGmEoHRjC3WEqwtwe2FrrHR1JWzjfLp4MXGnzn1llGdwvRJjlmPeeCF+YKIU15Zui2rpfZU3aWmzEqVgzHx2Ye0iVnJvKPR6VmBMucts9H5vII60pXrpeJw7pXGNvFJsOmRLezFwZWXFz6Oh5yvjYIRz43JLaP1ssXATd31mkmkhemhmsXpAeIOs6HQZfAxuE26wYB1vgWOCfrFJe2v9ZTul1mEZc71zE3yHcANgNnhxdFJ0cWGxZiSsh3h4KIJm5WY2ZGpuNnPLaKy3umfLdkRvy2mZYhN2e6h3xURntESHuCt35W+iVZll18sssj04tnD8ryykiaCsv5lyFWRMaFl9K2hXLCx+FW4OaljWrK8raPp1FXCrdPpjFWhVdq7R38y9LvYqq3fJtYtxOW6raNfbWWBsd4tqo6ZNqpV2JGf6c6ty1zurYtlmbKOx36toILWVYcxjdmnMZH06-xXMZ5V4pHJ9P5VoJnKALZm3bLu2Zh6g7KYoaOyta2hApnQmNy5Vajl67K9rfrZ89nI5cXQ99nX+M-ZsMotVYutj7KTKe-YzoX3VfARg-8HrYmk31X+rry1c9CFV3IYv8Wjux0diqmV-1Q08NXm7Puh6A3rrdgNg1Wc5baevOWOnqetwuWXrap-PrHAoRcpoQ3qdZdXUnLAU3UcKZ6EXQL3YvrmM3rJdgTWM20BZZ7ZHlWehR51ntR+zZ75hdKQABXzcr2x7H7dNZwUw-zwufC18MMzsd0NwyWq1boua7HLgYENwfsmjK0Zx-yvBLxGt-zO1dUu-w7fbrh+VtWnVqfJd56+Vt1dLTmvyTHVqHHwAogUSAL1wGgCu3LZ1bs5+dWPVbppjXXV1eRx71KAbTRxv60UmcKzTqWEXsKEwPK91fsp3X7KOaqNpd5gtYhUPLXz1a8ClxSouYK5yrWl8dihe9XctZFx5Lm1ecwB9nG31dXx9LXOebpl8gG+cZBaR9WANcF57l3D8aZd4rXYeAlxiDWpcb75mXHqAtq5iQSQxaH3MhtqCdQ1lgL2XTVd+g8SjIORnk3UddEwuqz25edJobnzguI1+G2bBMr7JG2VXRm5j8GRda3O2jXj3yN1ynW1+YkJxvnRDbNdw0CGdYnms3GqdZ41jfmzTYRR34WsyekFjgrT5fdLUByL5adN4XWXTZk1rTSMja-59yLfTfrJiq9lNcyl1TWbnYUyjGbNNYhEvwL-uboh8-qC8ZFttw3QSLDN6HmYjYDSqAWSAt+Zw7bndarx6zW3ddVFuvGmjYc1jHmApZBa+RXNzdrhkzz3NZ1J0Zni5opI6KXEzdv0FvW67fRdkT6jfvDyjl2aefx+0TmY8sZdvLXmXYPx1l34tYa0UV38tbD+19XUtffVqV2ktay14XmRXf5dzl3ANYldioEj8eld0m7mAbK1jzAFedq1+y2m4aXtVXnT3dlMjXnsRa8+iEru4xa1mfA9ee61z-HkQIWNswWB7aAtjIt3QYG1q3mF7fhJ8Ta7eZjBtQGoCa2VYMHtAYJ0y+3REsPbaFWjAdKu33ngdcT5uU3wde4J3AnPzYwxvC2-tej5yy23AYW5nZWvAbkNjg2idYu13S316tb5+gm8Cd215FmwLfjKvPmq80MO7gmCGs+1vgnmPbu11j234a9qwh3s-yB1v123XYb5h4WNSKL5rAmeCcm3Pj3BPZIp96ddcM5-VU61CcWFo8HJGYCpv6De3IFNsgDWNeEJwwmWoKcZowccPaWgqjXgmYb+sQ9rhYdxtwdG1Zp+5eW0hwdRsast5eTJ44XUydNNnWAuFezek7mAidQhjQ30Icu51qnruZfcuN2k3evel13wvdmHJ1LjDfuBgW3X5eRF+PHmyai9--mlzLsNlYZ35ZlcaxSwBeDN-sm5UcDNzvZOjc-wXkX0vbOVLI3cjYq9lAXpRfnJlIxFSnrasOgEzxwF2t2tycrxncnbIa6J48m7NfVFtt3NReeaomzvtb9mGgXKQc4hxmiMzdD1wo3NIyKCY4g8zZZojAbSoipFk6FkcO7N9pnRfrDhuhWhBc81-LiOjYNFkaKi9dlBxm3A7dnNwFrPUYXNxQWU7ZuJlc2AvYeJ48wsIO7xxvWR3enkMd2elf9N00HHFY71z0W+aaA9itHQlazVK0GtjdFp1Bs7BY+0qe2qnKdBmWmXBZteve33Bd+1hqXrpxg9+aXkxcWl1MXf4YzFsRL9RoGV5imdWb7k8H8FlbjpxlXfjctG+hXVDbK6ysXz9erFlS25js3pnB37LbBl-zLATvo9uzD7We82jaGWHe2h+GX0TYntWy2ETYfd0y36HZOV7AmyCZkp5h2K6fy60A3vXr0rWcW-1L6dsZH9VfD8u62sbjyxx62wOeetjcXSdcwN1KDEmnGF35K8DZb+9wdCDf3F9k3MZoqs5HXcNcNd25Lv3tNd+RmjLrdJpdYPSe3jL0nDhbUi30n-kdo99AqF+Y0d4Bi+DdnlxN3xgYk9ptWVeuAhsJyXhZUirU3FrOd92FHzta89jnWA7a518ZWEhd51mRWLUtZtxGT2bdeR902zoLdN1sW7TcrJl-n+qf5thyK6ya6vQq8rDel17-mtNd1CrEWzyJz6i4MRqdy9sanIFeLxyt2pqbr9mJqtqeYVw+akmuElpi2uQAVKc6m5JazSw22SmpHuaqIIPauppPWJdd5BvpF+QbbNgd2iywUho83Sy2rVOTmWnQFF5XthRZyNnSGY5qQCzRN5SjeCPv3WBeq90yHNvcnOx3WcpYsV7EHG3dbt5t3GjbR5nr2WjYMGjj685q290QWs9d29qO39veOJ9c7AKeO9wzLTvZ8hxxzUaYUk9GnGguHdpW23if819zz9BfmNlxWjzx-SyQ7XveBN+Y6qWcdPfWyvFZh9wqHtrogtqEmBbx4u08Cp9cQ2hC3l7cuNsjLZ0e-hxfW0xZe+1H3FFzUsjH3whegdo7bpdrgdtTKuyuW+7inlW1x9vA7aSfsSin21rqQDrsXCepWVp1njLdLpmE2jebp9mh2TLcodj73WfbWVqI66Hd5pmQOyhfj55n3CxpANth2XLY4d+qjenfnF-9mlXsNVnoXCHj6FnmLxndV993ytxf++4aCWTeKsog3Dfb6bTk2cKvINwN6z0gI1toH2aWht4q1xpvFNx8WnwdYNusy4qY5h-GHEqZJ1x-D3-w+t61X0qaxt82L55ZhyvG38PseFsQ2UYeJtoqm+OINNyCGxIo6djU2FDaj9pQ3OdcPluP3j5fDd5m3w8eT9qQqY3bBFh12CJYf5gw3SJc9N9-nKydMNh0snuegD2v2hyahIhv26JcmpliGc4vpRliWdYZYl0BXyW3lt3+bovuQ8gSXZEPoc1W2VqfVtwSWdqfG9lJqBplDSZwBpvYNtyVG2Qfm91sIMwCW9yZmZJ3wGgWiZ1bbPC23G6YS0t+bumfIV+sCnbb3y5s23bdqRNPWujB7N69UTJa-9irT-bdttw73mxW894c3bJd4VqGmRg--99Zm5zaEVmQX3UZ-9pGnEIIADo5nK2ROZwAGDwJzt4AHwpYM+wd3C7c8ars2duDil7SMEpa-B9a3k0ertxjgr0sC1+u3M0dwR8-3EeZbt77AipYf9wtHKvr5a+0qv8biehAPVLb4DqMXqWd+9kC24LfIuneHISf2N8qGalt71iUYFaccWxT3DaZ-O+H21aZQtjWnwWPQtmfhMLcWG3e2cLd69lC7F7Yz2ogOkLauNuSzWWYCF93nUPchw+jK10ZKVx2m1LaGq7RS9pbdp2pWbHZxthpX6VKaVrFy5vP9NHi3AHYZqm6WB8c0tvpWl8qelzfXNb231nSyPjf31oAdjWbYDgOKC9dJ9uZWL9Y4Dr722Hp-1sB2-xu0tqE3oMbF6vVSbLKxNxzL5A6odxQORPaz53n2FA5F9xMPhbpxN3Sn6hcnF3nSEjYl9r4zLCtZuR5WyZcDBl5XYWeZdsemaZcZlwV2hHYD0oK2uXckd4Cb-ld3Z1NCuXxUTLmWGHrKdph6TcL5jQWXgZY6R6LHNre0d762m2b0d5FWBkoaymNSlMffusGH2ppe2LHdjSbxVjPCaraaRux3hMRJVnWWnHdllI1zDhC-p7ZK4kY8dizH6VYAZma6mVbSRj2MAnfXZ9lXB9zIPTrMJrfWyn1zprcKFWa3tHvEbRaCz2dUela3V02CxyNzYVaVVra36kZ2tj32RZdjl3J2-w-ydihn+kastM62SnZ-ZqA2dA5gNxhn5wd5VxcGRneXB5X2TA4Iipp293wMZ8IOvrfIiquX1TYz8rp3bA8Btsg3eudBt832wCo7lr13q+e7lmG3e5YfF8lbDTYhu4eW2-sQI+U3Ubb0Zn8Wk-Nad-G3JVYbmmIOTTeEjwP2V5Yglp+zrDo3lmgrfkbIjiP2vhaQlnIOY-byDg-XRoYT9iY2k-aC9x02QvfMisL375Yi9oiW+bcfl4iX7rXi9v-3KJeLd6t2cvdaDmlHOg7Ftj2agFajNzJnZbaWpzJROJcK9nb31qcmD3JnuzZ9tms38ze1thYOLpJiIGb22ZJKa9YPUYKlFvBXdg+i4nVGjEMOD+6WhJeDhkgaIRYuDoTbPWeuDpJSPbYYV5-3vbfb9j2jTiZeDrOmZzfeD6P3+I6+DkJDKmJ3igRW84cBDt4PoINEV2aKEvfuDnWCIQ51FuBn7RZrhnIa64cZKnHmLmbhDvO2LnsJ56OTNzwe9wBaS7eeZnRWLzbPSnEPjeU2iuY2fXRP9j0KWvfwFgFmXNfVu+UOl8pBZuxXSpdWNpY2avRgDyn3NR1614EnEWesFhpbbBaJZi2FsA6B4pJWfmNkdo8Z6pYwD0inlQ6ItuLxBpYh06b8taeh0nWncA+Lo0i7BQ4r5lDGMlYPKkgOFpbIDsi2L7YotqgPtQ7-au+2AOu2lg0On7Z4JACj+8vJV688D0cxw7+2OLdlZoTL8OqQRh+2UEcdDj4mmNvAdp42TwoFZ7H3+WMQdvfWWA5LF-0OvQ7P14MPyfdDDxAOqfZBlmn28HfMtgh2q+ckD-hHxetVY1E386eTD6QOsw4kDzGWOffZVBh2Iw6zpi6H8w-xN-gXwDblJksPfeO7pxHzIssrDh23GQ4e3CR3wrZ-G5sOX3cNj0K3jY-Fd1sOhbgoe2emohh7DhK2dVfj05K3Bw+rZ+k3HKfExzK3lVcmFkvi2fKcRmcO22bnDoq2s0xUx+J20+rFVnLX0LRhJKVntXOHZhx3Graxjidm++O0bUzH5JttfRJHfWOSRnx3jQz8d7HRBrbherjHno6LZrlXYGcspvlWMnffD8pHE8N8xkOOVw4z0pJ2GkZSdiJsNrY67cdC8nYfZkcOGfOAj8cPDrd6R2CP1Vfgjr9mDpW1V7QOSTZmZRcXgHvVJwwOTVf6FlX28I5CDzKsp5ZabNp2Jw+pt9z2B326dxmKRkautmX2brcGd+A32scV9up2xnb9ViZ3+-SmdoocZnZkigN2M9wWdpEMlnejVtvzVndqwOHsYcG1oRHsVgBY5tHs9naa+FH6NsbR+452DmCNXXZ7QAsLVjHV2e1p5r7nCovLVwyO7aKedzO6z0aVy8XWNhIbVqbnnkeU57XL+1eVWjtWbdq7Vr7Haft057zMB1btzX-avbpiOyF3X9z2e6dWJ8ohx4X7KE9rS5F3gXtRd6p27eyollv2AjLsj7F3UcdDN1hO5frhesIzJnm85mIjSXc4ZuiofmYZpsgLguZC1s9Wwtezd9RgGeZndp9WLY+551d3Z8ZZexLXv3cIiHl2d3b5dvd31E+kxLYojPqi1gV2DY5PxwrWWcd0TkvIfcgj+lQmFXdLsOoTXAKgA1gLaJnYCxnsUNdT+vgzVRLn8kZcOAoWCiRnTxe09xACLxfPBhiOrffI9i13vSfedsQLhUsxPO12dGegTksanXdDJkyPcgMvj9fmadZc9wm22NaM9ljWTPcJyxjWHCY9d74Xg3YE1y03Qw+tNi71OCuMiqN22bdwl6J3+8KMj9CcubesNx7nFNaIh9N27zczd8BOL1YUKn7ny-Y0Kgt2ldaLd+5WPDdB5roPKUfFt2yPRE+ylw5SNo5d1y-2yQ-d10qLwndfN487Mef1Dp5hYQ53N+EOMmK0FnzWF-YVs2Y38Q4ndvKxRPos+lYrpE4uvOROQNfvdkrX4ubXdv9X5E7FdtjGOXs0Tii20tZ0T65PZk2Fdx4kN3eXdl37JXaXdy92NE+vdvt2upjvdwR2qtZvdo1Rn3cUT4Eq33ca18t5mtY+Tn9338b-dg3naQ8E9VeGBaZA9sJX+tZGEQbXodcVDszKR9enR+gdHeYVQFXnEPam15D24Y6vtjuT0Pd1CRbWG6Z8bFnWabfO1d7XaCa3qqOrhiYj59AP6BlOlgA2Q7ZjAplPxLTM906i8PZD5hy2W4QU9wfW0lce1gWOu5ayT4h2HWa4JiVO5Pbkp6VPR7aH1h5COPc7I4VODLzuFhz2f6p49zlOM+e5Tn7WD7fwt7+s4ddAR59D1PYH5pYWaI6cDnL61haCTy33aDdmB9jW1GdI10VP1gftduJPhzYSTisYffehCg1PAIYD9oj73U4UZxVP0k7SDzD6WU9w9qYzfCcMakpOCfZn7fz3AZc0N44H9rNC9hU26g8z9+w3ovbMj0yO4vZ9NpImFdd6T02a5ddtmpXWMvZYT+yPcifaD4zWs4uGT6AWDdY+hSL3y7chBqcnKveFF-I2e8rXVKMA+-cVKJUB7dcmTh82z-ZqN5u25k+HLBZPSBbdl-Gydo5910kGzU8G9n8yUvqD12pqTg-cljq7Q0g5Ae4Vd06aZgCNyReAjaWJT085QJkXBZPiNpoW9-NbNon3hBcYVl-2DdYkVydKE7YO9t1Hmo9fT1qOrI-ajgWFOo791kuOa9e8LEDUiSs0FpsLxo+5EvZO45IOTjKW3RYi8uAPEZc+9zmOzo--xpHJ+9aujjVaxadujveGuQ4jFnkPzo7v9tDleU+HBKJXZ9eZZtUObjZ2-Od78lbm1tfXMEdEt90OXpeGVxgP6Y-gdn0Pc11YD5I3IYtTpr9OhKc12+WPvEp2Nlh2Yw+bN0QPhY9ZJoW7BHIzDlMPJY4kzjrapA4xN1MP5U5RlrGWLlbiSxA7mNvF91eEiTal9lCP+nbQjqX6MI5YZ6ynVxZwj4+PTA5txmMMsDeGo0iLtfeqy-A37CbBhj0M5hanshYX7U809vxPeTYCT8G3WgchtiEGjpPdJ-ANPSd4i8JOLx3YNwnW2dbd94IOh7LKtq4XIg9lSrQLQ07B1rU2QIYkN6aCQyfiD3wO404J12IO95fNN3IOVDfkt4TX1DYzTwL2r+eqToXXyg-9TiEX9DcAl6EXCIa9NolH43YInfULSUfqT91K2o9xoitO0iYTi6tP0vZr9gzWJk-Gp1w3tg9GTit2fDY0V1KOS9eG+vkBy4h7CGbPcFfZosI2SkROAUlwzQFqwI6mxivH9q8rJ-YcTRUEZ-cMl+SGuRZRDnkXl-ZC+8r2N-fX9vI3qvbQFzRN5s+VAWbP+-c6i8o3tk6a9sRP1o-rdtr2HI3ck2eXFk4hXBdP7-fbtx-3dRa9t4UGn04GN1wrifYL18qOP0+jtsRXGyefTsD7U7aAD9O3-HMdFsYOJcwgDjsLDk5e9lY3UU+MFxOiTo94DtizeQ6FpzY38A8jBkbWsA5wzrFm8M5Qz+ZPJpYtTkj3O0Y+jpEmslZRJnJWf4buNvy0qLceNoxLIHcx9oZWYHdQOpgPohZYz5mOLEv4p5S2OY4ZDrmP6xaOuolPITbWV1AnIw82VnGWpY8RN+TPOff2VuaHv9s1z2WP+fZk9pVOVA4lJ6h3WHYO16oHI-sJlu6HN4+l99DnKnduttyrMI+Mz-OWj44adwK0zA5izpk3g1cWk80mbA7LvQ8XVRHsDk32DXZWFrzP0db2kzHWk3qVi9wOYw1YjrwP2I9jT5bX-A5OFzz3ak634qRr0baVXFU2bPcphy2LZ+YsZwFHqwztitVKoJZfs1IO8dfq2lePzPcTTzYHik9DduGnCg-Tt5qmqk5T9mpOObY+E-NPybcdSotOag+iZuXWS-eSEutOOE8-l0W2Og7XV8t3+EMAVyM2FMJAVxamI0uWp-yPU4uBBsAPHmfjS+KPkoeK6dxjHg86Z1mSSvoCN-dOD8-bEmkWFibNxM9OEEHPT+SW-I8MQ923ko6yW44PB4u0l3WOMo60l9SWn852hnKOYtNuDtstrdW3zgc3ujdKjnz2mo9J5YO35uZHNsO37UdWZ7PX47dhzz-244bMlqc3pc5GN+dKfJcu9krOO3b-+raPvUA2TjvGRo5bhxEOykPu9lfPNMLRDv+c7pf5Fiu3k0f0Vg5BqafSl10Wjk8f+3AWx4cnTi-26jfpzmxWKQ85pqkOfzZpD5eH-zZQp4D3IfaaSYWn-vZsF9gUgfePZanOglfB9ne3sU4cbQl3ZUYJTqD2AxuiVgysWn1vh+JX74dpzmqWm3aeiojPCCWcyie2TadVD52ykfY1DlD2IHtX1hinU7j6+vvl6LdRjxi2lRuYtj+3oEYdCjDrhLb-t20OAHbWTi4Jg6agDlXO26c1Z-nO6A9ufJjP8xdTThadFvpQd6knxc64z-424c4ZJhY7BxaFjgK3ow6VzpbWeY8Mt7XPGSaIdnsXFKb7Frn2yPd1zmWPjo4Nzm-X1WdxN03OiMfNzkjH5XYgNoZP0HpJlry3tY40BqsODQ5rDlIvYiTCt5mWmw-rD4xPGw-Sy7Qphrc8T5xPk+3kdr177UKUdx2O16bCafuma2fbj-rtO47Dj5ePJZfZ81tmCrbll4x33EaVCUgyxkqNCM5dj6uGxaZLw458dWx2iVfqtncPHHdCW818WrcPDtq3jw-cdhSa6VaSRhlXLw6Bm7OOHXNtlp1zkJr4QDfy-6brQ+x7uVb+z18OonfbzywONZhOXPYuJkqfmS5conZEji9TQsY9jkCO647AjnuH3Y8gjruPQI6OtoTiTrf7j4p3v2bTl4ePGdx3-PQOhnYQNqk2ZkdNVgjmfvoDVt63mnZ4Zz63Wm1tVsSPa6stlGlL9waoj7DXMiovggWxmwlym3T22Uqudgz3nteYjjwOoqzYjru9Ms69MyjT7PbDTlG3bucCQzPOr0IiD732O05e65kuWh0sZjJPQoiSDuxmybfLznJP2NOyp+Q3XfeYKpNPMyf8Js-n006GNzJCdI7Kz1vOKs7wlioO9DaqD2rOms4iZow3zI5ahF+Xv06Ft4AWJ85090fOJqfHz7hPf5clt4NL5qf6DufODYcjSiBWRybbT2-O9cRKZibPZg61t1arD87PsA9OIo73zrRcz891AC-O4o8KZggb9g7aZhMulgRTLt6mXbefzyhWyFfSj9-O9Jen9u9Pj-e484yX0zaeDkqO+zZVRtsvujaHNrc7qo+Swn4OnyPBzixzwi5LC51HR0q-T5GnwQ8ihtO3bTYxplGP1k7bxx93+3e-Vgu2CC+0FhBW6HKeZ082XmaTRvRX+4YMVp73QHbgp1aPE5qfNzaPiROR548nWjaJhLgvu7Z4L0tHoWdOjmUPZC-FZ4e30M67592CsM4lpkH3wxZpzw+GEMouw0C2hPeFDlQvvo7iV5hKt7cSViH34WblDoim9C8yLP4nDC-t51NA4wY5z8gOUfdpTtH3V0ZsLlLx5y9cmBwvhvpftslWRpvG892mgc-8mvGOZWdOluVnaaovRjpWr0eAdwS2X5v0p9fX+dPoqkIuhc5GVqIXIi-yD0-XSxfYDkcuVdrIRgE3eK6Ttp8vsi4j50TOOi4d4nS2EHPSL287SHZkztn3BY4kOhDPFM49Z6WPVK6hZrIvEi7BNlTO67OqLxJLINbVj+ouuHddThNnmi6d5l22B6dEdhs0ui-6LhmWRHf8tgnzpHdOS22Oxi63u13KwVaSt6YvzO3m18gvNHcRLjEudfYoxH2OW2fQZwx2Ni-RVrYvMVaHwkVWEndxVk5L1XI3Dy+ytw47Ui4u445IrvIXm9Ncd3R6TZdPDp4v045eLr6X-8PeLidjPi80mlvCRpS3ZlzH11PnT4Euy485JQVWWsuHw0VXEnZl+vx7z7smEoCOxw5bj6CO245hVp9nm4-aro+64UvTcrldcS7rjQePSnf-u9oWKndl9tmK946dz3DmTM5QN9cXZ4+o4ukvoOcXj8WXurXVLv63v8KdV4k2iS4W7fTOsOYidskvJ4+pNykvUDZ6xmkujtbQM7jXUk-md5AjI1bvjmjnwftjVgepNBWYcenKLgA-j7gSWco45n+OuOb-jlzOGTwDLxXLgE4udotWjsbnd9PGxOfudp0vHnak5hNwXnZEjtE9JudDV47M0E8Nyv7HX-KwToznSE5M557H0E-xrwhOMPeITj7Hia6-8l53EXfBxuF3IcfcMlkWgXt4GxhOp2a-rTL3uS+hekDykcfGT9dWCXePhrzniXa1+oPLm4YPVil3GC4EgPlxT1dpd85OpPsXdh5PN3doB25OVE6Zxn5PAU432l5OdxudyjnmT3ZhT-O2vk51jDWv93cWpWz6L3dNrsDXLE4q5y3OoNeq51vdL07j+jxPHw6cbVxPeDOUE1V2Xa7e5foTuTa09zzPaHuNd2Rngk8jTo0iwk8d9xozIk8+d1IDeI-lLlYTrPbizyRqEs6er912pPcZ1kJObxZe1gm3E85Rhsjnkbczeuj7jucBog72cyau9vMnJCu0N04HuDe2z7P3O87-5nciy0-8NNpP6C4GQi2bTjJE5hGuj-p8CvN3T-v6Tuw3Bk-WAt7g6Ktuc18E3jPABBQG6QHVj4bPEmfyJvF2W05rdt7O8BY+zyBLWC5nT6-3fs8Ldq69aovIrpVJhlNOZwkjBo+3NnAv8efbNoHnvNdADyDPoKcxzpaPsc+aDtn6p3bE+yz66XejyqnHItZNr8xP0slZ55VxVE8MT-Wunk6UTuPRzKb-YvWuBeb-roV39E8oBn+uQG8Tys93gNal5zWuLE4qBarWwU4bDiFOQU9wBaFPQG9dG+rXEartUT92fLXfrlMRf3epD-93TqUJzhIvkA6ej5ETyBzxT0f3FC+n1x1nSM+fOhwDIitmCzfXptZ1r1aWaM9ExvEpGU-oRxUj40+rzlurLteBKl2rTU66j8oH4K6dI63iJK8WRwNPvU4EbsVOjU8L5gj2V06OD4j3YfaNqpTOUYbE9wvnjU9kJ7eqO7ZY9mVPD7e1TtMPsxM9TwX2JTuTryT2IevZTzbWTU-sB-j2Qgfu14CukNutTmmPJYtVEJHWWypR10POA64t9jYXGI4zrixujCclLkwmFG99T2JPc06s9snWVS6ST8MmZS6SzvKnx+ejTjLPiPulN7LPxI6P5yqOyo9P5sN2S67QLsuutDZOB2sCq6+Ohisna64B9HP3YvctLUtPBbc-E2w3q-eHDXrOmm-wLgCT604h5obOS3ZGzxv2v5dGDjcvxg7BB10v9bvOzy7Oe04a0tGP3cDq9mtb+XFHTuUWj1YrxmZOG3ZXrt76167nTjsO5voBzuBLDG+BzyCCio7QGzM2CzdCjrMhwo5WD9gW+9mij8Scb2yb9pVGujVaZ1kXU9YMlqt6OzZbLtI34b3+DkEOG8-fTvX0Wo5O9ycuqwsADlUHmbbr1273JjcILi+vSeavr3UHyeZWjtrWypfe9xCvEM5lz5DPtC9QzscLyc+VpiEmqc5-LsqHcM--L8gXueUkbu0dGG8hjxH3oY+R9rnPm3uvt0jq0wcjpvi3dWZjp0pOpLZZj-iuAw9QdqY6lLfmVwSuqpb4z7E3ahaAm1IvtlaQxjvmSM50r-sHym+kpvS3D6NNUhMP1c559vXOSi4KLnXPNK+dDiov1K4aF0YkNA8JNo6udM5HjyTkV8egM5cXnc9Gd0zO3c7U5GtzBqMK1azOtfflWr2PduYpVfX3nM990g8GNPf1dv2vDXf8b+iO3U6x19iK5rPqgwLP7feCz8Ov3heo98LPU89BLzx9PfdizuJvqg4SblBOeI8c9+K85rJD9vKmw-dO1l32Is9NL2vOLTfrzxqOCm+tLsj0im6zTz-rHS6qzyoOxdcaT0v2ebZIlhrOyJbdLu6DuGD9NlL366-qbhOLkvbazmiHkXl9Lo0LBs8bTqeugBqbT9dOryZGz4r6u-ccLnv29-dfJw9PuP1pF2Yrh-c8yWhvlvdLLuLN2PK-JqZWT68qNqWvG7fuAjon2vcvLt82uvfnTglv+qWvLllRGYO4+1Rv5bkOznxTJo7oooZuKdZGbk3Xxm4uzkUWt-f3-fSGJ28riff2Fs80G57OJZJcQx9Oivb+DyQWAQ+nNuO3v-d+b3-3-m59RwFvjmeADl+LDzfRz8SjWgrxDmDPm66614hu0U6QpwD2kM+fLwQvfvbJz16O+U+H18QvQxYM3UH2Z7YkulJWXG6U9lWmkK9g9xqH2c-x9XJWqM-uNrhuQhYcXIIuxLbMSz0PqOrGVjSOJldkt9duBO4rFxS2Hwq5bgtunjXEr3SvJK8EDlzLhM4odoWP4w-Ep2TOchYVbu4MxW-4DpIutK9drUovqfYUrxWO8TZYrkWTNA8fowku68NPwkkulq6MzlauXc9Nb3AuTJoZN8wPHq+3B33ODff9zkg2DmCDznxvTfb8buWKvW8Cb9Ouu5ZjzwDDPA7htkLOd7NfFwRnWU5rIh53QC8VL5PyCwwTrsYG1S6NLmj2ih0TbovPV5bgQ2SP9TfkjtU270Izb1PPU4ah1gyLc27A7pm2m86BFkoOK69KbuLv5NZdLh9uO29-cnvPa2-hFyyO1w1xFv0uQy511vtuJbccjsfOp86lt1yPIy6yZ3txwFfjN5iHX-d8juI26iqTL47PVJa6KukGjfsWDvB4sy7Hb4b6ihwW9+sAtg9LNrbOJW9upvEx9u4vXSbPGzYoGihXiH3Say4O6y9XbwQXCwfXJh9PCo9-zjhX2y-0-EhXvm6ojD4Pey54VmqO+Fehp+qPYacajj7uzHI-9v5uwQ4Bbv9Odm+6j-yWQhs7drO3XNcXL6rWIpYb19cvqbMRBEgu7+wxD8u3e4b3LnWtDy43z-rPJa+a9xeuzy9mTlZvjCvzRjguSpdvL70WSG-rbHDvkW7w7mCuWQ83htkO0gcpz+juOv3I1VqWcA5Aus0R+Q-rWzFvRW5ZzowuSWdiV1p8IK6lD7e2me+jF0dHofcZzjRuwY-AJxobT7fksznPWO+5zywuQhdJ4onSyVKsGmRKbs5g2kaMWLY9p80P2Laor5WOWldorgOmSY6DpsmPYKYEzmTKy2zdD9iuU4N474rr+O99DmS3WW5ZbjlvxO5DD7luww-pTzE7yi5Ct4S8H9bkrvVOGEdq+9SuBU5ED9Tv5t0qL2QP5K4O7pDa5Y75bimPxxaT79TPKY6LDrTPTK+Jl7h3yJssr6LLml3BThe7rcPNjzBvp2YZfVjHoG8tjvgVXK4cbL2v1Xbkp+pKJi7LZkKDBMd8r1K3eW-Aj7J24VaWLkiOcrebZurK-Y-WL9tnNi9M9mYWlw-MdiOX5HvXDs0PtMbOL+x2pfMuL-dJ36b7U6SOYkbyryPhlfL+L82WFpstl2bLmVZvD1aa2VftlupAdXe9fIuOjfLax-dm3w6arj8P1X3EpTV81MaRLjqvkna6r69mES-RLvqvu48ixhVXRw+GrxKvYUqxL++mcS+N3N7KCS5tz3TPt44GduX3Hc5s7xA2KS+nj3CP49Xy1BLuhI4Jyw0u885WR4AziDdtT5hAgbYaB3zvQbc9bvT3W0C1L4UuQu8irOZsX4Ii77L1pS-jbsNWLPZid-iOsB4ZLx+xVTYarNLuw24kjiNOfW72PHUvS87kjt4X2FJhR-PPlI6Dds0uQ3YtL-Jvz+dLry-nsJZBFh0u08+sC7m3jI9jbuoOpdeqzvP2TDf-c1tvF1e67jpu7-qxdp2ajkfollJmg0qC6CMvPZoGD2M2Yy8m7yBXpu54lm23imbb957uO-a6Z7dO+IZnJVbvsMnW73wfH2q27jYPmekT19weaFe7i2bvgae8H3fPTg9rL3sXMo7k2jYmP8+rZJ5viTvaNwDvWy7gLtjbzJf7Nl7vuy5AL78W+y93O+yX-u7HLw86vm5Ap80XQO8QL+HPRjZQgmcvE-YsGuRX4e4XL6EPrH0hT5KH9zbu91HvxieW46aPty9mjxuPsQ--iwkyaaeWj48vXs6mTxZul693br7PyQ8BzykOu7dp7rDuHy671xnvELtl7ywX1N3fLmHWiU9I7rnvAlacF6QuZe+ZD4fSAdKAr2juQK5Jb1e2xQ-XttC2LkIBjvnugY4xboS7QdpFDpMXrjZTFswuaU61D-HSdQ5wrvqNbe4Ytmr2TMKIrvcP72xxjo6Xj0cpCTi2aK-9pxVnvC5ime3uvmcz7677+lZd74eut9dCLt6WRO8Ch5luJc6-zpAf2W4ztmVkpc8D73DuZG5Fb-S2uSajDoeCFO-Z9oA2E4+z7sxvEMcsbm6nPh7077mPq65TGnke5c+rBwzu2R-sXU9G8+-HgjF2u6caLnh3pEb4d2YuKY1sr4R0q+-r702Ps2eVH4vKG+-Aha2Pmd3crwxGk1MUdzvvGqNXpgcPqGzUd4cPBq8VV3quRq+3w0KvHEfCrlFXZZcn76KvO2bid7FX3++CrtcPb6YJVnZzNZZjjtfvMq+qVwunBWaTj6lWU49HUtOO8kozjpdnSTbKrmxtbw7AZoJ2-kmcx0J26q42b92WDpsf7zNpmq5PZ1quEq+Tc5Euz7oAj7quhq+ZXR1pQUofYwAf5i+s7MdDrR7IZt9ne44-Z062B47vTGAfLrdtzzOWd48QH6Hv946wjj6HXc4c7162SsYIjq1X-ZZtV9p2V44Or5DnJwb7DuavSTftz3eP5fYIeEnAjA+1Jsl37q8FPC+OHM7mdwr0b4+bk96vsyU+r1-8vsXf-JHs3462dgEwdnfPH3OU1nrZyjZ7iXX-jprNBIaATm9OTk42+OGv267p5wn7xObKb8-yjM3gT5QjTs7gtZBPsa8oE3Gu+1fJrzBP3sb+d5n7cE++djn6f9q17EhOIXZJr-8evnuZr+wzGa5oTmF2kXdgC9wi2a69RVV7yry5r8oyN1YJF-F2uE9MHvH5McbfttF6d1ZJd2Xxxa+pPe82Fm7sAk9WQublrrN2Lk8Vrq5Py+5Xdwow1a4S1yBuFE+r7ll2AG8w53Wu1E6RT7iYja53x492oG41H-+uuOB4nlBvRJ9XkTTO+ctsT2XGqXUaExgjHZdxU52WWud8Any7HPA7lMa2CiL1djQmyB6dTnaTw8+CpyPO5K+LH7g9LXYjr612ok9tdpgqI25o1+OuY2+Gb3328k+ENtbnPXaC7r0yfXcEHmQ3-wcSzvOvJZpon6Ji8m4bz-NvIc4DR20uVB+jd-SP2qb4jzQeGk+DTppPGg5aTu1Km65xzluvj+z-dTpP6Xb06Luv82khEiTsolQGTlRSBrZQqkIK9K1HrsqAmTJjQdy3-S5+BjITum4khwAaG7aJD5guSQ+nT1Zv9yZbd2-2vdcXTp83TBsRM3evOh8Ki7Au-kQHH2f3T68Ng8FukO-2TqFumK7e50QjZa6Vrp+ugmpfrq9WhJ8eTlUeTE9Vrtnn13bkn4SeTp5l57d3Xk93dgFPLa7KTQ93vk8un46eFJ9On8933k94nv5PEG+6HxwBkG76L1Bvc7fNNDBvrp-FQ7BvPPq1566uCG8c6FFPMO-xziQHHy6JzlFufvb78XFPKwUXbpWmPh+g9lQuQyuCC5ljfPnYbkGa6KZ5zpZXtdp95qGWQ2-D9qQesg+k9vRuAQoMb7ev28wV7t6OiCbj778W5G+w9iJvOYab5hn36xXT5xxvCPbvz9RvWZ-Y99kfah0zrtVP1tfuCkRvGPe21pxuJG5Zn4jvTG60b+nXJZ-E9-yftx9sbz49VU5Ub8RvmZ5o7oUO3G4tz6xO7a-75n2uuS5In5sJcNIC7q8Wgm4VTnHXQm-SbswHMm5i7mOvqNZibvkDku7-B73H-Xeer1OvJI6c95R91GqlNl2ews5yz-OuxWbKohm3TuZtNlofKk-Pl8rOyg9Lb6Jv624xr8tuZdZi9z0vFq3f5+XXOs+7r-Gies4yJpw22m8YnHruxk7673tubm96b-XWgO8OsQCfyC67TxAXn2+nJvtPUJIsw-lxFaWZBjcnie6YLpu2WC73bmzWUebVFo9vmjYoF7ZumZ-PJ0YnwBroFtL7BUZ4h5bvUFZYFn9vjqdWD6SXpcFklg-2Cy6QGosuUBrW9x5v9s+ebkHPo4dcHxc28h4QLwPvC9ff93ZnMHeg70QXlzeaH7SOuCvrCxP7iSr6H3ZO1p6gzjaenQ7b1uDPxAc-13HP4Z8At-DvXy-LJIjviM5xn7Fu7bBOHsH3IxYyfC4f928XTkWflZ+Zz8GOivOIt0gPSLYpbjXuqW8zFx6X6M9d7tvK8R5316IvRc6ZbpB2BK8k7+yVJc4k7xKe2OuRn5VvlM+SL2hHxZ6z9qWfhe9j74QONc+KLjTuRR40rphedO4UzpSvk+6j75KZhffwdt3iCw6uc8Ue6qLM72Ae9W5MrA1v9A6Nb2zuTW7WrmeOMB7V9wEUrM819o+pcDbsz3X2HW7c7p1utV3TdY32fO5Dz0G2bZ8oHnwPgp54Nv1vWrIDb-YX9qODbrIdQ24jntge6k99by4W9hB4HuNuQJ6mB6Mn7Z-ENuMnJDfSzrOuK842En1OeZ58J7Nv8s5TTqheZOPKTiN2VdYdN1Qfk5-UHo6y669CZ7Keq24RbFsCam4sjgv3zDdazzKf2s59Lhpuus-ACdInPoINCrrue27nr9hOLB+y9yHmOp88N4kwvB5vJ49PtbYlFtIwzm9nbvvZ6RbpkRkXL85iHnCehmYPnxsuN29aJhUWd26VFweedC9s1kee0x-+z8ee9o7aNjWiL2-1n2R05-aOz29uvOJx+Er3bPZiMdSGW5-GbtufoOs7WqkWC2UP9tcnPbce70HO655-TkHub54q7oAuJJM-TsHv+uPO9lAvH59XN4Si0c4GbjHOUO8mHm+vYW4Z7kiD4M+kznaKEKYEL5nvXy8eY8Bf9C8-L6y69jZxbqWmpC7gXuFmdh9grwjOlZ4gX5Qu7h7Zzki20K5hjpfWOG9m1m2mb7cCLqSCoHY4rhgOwi8SXtyUeK4JHviuYi6sS7jOTvd4zusXGHflzxsXxA9krqsmmfdpHwlfNO9BN6ImlKYItvhf2Z-lbnhe6Q+EXpQPKPfWh1QOnLbF9mReHdI8K8zukpuaxrRPDW8pNq6vUB+MDszONq6DJz3PKrYMX+1vRYuMXqu2PO6IHrzvqI98bqxf-O5sX9mcEg7VnkUvY87C7hgfXF-irKLuv7ISpz8X6u9X6zgeiI5nl6cTVS6pt3G2sm81Lv96jBxEHh2K8u-EHnG31S8EbsGS8s7UjgrOoi6scyrvbTebzxOf7S4yXzyfXTYbngtPu895t3vPZddzngfPmE5sjxpfzB4feyweBu6DLobvwy+Yl+weoy-YloYPUzcVtiFvoFe84yIeGOXgVtHv6Ek1t4KO0y4hMNBXHs8Zstef985klnBXp29iN9fOyC-lI6Iel16EtodeIBuu7pIeX84SH96mbu-3n29ONvemXgDunu5yHv-OzJYALwuvge+M-HJvFmZ+7-svyh9+DyO3oC9B7zZmuy-gLuoeqR+TtlGnIe8nni6v88dh7jAuYQ8R7v6e9zdUV8izz68-n9zSMe7+W5dfc+vEG3HuFo8zbSAOph80DGZfzFYGn-KWFl6v99gvlh84L1YfFjYRb5xXDBepHx+GUA9ZD0Fb9taxbznvILd57o43KG4F7k9bNU9lT3qW0F6a8sXulCqGliUPnh7GlpkPjjYZzw2fQY-fhznvnkPk8hfWyV4oDqp3KLa176lfDgiRj-r6aNrBHw3u4z2pU5wvD0dcL3ZyrQ6nFs52kR9Ey+0PSY8Yrn+fRKetD1iubnJeN6sOJLfIXhmPCLKZjzjOOV7iLnjPOav07gy3+V8VzoVvOR5h2zIvpV64Xif3JV6PtvmPg2cKLlVvrLe4RsVe+Z9k785WDK7xlk2fe+bqLomWTKvLD7y2dY8cAwenpK53NdUfEhtrD75WMt9HetLfzzXzZ6NSXOA65p2XkNb1H3LKGksNH5+jjR4ySlK2zR-DD3a2Y5f2tz2OQq5H7qcO5MYMdx0eA46n7hWWu0IxtgOXJLV-VtWXTe+X7gKbiVdjj339Ax+atrfvokaPDwEkwx9imwqvIx+KrhB2rw9LQuzHc48-egFWo-eK3-SfSt7ymwEubMTK7EEvBVcVlrPPe0JQtWEuG4+lVv-uyx5BLrengB9LH0Ae6x7PuNVXGx8mrqbsovp1bvNy4B7tzhavssdJH+62D48By+p3Fp9PjkuWtq8Ij0ceK5eH7n63I80nHzymrSeIHh1erJ9Fxd2YXA98z+g1aB-bvQjjVGdx1g0us00RttyfWB7Hl1Oe0baVNs7fpUu9nzKnssRTXzDDMu+sZ6JGS84TXvUv8u94HvAfjS8zbkrvWVuEYhJe6F+zXxvPc1+q73SP0l7Sn503Sd+a76BzK270HpD96s50HxrPm2+nMowegBYaXtpeRk6cj6ufBu4tFafP0jWjNlzjoy4Xz2Mu+m-LO3tfQQbXzwsu9g6uarfOz14Hizv3gh-w20SXl54XXl8DDm56XudeYwxXnzbOB16uD2Ljju+jn8sv7baGny23QjZZtLKPS6bSHxxN7u-uXgqPHl+t3qZnRz0vX2KegQ52NYofV+tKHhrjpPIqHvb3Xl9KT6HOfm8+XqDvwe5g739fGY4eM9Avm8Y3N1vHZp-G00Den4tXLs+ui7djRoYf40ax77xeEN8rt-cvqC8MVlDewV+mHh3W1o5J74kOsN8WHtu2J55WHs7T4W8i84jekZ-Ib8aW-9w+4zOjjG8tT3xXle9wp+6PDjcejvdb57aG1ggPRV5F75Cvs+TXtrjfyHJGl-6PeN-gX-jfdC-xX5FfkTbY39xaMF6hjrBe-h4pXlfXqW96++TfbC9BH+wvwR7hsvvKm+DG87GOyK8lZr+32La03wsOdN--t4mP6K6AdgS2jN9zDsA+6M647hjPxLfd7k7aixa97jjO8o753vinOV9-97lfsHd5HlzfBM5kzpkeVK9Vb2DGAt+qF5JcE++yorZXWF+skqTPdO6Vbmke1G9ED7GWRY9xls273G7Gu9qezK8S3kvvaMYEdlSest4+VnLf8fM6lOvv3p4criK3Bi6it6P07Y4NHxK3g0xNHjmNe+55XrJ3Gt5ydj0f7EZqypFX2t5ll81foLUDj5TGk8Orj1PDa489HzrLht9qtlfvtw-G38SaC67sK3Cxk45PDx4uIx7iyqMferdMp2MeaKtuCL4uZftbwmquUx9dllZeGq-FVrMePw5ar+KvQ49rHh7Kzpsrb+Euo3K0d--vMS4IZqsem48e3-MfP+9VV8av2-xTl862kI+OrizuwRLHjvVeQHpQHvDnqM7NVu6uhhaHHp-DId+nlpeOYd4yD8iOCB+z8r7fy2ZOryzulF9JLnsfjW+wj9Rf0B8admQKg1eytkHWid5o0sbG3q7lQZZ2EAXb8olI-MBwIxBgk1avHhERLx5L3GgyDnd-jo53wa-Kg-Mjnx9USGGvQE+ud0qfn6-+NKBPxd5gT1GvXLlQn2TnEE5GShTmbXc0IuCe21Z0Mma1wXfEAlCfQ8q0Ml4+bMq5+iwyaa+ACm4+cbGwnhmvHXSs52hOoh505udWCJ-sG+HMh8+aX7xF5fvcN-0vSJ5M1lE-Ba6QPYWuccakwIRO6TYlrqBdKXcWKnafxPvlry9Xt0mAbq6fJD-pxs6ev6-Vr16fla5fVlLW7p+0Th6eYZ5kmcBuRebfrqSeta-+TpWvfk7K562u5Xcq5s2fFXZj+5V3qXXq5xDWfStitm0zNXfkzHgiMNdGt+diSB9hhx1frJ57c1lKTXcC7kOvQk9GH8JfXPbfqj52R5bD+GJOgg5-H4Y-bcZ8npruQ0+sb-32lxLvsqPPsdZ35oKfQ5641v2eU64h6nsvfYbinvNvFB8Kb5Qe0l9SnyTWbuY9ntOfKm46vPKe6g4Kn2+uriOKnoESTj-2n9rkKp7F6Kqe+-hxzQt26p-8dwevUiqQPth1mp7mVcevoj3qL8uexs8DL-tu0T5LP0AWx05Ynut3Se+Wb7De2C6WX0af7NfGnlyGt67DC0oK1za3N4Deq9-bxhafj66WnrzWVp-6H2efR3egzugvCp8cEqnndp9JP+nnuJ7gbx6eZXc-r1PLBJ65P76eBT6ZP5-fOcaOnhk+heZkngLs1z5UnvielJ4XPtk-HtlK1tBuqpgBnlsOlcOq1jmxuT7HquFPpmgU6Ckuzz4wMIhvuC7p78oayG5tZg0Pals339GfIAUxnsEmd99p9o4ekyuYbmYKwysIX7XucF6VvJzeRTPWClPvyCddnhNOhG-C310YBZ7b5y9vhZ6Jb-ZyZV6Nxij3hW8YA6JfAg9k9+me7Aewv7ZfzU8E3se2xZ9Vn4U2Qm-FOhj3g+ZkJhmeuU+ovkVfkF4JX1XqdU50b5bnNZ6vjgpPpZ+kJj7WHG6ov-9ODZ5Bjui+lCZi31WPUfMR15HfLF-VP-GaBS8Jm2NfIGqYvp8XnZ+Z11C-U19m5oNfCL6FTnPOBL9mdoS+A57Cn85H8+bKAkOfKbYyb8Oesm9yzopOc2-kH+Ke-T6ZX+0+QW0DPpOfRd9jdi4+cp9vl3Jfpd8zn1ru5d7rbhXfKIcjP8iX227KXztucReMHlXfKz8hrpfPRs6rP-mvVd9bTp5f20-ibw+lRm7OXnI2Ll5Gyqq64QDVAO3WdkYYL3ueLNbmX2o2Gz9Xrkaeb-ZbPuXury6p7-aPp5-nngYe1zp3z9JSNu8RBudfLRE2QbufFs8H9rM3jbfj1zZzRl7XXq9OTO4OPyZej18HP6PeT57BzgHunJZz38DuPm8g70EPvl5-X6cvkc8F3t0EQM6C5sDO1oqpI8c-bzfQ70ZDDo6I35Y2YV9WNuFecV4I79FukV4Qr31ijh9o3h6PoK-uvjr3cLbwvwlnUV5Xt4lfMF9JX7BfAhcwr6gP0fexH8ze2i8s3y+eiR8hikkfux5J9sTuKR9oXwrOgTa2HmTv0w7k7rIW0i9EXgrzvN7st6uuvWfSVhVe6D58yuVetqtoPhi++EZZH0R6+F41bqRh2He1b6cfZq63j37fOx8Wrxcf7U7L8vsf7O4HPsHeMDe0XjX3i9xtbhEs-u1c7vcWTF4Bt+vrOS5xms8WNT4-aNS-BTY0v+JsbfaTyO33nF86sgeX5G70vxRvaNP8vq8G6AwfHEy-B-sEv-2egIcsv0KmlIqIUhMnXcbsvsOf3F8cvyOfSu-lm1y-fT6tLrA-ntTPlmruSm6k12OuJd9ed7G26s4KX7Oe-N4oTQv3E8fjx6tfnS9HpRpu9QtqXwAXzr5MH4fO2g6M18s-m04yvzoPAo78NuYPi5yKNwoIEmiCHqbPer4iN0JYojY7Oz3er8-ubz8m7u5+N-KOTy4xBus-Ps7BHYefmz+691s+1l991qHvyQc2XguahZ9SyVI2Fu-SNiNeDb6bn7I2xm60hwq+mE5Cj7Jr87-PFucmj-ePX5svtvbebgCn1r-z3sN3r18STDa-5zbvnpc3YO8hD+Dvo0ZHPkb2MMHx7uDfCe6RbyFf-55v3wBfPz8BJl8v1MkI764ejZ8gXmje195qc14fYSaevqRuxA-Av74fyM9+H2424L8co3nPTN+289TWLN5QP0ZW0D-Yz2zfMD9RvskeaF4D7jy+gZfq3kPvjN7D7wVvSb+VzhWOvN84Xgm-U+7pH3ZXuR6YPjG+uL4YPoReJF8oP9B+4D8XAVTP1VLNz6Leai+FPkyvmb7oZ2cfR46s7zm+PvqV9gY-jV80Xj3PNOS9z0Y+fc4lvm1fVpPrl7zvgbYDe1HeuXHR3+yf8qdvFliOvV+wYyU27b+Z15POPPbyHd33FkZDXqHeku6tPt53t5cUjmmfLT9tvx0-v43jX3LuWd6TXnVK+B48XmvOYp+9P3z3LS8FhpQesJe8vgtffL8qz-W-gr8Cv4e+-H+rbuq8K1-z9-vOmg-BX7InKJ-r91O-+u+DLqJ+ZqZ6D7WG7B9nzsbvJPQ4llamuJZ8jtwfK74VtzwfY966Xl3fx1-D10VhI9f6Xk-O+W1Gv4s2nd52D83eEo+LLpSXfd-oO07vnbdaL+s2d17SjvdfUh-rL9234b6PSSF4jUYW73Pf1jU0c97uah8Pir0-yPbAL-tKIC-HNqAuIO-Xv6ofTJfPnz9eUH9yqXe+Mrv3vzi-89aSn1of5FpfNrGmQN8vP6o+VFbr34c+P56BX9Hum9-iljfPzzb1P9ve8e9Ov8d3Jz+Yn0-3pk-mH+Zfh98p7vDfqe4I3t73J9-1z6fffz71j7FeEF9ql735v76Ygt+-JC9OHrFf-z-vWxjf3h+9B3ffb99-Kr6PD95+j7DLRpa0L1GfEF7grq-fnr+uvpqWVe7IzkwvyW6f34mfradJnqwu5N9ot5GPFN6-35TfEcKcLmEeGEQtDr8jQD+kX8A-PC8gP-XvOlc502A-+W4CL53uCF5xHj0PiF997sheYb4oXtlvSF6Qf9mOv1+k78Vvqb7IPzUfNKxIP+PulO5HFvVjqD5lblTvlK+C39Pa-9bC3gX3hV6ODnu61A8Mrxm-uD8nrqUei+6muJLeWi91jmyvnK7sr0Q-Esvwd8R2bz+6LgYvt6mGt3Ii+CLMnyoiyt5LZhQ+HY-7DmrfnY-lHxzu3Y4gjpreoI6aPxFWJXOnD-K3Iq6dHxx0Yq4w2ea3Db-jjJa2DD7uK3RdTi9G384u7D+7UmifTNQPD0i0GFl37okR9+7nZ45L7XqanEx6rZevD9Sbz+8Cd+8O7MdnYpU+sNZ2m4uPPVf7yT2WvMYrjz-T7rF4a9WNd2M6my7fv+-WttJ2P+9Gry9iLR4e3msent9iPhOXjrbgjqAfU5cllMN+OH-1b3nmKTbKP8kuKj7Y7qo-lFcmd8Hfhx7CD-R-GS-HHqNeWS+6bNkvdkY5L11vLJ+Uv2R-txhdTpGG3V8YvrHeR3JUZvlKtb+B15geAl5ENwNfka-i78nelS4Mf8Necr7sf9nf0u9ypjjWrL-gWzNCmd+sf4qnWd4kHneWOd+K7iZ+RHJcfhQf3b4Qfm0v48YF1kXfgz5zTjKeAr82MqXeM5-iJj0vi09qbsJ+or8nP4W2q56N3sHn4n-wcpte6UYEQlyOZ85ltvXfO16cH3J+XB-jLxp+sPL5RwZ--d8ijrM3in4MwUp+hIfKf7G1Kn65lM22t1q93-deSy4k-h6mZP9fzwPeOR4HWkPeUh+yj7p+bg4yH4bqM9ZrFLO+ln8Bpt7uA7c3vzebVI6qj+9eyh4z3p9fnl7k819eN77Gf4EPt79vnwvf7582fyS-DM52f2+c+o+DRpkTez6XLtcfN8dOf3Ezj743T4mm3bVLtpNtse7b3sYeL0pBX2guzr+efvqemt0H3myHPn9w30ff8N-H3y6--n8VbzYfFX9n3t8rq0f2HwlP+V9ev9++5wo33+9at97ob0C+WfZX3uaXRQ+vhyb8Je83tqXuoK5kLkBfcX7xX2i+tU+Jv4+3MlZQr7JXmO-V7kG+AR-mcoEf399wr+l-gX8mbkbykUyatgA-TQ6sP+eW2X6jPdwubQ-xTHl-+o75ftflNp+YXrMXaV4Fz+gOqOo97mB+Jyrgf3p-+3+wPhzeuV4QvwUewMYVztXPBV+-c9hfCA-wf7n3Cb4ofrXP8b9B-s5XBF6n341-Dc9yL86GVV6Vj4zuCTetfgvuEt6dj436J7qdfxhpFR7qk+yua+9x8t1+GR61HpvvLh5Wyt3qQVe3uyYvw37HuyN-rK7mLxd+O46tH0AeJZf3pqWWFXw63gw+vbk4m4w+q47dHtqvEq-zfxR6Rt5r04t--R4m3t+nyD6km0MeXD9TjuaaF2e8d6Meb6dnp8DrMnQv7qqv9fM5V-be+39C-w-xB35mt4d-Z9JMPgX+8x-MP+d+4j9yXhI+eq5AH1cOLf8rHpn+Fi5Z-zI-7f-rHxOXIB47-Ld-2j6779sf5q-Zv-7eEb+QHo9-Vq8qPqkv-VZqPqDn6j52rnAfVV3g-+1XWS6nH63O2x5+3jseEB45vgHeFfd7HzrG+H7NbhPcLW9r85k3bT8NTrAzxnsWd6Y-74+mewgz5j-ZCQR5qKGTVtjM2BJTV-vy2OaR+m8fOOcLlHHsHx6j7GyeEEb2ekBPDgzAT+GvPx7LV78fDL792tEr0a87z00mqfpA-wKfJ3ZU5ghPIJ-U5pCePj9prg3LwJ705imuGU+f26CfjObX-mTngT-Qn0E+5ANr8MHGbOYAPFF2YT8ThiYr4T4bXzhPea9c51pekr43VhF+Nfron0WvcT7ur-E-ATMqviiAZa-Ynmc+nE8Fa6v13pPvyfZLW-E9zp73J2UnoDPVSeueUKX7fyQpPm9PTIaJz99z7xKkPPjAA48+A3hoAFevxunnSJCMosW9dvJOARg1pkRbSeSyB4-o5IzMxK0JPoSbtdON5p-XIAWoJXJGVACDEYWT1tJmqfd9+9KVAk5fv2CXvL1MOugH8zcazCVn-rxrM0+Y-8tF4xhjWEncfXJOZl8zb7hp1Tet+-TS+UQNhC4xiX1LmE3JBOkU8E26OPyO5onvIuusc9kl5FBy9vsLvIM+lMJfb6hnwivgHfKIO-t8855Ka1e5nEzKhaHgUgAEZ42TPr5iVM+JVJtIyXO2I-oW3AeutFUcz4wXxHrn8RXYC8okJ67Fny4-jRLDj+qV9kr49T3xFvl-cfUhX92h6rLwxhIe3FZex7ci5jtn3fSp2fXZ+mdt9n7Z20OfsDPDzWi98DzarTwufutPbL+AWs0O6sf2pdgK4KRO9gC5z4gAK+nkefH6eEADaT6rn1AAfA3D+ut08tz5vJ1ZPg+fYQoqACLp61AIwAfUAk8+RWtFz5Xu1+nkc-Feg158TY69wTvPqDPKk+6pEIZ78Aya1tDPLoBhDc4Z533wRnjH3W++d5d+go4vzpGv4Aws+TG8CCZCbw5DkSvd3wc7YWG7QXxxHkTPQBu7UMusYybzQfr4sCme6ys3F7Uz13lnA1eH+EJ5xL5Mez7vg1-JQuD0sqb4WnzEAchfa64pF8A14iX2Eblg3URugs8cL4j20OATJfZTapN8SNgpHU6BnGWHB+4M87G5Xa0+AfLPb4BIhdro4JyAIvoxfBQByIDhgS430MXiwPCY+2tV8PaQ6253gqHX4BsOs5L6uWzaLk4Bbxu0j9HA7sAIblqN0LU+ds87F7ur0JAX2JBYGzk8qZ7ptyUjrTPItedZFUDJ+L0ENiknD0+MgDbL4WPwMJkIdGIGflhlAE6X1kNi8AnD+tNsvu7OP20AX57Nx+-p8PH75k3I-kYAkM+lnswz4lry7zjcDBj+IT8DB7el067nLrGK+1H8HDZpe1abvjTGuepbsaZIZ3zifsnfWmicZcsr5HLwhBnlfF9uL7dJ74c1xzLnsIVbOXQA0Qb13zaJtVfKdO5PcnMCzp16Jq27du+uZ5vn6tXyG9mMTUc+o3t2r6MCzXVCKjSpmKq0lP7dLx39tKjV2GChcl246fxyLjtnNJic18Ds4vN2XvoPfd5uIHdPm5A918-jDnbz+O99Av5732L3jZvUvetetgM4NhVAzvkAxL+w7dp8Bn3wIVr8-CFmV18fNyAv1u8m4rfDOGxtHr7P3yOAdRvPfeZHdOvy-l0xXti-bC2dkMkF4-Xy8FsSnXr+-99SX6P7yAfkt-Cwur+98F6IHx8AbiPTiuzGcrN6sZxL3h9LITux+t3AEff2ErvEXIF+sudeV5Cjz+-uwfCPuQq9mL6eb1kpiD-ILe3C8Yf6EvwFXvq-ARe4sdKH4UH1FjssrSLeFr8mH5GV1qLqw-JP+M49Wb6p-zOrg5zQP+uWMs-68P1D-rdXM9+-N98cr7xkL-uLfVk2fucJH5OAXMXiyAx1ObIDmIourzaKHIAlW+-mdRx53g3O7A+DJ56Bp99+ZqgIQ-to-KLOpq8lupUF2X5gE-N0+fvti-5If0tvqBDRysiH9zH7a3wcvm7PaKemgCtQGx+1ZXmobHNe8c8Lgbiayu5hR-AyOvj86P40fyCvoZA-JetQcg77td2KXi1nT-mFgCo755FyF3m2TPrO8X8wgGdTz8MnWvdK+SV8DGLTBxYcnbbWT++kMsvpYDWdToWAwp+ciVRIY+XHEhubbCsBEq8WzYNlxrAUfPTduv-9+p79z0GnnGAqL4CYDoKJjTyavm+bU9unrhz26932hAQ+NY2GvoCzQFleyfboGAsZuwYDCJ5yJX8gYZDQKB8987l513yXvtkPFe+aWEs94uozfXrkPFOGF89Vn44WU7ARs-bsBRrN73Lvz0g3oUAr+exQDu96lAJjPpffWts198zLYXXzxzsAveFej988oaIvxt5q-fVcBxw9p7bj6yo7icbPcB5xt1oGib3n1uM+U8BmodzwF4LxoDhDfCB+UN8oH7cV097rA-Q-Wz4DkHaiV0RvqzHTluyD8Pb56QW+-t+A37+rm9-v7qvzAgSq-ClWIEDGF6+byJvkr3Kh+8EC4Trk308yoRjERefDdsBRRb04PvSA0zumq95F6dH2KPlw-DP+S49HFyGr1XHsInXrGTndoGqRREfhOVbPFI0Ckxb6gw0dbuI-Lv+geclL7ut1DzoxAxW++nsWIHCE0I0lcjdzI8ZNbkYCgNhpLjDAIOoICpAqCQOSpvQpD5GMzYyYbfI2NvmzvSQeh-MY15Cly+aKSKEFGUr4wUZ1TUw-smvex+jt9lIEF1y0AWpA9A+pqVis4oP0zTsVeKPGafss-aQizEgdHfEK+5a82u595yrXuE-XvekT8vQENpxiftYPCie9sDUd5hl1sHm2vFJ+7kd586eRwyft5HZqBZu8d54W7w8HmaFGz+2YCiwFHVVthqKjB2GZT9w4EqbxdhlOUN2GuTVIoHlm0O7lGwUsu8NZR14B7xSgcbA5IePV1vd63d3W9pHvBqBJJV6wH7L1HLvHvDsumC13155Dzw-qAXNPeWcNnT6hAIRzqhuNqBPn9bP4I02bATwHFN2Z3ttr5I5yBbijneha+9d1zaH137PrkAnLmTkCieZQK1BBjBvGpCcG9bn6490icjtxMcBnsN0N6PmxiAZkAzZuHd9l05bPzv2DT3QjelX8TQabALWHqbzHYBYmQKN4vrVcbmtAlF+UGVoX6wLy3AbKHOQuQtdy76Qe3obopXGb+EMd7h79fzh4oN-P6Og6MXh70bzcktR3aS+U38wYFEvxJTkeAsTeR0DKM5ngIKxncAt-etL8FN52F02-gRXXq+zL9AD6f2w03t7TE7+XL8zv50V15fgxXGA+5Md-C5RsyxHiK-SG+wL89vKwOzFzpK-bqBhPtYoEvf3ugWg7S1mGDsu4GfgMZ-vxnMcWArdGR443zhgbXJSm+-C8QYHg-wggfwg-EByr8Qt6VCxJvv8A4faiEDVV7qB3UnrIvAM2GsdpR7F914dslvOokeP9GUIE-wr7kT-XouOADCf7lJXbDksnCtS8Sh9Ea3JTZclT-LyuNP9uYz4j0sQXVvYPuqJdY36aHyH7na3Vreuh9pZaW-k63oYfbre11xXMQHqRaOEepEP4-sckq56tAwtD6PVwUfo9VGzr90PtJEjaben9M7i5zbzl-uGPBX+54cerbx01Umqf3Vt+FVdLHqa-2gxBQAloSGglqAG390mtkdvRqu4R8jf7VqSa-BFNHgCviMJ+5ZHyL-Fb-ELGiR8gq7JHwLHqkfR3+1Y9C+JVZVd-i9vHI+Ru5Pf75H1bHhhA33+c48-t5MMz1-pn-Po+PN8c-6g72FDLUUYmG3WIRYFfIz8yhsjOP+n+Fa5a2r08bp4YFU+g-MUd4hmyMyPI-Gg2Qg8PU6swPwWNcja2+nMDGB7fxmA-o8fckBfqcDIGTP3mQXGSJhSSyDS8pT-2hyqrA1lO0sDmYHGRDlgQJpM5oQmlZWi2P2MfoV3YUBJpcud4PDXk0iKFQj+uoC9YGlZxSnj5fPSB6U8-b6xXxyXqbAuyB+g8LYFhXwsgcx-buBb8tb-5X-WdmvWvAlBja9PQEInwYam7AulOjnE3I5Cf19muk-RfOAc0sr7pwLavl1fE3eHRUxvaplwjgXmAmYmBYDj86xwKZfiWAhOBZYCem7Lt0IVtbbHJ+oz92UEVl1aflWXS7u0jk84FafweboevIuBP5M6wFNQOk-knvcJECe8tQGOfxd6JqAyZ+9cDw7Z1R0qHoIrN5eOqCvaLjly+Xlp5H5eletUC6woLL3s5rHs+B9dN0o5AOXLge7UueCX9zn7DrxhNDPA7RWQ1k5o7JSyQ3nrWaFufhdbYHzN1efnMPRu+y9dar7DT3Zpi1fDZe5X95oFHR0PgTdfeaBd19QX5iZHq-jiAjDOgPsvy6T22gXptAqC2sV1-tK5eSXAXCA4H+PX8T7bIWy-gZhlMryGhcKWb3wIfvkPPWMWk38WN5G02iVqhXBb+6FdKW7wX2otrfbBBBH+8oD6P2xQQQVMX-eyah-97xeRZfmxbOEeP9s1V44IIOfDb3QdBBm9CEEO904QUK-UhBV4DRX6MZ1vAYyvd6BzK9boEMIKfAT73CXOOB9BKafQI4QUw7En+ar8eEHKBxFXm-AuCB2YdJM46vy1fhn3GqS9d0gYHMHyI9qwfeh+FmUqi7IQKtfsWHdH+jdw+D6qIMdfilvDRB+QstEHCHzVHrogyYBUh8-lYFb3zjnIfDyufGNhMaKH3QxMofFh6diC0rYOIIH7osXa0ebP8wq5j9xTfp4gnn+5goGdquj1zHtEfIX+BicRf7WHyLfqv3SJBAY8pf5Bj2dpiGPNx2HVtXD7JIOeLheHEquQDMMkHrb3jHkNbWQ+uo8df53922fvr-TMeAqsIj45jyiPjXHLpBYA9Lf7D32t-iWPZd+dv8FMEO-3UPjb-DI+5v91MFu-3Xfn3HTd+AyDt35aryWmvOPLseAGcg-4Gr2PftznIiB1JcI-7GkjKxosgirGyyC9q4fINXjmv+deOX-Ed36YQL9-mn-AP+FmC8IGTIOz-oRA9auAj8LM7D9U3HntzaUBSBF7FzN+X3Hpsg2rwcx8mBLbF2OXAtjXZ2S2NU1Yt-2vHvs7W8ehzt7x47H0fHvLfSXKM18GvZHH2LVhTjUtWZx9R-7gf0yHrAnei4Natbj60f3GsljXG5BoE88E7mrTU5m8fDTmAJ8I9qk1zxrpv-Uwyg6sVLowTzITnTXM-+gv1qE7gnxBPuf-OAK0zV2a6VQJv-rWvdE+au8+a5Ei3c5tWCLdWZQlCiKCJwYnvjjJie+X9--6SJw4ngmfKl6PCZ5z5DALfPpWAOLWAk9egGdAPXPuAA1F41wDL4iIAN3PiXlDk+R7s+gF6INgAbXlU8+ywDhBjgaxQVAyAihBRAC7E5iCV0eBKfEMWAhkWXLeAW4tK1zNXGqQolca0wI8zoa7Tk2gddqDbB1yOQea7O5+JGtgdbAT1awSafDyeRsDkoLeTxg-toPQfs7p8bG4ygK1SnKAj1OqTcIl747zBLhTgu0+Tt9qQEu3yhQW5fIj+Wa9I5J5r29vtmnfSBVH88l5ZTzRQcKTJ4StkCRcEfumsASnjV7me09TsFAejlACf9bTWvdczrL911vUPjPHkyFIh8z4oiUt5oEAu2BZKDvQGhANdAT03XqehIcCv6YbyK-s3fTr2yy8jEETHWSAVsvEL+ALA0gHhfyDRl27SveTqCuh5jALswXkAoaBDe9uRag1Rrtqh3Cc+k0Djk7311OThXlGXB5CDzvyHT3QAV9gzABuKg7k6Jc2aAcMAoFOm594AGWPBewWAAg92PQCoAG-YPuwRLzXk+2ADYMHUn1GAS6g0FObAMWgHAxmmAQHEP7BmF8nz6+UhfPo1iS7BKEQPz5bAPWHr-8FECAFs00G4szA9jQ3AUOi+8mc6os2vgTK1BcqZwCoL5D1wg7FcA8SenDcqV73AKKWI8A1EB9l8Hb5KQKUbhDrKWqrOCQL4U53E2odrOPmSq8Fw6KQLQvgEDd4B0ns9Z724K4vrtA8IGCIDIgaOz0AgfzPdEBss9ePYhXQVnlJfPvBivcwQoX4MyBgXzUy+UoDKcFwhR1nmxfSi+XwDoQE-ANfgXSA5h+ttdCAGKXxlvtrjdU+qOCAm5cgJ1PsE3OnBPEDyQp74P0vncggXBjrsScEEemMgc1gov+spdC85bxjpwWnXV0+qoChQGmP053rXA0GWMc8dQFncyfngnPXnBJbdMl4x4wkAcQ-GImsu9zIFWwMsNjbAh0B2oUql4lzzhQU6AraeSd89cEOwINwTPXQgs3U9VqZZP2EGswQ+0KAYDx76tz2uzlbrHMuRngV2jNE0a9n3vU8u68CK97LJxchgkA63Bm8CUwGlfx+fmunWgWJ98BUYsoKW7johblBwxUsoCF31iimdTbJqgiINs7VzxFQfgAn8CNd85LZNlxLgWqgsuBboCz56dQJWfrugvTCQ5csLKsIKtFsgXG1Bfy93H77oBBbsJ9epGgK8vUGX1zGgVjnCaBET8SN6wBxmgfAHI+BPLcZAbzgKHtmAvUtBICDx7brQLevuvvD6+6aCcN772xbQSY3VBeFaDZv6MdxJXp2giTeGFdlv7deXDpnd-YIubvdxX58d2e-puVDA+b39xkFvgP+luQjeoeM+9xV6Y32YXqsrdzepr97pbdf3BgQ+gsWO4iCsiHzELlbgODag+0MCW6aKr2IvrMQpH+Rndf7bqr0Pupy5VDmPmCRkH+-zGQf+vZau5R8Q-4nvzD-ifHWZBgatBb5DUV0XprkfRe2h97M56+2tXq0mArB7QhaIGkDzffnsgw0Yn79BubcgPgkqrfLiKZVtA24HCz4AUcLTPyrwDPF7p5zoNtm-L32pODfJ42nyZwZJA+SB0kDUs5vUSeekQQ9R+JBD3MGgoPIISnvBSuVBDXH40EP+XnQQgwBCKCjQGUf2RQdwQ2TWTWD0UEy72Dvox-IpetZMSl7WQJRQZFfXFBiXsljL2gMFwal7WiGNacL76u5QK9q5Aj0BT-9ggGsQx9AVIQ4r2xUCXWRyEPyvrUTRQhBRtuNr3k2-wMuTcG8ZRsF77zXyjAbMvHZiHz8LcEHtytwX9nJIBzPpO75-r1XTsYNLD0U08lzomEOG9kl-EdudTUy4gakOyao+TGOBwUC44FFGzfJudQD8m8jk124vgK8IfBZPYm-sC5n5r3xgLq6jVsBee9IyEo5xADj7g47OfuDcQ6gr1SIaGgmcBBkkoV4SxxTQUAvTvB-3pUA4wgKYJkUQ44BUL90V6Ys03Afi3MeehLd8X4-31YXLmg0Xu9+8yW4ngOgQSdA2BBF4DzoFkIMugRQg6G+tCDCxaeHy5wdQvAYhFxDAw5I30h1JSPHshTo11HY5h0FflpbbhB0xDr8EqSzmIfeg1YhhD9Q77TfyXIap3SGB4ECqv6Q-1AgbKvGm+AiN-v6-oMRgaAQ02eaECtA6owKKPnfpbo+1ndAsGqL36PiFgjReQx9os5CPwMPjaPOz2Vq8xH5fEOdbtDDNzObrdkcGh5xgIbbPQUu3yDAdYimxVinHncLuPq8BAyaP0yDiaXUUBZO93raCRy4HsJHN5BYmlJYHqgLiDvTg7gBGwkrH7ry0TXqH7XPO6FD+IHZN2c-rk3Aj+HOCYUFBEOabi3nUoO3j8U57oEJMgULg2D+ac9dB6MULLXkx-a2BLH8g8G-9UNwdPXZte7kDpSHdBz4-trvAuKnsCaUHZMzpQYbvWuecpCKXqaf0lTBuvTMBUMELCFCo3C4tYQw6mIRtuzZLZxaNA4QoYqThCNKHCoOTgUHvAZqd1NDKFmv2afluvPIuucCmzYKoOrvoXA2u+KqDj55-k32bs3A7xCgnkq4EdQMLhhQQ1Pern9095X4KbgSEQnq+kl0Q4EBULt3qXrNG+SBdvJaREN2vlpAsUqzuDYgGGoHmnnNSV1Bi1JwN57pQTIb4Q1EOVz90Q43Pxjfv6g7x8gaCKbzXf1iclu3RKBMYCB57Ff1jQamA+NBuU5F4aIUw2HlNAsYh5+88yHnwPbRmx7FcBg+D0WalkMcFnfAishpEwEX4Qvzxvh1Qplm7Tl0X7gVyG-iiQaXu2w8KiGNn3l7tUQpfea5CDwGVoOMLpAgoSCeKl-h6nQKwrm7zYEe-yFP97IIO-3j0VNBB+38rSGpV3N7idLS3uc0YID54IIu-gQg-l+RCDcH4aZz5zh0Q7ju2NVuyFUUPTNCyvbWBjCD2V5EIxPQfObPA+GdMvoGI-x+gX+AgH+gEV9yFiZyPkgsQtTu5N9dX7h9w3Ib1dIRB25D30FkPxYPvpXJCBx5CUIEsPxaFja-B5WmP9w8pJs1afs6-cvuUGC7UzE-y4Qc6mCQ+mW88t6h3kMQTbHdXGrxF0hTBvwUdhVvNDBj+Me+5YYL77jhgjQ+g-d8MEJpnZ-qsXCKuJGCOJpkYOz-Aq5SKs9ORlXLoM1VlslXJfudGCxf4MYJ9-PYfBKE5b8bi6Vv2TQS0-fHAtb8urbzTUbfsf3Xx2-GCQGaCYLzjltvOemghlGaGiYOKQd3hY7eH4cxaGmFAloWgza+mpSDahTTv1Sdio9FpBdSCF36aYJUwZ0gyx2HtCe47u-w3fv0gxCOgyCWb7DIM4fteQ7h+3qtD4683zHgSRAyP+I48Gj67V1wHkRQ+P+D79IYbj+RfQpAQmWKAFDnV6MwKoHsrfFmB4VYlGYqP3VitCQ9vahO8o66Bu0izuafTaul78kKGhr24HuLArD+Jj8pYH4EOO+LhQgFB+FDU26EUOw-sRQpy+sg8686u3zeXglPV8Bnt9I3b5r1ooYigsXeDFCzYH+P2YoaYA6puId9QYGR3y4IZzXfFBjEMU76iEP4oWtgp2BFKCLwxUoNG7l7A-XePsD6UGSELDIf2vcVB3a88n7Jlx8gdmXAs2UcDa2q2EM9ITnfFEcOlCGma0TAiHpfQvee2n85KH4f0zgY-nAz+6fsbm6gWQsoWHvMz+uUdByHI2UagaevG+h7y8dWzX-xp9kM-GR8t69Pg4+UIbgc57FK+LlDmtIWoPageevZZ+ncDRiFlpywYQ-PaKhtBCOSrDwMdQRQw93BJeC8YF4FzGjsdfRveKX8Zo5+oLufpebcYe15sA8G5f24oWXjWYefzNI0ELD2NIRNPbKB-9I94F-P0zIbBAuaBOZDvvbbgNfLnsPLNBH5cbo5-XzujrfAyjuRaDxPSIZQvgTcPDhedRCP4FovweHkfvX6OJ+8-4Fn7xBfhfvKohwCDW0F7K32gRAgw6Bq1CaKZbn3hjoCPRGO-aD1v5IIPwrvtQtjKIrMx2YqQIujpOgz2mp1CkJIExw8LrgghdB+CDoD63UJXQRegzEerocOyG3O0gft0Qp7+fZCnoHDkIegZQvN6hfxt3wGObwTslOQjEed+tZyHYPyBAfQdRchkEDr0E74MrAdK3Z9BND8jlZvoMkQQIgtYhMiDkf77EOvTkzfTh2hfdzK6kywdflZXQmhuP8XX5KjxgwQbXfRB9uFKaG5bxcrrTQnUeyY9zLbt92MRlYg7vuGGD16ZRvyKmvPA72hSbkdMEEYLtHkRgrn+UFpSMEiNmzujJg-Q6gv8Xf7C-zvppuHGw+6VcS36is1zqC47Dmuzh8Hi7y-32Sor-I-umcdLGzeHzV-jl2dt+l-dN2YU-3bwqmPfQh6Y8JMHW0PKQbFXYVW+zCzf7yYOe3pezF2hjcdZ36-hwAHvKrNI+0LDnEGtILXftiXQOheR9g6HGYIvIdqvMk2XQsD34Tx2XHlPHI1euf96myCwIh3gnQ6P+UmN76b7VwojlC6b3+Ro8U-6+YOwgQurd7+XN9NSYv6RB3nzfe4hAt9z47kQIkgXgQto+2Bky-6Zkgr-is7Kv+TAk88g01BQgD35FY+nGZlsbpYPTVm3-EGuHf9s1bUwL9euyA3fyJWDXx5T7lFyidgiPBZAEka5lt1GZnVgrNwk-8FSHNtCNPtxHJ4+6-86foYJweelBPbBO-ztu1bacx+xh1g-TmRCdEJ7U12Qnvv-IE+jxhpsETYMwnlNgo-+M2C8J5Q43s5kywxO+iV9BKHaARWwY--AShLsDgiK8J085vwnEWuuONdsH7q32wSbgw7BNLtAAE6sM7IZHg8k+kk9c8Fm12XPn4kJoBn2DC8HfYN-IeSbFk+fJ9y8GWLXewS9PMthAzCK2GFeALwU2w2PB8ThFUJ19U0nkq7R2u8GtfKq-FzrfjDgooiRk9aewDsK6thbPWW+RyNOlgHIIxwTTgrHBpfYuYGVAXNYUxrUraBl8asGr9TkbunPHAh6JC+WHJZzZPH5Q2nW2ddVAG4EKSbmmvZy+8S9yu6rX00gWQw0cyOkDgvZT0L8vjPQ5khuKNhcENd2aTryQtfs0Z80iE-NTjPpbNKoBnddQlRZ4x01hmfQaBquCGp4Ezyann4A94yAQCiz664Lv-iPnPwhtikPIHtLwSCm5Aw9W4aC+GFaEMwLuaQkAciYCMoFQ+2PJikA0FmjuDyGHdn3AoolQmXkHLDMh7uoIJpulQoguY59v553ULQ3hInLNhJJ9-2EHT3zYTufDPBRbCaT4rn1uwTWwpPBPJ8U8FPYIknlxw2th7J9VJAfYLuwXUAjc+sDcLsHV4PPPsCnGhhV58y8GCcK1IpXgqaECnCjg7zAM15osA18+WnCmDDN4OPgXVQtvBEK8GF5TUK7wYBfKI8BwDCyGWMI57tYw2VqI+DQypj4LFdBPg9MWoN8oHxqH23-ph7SmezwDSCFwkOXwZSA1fBEKCX4Fdf09eqIggEBckCPN6KHR1vpE3Yvmh+CsL4AEJ3gbhfash6eY38HWXy49qqnCi+ktV5TLO33XwUL3DyyfF91Z5MhS3HuZfbWerF8xL76Nw4vifgtRuZ+CejpIwI8bvXLZkBfxC6YH2KWnYUCQsfm+7DG4G2L2IIXWZWLhMS8wP4GsMFTpuw1Chlq9BAFV0KwoSCQ+QBB7CY06RL2n7v1wsi+Kkd016vBy1gXdAzSOusCqKH6wP2gmoPeCh-t8t2HPsPo-lnPNkhXpcOu6+zjbbrHfSv2DkDnQHLT3vesSglpeXTd2P4JMV4oWfQhsBB5kmSGqQx3yFUTMqBM5MKoGwnxU3uWAYdOQ6cz3phoP73n3PMqhyUDo0EU93qvuvXAZOSw8jCFpgIdIRmAswhwets74coP+4QenS0Qe6cj86SSxfoZWeXMulkB8y5JwN-oWAwguBs19lUH3pwWvk5Qp5eWDCejYQ51HofudY1BDUcwiFtR2IYcF-Lu+zLC6wqElQHAYdfIcBnqCOr5JEL6wpwwp5+3DCMO5rAJM4QTndIhNX8+N55kLQzvIwg4eTX86yESFy6oTz3d6+o39FoFNoO+vqlwwahOjD0F4A3wf3kDfcl+InCp8FUvw47l3JHMWD388EYi5w+oWtwwTuR6DYi6ZMK+-tkwtE24NDqaEveVKYdsQu-Od6CSmFzkMlblyPDyy6fcqmG-6xqYSsQ+GhhytcmH4YwRgZvghrhaP82H7HELDoXu-Xl2pR88WHYwOswbhmWzB4f9Bx7uA1GFoaTXKytrcWt5jHznHJRA9zu1ECjfZI4ObllOwipYM7DvW5zsOt9mxAtW+Ti9qdgO+zLoYZ6FAhut86-r0kINvj4vcJe+3DfZ68sNPYZiQlLOoS80s64kN9djCQgPmGFD+6FxLwzXrzvenhv7473JEWWFhvCgrx+D7CfH5PsPFwY13Ix+C9DWKGz0KCfidwyyBtS9Sl4MkJbbh1nSpeBc8K-Y1L3fdl9BBK+TnN+25Bm0jYaWfZb2YhCkeFOkPvzrbvIu+JLg5s6f8KnXqvPc5uy2c1s4rZ0-iM4Qsf2xPDk9bh7z2zlMvPUhMw9x05vP34YUaQvAOuHD0oGNXwI4VlAuNBN5ce74fNQG9rWOa9uU65z6GHL1NYSFGA6UY99lSFwg1VIf2nbShX-CHs5bzyezrqQ2sBjlDM9ZLX0Z4YD3U1B0ZCPl6xkM2vlag3uBF3soiF6gMXwgkQ-nhkLdkiHX11TIcxwuFuFX9xGEQ-3pDlLwpqhc+8n75s9zrRvZwoahMnhSiEf3wAQSeWIBBz+DRZ63DxE3jYws+2LHcYEG3ALbIeDfWJhMicEzQJMNQPkkw9SBz0C7eH2bwd4bgfM9BL6D7qFEHxD4X9AwRBcYdKmHv6yfQQHwnJhr6C0ZY7kOBgfUw-chbB9xM5HkKj4SeQggB2NDaWFVb3pYacQvzB5xD7+6WYPxYddXNAe-D8nyFCQIIcJvBb3OVgcpqJsmw2QZI-MvhDzJJMLtcM4AcCQ+AhwXci6E9yxLobjvJ2evXC404wUKK7gJAmuhoOVSWFXv0ToZhQnvhikVmj5EkKi4dIbZD+BVNRrSiDy7oVJAuCWd7998EbAycfvTbH0+w9D3L6bcLhQZ4-SehtJD+cEd8MCfloPVEhR-CWu6YoPYIZWvTghXFDv2GSj0e4YhwtOKcbDdHCZxQKJuurGwelKDoHy672LisJ-A3ezg9ZSG4COyfmMvU+hXkD64pBR1m9hUzDMu6ZdWDhO2yeCPjwos20RtgBFf0LoTgcHUyhKUc9P67r0rLpLDKyh53dv6GKoJigeTw4Mh-T9QyHqoLgYbPOEZ+Dn8WBHIMNIoXevMz80z8INyQFzf9i+vbPel88kGFef2JEeOQ7rSioNOBG-L1IYZSQ0jhPbsXcF3xWyAcNHKjh8vIJ4HgZxbCvRw+EqWVDSC5CW3mYnlQxZiBVC0vzoj12EQSfEqhpuCkoFD70EYVs3dZeaAiE0FALyTQfKvbMhYvDcyFz7xaoRErdkO7VCdeGEJWV4QcbFQRbX9pUTyFwBEZ1-DfByL9tRF37z0YdWg1C23G8enIjf3OHmYw2ahFjCaiGgIMWofUQ4t0tjDbKKW0wcYR5wpxh2Fc1v4gj0XQYN9YdBAaJje5qb1xjgEw+EeQTDTv7zoORHnhXVEehm8mOGroJIQTEwjdB5CDTBHboJsQTbw0Tu1m8BoH9EIs-orBL6h5I9RyEo337IR9Ap3hcmdJiFCBwIfk-rIH+ZoiQ+FQQNcETDQ9wRzvCYIGw-z8ER+g4WeX6DI+FujS4PgBg+LeQGC8aE0NAJoTj-BUevTD8f5k0LyYRTQyDBrvCI+FjMJkdmT2efyI-F5D4s0O8wdVvOn+po8hw4z4LgWoFXG7erP8+aGEYP0dvofLZhwtCdmHNkR2LvApPFcA2QLlyytGloSEgyOOwB9+poK0K74hcwy8hhodkJhxIKrfsbLPfuM01+2JcYKKrjxglbebxcDaGrsw23nPxZncwxcGAouJyKQS+HKa2ALDvZbT-3PEdVqS8R5y5Di62Z26QRCwoseP-cmkG7iLUweCwgauXtDLR62-x0wXhIkUkvSDk5bv8XRYZEIz9iaMCryH7v3HjrnLILBBECbiHp8LuIdmpC9+dR8yWGHNkaPi4g2Hefb5qWEl8L2Ri+-VgBuyDjhFqrCr4dqfTHB3rswKHF0LFLvHnCUuKoCHkYV0ONPqB-Lg2IgC544dvkS7mGvLAhr7DK84jCIgQm3QvjS2Xc8MLofxSDsrAuD+KdCHH5SaXGEX-Q1bhB6CQ8YbcNn4Z5fN4GS-D5hH7mWMASaAheh4Z8+qyL0OO4TnPbYRH7Du2438IkIXfwo4RVnEeP6xPxbXu7A6W2BPJUn45GhPoVJQg4Ry+dWUH82Rm7pNfObu19CURFvCN8ga7vT4R-GRMy7P0LR4YjhP4RDWtqn63N3JtFXfG-OoIjPeHmUND3ra9aERPTNYRG2ULJ4fZQinhJ68Y96wMLNQQnDbf2ScM1r6DmxJIenDKZ+dqN8RGzP0JEfM-NgRiz9q4EBEIIYQq-BoeERCbRa2oJmEfag-TeBz9ov5I9wRDvQwvgRilC724+oNCciwwheBf8Usv6C8JTIYHg0URP-8F65g8MNITVfCqhAxNhGH-ignARkQ+5S9Pcfz6zgJ71nkQ3YeqRgBqFlORKIS1-WDKBoizRAdfxpAcAQvB+5ojUX5OeDArj-AoxhkFd-4F-SLeHp9ImaWIMjiKqq93VDsdA8wurZCzoHOMM2lnqHOMRsidgxHoxztkpjHLKuE6D0EEuF3Q6ppvbBBCCNLqGhMOuoeEwq7+Ar9w+Euh1CFsYIm1OAdk9WbpMPfRhYIz6hh6DvqHfS1+oZg7f6h1+tnN70j3JoVegn3hRudb0HFMJEQT5vMH+ngiBR6A0NtejXTb3hF+Dcb74QkaYbOg6a+MfDWmEY-2mLs8rEcRPS4vsEk0M6LhOImchU4ijZFZsytjmT-AI+XzCXroWIJ4od5XJQ+Eb8NxEux2jfvyI7mheGC9xEcrhWLr7HYjB3P8TxEpTVZOJEfEFhVGDDmE0YOOYSdQ+jBth8Jf5K0MuYSq9KA0NzCOMF3MPnZikgpX+nh9l2bASPqnm2-O8OHzDgnaBHzAMDuzX5hTj04JF38zt-BRg2TBZh8wWGrv1WtpCw67ecb8YWEpHw0wQ1vLTBqmDiJEVyJ6Qb75Qp2TY88S7TVwKPrq3GiROq9mT5J8IYkXeQqZBD5DBj7u51roRxIloR5LDG3JUsNaPjSw2PhyEcFF7KkgjoZjAllhK492WGx0M5YQ9XSLBiTcop5zyNL-rfHcv+H1cpsZHjxUNLTlA5kf1dpWEo9kywYj9bLB38dM1bcc1k3lDXZmRjBlSJ4kAPEEhDg2fyG1gx3oKCRX8q-lYEYeKh1KCSsPwTkokMGC+NDCPD+sJ98BtYESOAIBOsQwl08BOFTK1uifciaxgKJ3MH89J105x8BcHhcjm2BAUH-uxQI5YwhIRq5jAAkf0KShKOC6qziylj9ffyZWD3x4lq3ndiP-fVh9yChab+AHgiA1g8n6ZoCsPa9q2tYRBPW1hvA9uIEcKOAUTctTn6mrkpDb5qwoTr6wizmk2Cp1ZiKJ1RqzXENh82C-uHOHnXoV2TL3KD-9MXaxsOEIUr9aieR3Nv-4JRB2wXAqNNhfHN9vjIvWD6LubQRo6lwoFGgQG5yvncMB6Db9us6CRDsqhtYf6gylhPCqhoFp4cOXVkeVvcrBJKSQOvtIVOAGxJ9H66znwXdjUA6Th-QDZOEp5RLYfxw1thIk922HikV3jung8ThMYIs8EJ4MbYVEogYBWACc8EycIewfKIsXhioiMU7922kYQ-AxgmBUMUF4D4IRkUPg-oaTLs8W6PyJlIMW8E548r1WKRulTogdvlAmqHjC+IaQj1m4Jq9QBhws8dXoawJ2hvq9M0hUcUjXp5I0zqOBgc16GzxqoQOvBAuNAgGxRCLxrgjB5zKIZSrAq6MIjHBGShFzmAq9KMqy8jiphT31dCqOg0ncHSjs4HWSW6UVHPKVu0dBKQIOEW9sBlgI5RfXURlFpVDBeMxvFOB-StG0F+8NXyvHYEtAa6RE+FnD2DHpLoJZRjvdcOpUu07YWp7QN6WdCQbYhGWKEZ1wm8uUb0oKHPJ2baFgbGFRxEU4VF8ngFgUbkPYAadCKVCKgJ1wEBsfNOMCjOIrRdxaHGo1anBNokAbCatEMuGiokwoWxRR+E2DDwWMfYFhYUBQxVhirDgcMhRbd6R70UzpjBFv6ukWA96pWJj3ryKO4JHrNWfAZhUFyT-GksKrQcFMq96Ag7qVsOEkSl4flR5U9nCoQEDp4TU7OReU0kDv7ZVy1xieVLUgoIxlvABPymRgHHMIqr5pkKrZn1QqqLsTCqE8keODB5yLPlloUfB3gDN0FFbmVUW16T0qmkZvSofwGdoO-UMwqC+hP8pdTARTqRSBl2Fi9KMgcJgiyPVwRO4-8o+iicm0ebH6o8poEog7brlFAK2iGo2xYUaitWgxqNjMu9AQ7YcajVfo4fhvyDGoq+CCaiPARhqMCKEW6cvI3BkbJoRqOWWDGo2EARai9j5zQH+OAGo364Qajfrh8l0jnI00KNR+yChuD3WDzUcGMAtRlq1G1HvxGpPBnkWh6Svh-5Q7Mnq4CSSftRzMR+1HmRGHUVayTyuYvh+ECdmBjEYlAcPB9zDoHzrmE54uvAHKintwF1EsqXXgLlQHMAqwg9I4gMEJAj2QWx61nQLkLcCgwEDUgUnQin1ScD66Asav3AEjAbSA8+52NRwblo2E9RbzgRMEWoS5dPMBL5gj6iGhAIvzz7th8Y9R7-Q3nCgTBR6PWhNpkt6i4sF+qEv4XEInDQXpVX2SvqKz3DZYMZapDZdXbQKmgNOURF1iBj1tmAoTSmsLvAL2Ux5BuVAYzySgIfABcwJk9+VACsIPkdLKUyGbFlJtaLRDhftTIPSeTXNY2L7yL3HlAadnWO286NHjW1vbGhou1gGGi51re2D-QISoPDRdkAVgA1gB-4HrASugL3hKNG3Ql9FlGxbt+Mp8SNGMaNweFJogN+yp9J3jioA40QqILjRZOUG+jc8D40UBffDR38BCNENoFE0cZUcTRoeJJNFdb3UEhcooFWrrlSNHwzkn7uZopP6hSD4OqqaOwgOpo-qAmmjeNE6fX40U6AITRHgFrBBiaMpTlRo0zRptDocHU5imPvJoqzRkSAoGbKaNLYvcQO8BkUBuNHqyhw0R7QTzR-oA9NE+YCI0b5oozR-miJNFYJXZnHMjFA0smjqKYnvXcGC33RDRw00nNGxaLUgPFo7DRK2BcNE6aIE0QRotLRBmiFLr+UGM0XteQLR1-duw4MaMK0UxoxyYXYca1HEV3K0TugukAmGieEhaaI80XVorzROZB0tGGaI-yK1oosg7Wix2GeOwK0dnuPNgLgRqkpLiLbYoNowrKdEARtFSJDG0bVoo3k9WjUtHCaOkWuVvR7Bk+DLHhK4BLuFHNQdckM9+kAraJPDMrjCxQvGpqS4q0I68lrEZFIXzgDVBI1UTkUOQ28hzTAap6u-iL5Eeo99Rf6i+-D00Mi0d4gG9RZxVd453qK2CL+ohUg8zww6r70HpYuuorxR3PDs6iikJASqFo6qyxJQFdgwVAe0d29PMi1QhQCTz3BMUXqI2ORvJcNsE0T0nKBNYeuwWvhv8qwAV-ykE8fAKH-9U2Frj20UV57V9RYmCRE4mVjAoJSCD8gN+Uv8oa8LicJFIi4RBv1fFEAALY4TmwuJhQuhzsFmJwM4U2sBoBfHDs8HycMLYVbXYThF2jtPrR4PLYXF-RJRD6tE8GN4IbCIMAhXR6uibk4kcMSkVPA5W20xUyBEYDVg2nWdF9qClDkeHB7xnXhSLeAaxRtIwHXew0Fjzw6s+GHDxE6iCMTQVOAuviz0jaxZAdUOHorwhjuQtZzgEucLn3J0SYCBpSioLrD4KnyF4tEVRPi1yiFAHwChGfqBzhMFUhypeqJz2Nc-Cyqvulg+FgIMPAbK1KNaDqdz4JtlV0XHHo8ReJeilqEeLXL0e5nOVAo5VT5w16NJul8PMvRuejGlF+FVVUUWGNcqZ3A29HmqBEutQcRvRf5C5UCnlSWaE94dtaQ75RvBZtSDKg3orvRLXCdqGEWkH0aLtXGei5U89HE6R8SMBVVfRnRxh9GDlS5NlyXAysn2jLwgf8Gj0Rao8fBReim2jrrRnWonow8qi+jVT5TNAoqkwEaiq5+j9VGMXXtEWvgtiq++jI1rcVRMqrY9LYaEfEf-ARXVv0cNQhfRQvZchhaVVc6BMhXfRyBQYPb2LRkqlAFLAYicDD4KXDFkurGtG3KCXZmtG0pR-8JRdNrmdGtIDHr+FSukuOH-wLw18DHbs38qo3uH-wc+jgRiRVQrwNFVHDwsVURgqf3w4Fl2tAyqIy1krqXVTnWvO1FF4V+jyAjoGLfEeVVNRhcn92zo1XQJfsmcG-RRK0tkilVWuqtgYtXhn19YwqdVQjAV1VQa+xGVvLrGVWaqiNVADI3owQDFSGMGqotVLbGVgIQNpKMMUmGEEEI22hiAghhrU4Mb0cZqqchiKYzoqQzWhHo0UWCo0+DEzjGH0WRqP3BvHxp9GoGO9GDQYpoSD+MuKC4NyA4r1Qr5qK0D4LYVML7WhHornuQujlQBN2F1gMzo9Daq6iRMo5QDTKqt-FxhAYiwmFDoJaUSJLEwIvJwayH8dguody-K6hkX9CKy+F1Q3uzda5WbvNUZEGCPF0fgfAz6XCIM8jxhBJUfi1Q14TCjsVH+rxzxPhfKWRsPBygBEqPPOCSotjMeqcsVE3gxxUXLONLhUiCjjjByjAOBKSRUB8+Dk7RtGJGMR0Yteca7Z6wbMOBRUVWSeYG+YkymH97RZCKfYGmosk1YeqNhG6Ecp7VYxyKiJsSoqM2Meiowph9DsacrqzCguNlyHbU51R79g+QVOMUdRZFY7HxLjG+cInltD9dsUEJcR+6p5z1Aj3VJV+60QpjGOViqiLMYsI4kMtCVFdDEJGJ8YwYxqOxvaoiIHhmEWccExnxidIaWbCCqJ91Yhgkb5w8i7F3+MazxMOYmJioRg7ZSpUa8sGlRQpYnjGESm0aIagQ14eC0dmS4mIpJBt1HnILQxhI6S4Q2iFq3eludq832j5CNx0coojrhhGt2yi9GJhMZ5MOExpZJF2F2PkpUXcYqIoFIp-ISUmPhIRoPGiCZxjqVwXGL5AVsYlEh1p8X9gLGNwDEsY8pi9O92LhCmPpGLCY1UxYpigUHmeRJMVKY8y0GVw6VGWn3UFm6STlRJzxWVG2NUZUUWge0x3UiwYQ8qOW0Vw8TAs+OjYNF0v1tETB6JiepOjF9Dk6O5DiCYuyqRoiMhjbTwOqOWxVnRKbC9FEc6PdArxQad2iGCKXR7gH50XSYcBRSKBduriYImQQFHfZuWlDYBq1tXd0QsNYyhGvAXSHMjXcxFnEcSGQjkqpHWSVPVJgIoj2LA0OfpeWSbMT8fcHyRnD94HiCJZqF8kTFOgGVT4EcOWLMTPfcQxat8DWpO2x3WqoIsuIRRtV2of0Lr1O+tSK6n60oCZF9D1GiwYkOaK2YHdHhQMqLMYY8NavRx+JjOMUg2jDIo9q9uiTPDPrSpWlYY+cxtKRtRpdMNYwT9pP0R6Rjl9GZGLD0WihHwx43J2iEb62vAcpudG+mcBgaGLbVsstWI4bIdCliVGimJe+HwgiXqgp0-zG-eAAsf0YoCxCGws9EvXTAsVD-QVq6xicXRwmIqFnz7ZO6ofDkixKmLPeCqYgYxcxjN9hamPVaDqY01sKsiTroQwLcjAaYmVoRpiBjE2LCGMQRY-BYRFjKeSonTJuhFwiCxfRiqLFAWJ56s6IOixsPQGLFPY2eGsxYgKIrRi3rY8WPipp0YrpahJ0SDF+RF7ulIvL4a3qBPzFaiLhNu9tCYxSOQzjE-JRcvPHnajEVERZFpe8LZcvBY3chQhcsLGkrA+MaqYlgoTt0n7A81SowV-VXMaQrwlQ5wWNN3N0YxCx5xiNjEmWOuMfXkZiaLdCMKGpkQEsf5QISxdCkRLG8wLEsVjtdCxm6JfLFkqi5yNumfBRxljBNh2HXbKAsY48kBqwcFHSZFsmmUsJixMt0vDpSoTitrGNK5W7wVjKjyWIUET9tdI6dTDfvaGWPeMcaY2IGcPtLvqvGMAoFAUKKxmxi8LH21gWMfw2ZFYYOIu05iPA5fsIg0Cx1D8fayqWKmSgwbDSx2l4rs43oMFUMJY3uh-A8RIF1ARh8KpY8poWO4rLG3jXCXlb1WKxi-lGHAdLESsXbUZKxsIAsMZt92Duh-kUKx7RjRLHLGJIsVtY6bagJjvLE4GKKOmlYtIoMljY9D-oJS3n02Ub4cyj-yFmikKzLAQ4Ch2FCejG0lwsWHd1HF0Q7RXlocRxXLoBQJQoIPUcOgNqR16o7mInBWCinLHIWJcsRKA9i43FjRrGxBzxUY4zN6xXmg3raAWLKsTBYgihFKjbjEdTXuMTKYjK49KjXQQ1KNjOjaoaxqjpjBwTsqNmFK6Y99uEowPTFdaIe0XiFH0xoGjRJQJKxg9E+9ZZ06ZjJWyZmIbsDeQwHe42dMpEM6l-4UomQcx9Xt-SGRlFHbqFQzbu1UD7YwBJ3wAZWbJ4RoLxeHwNmOFnq2YkF27asblEkjhdYVv-UT+1X9poGPSPKGoZVXsxcW8wH7PG07IWxZPKxV8CCrG-mIQsf+YtixIpj0bE0WP3AbpYrqxgKIKLEUknjPLdcLYotljLbFQ0MVMW8Ymqx9tjEEIKyKdsWRYyySJVj-bHUWK+MbDYkaxHljiKHVRm-QVQsBsRp1hXbGOcndsd78TixZKg-LHw2KybtVGNE6VR0Q7Gb7GTsWjYiOx6diWVBw2JjsWNY6qMmVj4drGVF2sYsY-axupiBdqVWNcMWvo4KxkbMGZF64Vh8ueQ5P+i8jiS4bKICwbzYxiR0dDpkGsiNwMX7Yxjm0Fj1LjcKGGMdqY+uxxFi95EDZw8tu0wpouIGCumG6yJ-RMTQmcR4fENNZjiIW3J6-cthBsjSf5ziNOSthNaRoOU0z7FbTXUaFXY5dIesj97HKd0CtpFbAtmvIBwJqbTRfsdG0E+x59jX7GxtEk6jbIlWGdsj0MEOyJUPhzQrzhj3BC7FQWNKWJq0dyxIj0b9Ta0EjcGINSKsGLRmji11Tt-tswv2R2YluJoPRDkwZO-W8REcd5GwzvzdobdvKORr4ixpqySMjugeQpXyP4iONG-aP-Eakg-H26SCW34CYIzkQmPDt+0thP7GsOOsaL2-HnR+01-Vg9PVAcexYs7skDjGOZGahgcVFcLi4kvkKmjitBoiiWxbxBoUQ+wg4mOxyCQwUTEqb8LD7VW1loScw8ORZzDI5GlvyO5m9o6Qa0k0emiwLC-ETW-ChxCSM-xFLbwAkT3Y-xG6jJXmEz8SEwY-Yj+x9jiL7EC2GfDkZNLkcPDjUbFgOLDKBA4wWYUDjumTCOLO+AcY1axmDi7EYoOPtctHGMbU4d1X+4XoSwcYNvGWhiqjTGYP0xzwuL-RjBkv8y3565mIca5yUhxbB8aVazTTnUdxgmhxrxc6HFrb0NoYw42xxhW9HHHlOIZaBw4y2hK7FC5Ei63wevFjSuRmEjwcQ5uGumlA4mtod28UbGQWL4ccBOARxNGInaHXZj8cWcuE+qsdQwDibHDCtNFYkOh7D8TiHh0LokQPI4Z2g9jgd79jxHsWf4MOx49j0bGT2PL6u5YkFBZBCoHCURw1kP1oxuWvtdHrEgqO8zqcjBR+CdReHF22OLsVC7Obhmzi9rEBWIOsSTvNfh6dFVnF9OInsTP1TfhMVFA56euEucei3GIGpeVyVG+wKJsTu9OM6reUybGqOGBcUyogIxCDDuVHA8OSnnMI2ru6Isz+GulgzRjjorty-OUQtGCsNhwizY1rURboDGRk6M7xqGYlQQYyVxng06KDTtsaZu42J8yszoHgTMVY8JMxB295xGpmLpXEw2JGsXNiGdEryLF0fvQ49WhUCZKE8GJDAfpDI8xYktmphO6Jf4Yt3FShTcUxDEF0Dmbuhw0HhSiA9CH9KIIziR-b6yL1jjGiAfRAofzddxxfDjmjGofRvRH9Yh+qNVxwbH6yiQsbVYpQBc80cCDfOMFMZq4q5xHFidXEqRkY+uU7PGY7esD4GazBD0Vg7V6RdOc6r7Tw0-mHgYs1asbJqlohGJecWPYt5x6ziQiRbmOsMe8caFaoJcNlpGuMhsSa4nIGobifXE7DDZQGqogfRwhi+V5n+A4MeeYq-uthxEDHrgClWmm47W2wtismo-314yPAY5p+45ikFIOGOnWnoYjKq3Bi3xEBuKZflOYo9aM5jSzjqGLQAl+tBFqLhjdaau0zXMceYjcxdP45zGgGOvaouYt9usL8Sc5G9zD+OuY4cxgjjowY35VHSOhtPUa6RRSRGzJVaeE1oTdGjL9qeLT7AmqtO4g0iX5iSriXgKeobmfUVq5tiGG6kWPp9nWIyZhelj-BHFWKDcThYlCxrx1W7FVWONcQHYsq6Rr8jrH52MIXK84u9x0NjJ9rJgi-cc5YiExh1i7LGfbxYsWJkf9xUNjAPG8IPFmLnYoRYT7jY3EvuPqsd9A86xTdidrFYy1L5vzsGuxWMt+TqNjWOsfNtU6xGM0tdKb2KNyCMsem+u7jFlYCOm-MQqdCPuOljOrEfuKFpuB4uNxXQMH3FnuOXIY5Y5UxAHi6rE+WW9sax45r6t7iOPGmuOVkUFYljxGFj7ay-OKsFmiYlkYrB8YPGC3UTse9Yrpx1riyrEl2IBgcNYiSx2hRWD7oeLG2LPGebIqnjSPHygVbQCe42n2wdjz3FNETWMfB4iOxUOZIeqDdDE8anY1Iw441gZGKWO2sUVYtjx2Fj+PHxuNm6n+4vjxEHjOPGwWMtsU3dOSupnj2PFeeIE8VB489aqnjQPEqWM88Yx4lEBrlj+Z5mWIC8S54oLxbniCpBo0M8Op6mJ28lniXbFWuL+cfMDJDYC1iMH4AsGk8fftIkx9N1Q+4yqC6OulYw+iGnisrGSWOluql4tuxmPkAogGeN5jqKoq2x+lib3HVWLWcbhY7XhDnjnbGbsgY8Qh4g84ckp+vHmeKS2oEI2GhTWw-PEmeOG8e84wTxoXiUPFOeN48R144NxXXjZvFN7SG8ZF4gbxMVj8vF0P3K8TIdH7+QNDsNj4eKeYOl40W6iPVaH4qeLq8bAYjVxYXiZtB5ePO8bvAi6x9XjDJgveBPcbWIwzxtHjjPHW1Hi8UZYzbxIXiX9bceJE8fR4jbxI3iYvELkOeugD4kKxq3Uq9rdYPPlJtY4DxxnjOtosmIRujD4lLYQHiIfHFeIFWMMY2wUPl4uci-TUbCDnYo7x3qBzCJY+OOKFh9JXRhLpxrGcdivsbZcODxgXiovHEgLhgYr0JHaw2DvbriWJ2umkXb7xpViQfEkgMjMND4lf+z3xydiE+JRocgsabxIbiefFHGP6etz9LtWRgx5TrkHSBnKUuXsRt1jT8pCSN8TuXw+-+-JjXA4-OKy8eJ4vkBo6tbnH8VENceZYszxM3im6HuUgtcbMEazxL7iHbHd0K8jpC4l0xzKiHTHqzTv6s6YjRw0Li3TEZFlpscD9LFx6Ljs4CM2Ko5n1GHFxxJROTbJag5sYjyNlxtyJI6FifyeXlt-J9qU7jpXE3N1DgcpQheeYFlJXEmBHj8Q1Q3sKetjfvaWHENsY19VFuSKjgfEm+PpOgIYsS6OQFtoFBeQxMfAYv1xAxAG3HOMyFaKxiA5kkOQL0gSsNzTF5dbS60OALji0qCuOLRnBPx9yJoThZXWu3E+Y27xuMi2JKiGNMCDWQvTx6QMD3FvmMtUXd5Jrxv4CfzGfeJ+qoX4sXxjtiPvE8ePaCKL4lbxv7jOURb+PvcT54nrxIHiHLGLeOfcdz4v7xZul5vHheIL8Ut479xkHihrEYYwy8X14lfx2-iMjqleJ28Y94l7wUnihfGtoHS8eLdVnau3itPG-DUv8UAYqSxH-jsrEJJW3qPP4yjxcvjWvHXuOc8WISRO4rDCgpjueIt8dr4mzxYjxPbH2eMvcfZY8CxYHi3jHDOK4ilrWCjQrB9xvFTjUBjCd450QlvjzPHW+I9unawomunrDAT4X+JxutzdJum0ljz8FhCPkvncrfsRZYdBxHV4DlHgz-UcRG9jQiTTiLEdsMwsQ+ORJtR6MuOp8Zt5XsOodDwVbs0M3EVbnVuOZSD4JFTvyacTdcNOxYkR5XzP3TEDiRImnB0JjDTEKeJ6cd44mdx-VdSJEeyLTsTYdOwEoajIohDx0xYaZg0ZB6Ec-tED2KHkcFg5iRoWDUhEReJv8a54pjxxsp+WGayIHEdrI71Sa9jiYxCBNdfv0wkSeB9jeGh72KbYVEE-LeD9jCt4IGKIug+CZcRHfdWaFaOnXEYA4xQJ2GCV-Yof2jcJw9aJ6uptorj23BQvqSYm8RkJdmETu3AE2FXxdN+Rg53HrEaWkeuIiGpB2DiTi5KPWwkTXI92hVxc1kpMFl+2JncX9Y1b9NaHGOIP7l47R5hyv9bxHmPRKccbQtMeoZNCDFNlGcbD8woEusEj+nG7cLcepI9BoJnj0mgnHqTUCfEffhugT0tAnX3RCeroEluRd6kInq73CierbULLkLxJlgmJPQ-usePVJ6S1QXiTdyO+3hY4ro+szjlF76r0SETjA9eRyVDiOSc+PDse84vwJ89j5VFDIOiETM495RPR9LiHB-zs7sPYjeRbEijfF0+IG8b44sux2zjD+YI71EZlsg8IBDgd6IHxsPEkXAQySRoniR35vdHAUtnwkkJBpNLkEv7FbIJ70GSBz9MHjGymOqiDFgoJwWZjycYCGFoUa3gxlENkxXVF8gFnUbLo4F+1GixCq7d24vqwcSuAWwRE7BEPE5EBm0BYOrKB52wcqETIW1QwKwa+ItngV0HvWooEbEBlrxPoB2qGXGJco-ux-VJyrryGOmoXZwrGeSL84dH2yOgJBDoqew16i7RHTqSg3j+eJsACoTaaDKhJg+oAQ2+oC0ANQmblgAdOGJAtxfVCDYjTlBxFnDI5c896j-pEaMJmStaElcKtoSjeSKhOiwA6EsUIToS1QkdAFdCSPlVessL5oLZTjEFCcrqX2EGQSdIgAaNpgEBoqlOVrhZQmXwPSoHaEjxAUYSggbJcO7uhwgeMJua0dbwgEMBjl94czoPoTBrx+hL7ASVIobRkdYIzHqf2Nglowi2wRYSlQlabjtIQZbF0JT+NNQmPgKmui8YqHCauDnqGVXE1wdQ3PDRsHDAhDOqLWuOTo91R5WZQkQPWIiKiRYDXB-CFx1HhaO60QUI2oiTzgmbHYuOB0W2JEnRAIYCXEBWiJcd9tPISZLj2lHkHgvAB4jIdhuiiPVH6KPSEPS43X+W2DiS6h+IZtOH42-KIujQIBAZxfnoJRN+eIPCGfh1vX4-j7oyXhutjLtIbAOVES3gjVe0bNGuEYaTDzj4nJuWe4T1fGgqMHAZ6YvL4QwkDwn++P+QoH4jWQgZizwnBmMJcZUo5Yhm6sbwlRmKH0DGYgROu6t2dG0MM50ZlOZMxJtCmXE6XQF0URgGIxnVgOXFTdzbTn6A1EESpDvuET31IEe3PEpE0zdMmqzN3Kvs6QzpeBzdceEUi2OblN7fW2QUDZIn6Q0ubot7dQhrrie7a0hwOinkosRG6si+xHoQLkCS8E9GBfdjmWE8PyHsSPIlIRY8jeQKPEMQUcLfPReaEi3yEF8KKstkIqiBKrD-DCjwCBUTI-HEJGvifFFYRJ5ystRXCJaLids54hSfekGYrAgIZiyImZh2vCVooltWIeDMCixmJxPvREvE+iZjpT6cONonsqSL8JQvQfwnC6NwgS4EqSJ+T8ZImFSOp4rv7L9uU7c7CFlxHnbgTY9Px0lCHhHSEPe4eIbUe+xAiCr7CRMuXstnT9upYCqBEdmLEYZkQtSu2RCg+5G2L0ifn3eeRhR8sWFmYPT-rlE3MxVxDoQkWRKJYcQJYWWzndt5EfkKL4ZLfKGGL6FhhIsANV8WhExE+udDOQGa0HP2EFE7muuCBAone+OCiZgWYPxYUSatGkRL-LvL+KNIm2CrZDehIwgJ6eKlxyL04iK0uNfCalE4a2rETMoloRmyiYpE7UJBDxbNLPpBFcSOAsVxyfj2SjyRKWDopE3lBXpD+UHQOG27qoQ9SJkES1bI9RO0rhn4l6RblsOTH6RIXsQ0XO1+kGJOmGl9wtwmEEvphTlciYl8oRiCZEEojxOy8EgmIYPrCY9E38SqQTpmGVb2okf-YzIJmGDsgmc0NyCTuIjoJvNCLAkHiOTfpswhWMBy5QnGmk1FMmKY2CUYENXJ5pKm6mqHI+JxaVdJfLJOMIcdqvCt+myUKb4NpiGCYOwrvS+TjeMGrb1QcenIrJBGv8h9IDwAeiV23KpxMEiSkFhHykwYCw76xpKiJIgNQWH6kZeC2JZgD4s6auTDls7-V4humDMnYNyOWYZvpOxGHsSYI4B0IMwUHQ-EuGLDu7G9yOxYVJvboWKi8polqLxmiTMguEJtR9Qg710OvftxIlrevEj1VyzyIEkVRHIrBh+jJ2HoRNOccogv-++0STomHRObgJO+SjmB0SidEr0jxcRdEsqAEUTrom49QiIpRE42JOItnom+c0YnnS4j6Jsh8vomEXUbNr9EriJE0SAYkMoyBiVJ-DKhr-CfB7v8OrWhDEtbuBUix15yJVUiTt3RGJ6ZCxAZZ+JstjrY2aGN1iJR6KIIoxgXEvGJ-B8KZaCHyIUZTEjD4yiMd7E+s3JiWDPbRBBiCEMEm0NpiSbE7+x+o8VxEmYIq0cvYgWWTsjFmG5UNdkW7E+TBazC-UL2j3H7ko4rxBzo8uSzJhiUkftKXhsVwSYnF3iNwcczxQ18EciFYlaOIcPn29Jw+sv9bmFJINycdQ45ORaSC+rZpyKzPvrE95hOSDB9zNxMGvPME4I++cjQj7KBMtiaoE1nY4rRQEnUYnASY3wx2JcJdGkGNyJ9oeWPY-SnsT++6fxKIkeXItlc-tD9MFvb0MwZRI4aJPcjXxHhxIdzgPE1eRBLDcYF0m3swQJHSVKDdCk6Gx-wskUIzB1WnmCYlahxNESWNE-zBpkSo6GLOJjoT8ErXSG48eWGm32iwYQPBLBQcQR1Eq+NQibyYp6xO0Sg67V8IcnrPmPNQsKjSQnaXi4akewuTxzfiuMRKhEDuKlnEBsvIQmQnchJk+IqIrZhnITLUABKO2ATIwhyOYRjNRFKzRbCZmIsGE9WthfgShIa9lDoy0Jno8QwmoXTDCTtYCMJ5EASwmlAzLCf3BQcJyNVhwk9gNGhrqEz-Re61rm7b71NEcaElmJoAIzQn9WAtCdDIhfuyUj6G7ZJMs6Lkk0xxO+9+wlsoWKSV59UpJuYiJWIehO7cYhMVq8ALwi4CRITfSIL3bGe-FEVzAZhLntkGEt2MmST7zodJPWEPaEvsJStjywmdwErCdZIrMRgUMkwmehNiSYaE1aBcyT4kmOvROOIBomVCMoTR4lUb3lCeGEjZJkIZeklRjX6SR1zBMJ1YSIzJHJMSSXdorhMhMgqwlNhIAiQGE8zw-VDrJC+4LlCd2Eh5JxYTNkm3a2VXq8k-y07yTu6JjhPoyhOEo9xU4SoOFj1yAJm1PQokC4SiDBLhIhYnAqVcJm+jPwAbhN8AeeLbcJBOivTEBRLxEnhEsDRx4TtpKnhIanOeEmn4l4T68ikuJiibeEiEwD4SEonUuJRei+Ejuwb4S0omMRJD8T3EvgJ9OiI-F-hP+0Wckrnhr89MIkgRLiIWkzEShyRFVgFwRPF4YjPNeJbCDMaFgEIUvu25Kg0E7CoCEaKJ8iUqk29KB0S8QplxIjVsXEyuJAZi6Sg1xPXAHXE8shEFi2UkF1xl9CcnGiJybDEonxmIYiSlEh1RgqSmJ7s2JFSYLosJJPNjJokMoN5cYbreehnacBInyENnJi1Eoq+r9C+-b1e0W+NVEvMx0kTxbETxPUQlPEwIeM8T3hFrBzhiWEPWKOYYI-54rxJvvrBE4zhndjUf5YxOBCYZEsOJWiSINFhUMlSVZg64hNmCPAlWRPz-iMLHRedkSXiEORJ3FvkDSmBX5DTF7T2Q3VliEtgB3kSMIkQRK98dZon3xENczNY0pOZsXSk6W+PsgbUlcgCuifak-3W1Oj2UlURMHQPFE2iJ9E8PUnJRI7id6kz6Jogk0zH+pI4iYGkyPxCfjnKHlmOdhu1EwVBVAjp16C2IwGpVEwKESaTMGG8RPwESYUU5egkTe04xpK2UXIlG9JipROonKpOM4SEk5CmsK9boaDRM3iT07ewJbdkziFOBPiEfWkz4JqfC+rpxxLp8uJFNksi0TcDSfkLRLN8QmmBrcsc4n6pJHSfnE3GJ+METUk4ROpSRXEyd6MHpzonERPCicukmF+p2AunR8J2omD8ksG0fyTDDitxO1+ntg-dJ3OjD0mcP2+iay4sVJv4SJEmcuLQ9kaktM2HUjUeGzxPR4Rmk05uSkSiolUqVCHjFHT3x6qTShpFpIkQSWknIhXATmmEayOxibwfXgJTVxV7FgYNPiVULEQJ4h9TMkSBItkRzUBYBvyT5PK1JXgOj-Y-2cf9i2aFzMJmLgIE52RaykuEnaYO-ifuI9Zhh4iPEE+yMVjMLEt62niNpZaZqL1Npb+VbYRzDvR5Rx0fphEgxWhCCTlaFpONVoSrE7NCiSCFt5uH2nZh4fLBJXh8cEk5xyNoZtvaYJHwD4U6sZNsyabElxx5sSKEmMEOKtvikfSE6swICh42L2oq0yBpx-4cdgmAR29idepDpxQA9mf7cJN9oehI5-ibciM3JFOymri2PEOJIISjIm0SPBCUGkrGBVW4vglLONhCQC6S1Wk8iuJGKJOPYjPI2rGaISA86eGHAiJ5E1kBhGTbJ4Q2zEyX5EmjMZGTMXETpNOiVXE61JNGTLokXhMiiau4W6JN4TxkkktjYyezEAKs7-84zHPhLeifykzuJdjju4l1tgEyZxE7MxdaS8onlFUVSdy4+buo8TQYkQDXBiZN7SGJ-cToYnKRNWfIpkq5ucLiVMkZkJRiYwfVHJbriMYnyIPgiTxQ0sOcDYggnY-yMyaTEzRBpsjc2bZbwiCRfEuIJNNDr4mFZIbbr5SBEoUyTXslM0PGLozE9IJz8SZR6qO3ZicA4rmhLCSVmHeZN5ib5k-mJR4jBYnOTTPpicUZoo-zIjQhevHFaIHLFoJBb8gkanMPlifFkl8RKRQrmFsYIGCX3uTjB6CSzHFaxMAkYU43WJuCTfD6VV0NiVZk3ThNmSmcmnO2gkeVkq2hywTBVZ9hElyU-MTkI78RIOjhmOOCRKrK7ezSNmkEEOMdiYK5NEu3MSV368JORYRAPVFhFEjg4lUSNbsugJEo+7wTD34NpOmie4Ex8hLaS3Op6P1aERSwppGa2T1kEl-y7sWNk6tJjgSDM7OBODSXHkmOJCeTR5Hmt0X5gX-TIRJ7Dd5GZxOnsqJhIdJIkiifh2JPRwQ4kkbcKQQlCi+chcSZ3ksx+eO8VAHpOSZ8QNkHxJkUQpoKQY3b4SYA73mAXieCg+BOC8VTvGtO4rxA5Z6mIeASb1J9u1ATS15IEIJmH4sSd+qrxvhRFvQlcF29C5xhISpihd5NcSZzvLt6hrxKQkTYg6WIPkxWkw+TCrEzvVLYNN0HNMgMN4VFH5LHMM2wQ14BpjPei-XCvyUxsG-JsAT0YFdvTXenm8RfY0XwYziuvFxiJRkn2ImVxy3raK27QWu9ae6Gbx00ymEAgKY8wXrJlchtsDAPyxYjWHBAplndV3qYFKAKb8wK68LvjVOh7vVrRhTYu0xDvj3fHcqMdGKYVA-euKTO8bLhIH8YnQNcJxKTukkGEhxbLyAIV4h4TJ0myPx0AlwU87JH6EGUmvniZSfAqFlJ7qQ10lOpIhPIY8HhAjhBTHhvBNPADhmSgOlgxR8Cc3AhgIlUBDR94SKkGpQPWQMdAErRGhS5WjcpJeidEZakujESN-DMRLpyb9kvsK-2Sz0kSpOByaGlAwGYOS5UnARKj8aGk7K+ZODMjaD1XC+sh9SL6l7xfuEwuIUyWfNBL6p4NJIljxIhyc0-Csx3iMjIZZpOykdsojGOIzVCmpXpKPamV9CLAFX0aOFo4IjzmXNOua6rjd0C23UADNR9Gq4erjiQgb5OEUSqrQdCGctjajo6JlSWOkzHJmkSAPYaRKGiUUrTGR99tAxFKbyUIQK4lbMo30d3EFGJTEYe498xaP5XvFlF228d6-KjxoNCCD6hvCEUd3wiWR6-jAfFEAnhCZPkxLx3nj6EZFFImKeD4w-xPtj18mzFI8KVb4yOxDwDi5H0DUBuo+48AJTvdElKcBMquJL7Z4JueTYMn55Kh4WUWMyJeiSYQkGJKcEW8QvZx2cBm1g7ZOxCVRPQ1JhyCa+HjwMwKPX45-J-xSgAwsGwUkdCOIUxyXIUQmfCzK-ADk5kJi0Rh-5shKXPs3oQJJEST775jf0XsL3gu5R81CYiHzJI5yRc8MUJvKAUkmJpOaSbt3HM6XYTCwmQpN7CU8krZJRST1QlDhLdCYmE8LhE5ixCr6UPy4bMkupJzmTr+iNJInJISU6s8YKSCwlrJM8wI8krzczySimE7JJpKQikmxKIyTawkdSznWnXYIQxcgi7knVKKxKa2EodsSyTWkkrJKULnyUnAgApS9SJClNhSdSUkpJtJSPknoqWTCWiU2EBRZCs9iKlISSfLTIkgVyTUjE30zVKe0ki-RmpSoUkUlJhSZ5vOFJWQwxSmYHRrCSuY9cYfh5agCqGNaoQWE1kpCyTGaggpLzCbck8FJpJScklalJtCZSU50JepSBkkGlMRSYWNCLcKKTeilWqPRSS1PGDhHBTeVG0FMfxnik-gqjBT0jTMFO2wCSkmIqW4TOCkzpJsSVOk46JZ2ShaympMuyYykkiJN2T64lI5DSXPC9CNquhSGQaaFO3SWzo3dJX-8vUk8ZK7iUek5lx7ET1kBQlPG-sDkimxyklZUkyuNAiXHg3oOZewuomTgOdcbko2qhZaSVY5A4IHpnYHUtRKESjnFq+O2ibiEvaJxqTi4kNlOnSRRkw9RrWoiIlNlNoyS2UldJcBjHUnFZg3SX0AV1JHGSxa5cZPeiQek4cpfGST0njlOsKcJkniJRUCZCH6-kaiV+kir2vhTKClUqTEiY-Q8tkwMSNbZZSLvodPfGXoCkS4ck48Pkyes5eeJCMSX0mi8JVSSBkszh68TMYn1FOzyVWkzRJeeTzq7wZNsKYhkxtJafDm0ll5I3BvqTIW+9DgRb4udwpgZ8Q7DJ35Da8nNcMf0f8Qj4po6TfIl02MpSfuE8jJFqTkCnzpNHyDeU67JzKTbslxpD6ZB2U3yq5QD4AJEpAMKW3Ej8pX2Svyk-ZJHKWxEjMxgmScon-RPEyfzYyVB2aS4vr-pO-bqVIgsx3G0n0lFDmwqS9wiHJQ99w0m+t1AqVGk5qJHn8Y-ElRI6iQtnZcpD0joInFpJwqaWk8DJ5aSiKmVpKmcfHwxRechSpsmSJKSEYSwlDJfuTGTavkO7SRRA6wOxfC3IlBxDVaG8U4dJvFSiMlL2JJeieUuspZ5TaylyaKPCZCxKjJjZShCnNlKkqa2U6-xj5SI2qf0H9KY+EuiJ-ZT0rImFIFSbxkyTk-GTe4k6VL+iTok5yOoOSJdHg5K5EUpQjpeD+dEKmrVRkycsHOTJUmTYYnPAHhiZsHReJ1RT7y5PSKRiRqkjeJCiCxSFKIOIyTxQnWRxOShD5HxKURtvYknJZ8SxAnuvz5jpIE05KfpSqPwMxOXpjMwtcRmD16f7dMNdji7IvnJPsSVsm9TU9kX-E72Rx4jAsmG8wvuDiuL-SJNItOTx9VVciHI6LJD4jYEkaOPgSark45KysSvlyqxPIcabLTx2OtDAvhNvxP7vQ44pxeCTM5EEJPcGDVU86pzjiCppLBN9yYKrDOqxMN+Hoj2QBqaG5POMLWSGkFtZMIkV5kvPhftD65GcJMeqSQze7KQeS9MEosMDiWiw8PJwiTzimkVMuKeRUnMx02ScbizZP0SbF-TPhi2Sk4mp5OnkW5g+HeZiS8hHsgPryTxUxvJR5Tsqkg9lPKSdkrJUF5T-TG4uJKqaGLW1JdGSeqHtBA85rgFaqp0pT2LDKVM4yXyk1qsQ5SNKk-lL+ye1Uicp3ETuqnDd1nKReklNJCRTd1SjVKhiWhUiapxUTMKkzVOwqZIw7JRQeilRG+VM0yacUwipkGS8clrVKyqSog2UeaiCtULGZIrpuZksmJh1TL0HxBJkPnY4s6pQiZmcmU-wfiWkE1cR8gSXMl+VzJnksdLmJTiCeYn1CleqRswkXJDU0jD67MMzfo34iS4ZQoVZaQJJwcXcuGBJHfEW2Iv0yqVsxgwGBnyjcHhxyPyrtrkqhxuuTMEm0OOwSSjUkCR+WSwJHziMzqZMQbOp3zDSEmLBIqyWYEyhJRcjPOybsSB6IVkJupF29+nFMJKpqUu-VhJnWT4WH4OMDyc1k-2J-CT25HvbxN3Ef44ipwVTQQkJ8N1XjHk5PhM2SkMlNXSTycSlFPJU8iqsarIJUSQn-R1WXNSOj481NiEXBk-mpEVShan3FJFqee-LlhpUQMMn44Mb8jhkrbJBYC9UnZ0NsSUrUpW+MsC4Zo4dCFlACUl-J4pirPHusLgcJI2ZqxFJi6Zo6PwHws4ky6ORfjDH6B3x2KSRsHEh4-DiKEpvVlAb0Iiu6wxRMbGDq2HaC-hS0xhqxrTEvVwLetvk8awxb098ldZA26lvkI-JLiTPVCn5MoCTbUMP44JT+IHVvT-EMwdKR6nMDj8kSNP4nvW9LixNflM9FHeCteD0YXGIgBSoghTBhAKb2cMApN+NLykoFOCcU29WApmBT4ClG8zQKRNrcxpDGSsXz2NJ58C2Qmox1TY8HrYFPRgbgU-6K75tHXiEFKreI-1UFxLKinfFsqKIKbnsYxkzjVqCmHsBxSfmU+gp+KSPVGEpO70ZeYMsp6RUKykkZNVqSeDYSpdZTLUknhIXSVdk2uJetSZ7Zot3uyeyk4GAKvllkAyFO+dDiw8WAshSWyEj6EtBNGINm4ahSpMwHkC5SQrYUVAHKT2ZBcpN7Ke9kgPsn2TLakFuh9SaDg49JttTRUn21MWXt-SETJnnDWJ4aEPlSa+koCp9UT7F6hfW8Kas0rwpN9SomquVICKYRMfjacFSZg630J6vntLKWxVZizKnDX0vMjso9gaZZit05ppK0mEkUlMAKRSXQEquKnMGq45GxvMStGp7bB3WC1NTPq3gcCPqYvQ8SWMU6OMYZQGGljWJQwUrye1xf7Nb0EVFKAic7UtGJaOS1MlXhJDqf1Es8hfaDGil+mN2oe4wjdxCmTYNodFPyMTS3WgOk4TbWb9FMFkUL7VOpgt0XBEBCLdYeWxIFpsps5Zw2WKwCS14tYptzYKGlvlyoaR7wq8eaTRqWmjGN5PHS0gUm83jSPFdFKFrBHUrzBT8So8kYwMmaQpUW4pWpNvgmQNNPjiRsZlpcjCQ3GHMnFePQ0mlp3LSZanmXh7UTyY7gpe2SqDbpFNnYQSopExHU1NLE4NIBKUCUmoRi1I2jF9FFktNBYyjEWWhA0lBJL-oCEkjkJoLAuQlIlJPgVEkq4CAKShRwWlIuSUkk8UJ51xJQleAGlDlaEkaB2pTHSnSYBjKaGEuMpsYS1wFwyh6UZYIgvWFSSLOGUN1lKZRvSMpwZTsSlDtg5KTdALkp+LgeSkklI1KRG050pgpTo2luOATKW8kqsJyZScrGjJOBUibUwhQMySjQnChJNCaACFUpXaZ7Sk9JPDaUUASNpWSTS2k6NPLafCkytp4pSkDpfJPkESck8IxGbSlSl8h2tKdmE65JoKT8wkFtM7abIAbtpqyTe2kqBHdKYQJT0pVptvSkMlOBSVjU+xiXrTMSnnJMNEU-AjsJGklIymFtK7acW07Upq7SxT5c9ybwj4wzmRo4SUynjhPA4erg0lJ3eDZwk5lM5kLE0skgBZSbGpruOLKUSk0sprBSADTsFNZyeOkgqp2rTu-7nlJEqY407th4lTSqm3lPKqfeUo3IcWMmMmfqK7KXSYs1JCYknwn9NM9SdxkoZpLVS+dG-lOLQBM0yohUzTvWmARKeJvqQqopiBTwIn8VKXiTUU0hui1T0YmkCnDqa6BJvqlGI0qkN5MgPGg0wuJOVTIOllQUKwflU3cJhVTZvxWpMEKTrUpdJd5T6MnqZEYyYmw6i6ClSOwCvlLeye6kj7J+HTPylW1LKcZpUtqp4zT-yl6VJ7Xu20uNKxskdJH5bVX9l9wpypFusf0n8uNWfNBUmwhsFSR4n9VPMIYNUt-hy3cPamoVIH9q7olSJuaSlMko5NhacvE7yps0Dc-ERCIOIRuUqDJGiTRolkVJwgQZ03RJUrS5skPFNEAe+sdtJTFT7Im01LeIaSAzDJy0SqYEINK25NokbjpCtTeOmfFN6qQJU7CJVKTTsmCdPrKZgWUKJBTTdakydP1qSpkFViclTIzFKdPPydnE9qEfZT1Ol7pM06YR078prVSSOniADI6V1Ul2pBUTU0mxRTcqbekj3ewDCzmmI5MsqaVEaypmT9aonykOAqaINSNJTUTBrFPZ0xaes5EypZUTgikB1NwqUHU7SJ65T-KmblORgeF0nPJQDTGWFouwLyQLU9Vw4DTY4nLOPXgmavbcWkgCCDZsVJWkslU3+Wz9h8umtcJOcftknzOh2SSun+RKEqeV00Tp-XkCIkvFO1qXsmWrpyHTZOmgzFDcuh0gZgdbTemlqdLw6V10tSpWnSUzE6dP66X3EwHJXDjC8mAxKXKY50tpJc88k-FQ5MgZO50gMpRn8vOmI5N9qeEPXbpTriuzFI0L6ibh3ZapuOSVYb45NVQlRjLB6-AS7qk32NiCTtUsXQWPkE6kevxTqcLItOpvr9ZD6z1NRweYg3OpbOT86k+V0LqaofOox7SD0j5NyIFyRXU-mhXsiBYk11OkcfB9X6IRNSnbgk1J4esccKLJKVdZYlK5KTQpo4iGp+4dksnQ1NSyagk9LJIHSR-RZZLHqTlkiepesTjcnZINNyfrIPdpTmkSEkMuNH2OQklepVWSrgo-VKFgfseZympNTtgmU1McngfU-nJaXS-Yn4SK9idTUtXpvWTE+nmBIKdoNkjuRw2ScAlBVLj4ffU0Kpk2Tz0n4QPMiSXkyyJdFTdH6Qf00kSnEi1e8HNy7FrINUSc8UpwONixvunHOINSXxUgHpEHTQelCdOg6SJ0wnRolTs4DVxJq6dJ0mHp9XTR4TtlIR6XwgX3pddgwbaqdJ5Sa9EjTp6PSeunW1L66WM0gNJLrTcel-MPx6UPEwnpVu8JMmGVOiKZygmHJ08TxqlGVKijj505HJs1T-OlMdIWqYx0wKpJ3SWmG6ZLaYcBg2OpoGD1EHC9IoPknU3exovTJxG8NBOqY-AjTRM-T8dG2FQcyaTRJzJIZStY5VswWYZM7JZhKfSfaG+xJ-iblbYXJ-mSPqlCxK+qevUitiswIHsSxxjlyS3U1oJov9fR5jbyt6d4wxBJXN9Y0mXxOycb+InXJ7h9lt7jZOCQRMEtGpTDis5EXICl6TeIf4uecil6m25PxqdJg+uphTQt6lbsWbqZVkvepsfTusk01LYSam5OFhKvSEWExHxZqa3IzPpE1dBEmc1IMiXfUugZYiSFx4O1KB3nF04WptDDZEmf1OWyTH-VbJUtT+JF1PSuqQX0peRYVTi+kLOK0GRA0nQZotSYwKwNPGPqPLGvJWp09hCt9IPKXyYjvpXxSCVHyEVaBE0UE1pJISzWn4kIMzHRYpQoS7xwbFytIgUlsUtUx2kj7Knkz2KmlXk2-8C+TlDSsNNH6uw0ylpVlp-OEYUKy+DvgQt6gjTd8l6NKm4bxCR-JYjT-BlYG0kaQUM81pfoQDTE-ZH8sSnndRp9+TwzhnIJUaeI07S8r+T7eCGvCVMTxkHjINNQW-GK0h-yYHYxt6FQybiEtvXwKV9fUXRoBSfXjgFLg6bl1cWM-b1SpDWNN8abY0uwq2bwB+nGpDScejwDApiwzB6ZeNJXes2wAxplFQjGmQUXCabJ0Mt4CTSNZqBNOJsaCVPwp5KDdukJOBdUbUFNZaeOMkmlL6PXCSB014y6TSwXCkZKyaSD0-vp0wzdj6SdKh6SP0kQp0lT5-SlNIkKapgKQp2SAqmkKFIjiTm06ppUm98jCNNK8aqoUrppw+5NCkdNKlCR1orDpmITUDwqVItqZoeDHpLESselr9NPSRv0sYZ-4Std5O1No6WdI3hh-uieXGLdKywHxEyssMRQwvprNM8KT4U6zpC2CmX7bNIvmoNfPZp3kD-6HDVKqgVYKaWx4UCfhFCwQK+gfuVnoo3Sy4h3NOGXn5013KTzSprgvNMKGXdrFUZlQyzvqXbC9qDbkSUy+ZUITTgtI4fuoLGcp1IzmeleVIFaoHdYLpWmSaLaotMQQei0qqwrlTsWm5plxabd-GfxaYjTbhEtNGKSS0sXpZLTYYH3+N78l9sXOuiQy1-HpLkl6ulw1tYAMMbWnlWOi4dkUgMZagCVvQH+OwCaL7ORBoXTjulndJIqZF03mp0XSZqEStNi6Wyw+LpMrTZkEFPitJE30ngpPf8NonWJKg6YrUorpLeSE6hKmMGiHJ1FoZJISBLgFFLA1k87ZzsXfkkVhdDIixHa0skZDrTjkBOtMZCdzYvsZnJjTGGUNxlsYUQg0JZySgUnXBFxKReowNpaSSWklttNDaTaExdpXSTqBmmiJ1KW6U-tpHpTB2lelPpKQeYhHwHdY5SnptKbafUkue22bTamnShLnaRGU3kpq4zl2nqlJvaYQosjU97T42mPtISFhKUn0poZThpaZVSAGdaSBtppySJ2mWlLCVq20u1yTnTTkkXtKXaVe02MprpSSHYVhNFKbuMrdpw7Sa2kFcOZKY20gc8EAzE+TTtO7ADmE0-INySwJnhGIgmWuM4epPSTHxkO12fGRB1V8Z+ySRWLbtIPGZmE78ZSPSYkns9wVKUe0-nu7YTuSnztJfvlGUzpJ94z2kmkTOuWuRMwZJ0lso7JIpJxYmmU2fx8pxpwmtTx1wfOEvMpv7T4mmFlJRes8M7ipZ+jUmmTODA6eSk30xQPTEzJ99LotuD0iGuAIzgCTQ9OBGRVUjzUslTJ+n6yEw6Yv5Ub4uIzzakDNIJGcv07TpNtTLCl21P06dmMvBIAETpUnQtJNGTww6ARxXTHamtr3maYi0lcpjPTYTZBTMZ7qz0k-KnHSLLx7lMtnsAVZ6xQFDlalHZIK6ZfBcIBmkzbC56TIOYNeUxDpklTjJkodI81J20cyZV-cWumf6TNqe+U-EZspZCRnmFOJGc5MvTpZIzLBmW6NPnkt0pZpZnTPuHdpzAqVV7FypI-jlxgU4Hs6VJOfkZrwjJMln9Lkicf0zNJp-TD+lxwNp6fmkzypV994Wm9RI0yUi0kLp2mSK0kowIi6Q4EzMZYbDrulgNNfqWpeT3BUDTSIHwqOtbql00W+VjcEqkuRKSqTl0nkuQb0rEn7lK2iR4MzKp85SVam5VLVqY9MirpuTTiSjVdIkqYU0urpxTTD0SG1L9yvJUgTmL5SlKnI9Pn6UYU-1WTVTvsmOTNX6TVM9fpTIT6pn5RP36WHAmGJxUTtun3VVOadT0nf2s3SOAHYCOKJq9w+9unziHKmrdPamet039um3SFyaozOKCB5UoDJnZj0cmIt0kEQwvCKZYXSN46rTJgycA0q4poDTJWl5jO0GTIk9+J8zEFonGJKENr2k9ip-aSXBlINM4CjdM6sp7fT7pmBTLSmclM5vcMHScmmrDPtXgZMkE4dqTYekPjHpqHdEoaoBfIfxl1VJ3SZ10gcpBHSKgEr9OI6SSMv8pdUyNBl0dJ6qbM0vqpxPSuIYH9KFGdJkkaZsmT4cnoVIXJpNM5TJ1-T5qmMoj4LmBk3SJAVShWnxM23ietUlWGm1T3+n7VJMyWTkzB+bDRz4mzAOpyfL+I+xzfdwWK6zLsyb51UAZ8gpTBkK9IAcWzEt+JMAyP4mM1LFlgYMl6pmvS3qna9KkcUAkv7sALRhNIzdCtvpGhBAJeAyFckEDPCQUQM8GpJAzEslkDPARju5WbeUTp5t7mY0W3jQM8xxYcSXmFpTT8Pu+Eq2Q9EzABl2PQ4GYdvLgZlWSVgm3CxYRNXMs+o1ITzt7FkkYSZ7k12JPWTxBkDoUkGQRIuPpT1Tmaln1P6yfIM3I+YeSu5GTOPz6aoMmtJIDSgcmF5KoqfHkptJieSK+mMPD0GYe+NPJl9kM8mN9NyERq07n6bgzbpmoNOrGXSMpKZP3Tdj4KzNemUrM9ZgQ-TPplGTN3aKIUjzUaHSFOkYdOTmXW0sp6VuTVQK4dJpcYv0wZpxsyoZmmzJhmaSMuGZlsy7OJJPxI+ET0ozpWYDSek5gKUTBT09GZD6SpUYX9LUif7UhnptMy2xH0zIIqTjkw4hfpc9MmE5OHEVtUw+JwgSo5mqv2QmF-0n1m--SkFnH7xTmagsvDJIAzZemXVKZia3ZSdptiDucnK9L3maIM1PpCAyfMm-xKrqSgM0XJ84cy2iVYHnbrAk-YJu6x22gm9KBqWb0qVWCTiDYxwJJVyW3M6ORk7MNcmGOMGCXDUs8OeTjR6kFOPHqUU4yepkwSCsm-MMCsDrMlBZGBQ8GDsDLCdpwMmpxduSPw4GLNtqEYsg1YZy5HJq71I3mTezMup57E55n3bzUWfAM0hm7uSM+kNj0vqYoM8+Zo2T0xlrTLZmXzU2+ZN3T+kB3dLL6bNEolKlfTEKHyJOTic9Ug3cn8y-6lqJKOIQvIi4pxSysxmDEK2mdRU5DJD3TIuENLLuxgkM4nezgzrJ54ZPlqSAsnVp-Js86E9cPxCQZmPBapH16tKqNPhUc2M-5pGidWdgHMgmdMSSGmoeeRNDR4zHCGVo0koZK+TcCpmgOVabovI5ZiIAkhl3URUaaiYxTxTDT8VGCKLt-PRiSMZGNiKNC5DKPgj5oYRpWNj8FqlDP8GeUM0xpGoz4SkHFyDyP7Y0txGyyMP4KNPPEAnUbEZ3j0flnH5NEOtm8DoZ9nZTpJAsO2WY7FMtpozTJhn4cxGGYY04Ap730JhkVvSmGZrU0xRnuB8VkwFM2GWtLLApdjSVhl-DMxaruHfs86BT9BFYrOTeJSs1VyyzofGkUrNGGZOU-qkxwyqbHp7FCaU6Yi4ZILiSbGRNN1mtE0z9gP7SHHDwKgYKYpM6l6QHThnCqTIzKWSkyspXwytCa8FKrKWD0udJ8HT5ajQLKBGbAskEZCEJ5OlG1NMmKMwSBAxjwURkwjNutnU01GRDTTlCn96h0KV6+bsp+hSMRlGIEsmT00t1JoMzcC4QzPUqbgsjKJ2PSOqn9xPI6TmM-yZUUinClE93OkdLXBZqizTsCFiRVWxqUBdkZbIzc+mhAK2aesiHZpfIyyFnLjNvAoNM8aZ3IyRRknNPKiQimWIpDA0kjYyjLlKHKMhwh-tT2bBKjMgxOqM2ZZH3CYwwWFGeWe7dNuafzT9fEA-TCcSl085ZwuMd5qz3DKKSvoKFp1HSA9EKiKDqWuUjvBqYz0ar+iPvMdTIrIxZMzgULtFKdGYHWF0ZbFdxJkCuQ9Gft43B2C-jhinktOh-ukMhKxUQziFIgWJDGVe4jsRd3R5WlRDMQ8TMU9tZp4RO1knoxWKYmMjg+oQjNUmnkMWmbfUy+Z7SzLunVO2MaZoMrmZNgyeZl5zIaMYcs55ZGziMvh3dBWsXus39YJYyASF8mx8KmPo-+Zv3TdWl2Ty8Ga3kusZeH1GxkuJJWWa2siPhzbQf+4grLKCfodXZZDGgoSnDjPNoAOMhEpQ4y3WkLQIUMfpMmzhRSieL6njLZKWB1WcZ8ehL1FShODaRkkjNZWSS7xlQTKjaTBMsHx67SsNEITNKTkm0sjeY4ySzaphJMnOmEzNpboMLxmmiFzaeT0fNpnEzCJk8TJImTxslQOfGy42lahI54SF6Edp3BIN7YxsVqqcmcAMI-4zx2l0bIwmacmECZIbTEiErjKgIEW08kpJbSVNniyJFKfqUzdpgmykJmSlO42XNQ-vBz89pxnJRiwmVrAHCZAWQ8Jl2zJQmYpsrjZPbT7NlmvzgmU5sgTZl88aJnp6IY3hPM1zRlPTQuG1JJM2ZJsvqhbEy82kcTOXAfck6MpoWyV2nhbJ2IWpsl8ZGmyullfLFTKa+0glpbBTMykFn0xSdJMtXgEqzqDxSrLOGUWUy8MJZT5VlvDNSQB8gDSZfBSS4kzAGw6djo2DpRKzRT7arOymV9M0fpP0zXayNdMKmQ+HB1Z0KzrJl-0A9We3E7rpOCzMelOTMekVYUi2Z4rT3JmUdM8mQOsuZpoayrZlUjIY6XNUr8+aqSvZmBzI7sQCotkB91igOmVjMK6Z4MvyZ5cTMmnA9PVqYNsjKZ6zAsplSdIeGY4AOBZyRJ4emILLGWocfZTpaTRSpmf-0aqYOUhyZq2zoZnrbJcmZtsmLpzhSGRn1z2W6R+RRypa3To0mdTOyMfhtOzpxgQWibprMs2Zmsh2ZhzTJ4nOzLGqa7M72pCmSPZkKjNNGTNMwLp5ES9ul+VP9mQ-0nTJefS2lkXdOjyRCEhIRKfCellv1OfmW8jS1uuzJc+HHTMZwaxUrDJ73SLpmfdMCgcg04FRUsy-ulnOIcKV30+mxz0zgFn4RM1WaQbFWZKHA1Zlj9KIGDQfE9p4iygdmtdIqsjZMsqZdkyKpmQ7KJGWtszLoG2zCFkAVJDgZek65pY3SKZnVxDGmY7Mpl+WMz83GcixvbvhMy3RrhTVhEj3yJmZZ019u8o1bdHcbUd2Y9naaZUETzRlBdJ0iUoEgOZK1TmZnndIzGR0sjaZFFS75lc7IfmTRUp+Zef95olPdIsDpT9U6Z7lMVokZ0PIHlq0nvpVYyHtk2zMB6cdksrpr2zFZk0rKPFvk0nVZ32zOgC-bISUU1k6bZxWjkFmTzNB2UlEw2Zy2ysf4+rM-CX6swbpXSzpmmGiWO2XzY0Ip4IiJbG9X38HmFHUnZXtShpnedKmqXmkz2ZbCzM-G07KiiWFMp8ujMyx1ns9KjqS-06jGcdSYsof9PiyoIs1UeQtxY5lU0NGYbTkvxZFtgAlld7OkCa8WWQJKgzm2lc9NuqSEE2Vp+cz2smFzPfmaYzSupfmTypo69IrmVY3KuZmxTn5gHGKr+uLGU3pqjiw5Hy0JsWc+IuxZRDjbekDqRhqZQMyhx9b8XekeLLd6V4sj3pCQpR5nDNN02U88fTZZWTcanL1NhYYb-KhJSoRQDkmLJrmSvM-reh8zyakYSNaySIMp3+W8yj6lSDJPqS7-dPp43MTuwe-w5qfksiPJIfkWYrs7PCqZzM8B6+YzbBl7TPjoUtkt+ZktSf6n3vwvyeq0ulK91guKk7ILlmTzXQBZlQki4lPTOr2S9M7vplXSLsnq7OEKXqskyZEnCwRlPlIS2emAX8Zz5Bu9kNVOMKRDslbZ5uzodmW7Nh2dbs+HZZ4YSFkyzJeERMTBCpROz00kk7M9qZ50uhZOaTl9m+dKv6Wvs1TJG+zUYkRHND0WHUjhZTMy99nBzOjqfa-PeJvlsoNbgYMjmZTkuOZAvTcGxn7KGKdIfCXpGdTLDlRYGsOYZsx-Zmrchz6YYPZyYos22RSvSAaGqLNYOTTUjRZguStFkAHIl8qgMsXJJjsolkttBiWVYsOJZ69x5cm0YLUcXAcsGptizu6llvyQST0ElBJ8ci0EnETMyybQMoeZuWSPi6e9INiYFFeDR9+zEtk6ZDKOS7LAPp9TETfIRLKtid0csSIvRyOlj9HNvuuvMquRXuScJHuxL0Cahkj1CnBzm5GyDPPqWzUgRJQcSBDkANJ9-mYM3uxFgyiFmuBKYkY-M0vJWeyP6lV9OwHr-syxZTSy06H-1OUGa+stnZYrT3Dkl9LuKfd0+bJhiTSBIODMrodfHDipoNtfiHKTLb6ZMs-kuu0T1L4YNJ2MVxiLFWqGztLzobIZwe+wOkxhWoG4HFAgJsefHW1pTzilhGGgVPWUcsjFRJyzYxnL1SIsV8g15pEp1rllbFJH4RbfBCemvUGmiMOFxsVaYz2kmFQ3lklyg+WUMM74p-1jP8nqxjJOQEM8MQmKyAVnt6KBWUO0HDZ6swdlkNhjreg0MihIVkzRATKnKwNvCst-Jzog6TGQRGdya1aHsacYYAdi6NP+WcMM5lZnKybCmF5K7ehAsu7JaTirGnkrOHeiysvt61KyhtlhmOiJC40lohG1CgySeNKN5slqdlZvpyXTlbbImnjysigpvgxwXHaiDt8a744Jp1wzoknJuga2av5JrZCkzLAJKTLUOSpMjrZ4ZscymfDOe2cPzNVZGtT3tnd-yMOWVU3KZ6szugEFTIB2WbkyEZlTSeXBWrP7kfqgDs53oi+lq2rMGmPas6oiXe50RneMAHOeoUx1ZweRbDkGzPB2UbM-vZUOy8Fkw7NqmW4ctyZ4wzg1m1GKAWY4UmFpNUS8ZmwC2jWR9wlZp6zT41kHnImbl1M4kkvG1EvrhHOTSSN0t2pp81c1mRFOd2X4c1mQ+Mi4ikvyHt2bKMjy8yRSppl8virWQbkTIpvJznG41rPCnhes6ya2aiuIrinJ4aSsSDUGBozpnFGjO8UZ30k7ZcJSYIlb7IZmVtQidZW+jGRFBiMx2Y4XR0Z86ZnRnT+KXWW6Mp5gq6y5ZEZF2gCQKdW-Jx-jpEFrvGdunJ1bk53Xi71kb+J+QZEMtk5oPjo3icnJoubPY54xt6yGWkhWXOoTtnC7Z4AzWZnvrJDAZ+shE51gykTkJdLaJMWM7+ZyhzFch-zMlmXiczU+9iSJJHynIl5kHVBsZsKzCtQUnN7yarhPox5ORUqa0zSwYljohM4iJT2OEIXLWWa5EEy5MuiTBEozw9aZlMk0ptnDnRFebJFCYi8RjZaVhmNlBtOl7hZs-gRoYTONm2bOvaQVsz3hkWzEynObJi2fuMuLZe60jxlptKDKalsmo5di1pNldnKvGeGUr3ZTEyuJnrJLy2Q+MgK52ySitkUTJK2ZtM5u0xpTCDmSLKCWeNfY8Z0Vz0JlpbIxAuZstjZ+OyONnWbMvaX5c6CZj+DeNnbjI3adFsikRoO1jSlGbOOSVOM5y5dYTfNlXqNnaUlcoLZsySQtkNXPc2aqEstpcYT4Jl7JLske+Mz5JyEzI6zFHLHwElsmpJKEzAJkXJLDKXaU9jZqyTfLmRhOhSU1c1TZLVz+NkzXL6IcMk59pyKSKtmopJ6LJJM7Mp-kFszmuqMVsNKs-M5sqzkmlFnPXGaB0j4Z2hyKul5VOyaeAsuvZrPxIemGTN1WV1MFvZ7Kp1+4ZbNpWmOcubZesyOumo9N72Uv0xw5VUyLdn8xit2dzYrlZkWT+1kCfRo6ePs4hZ9HS4LnnbLMuU5tanZyFz4jlXbMg2bqk8WZsUy0ApN5L1aRXshXZglTtJm-XP0OW9MwiJgNzVZlFNPH1t0AzWZlETipkqdO2wfVUqc59hyZzlmFNv2SM00cp2lTh9mbTMM6dtclKRSzV30knL0FFmjsz9YEFTqbG3Z3jSTM3Bzpe-SDKlIzIRySNUgI5HnShr4YzLniQwsheJTCzC0lRHKzIUhc9hZKYzGdlpjJf2bCckyJI+zcxniHO5mcc-KQ5W2ZsrI58Jszgn0+KpIuysul9pKlvm1wyvh10yqbk4uxpuQhsx7Z5qSdDkvbL0Ob8MwM5auyG9mjbJgWSDc-VZYNyEFlGrOa6YDMxSp0Uz0FkC3LhudOcvvZItzZ6YWFIXObDMtG5vxyEZna3MoWXyglGZfG13Km0LIGXstnN3ZT1IB762VLHJqZ00Eh-uy0dkq3KNDm2kUPZgGTB1mB1OdcYd00dZttzjilblJCyi+s1nZieyhLmRxI+CWns4vJAJzy+lAnIcQfzMyvJ+ezqIqF7Loits9CPwx1YSyl3bLYTtLMg7ZXOVyznduR0mX6Y6s5NMDazlIdPrOVrsyxahqz-pmZ3IkWQxMt8pYOyhbmF3N2OT72ec5LhzFznl3Jt2R4cvG58uzhumIzOrucjM3K6K3c59mBHMNucEcuL6lOyLznzTOCmSwsgF+8Fy2emCtLj2Ykc21+yRzd4kr2IJiZ+NbapAiysjlX7LMyXkcuDBUjtE5niLMMYSnM8o5DN9QWm1b2qOUBMjOZQDiVFnJ9P3mUzUsE5gqwS5naLMAOeXM2oJOM5qDlnLmXmYyY+g52gpoDlxOMsWXLEy3prczxjnaOKSybEgw2Wn4j2raD1ITkRgchY5oiTh5lrsyYGRjUlgZS1ziDk7HLHmaA06LUtxz55n6p0XmWAco6gEBzSVhxY0YOR7ky45m8yxBnsHIaOR0g+PpvsSjHmvb1yWW8ckbJghze1lghMfqRzshDJC9z7yGVLOiqZgPEE5yFCi5mNLKMGRnEj7pKajH1hyXIPuTwnPjpyqzT7nMpXPuYggy+5GITr7k5TJMOXlM+GMU2zmzkWTM72ZscgzZOIyFtmGFM9WQ4c2c5Thzv7ko3NcOX-c+E5uNzrZnrnNt2a7U1850OTkKmw5JWuS7omB55-TQjmX9LNubVQkJJvszbr677LQeag8tj+i9iD9nc9KP2WX3fB54QSSYmzPJyJJfskZhAUoxFnrHOpaEVcwzMNqE6krpzJB3PIsppKKjtat7KLPqOSw89JZzjyBlknZX-2cgM7h5NQTef5fNCOOYPVaFoxiyzjmhPWOLo3MuWhhAyknFjHNftto4yY5ujjpjlKPNmOSo8weZajyljnlVxWOfgk73pRUzCnlWHK2OeEAvyqCwSZ5nhLO4GYccg1YxxyhMRPPNlyC884PpwgysJEFzNlVr7ktJZjRz1FmZLKeOcfMnJZWfSr6nQDwKWfbcme5Ihz4ZlQhMXuRnswE5xLDk8mhPIUSeE8oTiEJzFDn+BKnuSNEopZs9zcWGDyOjiYE8pe5VSyzxrl5JI5uvcvvh1eTonm1qOnWHE80vZ92yj7kCmLnKO8g-n+Jpzu8nVCKCGaEYhACUSz9Lm2nMMue7PDyRzDEn8nMXJhsYvky7GP004GnNq0m4aUIr0yKQyr1kcWLuWUjY4EphRStRl67DkaZQTEZC0pyhGlynINabaUP4pSyyg3l-LLVOdq8othIpyf4TanI6mrqc3Lk+pya3oWnKNOSNiDV5QAYzTntDOJMdQkqzqp3woCjaeCNlPacvCoABS8Ck4rIIKXiskxpobyKU7x3PwsKOxOYZpLAfTkLvSWGf6c5tgHpyHfBC+RDOQsMilZ9bzOH7RnIXerGcwNZb5sEzlu+KTOfys8mx-bz0zmQVJuGR2w+65TezNaFDvMCUa9c8AQEOA5jkfXKVWRk06O5FZymblx3PSeSlMzJ5Y2zb7kTbPhjP9sjO5zGTHHjSFPbOfCMy1ZZ7zgaS9nKr4CoUl1Zs2yjTlaFOLQKOc1ppehSJzkgzLKeUtshG5lTykbnOHJqeb-c9lxcZyKRmrnK5cZHcmkZvky6bn3CO3OSZ02IZfuywDmHnLg+Yms0omyazNISprPgeSEU5K5aHy1JYPnK5yBEU2qBC+zs1nU8TaUW01a85f-D3zn3NM-ORy5b85vzT8oDUD0Vnrq41ZZbazsTrfNHgcUpHPBgkFye1lkKM94Zjc9UG1MzuomzTKGylbcpapKFy7zFoXPaHhi01opiOTsLnhhFwue2Q1MRptj3RlSCJNfvOQ43OjxTuLkjFLXWcHtTZ5KKwosHzCWJbsJ42TxRNsmLmAbJYufvEYq5VWxtPkpAWqjKQE9E6IQiexHR8OWmXbcmE5tLy4TnLnMA+V+sl25P6y3bmf7MBCSMs1HejpIFXm9bMd7Joc16xqoybjHfLKDeY2MwIZgFzasGA2IeCbYJbN5cAkjLn+rPCSaZc9YB5lz0wiWXKH-hAnLH2o4yIrklmLHad1c9a5cvg-Wl4lIDaakk2TZknCstlloNSufyU9K5vEzMrlUlKmuVFsk65BYjyklhXL1CbizVNpmjDOJmFfP+kfFc08ArGyrdHqlN2uXkk-a5E1y+2mNfOCuW1ctmRZPVtNkADKKeaHkLq5KVyevmtoyquYN8h0pdVzIJljXLC2QdchzZ2VzBJmtaUOSQtcpF+YmyfdgSbNiuVaUmJgA1zbSn+dnIWSNc4b5IHSRrl8TKn8ne0nK5I4S5rnoQgKudP0+y5NGyhQnlXPO+TpsiG5FXybxkLtI2+URM-JJVXikxx7fKTKUO0uh05Wy9VGNTwNUdVsrXB4Hs6tn3sEneX+08FxHHCcTmvDPeue8M5d5ZZzV3ln3PXebpM1XZ-wzE7lfbM12Xu8nbxOuzMT5P3Khufe8t95eIyTdkGpUqmaLcku5P9yy7n-vN7eSuc5+eu2ysblQCJrPlochcpnhzj7nE3ORiXx88g+9OzQ6nY5JtuTYnQN6cNh-PkkT3imTYvAn531yldmV7NcYZu8oOIn2zARlTvIp0bg8BR5av0eblZ3OB2WWMpDR+sz87nv3M-eUXc5nc7Pzf3mc-PFSf-cpuBb6TkdnpW1R2cTM9HZG3TxPlq3NCIOJEzW5+lTJ9kHNOn2e1VfW5nTzNKHTdOLASbcrCp9PTzbmR7Lp2ZaMuI5svyBoks7L5eYJcul5FdyGXkivKZecvcll59FS20mMVOQZiVqFip-k8hZli7MxOfL8v0hIdzc4mHlKC+YlMjX5Eyze+nE-IvuaT89aSCHSKfkc3LallScshxTXTFOkm-IN2TDcvppmCy0enYLK-eWz86qZpdyCFl1PKG6RPs9D5kOSqFkYDX7uZN04jyEfyQoFL1Tm6cEUmyps-y7KluFMfboQIpW5KpCMdkzrOJYov81D5UvzePkW3LpmWL8wT5pNyx7nCtOgyaK0x25UtznbnIG3EuQWM7NSBMCXyHPdPJgSX8t7pk9ly-m+fLrWlX8gjJGVTZdk7xJXeWr83Q5yuzaUlFVNa1NRkxvZlPzObla4TdybT86i6X3zJzmW-PBmRU8m35UgTkbksuNqeVz86f5DTyjtn43M3Tlec1p55PTQ-kN3OU-stnOB5-TyALaDPPwqdf8pP5yLSt4mYPMmecbM3hZ4cyFnnjiMIecs8xZ5P-TjZF-9MsyT70l+5yGDKjnqJIT2aZsl+JXOTc5lefI8yXi8g62PEjJw5uIM5-tXUnh5tzyYuFh9NKxn9Uo3psT1BjkyxPEeRb0zvierkEsm9yKhqSgc+3pMxzHenvXOd6ao8rFh6jzQJHgMytkGgCkg5jj0g+nkHPLjpQc0BSDmCdAXIMz3mBccppxrtCkj4+5NSWVFjU55B8yrHl7plZqSHk9mpZ8zPHkfHLpYVfMqLpyeyOZnP-JpNqe-XaZcdCxal1LIlqd-U5RJChy144QbNEkSV8RX5cUzw7kHZKAeVHciAFMdyoAWzpJgBcSUKBZSdzgbmK2FBufLccG5uuzEeld7IW+Yz82yZWCz7JmI3LH+bgCscppHTXJlO3KA+aJkyoFpAKQHkudPHiW50ygF+aznYa0Apj+QM8g7pQzzU0EjPMu2bf8oOZbAL9MlhzPjqRHMxOpJDzBmGOVyF6QcC-B2qzyp+mBLKNdjL08reedSn4n-fMYeUc8gWRXWSiXkZLI5eRc8zh5bRyX7pGO2AOaLuDepexjZcjb1PacfoC4Gp7dT2jnGAvr0ogctXJMcj+6n-PO-ES4s-uZ8xzgXn2AtBeXGPHxZ09TTqloAu6BXo8tKJBciDjleArKWKO-M7U2Az6DnLWw8BTY8wIFULCHjkORKMeYS8px5EQKQS5uPIpeXks+IF0Jzp7n8vPT+U78qwZ36zX-mSHKyBXIk-S5+gz2HlZU3kOYSQrPyQISVpmSArT+c58sYFbnyX-lBPL6WeFg855YhMhlkTH3F2TE8sWZMUzq-l3TNABSHMh0+3gzhZqtrDNJMm8yL5AqU28nTOy1OSisjKCG955TFHWQiGaa8xtZiCFO86cuAvSDE9M5cNNQfog9FDhoJcskNO-JzTTHj5O-yPMsUwoHvx+hkLLONyHNgH15+QzHTkqXO-FsUMjS58KiQ3kErNdeVUMmRpHgJPXl42whWTGC966ShQjZTitGTeVJ7EM5H95XhiiOKtql-CL5p0RQBhkOnLLebgvR1QPbyXPn1pPdOf9csC4LbzvTmMrND-i29Dt5d+TneZa-OQWOEsLsFDKy3GlMrPwbqPTHYZcsou3lYkz8aYcMoLyI7zhVlguJneSmc5WaULjR3mq3O5OKm0mgpMSsczm7tCeuQB01rZcqzwwAKrLzPp9cgTp+hyrZ7JqJPubXsit5j49t3nJ3JaBanctoF3NyymkmrMiQGas0iAP6YamkybIveS9o7LofZzqDBPvJTgG004c5Brg-wV9aIZ+e6s995qlSR-nYAtOSnb8vAFf7zHfnc-Nc+YdsgKZovyfJmC-OPKfSMyD5S-tXfknpX3OfB8o8517we7l4TBTWbyM1D5kOStpEo8MJ2cH8lLot5zcPlBHMbuazRLxhVttMFDkAsSKaR8+UZp-zK1kJTOeab+ckL5tHyALm-H1M+ZAc5FKviSh+Gs-QBXlBcsOhMFyMdEkAqv+ZEcuP5nWsz-ks9KE+TaMgdBD5iMLlH-ODSJJ8ue+UYjjbHUxxHGaRvYExlFzlPGkPMO+mp84i5mozzQWqxR3WGq0R5s1K5BojtWPcUej4nVOrJzHQVPAO3-pZC5Rm1kL1ZiegrOaA5C3he8PieLko-yZ2fZ8+PZhSzpQWP-OuKRR02p2iJyFQXInJU+VJcnz5IZth2ilAupuYk8mZZWYKk7EH5IlyfGC7Ph5ITyLHDC32MZWxESFv+StCgBJLI2Sl81VJ7eiLLnlQqsuczIvkJ5nh3dlRXJJKct8mcZ7-QSvkjfIJKYlcra5NVydrmg-KU2RuMp75ey0Xvn7fPdCW18ypJ961qkkmiLWuTFcoCZ6jIocHuuQXGUSUlo8IPydWA2bL2uS6Unb5EWzHNmTfOa+Xscp9p1bS3NnrjEeyRbko009bTqNkAnhmhRckgGR1VzvLm1XNWhfVc9aFdmzNoWFbKOuepst75ByTXNmfjIyuR5sl-BfH0fWnSon6uZiMtPRS4yeoVDfL6hbV85TZz0LArnbQorabtC8KpoQ5ZvnUyBYyYzk06F50L-cyXQuPaSgC9iZwPyFNn3fPeuY98+r58ZSJvmwwofaVRMpTyIkzMNpiTIIuTdc-YBd1zZJmSrK3Bc1smVZZ2C9wXptEXeXj8nxE3Wz1VmKvJSmWAs5m5Tby-XrXguaBVVMVoFUQNzDmdlLveW6s1+5PeyC7nW-M-ub1VH95sEKHflCZIQhZKk6cpsFzJgUVX3DWfx04ShxALNYUIPLNGTV9C0Z0ezk-nBQqV8Qw1ELsKUKw7lpQtV+SeC9X59Nzm-n1AtZuULCvX5osL3SZVVIBmf3-VrpT2ifOa9AuH+f0C0f5xdzx-kc-Mn+QQC2UFzvyo1kd3J0tO78gPZHUyvflqkLqZr78mCpfUy8dm3QrZQTrct2ZGaUIHknN3n2XRC6gFNZ0lgWiMMQeRL8y-5BsLt9nsdLGeQJch-5PxyuQV-HNL6aK84J5iXSAuQ6XiOmcX8wWZv-zH35eU0umdlyK2FecTdQVYPPABXbCyAF9fyVdlOwtcziNs9v530zEAX-YPqce3s7R5ffzbSjoAqH+fDcyCF8sKoiK+rLNmSMCuHZhALLznTApt3rMCsuIJ-yFgVHtWbuaRChbpmEK8BHYQtyCTHC-f5gezz6QaQoOoUfC5YF9AKDumgZOGeVsCzYFMezJQVhQurhUX0jP5ReSs-m9LLihY90z-5uezmyIb3NmFtl0--5SULSWJAApQaXBsqZZBJyI1nHgsV2cPCh2FaTyW-n17Lb+br8hAFnfzZNBHBKxhUmkZGFRCApkk9AuN2X0C03ZAwKg4VDAoluaMCp-54wKZmlNPOAeVXcmYF8Q8qIX+HPaeSf0snZi+yaelR-L9qc-C9rWw9y1gVSMI-hap7D+FXCzn+m7AuCCXws-WRORz5Ox7VO4Bd-0kRZtYMLgUXmOsySVk0hF98TbgVy9PuBQw83Z5TwK-z50gtV6W8C4UFOh8k356Hx0WUAc3h51WSQsmqArCybSEoTEkWTzFkwHPN6eo45XJCBzpHkOH1kedINLuZ8SCe5lpZL7mRlkhe6mBztYlASPd6UbkvA5JuS1jlm5PfdhMk+6g7yT-en6PNKWbrhIx5gqtqQin2HbGRbMBrJ0LQmsnWPODljH03F53+z8XmhApeBfSCth5jIKyJFZNi-UkZgrx5HHysIGcgvqeXXCmKFDcLFQVNCLroTkCr+pTJdInnrZKUORiWL2oBzj8MnwIpl2fBsioFIHyBtmE-JSeU38jBFY8Kkd4uwtwReeyVoBE-T8nkhBGIRY4gS3Js-T+bkW-OXhbLC1eFSSLyXanV3FuZzYpL5ohzKRnIQs3ObvClhF+8K2EU3NJx2SyNDp5VAKa7kU7L4RXT0ouFhsLfiasLNkhbEcmX5S0z7+mrVKSOewCrH+nAL9gWKIogwUcCy+JQzDlEWITVURSsi9RFKMK3QmAJzEBc-sxz5UgLOcmHPNkBYWMr-ZcAyznnvArXcpc8ixF1zzjEG-Aq+aA7kp3YIexrTnJhlwGa88oY5sByPnlPiJMBdb0z3aMv92MEAvOsBYu82wFyIKlpoOAqnqU4CzZFJLQ4UUj5QRRdbk0g5s8zg+nGPIumo-5ctRBKQXck71ICBcwcwpFWKLnfIOPJOea8C7FFkQLYmx8JJeOe48-g5rILeXkiJKc+RFC1IF0UKxLmxQokuePIxOJHSKhQVyHPyBWKC-62ZxTAGn6oprhY0i4V5w8iTUVv-IWyfYMgWZX+DmcFFAuSNELMXuFNfzy9nKXIJUa7YrjoxIT8wV4NMGDP3kigo3+Swqa-XBHyWuwobhWWcGAxXwubIHPkqSIPoLI17FFMPYRhsz14mrlQhly6EjBTwmT5ZLKgQ0VEhJyhbCo4JQ2isiwWtdI8wSNiEMFsaKgPiipmNeAacktFWUKSUXhfP+KZmCs0FH+SwvkxotRhn+8JtFd+kC3m+NLrBZ64qKFikxowUGHOmhFAU0lZoTk23m+nM7BUEiCd6TYLOFjlvw2GW2Cp05w4LiaGjgqjOXsMwt5BwzcVnTgsFWUuC2cFITSEzozgquGWO8zM5zJh0fnyTP-abO8l4ZLBTcfmdbMCAbbC1BFqqypkXpTMwRQDcuZFHfyFkX4IphqT38pGFx7yoRmnvItWQuPbs5qeDjHBIjJvecBCu8J45ye9zOrLgxZyknspYEKmfkUIpZ+Wbs7951TylYWhwvghfWC2wpBPTSFkC-L90UL8jCFbdy3uG7nIaiSyMhNZ+ELwvqEQorMedQFD51lTvDkjr18OewirSYxzS7zncIvw+VSpQj5VA1iPk1nTLWQ80m7hHIClLmky34hZbfY4koH0ElD0fMWOid2fNFbHzMGbePKkhZUUnG5nyKAunyQv4+YpC8KZykKVFxbSw2-mJ8hOFcX0tIWdfKaYQgfHopy6zCWkKfKkxTbfaMZynzSWlZZC3Wa5g7iBwpztPB7FIqsQcU0UelRib-lfwoc+eyC8KFjqKCMWp7JfqdzsnaZGfC-1lDYi-+byjEWZ8vzi1FwIul2QpchW+SCKmYF-nJ3rngsB9+ZrzIVGZeP5Edai5LkkJT7WnkbJI2dVCrXwRGyetYeuMQaYt80dpPVzX9mM1GK+XOMsr5XUKbvky3PW+fdCzb5j0L-LlQwqyua9C4rZ70LqJljQuTaRFc4C+J3zm8osTNbRn18jy56SS1vkdtPBhVt8-LZXWKGvmxtN6xWUk-aF+7ijvl8hyxBYJDA9pTlzasVmbkArkNc275x3y8YWLvIJhQtiomFS2LXvkrYve+VZ4Tq5aMKuQIYwv57oDCoxAwMLQJnDXKOxbNijrFjVyxvlrtJ6xZdioZJuwNYtntfIY3i4CxiZ1WKWoVSlMIRXJsyr5ZpSctncTIhhQNCwmFMbThoXQ-L3GbD8l9p8PyIOGI-KoblJMucJ9Wz6YWNbMZhXmcncFg642tn7guLOepMpJ5EyLbE58wo3ed+iwWF5PycEV-op1mv9gtg+QGL4NHPvIQxSU8pF66GL-YWUIsDhbb84OF9vy8MUqwuCxRjc-a+0kL9YUumISgeo0wB5YyKy4UR7KNhUTc+XF1tyfkUaTzixTnc6DZr78G-ll7OVed5MilJpXSagUjwugBeJ0q8pbNyNdlM4pFWSzips5h7y9dmUKNN+etE835sNztkVW-N2RcM0mCFwwKBul0IpT2WLi4ssF8K5bkpotWajfCj35ytzORlcqKgqercv35KcKtbmB-MFGVh80rBAQ8XZl4fJd2T7U55F5HzGAVyQsVxfH8k2FLAKEInM7O-hTS8jkFMoL6EVygvSBbcQ8zO1kTLM4F-IktEX8tE5zkSC9lQItixb58nbGCWKvIkgApGRf90yXFssztcWqsNSeV+imZFNzIGcVA3NdhXeCgeq4sLPYX67MXhWQit+5mALhblrwoKEorCj3FOPSTkXNPLIBUNUuPF43SAMlL-K6efRCx9Ja-zsZm7L092W9ig5e-uLmpmd3NKgbHCg-58cLg9lsgyfha8imnZWmLLbk6YvLhb5i02F-mLU-m-wt8ecvikvFN1daKkr3M5iVG3YR+w-cnIluU03uQ3iwO56uKKblaguABTri-uFD0zagXyXMb+T8Mkn5-eLTOS-oqnhXgilnFD4LwRmsDKXhbyk5n5V5pWfnUIoXxbQi7eF4cKiAVnIr1xWRC53RFyLrkVzAs4RaNMnjFyeKnkW9PMYWQIiifeIUzg6lP4pJucwC59ZewiJnlSIqJyVwC-hZczzTgUgotrBks88QJfKFoUWD7hBxRdU0FWmczdsUWVygGW5k3mZ8gKikWKAtTicoC8xF7iCCUVoq2sRaH0j3yYZQqVG6AuhuGYsiBu1KLXEUjHPcRfSiqEFkNTkDlWvmZRfCCgquQSL2UV65NUGVyi9EFPKKZwgP7JxBdU4-Y5yLyCQWE1N+qRH0-6pxvTo+lKYOYSeoS9J2BLywgUqooZBdcEypFL7FNVZKDN1RdzUh1Ff8La4XOorcCS0i4BF6kiWnZhPNMRe8g0UF0tSfUU-WnwRP6inUF7eK5dly4v1xVpMon5SBLHYUm4oaBWbi4w5KdzTDmKcPTuY-c1AFVwKBkXtdMH+XgSjDFBBKsMWDAuIJUciyW53uLdYUUEvUxZXcmPF7GKbkXx4sgeQbc+9JO+L6FksEtNuWwSsQRSDymenK4qYBari9B52wLcaE8LJ56R-s7qUYhLDgW8AskJUoisFF8czZxE37NnpjgSlowqcz+eo7PJ1-PQ8g557+z7BEM1KiJfG-JQFib8+kpXPPaObos2up5GD-gXEgqDcoIM1pJlh9QkExZMScXSiyEFniLlaG-PKt1gPUpwlQ9SgXluEsWOeEivLJnhLEx7OAp6JVPM0JZiLz-CVzzOzHrwMzepgIKBBkyoqEGYks3-uAeTcJFZLJpwfBvRxBPNDT6l5Ip4OWKSUPJ1SKhElsgvfxYNJBpFO8KsiX-HOz+WK86B6rLzalmCgtkOXkCrOxBQKPME8vJT+XqiwvFBqLkkViHPlBTkS01FFeKYGmeotK4dIAhkJq0S2uHz1Jz+ptEhAlMBKqiVgAtdXmlikYm344MGh5QuTtKCU5sIhDSwuwOIsYRLaC4a0DoKBvGvII5OYC0yHIwLTYg7OvMhRh2RB15KMRi7H2nzXyem9QVKGkIkLTcNNpUVnVXUlsBLCDK+vMnRa3k0tFh+Ty0VgoKkaf4IaoZK2Z0wXiRy7Ra3k1rpt01cyW12KixXS0qsFSYL2wXOnKLeeSMhsFfryWbns7XLfq2CwcF5ZKt0VCH1HBYWCgWFzixEn4U4HnRXW87YZkZy2Vl7opHRZWS9G5o2KH+qXDJbCYO889Fx6L7fEDvN7udpC674t6KArTbgofRdj8p9F7MKX0WmqK+uUPCj9FDRLpkVNEuG2anCeAFFuKitEFeJpBR0Cls5FTT7tFgYrfBbCMy8Z4GKvwU2rOveXaslpp-4KX3mIYpHOc+SkCFUsK5+ngQvKmZhiqhFAuKaEVjEq9xfGA69ko+yhTI1EpefrK4nWF0tzQYWr5yg+Tv8iNJsHzaMV4QrJUUHskSJNZ0eRl13NIhaxizq+rCLur4cYuw+bYsbjFSeK48X8Yo1sYJijAawmK08UuBko+aB8FtZWRSPgVFQomouWCx3JMmKJ8AtjM1GV6S8d+s9jrIhKYolVipi6M6fPzuPmD3P26auU9vB-BcRnk69z68nuHGLYDoy51k4XIXWXhcszecnzCLk2YoGKfd444FMASl-GejLbWXQ00pYPpKsm48tO5Ju+4xlpLJzDPnuksk8bp6YfhBlLWU5GUoAXqsUwKF5mLY9mVwoUJQ7coLFY6Kg1nf4uSESKShZG5DTzKUg+PWRgC0vSlnLTeLFsNMShcUCwVF5YyJZnxPI0OYGivEJGULKTLAXK6WDaS-CxJsp80VZYp-wRl8j8eWXzvZnwlJKxbciMrFkSSClGizKqxfKUmrFZ4y6sWuXLiQO5cxaF2ML0PllUtGuZ9i8a5MYTJrkXYpGhXSUofxtEz1xj8bS6+dls5iZ3myGkkI4Jzxv18zy5N0LyIUETOOxeD8jCEs40ofkhXPaua1dRGFazzIGAbPPmWUyUkbFIJQBqWLJP2xd1CtOFYMK2sVg-NG+S1S8b5bVKUcWITKNKYtShTZdXDKOmbUtDKU9i46AL2KvLnjUu6uY1Skb5G0LvsW3tIEmadSlzZH3yLqUFPOfuT4S7bFf0KxsV1hMB+YFsw7F4EzJqWHUsKSedi5HFc1LpvlKnXRxV4A9-RYR4kfkzhJ00bjitH5+OLNwVuqKZhc9clmFc7ycflrkpLOeB0p7ZVOKaymfos1+XTird5g+L2bnoEv-RVysWeFyyKZtmDnIAhfoUqfFMsKXcUBwqghfl5UYlYfjjkXDko8mXyQDWFEFKDsFgRMaeWRiuopp2zELlcEpVxRBkjjp+pLMQn73J5hQk82v5yCLY7kM3PqJTXsv65l4L9ogtErrOdk8hs5SRRhY5s4tpWhPivm5udytkUDEt5xX+S-nFOALeaXfhP5pRn8zf5R+LRbZMjIqJufi2+FIeLD-ne-PrPNjs1JJG-ycKWxwzwpZh8gilCxKc4VQPOWJfnCub2qeLV9kaYpv6RLwu-pF2yxEV+YtChQXiwLFGRKnUWZ-JdRWqSt1FKJyCtRV4pwNl2kl7pDmdS-l--MbxUlCx4lLeLdslt4sQReJi9CF8BKYqVHRIppQH4qmlQcQPplNAuHxe0S4axNPyTaV-UrNpcDMtDFfsKV4Vc0rnxW--DeF+CzzZlLnLIJTQS2f5YRTr0lYUs3xQ8isB56zlT4XzdL9gX7iuqJVGLlmld3I9+Qxi+el55zF6V0AsERRwSke5ElLREX-KI-hVXCvklReKJiUqktLxSxI8vF12U17kiPyyEfXigO5epL5fkURAqJQAsuKl9dKjcWwbNAWb3iymlKBKsEUTwsZxXTS5nFZXjAMVzwvHmdC8ko5A-yUenO4pnxR-cvZF6UTB9mbws9xaQS4vFSEKQ1nnIpmJbPSqfZ8xLZ9nh0qWJT-wlYlIRz3aBhHKPpewSrYl6tCZaW7ErlpWM8iRFWsiXMl7AuP2WcCz-p1xK5EXeBz56RTE6-Z1MSb4k6POxqSzk8lJYAzXKX0bJuqY7I6AZcgL6fJxEvKRXvTPmJ+KLASVWIo0BYMs-h5xqpzHlRFEgOSI85xFYjzNXISPIhBV3U755XiKO5kc118RYb8hJBDvTAkVO9IKfCEi-XJnizDcnYksYGaU4mmJQjL7GKJItxBe4CuuRQ78CQWUbHBRvdEWuZq8yT6qyooKRXg44IFKSzRUVGIukGaySqIFcgzyXkKDI8eQh81OlyKL06Wf4vpeQAi7OlwpLG4V5EvpLuy8wolaFDpSU2os7hYjvXz51CJv6UIIvxOXXSuv56CKq9mG4pqZcAyvclg-S9aU33INpXfcqBlZkymaUd7P+pfN88rAwSz2aV2HOQZXLC1BlQqS-UkYMqXxekyojFXhzA9YgxLnpd9yGhZx8LZiqFwvukffizPFm+z6GWsdIANDvs8RFKu9uFmsMukRUIS2RFBDz5nnCEv4BZCi84FwgKoXndMphebtuPplWiKQ36PxOgyQ8C-RF6KL3-mYotYeT-s2DieKKdCXKMvUBSLQ1k49zyaDmPPNiWZi8yM5ujLoSUg1I7qbq5eElxjLESWmMscWYo81Elyjz-6YYkpBeViS5Y5kSKvenRIr+pZQ8-EljpAQlkIvM5aHjUkklkSzUXkPPP3uP4yx64ZNTYmVMHNCZUEC73JETLyQXgpWPqeEyrg5rjzEiUvZWbHkkyu-5LMyP8WdnL8eZRUgJ5mTKgEXqkpJYe0iiUl3q4pSX19N-qZCclpZV9LQ-L8kunpYKS+uFWTLWkWtpJGPkASwMZwyzZXk+qI9IWKoo0ljdKo2FpQvNJbxCiIYmvUqIgfTVX8c3wz1wCxif7BirB6GY7+LsZOLIXSW2xTdJSvk3EhzoKQNl2Yp6EflTQMlNyzmjEu7CFOVZSvZcW+SWxA75KLRTWShOogmj9LT0+KY8ZWi0t6tdiHsSZIo6mpgLIfJlvVs3it1F2CWfKQslRXNdMjdDP6MQE2R1l+J0fsUYrLLJZui2sFQ5LXTkEPEbBTrSw2YHdgGyXVGKHBR40kcFVKzG3kroqk2L9hVt5tbyJwWLouVJOOC7FZB6Li3lHotTOcQUucFk5Lh2URNOPJfiCNcFMTSsaUPXKqmEuSrH5hZz53kHgokmUeC9WlBuK13k7kr7xY0yqjZ2CKh8XzIsgZbCkZAFvdKYUXaWCceKWYFx4FgzIMVG8OJxDBip8lqIyhzlOrPfJQ+y1mlr7zB6XkIutpUMS-8ldtKcMWL4sdpQB8+tJkzKUIVS4u1hSm9ef24NLXaXy3NjWayMujFCay96WZfWIhVhSljF0zL4KlZrKYJes5LjFtELoHnkMvZkhc0zLS8RSWIWzFSopbHSlWGtFL+2A8QrtefYvetZjrzFPGkXUkxW5i3dZfFKi2gCUq90caM6YlAnyM8XvIqVUTsSjZl39QeWbCfL17lOs3DaJ5zj2o4tMUpTJ8yzFBFy5LFqUuJacKU0i5OHjYAnHrLJvhw00DZB6zF-EMXNlgf5SyMZrmKrKWqcvhkQ5Sxh+GNCtmUp0u5ZVKC3ll7QCO4wiXO5Be583kFv6yZGXRXAjGQKcsBFMYzL1npmHVBbWon0o5TLhkW10ubyUGiyeaSVKjVgpUrK5m2M2jEHYz6FiFspShraELKlNCiO65S0rS+ahtGqFmXyuk7lYvz8ckaMzFGoilvkPYpcuW1ChrFnUKBvnElNxhR9i16lT0L3qVPjN2SaTC2a5H0LOqXhXPvWj1SwMpzUKsuXslKGpQzQkalU2KCuV9Uuq+U6UubF30LSuVkTPK5ZRMyrl-WKDoVfQsT5G4yuepvTL8+yA0vNKcDS6Akq3z2uVVfJepQ98475g0KiDz9ctyuRMS-FUv1KFuVXUsPaTdS-EEWYTsJmDXJ2pU9SlK5i3L8YXLcsRxa1S2GlU3zHJFWpy25czSnFlANKJxmOXKBpXtyxPkoNLrxn1UvPaZDSt6lR1KfsXEwoHaXDCzm+ZWzEaWjOEdKTyEvH5H7T0aVftJkmRuCudlV-wF2WeqIJpauSyKwHMKutmU4uqBYzcrdlDTLodICFJppebiiBlluKoGV-TK1mZ2HeDF0NzcCUL9M-ZS+o4YlRBLf2UkEqnpTGg8dFQNKhKX162xuTJC1QSIvy8GUccrhaRf83upPHKvkVsdJfxeAQvpF3fUS9kBfLPBcliqplatKG6XK0qJeDTi5AlO7K7LloEvG2dPCqBlWBKLDkLwvNpY7i-olVPLh6V84u5pV-c8elE-zJ6VT-MVZSGkxHZYaSEKWEzI9pcHiqzp3tLjMV48IjxcnCxpy-UyfDlocrjxcQylCpYfyRs7mVIoZZTAPp5GxLA9HD3LfhesC8+l9MUEjkSAp-hdfSpUlePSyllsQnT2cKy3OlhEV1fZPEI7SfsyIul3-z24Wi7LLpeAS3z5VUQvOVJYrbltLy6Cl-9LjSU94ubpaPCpXlrfywGX7sqPJR8uGvpFET10m83IHpdLCgZldQUvVmEEoApfbSrKJ-7LM6VUEtFcbMy2Yqt+LGCXr4tXpRv88+FFGL8Zk0NN3+Z+ki-FnvzSZk+0rjgSPyrJRolKT6Wh8pERSZy0Z5hxC5WXCHJvpYairylUVTVWXZ7NARW3C17pOfLimXohK25DFEQvlNdLKmW+colpWXyg1lfWzUpk9bNrJcwgOAFHdKD2VE8qPZQ-c0nlJDYNjnXMv6ZYLcwZlruKiOnG8pDhabysOF2DLyCW4MsoJYHS3DyHvLQ6Ve8vuRQsyi5uMdKqdkC8s0xasy6I5cdLfkXj3NO6ZHU-5FAhKgUXsMrOJVQ-M5lfMcJCVHVOXURcyh7lgAr4GVPEowtNoiuRZbxL9MlF1O4brzk74lWh83yG6OxUBRb+XQlPwL9CVgl3UZVbdIUsIFzkVg6MvMJQYC-RlRgLO6mjswRJWYC+wlO-cnFla5KRZZrE9xZoSKDcn2uTBeRiy1Y53xdsWUMCuWuQSSgllgfSiWWiosFVn4ypWBtByhHlaNWCZdSS2x5SSyWSX0ktJeUyyjg5LLLHjlHzOyWQHE1452qKuWVR8rTpeZyqDFIYDNVFZ0uyJSqy3IlZqL5459bzHHsvHEYRJRLpLmi8skiLfyk0lPnLablMIqqBVuSrHlWtL+YVtspHfM0yrJ5bRKcnnVVEviSey+gV6zzcWXbHLb5SAKjvlWALR6XY43p5UBSrBlt9LTkVwCvY5QPymZlhDK6CUxHG95UvS3W5xty1iXR-LvxQrirjl2xKeeVY5KF5TwSq0ZfBKcYkDwo2qfsy4FFJzKeAXHMsOZcQ8i4lNAqPUx0Cq6ZY9ynpllkLgBk3AvuZXcCx5leiLWkq89NUJbIyspFHzKFGVC5KUZd8CqKuwgq7nmkssBZeSy6wV8SyG5kWEsMBW4iyR5XzziK6Tb245fW4zpcaByTHE2AtsZXYCzlFqIKfD56CoheViyy5lOwrrmUN1CqFTjUtwF5grGWWr1LqcXpSqxYaLy9qIYvJ-yFi81EVTsTE64uxKcFW7IlwVXgrGSWwDPeZbFjCpFA2SEmV+Co2afnilJlQQqb2XVO1CFRky8IVSfK+QWbyOkOeLUzpFt78uXmFAolBW-ihUlqTK+WVf4tEuTyC11FnIr44lGJKleSYk7-BvSKd7ls0r1ZRWMuXl88BlfnTLONZZRy06wUbLVgYWspf8Wo-KL5rYyL0ij4u-0vgov80rHymTlj5MsflpygOx7rLPSXUXMXwZ7SHk5JrK7sb8nLdZQGy2QB2lzgNnioq5lGKc6UxEpzkuRSnIEae8si9QxaLPXA6ipjTDGy6LxcbKv4pFgrisZWxbPEYXKU2XX5LTZc2wDNlF91OhjZsoK1t7HBRxVoLEAnIWnRWY0aUtlmvcKyUDsqrJbYU6tlPYKXth1sr9ed2S7tlvZLlhmtsprZd7tbQUnbKN0UliubJUQondF-ZL7eD7DMhGFOChnqF6LxyV8rLHZYuC6cly4LZyXTsvFWbOyvX5iPKCzkV6Nf0SuytFJ+PzNyXvos3ZTkK2nFIDKf0X48taJbeCrullYBRwWv-wceGeyk95JjxPwUc32vZVroz0Qd7L+zkfkvJ5fe8pDFd4qUMVKiuqFRgC2oVs+LhmW+pMGGWMyvvlouLJiVtCo55SBy2kZj-KEdkb0qamVvSlqZuELkKXQSoBcWhS1qJGFLEOXnnOQ5UO3VDllEL5iUGQ1FGX0KzOFEI9GIWpwOz4BRS7jaxHLMBX+zjI5T8taj5BdD-zkUcrDecHtPUI5eRh8JgXOjJS8sh0WEkLQQmqYq8mexy9ZlvPKH8UsYPGFfzIyYVDRT9MVYyMMxfaMkTlpmKmSl-AKMEbJ8iHl8nzzOHC+M7EVjfEyl-4D1KU7FIdFXxAr15dFzVPn6fOuuC5CpzlxnzU0VsXMdFfli5jxikrDOUPrOM5a-i5JlAWKmRVXiqSElZyppFxqKc6VSiqJTglC7VlRHR01GU3O1BT-S3XFGO8oLABcrnWEFyuZZwcpsNl5irBWaZInsZ0XKKsGshNS+VrXUjZpWLyNmqiImhfhrO7FLzFGuUMbJy5Uxs+cZ5XywaUtYpmxftS-qFwWyVuWnEuu5UDyleRnFsRuWITDq5RlysHFqUrBqWFGWGpZNixcZr2KIOXPUp+5SVyv7lH1K1uV9YvJhcRyAq5Y3KZ+l0mNE2TtynbFFVK9sVXDwOxTlKjcZrUrOsW9cv4mZ1Kq7FVXKbsX3csnGetS6M6b3LEJgHcr82Udy5rFsFLcpVnMDWhcVy6aV7UqyuXTXIq5adcgHF81zDoVfjLgZcYK0qlJ4y-vmzQs-UR9y8aVO0rJpVFcqW5eBMwqV+sdPqVw0tu5WFqOH5SNKEfneqNRpTjimHleOK4eWzitxpcTi6B8pOK2YWo8vXJaWc1cVGtLJkXY8pbpVuK+nFe7LaaWq8owJXbMJBRMFtNeUs0tfJVzi32FH7L9eU20sN5QrCxoVfNLxiUgUqZ9ILSx4m-Pz9tnc8rsKRYxcPZ4vy+eX-Cs4lRMKzZlFcLIpltcIw4lLs1vFqQr7+XpCpAlaTSzHlmtL12W7ktx5abilXlu7y1eUlCugZZ0y+eFXsKSpnACrfFWZYTvltPLu+WUyodpdTK5UlgFSXClu0onJrby+flXtKr8XoUtjLH7SxNJAdKUOX7NNjxcgK7OFvQq0BU0AowFaf85hZJcKJBF4CqTpRfSrflrSzeSXysv35frKo1FEorHJV2cq5FR7cg6ZzxCM+U+3OLpR8Qi-l6dDt7kWwuDCCkKpV5cZLgOVd4txOYgSjcVivLpZXvTIKFTu81plVPz0jis4pgZXfXMQiW6T32XT4vfFSgyt3FguLcMVQCvwxebyjoVqEqM4Xk7K26QvS0ypzsqazrj8oaiofi5qVKV8fdkamJg+Xv8u3lC-LmIauVJX5TVQl+FIfL08WC8u5lcLy3glDIqrJUx8vcpTAK+yVIcqIhUispP5ekIwAlLiDgCXBhHjlRtkzzuSULfCgpysPuWnK7nlGcr3BnU4qAZajK6vloDKDyVf8vr5Qb8skFPQx-+XIjCMFbo818VSDLq5VDMtrlYBSqmVwFKg5UAPPFpX-SlfFe8K4h74UqIZY7K1AVURT0OXuzNdldQyzYlHsrkHkE3LGecnSiyVGDzDiV7MsEJYsK1YVxMTRCVLCquJesKxzFtxKBGV05MKuaICkRltDyeZby9MUJR0w8xGZwrIsUXCuMRaqiz5lnwKASV3CrTfqoy+TmogrF1iaMrolZY8lX+Kji9GVi+TkFVCyoxlvwqe6lhTWUFd3MsvCvczaVYuEtBFRyi1JGOByIkVwykxZQYK2EVn8rhGUW0LNiSKi-EVYqLp-58KoCZXQcuwVJLyyRUEipS7pYsux5qfTt5m94SiZdSCtPpbLKaRWnzK5JSkS+UlaRLFSWrypaFcHKmzlkoqw5XSiuyBeKyhtykrLsyUyksfQokKxUV+IUq6XvFKFlYpch-lYCqxZVZCollbLyqdFWtTZZWFyvllcXKknlxvyrmWMCoRFUTKjBZVtLSZVfsttpdBCuuVf7K9ZVx8v-FWuc0WVM-yXaUz0pDpdAq+ZlcCr18VLMtX5cBk1YFs8quZV8cr2JUwynZlkiKjiXTPMJieQKzhlJCrvRkdEi4Zfwy9OphW9KFVdAom5dcCxemsiz5CV7PNImu8SqRlKhLmFWvM3CBfIyhFWXzLVAWWIt+ZaeI7P8ALKhnEvCurmW8KqlFMgqxFVfCsMZQoKmFl9izE46xyLhBUY4hEFSir9qSaCvsZdgcxxl6LKNFX6Cv8PpDcnRVWdTFlX5IwBLqgyvEFARK16kfWP9uNYsnEV9U1jaVskqsVZvuZTBCqKOsnLBMcVR4KnhJlireBWbLOZBYky+kVQoqvFUiios5fRI+Zx68r-FWhys8+eHKgUFC8dLUVhKtlNgkKrPJnir7UXeKozpQKSsIVQpKORWBKvdRURmLUl5nzJIHucp9URuEM+VKtLf6WEnIYpYuAHUVBx49RX7+OyxSYndZZoFyQpVcRXw2c6yumGrrLtOXJotPxWMUzT5IewBVWwikRsf6S3ckbortOUeiuYaQ8sgLlM9iHnE9dAjBcGKmU5oYqI2XOiAjFdSlDKl8+1EyUJsoTFerMXoZ2PjUYa5kvTFQE9LNlcby-xC0mLeMSDifV58fVn4KvuNLJVWivsVJ1QBxU3FNnRbGK9slmywaxWTorrFR2ChsVDbyI3h5CpqGc409dFjZKy2XhnObZaysvj0fbLSxX9isPRYOKqclaZzT0WO+NHFTGdIVZl6KVwXumLFWbmU8GVGPyZ3mLsoXFSk08nFa7K0lWngtInm-y5NVDFIdxX60qKFYbSkBxnK1G4mPgpAxW2cs8Vd5KLxXniuGnHf0H8FBGBkMXdNMAhXGUddVaIyXxXfkp5xaUqmnl37KKlUAKt1lUAqjppzPLYBV1KqSVWKI6XFrdyt-nt3Og+a6TGjFsHKX1Wf8T3MSJyzClSEqbZUoSrtlXMSsbpmHKtsUkUtDpWRS1AaJaznYZESo4hTXsUiVkbiaPkGz3o5fCdRfysjjmPlSDz1GXa49j55Ts+1ni4rUxYBKzmV8dKztkxHN6VZPclFpgkqmilqQpaKY7yrRconL51nkyMYplJK6y5qlLZJWGQoEDpWI9CxzmKNLZGA11VbAUQQBunyTJVaSu1LjaK4uxS7xifGWvJRMda8ynxJD89PlPePgPs5Snfl4jK2VVpMsrZd0sxPlPOy-8V5JRclUKqs5kg6SlaUS8pf-qRK2DVj3BnVWsl1dVV6nIsFhrTL8l1ZLX7jbkfeMiXzCNlFYoO6c60iKVLITYuXIlPV4U3i775F0L7pW+tKqpQ20TKVTWLgwkTSuC2VNKr7FR0q+uUnSoG5WdK1r51XKgcVDYvc1ejCzzVcvh5oWI4NqpZlsnGFHXKzuUnYou5WdipHF30qbuWliK02eti9LZVwKt8WAyNAvjVKralY0rjuXUEtO5UFq5ql0NLstVzSv+xZFqxaVBWrnqVDSte5b1cnzZl3ygYUhg0q1S-whqlNWrtvkzSue+TlqkqVEiSEYUtarBhDgS5KVuoEytWhlKelb1qkcB-Wq3pXnco+lZdy46lxUrTpUtfNWxWnUymFl1z0ymHguxxbdcp1RM4qO1VPDJeuY+i4Dpz6LiaVcwpVWdkKyWV27Lc5X7kp07E-Kwnlk7Li5WdEvflWSrT8lqGLv5UlKp2RSPSz8VYtytKlNCsZ5ZFCzylLPKhaUS4pFpRmwsWlesKaiW4atypdLShP53yLGGW8yvl+ZPnDyV0BLU5WmkuIyW+ipGVN8rK+XG4se1XanWvlmMq5ZXYyoVlX-yvJV-dKzfk4dLzuT-KjWVdQrAdXu4oZ5WbyteVCzTDZVQctamc3PUeVm-s4JXkDNDAUnC3qZrvLU4Uncow+ZYQtp5PQrYFX3nNDpUjk1glwwq2ZXcSs9lVgKviV88qphWJ-J5JcKK6yVVbC5nGXV3vmYy87lV1KqglX50rT5Sl0ztJMcqs+Xn8v9ucLMvPlSUKZWiiqtipd5KwCVV8qAGXCdMJ1XUC++Vc1F85U3gpFhSPi38sHsKn7k06ra6UbsquVjOqPxX-yp75T9E38VTcqEBUE7NblTwinf2k8rsOVR0osqXvixqFd6rGlUDyqNlblfE2VntLtLGjuMPhR3KnbpCur19lK6oggcjq-iVqOrI+V+yq11SvK9lV5vK2RVcqpU1bn81e5Oeyz+Ul0o7hQnK2lKSQqhogO6rVFeUCjvF0OrbtWpKqf5fwU2AF3urhYVX-Ddhf4C6dV2BLZCV7qqHpf9qg3l9Qrt1YQCqFxQ3KkXFDeqgOWXytj1TRJUB5-QqnZn0EsTxXnCx5FGFTEFVB8qHWUIinpVquq+lVV6o2BcwywIJOCrSBUzPKIVaCiiZVv-ThFnTKpWeVsKlgZ8+rqFXiApr1cSqp5lpwqTiWvMoeqdwKxFhtfS+BXaEsOVYIK+4VPCqB8JBEvD6cTUvwFPj1XsVQkvvEWCCrWWxAzFBVIHLkea1bCxl-iKrGWKKpsZZ8q0YJKciYx4QiuscXbLLR5eJKfCUeMr8JWvxWpx-qdvqmGEshyMYS1A1BCLLFU4vLCZfSy0kVSKqYqm4YK-ic4qhkl6XTsGmxAvcVe8czXVxKrtdXvgqfqUK8zlVyrLDdXEQJpVa-MiVlXSLiiXGDI01ZG88XlSvyB9XVEvA+ZkKtcVI+r6mV3yuJ1bMi0dVLTLx1VtMr9mD3S0uV3hLdhW0PT6JYgyv7VnNLl9XM6sqVazq6AVviqQFVw6sMNVMCy5FkCrmlXdCp-nE7KtpVsuqOlVTyuPpbQyzglFeq1dX9Ks4WYMqlhl2czRUlv9LwVfvY7hlSE19Y74KuTqZQK2gV5DzOgWOGq2efZklZV1P81lXKO3YFXUc54FzLK+DWrMM0WUgM24VgyV4DV-MtidqCSrAZ4JKqSWQkpEVeCyrA1cWSPEWPKqbqOrkl5VjhK3lXOEtINT7yL5V7hKqDUjzKiRVoqmQlRWqTBWL1KJJUwa-EF0Kq8FhtGszpCSC8xV-E0HBWUgurkcks-g11LKk+lfErRVVcK33JTILaRVxAv8FYAa1lVJKrghVz3NjyfrqwBFzeq5onAnPFJXSqyUlGhrrUVMqpMGeUajDVPjzRRXpMqeNUKyl411SzhgYV5JfpaqCpwZrkraTp96sNZarS1LFLormwVWkuLqAFK1S5mho5FQmkgGSt0KAS4+yz-1nksmYuR6SgPF-ozzQURkrf7uSYx4x1UQIUYU2wSpcAkvMFNHLmjEhko4pXVQHIpkXUGsnmzFFiXINaWZYbLE6BhistcVS0stFHaKllkxitKkEWCzMlsjTVWkLWj9VW0bM1h6aKg1XniENeIa04yx7d40EDxfPJSnm8ktlMar90UVqsHZbTKxNVoprh1U7bHrJbWKrtlGaqIzmNiuzVc2KpmYWdx+wXDOFNNcysntlxJcy1W5vArZQByjGEQ4ra3hLkoXBQ2qk9FTarJxWtqu-aSdqu9FmPykeUXava2VdqinFg8LjDVRTJRlVXy8w1ZPyMZUE8qxlfTS5sFisqbcVEItnVZeS+dV15Lz3kLquXVd+Cx8lt4qX2WEyo2YI+K4s1nOK68kh6o5paAKgHVEeqdZW98uqVXK1QjFO-TiMWMysoJZPy+9VlGKo4Uq32fVShSmCVqFL74VL8pzWch8kiFyErTCGD8q6FURCysxxFKT9XL0u6irhK0sxIfBCOV97Ag1RWsqDVXELlRlUStpNbtreDVzSxXhi1bA4NR1NG01dfQYSosSpHjmxKvbZktLCbkItIR1YHMqSlBmK3GEiSswuZt3MSVnRS8WkXQOklQxqxqhinzfeFAQJU+UZ4pSVsnLFjqkms+ZJGSvFVjErzqh+QoIRepy6YpXpkdJUBUsspXua+ZZoFryTXhZPxsSaXfIukmqc+5HFL4ufsSm41nxykgXrTKu6WDq7bZfirVSWbyuT5VTGdTV0CLigXxqMx1UMiovlYmLElUSqotJQZqnbKmWKjPlomui+cNEO+42+RJBUJfII2YViiqFxWL0vmJcuypclyoqljyiK6WxavuxfFq0UJ6Uq3Lm+avy5ctCwrleUr4cUFSrW1f9yk6lP0q8tX8px3aV94RqFvVKqvng4tqlW65JLVWUrPuWZ6uqxelqqaletV5c6zUty1ckw2PYH4z9LVSlIWVfm1Uq5DXK5LUrfO2pdtK3alrWK9pUPQoOlcFqurVV3KRtWbar2hddizj60WrbLX1cu6+bNq-bld1L-NncVEstf3K6y1A2r5sVDaqGheFa8LVW2qorU3PXKlbW0p7lnlr4rXeWpBpWeSoH5X3LbxnLaoy1atqrLVYVqGtVCTLOuWjii65GOK32nllMO1bTC47V7argzWdqtDNSuSy7VRNLIzV46o3ZSYa5JVm4rPdXoytJ1Uma8nVKZrbDUdMvTNZDcjnFFPK1ZUM6uJuJrKo9VPNL6zVR6sbNd+KOmVN3sZZmi0uF+bLi-w1XsrrzUKQriNbfqmTVXbD0dUa4sNJSqKnTV6oqUsUY8pSVcjK7OVjRL4zUfbIn1Z3S4oVvKRj2X2GsnduXKkHZq1rXDU1mvcNXWatfV9cqt4Wg6oP5RHCznVxJrjAY70oD2fByiVIVsrWexjmsdIZ0KoP5LSr5gXhGvQlZEagtJKwKZ5VXmvQVT7KzBVAQrGRV16oU1ZkSxQ1zSKKLVOSrzpfzsluF5uqhdl57L9uYlUre53erolWP2DhNUYBBE1L1rozUE6tjNUTqwdGrNjvrXf8re1bvA9oFkOK+6V24v7+ZTysGZv8qwBW9dO2tajc7w1sNqAjWzEqQFehKpPVkdLT9ULkx7lTjMlB8U-KdzndmtkIbnq3nV+er+dW-pOX5UXqtGZSCrg+Xr8uv1fgK3C1LlK-jUQtL0zgqy9nVtNqHJX02p5VTFU5+lGrLX6WgEvfpUXs261kBKoqWh3L7hTjqgeFI1q6iVvWvu1Tjy0W14+rMlXWGqLlVLajXlxtT6DUL6pJlUvqsmVK+qPwkHIuB1YAq5oVGtqFUl+GoyFZraghl2NqQjV3Iq4RUBq-G15+qS9Wccr-Ns7a72VEfL79VJGsf1SkagzJuDzKZav6syOSsKjI1ogS8jWbCoKNZcC7O1-+qkUUBYuANRRNJhVMjKdlVyMrONeOPA5VAgqfmU3PJaNSRfRnIBvTS3EmEvhmO8Km5Vg7M7lXyCtJVlCPa4u+Brbi6EGvkVQEikg1IIqyDW60KeYaVXaY1GjyXGU3xL-1Xoqm3JSLziWVWxKQNdoCkIle9qZ9XYvJpJe0Eg41NxzRDWCGs8ycS8hg5RxrvBUX1PxVXSKt9V+FrEgVvrK9tT4a8UVlKq-bVG6vdRWoa0JVXxrCmU-Gu0NUaY3m1gXzxVUy8tH1RLyt9laSr3+UzYnFtc-K+GcIhqZbVX902xQ7iunVltK9eV52rKVeTK9eF6DKJ6XQ2rZ1Wg6y9VwHzTrX4MqstXP8-W1WcLWlUy6sbtYMK-hFzdquJU4CoxyWgqw4hGCqc8VECp2BcMqtI1ZAqB7XnEqHtfz0ke1X+qLMnj2pEBe5ahemIYyXiUBpjoVSNKpQlr8TpGUYovANacaqkV1wrWjmcKqaNdwqze1Be0ySUAgp-yECCylFXRrrHaiKqPtVYS74V-RqpFUTHLhZcMazXJJCo0SXIssmNZiStRVTjLwXno1MhefMakx1ixqC7UbcpGZKkingZGxrG6mUkuBBSEyiIl+9TdlXnZXsVVvhTFVtRrsVUCGouNW4qi-S3JLUiW3GtkNTeS3XVvR8KVXkWuUNZkC1Q1bLz6lk4oo-md0izPJvxr2cmNOvESZnSxvVShrQTXivLz+eqyveVmrK1QU0Wt9Ra8EYh1kvLi+XMWvQaZKq3lIKJq-whcWvqigeEHQ1QqtUVmPNjVVXwpDVVIbiiTXaquA2R5CqwUXkKOpo+QuhWNSa-UFPrLSNIMmrRMUyauTFuaL9zVXTSYpSmKsMFpUKchl2qoTJdWCpMlbaKiYGpkvO1OmS1tFiqr6LE8Upnxia8GU1QkL5rEIrPDOCWCj5pRjpKeTRDI3hQC62NV6FxK1UJqtLecWK9JVxKzOGn6mpree2KmsFRart0UtsstNVWKqAMS6LPwD2ms7FfrI7sVpaqByUcrNdNarC9011aqR2Vnov3eh6a5-q+ewAzWw8tyjNjSx65kMrlyVLssJpXDK67VAtr8dXN9Pd1WJ0z61NZzLDWFCr3Fb9aqW1VOqZ1UnitAxdmaq9lS6rRIIrqsLNb+Cp8VG6qn2VAQsNdTuqyh1OdrQ9XrWqZ1RDanh1JvK+HXq2ofeTi63w1UxLndVHWvIxZ2a6fl5gCbeU0HL7Na+q485z5rUEGfqqCKcyg4OlaVqxHVzmpzSABq8cZs5qD9WI4RA1XmWMDVrEL9qIfnJI5SRKjc11aytzU-mp-OfRSr0VAP0l8lka2raMVCkk56l0X4pnmoQ+IJSyHV2GrJcW3mvOtdpiy61RGrrC6oXME5SUYg3uQ5riomvmuk+ZJKyTlKlLpOWMaq07npXFjVwni2NVGQo41XSYzyFg9UPQXEki9BQSY+PRBnK+NWMXOOdV14pTxo7rhhZugqd+LZClQ6EkQExmaSqk1Zy-O-Vl9K5NV3GuZFcJckt5h-LpElYOv5XtRa8ulxQLAfiLOt01em69KF-njDWl4KIjRS8MHtFRrTPnWhgrjRWESMqFcUrhLX2asHGX+62qFHjd6oV8uu-4VVKsqlJlqjoXeavxKejaiy1z0r-LW7Sp7CU1SwbVIWrZpVhavW5QY8uWqhVqK+STQpK1Slssq1poTmuWQ6Pg9QtquiGBK8bLVQ0pq4S9CgHlO4zRtV6VPyuUtKmGUqyLJkmnQuxBVNyuJJa0ri0E0pGylS9KwLVNVrYrW8E3stb9i9qlhpTmtWXSu+hU6IjEpw0qJGW+lKStVtK-zVfHq7vkCeqo9ezw5q5tHrWrn0es02eetY0px0KNEWowtBxZB6hK173KKrW8esQ9a9KtS13XK6vn1WvW1TlazD1ySKQeWtWoBlZjioGVnVratkY0uXYAuSmn4c4rztUDWvDNUNavtV5DqfrnC2o91fK67cViZrdxW+6v3FWrfPJ5i1rsWXLWtAhb9q9h1bhr87UeGpPVQ2as9VTZrg0nqwqh1cI6oCVYHzK7Xl2pdddW692V7MrHIUq6pdtdvym61vnyMmh3uqetSXyqV1o1qE7VUOsNNc3AHX5dfLXtUfLnYKAHq3v5KsrteWsOqdxaDapW1tZrwBW2usgFfa6xuV3trnaVhuu3+b7sp9VFtrTZVW2sHNRRqk9OzvLhdW47OjxdXa+2VONqj9W5wuT1eI64liBNrWZWl6oUdaXC3iVlXrP4Xk2qQdVEIwi1SeziLVl2qVZXTa9p1EWL+QVM2rGFq3C2vFIBLIEWh2sTlW1w5BwdXr9DVgArjtbUyu7VLXqc1XNwHbpZPC5M1h7LNqi4yuiidgSlvld1qdFH06qG9WHqmuVo3qi7W6dOVhbpUjlVzcrf1Xa2od2XbaymZWEq25UG2rT1S3cyNZ8NqznXm2pHlYt6kgRDvLr8XGVKJ9U7s5ZlIwqMoZt2rwtSo6xeVRKqGnVU2sBNf-C4E17IrxnWikvAjoHa6Z1wdrvvU26o-pTV63cpkdrPJUVMoSVSLK69V54LxZXNevIddQ61AlirqC5Vp2uyVZWAN4kPXrgMXm5P09QaUpL1itq0fV-yox9ZZ3LH1wuKcfVb6pbNVMyn9VAoy-1XCo1xtVI6sbpR3qePnFwrK9XQy+t1j6zwhHTCtYBdgqnu1bDKX9U5GtJye-qwQFn+qI-VmyMb7kY609lsSKnsmlZLuZczQo4VLMzZ7WMKtANXccjK21xz1ek9vlXtRz5IJBITj0BnBZMKaEmy+rJ6FreHrXKtBBW2pbA1UjyBjVKxNkVX4i6+1xBqcnFsouUVSiylEFaLLdBX-KuhFXMarUasKKSEUGeoYNfoqr+1FgqSWU1ZNCWImKrJFFfr-mQFOug+aiqykV8-dDFXlOpz9Qw6nFV1Tq+kEIOqv0u7a3d+hfTqbUjOsF9U3q8LFrEjsHVdOtyBXg6qVlESrxQXhUvmdbTq61RgsrsdVpCojuXl6l3V5fLeYW3yrjNcna5olqdrlXUTqodwd38gG1rDq+UWD+vhRUUqlH1yXqwbWpeptdZj6ofZmXq5VE4MqvVdUy5hFWtq0JW12stENLq0flERqm7Ws+sV1ad6j5FFXr27VJJWr1Q-qngJGjrDMkHMuHtSISk+JHDLF7oCApj9YfYu4lDeEWPXxIsHGNiCuQlZRq2BUKBJeZVn60upzgq6jUtHIaNd8yrhVXW8iUVltHbRUR0MlFe75ZckDbyr9RYs2QVx9qJFUPKtCdT888J1sIKRjXOLLGNXfaiY15BrssmpyK79WiC5xlUwTRbl6ev5RawGuF5MDNPGUoiu8ZRQctY1+aKgihS5KlRVwaXx1+IqeDV0stX9aU6jfiK-q6SWeCqqdeyyobJH29EHW78sAerHyrfp8fLub5C+uP9Y-SsUlzQieRX0qov9eEqoplif96nUEWpQdYHKmpVd9Kf8WZ7Jb1eCayV5kJqd2GnsMIdW7MAH1RrLmIGsWpFKinuadYWzqnrxRovbySI4htFA6L8bbGPLFerUfZtYbrLWNII2pzlO5i7vh5vibjoqGkEecXYpb15qqGOVWtLtKLaq0NleQzw2WJkv3yQKalMlQpqK0XJePdVbC6xQ5daLGgmiQvIuR7NFtFjHxn3XrzQ2DQSAd-JBULvEl1Bv7RQB8QdFcsph0UsurLFQLSol17RRWvUzotxdWSskl18F8-TnjvW7Ba3S5BYtt0aXUDgobZU2Sptl5LqS1VJJGdNeWyy4NimrbTE8FVrVd3AInFELixxU1qr9NYiUfl1YMrBXXw8sVPiGa+cVTeiUeXrOEC9aYazOVaXLKzlvbLeDZfAH-1UXqVXVnSXEKcVmcpppqznHiXip11QlcvM1urqCzV2jFgxaa6x9lE5yyzVYjMS9Ra66s1w3rwbWW+v-ybAG0u1jrqL1VFeoAlZ3it11MFLzPXvxVNtY+q632vZr+zXQSpRtTeckc1SHLv1Xjmqxtdt6-9VNELANUxuuwlT-vQtZXsMXzlr4tl1aua3bpnEKmIHkcpzdUiauYYk4lacocWLyKXR8nNFS70sqbcQIY+uhqj2190suPls8pEpV0qsSlHPrUHn3mqElY+anGRAbrjQ7yUqk+eJyrt1roye3WGoCIueeg9NxpCr41i+jO2Maxcx0NdlLVc6HrN68TLzFoNU+TfWTLuu84TTvZYpvLSvMULeJilZ1iVoN2nLELUcNPnyWTFPlpV1iKjnq6pR1SyqlINblL69VM8vB1dZytp1wvrfKWpACVMXMUqMVgT0yYG6UrVedkM691t-q5anaar0NSUG+51X3ierGM5C0ucmCzKFuWLCmVGSvClWJamLlsJTopUNxIS5UB6pLlZU8KNn6hLKJSmEtrV03KuPUV8nqxRlKxrFylrOwmqWsCte1i4K1tWrqPXQwoctVp60rZ2HrXLWirPA9cls6aFhHrTLWQM3NCX5q5ZJAWrlPWWepQ9ZlatD1w2rGrUHfJ6lUx6ug1uwq8vmoTIAmcZ6szZvlrFPXihsAjdeGg6lv3LQrW2evAjaNC86lE2rrLWHhs49R1qzMJ8nrrvnIRrF1UtqoCNt4bUPWYRq0tRtq3K1kVqFpVR+ok9SZ64q1TULSrVnfIelYj0mW1ZnryI3fcpU9RhG+8N3WKNPXHXIitfDC-K4-0qweXI0qRElDy6zhdMKerWLkpFdV2qtENg1qJXXDWsRlU16oW171qpZVf+qe1WrUQ8lnXqDfnNFAN9ezil8lFZr5tnc4sX1Sl6zh16Tr-OaQ2qqVXAGuyVzEzWeWgtznKYFM5mVw8TPQ00zJQVeV6871hAbjK7apOiVXDQYoN-NqozXSusAZbK6jVZaMrTaS0OoMjfQ6myFxkbTaVy2tVlZXKzkN5vrlbUmzLsjV4ayb1AjqGpku-Op9SBUpG1xAj5Q2iRLW9bcijG1z-DVQ3O+sl1aEajANDdr3fXYBs6VV5G731cPrfI2c+rJtao60zl0fKA5UhBvgDW2G++lv+Lsg187IYqabqwv58JZ29Vxyut1WX84cNZRKbhDBRtIdaXyrEN18ryaUherldTpG8eFj8qofWzWph9Xr6ixVgAbnUlxRNb5RyG9vlaUaRvUq2syjSDq-h1D3rxdUARuc6VciqBVhPqD6WdyrxtWN0w21B+KcBFgSsZGVzqoPFdPrio01nST1cd6lu1vdsN+UqiI2BVz6gP1PPrGw3pEv39Ryq0Z1T3qOw0-QxjfmL6-Phoj9Jo258ul9UlC25lAsrq6XxKql5Ss6haN41qwo1u6pWjZFGya13lMYo3Q+p-5bD6hPpgPymHVUKotpYN6iANXIaoA08hqHRXyGmG1wCqEA1COsK9SI6sN1Q-KrxiSOswDdI6yhlgfK5HXYCtGFT767PF3PqCBWP9JmFbsy4P1CwqtHVh+rf1bo6vhlawqVY1U5MyNdISzGpdMa2+7mOvmlJwGxXpTDzjnknGsX9c1vKA1WhL-iWNGtnDoAkh4VmgK2DW+AoktIA6yxxUCS26k1+r6NTYS3A1DfqL7Vq0M4JWNld5V4xrwhQ6Btd6XoG+J1fyr72maKsBVcY6op5rgL6q5WBqRYT4y2wN3gL3kb-2s4NYiqmB1ztC9jVXHO8DaeS1wV5Iq3mXFOscdecavwN2fSAg3b+sGdXz60lVzTrIQmwxt9tc96k-1edKcHUwcQZVTiogh1czqZo1QbPutdFS1UV8Jr5o2NevjtZpGxO1Zhq1o0WGoi9WOq3-1Nhrnyg64ASjVHG+EVSPqisngBrN9Va68PVLMazg1sxsujRzGwR1EwKIKW76vThfvq7UNd1UYFX12q1DaT6nNIHvrPI3n-LL1WMKmt1pNqO7XbMqCkUH61mJqRryA3pGr0dVQGhRF2jqRemj2pZlnH6lJ1MEbijVpzNKNbYgg2NPdqOBWTkP-xcySkkV-AaNemKMqEDa46kQNtsaLfJzWwbqd6NHx1Mga-HVDbx6NW7GluZPwqz7UItKZRZE6ll00TqNBVBxqwOSHG35V3frw40AqsB1Q8SueNucjCSWEsrIOdYGzwFicbCQXNhC8dTxkVBNOxqgHWOCtpJaA6nONOKqvA18JrX9b4G1xVm-qrjWEqsslf7KvflPUbWRWH+rGdZEGk1eorKJ5GxBs+NXyKvp1X8zmVVLyqkTcEGnxVV0aa40byrrjVEGyZ10zt+VU7yPUATf69uNdeSxw1lAonDVvzH2sZmqKoipDKtZfyazeUDpKaQkNZPI2Ic6ovOi7qnXkfOJn5d7zLili1trVXq7AzRRNzE1VtoqzVX3LIY5Zw0qVKUZKSGnOXQLRX86qMFALqvvHbBtXYdcGyk513j8NmQuuCTd6C+U125q8Vg5isERFmK0uxByyvWXoMoxddqauNV2LrBQ3dGETJa16rjowZz62XrULRkb8GlslFLqkCng+vDUbaa1xp3wbC1XaknNNSb0nsVphBMXVtvV1NdPDHl1pNj5wUJdHHZScM7aNzNIpxVtqsRDRDKyENSkaYNkqRoxDSuKlBFhMbRJGDqu5hfi63SNSv4XtUUxsltaX0Lg1e0bJCkXkoaYNCMnM1EGKdXUQXgfJQyG+9lbIb2mnPspeTT9qo6NNQqTo3chrOjWN69fVE3rN9UthtItc664UN0OrCT4Z6pm9Q+q63liJCoJV+utg5b9GjAaQbqeUGI8JnnlVq66NYMTnYZRurFGe0-eYl8brFUaJuqI5WxC8tZxob1zWmhrIlbJiok5jFL3mnMUseIfI8AD6mbqHlnBUu9JZKa68cNCqINRluvGXBW6+mVwlKfQ2VQuNhUd0rYFfobSNVCcvUhW26rFpIYa5yW8XMZkXRquqF0YaHBE-KI-1T6MrYh9mKTPmBJpzfrkmp6IanLhinzus05T4m25Zekr03iespCpVC6sKl-m8d3XYWuiYVV6jYFQQaFxZpBqy9WEG1lhGDrDE2KJrLaPBazVVzlZTlnGpo1TaamwoNyFo5o1O6sQ2VOGxymjBRZw3qnKH0QYUdKlnFqK5BCWuA9Ws4ES1m4aCqXxSvyUVJam91MlqUpVfhug9Qpa6qlSlrRqXTYos9WhG-KVp2KsrWrcow9V1KsrqQmyKG5VJKM8LdKsq5HEaroUTYuS1VDi1LVC3KMrU9ctAjdla7CNHVK1sXMRvWlcw64bFBEb+qVERvK1SWghD1vEbqrWURvelQRMz6VdQxO01ieuiteNC-a5UnrPNntavoVVU+EiND1KxqVopoojQWm9S1Rab200lpqa+aJG4Hl8dU8I0A-IYmRx6wdNq6aj4bcRtStTdGiGl-Ea2pU0Ro6laWm+aVQ3KqdASRtY8O1atJpbnrtcEeerxIF563M596K1k1a4uXZb2qrZNg8bsQ0V8uJjWPq+lJWvqfdVT6r91W0sMfFdPyEvVfks2RQzGxeNp6jrXUrxuFST+K3a1jkapUmVuvYla66mHVx1rQFVIBqUdTko8SlfszfZVgxoR1j3qjyJsSr0qk4xuWdUr6ijNKvrXrUDxrB9Vaa7X55Mato2UxqPKL7Giq1lzKg9U+wuKVYzG75NzMbfk0wBrwzXAG0IV03q702Qco6DSVA2n1eeq74XMLRW9bZ00qN-tKQ3V3RtEdXzG3MBrvrBY31RpkdS8inANJ3rxY0tRuvjco69qNUsbOo2BCorjfcawV55KrHvW1xvhjRarE3VtkSzdXRytZteAi9m1Z0zObXslwthcDa5UVXcbHrWA+tx1epG-uNy0atI0PauHjQPi0eNVhrx43p2rOTSXKpWVsDK+vWHRvQzbryzDNSOj0o0D7Jkzbw6zBl7Mb0g0ZSJQDfHq3jF7crHo3F6uMzRVE8n1Z8L16Um2vgpXN66UNC3rb4UIppD2cz6sPZnvq3kXs+pJtTZm2+NvsqbU26BxkTUarfRNTqb3M34wMRjW3qz71B8rUY2X8s2ydfyrLNcvqsdXnypjtXASoL19sKCY0fWvizZr6xLNSrqiQ1-+rxatbirolj0qdY0DepyzeU85eN0marfVrxoddaVmhhFY+zndU7xupBqgGl31u3qI6VkMpT1f7y6apZmbGo0XxrwDagqgjVN+qG3W54pChVgq-glZAa+7UHxKVjYPawhVsObEJrUCrjDaHpchVotyptXJ+pJpRwGyx1snqe6Y2Oq2VQva+45WKq0+mIDNH7l8CuBNNsaEDVb2v16cESlA1jsa0DVWOwwTZgarBNnzyQnW4JpiQT4i7fuciq4uwsousZVoGwOND9qxgmQJIYGYk6zR5yTrtY2T2o-tcKi0f1hiqCanb2ppzYb01ONVLL1UVBYzlRbwa9wNSqKTY0Fxo0JXTU6IFTSM+DniJsCDYe6oZ16gyabXjZvbDQomsLBbSLlE0WotUTXEK-kVspKolXBZo4AVjGuJVj-rhZXP+u5jbUSkH1Y1qjDU5yt2ze0IRoFm0aslUU6snjXSso8V4ubdhU6rirNcdGpeN6Pqbs28htkzfyGh7NIKbEA1kOvAVYEagp+sbrN3GHxoYJXVGsuIZ8beU0MAv6zdXqujN9YbA-WQ5qf1ccSmRFlAaCFXUBrGVbQGr+NV8TUc33Er7Tf-G54lgCbajk7+tmYSAmqo1hiLYiWXCsLjSvajhVVsbC-W+yKCyesazAZmxqOjX5OtkDS4iz4VQTr7lWn2q6CZ1rfBNqgqonXqCsP7gLmig1wir5xHUGvwOUMXVvN+LKljUMJoMVUwmp-uVsSHVz+qNydV8lCElLgbgHUKAuiJSUimo1q-qXHngOo39eRIyQ1OqKGw3IOqbDdDGhvVcia4Y0W5s8CdEGsVlHxr1DVqJs0NVE86LUw2bUI6oOr0TQAWtzNQBb36myNwhNUHaqE1tf1fU3WCn9TRfKzXxyYIHE1M5CcTQaKs0FIQy5TV632ecYkHATVvibzXmz4PiGfkG9v6oSbMa7hJuLsZEml15YaaBw2a9Vb4Z82IcNxQieTXpGj5NZyiNJNpp9XdqLBozJamCwixJqblE4wuph8KtS1g0khbzXg5svmGHmywkYBbLU2VRqvzeTWS0ZNG71xk21JqLFVWihpNb3Qmk0mmseDXAUzNVLwagwY8ZuQWJoaT4NdprjC02NNMLZJyQENZbhR0VApvjORy6idlXLrSCmTJoEzQsm+ENmNL5I3eesUjf1asV16IbNwngZv7VbjNJZ1Xuak7WQVzx5ftm7X1yWbdfWpZsztcaszM11yaryXautpDQ8mrWoq6rKGhMhtfZW+Sk115ZqVrUpRpjzVhm67NGUa-k1Q2uKzevG89VrYahQ2p5vxjTeq0DlJjk8o0QSrPxT662UN8KbQ8UZnMjdYhK4N16YDUU0TmprtVOanD5mob9vURupwlXhy2h8BHKDQ3oSqNDU5AtIpHuaJMUMpq8sjBq151DoaAuXlkFqDRqbVDV3azlMV1IvKKVhq4jNJXrY-mA5p8jdZmyPlQqa0WnNFIZfmKm9ZyHbqww2vmPwuZGG-TxMnKdKXKr3k5aZC4d1zGqqLnvELMTfGM4MZMFqdU2upsoLfqmqPuXrwxuFiavM+pha3jVu7rpSYJGur1TAWz21dqa9rVpAsyDcy8141rekr3W26uKBbdYbAt62aShG1rMDcf3kozIVQbAVmZuCTZd6q2XIiCJlw1bhvEtTuG+NNRhhHNUwlJypZJalEpvnz+01a8I2pUOmyqlWaafNXnhtzTfNymHFEKTctlWeshhcWmoqVdnqy02JtIGxcJsqtN74bVrkslIQjbhKBtNpHq-LVjppWhTumsUtCOKbPW0RqlLa+m7qVw3LXw2+lOYdT7yuCNxmyM0312iQjf+GpT172KJ00raqnTZpa59Nh6b6I1iRvLzFBG5dNU0KlS2WlsStV1q57FPWr1S1bpr4jfaW2q1jpbdS3Olp2hUem0qVJ6ae01FWujjYZ6u6VdabMYW90p4jUGW8dNWpbgI1tpqfTcdKl0t9nqalWOetEmXtqqzFVWyf00o-L-TQhIADNhOKgM1BFu7VW9cgL1YRbNs1oIu2zdpGmIteTS4i3wZpXoG7CxoxpIaJYUEyrMjQgyxbZEELTo0VFsKzXa66ot92b7U3NhOcjYda0jNtSquY31KuBzYjq-lNo9zaM22ZrD0T3q0MNoWao7UBooDTUPq5J5XGb1fWteqa9Hxm4PNc1rQ83UxuEzczS0TNA5afyX4EsPVeUqra150aS7UlZtCDe660R1s3qh5XzetUzZba9TNpZRNM0+-KWwJHikXVm3r9M2TmuqjXXa3PNx8aE9UDCuFjfLq8zNgMatInAxpVSSXmtctGurkg0-5qhjfz603NCBaDE2TZvXHhHKkkJh0yWbXjRqMXofKhUVFsLtslMZp46Wtmp-1oyKX-U9bOC9bFm6Itw38xbWEhoQzdF6m3ayGbevVB6sN2aU8-dVHDr7y1cOvnxara-AF2Uaro14+qd9QT6wvV1Wb7bXPRrqzY-ddf5vcr3o1NZqwhflGlbpbWbR5UdZpvxV1mge5hebX4W8ppQrYNmq71SJb4B4CvLJVXrqwVlEQboZr1xs3FjNm0xNS0SObVgEvRjbiWxWlt2zu4182t7jaFGjSNMWaIM0i2tbLUH4k8tOvqQ81EFHoeEb89dJ79qdeUuGokzbHmi318ebWY2J5pfLb1G+ot85blfVNKt5jWBWigFH2bSGVU9O6eZRqgvN-Wai80sdLnlVdas2FF2ySA0E5MrzSMqvB5H8bxlXqxuyOfo66P15OSyHmMBpnqRFW62RHebf7GHuvT9coS+e1djq1CUOOu1zWIa1xBMBq17XCBopze46kVOcubkDUK5rpzaCy6QV1fq+pqg1OsJdCy5QNJjKhjUG-M5zU367nNiLLAXkxOpITVoKhxlOgqDA0i5tftRQqtqttVdj81mCsYTfHGmwN6IrQ1X2xpTjbNWtONyubGnGq5rcDdnGi8tucaeA3+5KETa-mr6tuKq2-xiJs-zdcakytbN87vUsirGzThWibNSBbednwYTP9byKu3N6ibmlmlEuv5a8Uqit6hz+9U2wqizd7mtX1i0bQvX+5rEZnBmyfVnZbEM0tqK4rWdm9y19gdo81fJpirflmuc5T5bT1VJ5tfLWBSlYKneKXs30CzezeBW9ANR8bxi1Z5uYJbBW9Ylosa8NWrxKUdYZWogNndr740V5vljbgqxWNNeblhXw5rlrcQquqtRDzDHUtVsxBVcC6XpyyqWBWrKuATY-G1zJvVawDX9VtNjT8SzQlfxKD6awGvXtYSihBN-sikE18DIpJTfmzo1zsbW6n47ghZeCCk+1YebokH8fNXzQiy0Y1RCbN82I1L1oVnHZ+1jgLcSX9mEprWk6iFVXjKbq3MJrurRPmokF7RrL6a35rPzfkiwp1LByB81L+uTrXnG+x1xtaeBUuKpPmUDW2p1HiqtE216u6jbomjeNrTr+o1ZBsxLS-M+GtcQaIC3fGq0NVd2LvNIVTzBnNhpyja5m3CtMNbVNXLIj5VbKKqQBpiSUa3dwp7CPiW2itg+qaxkwSnwLYw4QgtJmra7G+NhYcGcJFilNrymg1mUr1Tc0YrVVbRadVXL7hXQn2i-4UJwbg573LIDJY86oMlHFiWC2wSwQ1QYUfs4VEQ59LzNgiiCGy1AwvBbLwz8Fv1hIIWiHqYLqtfEQutqGVo-aU10hakVkmLJKTbQDIpNLTZooj7OptBX20zU1pb1NC3kp3LFW6cmsl+haJpoZJrJ4HS6tpNXYqOk3LoosLT9kVjE1hbek0tJvcaWS69pN-was3jMupjOay6v8VoIagmnghonJdy6twtcybvC24et8LZ56oM1CkbVk01luUjf561SNmIbmy041pKpUxWoeN-lbDk1nPGOTfxm05NOOQ29npZpUiK2crM15qzbk1y+ypDYoUq95TyaizXvJuNdVuqvItJZrzI3EystdWUWuPNI5bbs0JVpqLZOWlmt9hSwU3iiIhTYpm73Z2erjdYdFrhTfB8rStcX0kU27NNF1Wim8N1fNaMOUahujdbzW-eNnjCpi0FNX1Da50t85ybqyPmputJotBq-IpFEq+IUMppNyox8++M0URr63nBPxas6G-Yt-xqLzUMyoKrcOs6jN78Kt+VXFttGTcWvahD8KfxhUaoUpTRqmleEYbPzW9uu-NYfgt7xzXiALVmQpjDU-tTZ529ajg271ostloI2EtzkLQS1r1oNTSSaretn6kd61+JK+nBJq1pthxTLU2Xeo6jRTa5eVpda2600yqddeg683N1lajE1YluRTjqHQWp5Gbv6iGPIQBjdo08wO586UwOVQAUV3aCQxaO8vBQbuzQKRsQKexeHRE1LrVohDWowK6Yejj0WgGOMKuFuxfloDYApXx6istGN2WkOU7hxaxwkknDyKeAIVoC1Rb7o5Mnrcu+sUfFPzaqkH6OMd+B+kReg2WgqqpJohnsFYqOG4jtgCM1DDSubQZ1L5KjzaQW2McybZqQZdFtWj14ya2tzD+KM45LEBwRnm1XrMtGIC2uPIB8qaIBmklExJ5XJRAsLaaJDxSVkTX9oSjIbzbDKQfNts+FzkKzYOLJpJpPNt4bPI8IioxLagyWktqpbQssdFtnmR6cj8tBpbQzAOlte-4GW2Q1qZbdkkbIRYZQKXiitsMuMBOCxAvza48h6qpxgGS2wJsFLb7m2otv3UpS2y6U3zawbkJeMeKJK2qWA0rbWniytoMDuLIZltX+TNW0its+baWGsJGAra-WXYttE1bl6NltP2QX3VVvzY6Ea2mg5uPi6kbajPuiIs4C1tdliwGWQ4N2bXnyfZtPwR3GgC42ObZrHMG5TiLc4jEAVLhCPjEP1mepSkgPEDHcU8hHNteGds20wwFzbYW23xAxbaByr5tr2SCW2zLAZbbEyoVtoDSFW27EANbbGyp1tvJqA22ynEY-g222CGg7beW2ottBbae22ltr7bbW23ttlbb+23VtsHbc224dt9bbR22NtokglGpcT6mba7tKKGLHWhJtCj43orf7qwDE7bY96Tk4q7aGPk8MvOGCtQJttgPgW23dtqHbQO2kdtp7ax23ntonbWe2qdtF7aZ21XtqIdskMA9t47aj22TttbbdO29ttG7aP21dtq-bXe2z9tzQRta1eW3nbQrGptsS7b24rEnB3bfJi9dtBQxN21Yr3zJJv0sd63S5921jkEPbYz4Y9tv7br22XttvbZh2+9t2HbX203tvfbX+2n9tMHbVoZPtpQ7S+2tDtb7aT204dv-baGMWDtFHbXfDodoA7YcKgKIGbaQO0Xtkg7bmi2+trWR4O0AtOg7XR279tW7aeO2cdo2LXu2iUYz7aH22UdoI7dR2-DtWHbCO00duI7QJ2ojtQnaSO3KdtQ7SnAsjtTHalO0KdpU7dp22TtuHb5O36dto7YlGejtxSBAO1admA7TLWgaMInaXOXDkG3baZsXdtSHbxO3kdoYCLx2tdt3QxNO1Udow7Y+25DtWnaTO2CdvU7QPhIGwMnapO1ydpC7Rp21rNy1Rwu2qpoFih2paLttfI-O3A8VM7Xh2zXNlBdNlJJIHM7eRNSztz+qOO0Odqg7R52i9QNnakw38dv87Wp2mhcbnbHO3+sW4JBJ2lLtEXbnO2JdpUBDV2wzt2f4PMVJdoC7Qx2oPeX5bbqjedpc5bF2hPqiEwmu3xdsb1A121veWIc3maceEy7fa-bLtVebZKVFdtVTXZ24TteXauO0ldra7WV21ztc3b9JXcdtU7Tp2wLthn8Bu0udtq7UWMEbtdA1Hwaeduk7T12urtMazhsTDbhZNSXUuLtF3aju1edu27UZ2xTtpXbHHn3PypgVWEcre6RQijRptvBpGx2qztWbb2u2SdsY7U92vTtoXaDO1Ddox8Md2ivkg3aHu0JdrB7W92l7tunake0Q9uM7at2nbtHXaEe3ndue7Wj2xTt4baP-DTdqqrSVOViBLCqKaqrSQq7fl2rI1GRY4e249tB7Tj28Ht9Pawu3w9uG7Yj2jHtyPbdu3oNka7Qd25rtTPbIe0s9uh7WD2gntpzgie2aOtA7faFPMoY3a2NwU9o27YamrbtjPbHu0M9tR7Xz29Ht3PaYe1nduZ7XT2xXtmvaFe2C9PZ7Xj2lHt+vaVe2vdqN7dr2-ntKfrWO1nqwXbST2iXtZPbSNoy9qW7aJ26nt1Xaee1Q9u0qOr23ztbPa1e1e9v27R72wc+yvaze2q9t97T725mktPbMc0Wdsfrtb2lSiPZqNK3z8vs7WIdZbtLASae2u9oF7e72kPtsPaU+1a9ux7Tr2gPt2fbze269q57cH2pXtpva8+1B9tD7Zn28PtWXbI+3sdsXbbb2xe1eisHe0J9qd7VV29RkYfbc+2s9uL7d72zvtRfac+0l9o77b32+5e7fbBe3d9vL7X720iYYfbhe2h4LAyL3agQ+WclSe319o+7Y32hDthUK3e32eDH7dycNvtffbh+0D9p77fn2oftafaR+33p337Wv29PtGva9+1b9oP7Tr2sNtemL71CSqP95AD2nLttfa1u2HdtL7Sb2rvtV-agTFHJFF7c-Gl0qyXaV22O9ts7QV2+rtQvbP+2E9ur7YD2p-tmPb1u0ADuK7UAO8ftFfbJ+3LFTDwVH2uftwPacgiU9sT7c721vtCA7QB0i9vAHY-2m3tz-b-+1N9sAHRV4l3tWnbEB0P9pm7XnaP-t8fbl+18FFX7Ri9fHtuA6p+0P0Bn7fvE1AdRA66B18dqT7eQOkAdNLdSYSOFXTbVb2mvthA6oB0v9v77ef29-tUg7d+1l9oz7ev2sGEm-bpB1yDrP7bR2pdxvUjzC2ruMq9UzWQQd-fjmYVrjTnbfgO6gdv-a0B289sD7W-22QdFg7R+2n9s97Yf21QdVg7to5ORnsHbp29QdANNMrr6Dq2BToOnCQ7g68aUGDoK3t-26HNnA7xB1mDtf7Yb25QdDg7nB2c9u37TIO6wddg6cOGp9pP7Qz21wdpqMfB1QyrszR5xFfgqQ78+6GDpWKigOzBKtA6Eh1MDrCHZYO4odaplbyQOHRxOkzkCQd0Q6VB3xDqz7QKG-TakQ7qX4BR0yHXoO3wd8xYqB3E9pYyrL2-0Z8vbj+1FDqiHZf2-PtlA6RB0QDti3D0O1jMC3b6h01DoiHbpfS6xCv4Ah2z9sG8hMOxDtnqZsB0KDpRhmLA5mhP3bGwGaDrAoGkOu5WOQ7kB2iDuj7aYOxgd1lBBh2JDp37bEO64d8g6bB3ADriHZWQw6YTQ6OO7JwyyHYHMrwdg+B3h2oxiOHdP2vIduRCCh3TDqGHbUOh4dtw6Xh3VDuBHbMO0EdMQ7HB1R9HBHZnuN4dbQ6Dh1oVpHJq0OxrQ2Q7-B1GDq6HUEOjntWPbJB0gjvgHRsOimyE+aY3DBGyVOVKdSBa4Q7Sh2wju4cXUOgvtMw6XB0sbTFst8O-7tow6CB3dDpgHfN2uAdG-aK+39DouHbO2zEduQ6Th2EsRWHSv2wod-I6Qe0qgvD0CMO2l2-w7cNqijuuaOcOpQd1orAWDX9sHLrooFkd1S51PRsuyEHfQKREd6I7PkSdDrF7S-JfhW1bhNR0hNEWHRwOkyudct9R17-mRHR0wy0daRzrR2Z728HUiOzIKRo6f+1ajtyEbaOrQdho62R3GDq9HR5-NYM5o7ZiSOjv4dnUXG0dGg6HGl2jvdHf6O7Edzo6gx1ojpjHX6O2Udwo6Ex23tB9HfsO2MdqY6xh1kY1NHboOg0d-xoPR2BDvTHR3kTMdB-0ix1xjuNHX4OxMdGo63R0pjt2nnKOuI5kY63B31jsrHTmO9kdEY6XR1fDrbHck4YsdSw6IhFtHzNQvReSNtqEpvBLL9ClCTdcT+I8badz6JtulHnD0Lcyd-arqT9jqtHQCOs4d4o7lR03DphHfCOpUdvI6L+1XDu3HbYOsEdR47Dx3QjoJHTyOokd6w77h2EjuvHReO28dig69x1UjsuHQMOvEdDI6eggyjsbHWmOx+2Co6+h23eJ-HVMO+kdkI7qR0+aH-HdyOh8dl468233juT7RBOwEdgE6Dx3njvAnVBOmpqO46Nx2PjpKHc+OiUdEI74J1QjsATVX2oUduY6RR2cjs27QBOuqYoE6sB2QTseHVcJEgdsA7yJ2wTr5HZuOu4dlE67x1MTsQnSxO6CdSE74xIoTqBHdhO4CdJ46EJ3sTrYnXwOyidk3a8YlhjtsdTrAaidXI7qe0YDub7SEO-EdOE75gSSTuInWBOgSdx46zx0KTtYnWpOm8dgk6rx06ToonVpO6sSXE64J0vjslHaEOjCdDE6jJ1fdpY7QmzMSd+ObmJ0GTs0naeO7SdDk7VJ1OTvsnW5Oxyd-E6hJ0uTu8nR5O1ydXk7dJ0+TsCnX5O3ydAU79J0hTuCnWFOuid+46TJ1YTtinbhOqbtWI7qx1iDtxHaZO+SdvE71J0ZTucnRFO8KdUU71x3cTvinbuOmCd+U7jJ2YTrknW+O18dQE7zJ1oTq3HXlOrgdqE7ip31Tot7TZOpKdno6ge1NTtKnRZOvidGk7-J09TtCnX1OyKdA07cp1DTuinU+OyqdPE7qp2NTuCHUVOjidw06sp3uTrqndNOhqd-A737S-drOMsIOjsdAY72p1LToKnWVOmadek7Rp3oTvGnYVO5adB06Sp30TpqnYxOoKdc073x0sDqQHX8Or8dc4DSe1WLMQklhCGSdpA6W+03TuOnXtO1PttE7zp0X9rIHYNO+ad1HDTp3XTtgnR+O2ydBtblmmkyKwQdwO9ztf0699H7TrBnXiAmKdP06gR2Azq+nWlO+RFR06sZ1VToFHQkEyGdmfqWpl6ZFw+th9PD6kU0XozvTponZ9O3ZWlk6L+08vDpnbgtcqdeM7cZ0Izp2nZ1OnAdCw7Wp0ljrXHR1Oi6dU07Up1xTrRnRzOgWdBvbJp2zTsOnbVOkad-06xp3MEl+HWwOpsdtrMgZ3izrOnXzO1GdXU7Mp0qzuRnWrO2WdQs6NZ3ZTsWnYLOhKdok7uZ0DjqenTLOnGdes7Lp2MzstnczOiad3079Z0LTulnTrO22dSM7hh0IUFvMUgQXUd9-aqx1tTsgHUbOt2dhs6xZ34ztmVYTOnrWks7ZE5kTppnSVOiGdps7Vx3mzpdnULoKOdds6Tp3NTodHXHOp0dvM72Z2kTqInXL2kid6s7OZ3yzu9SOwOzOdCc7s50FztFncb2xkdXM78J2djvyHRbOqWdwM7ep3VzqLnVWkEud4Y7652JzqunTlO8GdHs7UwaCDqXHZ7WFcdpc7XpERzptnY3OrWdPc6G53dzqDnVXOyedag6mR2WoxDHZ4O0UGBY7kx0-DsFHccOgidnc7y526zpTncLO-mdEs7p53jzpnnc7O9mdyQ7mR29jsPup8O2-Ay868x2bzoendvOrOdAc7QZ1Tzq7nSfOj+d3U6m539Tu-ncrO5odI7ckx2+jv2JTfO7-Ad86ux0EzoznR3O5+dwc7cZ32ztgXanOkWdR87351fzvnnWfOl+d9i5yx0U42AXavO10dhY6JLytzqjoIrOv8+f874F0HzornUgu3edrs7X52zzvMHb-OzGdVSiXJa4LvXnag8kBdzvMgF34LofnQrOx6do87j50oLodndbOvhdpC7HZ2eTrQXTAuq2dFA7F522fzAXaM21hdew6Kx0cLogXbXOrad-s6xF37zuEXc3O1BddC6x52CLvEXRQu9BdoDZMF0cbRYXTgunsdeC7Ax2sDh1HYPOseshi6YTgWjsgXfKPDSZJi7b51XzrsXUou+Mdg47vR1RjvLeewu+BsYc6b-T5jqYXT4u1xdW86650eLokfjYulrZDDY-F0bztrHWaOlxdoY77F0CBKSKmIsCJdHg73zTRLoUXeqOuJdZi7gl2PztCXYcOzxdrY6cl0JLrcXclO++dsS6151BLpKXSEu5RdvUkWx0pDviXdo6DJd5i6c4Z1juKXU0uxJdd1Tkl3DXFSXe0O9JdnS6RxGOLt2HdGOqpdHS7Sl1+zrqXTSwyXaOzbmzCAKJ0yFUjGcdRzatsAnNvfERsQtCxvPzm3ha+Wzai-ay7JaMgG8TQ4C18q567Ca6CJwBD7AGOXX9UK5oWB44zGMnGVIOitEjAvBxXOBGImpzL0AY6ABQArfQHdAvZT7IbCgtUhjqxRiG+0f-KMHg-y7s+yFFhMsN4gPVAYc4TVnaIH7iamjWIiFOBoV1Au3RhLwQAaw9qjvZS-1FMdSy46Tp-xdXQDZTK1hoqzAegoK7ihA1dCrdAJSQTwbMAHAhiGS8agqgXCJe2i9sCG0GCckYgEmwbVgz4K2oCuXe6km5dCJVvECbGER+EeYeFdaZIjUD7QEYINygEHpI+htEDVCAqJIJRUDFyth2qAt4C1hjQScYwrxEnTBtWExzFRoOSy1QhB8STqUxXT7IG20F6thYAy2CJcmMeBzwY1TkbjDSDZAHJMoxA-uAcok2AU5UAiJCBg1cAmV1b5RZXYbU5ZkVIASMDgrqMQNaU+fyrK6ZnjsrpLtsdAVCg1uxjTAmxhPoK5IdJgk-azVrRtpJgIDkBZdhzb6T5zju4dguOqQlbqqFlAOqPaKGTjaJE3OU22DfsWg0QW6NoAoWELTXghqRqh+7YIxs0DF6CV9GhbZwSWvBha6oZ5Y5R8qeYVQV19o6-z6rfHrXaLsbjkra7+W0pgDunU2u8tdajAwJS9rv1yMbbTtdMKhm12UZDS+KOuoltXIBB13uHmHXQq29td2rbZ11qjs5OJWusAQ1a7Kc3nFq7XfG2cGk667akxq2DNRLuu544hkNJ11SGWnXTuu-tdp67tW2VcBe8FuujXkO67Z11PNvnXYeukogx66e11nrqebWeuhddPHal13Pn0hUDWu9TJ0JSzOjdrqupFeulbiO67ZkD6YzA3QjKj-IQG6jcoUiDbXXOuuDdiA6oN1-Yxg3aBulDd2raIN3aFEQ3apzGDdt66jW13rq9epP2nTh77sgjFcxVrXZhuhtdvISyN0trtQ3U821DdCG6h10AbtfBOButDdzG66N1TroY3WTIMdd2rbx12V9v09keu9jdhVg+13nrqE3e+utOdLSURx0bRrYMsCwJAgiy7Y13LLqTbTV6aVCEUC-u0+zs2ne4usud+i7D52qzsoXRPO-hdlc7aF2aLoM3bpuvRdqi7A52iLrnnUZurTdGm7yF2WbpM3dQu5gdNc6al1qbsG+snOuGdjnaXtw-zrg7S5uuzdWi7eF2azos3drO7Tdp86fN240h0XWougRdfm6hF3hboNnThOkSdX-aBl3hpipnVJO-1iiW7lJ1Odui3U3OlLdec6VJ0ebv83W-OwLdn86It26Lps3dfY0Ldpm7gt35btK3d5u7FmsW6wB3jLp5nfKO3OdvQ78504aDIne5ukhd6A6vN27TvUXTluyLdem6zJ25bpoXf1u3GdZHinZ3lbqs3XvOsrdhm6zO3WTvTnXVus2dPC7kF2FbrC3X1u9KdU26it0BbvG3VQurrdUW7Rt1rbuW3cZu8zdvW6Dt36boG3WZuk7dcs7OF3FzqIXbyE9rd+27it3nbvW3XluzbdOm6jt33bqG3Y9uwbdq27Tt1jbts3dtulbdFU7Xt0bbt+3YgupIdd07h51QLvU3cDuzTdQO7Dt0fbrO3e9uu7dMO6Ht2I7qe3VDu6zdSO6Ed2Tbu+3XturHdgO7Ud2w7ofiTsO2dcym7lx2+zvq3QtuirdS27cd1w7p+3QTu6ndKO7Pt0A7pp3TjuqrdIc7CjmfjqfnZDunCFMobrG1wcsW7UpOrLdbM7nt1BbpZ3X9u47dWAjWd147sZ3SzO5ndbO7Le2qbrKXTiOt35PO7fXU2Nv53fQO38dE27Jd2y7ql3fDuq9u2u6Gd167qZ3Ybuludl26253XbuJztHCyXtAoiT2Kubqp7dHOxbd6W7Rd0g7ox3frusXdb26vt267tp3cjumrdeA65t3xzop3cLugrdTu7sd2h7q93c7u6Hd+O6fd0G7vp3b7u1gdV27uF1KzvoXSbuiPd6O6o92Y7pj3Znu93dru7jd2x7qz3Txuk2d-u6R51J7u0XVTu-Pdke7pd1wLp13dXulPdYe6a9157u2HTf2g3QVi7lNzg7vEnRouuvdte6Lt2KLsc3YrunedQe7Cu2NbsmHdlu27dce77p1cLs53YHutHdLW6h92Idod3efOsHdZO75t0l7t83VROjXdzW6tt0F7ri3UXuiHdU+66d3l7rT3QvOhzdeS7al2nDsd3btuzvdY+62912TpEXd7ujPd2e73Z0CDu8HS3utH81+6oZ09bvr3QfurXdD+7K90ILor3UbumXdCI6vF3sbVsXSM82RdIy6sx3+LrN3YQuxPdxC7k90N7pd3enuz3dn+6f90AHqCoZvui+dS87Gl1b8vAPd4uyA9MS7Q53xbpVzKXukPd4e7L91f7s33fv29A9L26GF1Xz1MXcwu6+dTi7QF3YHvAXYQenfd7e6P91d7pQPYge3-dZC7v92ATuoPSLu-+djC76D2jLpwPUwethd+B7Ml3s7uaXdtOgfdZe7UD137uQPVwelQ9CB7-93Vzv6Nm0uhg9kfLcD0gHsiXemOmQ9RB6aB2r7ov3WQesw93B71D2p7v4PZgeqRdLB6ZF0SHrkXVgu6Q98u6Od35Lr33dHuxQ9Vh7KD2H7oAPVXu1Q9+e6bD2TSOkXekO3Q9wR6Cl0rHksXa38JNEvS7yN14Tt73RMu8pdWS7Kl1SHt8XUYezJdZY7gD1hHpanewepJdYHKJzYQHvkXakenI9XS7uC09XBiPdmO1w9p+7WD2tLuyXdoe6pdJ+6nN3Y5PqXZfO9pd-S7ij2DLryPeGQyQ9hR7cl0T7rcPU0ewpdDS7Wj1RLrSPS0uqbugC6Uj29HoT3ZPugY94S7Mj12Ht5crIemsdSR7Al2THvqPX0eqo9pY6Ul3zHuGPf7xJY9ky6Kl2rHp6Pese6Y9-R6heVDjrEWG-lWZdezagNFK1xk3QVzONdWVS-8jnNphBZc2ikQ1zbQW23NsmmizUX1tcmI05imtrb-KKZD1tNgpPVV4bq+bf62-Vt4rbDW2fNvdBY6uHGANzaJppGeAhbXvQKFtG66V+RWtrAoPFJRFtdrbskgatsCbBRMHJk-SKR+5YtvPLRCQ+R4FAR8W10jGmMUJuwLx4JihW0TurhPWCel1tK2cWB1WIgtXRTIYKwjLasgj2tq41XGSb1t9aoOW3atoQcVUgnlt4J1qAQ0QG3TC82uDd4J6p1W9gv3yP82rfdj-0Q1BwtqwOUlW68xtSjGN0GciVbS7eeLkBhbF3wNgDxPeFYh34AbbYT2QYXhPQ62-E9u0oA23MnosQG62x3IYa6MT0cnsdsFye7dIPJ6RsRGnpNbW0C5k9oG7JT0MmuBPScyRNlwbaLT0enohPW0C009QkIDT2x1C5yI3uz7ci21Rx02jAjXYdy8fdcjs1eBLLs7gPJupXRaxMSd1DzqX3QHulfd5+7b91eHpoPf4ezw95B7Sz3mHpLPTwe3w9f+6fD1KHtz3RQe4s9CB7Y53tHvDnVnC5dtdu7MB1tbvgPerungdaW7TD0WHtrPUWeoQ9FZ63e0Mzsq3eWegc9-B7LD1HDCv3bme4vdcB6wO1BVRznQLuprdYnbSD0dbtn3S34tQ9g56yz1VnrrPYAe7c9WxZg939nsrPdOekc9kwRZz0K7oSPYROlc9w+7pJ2tbtPPX+Ozc999wGz3DnsnPd4eqc9O57ht2T+JPPYeej89-57Gz0Xnpm3UB20Y9uXbbz1z7uIHevutc9v56ez3wzvn3fIe9c9j57Pz3ZemC7a+e489hZ7dz1nnvfPYBe5jtom6I+0tntm7c+ezXd86gHz1-nqTnURejfdOF69z1DnvQvSjDVrtyF6AL1vnqQvYxe2i9nB6Ju3AXvwvfEe8ndO0tOt0QdoovdBejC90A7wL1ijonPcxeqi9WF7mZ0+irunaPutC9457qL2YXq-Pdhe5Wpao6GEwv7ozYm-uomdMl7RL1kXqYvTpe1i9Wl75L3nnu0vQEexfdV57uL0Lnrr7buXSu2S-bez3wXun3SxeuS9El69L0btycvbJehQ9ip6-d1cXuX3RZekCp1u6kAlkbQ7PbJO5y97l7XL3GXrCvYBOoXd9l7xL2KXuNndvury9eZ6fL2iDT8vftIijiIE7+L2RXv33eFe0K9hl6lL2ea2yvflemK9l57Kj2NHsSvSjswqNYFTAr2kDrWHd2erK9hV63L2IXrd7Rlejw9OV7Kz3NnvivfOem7dVu67e3WXsgvbZesS9ul76r0wXtqvYP2uq9w16MD2mXuKvX3u6BdOELkr0fdoIxJVe6md-V79L01XpavcFe2gRq17Br2CXt71PAgr2dal67vIaXtbPQWejvdRl6PL3x7vN3bAezq9JB7FJ1QXqavffu069yZ7zr0zHtKvVFeyOd6V67L2ZXvuvQde4g9Jh6JJ03Xvevc1etq9DR6pr1c7uavcuem691V7e53H7o2PSVey69P16kXTg3tavRNe-Y9Z+7Kd1r7t7PRDemOdfc7vCHniD2vaK1L69xh6jr1sXs2vcde3K9jl7Rr0bXowXTseuo9K87hl14HuOPQcetg97V7d935ntRvUNeim97N6Cr0MXoMIc8OuS9gR6OoFZHrLzXkzCY99N7Ej2GHoIvQTe1m9W16lr1k3q5vQNeoEd32dsr183rwYXoetJd5NrQj0LHvCPYzeoG9157+90vXuWvVde0v6bmYKh2M7GWsdLep4dXZ7hyVNnskXUEejW9Arl8b2cEl4vZze8a9UN7Tj2bHu-HW9es29fXD5h0ELs7BGcezb+ZE6Mb2E3qMHFsO-DdwGQHD0FHqcPWMe7I9TN6OD0GXqdvdFe2W9+t64b24r1pHe5epW9hQ8I71GLsYPbTelW9fS7qj0uHuRvUruj698d65b0c3vJvSXeuIBPN6073W3v5vbbewW9DUzhb2R3pNHdAe329bt6Qb13XorvTLejM4A0qHogEtsDefbQyqsa17kwFV3sVcSPetm96d6495HHqbvTmesy93l7-b0e3qHvVLeoq9hd7lh0L3uJvcew6UdSN7QL2AoUdveXe+mdEQzVR1Y3pqPckekW9rB6SeKRHuzPdYuqm9Yh6Rj3i3ucPS4PRu9Wd6pj2PXr9vas2wY9LR7qb1tHpjvbkeo1BJ97p71jLu-vSUemWp5R6Gx0r3rCXSse0Q9ax6AH3a3vMvfPK5o9WB7dj2LHu3vQze4+9U96n70nHpfvW3e5sd796EH2f3tvvYA+jo9v960H2gHugfdDe4G92D65j1FLrwfXse5B9ot7xj1aHpvvTQ+u+95i6Mj1UPsYfUg+5h9zd7Dj2QPtPvUw+gh9GI7gezTLsvyomezaVD17C473sDTPQtADM90kR+AUeTM2XZaVSb4MxqI41GqOb2fsu3EAhy6UaUONH9APIEboAZy6jbghpEuXfPXb1dKq6OV33Lon3I8u9Dozy7DADZUiZoJjRNqgYc5vl1hoF+XSyI7vIqp5+z6uPrmxCCuo6Arq7coAQruJQFCu1HBcZoc8C8rvqeIiux1dgHrdHRoODhuOiujwgmq6-vDYruKfLiuvTe+K7FInAdCmsGlaWzApK7r8rmGB4IPwE5gBTRbjH26wFMfXuEGNQAq6HV29+rLxoU+j2AxT6oKLcroliCE+qBc-K66VzjEGFXZJUjx9ohYUV3zOEZXTEaaVdqT6gkRyrtt5KD6TppCwE0vCqrq1XVS0IfwDT7KIDaruCeLquxF6+q6hJSGrr6ffRCE1dn9otQCvLqm5N-2a1dOZ9bV3mNEJqG-pHAKzq6g2luruOgB6u61qoicqn2OeGKfXC8KfCga6Q6DBrrXAKGu1k9Vx6cXBzLvupQVze49eWtHj1T2KdqBZkl14ya7X1GproePQigDNdSWps13L0DzXVmqgtdy669OGrrv8hU2kJjKM1J+N2EsU-XXXg79dcL6rM2UbvbRFi+mddcG68N14btY3XxutE9MG6X10SnuE3Q+u3DgT66YN3cbqebdxuwl9j67kX1Fblg3fi+o1tIm7iTiovpJaPXgiatYgccX2brvo3cS+xjd+66hX1Cnvuvby+59dQm7X13kvqCqGK+7DdeL7cN2svopfUkoKl9jG7SX1A5oHXbFes9RR7S0X30qB-Xesu9g0RL7t13+8hlfZqe5jdNG6WN2KvqykMq+jjdOG7gDYKvulffy+w19yG7TX00QFo3Ra+tcgVr6BN02vvRcrWONl9dUwOX3EbrAeqRuh19166jX3BvuA3T2u6jdLr7zX32vrY3QK+jjdkb6LvHDWPpfZS+xl9bDpON20vq43aK+sN90G6VX0SvrJfZK+tl9vr7eHDirprAEpiHIAhhVlYQDJub2Rnget+LtdnngmOFzQAAAXRIAAAAWTgADAAAAAhgAAEw7fZ2+3AAoAAwAAdvqgAB2+lAAAABPVgAowA9wC2AHj8OwAZ8A8QA5ICtAAEANwAeBAckBbADWAF0gOwAXgArQAJADzvpRGOyARkAwoAuADLvpJAEe+0QA82A4XhHQnqEPu+noAeBlmNANABCAHuAfgAm76RADPvqIAFwAWIAR2BogCVAE4AJMwZ0gLMBSMAEZC0AOu0BoArgByIAWABkACEALd9b769YAQftEAPigOhA-CA8EANAC5AG++zgA4YAlAAbvs4AGYABoA4EQagDrvqaAOyASoA+KBJ8ArvoIIK0AJIAMwBI3CbvrrsEdgEoA2H6daCCgBKACEAUQAvAB5wAjcETIFwACGwvABl314IBAyPO+nEA8fgdsA-vqkQPtAEIAnvgdaBHYCOANh+jD9zpABACWgFsAJwACIAk+V9oBhAFQmpB+1QADQBwP1HACEgCEAYsg4gALQAWAAnEB++zd9b772AAWAG4-W++tm42H6eJD+AAw-X6gTgA9sNUP1VPAEAPoAHd99SAxgDIfpY-VkAFMAu77RAD6QDwwJJ+m99jH7gOIYfrCAJuALgASgAowAXJA4AL2gXkAGH75AASAFkgBEAfSAvAAVgB4LVnfX5+l99Zn6XlLVUGhQFh+rz9b76c4BcADuAOMATd9kH7XADbvukAJ4gDd9Jn7N337QGcgBp+4T9goB2wAWAB4AOaAF6ovVBCwC5ZBggJx+0QAsH6uADrvoiAJ74AQAT768jZJABlaLmAC4APH6n31n2DQcB++iNgx76yPkZfrQ-YV+yEIgoAxP3mGF4APoAK1Q+X6lQC9frpWnp+1j9m3yRv19fo0-e6AGLA05QGP0bEHm-a0COSAUrRm33gAFQADAADAAAAAzDAAAABjXt9cAAAAAqAAALAAArhQAAAARnQAFAAGABYAC4ADIAC5+0gA7AAAACipAAFgBYfth-Yp+mQAsP7ssCw-vYAKQABQApABLAAAACF8gBvgAEAKQAYwA7ABcf2w-t4AGAAUgAxABwADQAHgALAAAAAEh2+tAAv37If33AHZAHwATgAIaBWP1vIC0AAAAQQR-QAAMXYADIAUgApAABf0oUC0AAL+8n9vP6Bf17IAEAOT+7IA3H7BQDC-sp-TIAXH9PIBJf3i4CEAFL+sAAJYhFpCw-up-ZAAWAACAAYADIAHQAFgAKAAkP7CAAAAF8SAAAAGVO30wAH+-WgAXAACgBrf1AAA&quot;,&quot;cType&quot;:4,&quot;size&quot;:512566}"/>
  </we:properties>
  <we:bindings/>
  <we:snapshot xmlns:r="http://schemas.openxmlformats.org/officeDocument/2006/relationships" r:embed="rId1"/>
</we:webextension>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table" Target="../tables/table3.xml"/><Relationship Id="rId5" Type="http://schemas.openxmlformats.org/officeDocument/2006/relationships/table" Target="../tables/table7.xml"/><Relationship Id="rId4"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B43B87-2F2F-4657-A539-5FD7A6DCA3D9}">
  <dimension ref="A1:L32"/>
  <sheetViews>
    <sheetView tabSelected="1" workbookViewId="0">
      <selection activeCell="O19" sqref="O19"/>
    </sheetView>
  </sheetViews>
  <sheetFormatPr defaultRowHeight="14.5" x14ac:dyDescent="0.35"/>
  <cols>
    <col min="1" max="3" width="17.36328125" customWidth="1"/>
    <col min="9" max="10" width="16.453125" customWidth="1"/>
    <col min="11" max="11" width="13.26953125" customWidth="1"/>
  </cols>
  <sheetData>
    <row r="1" spans="1:12" ht="18.5" x14ac:dyDescent="0.45">
      <c r="A1" s="26" t="s">
        <v>132</v>
      </c>
    </row>
    <row r="2" spans="1:12" x14ac:dyDescent="0.35">
      <c r="A2" t="s">
        <v>114</v>
      </c>
      <c r="B2" t="s">
        <v>133</v>
      </c>
    </row>
    <row r="3" spans="1:12" x14ac:dyDescent="0.35">
      <c r="A3" t="s">
        <v>115</v>
      </c>
      <c r="B3" t="s">
        <v>116</v>
      </c>
    </row>
    <row r="4" spans="1:12" x14ac:dyDescent="0.35">
      <c r="A4" t="s">
        <v>117</v>
      </c>
      <c r="B4" t="s">
        <v>118</v>
      </c>
    </row>
    <row r="5" spans="1:12" x14ac:dyDescent="0.35">
      <c r="A5" t="s">
        <v>119</v>
      </c>
      <c r="B5" t="s">
        <v>120</v>
      </c>
    </row>
    <row r="6" spans="1:12" x14ac:dyDescent="0.35">
      <c r="A6" t="s">
        <v>121</v>
      </c>
      <c r="B6" t="s">
        <v>122</v>
      </c>
    </row>
    <row r="7" spans="1:12" x14ac:dyDescent="0.35">
      <c r="A7" t="s">
        <v>123</v>
      </c>
      <c r="B7" t="s">
        <v>124</v>
      </c>
    </row>
    <row r="8" spans="1:12" x14ac:dyDescent="0.35">
      <c r="A8" t="s">
        <v>125</v>
      </c>
      <c r="B8" t="s">
        <v>126</v>
      </c>
    </row>
    <row r="9" spans="1:12" x14ac:dyDescent="0.35">
      <c r="A9" t="s">
        <v>127</v>
      </c>
      <c r="B9" t="s">
        <v>129</v>
      </c>
    </row>
    <row r="10" spans="1:12" x14ac:dyDescent="0.35">
      <c r="A10" t="s">
        <v>130</v>
      </c>
      <c r="B10" t="s">
        <v>131</v>
      </c>
    </row>
    <row r="12" spans="1:12" x14ac:dyDescent="0.35">
      <c r="A12" s="27" t="s">
        <v>21</v>
      </c>
      <c r="B12" s="27"/>
      <c r="C12" s="27"/>
      <c r="H12" s="27" t="s">
        <v>128</v>
      </c>
      <c r="I12" s="27"/>
      <c r="J12" s="27"/>
      <c r="K12" s="27"/>
      <c r="L12" s="27"/>
    </row>
    <row r="13" spans="1:12" x14ac:dyDescent="0.35">
      <c r="A13" s="22" t="s">
        <v>89</v>
      </c>
      <c r="B13" s="22" t="s">
        <v>90</v>
      </c>
      <c r="C13" s="22" t="s">
        <v>91</v>
      </c>
      <c r="H13" s="10" t="s">
        <v>107</v>
      </c>
      <c r="I13" s="10" t="s">
        <v>5</v>
      </c>
      <c r="J13" s="10" t="s">
        <v>112</v>
      </c>
      <c r="K13" s="10" t="s">
        <v>108</v>
      </c>
      <c r="L13" s="10" t="s">
        <v>113</v>
      </c>
    </row>
    <row r="14" spans="1:12" x14ac:dyDescent="0.35">
      <c r="A14" s="23" t="s">
        <v>92</v>
      </c>
      <c r="B14" s="23" t="s">
        <v>95</v>
      </c>
      <c r="C14" s="23" t="s">
        <v>98</v>
      </c>
      <c r="H14" s="10">
        <v>0</v>
      </c>
      <c r="I14" s="22" t="s">
        <v>21</v>
      </c>
      <c r="J14" s="22" t="s">
        <v>21</v>
      </c>
      <c r="K14" s="10"/>
    </row>
    <row r="15" spans="1:12" x14ac:dyDescent="0.35">
      <c r="A15" s="23" t="s">
        <v>93</v>
      </c>
      <c r="B15" s="25" t="s">
        <v>104</v>
      </c>
      <c r="C15" s="23" t="s">
        <v>99</v>
      </c>
      <c r="H15" s="10">
        <v>1</v>
      </c>
      <c r="I15" s="22" t="s">
        <v>89</v>
      </c>
      <c r="J15" s="22" t="s">
        <v>109</v>
      </c>
      <c r="K15" s="10">
        <v>0</v>
      </c>
    </row>
    <row r="16" spans="1:12" x14ac:dyDescent="0.35">
      <c r="A16" s="25" t="s">
        <v>101</v>
      </c>
      <c r="B16" s="25" t="s">
        <v>105</v>
      </c>
      <c r="C16" s="23" t="s">
        <v>100</v>
      </c>
      <c r="H16" s="10">
        <v>2</v>
      </c>
      <c r="I16" s="23" t="s">
        <v>92</v>
      </c>
      <c r="J16" s="23" t="s">
        <v>110</v>
      </c>
      <c r="K16" s="10">
        <v>1</v>
      </c>
    </row>
    <row r="17" spans="1:11" x14ac:dyDescent="0.35">
      <c r="A17" s="25" t="s">
        <v>102</v>
      </c>
      <c r="B17" s="25" t="s">
        <v>106</v>
      </c>
      <c r="C17" s="23"/>
      <c r="H17" s="10">
        <v>3</v>
      </c>
      <c r="I17" s="23" t="s">
        <v>93</v>
      </c>
      <c r="J17" s="23" t="s">
        <v>110</v>
      </c>
      <c r="K17" s="10">
        <v>1</v>
      </c>
    </row>
    <row r="18" spans="1:11" x14ac:dyDescent="0.35">
      <c r="A18" s="25" t="s">
        <v>103</v>
      </c>
      <c r="B18" s="23" t="s">
        <v>96</v>
      </c>
      <c r="C18" s="23"/>
      <c r="H18" s="10">
        <v>4</v>
      </c>
      <c r="I18" s="25" t="s">
        <v>101</v>
      </c>
      <c r="J18" s="25" t="s">
        <v>111</v>
      </c>
      <c r="K18" s="10">
        <v>3</v>
      </c>
    </row>
    <row r="19" spans="1:11" x14ac:dyDescent="0.35">
      <c r="A19" s="23" t="s">
        <v>94</v>
      </c>
      <c r="B19" s="23" t="s">
        <v>97</v>
      </c>
      <c r="C19" s="23"/>
      <c r="H19" s="10">
        <v>5</v>
      </c>
      <c r="I19" s="25" t="s">
        <v>102</v>
      </c>
      <c r="J19" s="25" t="s">
        <v>111</v>
      </c>
      <c r="K19" s="10">
        <v>3</v>
      </c>
    </row>
    <row r="20" spans="1:11" x14ac:dyDescent="0.35">
      <c r="H20" s="10">
        <v>6</v>
      </c>
      <c r="I20" s="25" t="s">
        <v>103</v>
      </c>
      <c r="J20" s="25" t="s">
        <v>111</v>
      </c>
      <c r="K20" s="10">
        <v>3</v>
      </c>
    </row>
    <row r="21" spans="1:11" x14ac:dyDescent="0.35">
      <c r="H21" s="10">
        <v>7</v>
      </c>
      <c r="I21" s="23" t="s">
        <v>94</v>
      </c>
      <c r="J21" s="23" t="s">
        <v>110</v>
      </c>
      <c r="K21" s="10">
        <v>1</v>
      </c>
    </row>
    <row r="22" spans="1:11" x14ac:dyDescent="0.35">
      <c r="H22" s="10">
        <v>8</v>
      </c>
      <c r="I22" s="22" t="s">
        <v>90</v>
      </c>
      <c r="J22" s="22" t="s">
        <v>109</v>
      </c>
      <c r="K22" s="10">
        <v>0</v>
      </c>
    </row>
    <row r="23" spans="1:11" x14ac:dyDescent="0.35">
      <c r="H23" s="10">
        <v>9</v>
      </c>
      <c r="I23" s="23" t="s">
        <v>95</v>
      </c>
      <c r="J23" s="23" t="s">
        <v>110</v>
      </c>
      <c r="K23" s="10">
        <v>8</v>
      </c>
    </row>
    <row r="24" spans="1:11" x14ac:dyDescent="0.35">
      <c r="H24" s="10">
        <v>10</v>
      </c>
      <c r="I24" s="25" t="s">
        <v>104</v>
      </c>
      <c r="J24" s="25" t="s">
        <v>111</v>
      </c>
      <c r="K24" s="10">
        <v>9</v>
      </c>
    </row>
    <row r="25" spans="1:11" x14ac:dyDescent="0.35">
      <c r="H25" s="10">
        <v>11</v>
      </c>
      <c r="I25" s="25" t="s">
        <v>105</v>
      </c>
      <c r="J25" s="25" t="s">
        <v>111</v>
      </c>
      <c r="K25" s="10">
        <v>9</v>
      </c>
    </row>
    <row r="26" spans="1:11" x14ac:dyDescent="0.35">
      <c r="H26" s="10">
        <v>12</v>
      </c>
      <c r="I26" s="25" t="s">
        <v>106</v>
      </c>
      <c r="J26" s="25" t="s">
        <v>111</v>
      </c>
      <c r="K26" s="10">
        <v>9</v>
      </c>
    </row>
    <row r="27" spans="1:11" x14ac:dyDescent="0.35">
      <c r="H27" s="10">
        <v>13</v>
      </c>
      <c r="I27" s="23" t="s">
        <v>96</v>
      </c>
      <c r="J27" s="23" t="s">
        <v>110</v>
      </c>
      <c r="K27" s="10">
        <v>8</v>
      </c>
    </row>
    <row r="28" spans="1:11" x14ac:dyDescent="0.35">
      <c r="H28" s="10">
        <v>14</v>
      </c>
      <c r="I28" s="23" t="s">
        <v>97</v>
      </c>
      <c r="J28" s="23" t="s">
        <v>110</v>
      </c>
      <c r="K28" s="10">
        <v>8</v>
      </c>
    </row>
    <row r="29" spans="1:11" x14ac:dyDescent="0.35">
      <c r="H29" s="10">
        <v>15</v>
      </c>
      <c r="I29" s="22" t="s">
        <v>91</v>
      </c>
      <c r="J29" s="22" t="s">
        <v>109</v>
      </c>
      <c r="K29" s="10">
        <v>0</v>
      </c>
    </row>
    <row r="30" spans="1:11" x14ac:dyDescent="0.35">
      <c r="H30" s="10">
        <v>16</v>
      </c>
      <c r="I30" s="23" t="s">
        <v>98</v>
      </c>
      <c r="J30" s="23" t="s">
        <v>110</v>
      </c>
      <c r="K30" s="10">
        <v>15</v>
      </c>
    </row>
    <row r="31" spans="1:11" x14ac:dyDescent="0.35">
      <c r="H31" s="10">
        <v>17</v>
      </c>
      <c r="I31" s="23" t="s">
        <v>99</v>
      </c>
      <c r="J31" s="23" t="s">
        <v>110</v>
      </c>
      <c r="K31" s="10">
        <v>15</v>
      </c>
    </row>
    <row r="32" spans="1:11" x14ac:dyDescent="0.35">
      <c r="H32" s="10">
        <v>18</v>
      </c>
      <c r="I32" s="23" t="s">
        <v>100</v>
      </c>
      <c r="J32" s="23" t="s">
        <v>110</v>
      </c>
      <c r="K32" s="10">
        <v>15</v>
      </c>
    </row>
  </sheetData>
  <mergeCells count="2">
    <mergeCell ref="A12:C12"/>
    <mergeCell ref="H12:L1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1D9D25-2407-4F83-9310-CFE9C166FDA1}">
  <dimension ref="A1:G20"/>
  <sheetViews>
    <sheetView workbookViewId="0">
      <selection activeCell="D23" sqref="D23"/>
    </sheetView>
  </sheetViews>
  <sheetFormatPr defaultRowHeight="14.5" x14ac:dyDescent="0.35"/>
  <cols>
    <col min="1" max="1" width="11.54296875" bestFit="1" customWidth="1"/>
    <col min="2" max="2" width="14.81640625" bestFit="1" customWidth="1"/>
    <col min="3" max="3" width="18.08984375" bestFit="1" customWidth="1"/>
    <col min="4" max="4" width="10.6328125" bestFit="1" customWidth="1"/>
    <col min="5" max="5" width="10.08984375" bestFit="1" customWidth="1"/>
  </cols>
  <sheetData>
    <row r="1" spans="1:7" x14ac:dyDescent="0.35">
      <c r="A1" s="1" t="s">
        <v>0</v>
      </c>
      <c r="B1" s="1" t="s">
        <v>1</v>
      </c>
      <c r="C1" s="1" t="s">
        <v>2</v>
      </c>
      <c r="D1" s="1" t="s">
        <v>3</v>
      </c>
      <c r="E1" s="1" t="s">
        <v>4</v>
      </c>
      <c r="G1" t="s">
        <v>134</v>
      </c>
    </row>
    <row r="2" spans="1:7" x14ac:dyDescent="0.35">
      <c r="A2" s="2">
        <v>0</v>
      </c>
      <c r="B2" s="22" t="s">
        <v>21</v>
      </c>
      <c r="C2" s="1" t="s">
        <v>21</v>
      </c>
      <c r="D2" s="2"/>
      <c r="E2" s="1"/>
      <c r="G2" t="s">
        <v>135</v>
      </c>
    </row>
    <row r="3" spans="1:7" x14ac:dyDescent="0.35">
      <c r="A3" s="2">
        <v>1</v>
      </c>
      <c r="B3" s="22" t="s">
        <v>89</v>
      </c>
      <c r="C3" s="1" t="s">
        <v>109</v>
      </c>
      <c r="D3" s="2">
        <v>0</v>
      </c>
      <c r="E3" s="1"/>
      <c r="G3" t="s">
        <v>136</v>
      </c>
    </row>
    <row r="4" spans="1:7" x14ac:dyDescent="0.35">
      <c r="A4" s="2">
        <v>2</v>
      </c>
      <c r="B4" s="23" t="s">
        <v>92</v>
      </c>
      <c r="C4" s="1" t="s">
        <v>110</v>
      </c>
      <c r="D4" s="2">
        <v>1</v>
      </c>
      <c r="E4" s="1"/>
      <c r="G4" t="s">
        <v>137</v>
      </c>
    </row>
    <row r="5" spans="1:7" x14ac:dyDescent="0.35">
      <c r="A5" s="2">
        <v>3</v>
      </c>
      <c r="B5" s="23" t="s">
        <v>93</v>
      </c>
      <c r="C5" s="1" t="s">
        <v>110</v>
      </c>
      <c r="D5" s="2">
        <v>1</v>
      </c>
      <c r="E5" s="1"/>
      <c r="G5" t="s">
        <v>138</v>
      </c>
    </row>
    <row r="6" spans="1:7" x14ac:dyDescent="0.35">
      <c r="A6" s="2">
        <v>4</v>
      </c>
      <c r="B6" s="25" t="s">
        <v>101</v>
      </c>
      <c r="C6" s="1" t="s">
        <v>111</v>
      </c>
      <c r="D6" s="2">
        <v>3</v>
      </c>
      <c r="E6" s="1"/>
    </row>
    <row r="7" spans="1:7" x14ac:dyDescent="0.35">
      <c r="A7" s="2">
        <v>5</v>
      </c>
      <c r="B7" s="25" t="s">
        <v>102</v>
      </c>
      <c r="C7" s="1" t="s">
        <v>111</v>
      </c>
      <c r="D7" s="2">
        <v>3</v>
      </c>
      <c r="E7" s="1"/>
    </row>
    <row r="8" spans="1:7" x14ac:dyDescent="0.35">
      <c r="A8" s="2">
        <v>6</v>
      </c>
      <c r="B8" s="25" t="s">
        <v>103</v>
      </c>
      <c r="C8" s="1" t="s">
        <v>111</v>
      </c>
      <c r="D8" s="2">
        <v>3</v>
      </c>
      <c r="E8" s="1"/>
    </row>
    <row r="9" spans="1:7" x14ac:dyDescent="0.35">
      <c r="A9" s="2">
        <v>7</v>
      </c>
      <c r="B9" s="23" t="s">
        <v>94</v>
      </c>
      <c r="C9" s="1" t="s">
        <v>110</v>
      </c>
      <c r="D9" s="2">
        <v>1</v>
      </c>
      <c r="E9" s="1"/>
    </row>
    <row r="10" spans="1:7" x14ac:dyDescent="0.35">
      <c r="A10" s="2">
        <v>8</v>
      </c>
      <c r="B10" s="22" t="s">
        <v>90</v>
      </c>
      <c r="C10" s="1" t="s">
        <v>109</v>
      </c>
      <c r="D10" s="2">
        <v>0</v>
      </c>
      <c r="E10" s="1"/>
    </row>
    <row r="11" spans="1:7" x14ac:dyDescent="0.35">
      <c r="A11" s="2">
        <v>9</v>
      </c>
      <c r="B11" s="23" t="s">
        <v>95</v>
      </c>
      <c r="C11" s="1" t="s">
        <v>110</v>
      </c>
      <c r="D11" s="2">
        <v>8</v>
      </c>
      <c r="E11" s="1"/>
    </row>
    <row r="12" spans="1:7" x14ac:dyDescent="0.35">
      <c r="A12" s="2">
        <v>10</v>
      </c>
      <c r="B12" s="25" t="s">
        <v>104</v>
      </c>
      <c r="C12" s="1" t="s">
        <v>111</v>
      </c>
      <c r="D12" s="2">
        <v>9</v>
      </c>
      <c r="E12" s="1"/>
    </row>
    <row r="13" spans="1:7" x14ac:dyDescent="0.35">
      <c r="A13" s="2">
        <v>11</v>
      </c>
      <c r="B13" s="25" t="s">
        <v>105</v>
      </c>
      <c r="C13" s="1" t="s">
        <v>111</v>
      </c>
      <c r="D13" s="2">
        <v>9</v>
      </c>
      <c r="E13" s="1"/>
    </row>
    <row r="14" spans="1:7" x14ac:dyDescent="0.35">
      <c r="A14" s="2">
        <v>12</v>
      </c>
      <c r="B14" s="25" t="s">
        <v>106</v>
      </c>
      <c r="C14" s="1" t="s">
        <v>111</v>
      </c>
      <c r="D14" s="2">
        <v>9</v>
      </c>
      <c r="E14" s="1"/>
    </row>
    <row r="15" spans="1:7" x14ac:dyDescent="0.35">
      <c r="A15" s="2">
        <v>13</v>
      </c>
      <c r="B15" s="23" t="s">
        <v>96</v>
      </c>
      <c r="C15" s="1" t="s">
        <v>110</v>
      </c>
      <c r="D15" s="2">
        <v>8</v>
      </c>
      <c r="E15" s="1"/>
    </row>
    <row r="16" spans="1:7" x14ac:dyDescent="0.35">
      <c r="A16" s="2">
        <v>14</v>
      </c>
      <c r="B16" s="23" t="s">
        <v>97</v>
      </c>
      <c r="C16" s="1" t="s">
        <v>110</v>
      </c>
      <c r="D16" s="2">
        <v>8</v>
      </c>
      <c r="E16" s="1"/>
    </row>
    <row r="17" spans="1:5" x14ac:dyDescent="0.35">
      <c r="A17" s="2">
        <v>15</v>
      </c>
      <c r="B17" s="22" t="s">
        <v>91</v>
      </c>
      <c r="C17" s="1" t="s">
        <v>109</v>
      </c>
      <c r="D17" s="2">
        <v>0</v>
      </c>
      <c r="E17" s="1"/>
    </row>
    <row r="18" spans="1:5" x14ac:dyDescent="0.35">
      <c r="A18" s="2">
        <v>16</v>
      </c>
      <c r="B18" s="23" t="s">
        <v>98</v>
      </c>
      <c r="C18" s="1" t="s">
        <v>110</v>
      </c>
      <c r="D18" s="2">
        <v>15</v>
      </c>
      <c r="E18" s="1"/>
    </row>
    <row r="19" spans="1:5" x14ac:dyDescent="0.35">
      <c r="A19" s="2">
        <v>17</v>
      </c>
      <c r="B19" s="23" t="s">
        <v>99</v>
      </c>
      <c r="C19" s="1" t="s">
        <v>110</v>
      </c>
      <c r="D19" s="2">
        <v>15</v>
      </c>
      <c r="E19" s="1"/>
    </row>
    <row r="20" spans="1:5" x14ac:dyDescent="0.35">
      <c r="A20" s="2">
        <v>18</v>
      </c>
      <c r="B20" s="23" t="s">
        <v>100</v>
      </c>
      <c r="C20" s="1" t="s">
        <v>110</v>
      </c>
      <c r="D20" s="2">
        <v>15</v>
      </c>
      <c r="E20" s="1"/>
    </row>
  </sheetData>
  <dataValidations count="6">
    <dataValidation type="list" allowBlank="1" showInputMessage="1" sqref="E2:E20" xr:uid="{E5CBF42F-E784-4DF8-9199-F10466F55ED8}">
      <formula1>"Executive, Manager, Position, Assistant, Staff, Consultant, Vacancy"</formula1>
    </dataValidation>
    <dataValidation allowBlank="1" showInputMessage="1" showErrorMessage="1" promptTitle="Employee ID" prompt="Enter a unique ID for each employee." sqref="A1" xr:uid="{75F13D75-142A-4506-A6A8-EF7E6EC2F09A}"/>
    <dataValidation allowBlank="1" showInputMessage="1" showErrorMessage="1" promptTitle="Name" prompt="Enter the employee name to display in the shape." sqref="B1" xr:uid="{BE1F9235-FD42-4DF0-9A46-9099713FC60B}"/>
    <dataValidation allowBlank="1" showInputMessage="1" showErrorMessage="1" promptTitle="Title" prompt="Employee title/ role will be displayed on shape." sqref="C1" xr:uid="{5E619B42-6A77-4CA5-B812-0C0758B41624}"/>
    <dataValidation allowBlank="1" showInputMessage="1" showErrorMessage="1" promptTitle="Manager ID" prompt="Enter the Employee ID of the manager. This ID must be present in the Employee ID column." sqref="D1" xr:uid="{D6B87275-0DF0-454D-8E65-B287FBBD19A0}"/>
    <dataValidation allowBlank="1" showInputMessage="1" showErrorMessage="1" promptTitle="Role Type" prompt="Choose the role that best represents the employee. This changes the color on the shape." sqref="E1" xr:uid="{2658DA80-2710-4302-8D44-BDA836D08567}"/>
  </dataValidations>
  <pageMargins left="0.7" right="0.7" top="0.75" bottom="0.75" header="0.3" footer="0.3"/>
  <drawing r:id="rId1"/>
  <tableParts count="1">
    <tablePart r:id="rId2"/>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20A82-657E-49CB-8B0A-D07FDE0C69BB}">
  <dimension ref="B2:PF30"/>
  <sheetViews>
    <sheetView topLeftCell="A7" workbookViewId="0">
      <selection activeCell="S31" sqref="S31"/>
    </sheetView>
  </sheetViews>
  <sheetFormatPr defaultRowHeight="14.5" x14ac:dyDescent="0.35"/>
  <cols>
    <col min="3" max="3" width="16.36328125" customWidth="1"/>
    <col min="4" max="4" width="10.81640625" customWidth="1"/>
    <col min="5" max="5" width="21.453125" customWidth="1"/>
    <col min="6" max="7" width="11.453125" customWidth="1"/>
    <col min="8" max="8" width="19.90625" customWidth="1"/>
    <col min="9" max="9" width="11.90625" customWidth="1"/>
    <col min="10" max="11" width="10.6328125" customWidth="1"/>
    <col min="12" max="12" width="10.7265625" customWidth="1"/>
    <col min="13" max="13" width="10.26953125" customWidth="1"/>
    <col min="14" max="16" width="10.90625" customWidth="1"/>
    <col min="17" max="18" width="10.6328125" customWidth="1"/>
    <col min="19" max="20" width="9.453125" customWidth="1"/>
    <col min="22" max="22" width="1.36328125" customWidth="1"/>
    <col min="23" max="422" width="2.6328125" customWidth="1"/>
  </cols>
  <sheetData>
    <row r="2" spans="2:10" ht="21" x14ac:dyDescent="0.5">
      <c r="B2" s="4" t="s">
        <v>26</v>
      </c>
    </row>
    <row r="4" spans="2:10" x14ac:dyDescent="0.35">
      <c r="B4" t="s">
        <v>66</v>
      </c>
      <c r="D4" s="11">
        <f ca="1">IF(Q20&lt;&gt;"",MIN(TaskTable[Planned
Start]), TODAY())</f>
        <v>44978</v>
      </c>
      <c r="E4" t="s">
        <v>70</v>
      </c>
      <c r="G4" s="10">
        <f>COUNTA(TaskTable[ID])</f>
        <v>11</v>
      </c>
      <c r="H4" t="s">
        <v>73</v>
      </c>
      <c r="J4" s="10">
        <f>_xlfn.AGGREGATE(3,5,TaskTable[ID])</f>
        <v>11</v>
      </c>
    </row>
    <row r="5" spans="2:10" x14ac:dyDescent="0.35">
      <c r="B5" t="s">
        <v>67</v>
      </c>
      <c r="D5" s="11">
        <f ca="1">IF(AND(Q20&lt;&gt;"",R20&lt;&gt;""),MAX(TaskTable[Planned
End]),D4+1)</f>
        <v>45015</v>
      </c>
      <c r="E5" t="s">
        <v>71</v>
      </c>
      <c r="G5" s="10">
        <f>COUNTIF(TaskTable[Percent
Complete],"=1")</f>
        <v>3</v>
      </c>
      <c r="H5" t="s">
        <v>74</v>
      </c>
      <c r="J5" s="10" cm="1">
        <f t="array" aca="1" ref="J5" ca="1">SUMPRODUCT(SUBTOTAL(3,OFFSET(TaskTable[Percent
Complete],ROW(TaskTable[Percent
Complete])-MIN(ROW(TaskTable[Percent
Complete])),,1))*(TaskTable[Percent
Complete]=1))</f>
        <v>3</v>
      </c>
    </row>
    <row r="6" spans="2:10" x14ac:dyDescent="0.35">
      <c r="B6" t="s">
        <v>68</v>
      </c>
      <c r="D6" s="11">
        <f ca="1">IF(Q20&lt;&gt;"",SUBTOTAL(5,TaskTable[Planned
Start]),TODAY())</f>
        <v>44978</v>
      </c>
      <c r="E6" t="s">
        <v>72</v>
      </c>
      <c r="G6" s="10">
        <f>COUNTIF(TaskTable[Percent
Complete],"&lt;&gt;1")</f>
        <v>8</v>
      </c>
      <c r="H6" t="s">
        <v>75</v>
      </c>
      <c r="J6" s="10">
        <f ca="1">J4-J5</f>
        <v>8</v>
      </c>
    </row>
    <row r="7" spans="2:10" x14ac:dyDescent="0.35">
      <c r="B7" t="s">
        <v>69</v>
      </c>
      <c r="D7" s="11">
        <f ca="1">IF(AND(Q20&lt;&gt;"",R20&lt;&gt;""),SUBTOTAL(4,TaskTable[Planned
End]),D4+1)</f>
        <v>45015</v>
      </c>
      <c r="G7" s="10"/>
      <c r="J7" s="10"/>
    </row>
    <row r="8" spans="2:10" x14ac:dyDescent="0.35">
      <c r="B8" t="s">
        <v>27</v>
      </c>
      <c r="D8" s="10">
        <f ca="1">NETWORKDAYS(D4,D5,Holidaysdd)</f>
        <v>23</v>
      </c>
      <c r="E8" t="s">
        <v>86</v>
      </c>
      <c r="G8" s="10">
        <f>SUM(TaskTable[Planned
Workdays])</f>
        <v>26</v>
      </c>
      <c r="H8" t="s">
        <v>87</v>
      </c>
      <c r="J8" s="10" cm="1">
        <f t="array" ref="J8">SUM(TaskTable[Planned
Workdays]-(TaskTable[Planned
Workdays]*TaskTable[Percent
Complete]))</f>
        <v>14.35</v>
      </c>
    </row>
    <row r="9" spans="2:10" x14ac:dyDescent="0.35">
      <c r="B9" t="s">
        <v>28</v>
      </c>
      <c r="D9" s="10">
        <f ca="1">D5-D4+1</f>
        <v>38</v>
      </c>
      <c r="G9" s="10"/>
      <c r="J9" s="10"/>
    </row>
    <row r="10" spans="2:10" x14ac:dyDescent="0.35">
      <c r="B10" t="s">
        <v>29</v>
      </c>
      <c r="D10" s="10">
        <f ca="1">NETWORKDAYS(D6,D7,Holidaysdd)</f>
        <v>23</v>
      </c>
      <c r="E10" t="s">
        <v>63</v>
      </c>
      <c r="G10" s="10">
        <f>SUBTOTAL(9,TaskTable[Planned
Workdays])</f>
        <v>26</v>
      </c>
      <c r="H10" t="s">
        <v>64</v>
      </c>
      <c r="J10" s="10">
        <f>SUBTOTAL(9,TaskTable[Planned
Remaining])</f>
        <v>15.35</v>
      </c>
    </row>
    <row r="11" spans="2:10" x14ac:dyDescent="0.35">
      <c r="B11" t="s">
        <v>30</v>
      </c>
      <c r="D11" s="10">
        <f ca="1">D7-D6+1</f>
        <v>38</v>
      </c>
      <c r="G11" s="10"/>
      <c r="J11" s="10"/>
    </row>
    <row r="12" spans="2:10" x14ac:dyDescent="0.35">
      <c r="B12" t="s">
        <v>31</v>
      </c>
      <c r="D12" s="17"/>
      <c r="G12" s="10"/>
      <c r="J12" s="10"/>
    </row>
    <row r="13" spans="2:10" x14ac:dyDescent="0.35">
      <c r="B13" t="s">
        <v>32</v>
      </c>
      <c r="D13" s="18"/>
      <c r="G13" s="10"/>
      <c r="J13" s="10"/>
    </row>
    <row r="14" spans="2:10" x14ac:dyDescent="0.35">
      <c r="B14" t="s">
        <v>33</v>
      </c>
      <c r="D14" s="19"/>
      <c r="G14" s="10"/>
      <c r="J14" s="10"/>
    </row>
    <row r="15" spans="2:10" x14ac:dyDescent="0.35">
      <c r="D15" s="10"/>
      <c r="G15" s="10"/>
      <c r="J15" s="10"/>
    </row>
    <row r="16" spans="2:10" x14ac:dyDescent="0.35">
      <c r="B16" t="s">
        <v>62</v>
      </c>
      <c r="D16" s="10">
        <f>MAX(IDdd)+1</f>
        <v>12</v>
      </c>
      <c r="G16" s="10"/>
      <c r="I16" s="20"/>
      <c r="J16" s="10"/>
    </row>
    <row r="17" spans="2:422" ht="69.5" customHeight="1" x14ac:dyDescent="0.35">
      <c r="U17" s="7" t="s">
        <v>50</v>
      </c>
      <c r="V17" s="8"/>
      <c r="W17" s="9">
        <f ca="1">D6</f>
        <v>44978</v>
      </c>
      <c r="X17" s="9">
        <f ca="1">W17+1</f>
        <v>44979</v>
      </c>
      <c r="Y17" s="9">
        <f t="shared" ref="Y17:CJ17" ca="1" si="0">X17+1</f>
        <v>44980</v>
      </c>
      <c r="Z17" s="9">
        <f t="shared" ca="1" si="0"/>
        <v>44981</v>
      </c>
      <c r="AA17" s="9">
        <f t="shared" ca="1" si="0"/>
        <v>44982</v>
      </c>
      <c r="AB17" s="9">
        <f t="shared" ca="1" si="0"/>
        <v>44983</v>
      </c>
      <c r="AC17" s="9">
        <f t="shared" ca="1" si="0"/>
        <v>44984</v>
      </c>
      <c r="AD17" s="9">
        <f t="shared" ca="1" si="0"/>
        <v>44985</v>
      </c>
      <c r="AE17" s="9">
        <f t="shared" ca="1" si="0"/>
        <v>44986</v>
      </c>
      <c r="AF17" s="9">
        <f t="shared" ca="1" si="0"/>
        <v>44987</v>
      </c>
      <c r="AG17" s="9">
        <f t="shared" ca="1" si="0"/>
        <v>44988</v>
      </c>
      <c r="AH17" s="9">
        <f t="shared" ca="1" si="0"/>
        <v>44989</v>
      </c>
      <c r="AI17" s="9">
        <f t="shared" ca="1" si="0"/>
        <v>44990</v>
      </c>
      <c r="AJ17" s="9">
        <f t="shared" ca="1" si="0"/>
        <v>44991</v>
      </c>
      <c r="AK17" s="9">
        <f t="shared" ca="1" si="0"/>
        <v>44992</v>
      </c>
      <c r="AL17" s="9">
        <f t="shared" ca="1" si="0"/>
        <v>44993</v>
      </c>
      <c r="AM17" s="9">
        <f t="shared" ca="1" si="0"/>
        <v>44994</v>
      </c>
      <c r="AN17" s="9">
        <f t="shared" ca="1" si="0"/>
        <v>44995</v>
      </c>
      <c r="AO17" s="9">
        <f t="shared" ca="1" si="0"/>
        <v>44996</v>
      </c>
      <c r="AP17" s="9">
        <f t="shared" ca="1" si="0"/>
        <v>44997</v>
      </c>
      <c r="AQ17" s="9">
        <f t="shared" ca="1" si="0"/>
        <v>44998</v>
      </c>
      <c r="AR17" s="9">
        <f t="shared" ca="1" si="0"/>
        <v>44999</v>
      </c>
      <c r="AS17" s="9">
        <f t="shared" ca="1" si="0"/>
        <v>45000</v>
      </c>
      <c r="AT17" s="9">
        <f t="shared" ca="1" si="0"/>
        <v>45001</v>
      </c>
      <c r="AU17" s="9">
        <f t="shared" ca="1" si="0"/>
        <v>45002</v>
      </c>
      <c r="AV17" s="9">
        <f t="shared" ca="1" si="0"/>
        <v>45003</v>
      </c>
      <c r="AW17" s="9">
        <f t="shared" ca="1" si="0"/>
        <v>45004</v>
      </c>
      <c r="AX17" s="9">
        <f t="shared" ca="1" si="0"/>
        <v>45005</v>
      </c>
      <c r="AY17" s="9">
        <f t="shared" ca="1" si="0"/>
        <v>45006</v>
      </c>
      <c r="AZ17" s="9">
        <f t="shared" ca="1" si="0"/>
        <v>45007</v>
      </c>
      <c r="BA17" s="9">
        <f t="shared" ca="1" si="0"/>
        <v>45008</v>
      </c>
      <c r="BB17" s="9">
        <f t="shared" ca="1" si="0"/>
        <v>45009</v>
      </c>
      <c r="BC17" s="9">
        <f t="shared" ca="1" si="0"/>
        <v>45010</v>
      </c>
      <c r="BD17" s="9">
        <f t="shared" ca="1" si="0"/>
        <v>45011</v>
      </c>
      <c r="BE17" s="9">
        <f t="shared" ca="1" si="0"/>
        <v>45012</v>
      </c>
      <c r="BF17" s="9">
        <f t="shared" ca="1" si="0"/>
        <v>45013</v>
      </c>
      <c r="BG17" s="9">
        <f t="shared" ca="1" si="0"/>
        <v>45014</v>
      </c>
      <c r="BH17" s="9">
        <f t="shared" ca="1" si="0"/>
        <v>45015</v>
      </c>
      <c r="BI17" s="9">
        <f t="shared" ca="1" si="0"/>
        <v>45016</v>
      </c>
      <c r="BJ17" s="9">
        <f t="shared" ca="1" si="0"/>
        <v>45017</v>
      </c>
      <c r="BK17" s="9">
        <f t="shared" ca="1" si="0"/>
        <v>45018</v>
      </c>
      <c r="BL17" s="9">
        <f t="shared" ca="1" si="0"/>
        <v>45019</v>
      </c>
      <c r="BM17" s="9">
        <f t="shared" ca="1" si="0"/>
        <v>45020</v>
      </c>
      <c r="BN17" s="9">
        <f t="shared" ca="1" si="0"/>
        <v>45021</v>
      </c>
      <c r="BO17" s="9">
        <f t="shared" ca="1" si="0"/>
        <v>45022</v>
      </c>
      <c r="BP17" s="9">
        <f t="shared" ca="1" si="0"/>
        <v>45023</v>
      </c>
      <c r="BQ17" s="9">
        <f t="shared" ca="1" si="0"/>
        <v>45024</v>
      </c>
      <c r="BR17" s="9">
        <f t="shared" ca="1" si="0"/>
        <v>45025</v>
      </c>
      <c r="BS17" s="9">
        <f t="shared" ca="1" si="0"/>
        <v>45026</v>
      </c>
      <c r="BT17" s="9">
        <f t="shared" ca="1" si="0"/>
        <v>45027</v>
      </c>
      <c r="BU17" s="9">
        <f t="shared" ca="1" si="0"/>
        <v>45028</v>
      </c>
      <c r="BV17" s="9">
        <f t="shared" ca="1" si="0"/>
        <v>45029</v>
      </c>
      <c r="BW17" s="9">
        <f t="shared" ca="1" si="0"/>
        <v>45030</v>
      </c>
      <c r="BX17" s="9">
        <f t="shared" ca="1" si="0"/>
        <v>45031</v>
      </c>
      <c r="BY17" s="9">
        <f t="shared" ca="1" si="0"/>
        <v>45032</v>
      </c>
      <c r="BZ17" s="9">
        <f t="shared" ca="1" si="0"/>
        <v>45033</v>
      </c>
      <c r="CA17" s="9">
        <f t="shared" ca="1" si="0"/>
        <v>45034</v>
      </c>
      <c r="CB17" s="9">
        <f t="shared" ca="1" si="0"/>
        <v>45035</v>
      </c>
      <c r="CC17" s="9">
        <f t="shared" ca="1" si="0"/>
        <v>45036</v>
      </c>
      <c r="CD17" s="9">
        <f t="shared" ca="1" si="0"/>
        <v>45037</v>
      </c>
      <c r="CE17" s="9">
        <f t="shared" ca="1" si="0"/>
        <v>45038</v>
      </c>
      <c r="CF17" s="9">
        <f t="shared" ca="1" si="0"/>
        <v>45039</v>
      </c>
      <c r="CG17" s="9">
        <f t="shared" ca="1" si="0"/>
        <v>45040</v>
      </c>
      <c r="CH17" s="9">
        <f t="shared" ca="1" si="0"/>
        <v>45041</v>
      </c>
      <c r="CI17" s="9">
        <f t="shared" ca="1" si="0"/>
        <v>45042</v>
      </c>
      <c r="CJ17" s="9">
        <f t="shared" ca="1" si="0"/>
        <v>45043</v>
      </c>
      <c r="CK17" s="9">
        <f t="shared" ref="CK17:EV17" ca="1" si="1">CJ17+1</f>
        <v>45044</v>
      </c>
      <c r="CL17" s="9">
        <f t="shared" ca="1" si="1"/>
        <v>45045</v>
      </c>
      <c r="CM17" s="9">
        <f t="shared" ca="1" si="1"/>
        <v>45046</v>
      </c>
      <c r="CN17" s="9">
        <f t="shared" ca="1" si="1"/>
        <v>45047</v>
      </c>
      <c r="CO17" s="9">
        <f t="shared" ca="1" si="1"/>
        <v>45048</v>
      </c>
      <c r="CP17" s="9">
        <f t="shared" ca="1" si="1"/>
        <v>45049</v>
      </c>
      <c r="CQ17" s="9">
        <f t="shared" ca="1" si="1"/>
        <v>45050</v>
      </c>
      <c r="CR17" s="9">
        <f t="shared" ca="1" si="1"/>
        <v>45051</v>
      </c>
      <c r="CS17" s="9">
        <f t="shared" ca="1" si="1"/>
        <v>45052</v>
      </c>
      <c r="CT17" s="9">
        <f t="shared" ca="1" si="1"/>
        <v>45053</v>
      </c>
      <c r="CU17" s="9">
        <f t="shared" ca="1" si="1"/>
        <v>45054</v>
      </c>
      <c r="CV17" s="9">
        <f t="shared" ca="1" si="1"/>
        <v>45055</v>
      </c>
      <c r="CW17" s="9">
        <f t="shared" ca="1" si="1"/>
        <v>45056</v>
      </c>
      <c r="CX17" s="9">
        <f t="shared" ca="1" si="1"/>
        <v>45057</v>
      </c>
      <c r="CY17" s="9">
        <f t="shared" ca="1" si="1"/>
        <v>45058</v>
      </c>
      <c r="CZ17" s="9">
        <f t="shared" ca="1" si="1"/>
        <v>45059</v>
      </c>
      <c r="DA17" s="9">
        <f t="shared" ca="1" si="1"/>
        <v>45060</v>
      </c>
      <c r="DB17" s="9">
        <f t="shared" ca="1" si="1"/>
        <v>45061</v>
      </c>
      <c r="DC17" s="9">
        <f t="shared" ca="1" si="1"/>
        <v>45062</v>
      </c>
      <c r="DD17" s="9">
        <f t="shared" ca="1" si="1"/>
        <v>45063</v>
      </c>
      <c r="DE17" s="9">
        <f t="shared" ca="1" si="1"/>
        <v>45064</v>
      </c>
      <c r="DF17" s="9">
        <f t="shared" ca="1" si="1"/>
        <v>45065</v>
      </c>
      <c r="DG17" s="9">
        <f t="shared" ca="1" si="1"/>
        <v>45066</v>
      </c>
      <c r="DH17" s="9">
        <f t="shared" ca="1" si="1"/>
        <v>45067</v>
      </c>
      <c r="DI17" s="9">
        <f t="shared" ca="1" si="1"/>
        <v>45068</v>
      </c>
      <c r="DJ17" s="9">
        <f t="shared" ca="1" si="1"/>
        <v>45069</v>
      </c>
      <c r="DK17" s="9">
        <f t="shared" ca="1" si="1"/>
        <v>45070</v>
      </c>
      <c r="DL17" s="9">
        <f t="shared" ca="1" si="1"/>
        <v>45071</v>
      </c>
      <c r="DM17" s="9">
        <f t="shared" ca="1" si="1"/>
        <v>45072</v>
      </c>
      <c r="DN17" s="9">
        <f t="shared" ca="1" si="1"/>
        <v>45073</v>
      </c>
      <c r="DO17" s="9">
        <f t="shared" ca="1" si="1"/>
        <v>45074</v>
      </c>
      <c r="DP17" s="9">
        <f t="shared" ca="1" si="1"/>
        <v>45075</v>
      </c>
      <c r="DQ17" s="9">
        <f t="shared" ca="1" si="1"/>
        <v>45076</v>
      </c>
      <c r="DR17" s="9">
        <f t="shared" ca="1" si="1"/>
        <v>45077</v>
      </c>
      <c r="DS17" s="9">
        <f t="shared" ca="1" si="1"/>
        <v>45078</v>
      </c>
      <c r="DT17" s="9">
        <f t="shared" ca="1" si="1"/>
        <v>45079</v>
      </c>
      <c r="DU17" s="9">
        <f t="shared" ca="1" si="1"/>
        <v>45080</v>
      </c>
      <c r="DV17" s="9">
        <f t="shared" ca="1" si="1"/>
        <v>45081</v>
      </c>
      <c r="DW17" s="9">
        <f t="shared" ca="1" si="1"/>
        <v>45082</v>
      </c>
      <c r="DX17" s="9">
        <f t="shared" ca="1" si="1"/>
        <v>45083</v>
      </c>
      <c r="DY17" s="9">
        <f t="shared" ca="1" si="1"/>
        <v>45084</v>
      </c>
      <c r="DZ17" s="9">
        <f t="shared" ca="1" si="1"/>
        <v>45085</v>
      </c>
      <c r="EA17" s="9">
        <f t="shared" ca="1" si="1"/>
        <v>45086</v>
      </c>
      <c r="EB17" s="9">
        <f t="shared" ca="1" si="1"/>
        <v>45087</v>
      </c>
      <c r="EC17" s="9">
        <f t="shared" ca="1" si="1"/>
        <v>45088</v>
      </c>
      <c r="ED17" s="9">
        <f t="shared" ca="1" si="1"/>
        <v>45089</v>
      </c>
      <c r="EE17" s="9">
        <f t="shared" ca="1" si="1"/>
        <v>45090</v>
      </c>
      <c r="EF17" s="9">
        <f t="shared" ca="1" si="1"/>
        <v>45091</v>
      </c>
      <c r="EG17" s="9">
        <f t="shared" ca="1" si="1"/>
        <v>45092</v>
      </c>
      <c r="EH17" s="9">
        <f t="shared" ca="1" si="1"/>
        <v>45093</v>
      </c>
      <c r="EI17" s="9">
        <f t="shared" ca="1" si="1"/>
        <v>45094</v>
      </c>
      <c r="EJ17" s="9">
        <f t="shared" ca="1" si="1"/>
        <v>45095</v>
      </c>
      <c r="EK17" s="9">
        <f t="shared" ca="1" si="1"/>
        <v>45096</v>
      </c>
      <c r="EL17" s="9">
        <f t="shared" ca="1" si="1"/>
        <v>45097</v>
      </c>
      <c r="EM17" s="9">
        <f t="shared" ca="1" si="1"/>
        <v>45098</v>
      </c>
      <c r="EN17" s="9">
        <f t="shared" ca="1" si="1"/>
        <v>45099</v>
      </c>
      <c r="EO17" s="9">
        <f t="shared" ca="1" si="1"/>
        <v>45100</v>
      </c>
      <c r="EP17" s="9">
        <f t="shared" ca="1" si="1"/>
        <v>45101</v>
      </c>
      <c r="EQ17" s="9">
        <f t="shared" ca="1" si="1"/>
        <v>45102</v>
      </c>
      <c r="ER17" s="9">
        <f t="shared" ca="1" si="1"/>
        <v>45103</v>
      </c>
      <c r="ES17" s="9">
        <f t="shared" ca="1" si="1"/>
        <v>45104</v>
      </c>
      <c r="ET17" s="9">
        <f t="shared" ca="1" si="1"/>
        <v>45105</v>
      </c>
      <c r="EU17" s="9">
        <f t="shared" ca="1" si="1"/>
        <v>45106</v>
      </c>
      <c r="EV17" s="9">
        <f t="shared" ca="1" si="1"/>
        <v>45107</v>
      </c>
      <c r="EW17" s="9">
        <f t="shared" ref="EW17:HH17" ca="1" si="2">EV17+1</f>
        <v>45108</v>
      </c>
      <c r="EX17" s="9">
        <f t="shared" ca="1" si="2"/>
        <v>45109</v>
      </c>
      <c r="EY17" s="9">
        <f t="shared" ca="1" si="2"/>
        <v>45110</v>
      </c>
      <c r="EZ17" s="9">
        <f t="shared" ca="1" si="2"/>
        <v>45111</v>
      </c>
      <c r="FA17" s="9">
        <f t="shared" ca="1" si="2"/>
        <v>45112</v>
      </c>
      <c r="FB17" s="9">
        <f t="shared" ca="1" si="2"/>
        <v>45113</v>
      </c>
      <c r="FC17" s="9">
        <f t="shared" ca="1" si="2"/>
        <v>45114</v>
      </c>
      <c r="FD17" s="9">
        <f t="shared" ca="1" si="2"/>
        <v>45115</v>
      </c>
      <c r="FE17" s="9">
        <f t="shared" ca="1" si="2"/>
        <v>45116</v>
      </c>
      <c r="FF17" s="9">
        <f t="shared" ca="1" si="2"/>
        <v>45117</v>
      </c>
      <c r="FG17" s="9">
        <f t="shared" ca="1" si="2"/>
        <v>45118</v>
      </c>
      <c r="FH17" s="9">
        <f t="shared" ca="1" si="2"/>
        <v>45119</v>
      </c>
      <c r="FI17" s="9">
        <f t="shared" ca="1" si="2"/>
        <v>45120</v>
      </c>
      <c r="FJ17" s="9">
        <f t="shared" ca="1" si="2"/>
        <v>45121</v>
      </c>
      <c r="FK17" s="9">
        <f t="shared" ca="1" si="2"/>
        <v>45122</v>
      </c>
      <c r="FL17" s="9">
        <f t="shared" ca="1" si="2"/>
        <v>45123</v>
      </c>
      <c r="FM17" s="9">
        <f t="shared" ca="1" si="2"/>
        <v>45124</v>
      </c>
      <c r="FN17" s="9">
        <f t="shared" ca="1" si="2"/>
        <v>45125</v>
      </c>
      <c r="FO17" s="9">
        <f t="shared" ca="1" si="2"/>
        <v>45126</v>
      </c>
      <c r="FP17" s="9">
        <f t="shared" ca="1" si="2"/>
        <v>45127</v>
      </c>
      <c r="FQ17" s="9">
        <f t="shared" ca="1" si="2"/>
        <v>45128</v>
      </c>
      <c r="FR17" s="9">
        <f t="shared" ca="1" si="2"/>
        <v>45129</v>
      </c>
      <c r="FS17" s="9">
        <f t="shared" ca="1" si="2"/>
        <v>45130</v>
      </c>
      <c r="FT17" s="9">
        <f t="shared" ca="1" si="2"/>
        <v>45131</v>
      </c>
      <c r="FU17" s="9">
        <f t="shared" ca="1" si="2"/>
        <v>45132</v>
      </c>
      <c r="FV17" s="9">
        <f t="shared" ca="1" si="2"/>
        <v>45133</v>
      </c>
      <c r="FW17" s="9">
        <f t="shared" ca="1" si="2"/>
        <v>45134</v>
      </c>
      <c r="FX17" s="9">
        <f t="shared" ca="1" si="2"/>
        <v>45135</v>
      </c>
      <c r="FY17" s="9">
        <f t="shared" ca="1" si="2"/>
        <v>45136</v>
      </c>
      <c r="FZ17" s="9">
        <f t="shared" ca="1" si="2"/>
        <v>45137</v>
      </c>
      <c r="GA17" s="9">
        <f t="shared" ca="1" si="2"/>
        <v>45138</v>
      </c>
      <c r="GB17" s="9">
        <f t="shared" ca="1" si="2"/>
        <v>45139</v>
      </c>
      <c r="GC17" s="9">
        <f t="shared" ca="1" si="2"/>
        <v>45140</v>
      </c>
      <c r="GD17" s="9">
        <f t="shared" ca="1" si="2"/>
        <v>45141</v>
      </c>
      <c r="GE17" s="9">
        <f t="shared" ca="1" si="2"/>
        <v>45142</v>
      </c>
      <c r="GF17" s="9">
        <f t="shared" ca="1" si="2"/>
        <v>45143</v>
      </c>
      <c r="GG17" s="9">
        <f t="shared" ca="1" si="2"/>
        <v>45144</v>
      </c>
      <c r="GH17" s="9">
        <f t="shared" ca="1" si="2"/>
        <v>45145</v>
      </c>
      <c r="GI17" s="9">
        <f t="shared" ca="1" si="2"/>
        <v>45146</v>
      </c>
      <c r="GJ17" s="9">
        <f t="shared" ca="1" si="2"/>
        <v>45147</v>
      </c>
      <c r="GK17" s="9">
        <f t="shared" ca="1" si="2"/>
        <v>45148</v>
      </c>
      <c r="GL17" s="9">
        <f t="shared" ca="1" si="2"/>
        <v>45149</v>
      </c>
      <c r="GM17" s="9">
        <f t="shared" ca="1" si="2"/>
        <v>45150</v>
      </c>
      <c r="GN17" s="9">
        <f t="shared" ca="1" si="2"/>
        <v>45151</v>
      </c>
      <c r="GO17" s="9">
        <f t="shared" ca="1" si="2"/>
        <v>45152</v>
      </c>
      <c r="GP17" s="9">
        <f t="shared" ca="1" si="2"/>
        <v>45153</v>
      </c>
      <c r="GQ17" s="9">
        <f t="shared" ca="1" si="2"/>
        <v>45154</v>
      </c>
      <c r="GR17" s="9">
        <f t="shared" ca="1" si="2"/>
        <v>45155</v>
      </c>
      <c r="GS17" s="9">
        <f t="shared" ca="1" si="2"/>
        <v>45156</v>
      </c>
      <c r="GT17" s="9">
        <f t="shared" ca="1" si="2"/>
        <v>45157</v>
      </c>
      <c r="GU17" s="9">
        <f t="shared" ca="1" si="2"/>
        <v>45158</v>
      </c>
      <c r="GV17" s="9">
        <f t="shared" ca="1" si="2"/>
        <v>45159</v>
      </c>
      <c r="GW17" s="9">
        <f t="shared" ca="1" si="2"/>
        <v>45160</v>
      </c>
      <c r="GX17" s="9">
        <f t="shared" ca="1" si="2"/>
        <v>45161</v>
      </c>
      <c r="GY17" s="9">
        <f t="shared" ca="1" si="2"/>
        <v>45162</v>
      </c>
      <c r="GZ17" s="9">
        <f t="shared" ca="1" si="2"/>
        <v>45163</v>
      </c>
      <c r="HA17" s="9">
        <f t="shared" ca="1" si="2"/>
        <v>45164</v>
      </c>
      <c r="HB17" s="9">
        <f t="shared" ca="1" si="2"/>
        <v>45165</v>
      </c>
      <c r="HC17" s="9">
        <f t="shared" ca="1" si="2"/>
        <v>45166</v>
      </c>
      <c r="HD17" s="9">
        <f t="shared" ca="1" si="2"/>
        <v>45167</v>
      </c>
      <c r="HE17" s="9">
        <f t="shared" ca="1" si="2"/>
        <v>45168</v>
      </c>
      <c r="HF17" s="9">
        <f t="shared" ca="1" si="2"/>
        <v>45169</v>
      </c>
      <c r="HG17" s="9">
        <f t="shared" ca="1" si="2"/>
        <v>45170</v>
      </c>
      <c r="HH17" s="9">
        <f t="shared" ca="1" si="2"/>
        <v>45171</v>
      </c>
      <c r="HI17" s="9">
        <f t="shared" ref="HI17:JT17" ca="1" si="3">HH17+1</f>
        <v>45172</v>
      </c>
      <c r="HJ17" s="9">
        <f t="shared" ca="1" si="3"/>
        <v>45173</v>
      </c>
      <c r="HK17" s="9">
        <f t="shared" ca="1" si="3"/>
        <v>45174</v>
      </c>
      <c r="HL17" s="9">
        <f t="shared" ca="1" si="3"/>
        <v>45175</v>
      </c>
      <c r="HM17" s="9">
        <f t="shared" ca="1" si="3"/>
        <v>45176</v>
      </c>
      <c r="HN17" s="9">
        <f t="shared" ca="1" si="3"/>
        <v>45177</v>
      </c>
      <c r="HO17" s="9">
        <f t="shared" ca="1" si="3"/>
        <v>45178</v>
      </c>
      <c r="HP17" s="9">
        <f t="shared" ca="1" si="3"/>
        <v>45179</v>
      </c>
      <c r="HQ17" s="9">
        <f t="shared" ca="1" si="3"/>
        <v>45180</v>
      </c>
      <c r="HR17" s="9">
        <f t="shared" ca="1" si="3"/>
        <v>45181</v>
      </c>
      <c r="HS17" s="9">
        <f t="shared" ca="1" si="3"/>
        <v>45182</v>
      </c>
      <c r="HT17" s="9">
        <f t="shared" ca="1" si="3"/>
        <v>45183</v>
      </c>
      <c r="HU17" s="9">
        <f t="shared" ca="1" si="3"/>
        <v>45184</v>
      </c>
      <c r="HV17" s="9">
        <f t="shared" ca="1" si="3"/>
        <v>45185</v>
      </c>
      <c r="HW17" s="9">
        <f t="shared" ca="1" si="3"/>
        <v>45186</v>
      </c>
      <c r="HX17" s="9">
        <f t="shared" ca="1" si="3"/>
        <v>45187</v>
      </c>
      <c r="HY17" s="9">
        <f t="shared" ca="1" si="3"/>
        <v>45188</v>
      </c>
      <c r="HZ17" s="9">
        <f t="shared" ca="1" si="3"/>
        <v>45189</v>
      </c>
      <c r="IA17" s="9">
        <f t="shared" ca="1" si="3"/>
        <v>45190</v>
      </c>
      <c r="IB17" s="9">
        <f t="shared" ca="1" si="3"/>
        <v>45191</v>
      </c>
      <c r="IC17" s="9">
        <f t="shared" ca="1" si="3"/>
        <v>45192</v>
      </c>
      <c r="ID17" s="9">
        <f t="shared" ca="1" si="3"/>
        <v>45193</v>
      </c>
      <c r="IE17" s="9">
        <f t="shared" ca="1" si="3"/>
        <v>45194</v>
      </c>
      <c r="IF17" s="9">
        <f t="shared" ca="1" si="3"/>
        <v>45195</v>
      </c>
      <c r="IG17" s="9">
        <f t="shared" ca="1" si="3"/>
        <v>45196</v>
      </c>
      <c r="IH17" s="9">
        <f t="shared" ca="1" si="3"/>
        <v>45197</v>
      </c>
      <c r="II17" s="9">
        <f t="shared" ca="1" si="3"/>
        <v>45198</v>
      </c>
      <c r="IJ17" s="9">
        <f t="shared" ca="1" si="3"/>
        <v>45199</v>
      </c>
      <c r="IK17" s="9">
        <f t="shared" ca="1" si="3"/>
        <v>45200</v>
      </c>
      <c r="IL17" s="9">
        <f t="shared" ca="1" si="3"/>
        <v>45201</v>
      </c>
      <c r="IM17" s="9">
        <f t="shared" ca="1" si="3"/>
        <v>45202</v>
      </c>
      <c r="IN17" s="9">
        <f t="shared" ca="1" si="3"/>
        <v>45203</v>
      </c>
      <c r="IO17" s="9">
        <f t="shared" ca="1" si="3"/>
        <v>45204</v>
      </c>
      <c r="IP17" s="9">
        <f t="shared" ca="1" si="3"/>
        <v>45205</v>
      </c>
      <c r="IQ17" s="9">
        <f t="shared" ca="1" si="3"/>
        <v>45206</v>
      </c>
      <c r="IR17" s="9">
        <f t="shared" ca="1" si="3"/>
        <v>45207</v>
      </c>
      <c r="IS17" s="9">
        <f t="shared" ca="1" si="3"/>
        <v>45208</v>
      </c>
      <c r="IT17" s="9">
        <f t="shared" ca="1" si="3"/>
        <v>45209</v>
      </c>
      <c r="IU17" s="9">
        <f t="shared" ca="1" si="3"/>
        <v>45210</v>
      </c>
      <c r="IV17" s="9">
        <f t="shared" ca="1" si="3"/>
        <v>45211</v>
      </c>
      <c r="IW17" s="9">
        <f t="shared" ca="1" si="3"/>
        <v>45212</v>
      </c>
      <c r="IX17" s="9">
        <f t="shared" ca="1" si="3"/>
        <v>45213</v>
      </c>
      <c r="IY17" s="9">
        <f t="shared" ca="1" si="3"/>
        <v>45214</v>
      </c>
      <c r="IZ17" s="9">
        <f t="shared" ca="1" si="3"/>
        <v>45215</v>
      </c>
      <c r="JA17" s="9">
        <f t="shared" ca="1" si="3"/>
        <v>45216</v>
      </c>
      <c r="JB17" s="9">
        <f t="shared" ca="1" si="3"/>
        <v>45217</v>
      </c>
      <c r="JC17" s="9">
        <f t="shared" ca="1" si="3"/>
        <v>45218</v>
      </c>
      <c r="JD17" s="9">
        <f t="shared" ca="1" si="3"/>
        <v>45219</v>
      </c>
      <c r="JE17" s="9">
        <f t="shared" ca="1" si="3"/>
        <v>45220</v>
      </c>
      <c r="JF17" s="9">
        <f t="shared" ca="1" si="3"/>
        <v>45221</v>
      </c>
      <c r="JG17" s="9">
        <f t="shared" ca="1" si="3"/>
        <v>45222</v>
      </c>
      <c r="JH17" s="9">
        <f t="shared" ca="1" si="3"/>
        <v>45223</v>
      </c>
      <c r="JI17" s="9">
        <f t="shared" ca="1" si="3"/>
        <v>45224</v>
      </c>
      <c r="JJ17" s="9">
        <f t="shared" ca="1" si="3"/>
        <v>45225</v>
      </c>
      <c r="JK17" s="9">
        <f t="shared" ca="1" si="3"/>
        <v>45226</v>
      </c>
      <c r="JL17" s="9">
        <f t="shared" ca="1" si="3"/>
        <v>45227</v>
      </c>
      <c r="JM17" s="9">
        <f t="shared" ca="1" si="3"/>
        <v>45228</v>
      </c>
      <c r="JN17" s="9">
        <f t="shared" ca="1" si="3"/>
        <v>45229</v>
      </c>
      <c r="JO17" s="9">
        <f t="shared" ca="1" si="3"/>
        <v>45230</v>
      </c>
      <c r="JP17" s="9">
        <f t="shared" ca="1" si="3"/>
        <v>45231</v>
      </c>
      <c r="JQ17" s="9">
        <f t="shared" ca="1" si="3"/>
        <v>45232</v>
      </c>
      <c r="JR17" s="9">
        <f t="shared" ca="1" si="3"/>
        <v>45233</v>
      </c>
      <c r="JS17" s="9">
        <f t="shared" ca="1" si="3"/>
        <v>45234</v>
      </c>
      <c r="JT17" s="9">
        <f t="shared" ca="1" si="3"/>
        <v>45235</v>
      </c>
      <c r="JU17" s="9">
        <f t="shared" ref="JU17:MF17" ca="1" si="4">JT17+1</f>
        <v>45236</v>
      </c>
      <c r="JV17" s="9">
        <f t="shared" ca="1" si="4"/>
        <v>45237</v>
      </c>
      <c r="JW17" s="9">
        <f t="shared" ca="1" si="4"/>
        <v>45238</v>
      </c>
      <c r="JX17" s="9">
        <f t="shared" ca="1" si="4"/>
        <v>45239</v>
      </c>
      <c r="JY17" s="9">
        <f t="shared" ca="1" si="4"/>
        <v>45240</v>
      </c>
      <c r="JZ17" s="9">
        <f t="shared" ca="1" si="4"/>
        <v>45241</v>
      </c>
      <c r="KA17" s="9">
        <f t="shared" ca="1" si="4"/>
        <v>45242</v>
      </c>
      <c r="KB17" s="9">
        <f t="shared" ca="1" si="4"/>
        <v>45243</v>
      </c>
      <c r="KC17" s="9">
        <f t="shared" ca="1" si="4"/>
        <v>45244</v>
      </c>
      <c r="KD17" s="9">
        <f t="shared" ca="1" si="4"/>
        <v>45245</v>
      </c>
      <c r="KE17" s="9">
        <f t="shared" ca="1" si="4"/>
        <v>45246</v>
      </c>
      <c r="KF17" s="9">
        <f t="shared" ca="1" si="4"/>
        <v>45247</v>
      </c>
      <c r="KG17" s="9">
        <f t="shared" ca="1" si="4"/>
        <v>45248</v>
      </c>
      <c r="KH17" s="9">
        <f t="shared" ca="1" si="4"/>
        <v>45249</v>
      </c>
      <c r="KI17" s="9">
        <f t="shared" ca="1" si="4"/>
        <v>45250</v>
      </c>
      <c r="KJ17" s="9">
        <f t="shared" ca="1" si="4"/>
        <v>45251</v>
      </c>
      <c r="KK17" s="9">
        <f t="shared" ca="1" si="4"/>
        <v>45252</v>
      </c>
      <c r="KL17" s="9">
        <f t="shared" ca="1" si="4"/>
        <v>45253</v>
      </c>
      <c r="KM17" s="9">
        <f t="shared" ca="1" si="4"/>
        <v>45254</v>
      </c>
      <c r="KN17" s="9">
        <f t="shared" ca="1" si="4"/>
        <v>45255</v>
      </c>
      <c r="KO17" s="9">
        <f t="shared" ca="1" si="4"/>
        <v>45256</v>
      </c>
      <c r="KP17" s="9">
        <f t="shared" ca="1" si="4"/>
        <v>45257</v>
      </c>
      <c r="KQ17" s="9">
        <f t="shared" ca="1" si="4"/>
        <v>45258</v>
      </c>
      <c r="KR17" s="9">
        <f t="shared" ca="1" si="4"/>
        <v>45259</v>
      </c>
      <c r="KS17" s="9">
        <f t="shared" ca="1" si="4"/>
        <v>45260</v>
      </c>
      <c r="KT17" s="9">
        <f t="shared" ca="1" si="4"/>
        <v>45261</v>
      </c>
      <c r="KU17" s="9">
        <f t="shared" ca="1" si="4"/>
        <v>45262</v>
      </c>
      <c r="KV17" s="9">
        <f t="shared" ca="1" si="4"/>
        <v>45263</v>
      </c>
      <c r="KW17" s="9">
        <f t="shared" ca="1" si="4"/>
        <v>45264</v>
      </c>
      <c r="KX17" s="9">
        <f t="shared" ca="1" si="4"/>
        <v>45265</v>
      </c>
      <c r="KY17" s="9">
        <f t="shared" ca="1" si="4"/>
        <v>45266</v>
      </c>
      <c r="KZ17" s="9">
        <f t="shared" ca="1" si="4"/>
        <v>45267</v>
      </c>
      <c r="LA17" s="9">
        <f t="shared" ca="1" si="4"/>
        <v>45268</v>
      </c>
      <c r="LB17" s="9">
        <f t="shared" ca="1" si="4"/>
        <v>45269</v>
      </c>
      <c r="LC17" s="9">
        <f t="shared" ca="1" si="4"/>
        <v>45270</v>
      </c>
      <c r="LD17" s="9">
        <f t="shared" ca="1" si="4"/>
        <v>45271</v>
      </c>
      <c r="LE17" s="9">
        <f t="shared" ca="1" si="4"/>
        <v>45272</v>
      </c>
      <c r="LF17" s="9">
        <f t="shared" ca="1" si="4"/>
        <v>45273</v>
      </c>
      <c r="LG17" s="9">
        <f t="shared" ca="1" si="4"/>
        <v>45274</v>
      </c>
      <c r="LH17" s="9">
        <f t="shared" ca="1" si="4"/>
        <v>45275</v>
      </c>
      <c r="LI17" s="9">
        <f t="shared" ca="1" si="4"/>
        <v>45276</v>
      </c>
      <c r="LJ17" s="9">
        <f t="shared" ca="1" si="4"/>
        <v>45277</v>
      </c>
      <c r="LK17" s="9">
        <f t="shared" ca="1" si="4"/>
        <v>45278</v>
      </c>
      <c r="LL17" s="9">
        <f t="shared" ca="1" si="4"/>
        <v>45279</v>
      </c>
      <c r="LM17" s="9">
        <f t="shared" ca="1" si="4"/>
        <v>45280</v>
      </c>
      <c r="LN17" s="9">
        <f t="shared" ca="1" si="4"/>
        <v>45281</v>
      </c>
      <c r="LO17" s="9">
        <f t="shared" ca="1" si="4"/>
        <v>45282</v>
      </c>
      <c r="LP17" s="9">
        <f t="shared" ca="1" si="4"/>
        <v>45283</v>
      </c>
      <c r="LQ17" s="9">
        <f t="shared" ca="1" si="4"/>
        <v>45284</v>
      </c>
      <c r="LR17" s="9">
        <f t="shared" ca="1" si="4"/>
        <v>45285</v>
      </c>
      <c r="LS17" s="9">
        <f t="shared" ca="1" si="4"/>
        <v>45286</v>
      </c>
      <c r="LT17" s="9">
        <f t="shared" ca="1" si="4"/>
        <v>45287</v>
      </c>
      <c r="LU17" s="9">
        <f t="shared" ca="1" si="4"/>
        <v>45288</v>
      </c>
      <c r="LV17" s="9">
        <f t="shared" ca="1" si="4"/>
        <v>45289</v>
      </c>
      <c r="LW17" s="9">
        <f t="shared" ca="1" si="4"/>
        <v>45290</v>
      </c>
      <c r="LX17" s="9">
        <f t="shared" ca="1" si="4"/>
        <v>45291</v>
      </c>
      <c r="LY17" s="9">
        <f t="shared" ca="1" si="4"/>
        <v>45292</v>
      </c>
      <c r="LZ17" s="9">
        <f t="shared" ca="1" si="4"/>
        <v>45293</v>
      </c>
      <c r="MA17" s="9">
        <f t="shared" ca="1" si="4"/>
        <v>45294</v>
      </c>
      <c r="MB17" s="9">
        <f t="shared" ca="1" si="4"/>
        <v>45295</v>
      </c>
      <c r="MC17" s="9">
        <f t="shared" ca="1" si="4"/>
        <v>45296</v>
      </c>
      <c r="MD17" s="9">
        <f t="shared" ca="1" si="4"/>
        <v>45297</v>
      </c>
      <c r="ME17" s="9">
        <f t="shared" ca="1" si="4"/>
        <v>45298</v>
      </c>
      <c r="MF17" s="9">
        <f t="shared" ca="1" si="4"/>
        <v>45299</v>
      </c>
      <c r="MG17" s="9">
        <f t="shared" ref="MG17:OR17" ca="1" si="5">MF17+1</f>
        <v>45300</v>
      </c>
      <c r="MH17" s="9">
        <f t="shared" ca="1" si="5"/>
        <v>45301</v>
      </c>
      <c r="MI17" s="9">
        <f t="shared" ca="1" si="5"/>
        <v>45302</v>
      </c>
      <c r="MJ17" s="9">
        <f t="shared" ca="1" si="5"/>
        <v>45303</v>
      </c>
      <c r="MK17" s="9">
        <f t="shared" ca="1" si="5"/>
        <v>45304</v>
      </c>
      <c r="ML17" s="9">
        <f t="shared" ca="1" si="5"/>
        <v>45305</v>
      </c>
      <c r="MM17" s="9">
        <f t="shared" ca="1" si="5"/>
        <v>45306</v>
      </c>
      <c r="MN17" s="9">
        <f t="shared" ca="1" si="5"/>
        <v>45307</v>
      </c>
      <c r="MO17" s="9">
        <f t="shared" ca="1" si="5"/>
        <v>45308</v>
      </c>
      <c r="MP17" s="9">
        <f t="shared" ca="1" si="5"/>
        <v>45309</v>
      </c>
      <c r="MQ17" s="9">
        <f t="shared" ca="1" si="5"/>
        <v>45310</v>
      </c>
      <c r="MR17" s="9">
        <f t="shared" ca="1" si="5"/>
        <v>45311</v>
      </c>
      <c r="MS17" s="9">
        <f t="shared" ca="1" si="5"/>
        <v>45312</v>
      </c>
      <c r="MT17" s="9">
        <f t="shared" ca="1" si="5"/>
        <v>45313</v>
      </c>
      <c r="MU17" s="9">
        <f t="shared" ca="1" si="5"/>
        <v>45314</v>
      </c>
      <c r="MV17" s="9">
        <f t="shared" ca="1" si="5"/>
        <v>45315</v>
      </c>
      <c r="MW17" s="9">
        <f t="shared" ca="1" si="5"/>
        <v>45316</v>
      </c>
      <c r="MX17" s="9">
        <f t="shared" ca="1" si="5"/>
        <v>45317</v>
      </c>
      <c r="MY17" s="9">
        <f t="shared" ca="1" si="5"/>
        <v>45318</v>
      </c>
      <c r="MZ17" s="9">
        <f t="shared" ca="1" si="5"/>
        <v>45319</v>
      </c>
      <c r="NA17" s="9">
        <f t="shared" ca="1" si="5"/>
        <v>45320</v>
      </c>
      <c r="NB17" s="9">
        <f t="shared" ca="1" si="5"/>
        <v>45321</v>
      </c>
      <c r="NC17" s="9">
        <f t="shared" ca="1" si="5"/>
        <v>45322</v>
      </c>
      <c r="ND17" s="9">
        <f t="shared" ca="1" si="5"/>
        <v>45323</v>
      </c>
      <c r="NE17" s="9">
        <f t="shared" ca="1" si="5"/>
        <v>45324</v>
      </c>
      <c r="NF17" s="9">
        <f t="shared" ca="1" si="5"/>
        <v>45325</v>
      </c>
      <c r="NG17" s="9">
        <f t="shared" ca="1" si="5"/>
        <v>45326</v>
      </c>
      <c r="NH17" s="9">
        <f t="shared" ca="1" si="5"/>
        <v>45327</v>
      </c>
      <c r="NI17" s="9">
        <f t="shared" ca="1" si="5"/>
        <v>45328</v>
      </c>
      <c r="NJ17" s="9">
        <f t="shared" ca="1" si="5"/>
        <v>45329</v>
      </c>
      <c r="NK17" s="9">
        <f t="shared" ca="1" si="5"/>
        <v>45330</v>
      </c>
      <c r="NL17" s="9">
        <f t="shared" ca="1" si="5"/>
        <v>45331</v>
      </c>
      <c r="NM17" s="9">
        <f t="shared" ca="1" si="5"/>
        <v>45332</v>
      </c>
      <c r="NN17" s="9">
        <f t="shared" ca="1" si="5"/>
        <v>45333</v>
      </c>
      <c r="NO17" s="9">
        <f t="shared" ca="1" si="5"/>
        <v>45334</v>
      </c>
      <c r="NP17" s="9">
        <f t="shared" ca="1" si="5"/>
        <v>45335</v>
      </c>
      <c r="NQ17" s="9">
        <f t="shared" ca="1" si="5"/>
        <v>45336</v>
      </c>
      <c r="NR17" s="9">
        <f t="shared" ca="1" si="5"/>
        <v>45337</v>
      </c>
      <c r="NS17" s="9">
        <f t="shared" ca="1" si="5"/>
        <v>45338</v>
      </c>
      <c r="NT17" s="9">
        <f t="shared" ca="1" si="5"/>
        <v>45339</v>
      </c>
      <c r="NU17" s="9">
        <f t="shared" ca="1" si="5"/>
        <v>45340</v>
      </c>
      <c r="NV17" s="9">
        <f t="shared" ca="1" si="5"/>
        <v>45341</v>
      </c>
      <c r="NW17" s="9">
        <f t="shared" ca="1" si="5"/>
        <v>45342</v>
      </c>
      <c r="NX17" s="9">
        <f t="shared" ca="1" si="5"/>
        <v>45343</v>
      </c>
      <c r="NY17" s="9">
        <f t="shared" ca="1" si="5"/>
        <v>45344</v>
      </c>
      <c r="NZ17" s="9">
        <f t="shared" ca="1" si="5"/>
        <v>45345</v>
      </c>
      <c r="OA17" s="9">
        <f t="shared" ca="1" si="5"/>
        <v>45346</v>
      </c>
      <c r="OB17" s="9">
        <f t="shared" ca="1" si="5"/>
        <v>45347</v>
      </c>
      <c r="OC17" s="9">
        <f t="shared" ca="1" si="5"/>
        <v>45348</v>
      </c>
      <c r="OD17" s="9">
        <f t="shared" ca="1" si="5"/>
        <v>45349</v>
      </c>
      <c r="OE17" s="9">
        <f t="shared" ca="1" si="5"/>
        <v>45350</v>
      </c>
      <c r="OF17" s="9">
        <f t="shared" ca="1" si="5"/>
        <v>45351</v>
      </c>
      <c r="OG17" s="9">
        <f t="shared" ca="1" si="5"/>
        <v>45352</v>
      </c>
      <c r="OH17" s="9">
        <f t="shared" ca="1" si="5"/>
        <v>45353</v>
      </c>
      <c r="OI17" s="9">
        <f t="shared" ca="1" si="5"/>
        <v>45354</v>
      </c>
      <c r="OJ17" s="9">
        <f t="shared" ca="1" si="5"/>
        <v>45355</v>
      </c>
      <c r="OK17" s="9">
        <f t="shared" ca="1" si="5"/>
        <v>45356</v>
      </c>
      <c r="OL17" s="9">
        <f t="shared" ca="1" si="5"/>
        <v>45357</v>
      </c>
      <c r="OM17" s="9">
        <f t="shared" ca="1" si="5"/>
        <v>45358</v>
      </c>
      <c r="ON17" s="9">
        <f t="shared" ca="1" si="5"/>
        <v>45359</v>
      </c>
      <c r="OO17" s="9">
        <f t="shared" ca="1" si="5"/>
        <v>45360</v>
      </c>
      <c r="OP17" s="9">
        <f t="shared" ca="1" si="5"/>
        <v>45361</v>
      </c>
      <c r="OQ17" s="9">
        <f t="shared" ca="1" si="5"/>
        <v>45362</v>
      </c>
      <c r="OR17" s="9">
        <f t="shared" ca="1" si="5"/>
        <v>45363</v>
      </c>
      <c r="OS17" s="9">
        <f t="shared" ref="OS17:PF17" ca="1" si="6">OR17+1</f>
        <v>45364</v>
      </c>
      <c r="OT17" s="9">
        <f t="shared" ca="1" si="6"/>
        <v>45365</v>
      </c>
      <c r="OU17" s="9">
        <f t="shared" ca="1" si="6"/>
        <v>45366</v>
      </c>
      <c r="OV17" s="9">
        <f t="shared" ca="1" si="6"/>
        <v>45367</v>
      </c>
      <c r="OW17" s="9">
        <f t="shared" ca="1" si="6"/>
        <v>45368</v>
      </c>
      <c r="OX17" s="9">
        <f t="shared" ca="1" si="6"/>
        <v>45369</v>
      </c>
      <c r="OY17" s="9">
        <f t="shared" ca="1" si="6"/>
        <v>45370</v>
      </c>
      <c r="OZ17" s="9">
        <f t="shared" ca="1" si="6"/>
        <v>45371</v>
      </c>
      <c r="PA17" s="9">
        <f t="shared" ca="1" si="6"/>
        <v>45372</v>
      </c>
      <c r="PB17" s="9">
        <f t="shared" ca="1" si="6"/>
        <v>45373</v>
      </c>
      <c r="PC17" s="9">
        <f t="shared" ca="1" si="6"/>
        <v>45374</v>
      </c>
      <c r="PD17" s="9">
        <f t="shared" ca="1" si="6"/>
        <v>45375</v>
      </c>
      <c r="PE17" s="9">
        <f t="shared" ca="1" si="6"/>
        <v>45376</v>
      </c>
      <c r="PF17" s="9">
        <f t="shared" ca="1" si="6"/>
        <v>45377</v>
      </c>
    </row>
    <row r="19" spans="2:422" ht="24" x14ac:dyDescent="0.35">
      <c r="B19" s="15" t="s">
        <v>6</v>
      </c>
      <c r="C19" s="16" t="s">
        <v>34</v>
      </c>
      <c r="D19" s="16" t="s">
        <v>35</v>
      </c>
      <c r="E19" s="16" t="s">
        <v>36</v>
      </c>
      <c r="F19" s="15" t="s">
        <v>8</v>
      </c>
      <c r="G19" s="16" t="s">
        <v>37</v>
      </c>
      <c r="H19" s="15" t="s">
        <v>7</v>
      </c>
      <c r="I19" s="16" t="s">
        <v>38</v>
      </c>
      <c r="J19" s="16" t="s">
        <v>39</v>
      </c>
      <c r="K19" s="16" t="s">
        <v>40</v>
      </c>
      <c r="L19" s="16" t="s">
        <v>41</v>
      </c>
      <c r="M19" s="16" t="s">
        <v>42</v>
      </c>
      <c r="N19" s="16" t="s">
        <v>43</v>
      </c>
      <c r="O19" s="16" t="s">
        <v>44</v>
      </c>
      <c r="P19" s="16" t="s">
        <v>65</v>
      </c>
      <c r="Q19" s="16" t="s">
        <v>45</v>
      </c>
      <c r="R19" s="16" t="s">
        <v>46</v>
      </c>
      <c r="S19" s="16" t="s">
        <v>47</v>
      </c>
      <c r="T19" s="16" t="s">
        <v>48</v>
      </c>
      <c r="U19" s="16" t="s">
        <v>49</v>
      </c>
      <c r="V19" s="5"/>
      <c r="W19" s="6" t="str">
        <f ca="1">LEFT(TEXT(W17,"ddd"),1)</f>
        <v>T</v>
      </c>
      <c r="X19" s="6" t="str">
        <f t="shared" ref="X19:CI19" ca="1" si="7">LEFT(TEXT(X17,"ddd"),1)</f>
        <v>W</v>
      </c>
      <c r="Y19" s="6" t="str">
        <f t="shared" ca="1" si="7"/>
        <v>T</v>
      </c>
      <c r="Z19" s="6" t="str">
        <f t="shared" ca="1" si="7"/>
        <v>F</v>
      </c>
      <c r="AA19" s="6" t="str">
        <f t="shared" ca="1" si="7"/>
        <v>S</v>
      </c>
      <c r="AB19" s="6" t="str">
        <f t="shared" ca="1" si="7"/>
        <v>S</v>
      </c>
      <c r="AC19" s="6" t="str">
        <f t="shared" ca="1" si="7"/>
        <v>M</v>
      </c>
      <c r="AD19" s="6" t="str">
        <f t="shared" ca="1" si="7"/>
        <v>T</v>
      </c>
      <c r="AE19" s="6" t="str">
        <f t="shared" ca="1" si="7"/>
        <v>W</v>
      </c>
      <c r="AF19" s="6" t="str">
        <f t="shared" ca="1" si="7"/>
        <v>T</v>
      </c>
      <c r="AG19" s="6" t="str">
        <f t="shared" ca="1" si="7"/>
        <v>F</v>
      </c>
      <c r="AH19" s="6" t="str">
        <f t="shared" ca="1" si="7"/>
        <v>S</v>
      </c>
      <c r="AI19" s="6" t="str">
        <f t="shared" ca="1" si="7"/>
        <v>S</v>
      </c>
      <c r="AJ19" s="6" t="str">
        <f t="shared" ca="1" si="7"/>
        <v>M</v>
      </c>
      <c r="AK19" s="6" t="str">
        <f t="shared" ca="1" si="7"/>
        <v>T</v>
      </c>
      <c r="AL19" s="6" t="str">
        <f t="shared" ca="1" si="7"/>
        <v>W</v>
      </c>
      <c r="AM19" s="6" t="str">
        <f t="shared" ca="1" si="7"/>
        <v>T</v>
      </c>
      <c r="AN19" s="6" t="str">
        <f t="shared" ca="1" si="7"/>
        <v>F</v>
      </c>
      <c r="AO19" s="6" t="str">
        <f t="shared" ca="1" si="7"/>
        <v>S</v>
      </c>
      <c r="AP19" s="6" t="str">
        <f t="shared" ca="1" si="7"/>
        <v>S</v>
      </c>
      <c r="AQ19" s="6" t="str">
        <f t="shared" ca="1" si="7"/>
        <v>M</v>
      </c>
      <c r="AR19" s="6" t="str">
        <f t="shared" ca="1" si="7"/>
        <v>T</v>
      </c>
      <c r="AS19" s="6" t="str">
        <f t="shared" ca="1" si="7"/>
        <v>W</v>
      </c>
      <c r="AT19" s="6" t="str">
        <f t="shared" ca="1" si="7"/>
        <v>T</v>
      </c>
      <c r="AU19" s="6" t="str">
        <f t="shared" ca="1" si="7"/>
        <v>F</v>
      </c>
      <c r="AV19" s="6" t="str">
        <f t="shared" ca="1" si="7"/>
        <v>S</v>
      </c>
      <c r="AW19" s="6" t="str">
        <f t="shared" ca="1" si="7"/>
        <v>S</v>
      </c>
      <c r="AX19" s="6" t="str">
        <f t="shared" ca="1" si="7"/>
        <v>M</v>
      </c>
      <c r="AY19" s="6" t="str">
        <f t="shared" ca="1" si="7"/>
        <v>T</v>
      </c>
      <c r="AZ19" s="6" t="str">
        <f t="shared" ca="1" si="7"/>
        <v>W</v>
      </c>
      <c r="BA19" s="6" t="str">
        <f t="shared" ca="1" si="7"/>
        <v>T</v>
      </c>
      <c r="BB19" s="6" t="str">
        <f t="shared" ca="1" si="7"/>
        <v>F</v>
      </c>
      <c r="BC19" s="6" t="str">
        <f t="shared" ca="1" si="7"/>
        <v>S</v>
      </c>
      <c r="BD19" s="6" t="str">
        <f t="shared" ca="1" si="7"/>
        <v>S</v>
      </c>
      <c r="BE19" s="6" t="str">
        <f t="shared" ca="1" si="7"/>
        <v>M</v>
      </c>
      <c r="BF19" s="6" t="str">
        <f t="shared" ca="1" si="7"/>
        <v>T</v>
      </c>
      <c r="BG19" s="6" t="str">
        <f t="shared" ca="1" si="7"/>
        <v>W</v>
      </c>
      <c r="BH19" s="6" t="str">
        <f t="shared" ca="1" si="7"/>
        <v>T</v>
      </c>
      <c r="BI19" s="6" t="str">
        <f t="shared" ca="1" si="7"/>
        <v>F</v>
      </c>
      <c r="BJ19" s="6" t="str">
        <f t="shared" ca="1" si="7"/>
        <v>S</v>
      </c>
      <c r="BK19" s="6" t="str">
        <f t="shared" ca="1" si="7"/>
        <v>S</v>
      </c>
      <c r="BL19" s="6" t="str">
        <f t="shared" ca="1" si="7"/>
        <v>M</v>
      </c>
      <c r="BM19" s="6" t="str">
        <f t="shared" ca="1" si="7"/>
        <v>T</v>
      </c>
      <c r="BN19" s="6" t="str">
        <f t="shared" ca="1" si="7"/>
        <v>W</v>
      </c>
      <c r="BO19" s="6" t="str">
        <f t="shared" ca="1" si="7"/>
        <v>T</v>
      </c>
      <c r="BP19" s="6" t="str">
        <f t="shared" ca="1" si="7"/>
        <v>F</v>
      </c>
      <c r="BQ19" s="6" t="str">
        <f t="shared" ca="1" si="7"/>
        <v>S</v>
      </c>
      <c r="BR19" s="6" t="str">
        <f t="shared" ca="1" si="7"/>
        <v>S</v>
      </c>
      <c r="BS19" s="6" t="str">
        <f t="shared" ca="1" si="7"/>
        <v>M</v>
      </c>
      <c r="BT19" s="6" t="str">
        <f t="shared" ca="1" si="7"/>
        <v>T</v>
      </c>
      <c r="BU19" s="6" t="str">
        <f t="shared" ca="1" si="7"/>
        <v>W</v>
      </c>
      <c r="BV19" s="6" t="str">
        <f t="shared" ca="1" si="7"/>
        <v>T</v>
      </c>
      <c r="BW19" s="6" t="str">
        <f t="shared" ca="1" si="7"/>
        <v>F</v>
      </c>
      <c r="BX19" s="6" t="str">
        <f t="shared" ca="1" si="7"/>
        <v>S</v>
      </c>
      <c r="BY19" s="6" t="str">
        <f t="shared" ca="1" si="7"/>
        <v>S</v>
      </c>
      <c r="BZ19" s="6" t="str">
        <f t="shared" ca="1" si="7"/>
        <v>M</v>
      </c>
      <c r="CA19" s="6" t="str">
        <f t="shared" ca="1" si="7"/>
        <v>T</v>
      </c>
      <c r="CB19" s="6" t="str">
        <f t="shared" ca="1" si="7"/>
        <v>W</v>
      </c>
      <c r="CC19" s="6" t="str">
        <f t="shared" ca="1" si="7"/>
        <v>T</v>
      </c>
      <c r="CD19" s="6" t="str">
        <f t="shared" ca="1" si="7"/>
        <v>F</v>
      </c>
      <c r="CE19" s="6" t="str">
        <f t="shared" ca="1" si="7"/>
        <v>S</v>
      </c>
      <c r="CF19" s="6" t="str">
        <f t="shared" ca="1" si="7"/>
        <v>S</v>
      </c>
      <c r="CG19" s="6" t="str">
        <f t="shared" ca="1" si="7"/>
        <v>M</v>
      </c>
      <c r="CH19" s="6" t="str">
        <f t="shared" ca="1" si="7"/>
        <v>T</v>
      </c>
      <c r="CI19" s="6" t="str">
        <f t="shared" ca="1" si="7"/>
        <v>W</v>
      </c>
      <c r="CJ19" s="6" t="str">
        <f t="shared" ref="CJ19:EU19" ca="1" si="8">LEFT(TEXT(CJ17,"ddd"),1)</f>
        <v>T</v>
      </c>
      <c r="CK19" s="6" t="str">
        <f t="shared" ca="1" si="8"/>
        <v>F</v>
      </c>
      <c r="CL19" s="6" t="str">
        <f t="shared" ca="1" si="8"/>
        <v>S</v>
      </c>
      <c r="CM19" s="6" t="str">
        <f t="shared" ca="1" si="8"/>
        <v>S</v>
      </c>
      <c r="CN19" s="6" t="str">
        <f t="shared" ca="1" si="8"/>
        <v>M</v>
      </c>
      <c r="CO19" s="6" t="str">
        <f t="shared" ca="1" si="8"/>
        <v>T</v>
      </c>
      <c r="CP19" s="6" t="str">
        <f t="shared" ca="1" si="8"/>
        <v>W</v>
      </c>
      <c r="CQ19" s="6" t="str">
        <f t="shared" ca="1" si="8"/>
        <v>T</v>
      </c>
      <c r="CR19" s="6" t="str">
        <f t="shared" ca="1" si="8"/>
        <v>F</v>
      </c>
      <c r="CS19" s="6" t="str">
        <f t="shared" ca="1" si="8"/>
        <v>S</v>
      </c>
      <c r="CT19" s="6" t="str">
        <f t="shared" ca="1" si="8"/>
        <v>S</v>
      </c>
      <c r="CU19" s="6" t="str">
        <f t="shared" ca="1" si="8"/>
        <v>M</v>
      </c>
      <c r="CV19" s="6" t="str">
        <f t="shared" ca="1" si="8"/>
        <v>T</v>
      </c>
      <c r="CW19" s="6" t="str">
        <f t="shared" ca="1" si="8"/>
        <v>W</v>
      </c>
      <c r="CX19" s="6" t="str">
        <f t="shared" ca="1" si="8"/>
        <v>T</v>
      </c>
      <c r="CY19" s="6" t="str">
        <f t="shared" ca="1" si="8"/>
        <v>F</v>
      </c>
      <c r="CZ19" s="6" t="str">
        <f t="shared" ca="1" si="8"/>
        <v>S</v>
      </c>
      <c r="DA19" s="6" t="str">
        <f t="shared" ca="1" si="8"/>
        <v>S</v>
      </c>
      <c r="DB19" s="6" t="str">
        <f t="shared" ca="1" si="8"/>
        <v>M</v>
      </c>
      <c r="DC19" s="6" t="str">
        <f t="shared" ca="1" si="8"/>
        <v>T</v>
      </c>
      <c r="DD19" s="6" t="str">
        <f t="shared" ca="1" si="8"/>
        <v>W</v>
      </c>
      <c r="DE19" s="6" t="str">
        <f t="shared" ca="1" si="8"/>
        <v>T</v>
      </c>
      <c r="DF19" s="6" t="str">
        <f t="shared" ca="1" si="8"/>
        <v>F</v>
      </c>
      <c r="DG19" s="6" t="str">
        <f t="shared" ca="1" si="8"/>
        <v>S</v>
      </c>
      <c r="DH19" s="6" t="str">
        <f t="shared" ca="1" si="8"/>
        <v>S</v>
      </c>
      <c r="DI19" s="6" t="str">
        <f t="shared" ca="1" si="8"/>
        <v>M</v>
      </c>
      <c r="DJ19" s="6" t="str">
        <f t="shared" ca="1" si="8"/>
        <v>T</v>
      </c>
      <c r="DK19" s="6" t="str">
        <f t="shared" ca="1" si="8"/>
        <v>W</v>
      </c>
      <c r="DL19" s="6" t="str">
        <f t="shared" ca="1" si="8"/>
        <v>T</v>
      </c>
      <c r="DM19" s="6" t="str">
        <f t="shared" ca="1" si="8"/>
        <v>F</v>
      </c>
      <c r="DN19" s="6" t="str">
        <f t="shared" ca="1" si="8"/>
        <v>S</v>
      </c>
      <c r="DO19" s="6" t="str">
        <f t="shared" ca="1" si="8"/>
        <v>S</v>
      </c>
      <c r="DP19" s="6" t="str">
        <f t="shared" ca="1" si="8"/>
        <v>M</v>
      </c>
      <c r="DQ19" s="6" t="str">
        <f t="shared" ca="1" si="8"/>
        <v>T</v>
      </c>
      <c r="DR19" s="6" t="str">
        <f t="shared" ca="1" si="8"/>
        <v>W</v>
      </c>
      <c r="DS19" s="6" t="str">
        <f t="shared" ca="1" si="8"/>
        <v>T</v>
      </c>
      <c r="DT19" s="6" t="str">
        <f t="shared" ca="1" si="8"/>
        <v>F</v>
      </c>
      <c r="DU19" s="6" t="str">
        <f t="shared" ca="1" si="8"/>
        <v>S</v>
      </c>
      <c r="DV19" s="6" t="str">
        <f t="shared" ca="1" si="8"/>
        <v>S</v>
      </c>
      <c r="DW19" s="6" t="str">
        <f t="shared" ca="1" si="8"/>
        <v>M</v>
      </c>
      <c r="DX19" s="6" t="str">
        <f t="shared" ca="1" si="8"/>
        <v>T</v>
      </c>
      <c r="DY19" s="6" t="str">
        <f t="shared" ca="1" si="8"/>
        <v>W</v>
      </c>
      <c r="DZ19" s="6" t="str">
        <f t="shared" ca="1" si="8"/>
        <v>T</v>
      </c>
      <c r="EA19" s="6" t="str">
        <f t="shared" ca="1" si="8"/>
        <v>F</v>
      </c>
      <c r="EB19" s="6" t="str">
        <f t="shared" ca="1" si="8"/>
        <v>S</v>
      </c>
      <c r="EC19" s="6" t="str">
        <f t="shared" ca="1" si="8"/>
        <v>S</v>
      </c>
      <c r="ED19" s="6" t="str">
        <f t="shared" ca="1" si="8"/>
        <v>M</v>
      </c>
      <c r="EE19" s="6" t="str">
        <f t="shared" ca="1" si="8"/>
        <v>T</v>
      </c>
      <c r="EF19" s="6" t="str">
        <f t="shared" ca="1" si="8"/>
        <v>W</v>
      </c>
      <c r="EG19" s="6" t="str">
        <f t="shared" ca="1" si="8"/>
        <v>T</v>
      </c>
      <c r="EH19" s="6" t="str">
        <f t="shared" ca="1" si="8"/>
        <v>F</v>
      </c>
      <c r="EI19" s="6" t="str">
        <f t="shared" ca="1" si="8"/>
        <v>S</v>
      </c>
      <c r="EJ19" s="6" t="str">
        <f t="shared" ca="1" si="8"/>
        <v>S</v>
      </c>
      <c r="EK19" s="6" t="str">
        <f t="shared" ca="1" si="8"/>
        <v>M</v>
      </c>
      <c r="EL19" s="6" t="str">
        <f t="shared" ca="1" si="8"/>
        <v>T</v>
      </c>
      <c r="EM19" s="6" t="str">
        <f t="shared" ca="1" si="8"/>
        <v>W</v>
      </c>
      <c r="EN19" s="6" t="str">
        <f t="shared" ca="1" si="8"/>
        <v>T</v>
      </c>
      <c r="EO19" s="6" t="str">
        <f t="shared" ca="1" si="8"/>
        <v>F</v>
      </c>
      <c r="EP19" s="6" t="str">
        <f t="shared" ca="1" si="8"/>
        <v>S</v>
      </c>
      <c r="EQ19" s="6" t="str">
        <f t="shared" ca="1" si="8"/>
        <v>S</v>
      </c>
      <c r="ER19" s="6" t="str">
        <f t="shared" ca="1" si="8"/>
        <v>M</v>
      </c>
      <c r="ES19" s="6" t="str">
        <f t="shared" ca="1" si="8"/>
        <v>T</v>
      </c>
      <c r="ET19" s="6" t="str">
        <f t="shared" ca="1" si="8"/>
        <v>W</v>
      </c>
      <c r="EU19" s="6" t="str">
        <f t="shared" ca="1" si="8"/>
        <v>T</v>
      </c>
      <c r="EV19" s="6" t="str">
        <f t="shared" ref="EV19:HG19" ca="1" si="9">LEFT(TEXT(EV17,"ddd"),1)</f>
        <v>F</v>
      </c>
      <c r="EW19" s="6" t="str">
        <f t="shared" ca="1" si="9"/>
        <v>S</v>
      </c>
      <c r="EX19" s="6" t="str">
        <f t="shared" ca="1" si="9"/>
        <v>S</v>
      </c>
      <c r="EY19" s="6" t="str">
        <f t="shared" ca="1" si="9"/>
        <v>M</v>
      </c>
      <c r="EZ19" s="6" t="str">
        <f t="shared" ca="1" si="9"/>
        <v>T</v>
      </c>
      <c r="FA19" s="6" t="str">
        <f t="shared" ca="1" si="9"/>
        <v>W</v>
      </c>
      <c r="FB19" s="6" t="str">
        <f t="shared" ca="1" si="9"/>
        <v>T</v>
      </c>
      <c r="FC19" s="6" t="str">
        <f t="shared" ca="1" si="9"/>
        <v>F</v>
      </c>
      <c r="FD19" s="6" t="str">
        <f t="shared" ca="1" si="9"/>
        <v>S</v>
      </c>
      <c r="FE19" s="6" t="str">
        <f t="shared" ca="1" si="9"/>
        <v>S</v>
      </c>
      <c r="FF19" s="6" t="str">
        <f t="shared" ca="1" si="9"/>
        <v>M</v>
      </c>
      <c r="FG19" s="6" t="str">
        <f t="shared" ca="1" si="9"/>
        <v>T</v>
      </c>
      <c r="FH19" s="6" t="str">
        <f t="shared" ca="1" si="9"/>
        <v>W</v>
      </c>
      <c r="FI19" s="6" t="str">
        <f t="shared" ca="1" si="9"/>
        <v>T</v>
      </c>
      <c r="FJ19" s="6" t="str">
        <f t="shared" ca="1" si="9"/>
        <v>F</v>
      </c>
      <c r="FK19" s="6" t="str">
        <f t="shared" ca="1" si="9"/>
        <v>S</v>
      </c>
      <c r="FL19" s="6" t="str">
        <f t="shared" ca="1" si="9"/>
        <v>S</v>
      </c>
      <c r="FM19" s="6" t="str">
        <f t="shared" ca="1" si="9"/>
        <v>M</v>
      </c>
      <c r="FN19" s="6" t="str">
        <f t="shared" ca="1" si="9"/>
        <v>T</v>
      </c>
      <c r="FO19" s="6" t="str">
        <f t="shared" ca="1" si="9"/>
        <v>W</v>
      </c>
      <c r="FP19" s="6" t="str">
        <f t="shared" ca="1" si="9"/>
        <v>T</v>
      </c>
      <c r="FQ19" s="6" t="str">
        <f t="shared" ca="1" si="9"/>
        <v>F</v>
      </c>
      <c r="FR19" s="6" t="str">
        <f t="shared" ca="1" si="9"/>
        <v>S</v>
      </c>
      <c r="FS19" s="6" t="str">
        <f t="shared" ca="1" si="9"/>
        <v>S</v>
      </c>
      <c r="FT19" s="6" t="str">
        <f t="shared" ca="1" si="9"/>
        <v>M</v>
      </c>
      <c r="FU19" s="6" t="str">
        <f t="shared" ca="1" si="9"/>
        <v>T</v>
      </c>
      <c r="FV19" s="6" t="str">
        <f t="shared" ca="1" si="9"/>
        <v>W</v>
      </c>
      <c r="FW19" s="6" t="str">
        <f t="shared" ca="1" si="9"/>
        <v>T</v>
      </c>
      <c r="FX19" s="6" t="str">
        <f t="shared" ca="1" si="9"/>
        <v>F</v>
      </c>
      <c r="FY19" s="6" t="str">
        <f t="shared" ca="1" si="9"/>
        <v>S</v>
      </c>
      <c r="FZ19" s="6" t="str">
        <f t="shared" ca="1" si="9"/>
        <v>S</v>
      </c>
      <c r="GA19" s="6" t="str">
        <f t="shared" ca="1" si="9"/>
        <v>M</v>
      </c>
      <c r="GB19" s="6" t="str">
        <f t="shared" ca="1" si="9"/>
        <v>T</v>
      </c>
      <c r="GC19" s="6" t="str">
        <f t="shared" ca="1" si="9"/>
        <v>W</v>
      </c>
      <c r="GD19" s="6" t="str">
        <f t="shared" ca="1" si="9"/>
        <v>T</v>
      </c>
      <c r="GE19" s="6" t="str">
        <f t="shared" ca="1" si="9"/>
        <v>F</v>
      </c>
      <c r="GF19" s="6" t="str">
        <f t="shared" ca="1" si="9"/>
        <v>S</v>
      </c>
      <c r="GG19" s="6" t="str">
        <f t="shared" ca="1" si="9"/>
        <v>S</v>
      </c>
      <c r="GH19" s="6" t="str">
        <f t="shared" ca="1" si="9"/>
        <v>M</v>
      </c>
      <c r="GI19" s="6" t="str">
        <f t="shared" ca="1" si="9"/>
        <v>T</v>
      </c>
      <c r="GJ19" s="6" t="str">
        <f t="shared" ca="1" si="9"/>
        <v>W</v>
      </c>
      <c r="GK19" s="6" t="str">
        <f t="shared" ca="1" si="9"/>
        <v>T</v>
      </c>
      <c r="GL19" s="6" t="str">
        <f t="shared" ca="1" si="9"/>
        <v>F</v>
      </c>
      <c r="GM19" s="6" t="str">
        <f t="shared" ca="1" si="9"/>
        <v>S</v>
      </c>
      <c r="GN19" s="6" t="str">
        <f t="shared" ca="1" si="9"/>
        <v>S</v>
      </c>
      <c r="GO19" s="6" t="str">
        <f t="shared" ca="1" si="9"/>
        <v>M</v>
      </c>
      <c r="GP19" s="6" t="str">
        <f t="shared" ca="1" si="9"/>
        <v>T</v>
      </c>
      <c r="GQ19" s="6" t="str">
        <f t="shared" ca="1" si="9"/>
        <v>W</v>
      </c>
      <c r="GR19" s="6" t="str">
        <f t="shared" ca="1" si="9"/>
        <v>T</v>
      </c>
      <c r="GS19" s="6" t="str">
        <f t="shared" ca="1" si="9"/>
        <v>F</v>
      </c>
      <c r="GT19" s="6" t="str">
        <f t="shared" ca="1" si="9"/>
        <v>S</v>
      </c>
      <c r="GU19" s="6" t="str">
        <f t="shared" ca="1" si="9"/>
        <v>S</v>
      </c>
      <c r="GV19" s="6" t="str">
        <f t="shared" ca="1" si="9"/>
        <v>M</v>
      </c>
      <c r="GW19" s="6" t="str">
        <f t="shared" ca="1" si="9"/>
        <v>T</v>
      </c>
      <c r="GX19" s="6" t="str">
        <f t="shared" ca="1" si="9"/>
        <v>W</v>
      </c>
      <c r="GY19" s="6" t="str">
        <f t="shared" ca="1" si="9"/>
        <v>T</v>
      </c>
      <c r="GZ19" s="6" t="str">
        <f t="shared" ca="1" si="9"/>
        <v>F</v>
      </c>
      <c r="HA19" s="6" t="str">
        <f t="shared" ca="1" si="9"/>
        <v>S</v>
      </c>
      <c r="HB19" s="6" t="str">
        <f t="shared" ca="1" si="9"/>
        <v>S</v>
      </c>
      <c r="HC19" s="6" t="str">
        <f t="shared" ca="1" si="9"/>
        <v>M</v>
      </c>
      <c r="HD19" s="6" t="str">
        <f t="shared" ca="1" si="9"/>
        <v>T</v>
      </c>
      <c r="HE19" s="6" t="str">
        <f t="shared" ca="1" si="9"/>
        <v>W</v>
      </c>
      <c r="HF19" s="6" t="str">
        <f t="shared" ca="1" si="9"/>
        <v>T</v>
      </c>
      <c r="HG19" s="6" t="str">
        <f t="shared" ca="1" si="9"/>
        <v>F</v>
      </c>
      <c r="HH19" s="6" t="str">
        <f t="shared" ref="HH19:JS19" ca="1" si="10">LEFT(TEXT(HH17,"ddd"),1)</f>
        <v>S</v>
      </c>
      <c r="HI19" s="6" t="str">
        <f t="shared" ca="1" si="10"/>
        <v>S</v>
      </c>
      <c r="HJ19" s="6" t="str">
        <f t="shared" ca="1" si="10"/>
        <v>M</v>
      </c>
      <c r="HK19" s="6" t="str">
        <f t="shared" ca="1" si="10"/>
        <v>T</v>
      </c>
      <c r="HL19" s="6" t="str">
        <f t="shared" ca="1" si="10"/>
        <v>W</v>
      </c>
      <c r="HM19" s="6" t="str">
        <f t="shared" ca="1" si="10"/>
        <v>T</v>
      </c>
      <c r="HN19" s="6" t="str">
        <f t="shared" ca="1" si="10"/>
        <v>F</v>
      </c>
      <c r="HO19" s="6" t="str">
        <f t="shared" ca="1" si="10"/>
        <v>S</v>
      </c>
      <c r="HP19" s="6" t="str">
        <f t="shared" ca="1" si="10"/>
        <v>S</v>
      </c>
      <c r="HQ19" s="6" t="str">
        <f t="shared" ca="1" si="10"/>
        <v>M</v>
      </c>
      <c r="HR19" s="6" t="str">
        <f t="shared" ca="1" si="10"/>
        <v>T</v>
      </c>
      <c r="HS19" s="6" t="str">
        <f t="shared" ca="1" si="10"/>
        <v>W</v>
      </c>
      <c r="HT19" s="6" t="str">
        <f t="shared" ca="1" si="10"/>
        <v>T</v>
      </c>
      <c r="HU19" s="6" t="str">
        <f t="shared" ca="1" si="10"/>
        <v>F</v>
      </c>
      <c r="HV19" s="6" t="str">
        <f t="shared" ca="1" si="10"/>
        <v>S</v>
      </c>
      <c r="HW19" s="6" t="str">
        <f t="shared" ca="1" si="10"/>
        <v>S</v>
      </c>
      <c r="HX19" s="6" t="str">
        <f t="shared" ca="1" si="10"/>
        <v>M</v>
      </c>
      <c r="HY19" s="6" t="str">
        <f t="shared" ca="1" si="10"/>
        <v>T</v>
      </c>
      <c r="HZ19" s="6" t="str">
        <f t="shared" ca="1" si="10"/>
        <v>W</v>
      </c>
      <c r="IA19" s="6" t="str">
        <f t="shared" ca="1" si="10"/>
        <v>T</v>
      </c>
      <c r="IB19" s="6" t="str">
        <f t="shared" ca="1" si="10"/>
        <v>F</v>
      </c>
      <c r="IC19" s="6" t="str">
        <f t="shared" ca="1" si="10"/>
        <v>S</v>
      </c>
      <c r="ID19" s="6" t="str">
        <f t="shared" ca="1" si="10"/>
        <v>S</v>
      </c>
      <c r="IE19" s="6" t="str">
        <f t="shared" ca="1" si="10"/>
        <v>M</v>
      </c>
      <c r="IF19" s="6" t="str">
        <f t="shared" ca="1" si="10"/>
        <v>T</v>
      </c>
      <c r="IG19" s="6" t="str">
        <f t="shared" ca="1" si="10"/>
        <v>W</v>
      </c>
      <c r="IH19" s="6" t="str">
        <f t="shared" ca="1" si="10"/>
        <v>T</v>
      </c>
      <c r="II19" s="6" t="str">
        <f t="shared" ca="1" si="10"/>
        <v>F</v>
      </c>
      <c r="IJ19" s="6" t="str">
        <f t="shared" ca="1" si="10"/>
        <v>S</v>
      </c>
      <c r="IK19" s="6" t="str">
        <f t="shared" ca="1" si="10"/>
        <v>S</v>
      </c>
      <c r="IL19" s="6" t="str">
        <f t="shared" ca="1" si="10"/>
        <v>M</v>
      </c>
      <c r="IM19" s="6" t="str">
        <f t="shared" ca="1" si="10"/>
        <v>T</v>
      </c>
      <c r="IN19" s="6" t="str">
        <f t="shared" ca="1" si="10"/>
        <v>W</v>
      </c>
      <c r="IO19" s="6" t="str">
        <f t="shared" ca="1" si="10"/>
        <v>T</v>
      </c>
      <c r="IP19" s="6" t="str">
        <f t="shared" ca="1" si="10"/>
        <v>F</v>
      </c>
      <c r="IQ19" s="6" t="str">
        <f t="shared" ca="1" si="10"/>
        <v>S</v>
      </c>
      <c r="IR19" s="6" t="str">
        <f t="shared" ca="1" si="10"/>
        <v>S</v>
      </c>
      <c r="IS19" s="6" t="str">
        <f t="shared" ca="1" si="10"/>
        <v>M</v>
      </c>
      <c r="IT19" s="6" t="str">
        <f t="shared" ca="1" si="10"/>
        <v>T</v>
      </c>
      <c r="IU19" s="6" t="str">
        <f t="shared" ca="1" si="10"/>
        <v>W</v>
      </c>
      <c r="IV19" s="6" t="str">
        <f t="shared" ca="1" si="10"/>
        <v>T</v>
      </c>
      <c r="IW19" s="6" t="str">
        <f t="shared" ca="1" si="10"/>
        <v>F</v>
      </c>
      <c r="IX19" s="6" t="str">
        <f t="shared" ca="1" si="10"/>
        <v>S</v>
      </c>
      <c r="IY19" s="6" t="str">
        <f t="shared" ca="1" si="10"/>
        <v>S</v>
      </c>
      <c r="IZ19" s="6" t="str">
        <f t="shared" ca="1" si="10"/>
        <v>M</v>
      </c>
      <c r="JA19" s="6" t="str">
        <f t="shared" ca="1" si="10"/>
        <v>T</v>
      </c>
      <c r="JB19" s="6" t="str">
        <f t="shared" ca="1" si="10"/>
        <v>W</v>
      </c>
      <c r="JC19" s="6" t="str">
        <f t="shared" ca="1" si="10"/>
        <v>T</v>
      </c>
      <c r="JD19" s="6" t="str">
        <f t="shared" ca="1" si="10"/>
        <v>F</v>
      </c>
      <c r="JE19" s="6" t="str">
        <f t="shared" ca="1" si="10"/>
        <v>S</v>
      </c>
      <c r="JF19" s="6" t="str">
        <f t="shared" ca="1" si="10"/>
        <v>S</v>
      </c>
      <c r="JG19" s="6" t="str">
        <f t="shared" ca="1" si="10"/>
        <v>M</v>
      </c>
      <c r="JH19" s="6" t="str">
        <f t="shared" ca="1" si="10"/>
        <v>T</v>
      </c>
      <c r="JI19" s="6" t="str">
        <f t="shared" ca="1" si="10"/>
        <v>W</v>
      </c>
      <c r="JJ19" s="6" t="str">
        <f t="shared" ca="1" si="10"/>
        <v>T</v>
      </c>
      <c r="JK19" s="6" t="str">
        <f t="shared" ca="1" si="10"/>
        <v>F</v>
      </c>
      <c r="JL19" s="6" t="str">
        <f t="shared" ca="1" si="10"/>
        <v>S</v>
      </c>
      <c r="JM19" s="6" t="str">
        <f t="shared" ca="1" si="10"/>
        <v>S</v>
      </c>
      <c r="JN19" s="6" t="str">
        <f t="shared" ca="1" si="10"/>
        <v>M</v>
      </c>
      <c r="JO19" s="6" t="str">
        <f t="shared" ca="1" si="10"/>
        <v>T</v>
      </c>
      <c r="JP19" s="6" t="str">
        <f t="shared" ca="1" si="10"/>
        <v>W</v>
      </c>
      <c r="JQ19" s="6" t="str">
        <f t="shared" ca="1" si="10"/>
        <v>T</v>
      </c>
      <c r="JR19" s="6" t="str">
        <f t="shared" ca="1" si="10"/>
        <v>F</v>
      </c>
      <c r="JS19" s="6" t="str">
        <f t="shared" ca="1" si="10"/>
        <v>S</v>
      </c>
      <c r="JT19" s="6" t="str">
        <f t="shared" ref="JT19:ME19" ca="1" si="11">LEFT(TEXT(JT17,"ddd"),1)</f>
        <v>S</v>
      </c>
      <c r="JU19" s="6" t="str">
        <f t="shared" ca="1" si="11"/>
        <v>M</v>
      </c>
      <c r="JV19" s="6" t="str">
        <f t="shared" ca="1" si="11"/>
        <v>T</v>
      </c>
      <c r="JW19" s="6" t="str">
        <f t="shared" ca="1" si="11"/>
        <v>W</v>
      </c>
      <c r="JX19" s="6" t="str">
        <f t="shared" ca="1" si="11"/>
        <v>T</v>
      </c>
      <c r="JY19" s="6" t="str">
        <f t="shared" ca="1" si="11"/>
        <v>F</v>
      </c>
      <c r="JZ19" s="6" t="str">
        <f t="shared" ca="1" si="11"/>
        <v>S</v>
      </c>
      <c r="KA19" s="6" t="str">
        <f t="shared" ca="1" si="11"/>
        <v>S</v>
      </c>
      <c r="KB19" s="6" t="str">
        <f t="shared" ca="1" si="11"/>
        <v>M</v>
      </c>
      <c r="KC19" s="6" t="str">
        <f t="shared" ca="1" si="11"/>
        <v>T</v>
      </c>
      <c r="KD19" s="6" t="str">
        <f t="shared" ca="1" si="11"/>
        <v>W</v>
      </c>
      <c r="KE19" s="6" t="str">
        <f t="shared" ca="1" si="11"/>
        <v>T</v>
      </c>
      <c r="KF19" s="6" t="str">
        <f t="shared" ca="1" si="11"/>
        <v>F</v>
      </c>
      <c r="KG19" s="6" t="str">
        <f t="shared" ca="1" si="11"/>
        <v>S</v>
      </c>
      <c r="KH19" s="6" t="str">
        <f t="shared" ca="1" si="11"/>
        <v>S</v>
      </c>
      <c r="KI19" s="6" t="str">
        <f t="shared" ca="1" si="11"/>
        <v>M</v>
      </c>
      <c r="KJ19" s="6" t="str">
        <f t="shared" ca="1" si="11"/>
        <v>T</v>
      </c>
      <c r="KK19" s="6" t="str">
        <f t="shared" ca="1" si="11"/>
        <v>W</v>
      </c>
      <c r="KL19" s="6" t="str">
        <f t="shared" ca="1" si="11"/>
        <v>T</v>
      </c>
      <c r="KM19" s="6" t="str">
        <f t="shared" ca="1" si="11"/>
        <v>F</v>
      </c>
      <c r="KN19" s="6" t="str">
        <f t="shared" ca="1" si="11"/>
        <v>S</v>
      </c>
      <c r="KO19" s="6" t="str">
        <f t="shared" ca="1" si="11"/>
        <v>S</v>
      </c>
      <c r="KP19" s="6" t="str">
        <f t="shared" ca="1" si="11"/>
        <v>M</v>
      </c>
      <c r="KQ19" s="6" t="str">
        <f t="shared" ca="1" si="11"/>
        <v>T</v>
      </c>
      <c r="KR19" s="6" t="str">
        <f t="shared" ca="1" si="11"/>
        <v>W</v>
      </c>
      <c r="KS19" s="6" t="str">
        <f t="shared" ca="1" si="11"/>
        <v>T</v>
      </c>
      <c r="KT19" s="6" t="str">
        <f t="shared" ca="1" si="11"/>
        <v>F</v>
      </c>
      <c r="KU19" s="6" t="str">
        <f t="shared" ca="1" si="11"/>
        <v>S</v>
      </c>
      <c r="KV19" s="6" t="str">
        <f t="shared" ca="1" si="11"/>
        <v>S</v>
      </c>
      <c r="KW19" s="6" t="str">
        <f t="shared" ca="1" si="11"/>
        <v>M</v>
      </c>
      <c r="KX19" s="6" t="str">
        <f t="shared" ca="1" si="11"/>
        <v>T</v>
      </c>
      <c r="KY19" s="6" t="str">
        <f t="shared" ca="1" si="11"/>
        <v>W</v>
      </c>
      <c r="KZ19" s="6" t="str">
        <f t="shared" ca="1" si="11"/>
        <v>T</v>
      </c>
      <c r="LA19" s="6" t="str">
        <f t="shared" ca="1" si="11"/>
        <v>F</v>
      </c>
      <c r="LB19" s="6" t="str">
        <f t="shared" ca="1" si="11"/>
        <v>S</v>
      </c>
      <c r="LC19" s="6" t="str">
        <f t="shared" ca="1" si="11"/>
        <v>S</v>
      </c>
      <c r="LD19" s="6" t="str">
        <f t="shared" ca="1" si="11"/>
        <v>M</v>
      </c>
      <c r="LE19" s="6" t="str">
        <f t="shared" ca="1" si="11"/>
        <v>T</v>
      </c>
      <c r="LF19" s="6" t="str">
        <f t="shared" ca="1" si="11"/>
        <v>W</v>
      </c>
      <c r="LG19" s="6" t="str">
        <f t="shared" ca="1" si="11"/>
        <v>T</v>
      </c>
      <c r="LH19" s="6" t="str">
        <f t="shared" ca="1" si="11"/>
        <v>F</v>
      </c>
      <c r="LI19" s="6" t="str">
        <f t="shared" ca="1" si="11"/>
        <v>S</v>
      </c>
      <c r="LJ19" s="6" t="str">
        <f t="shared" ca="1" si="11"/>
        <v>S</v>
      </c>
      <c r="LK19" s="6" t="str">
        <f t="shared" ca="1" si="11"/>
        <v>M</v>
      </c>
      <c r="LL19" s="6" t="str">
        <f t="shared" ca="1" si="11"/>
        <v>T</v>
      </c>
      <c r="LM19" s="6" t="str">
        <f t="shared" ca="1" si="11"/>
        <v>W</v>
      </c>
      <c r="LN19" s="6" t="str">
        <f t="shared" ca="1" si="11"/>
        <v>T</v>
      </c>
      <c r="LO19" s="6" t="str">
        <f t="shared" ca="1" si="11"/>
        <v>F</v>
      </c>
      <c r="LP19" s="6" t="str">
        <f t="shared" ca="1" si="11"/>
        <v>S</v>
      </c>
      <c r="LQ19" s="6" t="str">
        <f t="shared" ca="1" si="11"/>
        <v>S</v>
      </c>
      <c r="LR19" s="6" t="str">
        <f t="shared" ca="1" si="11"/>
        <v>M</v>
      </c>
      <c r="LS19" s="6" t="str">
        <f t="shared" ca="1" si="11"/>
        <v>T</v>
      </c>
      <c r="LT19" s="6" t="str">
        <f t="shared" ca="1" si="11"/>
        <v>W</v>
      </c>
      <c r="LU19" s="6" t="str">
        <f t="shared" ca="1" si="11"/>
        <v>T</v>
      </c>
      <c r="LV19" s="6" t="str">
        <f t="shared" ca="1" si="11"/>
        <v>F</v>
      </c>
      <c r="LW19" s="6" t="str">
        <f t="shared" ca="1" si="11"/>
        <v>S</v>
      </c>
      <c r="LX19" s="6" t="str">
        <f t="shared" ca="1" si="11"/>
        <v>S</v>
      </c>
      <c r="LY19" s="6" t="str">
        <f t="shared" ca="1" si="11"/>
        <v>M</v>
      </c>
      <c r="LZ19" s="6" t="str">
        <f t="shared" ca="1" si="11"/>
        <v>T</v>
      </c>
      <c r="MA19" s="6" t="str">
        <f t="shared" ca="1" si="11"/>
        <v>W</v>
      </c>
      <c r="MB19" s="6" t="str">
        <f t="shared" ca="1" si="11"/>
        <v>T</v>
      </c>
      <c r="MC19" s="6" t="str">
        <f t="shared" ca="1" si="11"/>
        <v>F</v>
      </c>
      <c r="MD19" s="6" t="str">
        <f t="shared" ca="1" si="11"/>
        <v>S</v>
      </c>
      <c r="ME19" s="6" t="str">
        <f t="shared" ca="1" si="11"/>
        <v>S</v>
      </c>
      <c r="MF19" s="6" t="str">
        <f t="shared" ref="MF19:OQ19" ca="1" si="12">LEFT(TEXT(MF17,"ddd"),1)</f>
        <v>M</v>
      </c>
      <c r="MG19" s="6" t="str">
        <f t="shared" ca="1" si="12"/>
        <v>T</v>
      </c>
      <c r="MH19" s="6" t="str">
        <f t="shared" ca="1" si="12"/>
        <v>W</v>
      </c>
      <c r="MI19" s="6" t="str">
        <f t="shared" ca="1" si="12"/>
        <v>T</v>
      </c>
      <c r="MJ19" s="6" t="str">
        <f t="shared" ca="1" si="12"/>
        <v>F</v>
      </c>
      <c r="MK19" s="6" t="str">
        <f t="shared" ca="1" si="12"/>
        <v>S</v>
      </c>
      <c r="ML19" s="6" t="str">
        <f t="shared" ca="1" si="12"/>
        <v>S</v>
      </c>
      <c r="MM19" s="6" t="str">
        <f t="shared" ca="1" si="12"/>
        <v>M</v>
      </c>
      <c r="MN19" s="6" t="str">
        <f t="shared" ca="1" si="12"/>
        <v>T</v>
      </c>
      <c r="MO19" s="6" t="str">
        <f t="shared" ca="1" si="12"/>
        <v>W</v>
      </c>
      <c r="MP19" s="6" t="str">
        <f t="shared" ca="1" si="12"/>
        <v>T</v>
      </c>
      <c r="MQ19" s="6" t="str">
        <f t="shared" ca="1" si="12"/>
        <v>F</v>
      </c>
      <c r="MR19" s="6" t="str">
        <f t="shared" ca="1" si="12"/>
        <v>S</v>
      </c>
      <c r="MS19" s="6" t="str">
        <f t="shared" ca="1" si="12"/>
        <v>S</v>
      </c>
      <c r="MT19" s="6" t="str">
        <f t="shared" ca="1" si="12"/>
        <v>M</v>
      </c>
      <c r="MU19" s="6" t="str">
        <f t="shared" ca="1" si="12"/>
        <v>T</v>
      </c>
      <c r="MV19" s="6" t="str">
        <f t="shared" ca="1" si="12"/>
        <v>W</v>
      </c>
      <c r="MW19" s="6" t="str">
        <f t="shared" ca="1" si="12"/>
        <v>T</v>
      </c>
      <c r="MX19" s="6" t="str">
        <f t="shared" ca="1" si="12"/>
        <v>F</v>
      </c>
      <c r="MY19" s="6" t="str">
        <f t="shared" ca="1" si="12"/>
        <v>S</v>
      </c>
      <c r="MZ19" s="6" t="str">
        <f t="shared" ca="1" si="12"/>
        <v>S</v>
      </c>
      <c r="NA19" s="6" t="str">
        <f t="shared" ca="1" si="12"/>
        <v>M</v>
      </c>
      <c r="NB19" s="6" t="str">
        <f t="shared" ca="1" si="12"/>
        <v>T</v>
      </c>
      <c r="NC19" s="6" t="str">
        <f t="shared" ca="1" si="12"/>
        <v>W</v>
      </c>
      <c r="ND19" s="6" t="str">
        <f t="shared" ca="1" si="12"/>
        <v>T</v>
      </c>
      <c r="NE19" s="6" t="str">
        <f t="shared" ca="1" si="12"/>
        <v>F</v>
      </c>
      <c r="NF19" s="6" t="str">
        <f t="shared" ca="1" si="12"/>
        <v>S</v>
      </c>
      <c r="NG19" s="6" t="str">
        <f t="shared" ca="1" si="12"/>
        <v>S</v>
      </c>
      <c r="NH19" s="6" t="str">
        <f t="shared" ca="1" si="12"/>
        <v>M</v>
      </c>
      <c r="NI19" s="6" t="str">
        <f t="shared" ca="1" si="12"/>
        <v>T</v>
      </c>
      <c r="NJ19" s="6" t="str">
        <f t="shared" ca="1" si="12"/>
        <v>W</v>
      </c>
      <c r="NK19" s="6" t="str">
        <f t="shared" ca="1" si="12"/>
        <v>T</v>
      </c>
      <c r="NL19" s="6" t="str">
        <f t="shared" ca="1" si="12"/>
        <v>F</v>
      </c>
      <c r="NM19" s="6" t="str">
        <f t="shared" ca="1" si="12"/>
        <v>S</v>
      </c>
      <c r="NN19" s="6" t="str">
        <f t="shared" ca="1" si="12"/>
        <v>S</v>
      </c>
      <c r="NO19" s="6" t="str">
        <f t="shared" ca="1" si="12"/>
        <v>M</v>
      </c>
      <c r="NP19" s="6" t="str">
        <f t="shared" ca="1" si="12"/>
        <v>T</v>
      </c>
      <c r="NQ19" s="6" t="str">
        <f t="shared" ca="1" si="12"/>
        <v>W</v>
      </c>
      <c r="NR19" s="6" t="str">
        <f t="shared" ca="1" si="12"/>
        <v>T</v>
      </c>
      <c r="NS19" s="6" t="str">
        <f t="shared" ca="1" si="12"/>
        <v>F</v>
      </c>
      <c r="NT19" s="6" t="str">
        <f t="shared" ca="1" si="12"/>
        <v>S</v>
      </c>
      <c r="NU19" s="6" t="str">
        <f t="shared" ca="1" si="12"/>
        <v>S</v>
      </c>
      <c r="NV19" s="6" t="str">
        <f t="shared" ca="1" si="12"/>
        <v>M</v>
      </c>
      <c r="NW19" s="6" t="str">
        <f t="shared" ca="1" si="12"/>
        <v>T</v>
      </c>
      <c r="NX19" s="6" t="str">
        <f t="shared" ca="1" si="12"/>
        <v>W</v>
      </c>
      <c r="NY19" s="6" t="str">
        <f t="shared" ca="1" si="12"/>
        <v>T</v>
      </c>
      <c r="NZ19" s="6" t="str">
        <f t="shared" ca="1" si="12"/>
        <v>F</v>
      </c>
      <c r="OA19" s="6" t="str">
        <f t="shared" ca="1" si="12"/>
        <v>S</v>
      </c>
      <c r="OB19" s="6" t="str">
        <f t="shared" ca="1" si="12"/>
        <v>S</v>
      </c>
      <c r="OC19" s="6" t="str">
        <f t="shared" ca="1" si="12"/>
        <v>M</v>
      </c>
      <c r="OD19" s="6" t="str">
        <f t="shared" ca="1" si="12"/>
        <v>T</v>
      </c>
      <c r="OE19" s="6" t="str">
        <f t="shared" ca="1" si="12"/>
        <v>W</v>
      </c>
      <c r="OF19" s="6" t="str">
        <f t="shared" ca="1" si="12"/>
        <v>T</v>
      </c>
      <c r="OG19" s="6" t="str">
        <f t="shared" ca="1" si="12"/>
        <v>F</v>
      </c>
      <c r="OH19" s="6" t="str">
        <f t="shared" ca="1" si="12"/>
        <v>S</v>
      </c>
      <c r="OI19" s="6" t="str">
        <f t="shared" ca="1" si="12"/>
        <v>S</v>
      </c>
      <c r="OJ19" s="6" t="str">
        <f t="shared" ca="1" si="12"/>
        <v>M</v>
      </c>
      <c r="OK19" s="6" t="str">
        <f t="shared" ca="1" si="12"/>
        <v>T</v>
      </c>
      <c r="OL19" s="6" t="str">
        <f t="shared" ca="1" si="12"/>
        <v>W</v>
      </c>
      <c r="OM19" s="6" t="str">
        <f t="shared" ca="1" si="12"/>
        <v>T</v>
      </c>
      <c r="ON19" s="6" t="str">
        <f t="shared" ca="1" si="12"/>
        <v>F</v>
      </c>
      <c r="OO19" s="6" t="str">
        <f t="shared" ca="1" si="12"/>
        <v>S</v>
      </c>
      <c r="OP19" s="6" t="str">
        <f t="shared" ca="1" si="12"/>
        <v>S</v>
      </c>
      <c r="OQ19" s="6" t="str">
        <f t="shared" ca="1" si="12"/>
        <v>M</v>
      </c>
      <c r="OR19" s="6" t="str">
        <f t="shared" ref="OR19:PF19" ca="1" si="13">LEFT(TEXT(OR17,"ddd"),1)</f>
        <v>T</v>
      </c>
      <c r="OS19" s="6" t="str">
        <f t="shared" ca="1" si="13"/>
        <v>W</v>
      </c>
      <c r="OT19" s="6" t="str">
        <f t="shared" ca="1" si="13"/>
        <v>T</v>
      </c>
      <c r="OU19" s="6" t="str">
        <f t="shared" ca="1" si="13"/>
        <v>F</v>
      </c>
      <c r="OV19" s="6" t="str">
        <f t="shared" ca="1" si="13"/>
        <v>S</v>
      </c>
      <c r="OW19" s="6" t="str">
        <f t="shared" ca="1" si="13"/>
        <v>S</v>
      </c>
      <c r="OX19" s="6" t="str">
        <f t="shared" ca="1" si="13"/>
        <v>M</v>
      </c>
      <c r="OY19" s="6" t="str">
        <f t="shared" ca="1" si="13"/>
        <v>T</v>
      </c>
      <c r="OZ19" s="6" t="str">
        <f t="shared" ca="1" si="13"/>
        <v>W</v>
      </c>
      <c r="PA19" s="6" t="str">
        <f t="shared" ca="1" si="13"/>
        <v>T</v>
      </c>
      <c r="PB19" s="6" t="str">
        <f t="shared" ca="1" si="13"/>
        <v>F</v>
      </c>
      <c r="PC19" s="6" t="str">
        <f t="shared" ca="1" si="13"/>
        <v>S</v>
      </c>
      <c r="PD19" s="6" t="str">
        <f t="shared" ca="1" si="13"/>
        <v>S</v>
      </c>
      <c r="PE19" s="6" t="str">
        <f t="shared" ca="1" si="13"/>
        <v>M</v>
      </c>
      <c r="PF19" s="6" t="str">
        <f t="shared" ca="1" si="13"/>
        <v>T</v>
      </c>
    </row>
    <row r="20" spans="2:422" x14ac:dyDescent="0.35">
      <c r="B20" s="10">
        <v>1</v>
      </c>
      <c r="C20" t="s">
        <v>51</v>
      </c>
      <c r="D20" t="s">
        <v>52</v>
      </c>
      <c r="E20" s="10" t="s">
        <v>24</v>
      </c>
      <c r="F20" s="10"/>
      <c r="G20" s="11"/>
      <c r="H20" s="10" t="s">
        <v>16</v>
      </c>
      <c r="I20" s="12">
        <v>1</v>
      </c>
      <c r="J20" s="11">
        <f ca="1">TODAY()</f>
        <v>45004</v>
      </c>
      <c r="K20" s="11"/>
      <c r="L20" s="10"/>
      <c r="M20" s="10"/>
      <c r="N20" s="10"/>
      <c r="O20" s="10">
        <v>2</v>
      </c>
      <c r="P20" s="10" cm="1">
        <f t="array" ref="P20">IF(AND(TaskTable[[#This Row],[Percent
Complete]]&lt;&gt;""),Planned_Workdays_row-Planned_Workdays_row*TaskTable[[#This Row],[Percent
Complete]],Planned_Workdays_row)</f>
        <v>0</v>
      </c>
      <c r="Q20" s="13" cm="1">
        <f t="array" aca="1" ref="Q20" ca="1">IFERROR(IF(IndStartDate&lt;&gt;"",IndStartDate,IF(IndEndDate&lt;&gt;"",plan_start_calculation,IF(DIDrow&lt;&gt;"",IF(OR(DTypeRow="FS",DTypeRow=""),fs_calculation,IF(DTypeRow="SS",ss_calculation,plan_start_calculation)),""))),"")</f>
        <v>45004</v>
      </c>
      <c r="R20" s="13" cm="1">
        <f t="array" aca="1" ref="R20" ca="1">IFERROR(IF(IndStartDate&lt;&gt;"",plan_end_calculation,IF(IndEndDate&lt;&gt;"", IndEndDate,IF(DIDrow&lt;&gt;"",
                                                                                                        IF(DTypeRow="SF",sf_calculation,
                                                                                                        IF(DTypeRow="FF",ff_calculation,
                                                                                                        plan_end_calculation)),""))),"")</f>
        <v>45005</v>
      </c>
      <c r="S20" s="11"/>
      <c r="T20" s="11"/>
      <c r="U20" s="14" t="str">
        <f>IF(AND(TaskTable[[#This Row],[Actual
Start]]&lt;&gt;"",TaskTable[[#This Row],[Actual
End]]&lt;&gt;""),NETWORKDAYS(TaskTable[[#This Row],[Actual
Start]],TaskTable[[#This Row],[Actual
End]],Holidaysdd),"")</f>
        <v/>
      </c>
    </row>
    <row r="21" spans="2:422" x14ac:dyDescent="0.35">
      <c r="B21" s="10">
        <v>2</v>
      </c>
      <c r="C21" t="s">
        <v>54</v>
      </c>
      <c r="E21" s="10" t="s">
        <v>24</v>
      </c>
      <c r="F21" s="10"/>
      <c r="G21" s="11">
        <v>45008</v>
      </c>
      <c r="H21" s="10" t="s">
        <v>14</v>
      </c>
      <c r="I21" s="12">
        <v>0.3</v>
      </c>
      <c r="J21" s="11"/>
      <c r="K21" s="11"/>
      <c r="L21" s="10">
        <v>1</v>
      </c>
      <c r="M21" s="10" t="s">
        <v>53</v>
      </c>
      <c r="N21" s="10">
        <v>1</v>
      </c>
      <c r="O21" s="10">
        <v>3</v>
      </c>
      <c r="P21" s="10" cm="1">
        <f t="array" ref="P21">IF(AND(TaskTable[[#This Row],[Percent
Complete]]&lt;&gt;""),Planned_Workdays_row-Planned_Workdays_row*TaskTable[[#This Row],[Percent
Complete]],Planned_Workdays_row)</f>
        <v>2.1</v>
      </c>
      <c r="Q21" s="13" cm="1">
        <f t="array" aca="1" ref="Q21" ca="1">IFERROR(IF(IndStartDate&lt;&gt;"",IndStartDate,IF(IndEndDate&lt;&gt;"",plan_start_calculation,IF(DIDrow&lt;&gt;"",IF(OR(DTypeRow="FS",DTypeRow=""),fs_calculation,IF(DTypeRow="SS",ss_calculation,plan_start_calculation)),""))),"")</f>
        <v>45007</v>
      </c>
      <c r="R21" s="13" cm="1">
        <f t="array" aca="1" ref="R21" ca="1">IFERROR(IF(IndStartDate&lt;&gt;"",plan_end_calculation,IF(IndEndDate&lt;&gt;"", IndEndDate,IF(DIDrow&lt;&gt;"",
                                                                                                        IF(DTypeRow="SF",sf_calculation,
                                                                                                        IF(DTypeRow="FF",ff_calculation,
                                                                                                        plan_end_calculation)),""))),"")</f>
        <v>45009</v>
      </c>
      <c r="S21" s="11"/>
      <c r="T21" s="11"/>
      <c r="U21" s="14" t="str">
        <f>IF(AND(TaskTable[[#This Row],[Actual
Start]]&lt;&gt;"",TaskTable[[#This Row],[Actual
End]]&lt;&gt;""),NETWORKDAYS(TaskTable[[#This Row],[Actual
Start]],TaskTable[[#This Row],[Actual
End]],Holidaysdd),"")</f>
        <v/>
      </c>
    </row>
    <row r="22" spans="2:422" x14ac:dyDescent="0.35">
      <c r="B22" s="10">
        <v>3</v>
      </c>
      <c r="C22" t="s">
        <v>55</v>
      </c>
      <c r="E22" s="10" t="s">
        <v>24</v>
      </c>
      <c r="F22" s="10"/>
      <c r="G22" s="10"/>
      <c r="H22" s="10" t="s">
        <v>12</v>
      </c>
      <c r="I22" s="12"/>
      <c r="J22" s="11"/>
      <c r="K22" s="11"/>
      <c r="L22" s="10">
        <v>2</v>
      </c>
      <c r="M22" s="10" t="s">
        <v>53</v>
      </c>
      <c r="N22" s="10"/>
      <c r="O22" s="10">
        <v>4</v>
      </c>
      <c r="P22" s="10" cm="1">
        <f t="array" ref="P22">IF(AND(TaskTable[[#This Row],[Percent
Complete]]&lt;&gt;""),Planned_Workdays_row-Planned_Workdays_row*TaskTable[[#This Row],[Percent
Complete]],Planned_Workdays_row)</f>
        <v>4</v>
      </c>
      <c r="Q22" s="13" cm="1">
        <f t="array" aca="1" ref="Q22" ca="1">IFERROR(IF(IndStartDate&lt;&gt;"",IndStartDate,IF(IndEndDate&lt;&gt;"",plan_start_calculation,IF(DIDrow&lt;&gt;"",IF(OR(DTypeRow="FS",DTypeRow=""),fs_calculation,IF(DTypeRow="SS",ss_calculation,plan_start_calculation)),""))),"")</f>
        <v>45012</v>
      </c>
      <c r="R22" s="13" cm="1">
        <f t="array" aca="1" ref="R22" ca="1">IFERROR(IF(IndStartDate&lt;&gt;"",plan_end_calculation,IF(IndEndDate&lt;&gt;"", IndEndDate,IF(DIDrow&lt;&gt;"",
                                                                                                        IF(DTypeRow="SF",sf_calculation,
                                                                                                        IF(DTypeRow="FF",ff_calculation,
                                                                                                        plan_end_calculation)),""))),"")</f>
        <v>45015</v>
      </c>
      <c r="S22" s="11"/>
      <c r="T22" s="11"/>
      <c r="U22" s="14" t="str">
        <f>IF(AND(TaskTable[[#This Row],[Actual
Start]]&lt;&gt;"",TaskTable[[#This Row],[Actual
End]]&lt;&gt;""),NETWORKDAYS(TaskTable[[#This Row],[Actual
Start]],TaskTable[[#This Row],[Actual
End]],Holidaysdd),"")</f>
        <v/>
      </c>
    </row>
    <row r="23" spans="2:422" x14ac:dyDescent="0.35">
      <c r="B23" s="10">
        <v>4</v>
      </c>
      <c r="C23" t="s">
        <v>56</v>
      </c>
      <c r="D23" t="s">
        <v>57</v>
      </c>
      <c r="E23" s="10" t="s">
        <v>25</v>
      </c>
      <c r="F23" s="10"/>
      <c r="G23" s="10"/>
      <c r="H23" s="10" t="s">
        <v>12</v>
      </c>
      <c r="I23" s="12"/>
      <c r="J23" s="11"/>
      <c r="K23" s="11">
        <f ca="1">TODAY()</f>
        <v>45004</v>
      </c>
      <c r="L23" s="10"/>
      <c r="M23" s="10"/>
      <c r="N23" s="10"/>
      <c r="O23" s="10">
        <v>2</v>
      </c>
      <c r="P23" s="10" cm="1">
        <f t="array" ref="P23">IF(AND(TaskTable[[#This Row],[Percent
Complete]]&lt;&gt;""),Planned_Workdays_row-Planned_Workdays_row*TaskTable[[#This Row],[Percent
Complete]],Planned_Workdays_row)</f>
        <v>2</v>
      </c>
      <c r="Q23" s="13" cm="1">
        <f t="array" aca="1" ref="Q23" ca="1">IFERROR(IF(IndStartDate&lt;&gt;"",IndStartDate,IF(IndEndDate&lt;&gt;"",plan_start_calculation,IF(DIDrow&lt;&gt;"",IF(OR(DTypeRow="FS",DTypeRow=""),fs_calculation,IF(DTypeRow="SS",ss_calculation,plan_start_calculation)),""))),"")</f>
        <v>45002</v>
      </c>
      <c r="R23" s="13" cm="1">
        <f t="array" aca="1" ref="R23" ca="1">IFERROR(IF(IndStartDate&lt;&gt;"",plan_end_calculation,IF(IndEndDate&lt;&gt;"", IndEndDate,IF(DIDrow&lt;&gt;"",
                                                                                                        IF(DTypeRow="SF",sf_calculation,
                                                                                                        IF(DTypeRow="FF",ff_calculation,
                                                                                                        plan_end_calculation)),""))),"")</f>
        <v>45004</v>
      </c>
      <c r="S23" s="11"/>
      <c r="T23" s="11"/>
      <c r="U23" s="14" t="str">
        <f>IF(AND(TaskTable[[#This Row],[Actual
Start]]&lt;&gt;"",TaskTable[[#This Row],[Actual
End]]&lt;&gt;""),NETWORKDAYS(TaskTable[[#This Row],[Actual
Start]],TaskTable[[#This Row],[Actual
End]],Holidaysdd),"")</f>
        <v/>
      </c>
    </row>
    <row r="24" spans="2:422" x14ac:dyDescent="0.35">
      <c r="B24" s="10">
        <v>5</v>
      </c>
      <c r="C24" t="s">
        <v>58</v>
      </c>
      <c r="E24" s="10" t="s">
        <v>25</v>
      </c>
      <c r="F24" s="10"/>
      <c r="G24" s="10"/>
      <c r="H24" s="10" t="s">
        <v>12</v>
      </c>
      <c r="I24" s="12"/>
      <c r="J24" s="11"/>
      <c r="K24" s="11"/>
      <c r="L24" s="10">
        <v>4</v>
      </c>
      <c r="M24" s="10" t="s">
        <v>59</v>
      </c>
      <c r="N24" s="10"/>
      <c r="O24" s="10">
        <v>3</v>
      </c>
      <c r="P24" s="10" cm="1">
        <f t="array" ref="P24">IF(AND(TaskTable[[#This Row],[Percent
Complete]]&lt;&gt;""),Planned_Workdays_row-Planned_Workdays_row*TaskTable[[#This Row],[Percent
Complete]],Planned_Workdays_row)</f>
        <v>3</v>
      </c>
      <c r="Q24" s="13" cm="1">
        <f t="array" aca="1" ref="Q24" ca="1">IFERROR(IF(IndStartDate&lt;&gt;"",IndStartDate,IF(IndEndDate&lt;&gt;"",plan_start_calculation,IF(DIDrow&lt;&gt;"",IF(OR(DTypeRow="FS",DTypeRow=""),fs_calculation,IF(DTypeRow="SS",ss_calculation,plan_start_calculation)),""))),"")</f>
        <v>44999</v>
      </c>
      <c r="R24" s="13" cm="1">
        <f t="array" aca="1" ref="R24" ca="1">IFERROR(IF(IndStartDate&lt;&gt;"",plan_end_calculation,IF(IndEndDate&lt;&gt;"", IndEndDate,IF(DIDrow&lt;&gt;"",
                                                                                                        IF(DTypeRow="SF",sf_calculation,
                                                                                                        IF(DTypeRow="FF",ff_calculation,
                                                                                                        plan_end_calculation)),""))),"")</f>
        <v>45001</v>
      </c>
      <c r="S24" s="11"/>
      <c r="T24" s="11"/>
      <c r="U24" s="14" t="str">
        <f>IF(AND(TaskTable[[#This Row],[Actual
Start]]&lt;&gt;"",TaskTable[[#This Row],[Actual
End]]&lt;&gt;""),NETWORKDAYS(TaskTable[[#This Row],[Actual
Start]],TaskTable[[#This Row],[Actual
End]],Holidaysdd),"")</f>
        <v/>
      </c>
    </row>
    <row r="25" spans="2:422" x14ac:dyDescent="0.35">
      <c r="B25" s="10">
        <v>6</v>
      </c>
      <c r="C25" t="s">
        <v>60</v>
      </c>
      <c r="E25" s="10" t="s">
        <v>25</v>
      </c>
      <c r="F25" s="10"/>
      <c r="G25" s="10"/>
      <c r="H25" s="10" t="s">
        <v>15</v>
      </c>
      <c r="I25" s="12">
        <v>0.5</v>
      </c>
      <c r="J25" s="11"/>
      <c r="K25" s="11"/>
      <c r="L25" s="10">
        <v>5</v>
      </c>
      <c r="M25" s="10" t="s">
        <v>59</v>
      </c>
      <c r="N25" s="10"/>
      <c r="O25" s="10">
        <v>4</v>
      </c>
      <c r="P25" s="10" cm="1">
        <f t="array" ref="P25">IF(AND(TaskTable[[#This Row],[Percent
Complete]]&lt;&gt;""),Planned_Workdays_row-Planned_Workdays_row*TaskTable[[#This Row],[Percent
Complete]],Planned_Workdays_row)</f>
        <v>2</v>
      </c>
      <c r="Q25" s="13" cm="1">
        <f t="array" aca="1" ref="Q25" ca="1">IFERROR(IF(IndStartDate&lt;&gt;"",IndStartDate,IF(IndEndDate&lt;&gt;"",plan_start_calculation,IF(DIDrow&lt;&gt;"",IF(OR(DTypeRow="FS",DTypeRow=""),fs_calculation,IF(DTypeRow="SS",ss_calculation,plan_start_calculation)),""))),"")</f>
        <v>44986</v>
      </c>
      <c r="R25" s="13" cm="1">
        <f t="array" aca="1" ref="R25" ca="1">IFERROR(IF(IndStartDate&lt;&gt;"",plan_end_calculation,IF(IndEndDate&lt;&gt;"", IndEndDate,IF(DIDrow&lt;&gt;"",
                                                                                                        IF(DTypeRow="SF",sf_calculation,
                                                                                                        IF(DTypeRow="FF",ff_calculation,
                                                                                                        plan_end_calculation)),""))),"")</f>
        <v>44998</v>
      </c>
      <c r="S25" s="11"/>
      <c r="T25" s="11"/>
      <c r="U25" s="14" t="str">
        <f>IF(AND(TaskTable[[#This Row],[Actual
Start]]&lt;&gt;"",TaskTable[[#This Row],[Actual
End]]&lt;&gt;""),NETWORKDAYS(TaskTable[[#This Row],[Actual
Start]],TaskTable[[#This Row],[Actual
End]],Holidaysdd),"")</f>
        <v/>
      </c>
    </row>
    <row r="26" spans="2:422" x14ac:dyDescent="0.35">
      <c r="B26" s="10">
        <v>7</v>
      </c>
      <c r="C26" t="s">
        <v>61</v>
      </c>
      <c r="E26" s="10" t="s">
        <v>25</v>
      </c>
      <c r="F26" s="10"/>
      <c r="G26" s="10"/>
      <c r="H26" s="10" t="s">
        <v>16</v>
      </c>
      <c r="I26" s="12">
        <v>1</v>
      </c>
      <c r="J26" s="11"/>
      <c r="K26" s="11"/>
      <c r="L26" s="10">
        <v>6</v>
      </c>
      <c r="M26" s="10" t="s">
        <v>59</v>
      </c>
      <c r="N26" s="10">
        <v>-1</v>
      </c>
      <c r="O26" s="10">
        <v>5</v>
      </c>
      <c r="P26" s="10" cm="1">
        <f t="array" ref="P26">IF(AND(TaskTable[[#This Row],[Percent
Complete]]&lt;&gt;""),Planned_Workdays_row-Planned_Workdays_row*TaskTable[[#This Row],[Percent
Complete]],Planned_Workdays_row)</f>
        <v>0</v>
      </c>
      <c r="Q26" s="13" cm="1">
        <f t="array" aca="1" ref="Q26" ca="1">IFERROR(IF(IndStartDate&lt;&gt;"",IndStartDate,IF(IndEndDate&lt;&gt;"",plan_start_calculation,IF(DIDrow&lt;&gt;"",IF(OR(DTypeRow="FS",DTypeRow=""),fs_calculation,IF(DTypeRow="SS",ss_calculation,plan_start_calculation)),""))),"")</f>
        <v>44978</v>
      </c>
      <c r="R26" s="13" cm="1">
        <f t="array" aca="1" ref="R26" ca="1">IFERROR(IF(IndStartDate&lt;&gt;"",plan_end_calculation,IF(IndEndDate&lt;&gt;"", IndEndDate,IF(DIDrow&lt;&gt;"",
                                                                                                        IF(DTypeRow="SF",sf_calculation,
                                                                                                        IF(DTypeRow="FF",ff_calculation,
                                                                                                        plan_end_calculation)),""))),"")</f>
        <v>44984</v>
      </c>
      <c r="S26" s="11">
        <f ca="1">TaskTable[[#This Row],[Planned
Start]]+2</f>
        <v>44980</v>
      </c>
      <c r="T26" s="11">
        <f ca="1">TaskTable[[#This Row],[Planned
End]]+2</f>
        <v>44986</v>
      </c>
      <c r="U26" s="14">
        <f ca="1">IF(AND(TaskTable[[#This Row],[Actual
Start]]&lt;&gt;"",TaskTable[[#This Row],[Actual
End]]&lt;&gt;""),NETWORKDAYS(TaskTable[[#This Row],[Actual
Start]],TaskTable[[#This Row],[Actual
End]],Holidaysdd),"")</f>
        <v>5</v>
      </c>
    </row>
    <row r="27" spans="2:422" x14ac:dyDescent="0.35">
      <c r="B27" s="10">
        <v>8</v>
      </c>
      <c r="C27" t="s">
        <v>76</v>
      </c>
      <c r="E27" s="10" t="s">
        <v>22</v>
      </c>
      <c r="F27" s="10"/>
      <c r="G27" s="10"/>
      <c r="H27" s="10" t="s">
        <v>16</v>
      </c>
      <c r="I27" s="12">
        <v>1</v>
      </c>
      <c r="J27" s="11">
        <f ca="1">TODAY()</f>
        <v>45004</v>
      </c>
      <c r="K27" s="11"/>
      <c r="L27" s="10"/>
      <c r="M27" s="10"/>
      <c r="N27" s="10"/>
      <c r="O27" s="10">
        <v>1</v>
      </c>
      <c r="P27" s="21" cm="1">
        <f t="array" ref="P27">IF(AND(TaskTable[[#This Row],[Percent
Complete]]&lt;&gt;""),Planned_Workdays_row-Planned_Workdays_row*TaskTable[[#This Row],[Percent
Complete]],Planned_Workdays_row)</f>
        <v>0</v>
      </c>
      <c r="Q27" s="13" cm="1">
        <f t="array" aca="1" ref="Q27" ca="1">IFERROR(IF(IndStartDate&lt;&gt;"",IndStartDate,IF(IndEndDate&lt;&gt;"",plan_start_calculation,IF(DIDrow&lt;&gt;"",IF(OR(DTypeRow="FS",DTypeRow=""),fs_calculation,IF(DTypeRow="SS",ss_calculation,plan_start_calculation)),""))),"")</f>
        <v>45004</v>
      </c>
      <c r="R27" s="13" cm="1">
        <f t="array" aca="1" ref="R27" ca="1">IFERROR(IF(IndStartDate&lt;&gt;"",plan_end_calculation,IF(IndEndDate&lt;&gt;"", IndEndDate,IF(DIDrow&lt;&gt;"",
                                                                                                        IF(DTypeRow="SF",sf_calculation,
                                                                                                        IF(DTypeRow="FF",ff_calculation,
                                                                                                        plan_end_calculation)),""))),"")</f>
        <v>45004</v>
      </c>
      <c r="S27" s="11"/>
      <c r="T27" s="11"/>
      <c r="U27" s="14" t="str">
        <f>IF(AND(TaskTable[[#This Row],[Actual
Start]]&lt;&gt;"",TaskTable[[#This Row],[Actual
End]]&lt;&gt;""),NETWORKDAYS(TaskTable[[#This Row],[Actual
Start]],TaskTable[[#This Row],[Actual
End]],Holidaysdd),"")</f>
        <v/>
      </c>
    </row>
    <row r="28" spans="2:422" x14ac:dyDescent="0.35">
      <c r="B28" s="10">
        <v>9</v>
      </c>
      <c r="C28" t="s">
        <v>77</v>
      </c>
      <c r="E28" s="10" t="s">
        <v>22</v>
      </c>
      <c r="F28" s="10"/>
      <c r="G28" s="10"/>
      <c r="H28" s="10" t="s">
        <v>13</v>
      </c>
      <c r="I28" s="12">
        <v>0.75</v>
      </c>
      <c r="J28" s="11"/>
      <c r="K28" s="11"/>
      <c r="L28" s="10">
        <v>8</v>
      </c>
      <c r="M28" s="10"/>
      <c r="N28" s="10"/>
      <c r="O28" s="10">
        <v>1</v>
      </c>
      <c r="P28" s="21" cm="1">
        <f t="array" ref="P28">IF(AND(TaskTable[[#This Row],[Percent
Complete]]&lt;&gt;""),Planned_Workdays_row-Planned_Workdays_row*TaskTable[[#This Row],[Percent
Complete]],Planned_Workdays_row)</f>
        <v>0.25</v>
      </c>
      <c r="Q28" s="13" cm="1">
        <f t="array" aca="1" ref="Q28" ca="1">IFERROR(IF(IndStartDate&lt;&gt;"",IndStartDate,IF(IndEndDate&lt;&gt;"",plan_start_calculation,IF(DIDrow&lt;&gt;"",IF(OR(DTypeRow="FS",DTypeRow=""),fs_calculation,IF(DTypeRow="SS",ss_calculation,plan_start_calculation)),""))),"")</f>
        <v>45005</v>
      </c>
      <c r="R28" s="13" cm="1">
        <f t="array" aca="1" ref="R28" ca="1">IFERROR(IF(IndStartDate&lt;&gt;"",plan_end_calculation,IF(IndEndDate&lt;&gt;"", IndEndDate,IF(DIDrow&lt;&gt;"",
                                                                                                        IF(DTypeRow="SF",sf_calculation,
                                                                                                        IF(DTypeRow="FF",ff_calculation,
                                                                                                        plan_end_calculation)),""))),"")</f>
        <v>45005</v>
      </c>
      <c r="S28" s="11"/>
      <c r="T28" s="11"/>
      <c r="U28" s="14" t="str">
        <f>IF(AND(TaskTable[[#This Row],[Actual
Start]]&lt;&gt;"",TaskTable[[#This Row],[Actual
End]]&lt;&gt;""),NETWORKDAYS(TaskTable[[#This Row],[Actual
Start]],TaskTable[[#This Row],[Actual
End]],Holidaysdd),"")</f>
        <v/>
      </c>
    </row>
    <row r="29" spans="2:422" x14ac:dyDescent="0.35">
      <c r="B29" s="10">
        <v>10</v>
      </c>
      <c r="C29" t="s">
        <v>78</v>
      </c>
      <c r="E29" s="10" t="s">
        <v>22</v>
      </c>
      <c r="F29" s="10"/>
      <c r="G29" s="10"/>
      <c r="H29" s="10" t="s">
        <v>12</v>
      </c>
      <c r="I29" s="12"/>
      <c r="J29" s="11"/>
      <c r="K29" s="11"/>
      <c r="L29" s="10">
        <v>9</v>
      </c>
      <c r="M29" s="10"/>
      <c r="N29" s="10"/>
      <c r="O29" s="10">
        <v>1</v>
      </c>
      <c r="P29" s="21" cm="1">
        <f t="array" ref="P29">IF(AND(TaskTable[[#This Row],[Percent
Complete]]&lt;&gt;""),Planned_Workdays_row-Planned_Workdays_row*TaskTable[[#This Row],[Percent
Complete]],Planned_Workdays_row)</f>
        <v>1</v>
      </c>
      <c r="Q29" s="13" cm="1">
        <f t="array" aca="1" ref="Q29" ca="1">IFERROR(IF(IndStartDate&lt;&gt;"",IndStartDate,IF(IndEndDate&lt;&gt;"",plan_start_calculation,IF(DIDrow&lt;&gt;"",IF(OR(DTypeRow="FS",DTypeRow=""),fs_calculation,IF(DTypeRow="SS",ss_calculation,plan_start_calculation)),""))),"")</f>
        <v>45006</v>
      </c>
      <c r="R29" s="13" cm="1">
        <f t="array" aca="1" ref="R29" ca="1">IFERROR(IF(IndStartDate&lt;&gt;"",plan_end_calculation,IF(IndEndDate&lt;&gt;"", IndEndDate,IF(DIDrow&lt;&gt;"",
                                                                                                        IF(DTypeRow="SF",sf_calculation,
                                                                                                        IF(DTypeRow="FF",ff_calculation,
                                                                                                        plan_end_calculation)),""))),"")</f>
        <v>45006</v>
      </c>
      <c r="S29" s="11"/>
      <c r="T29" s="11"/>
      <c r="U29" s="14" t="str">
        <f>IF(AND(TaskTable[[#This Row],[Actual
Start]]&lt;&gt;"",TaskTable[[#This Row],[Actual
End]]&lt;&gt;""),NETWORKDAYS(TaskTable[[#This Row],[Actual
Start]],TaskTable[[#This Row],[Actual
End]],Holidaysdd),"")</f>
        <v/>
      </c>
    </row>
    <row r="30" spans="2:422" x14ac:dyDescent="0.35">
      <c r="B30" s="10">
        <v>11</v>
      </c>
      <c r="C30" t="s">
        <v>88</v>
      </c>
      <c r="E30" s="10"/>
      <c r="F30" s="10"/>
      <c r="G30" s="10"/>
      <c r="H30" s="10"/>
      <c r="I30" s="12"/>
      <c r="J30" s="11"/>
      <c r="K30" s="11"/>
      <c r="L30" s="10">
        <v>10</v>
      </c>
      <c r="M30" s="10"/>
      <c r="N30" s="10"/>
      <c r="O30" s="10"/>
      <c r="P30" s="21" cm="1">
        <f t="array" ref="P30">IF(AND(TaskTable[[#This Row],[Percent
Complete]]&lt;&gt;""),Planned_Workdays_row-Planned_Workdays_row*TaskTable[[#This Row],[Percent
Complete]],Planned_Workdays_row)</f>
        <v>1</v>
      </c>
      <c r="Q30" s="13" cm="1">
        <f t="array" aca="1" ref="Q30" ca="1">IFERROR(IF(IndStartDate&lt;&gt;"",IndStartDate,IF(IndEndDate&lt;&gt;"",plan_start_calculation,IF(DIDrow&lt;&gt;"",IF(OR(DTypeRow="FS",DTypeRow=""),fs_calculation,IF(DTypeRow="SS",ss_calculation,plan_start_calculation)),""))),"")</f>
        <v>45007</v>
      </c>
      <c r="R30" s="13" cm="1">
        <f t="array" aca="1" ref="R30" ca="1">IFERROR(IF(IndStartDate&lt;&gt;"",plan_end_calculation,IF(IndEndDate&lt;&gt;"", IndEndDate,IF(DIDrow&lt;&gt;"",
                                                                                                        IF(DTypeRow="SF",sf_calculation,
                                                                                                        IF(DTypeRow="FF",ff_calculation,
                                                                                                        plan_end_calculation)),""))),"")</f>
        <v>45007</v>
      </c>
      <c r="S30" s="11"/>
      <c r="T30" s="11"/>
      <c r="U30" s="14" t="str">
        <f>IF(AND(TaskTable[[#This Row],[Actual
Start]]&lt;&gt;"",TaskTable[[#This Row],[Actual
End]]&lt;&gt;""),NETWORKDAYS(TaskTable[[#This Row],[Actual
Start]],TaskTable[[#This Row],[Actual
End]],Holidaysdd),"")</f>
        <v/>
      </c>
    </row>
  </sheetData>
  <conditionalFormatting sqref="W19:PF1971">
    <cfRule type="expression" dxfId="17" priority="21">
      <formula>AND(W$17=TODAY(),$B19&lt;&gt;"")</formula>
    </cfRule>
  </conditionalFormatting>
  <conditionalFormatting sqref="W17:PF17">
    <cfRule type="expression" dxfId="16" priority="18">
      <formula>NETWORKDAYS(W17,W17,Holidaysdd)=0</formula>
    </cfRule>
  </conditionalFormatting>
  <conditionalFormatting sqref="W17:PF17">
    <cfRule type="expression" dxfId="15" priority="17">
      <formula>W$17=TODAY()</formula>
    </cfRule>
  </conditionalFormatting>
  <conditionalFormatting sqref="K20:K30">
    <cfRule type="expression" dxfId="14" priority="16">
      <formula>IndStartDate&lt;&gt;""</formula>
    </cfRule>
  </conditionalFormatting>
  <conditionalFormatting sqref="M20:M30">
    <cfRule type="expression" dxfId="13" priority="12">
      <formula>DIDrow=""</formula>
    </cfRule>
    <cfRule type="expression" dxfId="12" priority="14">
      <formula>DIDrow&lt;&gt;""</formula>
    </cfRule>
  </conditionalFormatting>
  <conditionalFormatting sqref="L20:M30">
    <cfRule type="expression" dxfId="11" priority="15">
      <formula>OR(IndStartDate&lt;&gt;"",IndEndDate&lt;&gt;"")</formula>
    </cfRule>
  </conditionalFormatting>
  <conditionalFormatting sqref="H20:H30">
    <cfRule type="expression" dxfId="10" priority="8">
      <formula>$H20="Completed"</formula>
    </cfRule>
    <cfRule type="expression" dxfId="9" priority="9">
      <formula>$H20="Blocked"</formula>
    </cfRule>
    <cfRule type="expression" dxfId="8" priority="10">
      <formula>$H20="In Progress - At Risk"</formula>
    </cfRule>
    <cfRule type="expression" dxfId="7" priority="11">
      <formula>$H20="In Progress - On Track"</formula>
    </cfRule>
  </conditionalFormatting>
  <conditionalFormatting sqref="G20:G30">
    <cfRule type="expression" dxfId="6" priority="7">
      <formula>AND($R20&gt;$G20,$R20&lt;&gt;"",$G20&lt;&gt;"")</formula>
    </cfRule>
  </conditionalFormatting>
  <conditionalFormatting sqref="W20:PF1971">
    <cfRule type="expression" dxfId="5" priority="2">
      <formula>AND(StatusRow="In Progress - On Track", date &gt;= PStartrow, percent_calculation)</formula>
    </cfRule>
    <cfRule type="expression" dxfId="4" priority="3">
      <formula>AND(StatusRow="In Progress - At Risk", date &gt;= PStartrow, percent_calculation)</formula>
    </cfRule>
    <cfRule type="expression" dxfId="3" priority="4">
      <formula>AND(StatusRow="Blocked", date &gt;= PStartrow, percent_calculation)</formula>
    </cfRule>
    <cfRule type="expression" dxfId="2" priority="5">
      <formula>AND(StatusRow="Completed", date &gt;= PStartrow, percent_calculation)</formula>
    </cfRule>
    <cfRule type="expression" dxfId="1" priority="6">
      <formula>item_in_plan</formula>
    </cfRule>
    <cfRule type="expression" dxfId="0" priority="13">
      <formula>AND(date&gt;=AStartDate,date&lt;=AEndDate)</formula>
    </cfRule>
  </conditionalFormatting>
  <conditionalFormatting sqref="I20:I30">
    <cfRule type="dataBar" priority="1">
      <dataBar>
        <cfvo type="num" val="0"/>
        <cfvo type="num" val="1"/>
        <color rgb="FF92D050"/>
      </dataBar>
      <extLst>
        <ext xmlns:x14="http://schemas.microsoft.com/office/spreadsheetml/2009/9/main" uri="{B025F937-C7B1-47D3-B67F-A62EFF666E3E}">
          <x14:id>{E445F30D-226B-4145-9708-0F1B380872DF}</x14:id>
        </ext>
      </extLst>
    </cfRule>
  </conditionalFormatting>
  <dataValidations count="6">
    <dataValidation allowBlank="1" showInputMessage="1" showErrorMessage="1" promptTitle="Dropdown Selection Information" prompt="1st letter - other task_x000a_2nd letter - this task_x000a__x000a_Available Dependency Connection Types:_x000a__x000a_FS = Finish-to-Start (Forward)_x000a_SS = Start-to-Start (Forward) _x000a_SF = Start-to-Finish (Backward) _x000a_FF = Finish-to-Finish (Backward)" sqref="M19" xr:uid="{2F12E0E3-9F63-4F58-8875-C2D20236F37A}"/>
    <dataValidation type="custom" allowBlank="1" showInputMessage="1" showErrorMessage="1" sqref="B20:B30" xr:uid="{5202CAF1-F4EA-4DBC-8184-665AFEF2A5F3}">
      <formula1>COUNTIF(IDdd,B20)&lt;2</formula1>
    </dataValidation>
    <dataValidation type="list" allowBlank="1" showInputMessage="1" showErrorMessage="1" sqref="E20:E30" xr:uid="{F610A49C-FC34-43FC-8D86-A0AFF441188C}">
      <formula1>TaskGroupdd</formula1>
    </dataValidation>
    <dataValidation type="list" allowBlank="1" showInputMessage="1" showErrorMessage="1" sqref="F20:F30" xr:uid="{3C1337E1-1769-4EB2-8A25-A25908FA8146}">
      <formula1>Assigneedd</formula1>
    </dataValidation>
    <dataValidation type="list" allowBlank="1" showInputMessage="1" showErrorMessage="1" sqref="H20:H30" xr:uid="{4F416204-DA2D-4AC6-97E6-F59745C285EA}">
      <formula1>Statusdd</formula1>
    </dataValidation>
    <dataValidation type="list" allowBlank="1" showInputMessage="1" showErrorMessage="1" sqref="M20:M30" xr:uid="{0420952E-5213-4F49-84E4-7603566DDD36}">
      <formula1>"FS, SS, SF, FF"</formula1>
    </dataValidation>
  </dataValidations>
  <pageMargins left="0.7" right="0.7" top="0.75" bottom="0.75" header="0.3" footer="0.3"/>
  <pageSetup orientation="portrait" r:id="rId1"/>
  <legacy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dataBar" id="{E445F30D-226B-4145-9708-0F1B380872DF}">
            <x14:dataBar minLength="0" maxLength="100" gradient="0">
              <x14:cfvo type="num">
                <xm:f>0</xm:f>
              </x14:cfvo>
              <x14:cfvo type="num">
                <xm:f>1</xm:f>
              </x14:cfvo>
              <x14:negativeFillColor rgb="FFFF0000"/>
              <x14:axisColor rgb="FF000000"/>
            </x14:dataBar>
          </x14:cfRule>
          <xm:sqref>I20:I30</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746764-B8ED-423D-8EF6-9B5FA86AC541}">
  <dimension ref="A3:F17"/>
  <sheetViews>
    <sheetView workbookViewId="0">
      <selection activeCell="A4" sqref="A4"/>
    </sheetView>
  </sheetViews>
  <sheetFormatPr defaultRowHeight="14.5" x14ac:dyDescent="0.35"/>
  <cols>
    <col min="1" max="1" width="18.54296875" bestFit="1" customWidth="1"/>
    <col min="2" max="2" width="6" bestFit="1" customWidth="1"/>
    <col min="3" max="4" width="9.453125" bestFit="1" customWidth="1"/>
    <col min="5" max="5" width="11.1796875" bestFit="1" customWidth="1"/>
    <col min="6" max="6" width="8.54296875" bestFit="1" customWidth="1"/>
  </cols>
  <sheetData>
    <row r="3" spans="1:6" x14ac:dyDescent="0.35">
      <c r="A3" s="24" t="s">
        <v>85</v>
      </c>
      <c r="B3" s="10" t="s">
        <v>80</v>
      </c>
      <c r="C3" s="10" t="s">
        <v>81</v>
      </c>
      <c r="D3" s="10" t="s">
        <v>82</v>
      </c>
      <c r="E3" s="10" t="s">
        <v>83</v>
      </c>
      <c r="F3" s="10" t="s">
        <v>84</v>
      </c>
    </row>
    <row r="4" spans="1:6" x14ac:dyDescent="0.35">
      <c r="A4" s="22" t="s">
        <v>25</v>
      </c>
      <c r="B4" s="21">
        <v>4</v>
      </c>
      <c r="C4" s="11">
        <v>44978</v>
      </c>
      <c r="D4" s="11">
        <v>45004</v>
      </c>
      <c r="E4" s="12">
        <v>0.75</v>
      </c>
      <c r="F4" s="21">
        <v>7</v>
      </c>
    </row>
    <row r="5" spans="1:6" x14ac:dyDescent="0.35">
      <c r="A5" s="23" t="s">
        <v>61</v>
      </c>
      <c r="B5" s="21">
        <v>1</v>
      </c>
      <c r="C5" s="11">
        <v>44978</v>
      </c>
      <c r="D5" s="11">
        <v>44984</v>
      </c>
      <c r="E5" s="12">
        <v>1</v>
      </c>
      <c r="F5" s="21">
        <v>0</v>
      </c>
    </row>
    <row r="6" spans="1:6" x14ac:dyDescent="0.35">
      <c r="A6" s="23" t="s">
        <v>60</v>
      </c>
      <c r="B6" s="21">
        <v>1</v>
      </c>
      <c r="C6" s="11">
        <v>44986</v>
      </c>
      <c r="D6" s="11">
        <v>44998</v>
      </c>
      <c r="E6" s="12">
        <v>0.5</v>
      </c>
      <c r="F6" s="21">
        <v>2</v>
      </c>
    </row>
    <row r="7" spans="1:6" x14ac:dyDescent="0.35">
      <c r="A7" s="23" t="s">
        <v>58</v>
      </c>
      <c r="B7" s="21">
        <v>1</v>
      </c>
      <c r="C7" s="11">
        <v>44999</v>
      </c>
      <c r="D7" s="11">
        <v>45001</v>
      </c>
      <c r="E7" s="12"/>
      <c r="F7" s="21">
        <v>3</v>
      </c>
    </row>
    <row r="8" spans="1:6" x14ac:dyDescent="0.35">
      <c r="A8" s="23" t="s">
        <v>56</v>
      </c>
      <c r="B8" s="21">
        <v>1</v>
      </c>
      <c r="C8" s="11">
        <v>45002</v>
      </c>
      <c r="D8" s="11">
        <v>45004</v>
      </c>
      <c r="E8" s="12"/>
      <c r="F8" s="21">
        <v>2</v>
      </c>
    </row>
    <row r="9" spans="1:6" x14ac:dyDescent="0.35">
      <c r="A9" s="22" t="s">
        <v>24</v>
      </c>
      <c r="B9" s="21">
        <v>3</v>
      </c>
      <c r="C9" s="11">
        <v>45004</v>
      </c>
      <c r="D9" s="11">
        <v>45015</v>
      </c>
      <c r="E9" s="12">
        <v>0.65</v>
      </c>
      <c r="F9" s="21">
        <v>6.1</v>
      </c>
    </row>
    <row r="10" spans="1:6" x14ac:dyDescent="0.35">
      <c r="A10" s="23" t="s">
        <v>51</v>
      </c>
      <c r="B10" s="21">
        <v>1</v>
      </c>
      <c r="C10" s="11">
        <v>45004</v>
      </c>
      <c r="D10" s="11">
        <v>45005</v>
      </c>
      <c r="E10" s="12">
        <v>1</v>
      </c>
      <c r="F10" s="21">
        <v>0</v>
      </c>
    </row>
    <row r="11" spans="1:6" x14ac:dyDescent="0.35">
      <c r="A11" s="23" t="s">
        <v>54</v>
      </c>
      <c r="B11" s="21">
        <v>1</v>
      </c>
      <c r="C11" s="11">
        <v>45007</v>
      </c>
      <c r="D11" s="11">
        <v>45009</v>
      </c>
      <c r="E11" s="12">
        <v>0.3</v>
      </c>
      <c r="F11" s="21">
        <v>2.1</v>
      </c>
    </row>
    <row r="12" spans="1:6" x14ac:dyDescent="0.35">
      <c r="A12" s="23" t="s">
        <v>55</v>
      </c>
      <c r="B12" s="21">
        <v>1</v>
      </c>
      <c r="C12" s="11">
        <v>45012</v>
      </c>
      <c r="D12" s="11">
        <v>45015</v>
      </c>
      <c r="E12" s="12"/>
      <c r="F12" s="21">
        <v>4</v>
      </c>
    </row>
    <row r="13" spans="1:6" x14ac:dyDescent="0.35">
      <c r="A13" s="22" t="s">
        <v>22</v>
      </c>
      <c r="B13" s="21">
        <v>3</v>
      </c>
      <c r="C13" s="11">
        <v>45004</v>
      </c>
      <c r="D13" s="11">
        <v>45006</v>
      </c>
      <c r="E13" s="12">
        <v>0.875</v>
      </c>
      <c r="F13" s="21">
        <v>1.25</v>
      </c>
    </row>
    <row r="14" spans="1:6" x14ac:dyDescent="0.35">
      <c r="A14" s="23" t="s">
        <v>76</v>
      </c>
      <c r="B14" s="21">
        <v>1</v>
      </c>
      <c r="C14" s="11">
        <v>45004</v>
      </c>
      <c r="D14" s="11">
        <v>45004</v>
      </c>
      <c r="E14" s="12">
        <v>1</v>
      </c>
      <c r="F14" s="21">
        <v>0</v>
      </c>
    </row>
    <row r="15" spans="1:6" x14ac:dyDescent="0.35">
      <c r="A15" s="23" t="s">
        <v>77</v>
      </c>
      <c r="B15" s="21">
        <v>1</v>
      </c>
      <c r="C15" s="11">
        <v>45005</v>
      </c>
      <c r="D15" s="11">
        <v>45005</v>
      </c>
      <c r="E15" s="12">
        <v>0.75</v>
      </c>
      <c r="F15" s="21">
        <v>0.25</v>
      </c>
    </row>
    <row r="16" spans="1:6" x14ac:dyDescent="0.35">
      <c r="A16" s="23" t="s">
        <v>78</v>
      </c>
      <c r="B16" s="21">
        <v>1</v>
      </c>
      <c r="C16" s="11">
        <v>45006</v>
      </c>
      <c r="D16" s="11">
        <v>45006</v>
      </c>
      <c r="E16" s="12"/>
      <c r="F16" s="21">
        <v>1</v>
      </c>
    </row>
    <row r="17" spans="1:6" x14ac:dyDescent="0.35">
      <c r="A17" s="22" t="s">
        <v>79</v>
      </c>
      <c r="B17" s="21">
        <v>10</v>
      </c>
      <c r="C17" s="11">
        <v>44978</v>
      </c>
      <c r="D17" s="11">
        <v>45015</v>
      </c>
      <c r="E17" s="12">
        <v>0.7583333333333333</v>
      </c>
      <c r="F17" s="21">
        <v>14.35</v>
      </c>
    </row>
  </sheetData>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916BF5-8461-43DC-9ADF-B2489FE6274F}">
  <dimension ref="B2:J44"/>
  <sheetViews>
    <sheetView workbookViewId="0">
      <selection activeCell="B3" sqref="B3"/>
    </sheetView>
  </sheetViews>
  <sheetFormatPr defaultRowHeight="14.5" x14ac:dyDescent="0.35"/>
  <cols>
    <col min="2" max="2" width="9.08984375" bestFit="1" customWidth="1"/>
    <col min="4" max="4" width="19.1796875" bestFit="1" customWidth="1"/>
    <col min="6" max="6" width="10.90625" bestFit="1" customWidth="1"/>
    <col min="8" max="8" width="16.90625" bestFit="1" customWidth="1"/>
    <col min="10" max="10" width="10.453125" customWidth="1"/>
  </cols>
  <sheetData>
    <row r="2" spans="2:10" x14ac:dyDescent="0.35">
      <c r="B2" t="s">
        <v>10</v>
      </c>
      <c r="D2" t="s">
        <v>7</v>
      </c>
      <c r="F2" t="s">
        <v>8</v>
      </c>
      <c r="H2" t="s">
        <v>9</v>
      </c>
      <c r="J2" t="s">
        <v>11</v>
      </c>
    </row>
    <row r="3" spans="2:10" x14ac:dyDescent="0.35">
      <c r="B3">
        <f>MAX(IDcol)+1</f>
        <v>12</v>
      </c>
      <c r="D3" t="s">
        <v>12</v>
      </c>
      <c r="F3" t="s">
        <v>17</v>
      </c>
      <c r="H3" t="s">
        <v>18</v>
      </c>
      <c r="J3" s="3">
        <v>44990</v>
      </c>
    </row>
    <row r="4" spans="2:10" x14ac:dyDescent="0.35">
      <c r="D4" t="s">
        <v>13</v>
      </c>
      <c r="H4" t="s">
        <v>19</v>
      </c>
      <c r="J4" s="3">
        <v>44991</v>
      </c>
    </row>
    <row r="5" spans="2:10" x14ac:dyDescent="0.35">
      <c r="D5" t="s">
        <v>14</v>
      </c>
      <c r="H5" t="s">
        <v>20</v>
      </c>
      <c r="J5" s="3">
        <v>44992</v>
      </c>
    </row>
    <row r="6" spans="2:10" x14ac:dyDescent="0.35">
      <c r="D6" t="s">
        <v>15</v>
      </c>
      <c r="H6" t="s">
        <v>21</v>
      </c>
      <c r="J6" s="3">
        <v>44993</v>
      </c>
    </row>
    <row r="7" spans="2:10" x14ac:dyDescent="0.35">
      <c r="D7" t="s">
        <v>16</v>
      </c>
      <c r="H7" t="s">
        <v>22</v>
      </c>
      <c r="J7" s="3">
        <v>44994</v>
      </c>
    </row>
    <row r="8" spans="2:10" x14ac:dyDescent="0.35">
      <c r="H8" t="s">
        <v>23</v>
      </c>
      <c r="J8" s="3">
        <v>44995</v>
      </c>
    </row>
    <row r="9" spans="2:10" x14ac:dyDescent="0.35">
      <c r="H9" t="s">
        <v>24</v>
      </c>
      <c r="J9" s="3">
        <v>44996</v>
      </c>
    </row>
    <row r="10" spans="2:10" x14ac:dyDescent="0.35">
      <c r="H10" t="s">
        <v>25</v>
      </c>
      <c r="J10" s="3">
        <v>44997</v>
      </c>
    </row>
    <row r="11" spans="2:10" x14ac:dyDescent="0.35">
      <c r="J11" s="3">
        <v>45075</v>
      </c>
    </row>
    <row r="12" spans="2:10" x14ac:dyDescent="0.35">
      <c r="J12" s="3">
        <v>45096</v>
      </c>
    </row>
    <row r="13" spans="2:10" x14ac:dyDescent="0.35">
      <c r="J13" s="3">
        <v>45111</v>
      </c>
    </row>
    <row r="14" spans="2:10" x14ac:dyDescent="0.35">
      <c r="J14" s="3">
        <v>45131</v>
      </c>
    </row>
    <row r="15" spans="2:10" x14ac:dyDescent="0.35">
      <c r="J15" s="3">
        <v>45173</v>
      </c>
    </row>
    <row r="16" spans="2:10" x14ac:dyDescent="0.35">
      <c r="J16" s="3">
        <v>45207</v>
      </c>
    </row>
    <row r="17" spans="10:10" x14ac:dyDescent="0.35">
      <c r="J17" s="3">
        <v>45208</v>
      </c>
    </row>
    <row r="18" spans="10:10" x14ac:dyDescent="0.35">
      <c r="J18" s="3">
        <v>45209</v>
      </c>
    </row>
    <row r="19" spans="10:10" x14ac:dyDescent="0.35">
      <c r="J19" s="3">
        <v>45210</v>
      </c>
    </row>
    <row r="20" spans="10:10" x14ac:dyDescent="0.35">
      <c r="J20" s="3">
        <v>45211</v>
      </c>
    </row>
    <row r="21" spans="10:10" x14ac:dyDescent="0.35">
      <c r="J21" s="3">
        <v>45212</v>
      </c>
    </row>
    <row r="22" spans="10:10" x14ac:dyDescent="0.35">
      <c r="J22" s="3">
        <v>45213</v>
      </c>
    </row>
    <row r="23" spans="10:10" x14ac:dyDescent="0.35">
      <c r="J23" s="3">
        <v>45214</v>
      </c>
    </row>
    <row r="24" spans="10:10" x14ac:dyDescent="0.35">
      <c r="J24" s="3">
        <v>45253</v>
      </c>
    </row>
    <row r="25" spans="10:10" x14ac:dyDescent="0.35">
      <c r="J25" s="3">
        <v>45254</v>
      </c>
    </row>
    <row r="26" spans="10:10" x14ac:dyDescent="0.35">
      <c r="J26" s="3">
        <v>45255</v>
      </c>
    </row>
    <row r="27" spans="10:10" x14ac:dyDescent="0.35">
      <c r="J27" s="3">
        <v>45256</v>
      </c>
    </row>
    <row r="28" spans="10:10" x14ac:dyDescent="0.35">
      <c r="J28" s="3">
        <v>45284</v>
      </c>
    </row>
    <row r="29" spans="10:10" x14ac:dyDescent="0.35">
      <c r="J29" s="3">
        <v>45285</v>
      </c>
    </row>
    <row r="30" spans="10:10" x14ac:dyDescent="0.35">
      <c r="J30" s="3">
        <v>45292</v>
      </c>
    </row>
    <row r="31" spans="10:10" x14ac:dyDescent="0.35">
      <c r="J31" s="3">
        <v>45306</v>
      </c>
    </row>
    <row r="32" spans="10:10" x14ac:dyDescent="0.35">
      <c r="J32" s="3">
        <v>45341</v>
      </c>
    </row>
    <row r="33" spans="10:10" x14ac:dyDescent="0.35">
      <c r="J33" s="3">
        <v>45354</v>
      </c>
    </row>
    <row r="34" spans="10:10" x14ac:dyDescent="0.35">
      <c r="J34" s="3">
        <v>45355</v>
      </c>
    </row>
    <row r="35" spans="10:10" x14ac:dyDescent="0.35">
      <c r="J35" s="3">
        <v>45356</v>
      </c>
    </row>
    <row r="36" spans="10:10" x14ac:dyDescent="0.35">
      <c r="J36" s="3">
        <v>45357</v>
      </c>
    </row>
    <row r="37" spans="10:10" x14ac:dyDescent="0.35">
      <c r="J37" s="3">
        <v>45358</v>
      </c>
    </row>
    <row r="38" spans="10:10" x14ac:dyDescent="0.35">
      <c r="J38" s="3">
        <v>45359</v>
      </c>
    </row>
    <row r="39" spans="10:10" x14ac:dyDescent="0.35">
      <c r="J39" s="3">
        <v>45360</v>
      </c>
    </row>
    <row r="40" spans="10:10" x14ac:dyDescent="0.35">
      <c r="J40" s="3">
        <v>45361</v>
      </c>
    </row>
    <row r="41" spans="10:10" x14ac:dyDescent="0.35">
      <c r="J41" s="3">
        <v>45439</v>
      </c>
    </row>
    <row r="42" spans="10:10" x14ac:dyDescent="0.35">
      <c r="J42" s="3">
        <v>45462</v>
      </c>
    </row>
    <row r="43" spans="10:10" x14ac:dyDescent="0.35">
      <c r="J43" s="3">
        <v>45477</v>
      </c>
    </row>
    <row r="44" spans="10:10" x14ac:dyDescent="0.35">
      <c r="J44" s="3">
        <v>45497</v>
      </c>
    </row>
  </sheetData>
  <pageMargins left="0.7" right="0.7" top="0.75" bottom="0.75" header="0.3" footer="0.3"/>
  <tableParts count="5">
    <tablePart r:id="rId1"/>
    <tablePart r:id="rId2"/>
    <tablePart r:id="rId3"/>
    <tablePart r:id="rId4"/>
    <tablePart r:id="rId5"/>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31</vt:i4>
      </vt:variant>
    </vt:vector>
  </HeadingPairs>
  <TitlesOfParts>
    <vt:vector size="36" baseType="lpstr">
      <vt:lpstr>WBS-List</vt:lpstr>
      <vt:lpstr>WBS-Diagram</vt:lpstr>
      <vt:lpstr>TasksGantt</vt:lpstr>
      <vt:lpstr>TasksSummary</vt:lpstr>
      <vt:lpstr>Settings</vt:lpstr>
      <vt:lpstr>TasksGantt!AEndDate</vt:lpstr>
      <vt:lpstr>Assigneedd</vt:lpstr>
      <vt:lpstr>TasksGantt!AStartDate</vt:lpstr>
      <vt:lpstr>'WBS-List'!CombinedDeliverables</vt:lpstr>
      <vt:lpstr>TasksGantt!date</vt:lpstr>
      <vt:lpstr>DIDcol</vt:lpstr>
      <vt:lpstr>DIDdd</vt:lpstr>
      <vt:lpstr>TasksGantt!DIDrow</vt:lpstr>
      <vt:lpstr>DLagdd</vt:lpstr>
      <vt:lpstr>TasksGantt!DLagrow</vt:lpstr>
      <vt:lpstr>DTypeCol</vt:lpstr>
      <vt:lpstr>TasksGantt!DTypeRow</vt:lpstr>
      <vt:lpstr>TasksGantt!DueDate</vt:lpstr>
      <vt:lpstr>Holidaysdd</vt:lpstr>
      <vt:lpstr>IDcol</vt:lpstr>
      <vt:lpstr>IDdd</vt:lpstr>
      <vt:lpstr>TasksGantt!IDrow</vt:lpstr>
      <vt:lpstr>TasksGantt!IndEndDate</vt:lpstr>
      <vt:lpstr>TasksGantt!IndStartDate</vt:lpstr>
      <vt:lpstr>NextIddd</vt:lpstr>
      <vt:lpstr>PEndcol</vt:lpstr>
      <vt:lpstr>TasksGantt!PEndrow</vt:lpstr>
      <vt:lpstr>TasksGantt!PercentCol</vt:lpstr>
      <vt:lpstr>TasksGantt!PercentRow</vt:lpstr>
      <vt:lpstr>TasksGantt!PlannedEnd</vt:lpstr>
      <vt:lpstr>PlanWorkdaysdd</vt:lpstr>
      <vt:lpstr>PStartcol</vt:lpstr>
      <vt:lpstr>TasksGantt!PStartrow</vt:lpstr>
      <vt:lpstr>Statusdd</vt:lpstr>
      <vt:lpstr>TasksGantt!StatusRow</vt:lpstr>
      <vt:lpstr>TaskGroupdd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Christopher Macintosh</dc:creator>
  <cp:lastModifiedBy>Christopher Macintosh</cp:lastModifiedBy>
  <dcterms:created xsi:type="dcterms:W3CDTF">2023-03-13T22:50:52Z</dcterms:created>
  <dcterms:modified xsi:type="dcterms:W3CDTF">2023-03-19T19:06:03Z</dcterms:modified>
</cp:coreProperties>
</file>