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webextensions/webextension1.xml" ContentType="application/vnd.ms-office.webextension+xml"/>
  <Override PartName="/xl/drawings/drawing2.xml" ContentType="application/vnd.openxmlformats-officedocument.drawing+xml"/>
  <Override PartName="/xl/tables/table2.xml" ContentType="application/vnd.openxmlformats-officedocument.spreadsheetml.table+xml"/>
  <Override PartName="/xl/webextensions/webextension2.xml" ContentType="application/vnd.ms-office.webextension+xml"/>
  <Override PartName="/xl/drawings/drawing3.xml" ContentType="application/vnd.openxmlformats-officedocument.drawing+xml"/>
  <Override PartName="/xl/tables/table3.xml" ContentType="application/vnd.openxmlformats-officedocument.spreadsheetml.table+xml"/>
  <Override PartName="/xl/webextensions/webextension3.xml" ContentType="application/vnd.ms-office.webextension+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comments2.xml" ContentType="application/vnd.openxmlformats-officedocument.spreadsheetml.comments+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u0396993\Documents\junk\"/>
    </mc:Choice>
  </mc:AlternateContent>
  <xr:revisionPtr revIDLastSave="0" documentId="13_ncr:1_{450D6A6F-03F0-4F30-AFDE-B69745F00DE1}" xr6:coauthVersionLast="47" xr6:coauthVersionMax="47" xr10:uidLastSave="{00000000-0000-0000-0000-000000000000}"/>
  <bookViews>
    <workbookView xWindow="60420" yWindow="825" windowWidth="20730" windowHeight="15000" firstSheet="4" activeTab="6" xr2:uid="{4587A254-3861-48D2-8510-47F2D6F3D14C}"/>
  </bookViews>
  <sheets>
    <sheet name="A3Template" sheetId="9" r:id="rId1"/>
    <sheet name="WBS-CapstoneList" sheetId="18" r:id="rId2"/>
    <sheet name="Sheet1" sheetId="23" r:id="rId3"/>
    <sheet name="WBS-CapDiagram" sheetId="21" r:id="rId4"/>
    <sheet name="WBS-List" sheetId="7" r:id="rId5"/>
    <sheet name="WBS-Diagram" sheetId="8" r:id="rId6"/>
    <sheet name="TaskGanttExample" sheetId="2" r:id="rId7"/>
    <sheet name="TaskGanttBlank" sheetId="22" r:id="rId8"/>
    <sheet name="TasksSummary" sheetId="6" r:id="rId9"/>
    <sheet name="Settings" sheetId="1" r:id="rId10"/>
    <sheet name="ProjectPlan" sheetId="10" r:id="rId11"/>
    <sheet name="HoursLog" sheetId="11" r:id="rId12"/>
    <sheet name="HoursTotals" sheetId="20" r:id="rId13"/>
    <sheet name="ProgressReports" sheetId="12" r:id="rId14"/>
    <sheet name="MeetingAgendas" sheetId="13" r:id="rId15"/>
    <sheet name="People" sheetId="14" r:id="rId16"/>
    <sheet name="Searches" sheetId="15" r:id="rId17"/>
    <sheet name="Literature" sheetId="16" r:id="rId18"/>
    <sheet name="WritingNotes" sheetId="17" r:id="rId19"/>
  </sheets>
  <definedNames>
    <definedName name="_xlnm._FilterDatabase" localSheetId="16" hidden="1">Searches!$A$1:$D$3</definedName>
    <definedName name="_xlnm._FilterDatabase" localSheetId="18" hidden="1">WritingNotes!$A$1:$E$2</definedName>
    <definedName name="AEndDate" localSheetId="7">TaskGanttBlank!$T1</definedName>
    <definedName name="AEndDate" localSheetId="6">TaskGanttExample!$T1</definedName>
    <definedName name="Assigneedd" localSheetId="7">AssigneeTable[Assignee]</definedName>
    <definedName name="Assigneedd" localSheetId="1">AssigneeTable[Assignee]</definedName>
    <definedName name="Assigneedd">AssigneeTable[Assignee]</definedName>
    <definedName name="AStartDate" localSheetId="7">TaskGanttBlank!$S1</definedName>
    <definedName name="AStartDate" localSheetId="6">TaskGanttExample!$S1</definedName>
    <definedName name="CombinedDeliverables" localSheetId="1">'WBS-CapstoneList'!$A$13:$A$20,'WBS-CapstoneList'!$C$13:$C$19,'WBS-CapstoneList'!$D$13:$D$16</definedName>
    <definedName name="CombinedDeliverables" localSheetId="4">'WBS-List'!$A$13:$A$19,'WBS-List'!$B$13:$B$19,'WBS-List'!$C$13:$C$16</definedName>
    <definedName name="date" localSheetId="7">TaskGanttBlank!A$17</definedName>
    <definedName name="date" localSheetId="6">TaskGanttExample!A$17</definedName>
    <definedName name="DIDcol" localSheetId="7">TaskTable3[Dependency
ID]</definedName>
    <definedName name="DIDcol" localSheetId="1">TaskTable[Dependency
ID]</definedName>
    <definedName name="DIDcol">TaskTable[Dependency
ID]</definedName>
    <definedName name="DIDdd" localSheetId="7">TaskTable3[Dependency
ID]</definedName>
    <definedName name="DIDdd" localSheetId="1">TaskTable[Dependency
ID]</definedName>
    <definedName name="DIDdd">TaskTable[Dependency
ID]</definedName>
    <definedName name="DIDrow" localSheetId="7">TaskGanttBlank!$L1</definedName>
    <definedName name="DIDrow" localSheetId="6">TaskGanttExample!$L1</definedName>
    <definedName name="DLagdd" localSheetId="7">TaskTable3[Dependency
Lag Days]</definedName>
    <definedName name="DLagdd" localSheetId="1">TaskTable[Dependency
Lag Days]</definedName>
    <definedName name="DLagdd">TaskTable[Dependency
Lag Days]</definedName>
    <definedName name="DLagrow" localSheetId="7">TaskGanttBlank!$N1</definedName>
    <definedName name="DLagrow" localSheetId="6">TaskGanttExample!$N1</definedName>
    <definedName name="DTypeCol" localSheetId="7">TaskTable3[Dependency
Type]</definedName>
    <definedName name="DTypeCol" localSheetId="1">TaskTable[Dependency
Type]</definedName>
    <definedName name="DTypeCol">TaskTable[Dependency
Type]</definedName>
    <definedName name="DTypeRow" localSheetId="7">TaskGanttBlank!$M1</definedName>
    <definedName name="DTypeRow" localSheetId="6">TaskGanttExample!$M1</definedName>
    <definedName name="DueDate" localSheetId="7">TaskGanttBlank!$G1</definedName>
    <definedName name="DueDate" localSheetId="6">TaskGanttExample!$G1</definedName>
    <definedName name="ff_calculation" localSheetId="7">WORKDAY(TaskGanttBlank!LookupPlanEnd,TaskGanttBlank!DLagrow,TaskGanttBlank!Holidaysdd)</definedName>
    <definedName name="ff_calculation" localSheetId="6">WORKDAY([0]!LookupPlanEnd,TaskGanttExample!DLagrow,Holidaysdd)</definedName>
    <definedName name="fs_calculation" localSheetId="7">WORKDAY(TaskGanttBlank!LookupPlanEnd,1+TaskGanttBlank!DLagrow,TaskGanttBlank!Holidaysdd)</definedName>
    <definedName name="fs_calculation" localSheetId="6">WORKDAY([0]!LookupPlanEnd,1+TaskGanttExample!DLagrow,Holidaysdd)</definedName>
    <definedName name="Holidaysdd" localSheetId="7">HolidaysTable[Holidays]</definedName>
    <definedName name="Holidaysdd" localSheetId="1">HolidaysTable[Holidays]</definedName>
    <definedName name="Holidaysdd">HolidaysTable[Holidays]</definedName>
    <definedName name="IDcol" localSheetId="7">TaskTable3[ID]</definedName>
    <definedName name="IDcol" localSheetId="1">TaskTable[ID]</definedName>
    <definedName name="IDcol">TaskTable[ID]</definedName>
    <definedName name="IDdd" localSheetId="7">TaskTable3[ID]</definedName>
    <definedName name="IDdd" localSheetId="1">TaskTable[ID]</definedName>
    <definedName name="IDdd">TaskTable[ID]</definedName>
    <definedName name="IDrow" localSheetId="7">TaskGanttBlank!$B1</definedName>
    <definedName name="IDrow" localSheetId="6">TaskGanttExample!$B1</definedName>
    <definedName name="IndEndDate" localSheetId="7">TaskGanttBlank!$K1</definedName>
    <definedName name="IndEndDate" localSheetId="6">TaskGanttExample!$K1</definedName>
    <definedName name="IndStartDate" localSheetId="7">TaskGanttBlank!$J1</definedName>
    <definedName name="IndStartDate" localSheetId="6">TaskGanttExample!$J1</definedName>
    <definedName name="item_in_plan" localSheetId="7">AND(TaskGanttBlank!date&gt;=TaskGanttBlank!PStartrow, TaskGanttBlank!date&lt;=TaskGanttBlank!PEndrow)</definedName>
    <definedName name="item_in_plan" localSheetId="6">AND(TaskGanttExample!date&gt;=TaskGanttExample!PStartrow, TaskGanttExample!date&lt;=TaskGanttExample!PEndrow)</definedName>
    <definedName name="LookupPlanEnd" localSheetId="7">_xlfn.XLOOKUP(TaskGanttBlank!DIDrow,TaskGanttBlank!IDcol,TaskGanttBlank!PEndcol)</definedName>
    <definedName name="LookupPlanEnd">_xlfn.XLOOKUP(TaskGanttExample!DIDrow,IDcol,PEndcol)</definedName>
    <definedName name="LookupPlanStart" localSheetId="7">_xlfn.XLOOKUP(TaskGanttBlank!DIDrow,TaskGanttBlank!IDcol,TaskGanttBlank!PStartcol)</definedName>
    <definedName name="LookupPlanStart" localSheetId="6">_xlfn.XLOOKUP(TaskGanttExample!DIDrow,IDcol,PStartcol)</definedName>
    <definedName name="NextIddd" localSheetId="7">NextIdTable[NextID]</definedName>
    <definedName name="NextIddd" localSheetId="1">NextIdTable[NextID]</definedName>
    <definedName name="NextIddd">NextIdTable[NextID]</definedName>
    <definedName name="PEndcol" localSheetId="7">TaskTable3[Planned
End]</definedName>
    <definedName name="PEndcol" localSheetId="1">TaskTable[Planned
End]</definedName>
    <definedName name="PEndcol">TaskTable[Planned
End]</definedName>
    <definedName name="PEndrow" localSheetId="7">TaskGanttBlank!$R1</definedName>
    <definedName name="PEndrow" localSheetId="6">TaskGanttExample!$R1</definedName>
    <definedName name="percent_calculation" localSheetId="7">TaskGanttBlank!date&lt;=TaskGanttBlank!PStartrow+(TaskGanttBlank!PEndrow-TaskGanttBlank!PStartrow)*TaskGanttBlank!PercentRow</definedName>
    <definedName name="percent_calculation" localSheetId="6">TaskGanttExample!date&lt;=TaskGanttExample!PStartrow+(TaskGanttExample!PEndrow-TaskGanttExample!PStartrow)*TaskGanttExample!PercentRow</definedName>
    <definedName name="PercentCol" localSheetId="7">TaskTable3[Percent
Complete]</definedName>
    <definedName name="PercentCol" localSheetId="6">TaskTable[Percent
Complete]</definedName>
    <definedName name="PercentRow" localSheetId="7">TaskGanttBlank!$I1</definedName>
    <definedName name="PercentRow" localSheetId="6">TaskGanttExample!$I1</definedName>
    <definedName name="plan_end_calculation" localSheetId="7">WORKDAY(TaskGanttBlank!PStartrow,TaskGanttBlank!Planned_Workdays_row-1,TaskGanttBlank!Holidaysdd)</definedName>
    <definedName name="plan_end_calculation" localSheetId="6">WORKDAY(TaskGanttExample!PStartrow,TaskGanttExample!Planned_Workdays_row-1,Holidaysdd)</definedName>
    <definedName name="plan_start_calculation" localSheetId="7">WORKDAY(TaskGanttBlank!PEndrow,(-1)*TaskGanttBlank!Planned_Workdays_row+1,TaskGanttBlank!Holidaysdd)</definedName>
    <definedName name="plan_start_calculation" localSheetId="6">WORKDAY(TaskGanttExample!PEndrow,(-1)*TaskGanttExample!Planned_Workdays_row+1,Holidaysdd)</definedName>
    <definedName name="Planned_Workdays_row" localSheetId="7">MAX(TaskGanttBlank!$O1,1)</definedName>
    <definedName name="Planned_Workdays_row" localSheetId="6">MAX(TaskGanttExample!$O1,1)</definedName>
    <definedName name="PlannedEnd" localSheetId="7">TaskGanttBlank!$R1</definedName>
    <definedName name="PlannedEnd" localSheetId="6">TaskGanttExample!$R1</definedName>
    <definedName name="PlanWorkdaysdd" localSheetId="7">TaskTable3[Planned
Workdays]</definedName>
    <definedName name="PlanWorkdaysdd" localSheetId="1">TaskTable[Planned
Workdays]</definedName>
    <definedName name="PlanWorkdaysdd">TaskTable[Planned
Workdays]</definedName>
    <definedName name="PStartcol" localSheetId="7">TaskTable3[Planned
Start]</definedName>
    <definedName name="PStartcol" localSheetId="1">TaskTable[Planned
Start]</definedName>
    <definedName name="PStartcol">TaskTable[Planned
Start]</definedName>
    <definedName name="PStartrow" localSheetId="7">TaskGanttBlank!$Q1</definedName>
    <definedName name="PStartrow" localSheetId="6">TaskGanttExample!$Q1</definedName>
    <definedName name="sf_calculation" localSheetId="7">WORKDAY(TaskGanttBlank!LookupPlanStart,(-1)+TaskGanttBlank!DLagrow,TaskGanttBlank!Holidaysdd)</definedName>
    <definedName name="sf_calculation">WORKDAY(TaskGanttExample!LookupPlanStart,(-1)+TaskGanttExample!DLagrow,Holidaysdd)</definedName>
    <definedName name="ss_calculation" localSheetId="7">WORKDAY(TaskGanttBlank!LookupPlanStart,TaskGanttBlank!DLagrow,TaskGanttBlank!Holidaysdd)</definedName>
    <definedName name="ss_calculation">WORKDAY(TaskGanttExample!LookupPlanStart,TaskGanttExample!DLagrow,Holidaysdd)</definedName>
    <definedName name="Statusdd" localSheetId="7">StatusTable[Status]</definedName>
    <definedName name="Statusdd" localSheetId="1">StatusTable[Status]</definedName>
    <definedName name="Statusdd">StatusTable[Status]</definedName>
    <definedName name="StatusRow" localSheetId="7">TaskGanttBlank!$H1</definedName>
    <definedName name="StatusRow" localSheetId="6">TaskGanttExample!$H1</definedName>
    <definedName name="TaskGroupdd" localSheetId="7">TaskGroupTable[TaskGroup]</definedName>
    <definedName name="TaskGroupdd" localSheetId="1">TaskGroupTable[TaskGroup]</definedName>
    <definedName name="TaskGroupdd">TaskGroupTable[TaskGroup]</definedName>
  </definedNames>
  <calcPr calcId="191029"/>
  <pivotCaches>
    <pivotCache cacheId="0" r:id="rId20"/>
    <pivotCache cacheId="1"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0" i="22" l="1"/>
  <c r="P20" i="22" a="1"/>
  <c r="P20" i="22" s="1"/>
  <c r="J10" i="22" s="1"/>
  <c r="J20" i="22"/>
  <c r="D16" i="22"/>
  <c r="G10" i="22"/>
  <c r="J8" i="22" a="1"/>
  <c r="J8" i="22" s="1"/>
  <c r="G8" i="22"/>
  <c r="G6" i="22"/>
  <c r="J5" i="22" a="1"/>
  <c r="J5" i="22" s="1"/>
  <c r="G5" i="22"/>
  <c r="J4" i="22"/>
  <c r="G4" i="22"/>
  <c r="P27" i="2" a="1"/>
  <c r="P27" i="2" s="1"/>
  <c r="P28" i="2" a="1"/>
  <c r="P28" i="2" s="1"/>
  <c r="P29" i="2" a="1"/>
  <c r="P29" i="2" s="1"/>
  <c r="P30" i="2" a="1"/>
  <c r="P30" i="2" s="1"/>
  <c r="P31" i="2" a="1"/>
  <c r="P31" i="2" s="1"/>
  <c r="P32" i="2" a="1"/>
  <c r="P32" i="2" s="1"/>
  <c r="P33" i="2" a="1"/>
  <c r="P33" i="2" s="1"/>
  <c r="P34" i="2" a="1"/>
  <c r="P34" i="2" s="1"/>
  <c r="P35" i="2" a="1"/>
  <c r="P35" i="2" s="1"/>
  <c r="P36" i="2" a="1"/>
  <c r="P36" i="2" s="1"/>
  <c r="P37" i="2" a="1"/>
  <c r="P37" i="2" s="1"/>
  <c r="P38" i="2" a="1"/>
  <c r="P38" i="2" s="1"/>
  <c r="P39" i="2" a="1"/>
  <c r="P39" i="2" s="1"/>
  <c r="P40" i="2" a="1"/>
  <c r="P40" i="2" s="1"/>
  <c r="P41" i="2" a="1"/>
  <c r="P41" i="2" s="1"/>
  <c r="P42" i="2" a="1"/>
  <c r="P42" i="2" s="1"/>
  <c r="P43" i="2" a="1"/>
  <c r="P43" i="2" s="1"/>
  <c r="P44" i="2" a="1"/>
  <c r="P44" i="2" s="1"/>
  <c r="P45" i="2" a="1"/>
  <c r="P45" i="2" s="1"/>
  <c r="P46" i="2" a="1"/>
  <c r="P46" i="2" s="1"/>
  <c r="P47" i="2" a="1"/>
  <c r="P47" i="2" s="1"/>
  <c r="P48" i="2" a="1"/>
  <c r="P48" i="2" s="1"/>
  <c r="P49" i="2" a="1"/>
  <c r="P49" i="2" s="1"/>
  <c r="Q27" i="2" a="1"/>
  <c r="Q27" i="2" s="1"/>
  <c r="R27" i="2" s="1" a="1"/>
  <c r="R27" i="2" s="1"/>
  <c r="Q28" i="2" s="1" a="1"/>
  <c r="Q28" i="2" s="1"/>
  <c r="R28" i="2" s="1" a="1"/>
  <c r="R28" i="2" s="1"/>
  <c r="Q29" i="2" s="1" a="1"/>
  <c r="Q29" i="2" s="1"/>
  <c r="Q37" i="2" a="1"/>
  <c r="Q37" i="2" s="1"/>
  <c r="J6" i="22" l="1"/>
  <c r="R29" i="2" a="1"/>
  <c r="R29" i="2" s="1"/>
  <c r="R37" i="2" a="1"/>
  <c r="R37" i="2" s="1"/>
  <c r="U27" i="2"/>
  <c r="U28" i="2"/>
  <c r="Q38" i="2" l="1" a="1"/>
  <c r="Q38" i="2" s="1"/>
  <c r="U37" i="2"/>
  <c r="Q30" i="2" a="1"/>
  <c r="Q30" i="2" s="1"/>
  <c r="U29" i="2"/>
  <c r="R30" i="2" l="1" a="1"/>
  <c r="R30" i="2" s="1"/>
  <c r="R38" i="2" a="1"/>
  <c r="R38" i="2" s="1"/>
  <c r="Q39" i="2" l="1" a="1"/>
  <c r="Q39" i="2" s="1"/>
  <c r="Q31" i="2" a="1"/>
  <c r="Q31" i="2" s="1"/>
  <c r="U30" i="2"/>
  <c r="U38" i="2"/>
  <c r="R31" i="2" l="1" a="1"/>
  <c r="R31" i="2" s="1"/>
  <c r="R39" i="2" a="1"/>
  <c r="R39" i="2" s="1"/>
  <c r="Q40" i="2" l="1" a="1"/>
  <c r="Q40" i="2" s="1"/>
  <c r="Q32" i="2" a="1"/>
  <c r="Q32" i="2" s="1"/>
  <c r="U39" i="2"/>
  <c r="U31" i="2"/>
  <c r="R40" i="2" l="1" a="1"/>
  <c r="R40" i="2" s="1"/>
  <c r="R32" i="2" a="1"/>
  <c r="R32" i="2" s="1"/>
  <c r="U32" i="2" l="1"/>
  <c r="Q33" i="2" a="1"/>
  <c r="Q33" i="2" s="1"/>
  <c r="U40" i="2"/>
  <c r="Q41" i="2" a="1"/>
  <c r="Q41" i="2" s="1"/>
  <c r="R41" i="2" l="1" a="1"/>
  <c r="R41" i="2" s="1"/>
  <c r="R33" i="2" a="1"/>
  <c r="R33" i="2" s="1"/>
  <c r="U33" i="2" l="1"/>
  <c r="Q34" i="2" a="1"/>
  <c r="Q34" i="2" s="1"/>
  <c r="U41" i="2"/>
  <c r="Q42" i="2" a="1"/>
  <c r="Q42" i="2" s="1"/>
  <c r="R34" i="2" l="1" a="1"/>
  <c r="R34" i="2" s="1"/>
  <c r="R42" i="2" a="1"/>
  <c r="R42" i="2" s="1"/>
  <c r="Q43" i="2" l="1" a="1"/>
  <c r="Q43" i="2" s="1"/>
  <c r="U42" i="2"/>
  <c r="U34" i="2"/>
  <c r="Q35" i="2" a="1"/>
  <c r="Q35" i="2" s="1"/>
  <c r="R35" i="2" l="1" a="1"/>
  <c r="R35" i="2" s="1"/>
  <c r="R43" i="2" a="1"/>
  <c r="R43" i="2" s="1"/>
  <c r="Q44" i="2" l="1" a="1"/>
  <c r="Q44" i="2" s="1"/>
  <c r="U43" i="2"/>
  <c r="Q36" i="2" a="1"/>
  <c r="Q36" i="2" s="1"/>
  <c r="U35" i="2"/>
  <c r="R44" i="2" l="1" a="1"/>
  <c r="R44" i="2" s="1"/>
  <c r="R36" i="2" a="1"/>
  <c r="R36" i="2" s="1"/>
  <c r="U36" i="2" l="1"/>
  <c r="Q47" i="2" a="1"/>
  <c r="Q47" i="2" s="1"/>
  <c r="U44" i="2"/>
  <c r="Q45" i="2" a="1"/>
  <c r="Q45" i="2" s="1"/>
  <c r="R45" i="2" l="1" a="1"/>
  <c r="R45" i="2" s="1"/>
  <c r="R47" i="2" a="1"/>
  <c r="R47" i="2" s="1"/>
  <c r="Q48" i="2" l="1" a="1"/>
  <c r="Q48" i="2" s="1"/>
  <c r="U47" i="2"/>
  <c r="Q46" i="2" a="1"/>
  <c r="Q46" i="2" s="1"/>
  <c r="U45" i="2"/>
  <c r="R46" i="2" l="1" a="1"/>
  <c r="R46" i="2" s="1"/>
  <c r="R48" i="2" a="1"/>
  <c r="R48" i="2" s="1"/>
  <c r="U48" i="2" l="1"/>
  <c r="Q49" i="2" a="1"/>
  <c r="Q49" i="2" s="1"/>
  <c r="U46" i="2"/>
  <c r="R49" i="2" l="1" a="1"/>
  <c r="R49" i="2" s="1"/>
  <c r="U49" i="2" l="1"/>
  <c r="P20" i="2" l="1" a="1"/>
  <c r="P20" i="2" s="1"/>
  <c r="P21" i="2" a="1"/>
  <c r="P21" i="2" s="1"/>
  <c r="P22" i="2" a="1"/>
  <c r="P22" i="2" s="1"/>
  <c r="P23" i="2" a="1"/>
  <c r="P23" i="2" s="1"/>
  <c r="P24" i="2" a="1"/>
  <c r="P24" i="2" s="1"/>
  <c r="P25" i="2" a="1"/>
  <c r="P25" i="2" s="1"/>
  <c r="P26" i="2" a="1"/>
  <c r="P26" i="2" s="1"/>
  <c r="J5" i="2" l="1" a="1"/>
  <c r="J5" i="2" s="1"/>
  <c r="J4" i="2"/>
  <c r="G5" i="2"/>
  <c r="G6" i="2"/>
  <c r="G4" i="2"/>
  <c r="G10" i="2"/>
  <c r="G8" i="2"/>
  <c r="J8" i="2" a="1"/>
  <c r="J8" i="2" s="1"/>
  <c r="K23" i="2"/>
  <c r="J20" i="2"/>
  <c r="B3" i="1"/>
  <c r="D16" i="2"/>
  <c r="Q20" i="2" l="1" a="1"/>
  <c r="Q20" i="2" s="1"/>
  <c r="R20" i="2" s="1" a="1"/>
  <c r="R20" i="2" s="1"/>
  <c r="Q20" i="22" a="1"/>
  <c r="Q20" i="22" s="1"/>
  <c r="R20" i="22" s="1" a="1"/>
  <c r="R20" i="22" s="1"/>
  <c r="R23" i="2" a="1"/>
  <c r="R23" i="2" s="1"/>
  <c r="J6" i="2"/>
  <c r="J10" i="2"/>
  <c r="Q23" i="2" l="1" a="1"/>
  <c r="Q23" i="2" s="1"/>
  <c r="Q21" i="2" a="1"/>
  <c r="Q21" i="2" s="1"/>
  <c r="U20" i="2"/>
  <c r="U23" i="2" l="1"/>
  <c r="R24" i="2" a="1"/>
  <c r="R24" i="2" s="1"/>
  <c r="R21" i="2" a="1"/>
  <c r="R21" i="2" s="1"/>
  <c r="Q24" i="2" l="1" a="1"/>
  <c r="Q24" i="2" s="1"/>
  <c r="Q22" i="2" a="1"/>
  <c r="Q22" i="2" s="1"/>
  <c r="U21" i="2"/>
  <c r="U24" i="2"/>
  <c r="U25" i="2"/>
  <c r="R25" i="2" l="1" a="1"/>
  <c r="R25" i="2" s="1"/>
  <c r="R22" i="2" a="1"/>
  <c r="R22" i="2" s="1"/>
  <c r="Q25" i="2" l="1" a="1"/>
  <c r="Q25" i="2" s="1"/>
  <c r="U26" i="2"/>
  <c r="U22" i="2"/>
  <c r="R26" i="2" l="1" a="1"/>
  <c r="R26" i="2" s="1"/>
  <c r="D5" i="2" s="1"/>
  <c r="D5" i="22" l="1"/>
  <c r="D7" i="22"/>
  <c r="Q26" i="2" a="1"/>
  <c r="Q26" i="2" s="1"/>
  <c r="D7" i="2"/>
  <c r="D4" i="2" l="1"/>
  <c r="D6" i="2"/>
  <c r="D11" i="2" s="1"/>
  <c r="D6" i="22"/>
  <c r="D11" i="22" s="1"/>
  <c r="D4" i="22"/>
  <c r="D8" i="22" s="1"/>
  <c r="D9" i="22" l="1"/>
  <c r="W17" i="22"/>
  <c r="D10" i="22"/>
  <c r="W17" i="2"/>
  <c r="D10" i="2"/>
  <c r="D8" i="2"/>
  <c r="D9" i="2"/>
  <c r="X17" i="2" l="1"/>
  <c r="W19" i="2"/>
  <c r="W19" i="22"/>
  <c r="X17" i="22"/>
  <c r="X19" i="22" l="1"/>
  <c r="Y17" i="22"/>
  <c r="Y17" i="2"/>
  <c r="X19" i="2"/>
  <c r="Y19" i="22" l="1"/>
  <c r="Z17" i="22"/>
  <c r="Z17" i="2"/>
  <c r="Y19" i="2"/>
  <c r="AA17" i="2" l="1"/>
  <c r="Z19" i="2"/>
  <c r="AA17" i="22"/>
  <c r="Z19" i="22"/>
  <c r="AA19" i="22" l="1"/>
  <c r="AB17" i="22"/>
  <c r="AA19" i="2"/>
  <c r="AB17" i="2"/>
  <c r="AC17" i="2" l="1"/>
  <c r="AB19" i="2"/>
  <c r="AB19" i="22"/>
  <c r="AC17" i="22"/>
  <c r="AC19" i="22" l="1"/>
  <c r="AD17" i="22"/>
  <c r="AD17" i="2"/>
  <c r="AC19" i="2"/>
  <c r="AD19" i="2" l="1"/>
  <c r="AE17" i="2"/>
  <c r="AD19" i="22"/>
  <c r="AE17" i="22"/>
  <c r="AE19" i="22" l="1"/>
  <c r="AF17" i="22"/>
  <c r="AE19" i="2"/>
  <c r="AF17" i="2"/>
  <c r="AF19" i="22" l="1"/>
  <c r="AG17" i="22"/>
  <c r="AF19" i="2"/>
  <c r="AG17" i="2"/>
  <c r="AG19" i="2" l="1"/>
  <c r="AH17" i="2"/>
  <c r="AG19" i="22"/>
  <c r="AH17" i="22"/>
  <c r="AI17" i="22" l="1"/>
  <c r="AH19" i="22"/>
  <c r="AI17" i="2"/>
  <c r="AH19" i="2"/>
  <c r="AJ17" i="2" l="1"/>
  <c r="AI19" i="2"/>
  <c r="AJ17" i="22"/>
  <c r="AI19" i="22"/>
  <c r="AJ19" i="22" l="1"/>
  <c r="AK17" i="22"/>
  <c r="AK17" i="2"/>
  <c r="AJ19" i="2"/>
  <c r="AK19" i="2" l="1"/>
  <c r="AL17" i="2"/>
  <c r="AK19" i="22"/>
  <c r="AL17" i="22"/>
  <c r="AM17" i="22" l="1"/>
  <c r="AL19" i="22"/>
  <c r="AL19" i="2"/>
  <c r="AM17" i="2"/>
  <c r="AM19" i="2" l="1"/>
  <c r="AN17" i="2"/>
  <c r="AM19" i="22"/>
  <c r="AN17" i="22"/>
  <c r="AN19" i="22" l="1"/>
  <c r="AO17" i="22"/>
  <c r="AO17" i="2"/>
  <c r="AN19" i="2"/>
  <c r="AO19" i="2" l="1"/>
  <c r="AP17" i="2"/>
  <c r="AP17" i="22"/>
  <c r="AO19" i="22"/>
  <c r="AQ17" i="2" l="1"/>
  <c r="AP19" i="2"/>
  <c r="AP19" i="22"/>
  <c r="AQ17" i="22"/>
  <c r="AQ19" i="22" l="1"/>
  <c r="AR17" i="22"/>
  <c r="AR17" i="2"/>
  <c r="AQ19" i="2"/>
  <c r="AS17" i="2" l="1"/>
  <c r="AR19" i="2"/>
  <c r="AR19" i="22"/>
  <c r="AS17" i="22"/>
  <c r="AT17" i="2" l="1"/>
  <c r="AS19" i="2"/>
  <c r="AS19" i="22"/>
  <c r="AT17" i="22"/>
  <c r="AU17" i="2" l="1"/>
  <c r="AT19" i="2"/>
  <c r="AT19" i="22"/>
  <c r="AU17" i="22"/>
  <c r="AU19" i="2" l="1"/>
  <c r="AV17" i="2"/>
  <c r="AU19" i="22"/>
  <c r="AV17" i="22"/>
  <c r="AW17" i="22" l="1"/>
  <c r="AV19" i="22"/>
  <c r="AW17" i="2"/>
  <c r="AV19" i="2"/>
  <c r="AW19" i="2" l="1"/>
  <c r="AX17" i="2"/>
  <c r="AW19" i="22"/>
  <c r="AX17" i="22"/>
  <c r="AY17" i="2" l="1"/>
  <c r="AX19" i="2"/>
  <c r="AY17" i="22"/>
  <c r="AX19" i="22"/>
  <c r="AY19" i="22" l="1"/>
  <c r="AZ17" i="22"/>
  <c r="AZ17" i="2"/>
  <c r="AY19" i="2"/>
  <c r="BA17" i="2" l="1"/>
  <c r="AZ19" i="2"/>
  <c r="AZ19" i="22"/>
  <c r="BA17" i="22"/>
  <c r="BB17" i="22" l="1"/>
  <c r="BA19" i="22"/>
  <c r="BB17" i="2"/>
  <c r="BA19" i="2"/>
  <c r="BB19" i="2" l="1"/>
  <c r="BC17" i="2"/>
  <c r="BC17" i="22"/>
  <c r="BB19" i="22"/>
  <c r="BC19" i="22" l="1"/>
  <c r="BD17" i="22"/>
  <c r="BD17" i="2"/>
  <c r="BC19" i="2"/>
  <c r="BE17" i="2" l="1"/>
  <c r="BD19" i="2"/>
  <c r="BD19" i="22"/>
  <c r="BE17" i="22"/>
  <c r="BE19" i="22" l="1"/>
  <c r="BF17" i="22"/>
  <c r="BF17" i="2"/>
  <c r="BE19" i="2"/>
  <c r="BG17" i="2" l="1"/>
  <c r="BF19" i="2"/>
  <c r="BF19" i="22"/>
  <c r="BG17" i="22"/>
  <c r="BG19" i="22" l="1"/>
  <c r="BH17" i="22"/>
  <c r="BH17" i="2"/>
  <c r="BG19" i="2"/>
  <c r="BH19" i="2" l="1"/>
  <c r="BI17" i="2"/>
  <c r="BH19" i="22"/>
  <c r="BI17" i="22"/>
  <c r="BI19" i="22" l="1"/>
  <c r="BJ17" i="22"/>
  <c r="BJ17" i="2"/>
  <c r="BI19" i="2"/>
  <c r="BJ19" i="2" l="1"/>
  <c r="BK17" i="2"/>
  <c r="BK17" i="22"/>
  <c r="BJ19" i="22"/>
  <c r="BK19" i="22" l="1"/>
  <c r="BL17" i="22"/>
  <c r="BL17" i="2"/>
  <c r="BK19" i="2"/>
  <c r="BL19" i="2" l="1"/>
  <c r="BM17" i="2"/>
  <c r="BM17" i="22"/>
  <c r="BL19" i="22"/>
  <c r="BM19" i="22" l="1"/>
  <c r="BN17" i="22"/>
  <c r="BM19" i="2"/>
  <c r="BN17" i="2"/>
  <c r="BO17" i="2" l="1"/>
  <c r="BN19" i="2"/>
  <c r="BO17" i="22"/>
  <c r="BN19" i="22"/>
  <c r="BO19" i="22" l="1"/>
  <c r="BP17" i="22"/>
  <c r="BP17" i="2"/>
  <c r="BO19" i="2"/>
  <c r="BP19" i="2" l="1"/>
  <c r="BQ17" i="2"/>
  <c r="BP19" i="22"/>
  <c r="BQ17" i="22"/>
  <c r="BQ19" i="22" l="1"/>
  <c r="BR17" i="22"/>
  <c r="BR17" i="2"/>
  <c r="BQ19" i="2"/>
  <c r="BS17" i="2" l="1"/>
  <c r="BR19" i="2"/>
  <c r="BS17" i="22"/>
  <c r="BR19" i="22"/>
  <c r="BS19" i="22" l="1"/>
  <c r="BT17" i="22"/>
  <c r="BT17" i="2"/>
  <c r="BS19" i="2"/>
  <c r="BT19" i="2" l="1"/>
  <c r="BU17" i="2"/>
  <c r="BU17" i="22"/>
  <c r="BT19" i="22"/>
  <c r="BV17" i="22" l="1"/>
  <c r="BU19" i="22"/>
  <c r="BU19" i="2"/>
  <c r="BV17" i="2"/>
  <c r="BW17" i="2" l="1"/>
  <c r="BV19" i="2"/>
  <c r="BV19" i="22"/>
  <c r="BW17" i="22"/>
  <c r="BW19" i="22" l="1"/>
  <c r="BX17" i="22"/>
  <c r="BX17" i="2"/>
  <c r="BW19" i="2"/>
  <c r="BY17" i="2" l="1"/>
  <c r="BX19" i="2"/>
  <c r="BX19" i="22"/>
  <c r="BY17" i="22"/>
  <c r="BZ17" i="22" l="1"/>
  <c r="BY19" i="22"/>
  <c r="BY19" i="2"/>
  <c r="BZ17" i="2"/>
  <c r="CA17" i="2" l="1"/>
  <c r="BZ19" i="2"/>
  <c r="BZ19" i="22"/>
  <c r="CA17" i="22"/>
  <c r="CA19" i="22" l="1"/>
  <c r="CB17" i="22"/>
  <c r="CB17" i="2"/>
  <c r="CA19" i="2"/>
  <c r="CC17" i="2" l="1"/>
  <c r="CB19" i="2"/>
  <c r="CB19" i="22"/>
  <c r="CC17" i="22"/>
  <c r="CD17" i="22" l="1"/>
  <c r="CC19" i="22"/>
  <c r="CC19" i="2"/>
  <c r="CD17" i="2"/>
  <c r="CD19" i="2" l="1"/>
  <c r="CE17" i="2"/>
  <c r="CD19" i="22"/>
  <c r="CE17" i="22"/>
  <c r="CE19" i="22" l="1"/>
  <c r="CF17" i="22"/>
  <c r="CF17" i="2"/>
  <c r="CE19" i="2"/>
  <c r="CF19" i="2" l="1"/>
  <c r="CG17" i="2"/>
  <c r="CF19" i="22"/>
  <c r="CG17" i="22"/>
  <c r="CG19" i="22" l="1"/>
  <c r="CH17" i="22"/>
  <c r="CH17" i="2"/>
  <c r="CG19" i="2"/>
  <c r="CI17" i="2" l="1"/>
  <c r="CH19" i="2"/>
  <c r="CH19" i="22"/>
  <c r="CI17" i="22"/>
  <c r="CI19" i="22" l="1"/>
  <c r="CJ17" i="22"/>
  <c r="CJ17" i="2"/>
  <c r="CI19" i="2"/>
  <c r="CK17" i="2" l="1"/>
  <c r="CJ19" i="2"/>
  <c r="CK17" i="22"/>
  <c r="CJ19" i="22"/>
  <c r="CK19" i="22" l="1"/>
  <c r="CL17" i="22"/>
  <c r="CK19" i="2"/>
  <c r="CL17" i="2"/>
  <c r="CL19" i="2" l="1"/>
  <c r="CM17" i="2"/>
  <c r="CL19" i="22"/>
  <c r="CM17" i="22"/>
  <c r="CM19" i="22" l="1"/>
  <c r="CN17" i="22"/>
  <c r="CN17" i="2"/>
  <c r="CM19" i="2"/>
  <c r="CO17" i="2" l="1"/>
  <c r="CN19" i="2"/>
  <c r="CN19" i="22"/>
  <c r="CO17" i="22"/>
  <c r="CP17" i="22" l="1"/>
  <c r="CO19" i="22"/>
  <c r="CO19" i="2"/>
  <c r="CP17" i="2"/>
  <c r="CP19" i="2" l="1"/>
  <c r="CQ17" i="2"/>
  <c r="CP19" i="22"/>
  <c r="CQ17" i="22"/>
  <c r="CQ19" i="22" l="1"/>
  <c r="CR17" i="22"/>
  <c r="CR17" i="2"/>
  <c r="CQ19" i="2"/>
  <c r="CR19" i="2" l="1"/>
  <c r="CS17" i="2"/>
  <c r="CS17" i="22"/>
  <c r="CR19" i="22"/>
  <c r="CT17" i="22" l="1"/>
  <c r="CS19" i="22"/>
  <c r="CS19" i="2"/>
  <c r="CT17" i="2"/>
  <c r="CU17" i="2" l="1"/>
  <c r="CT19" i="2"/>
  <c r="CT19" i="22"/>
  <c r="CU17" i="22"/>
  <c r="CU19" i="22" l="1"/>
  <c r="CV17" i="22"/>
  <c r="CU19" i="2"/>
  <c r="CV17" i="2"/>
  <c r="CW17" i="2" l="1"/>
  <c r="CV19" i="2"/>
  <c r="CV19" i="22"/>
  <c r="CW17" i="22"/>
  <c r="CW19" i="22" l="1"/>
  <c r="CX17" i="22"/>
  <c r="CX17" i="2"/>
  <c r="CW19" i="2"/>
  <c r="CY17" i="2" l="1"/>
  <c r="CX19" i="2"/>
  <c r="CY17" i="22"/>
  <c r="CX19" i="22"/>
  <c r="CY19" i="22" l="1"/>
  <c r="CZ17" i="22"/>
  <c r="CZ17" i="2"/>
  <c r="CY19" i="2"/>
  <c r="CZ19" i="2" l="1"/>
  <c r="DA17" i="2"/>
  <c r="CZ19" i="22"/>
  <c r="DA17" i="22"/>
  <c r="DB17" i="22" l="1"/>
  <c r="DA19" i="22"/>
  <c r="DA19" i="2"/>
  <c r="DB17" i="2"/>
  <c r="DC17" i="2" l="1"/>
  <c r="DB19" i="2"/>
  <c r="DB19" i="22"/>
  <c r="DC17" i="22"/>
  <c r="DD17" i="22" l="1"/>
  <c r="DC19" i="22"/>
  <c r="DD17" i="2"/>
  <c r="DC19" i="2"/>
  <c r="DE17" i="2" l="1"/>
  <c r="DD19" i="2"/>
  <c r="DD19" i="22"/>
  <c r="DE17" i="22"/>
  <c r="DE19" i="22" l="1"/>
  <c r="DF17" i="22"/>
  <c r="DF17" i="2"/>
  <c r="DE19" i="2"/>
  <c r="DG17" i="2" l="1"/>
  <c r="DF19" i="2"/>
  <c r="DF19" i="22"/>
  <c r="DG17" i="22"/>
  <c r="DG19" i="22" l="1"/>
  <c r="DH17" i="22"/>
  <c r="DH17" i="2"/>
  <c r="DG19" i="2"/>
  <c r="DI17" i="2" l="1"/>
  <c r="DH19" i="2"/>
  <c r="DI17" i="22"/>
  <c r="DH19" i="22"/>
  <c r="DJ17" i="22" l="1"/>
  <c r="DI19" i="22"/>
  <c r="DI19" i="2"/>
  <c r="DJ17" i="2"/>
  <c r="DK17" i="2" l="1"/>
  <c r="DJ19" i="2"/>
  <c r="DJ19" i="22"/>
  <c r="DK17" i="22"/>
  <c r="DL17" i="22" l="1"/>
  <c r="DK19" i="22"/>
  <c r="DL17" i="2"/>
  <c r="DK19" i="2"/>
  <c r="DM17" i="2" l="1"/>
  <c r="DL19" i="2"/>
  <c r="DL19" i="22"/>
  <c r="DM17" i="22"/>
  <c r="DM19" i="22" l="1"/>
  <c r="DN17" i="22"/>
  <c r="DN17" i="2"/>
  <c r="DM19" i="2"/>
  <c r="DN19" i="2" l="1"/>
  <c r="DO17" i="2"/>
  <c r="DN19" i="22"/>
  <c r="DO17" i="22"/>
  <c r="DO19" i="22" l="1"/>
  <c r="DP17" i="22"/>
  <c r="DP17" i="2"/>
  <c r="DO19" i="2"/>
  <c r="DP19" i="2" l="1"/>
  <c r="DQ17" i="2"/>
  <c r="DQ17" i="22"/>
  <c r="DP19" i="22"/>
  <c r="DQ19" i="22" l="1"/>
  <c r="DR17" i="22"/>
  <c r="DR17" i="2"/>
  <c r="DQ19" i="2"/>
  <c r="DS17" i="2" l="1"/>
  <c r="DR19" i="2"/>
  <c r="DR19" i="22"/>
  <c r="DS17" i="22"/>
  <c r="DS19" i="22" l="1"/>
  <c r="DT17" i="22"/>
  <c r="DT17" i="2"/>
  <c r="DS19" i="2"/>
  <c r="DT19" i="2" l="1"/>
  <c r="DU17" i="2"/>
  <c r="DT19" i="22"/>
  <c r="DU17" i="22"/>
  <c r="DU19" i="22" l="1"/>
  <c r="DV17" i="22"/>
  <c r="DU19" i="2"/>
  <c r="DV17" i="2"/>
  <c r="DV19" i="2" l="1"/>
  <c r="DW17" i="2"/>
  <c r="DV19" i="22"/>
  <c r="DW17" i="22"/>
  <c r="DW19" i="22" l="1"/>
  <c r="DX17" i="22"/>
  <c r="DW19" i="2"/>
  <c r="DX17" i="2"/>
  <c r="DY17" i="2" l="1"/>
  <c r="DX19" i="2"/>
  <c r="DX19" i="22"/>
  <c r="DY17" i="22"/>
  <c r="DZ17" i="22" l="1"/>
  <c r="DY19" i="22"/>
  <c r="DY19" i="2"/>
  <c r="DZ17" i="2"/>
  <c r="DZ19" i="2" l="1"/>
  <c r="EA17" i="2"/>
  <c r="DZ19" i="22"/>
  <c r="EA17" i="22"/>
  <c r="EA19" i="22" l="1"/>
  <c r="EB17" i="22"/>
  <c r="EB17" i="2"/>
  <c r="EA19" i="2"/>
  <c r="EC17" i="2" l="1"/>
  <c r="EB19" i="2"/>
  <c r="EB19" i="22"/>
  <c r="EC17" i="22"/>
  <c r="EC19" i="22" l="1"/>
  <c r="ED17" i="22"/>
  <c r="EC19" i="2"/>
  <c r="ED17" i="2"/>
  <c r="ED19" i="2" l="1"/>
  <c r="EE17" i="2"/>
  <c r="EE17" i="22"/>
  <c r="ED19" i="22"/>
  <c r="EE19" i="22" l="1"/>
  <c r="EF17" i="22"/>
  <c r="EE19" i="2"/>
  <c r="EF17" i="2"/>
  <c r="EG17" i="2" l="1"/>
  <c r="EF19" i="2"/>
  <c r="EF19" i="22"/>
  <c r="EG17" i="22"/>
  <c r="EH17" i="22" l="1"/>
  <c r="EG19" i="22"/>
  <c r="EH17" i="2"/>
  <c r="EG19" i="2"/>
  <c r="EI17" i="2" l="1"/>
  <c r="EH19" i="2"/>
  <c r="EH19" i="22"/>
  <c r="EI17" i="22"/>
  <c r="EJ17" i="22" l="1"/>
  <c r="EI19" i="22"/>
  <c r="EI19" i="2"/>
  <c r="EJ17" i="2"/>
  <c r="EJ19" i="2" l="1"/>
  <c r="EK17" i="2"/>
  <c r="EJ19" i="22"/>
  <c r="EK17" i="22"/>
  <c r="EK19" i="22" l="1"/>
  <c r="EL17" i="22"/>
  <c r="EK19" i="2"/>
  <c r="EL17" i="2"/>
  <c r="EL19" i="2" l="1"/>
  <c r="EM17" i="2"/>
  <c r="EL19" i="22"/>
  <c r="EM17" i="22"/>
  <c r="EM19" i="22" l="1"/>
  <c r="EN17" i="22"/>
  <c r="EM19" i="2"/>
  <c r="EN17" i="2"/>
  <c r="EO17" i="2" l="1"/>
  <c r="EN19" i="2"/>
  <c r="EN19" i="22"/>
  <c r="EO17" i="22"/>
  <c r="EP17" i="22" l="1"/>
  <c r="EO19" i="22"/>
  <c r="EO19" i="2"/>
  <c r="EP17" i="2"/>
  <c r="EP19" i="2" l="1"/>
  <c r="EQ17" i="2"/>
  <c r="EP19" i="22"/>
  <c r="EQ17" i="22"/>
  <c r="EQ19" i="22" l="1"/>
  <c r="ER17" i="22"/>
  <c r="ER17" i="2"/>
  <c r="EQ19" i="2"/>
  <c r="ER19" i="2" l="1"/>
  <c r="ES17" i="2"/>
  <c r="ER19" i="22"/>
  <c r="ES17" i="22"/>
  <c r="ES19" i="22" l="1"/>
  <c r="ET17" i="22"/>
  <c r="ET17" i="2"/>
  <c r="ES19" i="2"/>
  <c r="EU17" i="2" l="1"/>
  <c r="ET19" i="2"/>
  <c r="ET19" i="22"/>
  <c r="EU17" i="22"/>
  <c r="EU19" i="22" l="1"/>
  <c r="EV17" i="22"/>
  <c r="EV17" i="2"/>
  <c r="EU19" i="2"/>
  <c r="EW17" i="2" l="1"/>
  <c r="EV19" i="2"/>
  <c r="EW17" i="22"/>
  <c r="EV19" i="22"/>
  <c r="EW19" i="22" l="1"/>
  <c r="EX17" i="22"/>
  <c r="EW19" i="2"/>
  <c r="EX17" i="2"/>
  <c r="EX19" i="2" l="1"/>
  <c r="EY17" i="2"/>
  <c r="EX19" i="22"/>
  <c r="EY17" i="22"/>
  <c r="EY19" i="22" l="1"/>
  <c r="EZ17" i="22"/>
  <c r="EZ17" i="2"/>
  <c r="EY19" i="2"/>
  <c r="FA17" i="2" l="1"/>
  <c r="EZ19" i="2"/>
  <c r="EZ19" i="22"/>
  <c r="FA17" i="22"/>
  <c r="FA19" i="22" l="1"/>
  <c r="FB17" i="22"/>
  <c r="FA19" i="2"/>
  <c r="FB17" i="2"/>
  <c r="FB19" i="2" l="1"/>
  <c r="FC17" i="2"/>
  <c r="FB19" i="22"/>
  <c r="FC17" i="22"/>
  <c r="FC19" i="22" l="1"/>
  <c r="FD17" i="22"/>
  <c r="FC19" i="2"/>
  <c r="FD17" i="2"/>
  <c r="FE17" i="2" l="1"/>
  <c r="FD19" i="2"/>
  <c r="FE17" i="22"/>
  <c r="FD19" i="22"/>
  <c r="FF17" i="22" l="1"/>
  <c r="FE19" i="22"/>
  <c r="FF17" i="2"/>
  <c r="FE19" i="2"/>
  <c r="FG17" i="2" l="1"/>
  <c r="FF19" i="2"/>
  <c r="FF19" i="22"/>
  <c r="FG17" i="22"/>
  <c r="FG19" i="22" l="1"/>
  <c r="FH17" i="22"/>
  <c r="FH17" i="2"/>
  <c r="FG19" i="2"/>
  <c r="FI17" i="2" l="1"/>
  <c r="FH19" i="2"/>
  <c r="FH19" i="22"/>
  <c r="FI17" i="22"/>
  <c r="FI19" i="22" l="1"/>
  <c r="FJ17" i="22"/>
  <c r="FJ17" i="2"/>
  <c r="FI19" i="2"/>
  <c r="FK17" i="2" l="1"/>
  <c r="FJ19" i="2"/>
  <c r="FJ19" i="22"/>
  <c r="FK17" i="22"/>
  <c r="FK19" i="22" l="1"/>
  <c r="FL17" i="22"/>
  <c r="FL17" i="2"/>
  <c r="FK19" i="2"/>
  <c r="FM17" i="2" l="1"/>
  <c r="FL19" i="2"/>
  <c r="FL19" i="22"/>
  <c r="FM17" i="22"/>
  <c r="FN17" i="22" l="1"/>
  <c r="FM19" i="22"/>
  <c r="FM19" i="2"/>
  <c r="FN17" i="2"/>
  <c r="FN19" i="2" l="1"/>
  <c r="FO17" i="2"/>
  <c r="FN19" i="22"/>
  <c r="FO17" i="22"/>
  <c r="FP17" i="22" l="1"/>
  <c r="FO19" i="22"/>
  <c r="FP17" i="2"/>
  <c r="FO19" i="2"/>
  <c r="FQ17" i="2" l="1"/>
  <c r="FP19" i="2"/>
  <c r="FP19" i="22"/>
  <c r="FQ17" i="22"/>
  <c r="FQ19" i="22" l="1"/>
  <c r="FR17" i="22"/>
  <c r="FQ19" i="2"/>
  <c r="FR17" i="2"/>
  <c r="FR19" i="2" l="1"/>
  <c r="FS17" i="2"/>
  <c r="FR19" i="22"/>
  <c r="FS17" i="22"/>
  <c r="FS19" i="22" l="1"/>
  <c r="FT17" i="22"/>
  <c r="FT17" i="2"/>
  <c r="FS19" i="2"/>
  <c r="FU17" i="2" l="1"/>
  <c r="FT19" i="2"/>
  <c r="FT19" i="22"/>
  <c r="FU17" i="22"/>
  <c r="FV17" i="22" l="1"/>
  <c r="FU19" i="22"/>
  <c r="FU19" i="2"/>
  <c r="FV17" i="2"/>
  <c r="FW17" i="2" l="1"/>
  <c r="FV19" i="2"/>
  <c r="FV19" i="22"/>
  <c r="FW17" i="22"/>
  <c r="FW19" i="22" l="1"/>
  <c r="FX17" i="22"/>
  <c r="FX17" i="2"/>
  <c r="FW19" i="2"/>
  <c r="FX19" i="2" l="1"/>
  <c r="FY17" i="2"/>
  <c r="FX19" i="22"/>
  <c r="FY17" i="22"/>
  <c r="FZ17" i="22" l="1"/>
  <c r="FY19" i="22"/>
  <c r="FZ17" i="2"/>
  <c r="FY19" i="2"/>
  <c r="FZ19" i="2" l="1"/>
  <c r="GA17" i="2"/>
  <c r="FZ19" i="22"/>
  <c r="GA17" i="22"/>
  <c r="GA19" i="22" l="1"/>
  <c r="GB17" i="22"/>
  <c r="GB17" i="2"/>
  <c r="GA19" i="2"/>
  <c r="GC17" i="2" l="1"/>
  <c r="GB19" i="2"/>
  <c r="GB19" i="22"/>
  <c r="GC17" i="22"/>
  <c r="GC19" i="22" l="1"/>
  <c r="GD17" i="22"/>
  <c r="GD17" i="2"/>
  <c r="GC19" i="2"/>
  <c r="GD19" i="2" l="1"/>
  <c r="GE17" i="2"/>
  <c r="GD19" i="22"/>
  <c r="GE17" i="22"/>
  <c r="GE19" i="22" l="1"/>
  <c r="GF17" i="22"/>
  <c r="GF17" i="2"/>
  <c r="GE19" i="2"/>
  <c r="GG17" i="2" l="1"/>
  <c r="GF19" i="2"/>
  <c r="GF19" i="22"/>
  <c r="GG17" i="22"/>
  <c r="GG19" i="22" l="1"/>
  <c r="GH17" i="22"/>
  <c r="GH17" i="2"/>
  <c r="GG19" i="2"/>
  <c r="GI17" i="2" l="1"/>
  <c r="GH19" i="2"/>
  <c r="GH19" i="22"/>
  <c r="GI17" i="22"/>
  <c r="GI19" i="22" l="1"/>
  <c r="GJ17" i="22"/>
  <c r="GJ17" i="2"/>
  <c r="GI19" i="2"/>
  <c r="GJ19" i="2" l="1"/>
  <c r="GK17" i="2"/>
  <c r="GK17" i="22"/>
  <c r="GJ19" i="22"/>
  <c r="GL17" i="22" l="1"/>
  <c r="GK19" i="22"/>
  <c r="GL17" i="2"/>
  <c r="GK19" i="2"/>
  <c r="GM17" i="2" l="1"/>
  <c r="GL19" i="2"/>
  <c r="GL19" i="22"/>
  <c r="GM17" i="22"/>
  <c r="GM19" i="22" l="1"/>
  <c r="GN17" i="22"/>
  <c r="GN17" i="2"/>
  <c r="GM19" i="2"/>
  <c r="GO17" i="2" l="1"/>
  <c r="GN19" i="2"/>
  <c r="GN19" i="22"/>
  <c r="GO17" i="22"/>
  <c r="GO19" i="22" l="1"/>
  <c r="GP17" i="22"/>
  <c r="GP17" i="2"/>
  <c r="GO19" i="2"/>
  <c r="GQ17" i="2" l="1"/>
  <c r="GP19" i="2"/>
  <c r="GQ17" i="22"/>
  <c r="GP19" i="22"/>
  <c r="GQ19" i="22" l="1"/>
  <c r="GR17" i="22"/>
  <c r="GQ19" i="2"/>
  <c r="GR17" i="2"/>
  <c r="GS17" i="2" l="1"/>
  <c r="GR19" i="2"/>
  <c r="GR19" i="22"/>
  <c r="GS17" i="22"/>
  <c r="GT17" i="22" l="1"/>
  <c r="GS19" i="22"/>
  <c r="GT17" i="2"/>
  <c r="GS19" i="2"/>
  <c r="GU17" i="2" l="1"/>
  <c r="GT19" i="2"/>
  <c r="GT19" i="22"/>
  <c r="GU17" i="22"/>
  <c r="GV17" i="22" l="1"/>
  <c r="GU19" i="22"/>
  <c r="GU19" i="2"/>
  <c r="GV17" i="2"/>
  <c r="GV19" i="2" l="1"/>
  <c r="GW17" i="2"/>
  <c r="GV19" i="22"/>
  <c r="GW17" i="22"/>
  <c r="GW19" i="22" l="1"/>
  <c r="GX17" i="22"/>
  <c r="GX17" i="2"/>
  <c r="GW19" i="2"/>
  <c r="GY17" i="2" l="1"/>
  <c r="GX19" i="2"/>
  <c r="GX19" i="22"/>
  <c r="GY17" i="22"/>
  <c r="GY19" i="22" l="1"/>
  <c r="GZ17" i="22"/>
  <c r="GZ17" i="2"/>
  <c r="GY19" i="2"/>
  <c r="GZ19" i="2" l="1"/>
  <c r="HA17" i="2"/>
  <c r="GZ19" i="22"/>
  <c r="HA17" i="22"/>
  <c r="HB17" i="22" l="1"/>
  <c r="HA19" i="22"/>
  <c r="HB17" i="2"/>
  <c r="HA19" i="2"/>
  <c r="HC17" i="2" l="1"/>
  <c r="HB19" i="2"/>
  <c r="HB19" i="22"/>
  <c r="HC17" i="22"/>
  <c r="HC19" i="22" l="1"/>
  <c r="HD17" i="22"/>
  <c r="HC19" i="2"/>
  <c r="HD17" i="2"/>
  <c r="HE17" i="2" l="1"/>
  <c r="HD19" i="2"/>
  <c r="HD19" i="22"/>
  <c r="HE17" i="22"/>
  <c r="HF17" i="22" l="1"/>
  <c r="HE19" i="22"/>
  <c r="HF17" i="2"/>
  <c r="HE19" i="2"/>
  <c r="HG17" i="2" l="1"/>
  <c r="HF19" i="2"/>
  <c r="HF19" i="22"/>
  <c r="HG17" i="22"/>
  <c r="HG19" i="22" l="1"/>
  <c r="HH17" i="22"/>
  <c r="HH17" i="2"/>
  <c r="HG19" i="2"/>
  <c r="HI17" i="2" l="1"/>
  <c r="HH19" i="2"/>
  <c r="HI17" i="22"/>
  <c r="HH19" i="22"/>
  <c r="HI19" i="22" l="1"/>
  <c r="HJ17" i="22"/>
  <c r="HJ17" i="2"/>
  <c r="HI19" i="2"/>
  <c r="HK17" i="2" l="1"/>
  <c r="HJ19" i="2"/>
  <c r="HJ19" i="22"/>
  <c r="HK17" i="22"/>
  <c r="HK19" i="22" l="1"/>
  <c r="HL17" i="22"/>
  <c r="HL17" i="2"/>
  <c r="HK19" i="2"/>
  <c r="HM17" i="2" l="1"/>
  <c r="HL19" i="2"/>
  <c r="HM17" i="22"/>
  <c r="HL19" i="22"/>
  <c r="HM19" i="22" l="1"/>
  <c r="HN17" i="22"/>
  <c r="HN17" i="2"/>
  <c r="HM19" i="2"/>
  <c r="HO17" i="2" l="1"/>
  <c r="HN19" i="2"/>
  <c r="HN19" i="22"/>
  <c r="HO17" i="22"/>
  <c r="HO19" i="22" l="1"/>
  <c r="HP17" i="22"/>
  <c r="HO19" i="2"/>
  <c r="HP17" i="2"/>
  <c r="HP19" i="2" l="1"/>
  <c r="HQ17" i="2"/>
  <c r="HQ17" i="22"/>
  <c r="HP19" i="22"/>
  <c r="HR17" i="22" l="1"/>
  <c r="HQ19" i="22"/>
  <c r="HQ19" i="2"/>
  <c r="HR17" i="2"/>
  <c r="HR19" i="2" l="1"/>
  <c r="HS17" i="2"/>
  <c r="HR19" i="22"/>
  <c r="HS17" i="22"/>
  <c r="HS19" i="22" l="1"/>
  <c r="HT17" i="22"/>
  <c r="HT17" i="2"/>
  <c r="HS19" i="2"/>
  <c r="HT19" i="2" l="1"/>
  <c r="HU17" i="2"/>
  <c r="HT19" i="22"/>
  <c r="HU17" i="22"/>
  <c r="HU19" i="22" l="1"/>
  <c r="HV17" i="22"/>
  <c r="HU19" i="2"/>
  <c r="HV17" i="2"/>
  <c r="HV19" i="2" l="1"/>
  <c r="HW17" i="2"/>
  <c r="HV19" i="22"/>
  <c r="HW17" i="22"/>
  <c r="HW19" i="22" l="1"/>
  <c r="HX17" i="22"/>
  <c r="HX17" i="2"/>
  <c r="HW19" i="2"/>
  <c r="HX19" i="2" l="1"/>
  <c r="HY17" i="2"/>
  <c r="HX19" i="22"/>
  <c r="HY17" i="22"/>
  <c r="HZ17" i="22" l="1"/>
  <c r="HY19" i="22"/>
  <c r="HZ17" i="2"/>
  <c r="HY19" i="2"/>
  <c r="HZ19" i="2" l="1"/>
  <c r="IA17" i="2"/>
  <c r="HZ19" i="22"/>
  <c r="IA17" i="22"/>
  <c r="IB17" i="22" l="1"/>
  <c r="IA19" i="22"/>
  <c r="IB17" i="2"/>
  <c r="IA19" i="2"/>
  <c r="IB19" i="2" l="1"/>
  <c r="IC17" i="2"/>
  <c r="IB19" i="22"/>
  <c r="IC17" i="22"/>
  <c r="IC19" i="22" l="1"/>
  <c r="ID17" i="22"/>
  <c r="IC19" i="2"/>
  <c r="ID17" i="2"/>
  <c r="ID19" i="2" l="1"/>
  <c r="IE17" i="2"/>
  <c r="ID19" i="22"/>
  <c r="IE17" i="22"/>
  <c r="IE19" i="22" l="1"/>
  <c r="IF17" i="22"/>
  <c r="IF17" i="2"/>
  <c r="IE19" i="2"/>
  <c r="IG17" i="2" l="1"/>
  <c r="IF19" i="2"/>
  <c r="IF19" i="22"/>
  <c r="IG17" i="22"/>
  <c r="IH17" i="22" l="1"/>
  <c r="IG19" i="22"/>
  <c r="IG19" i="2"/>
  <c r="IH17" i="2"/>
  <c r="II17" i="2" l="1"/>
  <c r="IH19" i="2"/>
  <c r="IH19" i="22"/>
  <c r="II17" i="22"/>
  <c r="II19" i="22" l="1"/>
  <c r="IJ17" i="22"/>
  <c r="IJ17" i="2"/>
  <c r="II19" i="2"/>
  <c r="IJ19" i="2" l="1"/>
  <c r="IK17" i="2"/>
  <c r="IJ19" i="22"/>
  <c r="IK17" i="22"/>
  <c r="IL17" i="22" l="1"/>
  <c r="IK19" i="22"/>
  <c r="IL17" i="2"/>
  <c r="IK19" i="2"/>
  <c r="IM17" i="2" l="1"/>
  <c r="IL19" i="2"/>
  <c r="IL19" i="22"/>
  <c r="IM17" i="22"/>
  <c r="IM19" i="22" l="1"/>
  <c r="IN17" i="22"/>
  <c r="IN17" i="2"/>
  <c r="IM19" i="2"/>
  <c r="IN19" i="2" l="1"/>
  <c r="IO17" i="2"/>
  <c r="IN19" i="22"/>
  <c r="IO17" i="22"/>
  <c r="IO19" i="22" l="1"/>
  <c r="IP17" i="22"/>
  <c r="IO19" i="2"/>
  <c r="IP17" i="2"/>
  <c r="IP19" i="2" l="1"/>
  <c r="IQ17" i="2"/>
  <c r="IP19" i="22"/>
  <c r="IQ17" i="22"/>
  <c r="IQ19" i="22" l="1"/>
  <c r="IR17" i="22"/>
  <c r="IQ19" i="2"/>
  <c r="IR17" i="2"/>
  <c r="IR19" i="2" l="1"/>
  <c r="IS17" i="2"/>
  <c r="IR19" i="22"/>
  <c r="IS17" i="22"/>
  <c r="IS19" i="22" l="1"/>
  <c r="IT17" i="22"/>
  <c r="IT17" i="2"/>
  <c r="IS19" i="2"/>
  <c r="IT19" i="2" l="1"/>
  <c r="IU17" i="2"/>
  <c r="IU17" i="22"/>
  <c r="IT19" i="22"/>
  <c r="IU19" i="22" l="1"/>
  <c r="IV17" i="22"/>
  <c r="IV17" i="2"/>
  <c r="IU19" i="2"/>
  <c r="IW17" i="2" l="1"/>
  <c r="IV19" i="2"/>
  <c r="IW17" i="22"/>
  <c r="IV19" i="22"/>
  <c r="IW19" i="22" l="1"/>
  <c r="IX17" i="22"/>
  <c r="IX17" i="2"/>
  <c r="IW19" i="2"/>
  <c r="IY17" i="2" l="1"/>
  <c r="IX19" i="2"/>
  <c r="IX19" i="22"/>
  <c r="IY17" i="22"/>
  <c r="IZ17" i="22" l="1"/>
  <c r="IY19" i="22"/>
  <c r="IY19" i="2"/>
  <c r="IZ17" i="2"/>
  <c r="JA17" i="2" l="1"/>
  <c r="IZ19" i="2"/>
  <c r="IZ19" i="22"/>
  <c r="JA17" i="22"/>
  <c r="JA19" i="22" l="1"/>
  <c r="JB17" i="22"/>
  <c r="JB17" i="2"/>
  <c r="JA19" i="2"/>
  <c r="JC17" i="2" l="1"/>
  <c r="JB19" i="2"/>
  <c r="JC17" i="22"/>
  <c r="JB19" i="22"/>
  <c r="JC19" i="22" l="1"/>
  <c r="JD17" i="22"/>
  <c r="JD17" i="2"/>
  <c r="JC19" i="2"/>
  <c r="JD19" i="2" l="1"/>
  <c r="JE17" i="2"/>
  <c r="JD19" i="22"/>
  <c r="JE17" i="22"/>
  <c r="JF17" i="22" l="1"/>
  <c r="JE19" i="22"/>
  <c r="JF17" i="2"/>
  <c r="JE19" i="2"/>
  <c r="JG17" i="2" l="1"/>
  <c r="JF19" i="2"/>
  <c r="JF19" i="22"/>
  <c r="JG17" i="22"/>
  <c r="JH17" i="22" l="1"/>
  <c r="JG19" i="22"/>
  <c r="JH17" i="2"/>
  <c r="JG19" i="2"/>
  <c r="JH19" i="2" l="1"/>
  <c r="JI17" i="2"/>
  <c r="JH19" i="22"/>
  <c r="JI17" i="22"/>
  <c r="JJ17" i="22" l="1"/>
  <c r="JI19" i="22"/>
  <c r="JJ17" i="2"/>
  <c r="JI19" i="2"/>
  <c r="JJ19" i="2" l="1"/>
  <c r="JK17" i="2"/>
  <c r="JK17" i="22"/>
  <c r="JJ19" i="22"/>
  <c r="JK19" i="22" l="1"/>
  <c r="JL17" i="22"/>
  <c r="JL17" i="2"/>
  <c r="JK19" i="2"/>
  <c r="JM17" i="2" l="1"/>
  <c r="JL19" i="2"/>
  <c r="JL19" i="22"/>
  <c r="JM17" i="22"/>
  <c r="JM19" i="22" l="1"/>
  <c r="JN17" i="22"/>
  <c r="JN17" i="2"/>
  <c r="JM19" i="2"/>
  <c r="JN19" i="2" l="1"/>
  <c r="JO17" i="2"/>
  <c r="JN19" i="22"/>
  <c r="JO17" i="22"/>
  <c r="JO19" i="22" l="1"/>
  <c r="JP17" i="22"/>
  <c r="JP17" i="2"/>
  <c r="JO19" i="2"/>
  <c r="JQ17" i="2" l="1"/>
  <c r="JP19" i="2"/>
  <c r="JQ17" i="22"/>
  <c r="JP19" i="22"/>
  <c r="JR17" i="22" l="1"/>
  <c r="JQ19" i="22"/>
  <c r="JR17" i="2"/>
  <c r="JQ19" i="2"/>
  <c r="JS17" i="2" l="1"/>
  <c r="JR19" i="2"/>
  <c r="JS17" i="22"/>
  <c r="JR19" i="22"/>
  <c r="JS19" i="22" l="1"/>
  <c r="JT17" i="22"/>
  <c r="JT17" i="2"/>
  <c r="JS19" i="2"/>
  <c r="JU17" i="2" l="1"/>
  <c r="JT19" i="2"/>
  <c r="JT19" i="22"/>
  <c r="JU17" i="22"/>
  <c r="JU19" i="22" l="1"/>
  <c r="JV17" i="22"/>
  <c r="JV17" i="2"/>
  <c r="JU19" i="2"/>
  <c r="JW17" i="2" l="1"/>
  <c r="JV19" i="2"/>
  <c r="JV19" i="22"/>
  <c r="JW17" i="22"/>
  <c r="JW19" i="22" l="1"/>
  <c r="JX17" i="22"/>
  <c r="JX17" i="2"/>
  <c r="JW19" i="2"/>
  <c r="JY17" i="2" l="1"/>
  <c r="JX19" i="2"/>
  <c r="JX19" i="22"/>
  <c r="JY17" i="22"/>
  <c r="JZ17" i="22" l="1"/>
  <c r="JY19" i="22"/>
  <c r="JZ17" i="2"/>
  <c r="JY19" i="2"/>
  <c r="KA17" i="2" l="1"/>
  <c r="JZ19" i="2"/>
  <c r="KA17" i="22"/>
  <c r="JZ19" i="22"/>
  <c r="KA19" i="22" l="1"/>
  <c r="KB17" i="22"/>
  <c r="KA19" i="2"/>
  <c r="KB17" i="2"/>
  <c r="KB19" i="2" l="1"/>
  <c r="KC17" i="2"/>
  <c r="KC17" i="22"/>
  <c r="KB19" i="22"/>
  <c r="KC19" i="22" l="1"/>
  <c r="KD17" i="22"/>
  <c r="KD17" i="2"/>
  <c r="KC19" i="2"/>
  <c r="KE17" i="2" l="1"/>
  <c r="KD19" i="2"/>
  <c r="KD19" i="22"/>
  <c r="KE17" i="22"/>
  <c r="KE19" i="22" l="1"/>
  <c r="KF17" i="22"/>
  <c r="KE19" i="2"/>
  <c r="KF17" i="2"/>
  <c r="KG17" i="2" l="1"/>
  <c r="KF19" i="2"/>
  <c r="KF19" i="22"/>
  <c r="KG17" i="22"/>
  <c r="KG19" i="22" l="1"/>
  <c r="KH17" i="22"/>
  <c r="KH17" i="2"/>
  <c r="KG19" i="2"/>
  <c r="KI17" i="2" l="1"/>
  <c r="KH19" i="2"/>
  <c r="KI17" i="22"/>
  <c r="KH19" i="22"/>
  <c r="KI19" i="22" l="1"/>
  <c r="KJ17" i="22"/>
  <c r="KJ17" i="2"/>
  <c r="KI19" i="2"/>
  <c r="KK17" i="2" l="1"/>
  <c r="KJ19" i="2"/>
  <c r="KJ19" i="22"/>
  <c r="KK17" i="22"/>
  <c r="KK19" i="22" l="1"/>
  <c r="KL17" i="22"/>
  <c r="KL17" i="2"/>
  <c r="KK19" i="2"/>
  <c r="KM17" i="2" l="1"/>
  <c r="KL19" i="2"/>
  <c r="KL19" i="22"/>
  <c r="KM17" i="22"/>
  <c r="KM19" i="22" l="1"/>
  <c r="KN17" i="22"/>
  <c r="KN17" i="2"/>
  <c r="KM19" i="2"/>
  <c r="KO17" i="2" l="1"/>
  <c r="KN19" i="2"/>
  <c r="KN19" i="22"/>
  <c r="KO17" i="22"/>
  <c r="KP17" i="22" l="1"/>
  <c r="KO19" i="22"/>
  <c r="KP17" i="2"/>
  <c r="KO19" i="2"/>
  <c r="KP19" i="2" l="1"/>
  <c r="KQ17" i="2"/>
  <c r="KQ17" i="22"/>
  <c r="KP19" i="22"/>
  <c r="KQ19" i="22" l="1"/>
  <c r="KR17" i="22"/>
  <c r="KR17" i="2"/>
  <c r="KQ19" i="2"/>
  <c r="KS17" i="2" l="1"/>
  <c r="KR19" i="2"/>
  <c r="KR19" i="22"/>
  <c r="KS17" i="22"/>
  <c r="KS19" i="22" l="1"/>
  <c r="KT17" i="22"/>
  <c r="KS19" i="2"/>
  <c r="KT17" i="2"/>
  <c r="KU17" i="2" l="1"/>
  <c r="KT19" i="2"/>
  <c r="KT19" i="22"/>
  <c r="KU17" i="22"/>
  <c r="KV17" i="22" l="1"/>
  <c r="KU19" i="22"/>
  <c r="KU19" i="2"/>
  <c r="KV17" i="2"/>
  <c r="KW17" i="2" l="1"/>
  <c r="KV19" i="2"/>
  <c r="KV19" i="22"/>
  <c r="KW17" i="22"/>
  <c r="KW19" i="22" l="1"/>
  <c r="KX17" i="22"/>
  <c r="KW19" i="2"/>
  <c r="KX17" i="2"/>
  <c r="KX19" i="2" l="1"/>
  <c r="KY17" i="2"/>
  <c r="KY17" i="22"/>
  <c r="KX19" i="22"/>
  <c r="KY19" i="22" l="1"/>
  <c r="KZ17" i="22"/>
  <c r="KZ17" i="2"/>
  <c r="KY19" i="2"/>
  <c r="KZ19" i="2" l="1"/>
  <c r="LA17" i="2"/>
  <c r="KZ19" i="22"/>
  <c r="LA17" i="22"/>
  <c r="LA19" i="22" l="1"/>
  <c r="LB17" i="22"/>
  <c r="LB17" i="2"/>
  <c r="LA19" i="2"/>
  <c r="LC17" i="2" l="1"/>
  <c r="LB19" i="2"/>
  <c r="LB19" i="22"/>
  <c r="LC17" i="22"/>
  <c r="LC19" i="22" l="1"/>
  <c r="LD17" i="22"/>
  <c r="LC19" i="2"/>
  <c r="LD17" i="2"/>
  <c r="LE17" i="2" l="1"/>
  <c r="LD19" i="2"/>
  <c r="LD19" i="22"/>
  <c r="LE17" i="22"/>
  <c r="LE19" i="22" l="1"/>
  <c r="LF17" i="22"/>
  <c r="LF17" i="2"/>
  <c r="LE19" i="2"/>
  <c r="LF19" i="2" l="1"/>
  <c r="LG17" i="2"/>
  <c r="LG17" i="22"/>
  <c r="LF19" i="22"/>
  <c r="LG19" i="22" l="1"/>
  <c r="LH17" i="22"/>
  <c r="LH17" i="2"/>
  <c r="LG19" i="2"/>
  <c r="LI17" i="2" l="1"/>
  <c r="LH19" i="2"/>
  <c r="LI17" i="22"/>
  <c r="LH19" i="22"/>
  <c r="LI19" i="22" l="1"/>
  <c r="LJ17" i="22"/>
  <c r="LI19" i="2"/>
  <c r="LJ17" i="2"/>
  <c r="LK17" i="2" l="1"/>
  <c r="LJ19" i="2"/>
  <c r="LJ19" i="22"/>
  <c r="LK17" i="22"/>
  <c r="LL17" i="22" l="1"/>
  <c r="LK19" i="22"/>
  <c r="LK19" i="2"/>
  <c r="LL17" i="2"/>
  <c r="LM17" i="2" l="1"/>
  <c r="LL19" i="2"/>
  <c r="LL19" i="22"/>
  <c r="LM17" i="22"/>
  <c r="LM19" i="22" l="1"/>
  <c r="LN17" i="22"/>
  <c r="LN17" i="2"/>
  <c r="LM19" i="2"/>
  <c r="LN19" i="2" l="1"/>
  <c r="LO17" i="2"/>
  <c r="LO17" i="22"/>
  <c r="LN19" i="22"/>
  <c r="LO19" i="22" l="1"/>
  <c r="LP17" i="22"/>
  <c r="LP17" i="2"/>
  <c r="LO19" i="2"/>
  <c r="LQ17" i="2" l="1"/>
  <c r="LP19" i="2"/>
  <c r="LP19" i="22"/>
  <c r="LQ17" i="22"/>
  <c r="LR17" i="22" l="1"/>
  <c r="LQ19" i="22"/>
  <c r="LR17" i="2"/>
  <c r="LQ19" i="2"/>
  <c r="LS17" i="2" l="1"/>
  <c r="LR19" i="2"/>
  <c r="LR19" i="22"/>
  <c r="LS17" i="22"/>
  <c r="LT17" i="22" l="1"/>
  <c r="LS19" i="22"/>
  <c r="LT17" i="2"/>
  <c r="LS19" i="2"/>
  <c r="LU17" i="2" l="1"/>
  <c r="LT19" i="2"/>
  <c r="LT19" i="22"/>
  <c r="LU17" i="22"/>
  <c r="LU19" i="22" l="1"/>
  <c r="LV17" i="22"/>
  <c r="LV17" i="2"/>
  <c r="LU19" i="2"/>
  <c r="LV19" i="2" l="1"/>
  <c r="LW17" i="2"/>
  <c r="LW17" i="22"/>
  <c r="LV19" i="22"/>
  <c r="LW19" i="22" l="1"/>
  <c r="LX17" i="22"/>
  <c r="LX17" i="2"/>
  <c r="LW19" i="2"/>
  <c r="LY17" i="2" l="1"/>
  <c r="LX19" i="2"/>
  <c r="LX19" i="22"/>
  <c r="LY17" i="22"/>
  <c r="LY19" i="22" l="1"/>
  <c r="LZ17" i="22"/>
  <c r="LZ17" i="2"/>
  <c r="LY19" i="2"/>
  <c r="MA17" i="2" l="1"/>
  <c r="LZ19" i="2"/>
  <c r="LZ19" i="22"/>
  <c r="MA17" i="22"/>
  <c r="MA19" i="22" l="1"/>
  <c r="MB17" i="22"/>
  <c r="MB17" i="2"/>
  <c r="MA19" i="2"/>
  <c r="MC17" i="2" l="1"/>
  <c r="MB19" i="2"/>
  <c r="MC17" i="22"/>
  <c r="MB19" i="22"/>
  <c r="MC19" i="22" l="1"/>
  <c r="MD17" i="22"/>
  <c r="MD17" i="2"/>
  <c r="MC19" i="2"/>
  <c r="ME17" i="2" l="1"/>
  <c r="MD19" i="2"/>
  <c r="ME17" i="22"/>
  <c r="MD19" i="22"/>
  <c r="ME19" i="22" l="1"/>
  <c r="MF17" i="22"/>
  <c r="ME19" i="2"/>
  <c r="MF17" i="2"/>
  <c r="MF19" i="2" l="1"/>
  <c r="MG17" i="2"/>
  <c r="MG17" i="22"/>
  <c r="MF19" i="22"/>
  <c r="MG19" i="22" l="1"/>
  <c r="MH17" i="22"/>
  <c r="MH17" i="2"/>
  <c r="MG19" i="2"/>
  <c r="MI17" i="2" l="1"/>
  <c r="MH19" i="2"/>
  <c r="MH19" i="22"/>
  <c r="MI17" i="22"/>
  <c r="MI19" i="22" l="1"/>
  <c r="MJ17" i="22"/>
  <c r="MJ17" i="2"/>
  <c r="MI19" i="2"/>
  <c r="MK17" i="2" l="1"/>
  <c r="MJ19" i="2"/>
  <c r="MJ19" i="22"/>
  <c r="MK17" i="22"/>
  <c r="ML17" i="22" l="1"/>
  <c r="MK19" i="22"/>
  <c r="ML17" i="2"/>
  <c r="MK19" i="2"/>
  <c r="MM17" i="2" l="1"/>
  <c r="ML19" i="2"/>
  <c r="MM17" i="22"/>
  <c r="ML19" i="22"/>
  <c r="MM19" i="22" l="1"/>
  <c r="MN17" i="22"/>
  <c r="MM19" i="2"/>
  <c r="MN17" i="2"/>
  <c r="MN19" i="2" l="1"/>
  <c r="MO17" i="2"/>
  <c r="MN19" i="22"/>
  <c r="MO17" i="22"/>
  <c r="MO19" i="22" l="1"/>
  <c r="MP17" i="22"/>
  <c r="MO19" i="2"/>
  <c r="MP17" i="2"/>
  <c r="MQ17" i="2" l="1"/>
  <c r="MP19" i="2"/>
  <c r="MP19" i="22"/>
  <c r="MQ17" i="22"/>
  <c r="MR17" i="22" l="1"/>
  <c r="MQ19" i="22"/>
  <c r="MR17" i="2"/>
  <c r="MQ19" i="2"/>
  <c r="MR19" i="2" l="1"/>
  <c r="MS17" i="2"/>
  <c r="MR19" i="22"/>
  <c r="MS17" i="22"/>
  <c r="MS19" i="22" l="1"/>
  <c r="MT17" i="22"/>
  <c r="MT17" i="2"/>
  <c r="MS19" i="2"/>
  <c r="MT19" i="2" l="1"/>
  <c r="MU17" i="2"/>
  <c r="MU17" i="22"/>
  <c r="MT19" i="22"/>
  <c r="MU19" i="22" l="1"/>
  <c r="MV17" i="22"/>
  <c r="MV17" i="2"/>
  <c r="MU19" i="2"/>
  <c r="MV19" i="2" l="1"/>
  <c r="MW17" i="2"/>
  <c r="MV19" i="22"/>
  <c r="MW17" i="22"/>
  <c r="MW19" i="22" l="1"/>
  <c r="MX17" i="22"/>
  <c r="MW19" i="2"/>
  <c r="MX17" i="2"/>
  <c r="MY17" i="2" l="1"/>
  <c r="MX19" i="2"/>
  <c r="MX19" i="22"/>
  <c r="MY17" i="22"/>
  <c r="MZ17" i="22" l="1"/>
  <c r="MY19" i="22"/>
  <c r="MY19" i="2"/>
  <c r="MZ17" i="2"/>
  <c r="MZ19" i="2" l="1"/>
  <c r="NA17" i="2"/>
  <c r="MZ19" i="22"/>
  <c r="NA17" i="22"/>
  <c r="NB17" i="22" l="1"/>
  <c r="NA19" i="22"/>
  <c r="NA19" i="2"/>
  <c r="NB17" i="2"/>
  <c r="NB19" i="2" l="1"/>
  <c r="NC17" i="2"/>
  <c r="NC17" i="22"/>
  <c r="NB19" i="22"/>
  <c r="NC19" i="22" l="1"/>
  <c r="ND17" i="22"/>
  <c r="ND17" i="2"/>
  <c r="NC19" i="2"/>
  <c r="ND19" i="2" l="1"/>
  <c r="NE17" i="2"/>
  <c r="ND19" i="22"/>
  <c r="NE17" i="22"/>
  <c r="NE19" i="22" l="1"/>
  <c r="NF17" i="22"/>
  <c r="NF17" i="2"/>
  <c r="NE19" i="2"/>
  <c r="NG17" i="2" l="1"/>
  <c r="NF19" i="2"/>
  <c r="NF19" i="22"/>
  <c r="NG17" i="22"/>
  <c r="NH17" i="22" l="1"/>
  <c r="NG19" i="22"/>
  <c r="NH17" i="2"/>
  <c r="NG19" i="2"/>
  <c r="NH19" i="2" l="1"/>
  <c r="NI17" i="2"/>
  <c r="NH19" i="22"/>
  <c r="NI17" i="22"/>
  <c r="NI19" i="22" l="1"/>
  <c r="NJ17" i="22"/>
  <c r="NJ17" i="2"/>
  <c r="NI19" i="2"/>
  <c r="NJ19" i="2" l="1"/>
  <c r="NK17" i="2"/>
  <c r="NK17" i="22"/>
  <c r="NJ19" i="22"/>
  <c r="NK19" i="22" l="1"/>
  <c r="NL17" i="22"/>
  <c r="NL17" i="2"/>
  <c r="NK19" i="2"/>
  <c r="NL19" i="2" l="1"/>
  <c r="NM17" i="2"/>
  <c r="NL19" i="22"/>
  <c r="NM17" i="22"/>
  <c r="NM19" i="22" l="1"/>
  <c r="NN17" i="22"/>
  <c r="NN17" i="2"/>
  <c r="NM19" i="2"/>
  <c r="NO17" i="2" l="1"/>
  <c r="NN19" i="2"/>
  <c r="NN19" i="22"/>
  <c r="NO17" i="22"/>
  <c r="NO19" i="22" l="1"/>
  <c r="NP17" i="22"/>
  <c r="NO19" i="2"/>
  <c r="NP17" i="2"/>
  <c r="NQ17" i="2" l="1"/>
  <c r="NP19" i="2"/>
  <c r="NP19" i="22"/>
  <c r="NQ17" i="22"/>
  <c r="NR17" i="22" l="1"/>
  <c r="NQ19" i="22"/>
  <c r="NR17" i="2"/>
  <c r="NQ19" i="2"/>
  <c r="NR19" i="2" l="1"/>
  <c r="NS17" i="2"/>
  <c r="NS17" i="22"/>
  <c r="NR19" i="22"/>
  <c r="NS19" i="22" l="1"/>
  <c r="NT17" i="22"/>
  <c r="NT17" i="2"/>
  <c r="NS19" i="2"/>
  <c r="NT19" i="2" l="1"/>
  <c r="NU17" i="2"/>
  <c r="NU17" i="22"/>
  <c r="NT19" i="22"/>
  <c r="NU19" i="22" l="1"/>
  <c r="NV17" i="22"/>
  <c r="NU19" i="2"/>
  <c r="NV17" i="2"/>
  <c r="NW17" i="2" l="1"/>
  <c r="NV19" i="2"/>
  <c r="NV19" i="22"/>
  <c r="NW17" i="22"/>
  <c r="NX17" i="22" l="1"/>
  <c r="NW19" i="22"/>
  <c r="NW19" i="2"/>
  <c r="NX17" i="2"/>
  <c r="NY17" i="2" l="1"/>
  <c r="NX19" i="2"/>
  <c r="NX19" i="22"/>
  <c r="NY17" i="22"/>
  <c r="NY19" i="22" l="1"/>
  <c r="NZ17" i="22"/>
  <c r="NY19" i="2"/>
  <c r="NZ17" i="2"/>
  <c r="OA17" i="2" l="1"/>
  <c r="NZ19" i="2"/>
  <c r="OA17" i="22"/>
  <c r="NZ19" i="22"/>
  <c r="OA19" i="22" l="1"/>
  <c r="OB17" i="22"/>
  <c r="OA19" i="2"/>
  <c r="OB17" i="2"/>
  <c r="OB19" i="2" l="1"/>
  <c r="OC17" i="2"/>
  <c r="OB19" i="22"/>
  <c r="OC17" i="22"/>
  <c r="OD17" i="22" l="1"/>
  <c r="OC19" i="22"/>
  <c r="OD17" i="2"/>
  <c r="OC19" i="2"/>
  <c r="OE17" i="2" l="1"/>
  <c r="OD19" i="2"/>
  <c r="OD19" i="22"/>
  <c r="OE17" i="22"/>
  <c r="OF17" i="22" l="1"/>
  <c r="OE19" i="22"/>
  <c r="OF17" i="2"/>
  <c r="OE19" i="2"/>
  <c r="OF19" i="2" l="1"/>
  <c r="OG17" i="2"/>
  <c r="OF19" i="22"/>
  <c r="OG17" i="22"/>
  <c r="OG19" i="22" l="1"/>
  <c r="OH17" i="22"/>
  <c r="OG19" i="2"/>
  <c r="OH17" i="2"/>
  <c r="OH19" i="2" l="1"/>
  <c r="OI17" i="2"/>
  <c r="OI17" i="22"/>
  <c r="OH19" i="22"/>
  <c r="OI19" i="22" l="1"/>
  <c r="OJ17" i="22"/>
  <c r="OJ17" i="2"/>
  <c r="OI19" i="2"/>
  <c r="OK17" i="2" l="1"/>
  <c r="OJ19" i="2"/>
  <c r="OJ19" i="22"/>
  <c r="OK17" i="22"/>
  <c r="OL17" i="22" l="1"/>
  <c r="OK19" i="22"/>
  <c r="OL17" i="2"/>
  <c r="OK19" i="2"/>
  <c r="OM17" i="2" l="1"/>
  <c r="OL19" i="2"/>
  <c r="OL19" i="22"/>
  <c r="OM17" i="22"/>
  <c r="OM19" i="22" l="1"/>
  <c r="ON17" i="22"/>
  <c r="ON17" i="2"/>
  <c r="OM19" i="2"/>
  <c r="OO17" i="2" l="1"/>
  <c r="ON19" i="2"/>
  <c r="OO17" i="22"/>
  <c r="ON19" i="22"/>
  <c r="OP17" i="22" l="1"/>
  <c r="OO19" i="22"/>
  <c r="OO19" i="2"/>
  <c r="OP17" i="2"/>
  <c r="OP19" i="2" l="1"/>
  <c r="OQ17" i="2"/>
  <c r="OQ17" i="22"/>
  <c r="OP19" i="22"/>
  <c r="OQ19" i="22" l="1"/>
  <c r="OR17" i="22"/>
  <c r="OR17" i="2"/>
  <c r="OQ19" i="2"/>
  <c r="OR19" i="2" l="1"/>
  <c r="OS17" i="2"/>
  <c r="OS17" i="22"/>
  <c r="OR19" i="22"/>
  <c r="OS19" i="22" l="1"/>
  <c r="OT17" i="22"/>
  <c r="OT17" i="2"/>
  <c r="OS19" i="2"/>
  <c r="OU17" i="2" l="1"/>
  <c r="OT19" i="2"/>
  <c r="OT19" i="22"/>
  <c r="OU17" i="22"/>
  <c r="OU19" i="22" l="1"/>
  <c r="OV17" i="22"/>
  <c r="OV17" i="2"/>
  <c r="OU19" i="2"/>
  <c r="OW17" i="2" l="1"/>
  <c r="OV19" i="2"/>
  <c r="OV19" i="22"/>
  <c r="OW17" i="22"/>
  <c r="OX17" i="22" l="1"/>
  <c r="OW19" i="22"/>
  <c r="OW19" i="2"/>
  <c r="OX17" i="2"/>
  <c r="OY17" i="2" l="1"/>
  <c r="OX19" i="2"/>
  <c r="OY17" i="22"/>
  <c r="OX19" i="22"/>
  <c r="OY19" i="22" l="1"/>
  <c r="OZ17" i="22"/>
  <c r="OZ17" i="2"/>
  <c r="OY19" i="2"/>
  <c r="PA17" i="2" l="1"/>
  <c r="OZ19" i="2"/>
  <c r="PA17" i="22"/>
  <c r="OZ19" i="22"/>
  <c r="PA19" i="22" l="1"/>
  <c r="PB17" i="22"/>
  <c r="PA19" i="2"/>
  <c r="PB17" i="2"/>
  <c r="PC17" i="2" l="1"/>
  <c r="PB19" i="2"/>
  <c r="PB19" i="22"/>
  <c r="PC17" i="22"/>
  <c r="PC19" i="22" l="1"/>
  <c r="PD17" i="22"/>
  <c r="PC19" i="2"/>
  <c r="PD17" i="2"/>
  <c r="PE17" i="2" l="1"/>
  <c r="PD19" i="2"/>
  <c r="PD19" i="22"/>
  <c r="PE17" i="22"/>
  <c r="PE19" i="22" l="1"/>
  <c r="PF17" i="22"/>
  <c r="PF19" i="22" s="1"/>
  <c r="PF17" i="2"/>
  <c r="PF19" i="2" s="1"/>
  <c r="PE1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Christopher Macintosh</author>
  </authors>
  <commentList>
    <comment ref="M19" authorId="0" shapeId="0" xr:uid="{05A1526A-4A8C-4356-AB9A-E88886F65AD4}">
      <text>
        <r>
          <rPr>
            <b/>
            <sz val="9"/>
            <color indexed="81"/>
            <rFont val="Tahoma"/>
            <family val="2"/>
          </rPr>
          <t>Christopher Macintosh:</t>
        </r>
        <r>
          <rPr>
            <sz val="9"/>
            <color indexed="81"/>
            <rFont val="Tahoma"/>
            <family val="2"/>
          </rPr>
          <t xml:space="preserve">
There are four dependency types available. The first letter in the dependency type codes refers to the other task. The second letter refers to this task.
Available Dependency Types:
FS - Finish-to-Start (Forward) [Other task finishes before this task starts.]
SS - Start-to-Start (Forward) [Both tasks start at the same time.]
SF - Start-to-Finish (Backward) [Other task starts after this task finishes.]
FF - Finish-to-Finish (Backward) [Both tasks finish at the same time.]</t>
        </r>
      </text>
    </comment>
    <comment ref="N19" authorId="0" shapeId="0" xr:uid="{40E23620-EC7F-425E-A4F0-DBFBDFCD669D}">
      <text>
        <r>
          <rPr>
            <b/>
            <sz val="9"/>
            <color indexed="81"/>
            <rFont val="Tahoma"/>
            <family val="2"/>
          </rPr>
          <t>Christopher Macintosh:</t>
        </r>
        <r>
          <rPr>
            <sz val="9"/>
            <color indexed="81"/>
            <rFont val="Tahoma"/>
            <family val="2"/>
          </rPr>
          <t xml:space="preserve">
The dependency lag allows you change the start time of the next task. Positive numbers will push the start date further into the future. Negative numbers will move the start date in the opposite direction.
Example:
1 - delays the start date by one day
-1 - moves the start day one day sooner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Christopher Macintosh</author>
  </authors>
  <commentList>
    <comment ref="M19" authorId="0" shapeId="0" xr:uid="{965118E7-DF8D-45E9-96E6-DCB68C3F940B}">
      <text>
        <r>
          <rPr>
            <b/>
            <sz val="9"/>
            <color indexed="81"/>
            <rFont val="Tahoma"/>
            <family val="2"/>
          </rPr>
          <t>Christopher Macintosh:</t>
        </r>
        <r>
          <rPr>
            <sz val="9"/>
            <color indexed="81"/>
            <rFont val="Tahoma"/>
            <family val="2"/>
          </rPr>
          <t xml:space="preserve">
There are four dependency types available. The first letter in the dependency type codes refers to the other task. The second letter refers to this task.
Available Dependency Types:
FS - Finish-to-Start (Forward) [Other task finishes before this task starts.]
SS - Start-to-Start (Forward) [Both tasks start at the same time.]
SF - Start-to-Finish (Backward) [Other task starts after this task finishes.]
FF - Finish-to-Finish (Backward) [Both tasks finish at the same time.]</t>
        </r>
      </text>
    </comment>
    <comment ref="N19" authorId="0" shapeId="0" xr:uid="{055CCB33-10F3-42EB-B440-7924872EAA3F}">
      <text>
        <r>
          <rPr>
            <b/>
            <sz val="9"/>
            <color indexed="81"/>
            <rFont val="Tahoma"/>
            <family val="2"/>
          </rPr>
          <t>Christopher Macintosh:</t>
        </r>
        <r>
          <rPr>
            <sz val="9"/>
            <color indexed="81"/>
            <rFont val="Tahoma"/>
            <family val="2"/>
          </rPr>
          <t xml:space="preserve">
The dependency lag allows you change the start time of the next task. Positive numbers will push the start date further into the future. Negative numbers will move the start date in the opposite direction.
Example:
1 - delays the start date by one day
-1 - moves the start day one day sooner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<sst xmlns="http://schemas.openxmlformats.org/spreadsheetml/2006/main" count="1557" uniqueCount="390">
  <si>
    <t>Employee ID</t>
  </si>
  <si>
    <t>Name</t>
  </si>
  <si>
    <t>Title</t>
  </si>
  <si>
    <t>Manager ID</t>
  </si>
  <si>
    <t>Role Type</t>
  </si>
  <si>
    <t>name</t>
  </si>
  <si>
    <t>ID</t>
  </si>
  <si>
    <t>Project Name</t>
  </si>
  <si>
    <t>Status</t>
  </si>
  <si>
    <t>Assignee</t>
  </si>
  <si>
    <t>TaskGroup</t>
  </si>
  <si>
    <t>NextID</t>
  </si>
  <si>
    <t>Holidays</t>
  </si>
  <si>
    <t>Not Started</t>
  </si>
  <si>
    <t>In Progress - On Track</t>
  </si>
  <si>
    <t>In Progress - At Risk</t>
  </si>
  <si>
    <t>Blocked</t>
  </si>
  <si>
    <t>Completed</t>
  </si>
  <si>
    <t>me</t>
  </si>
  <si>
    <t>Ob1 - Objective 1</t>
  </si>
  <si>
    <t>Ob2 - Objective 2</t>
  </si>
  <si>
    <t>Ob3 - Objective 3</t>
  </si>
  <si>
    <t>Project</t>
  </si>
  <si>
    <t>Paper</t>
  </si>
  <si>
    <t>Presentation</t>
  </si>
  <si>
    <t>Forward Example</t>
  </si>
  <si>
    <t>Backward Example</t>
  </si>
  <si>
    <t>Notes</t>
  </si>
  <si>
    <t>Project Summary Information</t>
  </si>
  <si>
    <t>Overall work days:</t>
  </si>
  <si>
    <t>Overall calendar days:</t>
  </si>
  <si>
    <t>Filtered work days:</t>
  </si>
  <si>
    <t>Filtered calendar days:</t>
  </si>
  <si>
    <t>Today:</t>
  </si>
  <si>
    <t>Planned work:</t>
  </si>
  <si>
    <t>Actual work:</t>
  </si>
  <si>
    <t>Task
Short Description</t>
  </si>
  <si>
    <t>Task
Notes</t>
  </si>
  <si>
    <t>Task
Group</t>
  </si>
  <si>
    <t>Due
Date</t>
  </si>
  <si>
    <t>Percent
Complete</t>
  </si>
  <si>
    <t>Independent
Start Date</t>
  </si>
  <si>
    <t>Independent
End Date</t>
  </si>
  <si>
    <t>Dependency
ID</t>
  </si>
  <si>
    <t>Dependency
Type</t>
  </si>
  <si>
    <t>Dependency
Lag Days</t>
  </si>
  <si>
    <t>Planned
Workdays</t>
  </si>
  <si>
    <t>Planned
Start</t>
  </si>
  <si>
    <t>Planned
End</t>
  </si>
  <si>
    <t>Actual
Start</t>
  </si>
  <si>
    <t>Actual
End</t>
  </si>
  <si>
    <t>Actual
Workdays</t>
  </si>
  <si>
    <t>Date:</t>
  </si>
  <si>
    <t>Forward one</t>
  </si>
  <si>
    <t>Start from the beginning of the project.</t>
  </si>
  <si>
    <t>FS</t>
  </si>
  <si>
    <t>Forward two</t>
  </si>
  <si>
    <t>Forward three</t>
  </si>
  <si>
    <t>Backward one</t>
  </si>
  <si>
    <t>Start from the end of the project.</t>
  </si>
  <si>
    <t>Backward two</t>
  </si>
  <si>
    <t>SF</t>
  </si>
  <si>
    <t>Backward three</t>
  </si>
  <si>
    <t>Backward four</t>
  </si>
  <si>
    <t>Next ID #:</t>
  </si>
  <si>
    <t>Filtered beginning task work days:</t>
  </si>
  <si>
    <t>Filtered remaining task work days:</t>
  </si>
  <si>
    <t>Planned
Remaining</t>
  </si>
  <si>
    <t>Overall start date:</t>
  </si>
  <si>
    <t>Overall end date:</t>
  </si>
  <si>
    <t>Filtered start date:</t>
  </si>
  <si>
    <t>Filtered end date:</t>
  </si>
  <si>
    <t>Overall task count:</t>
  </si>
  <si>
    <t>Completed task count:</t>
  </si>
  <si>
    <t>Incomplete task count:</t>
  </si>
  <si>
    <t>Filtered task count:</t>
  </si>
  <si>
    <t>Filtered completed task count:</t>
  </si>
  <si>
    <t>Filtered incomplete task count:</t>
  </si>
  <si>
    <t>Grand Total</t>
  </si>
  <si>
    <t>Count</t>
  </si>
  <si>
    <t>Start</t>
  </si>
  <si>
    <t>End</t>
  </si>
  <si>
    <t>% Complete</t>
  </si>
  <si>
    <t>Days Left</t>
  </si>
  <si>
    <t>Project Phases</t>
  </si>
  <si>
    <t>Overall beginning task work days:</t>
  </si>
  <si>
    <t>Overall remaining task workdays:</t>
  </si>
  <si>
    <t>Deliverable 1</t>
  </si>
  <si>
    <t>Deliverable 2</t>
  </si>
  <si>
    <t>Deliverable 3</t>
  </si>
  <si>
    <t>Task 1</t>
  </si>
  <si>
    <t>Task 2</t>
  </si>
  <si>
    <t>Task 3</t>
  </si>
  <si>
    <t>Task 4</t>
  </si>
  <si>
    <t>Task 5</t>
  </si>
  <si>
    <t>Task 6</t>
  </si>
  <si>
    <t>Task 7</t>
  </si>
  <si>
    <t>Task 8</t>
  </si>
  <si>
    <t>Task 9</t>
  </si>
  <si>
    <t>Subtask 2.1</t>
  </si>
  <si>
    <t>Subtask 2.2</t>
  </si>
  <si>
    <t>Subtask 2.3</t>
  </si>
  <si>
    <t>Subtask 4.1</t>
  </si>
  <si>
    <t>Subtask 4.2</t>
  </si>
  <si>
    <t>Subtask 4.3</t>
  </si>
  <si>
    <t>id</t>
  </si>
  <si>
    <t>dependent</t>
  </si>
  <si>
    <t>Deliverable</t>
  </si>
  <si>
    <t>Task</t>
  </si>
  <si>
    <t>type</t>
  </si>
  <si>
    <t>blank</t>
  </si>
  <si>
    <t>Step 1:</t>
  </si>
  <si>
    <t>Step 2:</t>
  </si>
  <si>
    <t xml:space="preserve">List the tasks that need to be completed under each deliverable. </t>
  </si>
  <si>
    <t>Step 3:</t>
  </si>
  <si>
    <t>Increase the indent on tasks and subtasks. (It makes the lists easier to read.)</t>
  </si>
  <si>
    <t>Step 4:</t>
  </si>
  <si>
    <t>Step 5:</t>
  </si>
  <si>
    <t>Step 6:</t>
  </si>
  <si>
    <t>Label each Deliverable, Task, and Subtask with the correct type in the type column.</t>
  </si>
  <si>
    <t>Step 7:</t>
  </si>
  <si>
    <t>Indicate which deliverables belong to the project, which tasks belong to which deliverable, and which subtasks belong to which task by providing the correct ID for each in the dependent column. See the example below.</t>
  </si>
  <si>
    <t>Step 8:</t>
  </si>
  <si>
    <t>Task List</t>
  </si>
  <si>
    <t>Step 9:</t>
  </si>
  <si>
    <t>Click Refresh in the top-left corner of the chart. You should see a WBS diagram for your project.</t>
  </si>
  <si>
    <t>Steps to create a Work Breakdown Structure List and Diagram</t>
  </si>
  <si>
    <t>List your deliverables in separate cells in Row 13 in the Project section starting in column A. Insert more columns after the last deliverable if you need more space.</t>
  </si>
  <si>
    <t>Some Visio diagrams are available for use in Excel. They can be added by going to Insert - Get Add-ins - Search for "Visio" - Click Add next to Microsoft Visio Data Visualizer</t>
  </si>
  <si>
    <t>Once you've added the Visio Add-in, you can add a chart in a new blank sheet by going to Insert - My Add-ins - Microsoft Visio Data Visualizer - Select the chart you want - Click Create</t>
  </si>
  <si>
    <t>A chart and data table will be added to the blank sheet. Paste the data needed into the data table. (DON'T PASTE OVER THE TABLE HEADERS. THE CHART WON'T WORK IF YOU DO.)</t>
  </si>
  <si>
    <t>If you run into problems, create a new blank sheet and start fresh. Get help if you can't figure it out.</t>
  </si>
  <si>
    <t>You can't edit any aspects of the chart except the underlying data unless you have a Microsoft Visio license.</t>
  </si>
  <si>
    <t>Copy the lists of Deliverables and Tasks and paste them in the name column in the Task List section. (You want to create a single column that lists all the deliverables and tasks.)</t>
  </si>
  <si>
    <t>Give each Deliverable and Task a unique ID number.</t>
  </si>
  <si>
    <t>Copy the information in the 5 columns of the Task List section WITHOUT THE HEADERS and paste it into the table on the left side of the WBS-Chart sheet. (DON'T PASTE OVER THE HEADERS IN THAT SHEET. THE CHART WON'T WORK IF YOU DO.)</t>
  </si>
  <si>
    <t>A3 Template</t>
  </si>
  <si>
    <t>Project Information</t>
  </si>
  <si>
    <t>Project Title:</t>
  </si>
  <si>
    <t>Sponsor(s):</t>
  </si>
  <si>
    <t>Leader(s):</t>
  </si>
  <si>
    <t>Team Member(s):</t>
  </si>
  <si>
    <t>(Click the + / - button to the left to expand / collapse the section.)</t>
  </si>
  <si>
    <t>Problem</t>
  </si>
  <si>
    <t>Describe the issue in 1 or 2 sentences. Just state the problem(s), not any goal or implied solution.</t>
  </si>
  <si>
    <t>Background</t>
  </si>
  <si>
    <t>Provide background information to describe why the issue is important and why the team should work on it in 1-4 sentences. Who is impacted by the problem? How does the problem negatively impact them? How does the project align with organizational objective?</t>
  </si>
  <si>
    <t>Current Condition</t>
  </si>
  <si>
    <t>Describe in a few bullet points what the current conditions look like, or you can draw a diagram to create a high-level flow chart.</t>
  </si>
  <si>
    <t>AIM / Target / Specific Outcome</t>
  </si>
  <si>
    <t>Write a SMART goal here. (Specific, Measurable, Achievable, Relevant, Time-Based)</t>
  </si>
  <si>
    <t>Problem Analysis</t>
  </si>
  <si>
    <t>List the main problem(s). Ask appropriate “Why?” questions until you reach the root cause. A rule-of-thumb: you haven’t reached the root cause until you’ve asked “Why?” at least 5 times. List the answer to each “Why?” question. A fishbone diagram or Pareto chart might be useful.</t>
  </si>
  <si>
    <t>Main Problem</t>
  </si>
  <si>
    <t>Why?</t>
  </si>
  <si>
    <t>Recommended Changes / Countermeasures</t>
  </si>
  <si>
    <t>Implementation Plan</t>
  </si>
  <si>
    <t>List the change(s) you will make (“What”), “Who” is responsible for guiding the change, “When” the change will occur, and the “Anticipated Outcome” the change should deliver.</t>
  </si>
  <si>
    <t>What</t>
  </si>
  <si>
    <t>Who</t>
  </si>
  <si>
    <t>When</t>
  </si>
  <si>
    <t>Anticipated Outcome</t>
  </si>
  <si>
    <t>Follow Up</t>
  </si>
  <si>
    <t>How will you measure improvement?</t>
  </si>
  <si>
    <t>NURS 6880 / 6881 Capstone Project Plan</t>
  </si>
  <si>
    <t>The purpose of this document is to bring together all the parts of the capstone project plan along with scholarly evidence that describes background information about your project and supports your methods. This is intended to help assess the 
completeness and suitability of your project plan and help you transition into writing your capstone paper while you work on your project. Citations and references should be in APA format.</t>
  </si>
  <si>
    <t>Key Information</t>
  </si>
  <si>
    <t>Important information about your project.</t>
  </si>
  <si>
    <t>Student Name:</t>
  </si>
  <si>
    <t>Preceptor Name:</t>
  </si>
  <si>
    <t>Faculty Name:</t>
  </si>
  <si>
    <t>Organization hosting the capstone experience:</t>
  </si>
  <si>
    <t>Setting where the project will take place:</t>
  </si>
  <si>
    <t>Problem – Description</t>
  </si>
  <si>
    <t>Problem – Available Knowledge</t>
  </si>
  <si>
    <t>Current Conditions / Context</t>
  </si>
  <si>
    <t>Describe what the current conditions look like. What is the setting where your project is taking place? (i.e., patients, staffing, system affiliation) You could describe the process currently in use. You might consider creating a diagram or flow chart. Is your capstone project part of a larger project? If so, describe how your project fits with the larger project or meets the goals of the organization. Who are the sponsors, team members, and beneficiaries of your project? Describe who will be directly and indirectly impacted by your project. Describe any contextual factors that may impact the success of your project. (Information in this section will become part of the Methods – Context section of your paper.)</t>
  </si>
  <si>
    <t>Project Aim and Objectives</t>
  </si>
  <si>
    <t>Describe the overall aim of your capstone and the specific objectives for the work you plan to focus on.  Typically, there is one overall aim, and two to three objectives. Ask yourself if you need to Assess, Develop, Implement, or Evaluate? (Information in this section will become part of the Introduction – Specific Aims section of your paper.)</t>
  </si>
  <si>
    <t>Objective-Method-Deliverable Table</t>
  </si>
  <si>
    <t>Objective</t>
  </si>
  <si>
    <t>Method(s)</t>
  </si>
  <si>
    <t>Deliverable (Product/Outcome)</t>
  </si>
  <si>
    <t>Project Timeline (Tasks and Due Dates)</t>
  </si>
  <si>
    <t>Arrange your tasks in chronological order. The total number of tasks is up to you and your preceptor - expand the table as needed. I suggest working backward (furthest due date at the bottom), starting by noting the due date of your project deliverables. Then, fill in the tasks that are required to create the deliverables as you understand them. You might consider using the Work Breakdown Structure (WBS) sheet to help you organize the tasks for your timeline. (Information in this section will become part of the Methods - Intervention section of your paper.)</t>
  </si>
  <si>
    <t>Task Description (what, how, who)</t>
  </si>
  <si>
    <t>Dates
(to work on task)</t>
  </si>
  <si>
    <t>Relevant
Objective</t>
  </si>
  <si>
    <t>Dependency
(task ID or person involved)</t>
  </si>
  <si>
    <t>Measure</t>
  </si>
  <si>
    <t>Analysis</t>
  </si>
  <si>
    <t>References</t>
  </si>
  <si>
    <t xml:space="preserve">List your references in APA format here. </t>
  </si>
  <si>
    <t>Hours Log</t>
  </si>
  <si>
    <t>Instructions:</t>
  </si>
  <si>
    <t>Add new hours to the bottom of the table below. We've started for you by adding time for weekly meetings with your project precptor and time to plan and organize the meetings beforehand. (If you don't hold a meeting that week, don't forget to remove the meeting from this list.) Time will be summarized in the HoursSummary sheet, so you don't need to worry about calculating a total. You will use this same workbook to track your practicum hours through both semesters and turn it in each week.</t>
  </si>
  <si>
    <t>Goal # to reference below</t>
  </si>
  <si>
    <t>Copy and paste learning goals (LG) and project objectives (PO) here.</t>
  </si>
  <si>
    <t>LG-1</t>
  </si>
  <si>
    <t>LG-2</t>
  </si>
  <si>
    <t>LG-3</t>
  </si>
  <si>
    <t>PO-1</t>
  </si>
  <si>
    <t>PO-2</t>
  </si>
  <si>
    <t>PO-3</t>
  </si>
  <si>
    <t>Semester</t>
  </si>
  <si>
    <t>Week</t>
  </si>
  <si>
    <t>Briefly describe your activities and which goal the activity was related to, if any.</t>
  </si>
  <si>
    <t>Goal</t>
  </si>
  <si>
    <t>Time in # of hours</t>
  </si>
  <si>
    <t>Fall</t>
  </si>
  <si>
    <t>Organizing for meeting with preceptor</t>
  </si>
  <si>
    <t>Weekly meeting with preceptor</t>
  </si>
  <si>
    <t>Student Name</t>
  </si>
  <si>
    <t>Preceptor Name</t>
  </si>
  <si>
    <t>Site Name</t>
  </si>
  <si>
    <t>Site Location</t>
  </si>
  <si>
    <t>(Click the + / - button to expand / collapse the section above.)</t>
  </si>
  <si>
    <t>Fall Week 4</t>
  </si>
  <si>
    <t>Progress Report</t>
  </si>
  <si>
    <t>Reporting Period:</t>
  </si>
  <si>
    <t>Work completed during this reporting period:</t>
  </si>
  <si>
    <t>Work to complete next reporting period:</t>
  </si>
  <si>
    <t>What is going well and why?</t>
  </si>
  <si>
    <t>What is not going well and why?</t>
  </si>
  <si>
    <t>Suggestions/Issues:</t>
  </si>
  <si>
    <t>Project changes:</t>
  </si>
  <si>
    <t>Fall Week 5</t>
  </si>
  <si>
    <t>Fall Week 6</t>
  </si>
  <si>
    <t>Fall Week 7</t>
  </si>
  <si>
    <t>Fall Week 8</t>
  </si>
  <si>
    <t>Fall Week 9</t>
  </si>
  <si>
    <t>Fall Week 10</t>
  </si>
  <si>
    <t>Fall Week 11</t>
  </si>
  <si>
    <t>Fall Week 12</t>
  </si>
  <si>
    <t>Fall Week 13</t>
  </si>
  <si>
    <t>Fall Week 14</t>
  </si>
  <si>
    <t>Fall Week 15</t>
  </si>
  <si>
    <t>Progress Report Final</t>
  </si>
  <si>
    <t>Spring Week 1</t>
  </si>
  <si>
    <t>Progress Report (Inlcuding Break)</t>
  </si>
  <si>
    <t>Spring Week 2</t>
  </si>
  <si>
    <t>Spring Week 3</t>
  </si>
  <si>
    <t>Spring Week 4</t>
  </si>
  <si>
    <t>Spring Week 5</t>
  </si>
  <si>
    <t>Spring Week 6</t>
  </si>
  <si>
    <t>Spring Week 7</t>
  </si>
  <si>
    <t>Spring Week 8</t>
  </si>
  <si>
    <t>Spring Week 9</t>
  </si>
  <si>
    <t>Spring Week 10</t>
  </si>
  <si>
    <t>Spring Week 11</t>
  </si>
  <si>
    <t>Spring Week 12</t>
  </si>
  <si>
    <t>Spring Week 13</t>
  </si>
  <si>
    <t>Spring Week 14</t>
  </si>
  <si>
    <t>Spring Week 15</t>
  </si>
  <si>
    <t>Fall Week 3</t>
  </si>
  <si>
    <t>Project Kickoff Meeting</t>
  </si>
  <si>
    <t>Meeting Date:</t>
  </si>
  <si>
    <t>Meeting participants:</t>
  </si>
  <si>
    <t>Status of action items from last meeting:</t>
  </si>
  <si>
    <t>Issues/Questions/Concerns/Discussion Items:</t>
  </si>
  <si>
    <t>Action items for next meeting:</t>
  </si>
  <si>
    <t>Project Meeting Agenda/Notes</t>
  </si>
  <si>
    <t>Role</t>
  </si>
  <si>
    <t>Email</t>
  </si>
  <si>
    <t>Telephone</t>
  </si>
  <si>
    <t>Date</t>
  </si>
  <si>
    <t>Database</t>
  </si>
  <si>
    <t>Term</t>
  </si>
  <si>
    <t>https://pubmed.ncbi.nlm.nih.gov/?otool=uutahlib</t>
  </si>
  <si>
    <t>Does an Insulin Double-Checking Procedure Improve Patient Safety</t>
  </si>
  <si>
    <t>This pulled up the correct article.</t>
  </si>
  <si>
    <t>https://scholar.google.com/</t>
  </si>
  <si>
    <t>Reference</t>
  </si>
  <si>
    <t>Purpose</t>
  </si>
  <si>
    <t>StudyDesign</t>
  </si>
  <si>
    <t>SampleSize</t>
  </si>
  <si>
    <t>Variables</t>
  </si>
  <si>
    <t>Instruments</t>
  </si>
  <si>
    <t>Findings</t>
  </si>
  <si>
    <t>Implications</t>
  </si>
  <si>
    <t>StrengthQuality</t>
  </si>
  <si>
    <t>Modic, M. B., Albert, N. M., Sun, Z., Bena, J. F., Yager, C., Cary, T., Corniello, A., Kaser, N., Simon, J., Skowronsky, C., &amp; Kissinger, B. (2016). Does an Insulin Double-Checking Procedure Improve Patient Safety?. The Journal of nursing administration, 46(3), 154–160. https://doi.org/10.1097/NNA.0000000000000314</t>
  </si>
  <si>
    <t>determine
effectiveness of a 
double-checking 
insulin 
preparation
intervention in 
reducing 
medication 
errors</t>
  </si>
  <si>
    <t>RCT, nonblinded</t>
  </si>
  <si>
    <t xml:space="preserve">N = 5238 (266 
patients) 
1400-bed 
quaternary 
care hospital 
in several 
units </t>
  </si>
  <si>
    <t xml:space="preserve">no errors, wrong 
dose &amp;  
prep, wrong 
dose, wrong 
time, (See p. 
155) </t>
  </si>
  <si>
    <t xml:space="preserve">pre-printed 
cards (designed 
for study) o self 
report errors &amp; 
chart audits </t>
  </si>
  <si>
    <t>Intent to treat 
analysis; T 
tests, chi (p 
&lt;.05) 
What is a p?
Probability-
Statistical 
significance 
What is effect 
size? 
Magnitude of 
intervention- 
Clinical 
Significance</t>
  </si>
  <si>
    <t>Predominate error 
wrong administration 
time (92%) 
insulin admin error 
rate 33.6%--lower in 
intervention 
group after 
controlling 
for pt characteristics
controlling 
for same nurse 
insulin with DC 
no decrease insulin 
errors</t>
  </si>
  <si>
    <t xml:space="preserve">Implications—time 
saved and pt safety 
still maintained. 
Implement practice 
change is 
feasible and cost 
effective and 
addressed the 
largest insulin error 
of mistiming
Practice 
changed (stopped 
IDC) at Cleveland clin
ic due to this study </t>
  </si>
  <si>
    <t>I-B</t>
  </si>
  <si>
    <t xml:space="preserve">Institute for Safe Medication Practices. (2013, June 13). Independent double checks: Undervalued and misused: Selective sse of this strategy can play an important role in medication safety. Retrieved February 10, 2013 from https://www.ismp.org/resources/independent-double-checks-undervalued-and-misused-selective-use-strategy-can-play </t>
  </si>
  <si>
    <t xml:space="preserve">Outlines 
appropriate use 
of IDC </t>
  </si>
  <si>
    <t xml:space="preserve">Expert 
Opinion </t>
  </si>
  <si>
    <t xml:space="preserve">Formal 
review 
conducted 
and 
adequate </t>
  </si>
  <si>
    <t xml:space="preserve">Evidentiary 
review, expert 
consensus/opini
on </t>
  </si>
  <si>
    <t>SMP does not 
recommend use of 
IDC for all high-alert 
meds 
Avoid sole reliance on IDC</t>
  </si>
  <si>
    <t xml:space="preserve">Is IDC necessary or 
tradition? Other risk-
reduction 
strategies can 
address the same 
concerns (barcoding)
s IDC truly 
employed in 
practice or is primed 
DC. </t>
  </si>
  <si>
    <t>V-A</t>
  </si>
  <si>
    <t>Citation</t>
  </si>
  <si>
    <t>Page</t>
  </si>
  <si>
    <t>Text</t>
  </si>
  <si>
    <t>PaperSection</t>
  </si>
  <si>
    <t>(Modic et. al., 2016)</t>
  </si>
  <si>
    <t>When 2057 insulin errors were
assessed over an 18-month period among Pennsylvania
healthcare facilities, nearly one-fourth of errors were
due to omission, 14% were due to the wrong drugs,
and 13% were due to the wrong dose or overdosage.2
Of reported errors, 53% involved elderly patients,
and more than 78% of events were those that could
contribute to patient harm, specifically labile glucose values.</t>
  </si>
  <si>
    <t>Good statistics. use this in introduction</t>
  </si>
  <si>
    <t>introduction</t>
  </si>
  <si>
    <t>Prepare project kickoff meeting agenda</t>
  </si>
  <si>
    <t>Questions and keywords for literature review</t>
  </si>
  <si>
    <t>Project Plan Draft</t>
  </si>
  <si>
    <t>Table of Evidence - initial</t>
  </si>
  <si>
    <t>Problem Statement, Aim, Objectives</t>
  </si>
  <si>
    <t>Framework for project planning</t>
  </si>
  <si>
    <t>Project methods</t>
  </si>
  <si>
    <t>Project timeline</t>
  </si>
  <si>
    <t>Project plan final</t>
  </si>
  <si>
    <t>Project plan revision</t>
  </si>
  <si>
    <t>Paper introduction part 1</t>
  </si>
  <si>
    <t>Paper introduction part 2</t>
  </si>
  <si>
    <t>Paper methods part 1</t>
  </si>
  <si>
    <t>Paper methods part 2</t>
  </si>
  <si>
    <t>Paper methods part 3</t>
  </si>
  <si>
    <t>Paper results</t>
  </si>
  <si>
    <t>Paper discussion &amp; conclusion</t>
  </si>
  <si>
    <t>Full draft of paper and abstract</t>
  </si>
  <si>
    <t>Draft slide deck for presentation</t>
  </si>
  <si>
    <t>Oral presentation day</t>
  </si>
  <si>
    <t>Final paper for review by specialty track director &amp; assistant dean</t>
  </si>
  <si>
    <t>Final paper for review by Associate Dean</t>
  </si>
  <si>
    <t>Final poster</t>
  </si>
  <si>
    <t>Work Breakdown Structure (WBS)</t>
  </si>
  <si>
    <t>List your deliverables in separate cells in the same row. (See example below.) List the tasks that need to be completed under each deliverable. Increase the indent on tasks and subtasks. (It makes the lists easier to read.)</t>
  </si>
  <si>
    <t>Capstone</t>
  </si>
  <si>
    <t>Practicum Project</t>
  </si>
  <si>
    <t>Final Paper</t>
  </si>
  <si>
    <t>Final Presentation</t>
  </si>
  <si>
    <t>Project Proposal</t>
  </si>
  <si>
    <t>Objective 1</t>
  </si>
  <si>
    <t>Objective 2</t>
  </si>
  <si>
    <t>Objective 3</t>
  </si>
  <si>
    <t>Initial Understanding</t>
  </si>
  <si>
    <t>Site Selection</t>
  </si>
  <si>
    <t>Site Training/Preparation</t>
  </si>
  <si>
    <t>Table of Evidence</t>
  </si>
  <si>
    <t>Problem Statement</t>
  </si>
  <si>
    <t>Specific Aim &amp; Objectives</t>
  </si>
  <si>
    <t>Framework</t>
  </si>
  <si>
    <t>Methods &amp; Deliverables</t>
  </si>
  <si>
    <t>WBS &amp; Schedule</t>
  </si>
  <si>
    <t>Proposal Submission</t>
  </si>
  <si>
    <t>Proposal Approval</t>
  </si>
  <si>
    <t>Proposal</t>
  </si>
  <si>
    <t>Capstone Requirements</t>
  </si>
  <si>
    <t>Sub-task</t>
  </si>
  <si>
    <t>Spring Break</t>
  </si>
  <si>
    <t>Spring</t>
  </si>
  <si>
    <t>Planning &amp; Reporting</t>
  </si>
  <si>
    <t>Row Labels</t>
  </si>
  <si>
    <t>(blank)</t>
  </si>
  <si>
    <t>Sum of Time in # of hours</t>
  </si>
  <si>
    <t>List recommended changes.</t>
  </si>
  <si>
    <t>Key Performance Indicator</t>
  </si>
  <si>
    <t>How will you measure it?</t>
  </si>
  <si>
    <t>Copy your problem statement here. The purpose of a problem statement, which is really more of a brief paragraph, is to convince readers and decision-makers in your institution that the problem is serious, and that you have identified the gap(s) needing to be addressed; thus, a problem can be defined as the gap between the existing state and the desired state of a process. The problem statement should describe an undesirable gap between the current state and the desired future state and it is really about the “So What?”. Some things to think about when developing a problem statement for your capstone project include: Why are you doing this project? What is the problem you’re addressing? Who is affected? When is it a problem? Why does it matter? How does it affect the patient or system? What will happen if this problem is not addressed? Write a one to two paragraph problem statement. (The bulk of this information will likely come from your project preceptor or other site team members.) (Information in this section will become part of the Introduction – Problem Description section of your paper.)</t>
  </si>
  <si>
    <t>Rationale / Framework / Model / Theory</t>
  </si>
  <si>
    <t>How will you measure improvement? Will you be using any specific instruments or tools? If so, list the name of the tool and cite any evidence regarding the validity or psychometric properties of the tool. (Information in this section will become part of the Methods - Measures and Methods - Analysis sections of your paper.)</t>
  </si>
  <si>
    <t>Will any of your methods involve using questionnaires you create or existing instruments? Will you be creating any artifacts as part of your project? (i.e. presentations or documents of some sort) If so, provide the name(s) of existing instruments and cite literature that describes the instrument(s), validity evidence, or psychometric properties. If you're creating a questionnaire or other artifacts, create rough drafts to include with this section.</t>
  </si>
  <si>
    <t>The Available Knowledge section has a broader focus than just describing the local problem. What is currently known about the problem in general, including relevant previous studies? Who is affected by the problem? What are the impacts of the problem? How does the problem affect those individuals? When is it a problem? Why is it a problem or why does the problem matter? What are the costs or the other negative impacts of the problem? How prevalent is the problem or how many people are affected? Are there any existing trends that contribute to the problem? Are probable causes of the problem identified? Are there any formal standards that are related to the problem? Information in this section should expand on what is written in the Problem Description section and be supported by evidence. Use proper APA citations and references. (Information in this section will become part of the Introduction – Available Knowledge section of your paper.)</t>
  </si>
  <si>
    <t>Describe the framework/model/theory used to guide the activities of your project. (You may have more than one.) Describe how it aligns with and guides the work on the project. It may be helpful to add a diagram of the framework if one exists. Many quality improvement projects follow the PDSA cycle. Cite relevant literature. You may also discuss any reasons or assumptions that were used to develop the intervention(s), and reasons why the intervention(s) was expected to work. Cite any evidence you may find supports why this type of intervention may work. (Information in this section will become part of the Introduction – Rationale section of your paper.)</t>
  </si>
  <si>
    <t>Use the Objective-Method-Deliverable Table to list your objectives, associated methods, and deliverables (products/outcomes). Project methods should be described using verbs. This is a high-level overview. Specific tasks can be listed later in the Capstone Project Plan. Deliverables should be described using nouns. What do you plan to produce? Cite relevant literature if appropriate. (Information in this section will become part of the Methods – Intervention section of your paper.)</t>
  </si>
  <si>
    <t>Literature Search</t>
  </si>
  <si>
    <t>Context</t>
  </si>
  <si>
    <t>Work Breakdown Structure</t>
  </si>
  <si>
    <t>Project Timeline</t>
  </si>
  <si>
    <t>Closer Review</t>
  </si>
  <si>
    <t>Monitoring &amp; Reporting</t>
  </si>
  <si>
    <t>Site Training &amp; Preparation</t>
  </si>
  <si>
    <t>Review by Assistant Dean</t>
  </si>
  <si>
    <t>Review by Associate Dean</t>
  </si>
  <si>
    <t>Overview</t>
  </si>
  <si>
    <t>- Introductions
- A3 Template Sections
  - Project title
  - Project background
  - Current condition
  - Aim/Target/Specific Outcome
  - Root cause
  - Implementation plan
- Is there an existing quality improvement or project framework in use by the organization? (The student should learn what this is.)
- Is there any relevant literature related to the project the student should review?
- What are the specific project deliverables?
- Does the student have any personal learning goals outside of this project? (This is a good opportunity to shadow some individuals and learn more about roles or topics.)
- Future meeting schedule? (It's a good idea to set up a meeting schedule at the beginning of the project.)</t>
  </si>
  <si>
    <t>Action items and due dates for next meeting:</t>
  </si>
  <si>
    <t>Objective 4</t>
  </si>
  <si>
    <t>Deliverable 4</t>
  </si>
  <si>
    <t>Deliverable 5</t>
  </si>
  <si>
    <t>Deliverable 6</t>
  </si>
  <si>
    <t>Deliverable 7</t>
  </si>
  <si>
    <t>Deliverable 8</t>
  </si>
  <si>
    <t>Deliverable 9</t>
  </si>
  <si>
    <t>Ob4 - Objective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</si>
</sst>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1" x14ac:knownFonts="1">
    <font>
      <sz val="11"/>
      <color theme="1"/>
      <name val="Calibri"/>
      <family val="2"/>
      <scheme val="minor"/>
    </font>
    <font>
      <u/>
      <sz val="11"/>
      <color theme="10"/>
      <name val="Calibri"/>
      <family val="2"/>
      <scheme val="minor"/>
    </font>
    <font>
      <b/>
      <sz val="16"/>
      <color theme="1"/>
      <name val="Calibri"/>
      <family val="2"/>
      <scheme val="minor"/>
    </font>
    <font>
      <b/>
      <sz val="9"/>
      <color theme="1"/>
      <name val="Calibri"/>
      <family val="2"/>
      <scheme val="minor"/>
    </font>
    <font>
      <sz val="8"/>
      <color theme="1"/>
      <name val="Lucida Console"/>
      <family val="3"/>
    </font>
    <font>
      <b/>
      <sz val="9"/>
      <color indexed="81"/>
      <name val="Tahoma"/>
      <family val="2"/>
    </font>
    <font>
      <sz val="9"/>
      <color indexed="81"/>
      <name val="Tahoma"/>
      <family val="2"/>
    </font>
    <font>
      <b/>
      <sz val="9"/>
      <name val="Calibri"/>
      <family val="2"/>
      <scheme val="minor"/>
    </font>
    <font>
      <b/>
      <sz val="11"/>
      <color theme="1"/>
      <name val="Calibri"/>
      <family val="2"/>
      <scheme val="minor"/>
    </font>
    <font>
      <b/>
      <sz val="14"/>
      <color theme="1"/>
      <name val="Calibri"/>
      <family val="2"/>
      <scheme val="minor"/>
    </font>
    <font>
      <sz val="9"/>
      <color theme="1"/>
      <name val="Calibri"/>
      <family val="2"/>
      <scheme val="minor"/>
    </font>
  </fonts>
  <fills count="11">
    <fill>
      <patternFill patternType="none"/>
    </fill>
    <fill>
      <patternFill patternType="gray125"/>
    </fill>
    <fill>
      <patternFill patternType="darkVertical">
        <fgColor theme="7" tint="0.39994506668294322"/>
        <bgColor indexed="65"/>
      </patternFill>
    </fill>
    <fill>
      <patternFill patternType="solid">
        <fgColor theme="0" tint="-0.24994659260841701"/>
        <bgColor indexed="64"/>
      </patternFill>
    </fill>
    <fill>
      <patternFill patternType="darkHorizontal">
        <fgColor rgb="FFF462D8"/>
      </patternFill>
    </fill>
    <fill>
      <patternFill patternType="solid">
        <fgColor theme="2" tint="-9.9948118533890809E-2"/>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s>
  <borders count="6">
    <border>
      <left/>
      <right/>
      <top/>
      <bottom/>
      <diagonal/>
    </border>
    <border>
      <left style="medium">
        <color auto="1"/>
      </left>
      <right style="medium">
        <color auto="1"/>
      </right>
      <top style="medium">
        <color auto="1"/>
      </top>
      <bottom style="medium">
        <color auto="1"/>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top style="thick">
        <color auto="1"/>
      </top>
      <bottom style="thick">
        <color auto="1"/>
      </bottom>
      <diagonal/>
    </border>
  </borders>
  <cellStyleXfs count="2">
    <xf numFmtId="0" fontId="0" fillId="0" borderId="0"/>
    <xf numFmtId="0" fontId="1" fillId="0" borderId="0" applyNumberFormat="0" applyFill="0" applyBorder="0" applyAlignment="0" applyProtection="0"/>
  </cellStyleXfs>
  <cellXfs count="111">
    <xf numFmtId="0" fontId="0" fillId="0" borderId="0" xfId="0"/>
    <xf numFmtId="49" fontId="0" fillId="0" borderId="0" xfId="0" applyNumberFormat="1"/>
    <xf numFmtId="14" fontId="0" fillId="0" borderId="0" xfId="0" applyNumberFormat="1"/>
    <xf numFmtId="0" fontId="1" fillId="0" borderId="0" xfId="1"/>
    <xf numFmtId="0" fontId="2" fillId="0" borderId="0" xfId="0" applyFont="1"/>
    <xf numFmtId="0" fontId="3" fillId="5" borderId="0" xfId="0" applyFont="1" applyFill="1" applyAlignment="1">
      <alignment horizontal="center" vertical="center" wrapText="1"/>
    </xf>
    <xf numFmtId="0" fontId="4" fillId="5" borderId="0" xfId="0" applyFont="1" applyFill="1" applyAlignment="1">
      <alignment horizontal="center" vertical="center"/>
    </xf>
    <xf numFmtId="164" fontId="4" fillId="0" borderId="0" xfId="0" applyNumberFormat="1" applyFont="1" applyAlignment="1">
      <alignment horizontal="right" vertical="top"/>
    </xf>
    <xf numFmtId="164" fontId="4" fillId="0" borderId="0" xfId="0" applyNumberFormat="1" applyFont="1"/>
    <xf numFmtId="164" fontId="4" fillId="0" borderId="0" xfId="0" applyNumberFormat="1" applyFont="1" applyAlignment="1">
      <alignment textRotation="90"/>
    </xf>
    <xf numFmtId="0" fontId="0" fillId="0" borderId="0" xfId="0" applyAlignment="1">
      <alignment horizontal="center"/>
    </xf>
    <xf numFmtId="14" fontId="0" fillId="0" borderId="0" xfId="0" applyNumberFormat="1" applyAlignment="1">
      <alignment horizontal="center"/>
    </xf>
    <xf numFmtId="9" fontId="0" fillId="0" borderId="0" xfId="0" applyNumberFormat="1" applyAlignment="1">
      <alignment horizontal="center"/>
    </xf>
    <xf numFmtId="14" fontId="0" fillId="6" borderId="0" xfId="0" applyNumberFormat="1" applyFill="1" applyAlignment="1">
      <alignment horizontal="center"/>
    </xf>
    <xf numFmtId="0" fontId="0" fillId="6" borderId="0" xfId="0" applyFill="1" applyAlignment="1">
      <alignment horizontal="center"/>
    </xf>
    <xf numFmtId="0" fontId="7" fillId="5" borderId="0" xfId="0" applyFont="1" applyFill="1" applyAlignment="1">
      <alignment horizontal="center" vertical="center"/>
    </xf>
    <xf numFmtId="0" fontId="7" fillId="5" borderId="0" xfId="0" applyFont="1" applyFill="1" applyAlignment="1">
      <alignment horizontal="center" vertical="center" wrapText="1"/>
    </xf>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9" fontId="0" fillId="0" borderId="0" xfId="0" applyNumberFormat="1"/>
    <xf numFmtId="0" fontId="0" fillId="0" borderId="0" xfId="0" applyNumberFormat="1" applyAlignment="1">
      <alignment horizontal="center"/>
    </xf>
    <xf numFmtId="0" fontId="0" fillId="0" borderId="0" xfId="0" applyAlignment="1">
      <alignment horizontal="left"/>
    </xf>
    <xf numFmtId="0" fontId="0" fillId="0" borderId="0" xfId="0" applyAlignment="1">
      <alignment horizontal="left" indent="1"/>
    </xf>
    <xf numFmtId="0" fontId="0" fillId="0" borderId="0" xfId="0" pivotButton="1" applyAlignment="1">
      <alignment horizontal="center"/>
    </xf>
    <xf numFmtId="0" fontId="0" fillId="0" borderId="0" xfId="0" applyAlignment="1">
      <alignment horizontal="left" indent="2"/>
    </xf>
    <xf numFmtId="0" fontId="9" fillId="0" borderId="0" xfId="0" applyFont="1"/>
    <xf numFmtId="0" fontId="10" fillId="0" borderId="0" xfId="0" applyFont="1"/>
    <xf numFmtId="0" fontId="9" fillId="8" borderId="0" xfId="0" applyFont="1" applyFill="1"/>
    <xf numFmtId="0" fontId="0" fillId="8" borderId="0" xfId="0" applyFill="1"/>
    <xf numFmtId="0" fontId="10" fillId="8" borderId="0" xfId="0" applyFont="1" applyFill="1"/>
    <xf numFmtId="0" fontId="0" fillId="8" borderId="0" xfId="0" applyFill="1" applyAlignment="1">
      <alignment horizontal="left" wrapText="1"/>
    </xf>
    <xf numFmtId="0" fontId="9" fillId="9" borderId="0" xfId="0" applyFont="1" applyFill="1"/>
    <xf numFmtId="0" fontId="0" fillId="9" borderId="0" xfId="0" applyFill="1"/>
    <xf numFmtId="0" fontId="10" fillId="9" borderId="0" xfId="0" applyFont="1" applyFill="1"/>
    <xf numFmtId="0" fontId="0" fillId="0" borderId="1" xfId="0" applyBorder="1" applyAlignment="1">
      <alignment horizontal="center" wrapText="1"/>
    </xf>
    <xf numFmtId="0" fontId="9" fillId="10" borderId="0" xfId="0" applyFont="1" applyFill="1" applyAlignment="1">
      <alignment horizontal="center" vertical="center" wrapText="1"/>
    </xf>
    <xf numFmtId="0" fontId="9" fillId="10" borderId="2" xfId="0" applyFont="1" applyFill="1" applyBorder="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9" fillId="0" borderId="2" xfId="0" applyFont="1" applyBorder="1" applyAlignment="1">
      <alignment horizontal="right" vertical="center"/>
    </xf>
    <xf numFmtId="0" fontId="0" fillId="0" borderId="2" xfId="0" applyBorder="1" applyAlignment="1">
      <alignment horizontal="right" vertical="center" wrapText="1"/>
    </xf>
    <xf numFmtId="0" fontId="10" fillId="0" borderId="0" xfId="0" applyFont="1" applyAlignment="1">
      <alignment horizontal="left" vertical="center"/>
    </xf>
    <xf numFmtId="0" fontId="9" fillId="10" borderId="2" xfId="0" applyFont="1" applyFill="1" applyBorder="1" applyAlignment="1">
      <alignment horizontal="right" vertical="center"/>
    </xf>
    <xf numFmtId="0" fontId="0" fillId="0" borderId="2" xfId="0" applyBorder="1" applyAlignment="1">
      <alignment horizontal="left" vertical="center"/>
    </xf>
    <xf numFmtId="0" fontId="8" fillId="0" borderId="0" xfId="0" applyFont="1" applyAlignment="1">
      <alignment horizontal="center"/>
    </xf>
    <xf numFmtId="0" fontId="0" fillId="0" borderId="0" xfId="0" applyAlignment="1">
      <alignment wrapText="1"/>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Fill="1" applyAlignment="1">
      <alignment horizontal="center"/>
    </xf>
    <xf numFmtId="0" fontId="0" fillId="0" borderId="0" xfId="0" applyAlignment="1">
      <alignment horizontal="left"/>
    </xf>
    <xf numFmtId="0" fontId="0" fillId="0" borderId="0" xfId="0" applyFont="1" applyFill="1" applyAlignment="1">
      <alignment horizontal="center" vertical="center" wrapText="1"/>
    </xf>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Fill="1" applyAlignment="1">
      <alignment horizontal="center"/>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Fill="1" applyAlignment="1">
      <alignment horizontal="center"/>
    </xf>
    <xf numFmtId="0" fontId="0" fillId="0" borderId="0" xfId="0" applyAlignment="1">
      <alignment horizontal="left"/>
    </xf>
    <xf numFmtId="0" fontId="0" fillId="8" borderId="1" xfId="0" applyFill="1" applyBorder="1" applyAlignment="1">
      <alignment horizontal="left" wrapText="1"/>
    </xf>
    <xf numFmtId="0" fontId="8" fillId="8" borderId="1" xfId="0" applyFont="1" applyFill="1" applyBorder="1" applyAlignment="1">
      <alignment horizontal="center" wrapText="1"/>
    </xf>
    <xf numFmtId="0" fontId="0" fillId="8" borderId="1" xfId="0" applyFill="1" applyBorder="1" applyAlignment="1">
      <alignment horizontal="center" wrapText="1"/>
    </xf>
    <xf numFmtId="0" fontId="10" fillId="8" borderId="0" xfId="0" applyFont="1" applyFill="1" applyAlignment="1">
      <alignment horizontal="left" vertical="center" wrapText="1"/>
    </xf>
    <xf numFmtId="0" fontId="8" fillId="8" borderId="1" xfId="0" applyFont="1" applyFill="1" applyBorder="1" applyAlignment="1">
      <alignment horizontal="center" vertical="center" wrapText="1"/>
    </xf>
    <xf numFmtId="0" fontId="0" fillId="9" borderId="1" xfId="0" applyFill="1" applyBorder="1" applyAlignment="1">
      <alignment horizontal="left" wrapText="1"/>
    </xf>
    <xf numFmtId="0" fontId="0" fillId="8" borderId="3" xfId="0" applyFill="1" applyBorder="1" applyAlignment="1">
      <alignment horizontal="left" vertical="top" wrapText="1"/>
    </xf>
    <xf numFmtId="0" fontId="0" fillId="8" borderId="5" xfId="0" applyFill="1" applyBorder="1" applyAlignment="1">
      <alignment horizontal="left" vertical="top" wrapText="1"/>
    </xf>
    <xf numFmtId="0" fontId="0" fillId="8" borderId="4" xfId="0" applyFill="1" applyBorder="1" applyAlignment="1">
      <alignment horizontal="left" vertical="top" wrapText="1"/>
    </xf>
    <xf numFmtId="0" fontId="9" fillId="0" borderId="0" xfId="0" applyFont="1" applyAlignment="1">
      <alignment horizontal="center"/>
    </xf>
    <xf numFmtId="0" fontId="10" fillId="9" borderId="0" xfId="0" applyFont="1" applyFill="1" applyAlignment="1">
      <alignment horizontal="left" vertical="center" wrapText="1"/>
    </xf>
    <xf numFmtId="0" fontId="0" fillId="9" borderId="0" xfId="0" applyFill="1" applyAlignment="1">
      <alignment horizontal="left" wrapText="1"/>
    </xf>
    <xf numFmtId="0" fontId="8" fillId="9" borderId="1" xfId="0" applyFont="1" applyFill="1" applyBorder="1" applyAlignment="1">
      <alignment horizontal="center" wrapText="1"/>
    </xf>
    <xf numFmtId="0" fontId="10" fillId="9" borderId="0" xfId="0" applyFont="1" applyFill="1" applyAlignment="1">
      <alignment horizontal="left" vertical="center"/>
    </xf>
    <xf numFmtId="0" fontId="0" fillId="9" borderId="3" xfId="0" applyFill="1" applyBorder="1" applyAlignment="1">
      <alignment horizontal="left" vertical="top" wrapText="1"/>
    </xf>
    <xf numFmtId="0" fontId="0" fillId="9" borderId="5" xfId="0" applyFill="1" applyBorder="1" applyAlignment="1">
      <alignment horizontal="left" vertical="top" wrapText="1"/>
    </xf>
    <xf numFmtId="0" fontId="0" fillId="9" borderId="4" xfId="0" applyFill="1" applyBorder="1" applyAlignment="1">
      <alignment horizontal="left" vertical="top" wrapText="1"/>
    </xf>
    <xf numFmtId="0" fontId="0" fillId="7" borderId="0" xfId="0" applyFill="1" applyAlignment="1">
      <alignment horizontal="center"/>
    </xf>
    <xf numFmtId="0" fontId="0" fillId="0" borderId="0" xfId="0" applyAlignment="1">
      <alignment horizontal="left" wrapText="1"/>
    </xf>
    <xf numFmtId="0" fontId="0" fillId="0" borderId="1" xfId="0" applyBorder="1" applyAlignment="1">
      <alignment horizontal="center" wrapText="1"/>
    </xf>
    <xf numFmtId="0" fontId="8" fillId="0" borderId="1" xfId="0" applyFont="1" applyBorder="1" applyAlignment="1">
      <alignment horizontal="center"/>
    </xf>
    <xf numFmtId="0" fontId="8" fillId="0" borderId="1" xfId="0" applyFont="1" applyBorder="1" applyAlignment="1">
      <alignment horizontal="center" wrapText="1"/>
    </xf>
    <xf numFmtId="0" fontId="0" fillId="0" borderId="1" xfId="0" applyBorder="1" applyAlignment="1">
      <alignment horizontal="left" wrapText="1"/>
    </xf>
    <xf numFmtId="0" fontId="0" fillId="0" borderId="0" xfId="0" applyAlignment="1">
      <alignment horizontal="left" vertical="center" wrapText="1"/>
    </xf>
    <xf numFmtId="0" fontId="10" fillId="0" borderId="0" xfId="0" applyFont="1" applyAlignment="1">
      <alignment horizontal="left" vertical="center" wrapText="1"/>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Fill="1" applyAlignment="1">
      <alignment horizontal="center"/>
    </xf>
    <xf numFmtId="0" fontId="0" fillId="0" borderId="2" xfId="0" applyBorder="1" applyAlignment="1">
      <alignment horizontal="left"/>
    </xf>
    <xf numFmtId="0" fontId="0" fillId="0" borderId="2" xfId="0" applyBorder="1" applyAlignment="1">
      <alignment horizontal="left" vertical="center"/>
    </xf>
    <xf numFmtId="0" fontId="0" fillId="10" borderId="0" xfId="0" applyFill="1" applyAlignment="1">
      <alignment horizontal="left" vertical="center" wrapText="1"/>
    </xf>
    <xf numFmtId="0" fontId="0" fillId="10" borderId="2" xfId="0" applyFill="1" applyBorder="1" applyAlignment="1">
      <alignment horizontal="left" vertical="center"/>
    </xf>
    <xf numFmtId="0" fontId="9" fillId="10" borderId="3" xfId="0" applyFont="1" applyFill="1" applyBorder="1" applyAlignment="1">
      <alignment horizontal="left"/>
    </xf>
    <xf numFmtId="0" fontId="9" fillId="10" borderId="4" xfId="0" applyFont="1" applyFill="1"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9" fillId="10" borderId="3" xfId="0" applyFont="1" applyFill="1" applyBorder="1" applyAlignment="1">
      <alignment horizontal="left" vertical="center"/>
    </xf>
    <xf numFmtId="0" fontId="9" fillId="10" borderId="4" xfId="0" applyFont="1" applyFill="1" applyBorder="1" applyAlignment="1">
      <alignment horizontal="left" vertical="center"/>
    </xf>
    <xf numFmtId="0" fontId="0" fillId="0" borderId="3" xfId="0" quotePrefix="1" applyBorder="1" applyAlignment="1">
      <alignment horizontal="left" wrapText="1"/>
    </xf>
    <xf numFmtId="0" fontId="0" fillId="7" borderId="1" xfId="0" applyFill="1" applyBorder="1" applyAlignment="1">
      <alignment horizontal="center"/>
    </xf>
    <xf numFmtId="0" fontId="0" fillId="0" borderId="1" xfId="0" applyBorder="1" applyAlignment="1">
      <alignment horizontal="left"/>
    </xf>
    <xf numFmtId="0" fontId="0" fillId="0" borderId="1" xfId="0" applyBorder="1" applyAlignment="1">
      <alignment horizontal="left" indent="1"/>
    </xf>
    <xf numFmtId="0" fontId="0" fillId="0" borderId="1" xfId="0" applyBorder="1" applyAlignment="1">
      <alignment horizontal="left" indent="2"/>
    </xf>
    <xf numFmtId="0" fontId="0" fillId="0" borderId="1" xfId="0" applyBorder="1"/>
  </cellXfs>
  <cellStyles count="2">
    <cellStyle name="Hyperlink" xfId="1" builtinId="8"/>
    <cellStyle name="Normal" xfId="0" builtinId="0"/>
  </cellStyles>
  <dxfs count="113">
    <dxf>
      <fill>
        <patternFill patternType="darkHorizontal">
          <fgColor rgb="FFFF66FF"/>
        </patternFill>
      </fill>
    </dxf>
    <dxf>
      <fill>
        <patternFill>
          <bgColor theme="0" tint="-0.24994659260841701"/>
        </patternFill>
      </fill>
    </dxf>
    <dxf>
      <fill>
        <patternFill>
          <bgColor rgb="FF00B0F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00B0F0"/>
        </patternFill>
      </fill>
    </dxf>
    <dxf>
      <font>
        <color theme="0" tint="-0.24994659260841701"/>
      </font>
    </dxf>
    <dxf>
      <font>
        <color auto="1"/>
      </font>
    </dxf>
    <dxf>
      <font>
        <color theme="0"/>
      </font>
    </dxf>
    <dxf>
      <font>
        <color theme="0" tint="-0.24994659260841701"/>
      </font>
    </dxf>
    <dxf>
      <fill>
        <patternFill patternType="darkVertical">
          <fgColor theme="7" tint="0.39994506668294322"/>
        </patternFill>
      </fill>
      <border>
        <left style="thin">
          <color theme="7" tint="0.39994506668294322"/>
        </left>
        <vertical/>
        <horizontal/>
      </border>
    </dxf>
    <dxf>
      <fill>
        <patternFill>
          <bgColor theme="2" tint="-0.24994659260841701"/>
        </patternFill>
      </fill>
    </dxf>
    <dxf>
      <fill>
        <patternFill patternType="darkVertical">
          <fgColor theme="7" tint="0.39994506668294322"/>
        </patternFill>
      </fill>
      <border>
        <left style="thin">
          <color theme="7" tint="0.39994506668294322"/>
        </left>
        <vertical/>
        <horizontal/>
      </border>
    </dxf>
    <dxf>
      <fill>
        <patternFill>
          <bgColor rgb="FFFFFF00"/>
        </patternFill>
      </fill>
    </dxf>
    <dxf>
      <fill>
        <patternFill>
          <bgColor theme="9" tint="0.59996337778862885"/>
        </patternFill>
      </fill>
    </dxf>
    <dxf>
      <fill>
        <patternFill>
          <bgColor rgb="FFFFFF99"/>
        </patternFill>
      </fill>
    </dxf>
    <dxf>
      <fill>
        <patternFill>
          <bgColor rgb="FFFF0000"/>
        </patternFill>
      </fill>
    </dxf>
    <dxf>
      <fill>
        <patternFill>
          <bgColor rgb="FF00B0F0"/>
        </patternFill>
      </fill>
    </dxf>
    <dxf>
      <font>
        <color theme="0" tint="-0.24994659260841701"/>
      </font>
    </dxf>
    <dxf>
      <font>
        <color auto="1"/>
      </font>
    </dxf>
    <dxf>
      <font>
        <color theme="0"/>
      </font>
    </dxf>
    <dxf>
      <font>
        <color theme="0" tint="-0.24994659260841701"/>
      </font>
    </dxf>
    <dxf>
      <fill>
        <patternFill patternType="darkHorizontal">
          <fgColor rgb="FFFF66FF"/>
        </patternFill>
      </fill>
    </dxf>
    <dxf>
      <fill>
        <patternFill>
          <bgColor theme="0" tint="-0.24994659260841701"/>
        </patternFill>
      </fill>
    </dxf>
    <dxf>
      <fill>
        <patternFill>
          <bgColor rgb="FF00B0F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00B0F0"/>
        </patternFill>
      </fill>
    </dxf>
    <dxf>
      <font>
        <color theme="0" tint="-0.24994659260841701"/>
      </font>
    </dxf>
    <dxf>
      <font>
        <color auto="1"/>
      </font>
    </dxf>
    <dxf>
      <font>
        <color theme="0"/>
      </font>
    </dxf>
    <dxf>
      <font>
        <color theme="0" tint="-0.24994659260841701"/>
      </font>
    </dxf>
    <dxf>
      <fill>
        <patternFill patternType="darkVertical">
          <fgColor theme="7" tint="0.39994506668294322"/>
        </patternFill>
      </fill>
      <border>
        <left style="thin">
          <color theme="7" tint="0.39994506668294322"/>
        </left>
        <vertical/>
        <horizontal/>
      </border>
    </dxf>
    <dxf>
      <fill>
        <patternFill>
          <bgColor theme="2" tint="-0.24994659260841701"/>
        </patternFill>
      </fill>
    </dxf>
    <dxf>
      <fill>
        <patternFill patternType="darkVertical">
          <fgColor theme="7" tint="0.39994506668294322"/>
        </patternFill>
      </fill>
      <border>
        <left style="thin">
          <color theme="7" tint="0.39994506668294322"/>
        </left>
        <vertical/>
        <horizontal/>
      </border>
    </dxf>
    <dxf>
      <numFmt numFmtId="30" formatCode="@"/>
      <fill>
        <patternFill patternType="none"/>
      </fill>
      <alignment horizontal="center" vertical="bottom" textRotation="0" wrapText="0" indent="0" justifyLastLine="0" shrinkToFit="0" readingOrder="0"/>
    </dxf>
    <dxf>
      <numFmt numFmtId="30" formatCode="@"/>
      <fill>
        <patternFill patternType="none"/>
      </fill>
      <alignment horizontal="center" vertical="bottom" textRotation="0" wrapText="0" indent="0" justifyLastLine="0" shrinkToFit="0" readingOrder="0"/>
    </dxf>
    <dxf>
      <numFmt numFmtId="30" formatCode="@"/>
      <alignment horizontal="left" vertical="bottom" textRotation="0" wrapText="0" indent="1" justifyLastLine="0" shrinkToFit="0" readingOrder="0"/>
    </dxf>
    <dxf>
      <numFmt numFmtId="30" formatCode="@"/>
      <alignment horizontal="left" vertical="bottom" textRotation="0" wrapText="0" indent="1"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2"/>
        </patternFill>
      </fill>
      <alignment horizontal="center" vertical="center" textRotation="0" wrapText="1" indent="0" justifyLastLine="0" shrinkToFit="0" readingOrder="0"/>
    </dxf>
    <dxf>
      <numFmt numFmtId="19" formatCode="m/d/yyyy"/>
    </dxf>
    <dxf>
      <alignment horizontal="center"/>
    </dxf>
    <dxf>
      <alignment horizontal="center"/>
    </dxf>
    <dxf>
      <alignment horizontal="center"/>
    </dxf>
    <dxf>
      <fill>
        <patternFill patternType="solid">
          <fgColor indexed="64"/>
          <bgColor theme="0" tint="-0.14996795556505021"/>
        </patternFill>
      </fill>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fill>
        <patternFill patternType="solid">
          <fgColor indexed="64"/>
          <bgColor theme="0" tint="-0.14996795556505021"/>
        </patternFill>
      </fill>
      <alignment horizontal="center" vertical="bottom" textRotation="0" wrapText="0" indent="0" justifyLastLine="0" shrinkToFit="0" readingOrder="0"/>
    </dxf>
    <dxf>
      <numFmt numFmtId="19" formatCode="m/d/yyyy"/>
      <fill>
        <patternFill patternType="solid">
          <fgColor indexed="64"/>
          <bgColor theme="0" tint="-0.14996795556505021"/>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auto="1"/>
        <name val="Calibri"/>
        <family val="2"/>
        <scheme val="minor"/>
      </font>
      <fill>
        <patternFill patternType="solid">
          <fgColor indexed="64"/>
          <bgColor theme="2" tint="-9.9948118533890809E-2"/>
        </patternFill>
      </fill>
      <alignment horizontal="center" vertical="center" textRotation="0" wrapText="1" indent="0" justifyLastLine="0" shrinkToFit="0" readingOrder="0"/>
    </dxf>
    <dxf>
      <fill>
        <patternFill patternType="solid">
          <fgColor indexed="64"/>
          <bgColor theme="0" tint="-0.14996795556505021"/>
        </patternFill>
      </fill>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fill>
        <patternFill patternType="solid">
          <fgColor indexed="64"/>
          <bgColor theme="0" tint="-0.14996795556505021"/>
        </patternFill>
      </fill>
      <alignment horizontal="center" vertical="bottom" textRotation="0" wrapText="0" indent="0" justifyLastLine="0" shrinkToFit="0" readingOrder="0"/>
    </dxf>
    <dxf>
      <numFmt numFmtId="19" formatCode="m/d/yyyy"/>
      <fill>
        <patternFill patternType="solid">
          <fgColor indexed="64"/>
          <bgColor theme="0" tint="-0.14996795556505021"/>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auto="1"/>
        <name val="Calibri"/>
        <family val="2"/>
        <scheme val="minor"/>
      </font>
      <fill>
        <patternFill patternType="solid">
          <fgColor indexed="64"/>
          <bgColor theme="2" tint="-9.9948118533890809E-2"/>
        </patternFill>
      </fill>
      <alignment horizontal="center" vertical="center" textRotation="0" wrapText="1" indent="0" justifyLastLine="0" shrinkToFit="0" readingOrder="0"/>
    </dxf>
    <dxf>
      <numFmt numFmtId="30" formatCode="@"/>
    </dxf>
    <dxf>
      <numFmt numFmtId="30" formatCode="@"/>
    </dxf>
    <dxf>
      <numFmt numFmtId="30" formatCode="@"/>
      <alignment horizontal="left" vertical="bottom" textRotation="0" wrapText="0" indent="2" justifyLastLine="0" shrinkToFit="0" readingOrder="0"/>
    </dxf>
    <dxf>
      <numFmt numFmtId="30" formatCode="@"/>
      <fill>
        <patternFill patternType="none"/>
      </fill>
      <alignment horizontal="center" vertical="bottom" textRotation="0" wrapText="0" indent="0" justifyLastLine="0" shrinkToFit="0" readingOrder="0"/>
    </dxf>
    <dxf>
      <numFmt numFmtId="30" formatCode="@"/>
      <alignment horizontal="left" vertical="bottom" textRotation="0" wrapText="0" indent="2" justifyLastLine="0" shrinkToFit="0" readingOrder="0"/>
    </dxf>
    <dxf>
      <numFmt numFmtId="30" formatCode="@"/>
      <alignment horizontal="left" vertical="bottom" textRotation="0" wrapText="0" indent="2" justifyLastLine="0" shrinkToFit="0" readingOrder="0"/>
    </dxf>
    <dxf>
      <numFmt numFmtId="30" formatCode="@"/>
      <fill>
        <patternFill patternType="none"/>
      </fill>
      <alignment horizontal="center" vertical="bottom" textRotation="0" wrapText="0" indent="0" justifyLastLine="0" shrinkToFit="0" readingOrder="0"/>
    </dxf>
    <dxf>
      <alignment horizontal="left" vertical="bottom" textRotation="0" wrapText="0" indent="2" justifyLastLine="0" shrinkToFit="0" readingOrder="0"/>
    </dxf>
    <dxf>
      <numFmt numFmtId="30" formatCode="@"/>
    </dxf>
    <dxf>
      <numFmt numFmtId="30" formatCode="@"/>
      <alignment horizontal="left" vertical="bottom" textRotation="0" wrapText="0" indent="2" justifyLastLine="0" shrinkToFit="0" readingOrder="0"/>
    </dxf>
    <dxf>
      <numFmt numFmtId="30" formatCode="@"/>
      <fill>
        <patternFill patternType="none"/>
      </fill>
      <alignment horizontal="center" vertical="bottom" textRotation="0" wrapText="0" indent="0" justifyLastLine="0" shrinkToFit="0" readingOrder="0"/>
    </dxf>
    <dxf>
      <numFmt numFmtId="30" formatCode="@"/>
      <alignment horizontal="left" vertical="bottom" textRotation="0" wrapText="0" indent="2" justifyLastLine="0" shrinkToFit="0" readingOrder="0"/>
    </dxf>
    <dxf>
      <numFmt numFmtId="30" formatCode="@"/>
      <alignment horizontal="left" vertical="bottom" textRotation="0" wrapText="0" indent="2" justifyLastLine="0" shrinkToFit="0" readingOrder="0"/>
    </dxf>
    <dxf>
      <numFmt numFmtId="30" formatCode="@"/>
      <fill>
        <patternFill patternType="none"/>
      </fill>
      <alignment horizontal="center" vertical="bottom" textRotation="0" wrapText="0" indent="0" justifyLastLine="0" shrinkToFit="0" readingOrder="0"/>
    </dxf>
    <dxf>
      <alignment horizontal="left" vertical="bottom" textRotation="0" wrapText="0" indent="2" justifyLastLine="0" shrinkToFit="0" readingOrder="0"/>
    </dxf>
    <dxf>
      <numFmt numFmtId="30" formatCode="@"/>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1/relationships/webextension" Target="../webextensions/webextension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microsoft.com/office/2011/relationships/webextension" Target="../webextensions/webextension3.xml"/></Relationships>
</file>

<file path=xl/drawings/drawing1.xml><?xml version="1.0" encoding="utf-8"?>
<xdr:wsDr xmlns:xdr="http://schemas.openxmlformats.org/drawingml/2006/spreadsheetDrawing" xmlns:a="http://schemas.openxmlformats.org/drawingml/2006/main">
  <xdr:twoCellAnchor>
    <xdr:from>
      <xdr:col>8</xdr:col>
      <xdr:colOff>44450</xdr:colOff>
      <xdr:row>4</xdr:row>
      <xdr:rowOff>166687</xdr:rowOff>
    </xdr:from>
    <xdr:to>
      <xdr:col>19</xdr:col>
      <xdr:colOff>311150</xdr:colOff>
      <xdr:row>28</xdr:row>
      <xdr:rowOff>90487</xdr:rowOff>
    </xdr:to>
    <mc:AlternateContent xmlns:mc="http://schemas.openxmlformats.org/markup-compatibility/2006">
      <mc:Choice xmlns:we="http://schemas.microsoft.com/office/webextensions/webextension/2010/11" Requires="we">
        <xdr:graphicFrame macro="">
          <xdr:nvGraphicFramePr>
            <xdr:cNvPr id="2" name="Add-in 1" title="Microsoft Visio Data Visualizer">
              <a:extLst>
                <a:ext uri="{FF2B5EF4-FFF2-40B4-BE49-F238E27FC236}">
                  <a16:creationId xmlns:a16="http://schemas.microsoft.com/office/drawing/2014/main" id="{A7ED1596-728A-4995-818A-69F4BC4C6757}"/>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Microsoft Visio Data Visualizer">
              <a:extLst>
                <a:ext uri="{FF2B5EF4-FFF2-40B4-BE49-F238E27FC236}">
                  <a16:creationId xmlns:a16="http://schemas.microsoft.com/office/drawing/2014/main" id="{A7ED1596-728A-4995-818A-69F4BC4C6757}"/>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247647</xdr:colOff>
      <xdr:row>2</xdr:row>
      <xdr:rowOff>1584</xdr:rowOff>
    </xdr:from>
    <xdr:to>
      <xdr:col>31</xdr:col>
      <xdr:colOff>466725</xdr:colOff>
      <xdr:row>76</xdr:row>
      <xdr:rowOff>9525</xdr:rowOff>
    </xdr:to>
    <mc:AlternateContent xmlns:mc="http://schemas.openxmlformats.org/markup-compatibility/2006">
      <mc:Choice xmlns:we="http://schemas.microsoft.com/office/webextensions/webextension/2010/11" Requires="we">
        <xdr:graphicFrame macro="">
          <xdr:nvGraphicFramePr>
            <xdr:cNvPr id="2" name="Add-in 1" title="Microsoft Visio Data Visualizer">
              <a:extLst>
                <a:ext uri="{FF2B5EF4-FFF2-40B4-BE49-F238E27FC236}">
                  <a16:creationId xmlns:a16="http://schemas.microsoft.com/office/drawing/2014/main" id="{59578D15-78B2-4555-AD1A-47030423EEB2}"/>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Microsoft Visio Data Visualizer">
              <a:extLst>
                <a:ext uri="{FF2B5EF4-FFF2-40B4-BE49-F238E27FC236}">
                  <a16:creationId xmlns:a16="http://schemas.microsoft.com/office/drawing/2014/main" id="{59578D15-78B2-4555-AD1A-47030423EEB2}"/>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1587</xdr:colOff>
      <xdr:row>6</xdr:row>
      <xdr:rowOff>11112</xdr:rowOff>
    </xdr:from>
    <xdr:to>
      <xdr:col>25</xdr:col>
      <xdr:colOff>95250</xdr:colOff>
      <xdr:row>40</xdr:row>
      <xdr:rowOff>38100</xdr:rowOff>
    </xdr:to>
    <mc:AlternateContent xmlns:mc="http://schemas.openxmlformats.org/markup-compatibility/2006">
      <mc:Choice xmlns:we="http://schemas.microsoft.com/office/webextensions/webextension/2010/11" Requires="we">
        <xdr:graphicFrame macro="">
          <xdr:nvGraphicFramePr>
            <xdr:cNvPr id="2" name="Add-in 1" title="Microsoft Visio Data Visualizer">
              <a:extLst>
                <a:ext uri="{FF2B5EF4-FFF2-40B4-BE49-F238E27FC236}">
                  <a16:creationId xmlns:a16="http://schemas.microsoft.com/office/drawing/2014/main" id="{50B64538-594B-4E26-808C-C404481F90BA}"/>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Microsoft Visio Data Visualizer">
              <a:extLst>
                <a:ext uri="{FF2B5EF4-FFF2-40B4-BE49-F238E27FC236}">
                  <a16:creationId xmlns:a16="http://schemas.microsoft.com/office/drawing/2014/main" id="{50B64538-594B-4E26-808C-C404481F90BA}"/>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Macintosh" refreshedDate="45004.690488078704" createdVersion="7" refreshedVersion="7" minRefreshableVersion="3" recordCount="30" xr:uid="{BE9DCBDA-E9E9-4220-A9CF-9808F2986907}">
  <cacheSource type="worksheet">
    <worksheetSource name="TaskTable"/>
  </cacheSource>
  <cacheFields count="20">
    <cacheField name="ID" numFmtId="0">
      <sharedItems containsSemiMixedTypes="0" containsString="0" containsNumber="1" containsInteger="1" minValue="1" maxValue="30"/>
    </cacheField>
    <cacheField name="Task_x000a_Short Description" numFmtId="0">
      <sharedItems count="33">
        <s v="Forward one"/>
        <s v="Forward two"/>
        <s v="Forward three"/>
        <s v="Backward one"/>
        <s v="Backward two"/>
        <s v="Backward three"/>
        <s v="Backward four"/>
        <s v="Prepare project kickoff meeting agenda"/>
        <s v="Questions and keywords for literature review"/>
        <s v="Project Plan Draft"/>
        <s v="Table of Evidence - initial"/>
        <s v="Problem Statement, Aim, Objectives"/>
        <s v="Framework for project planning"/>
        <s v="Project methods"/>
        <s v="Project timeline"/>
        <s v="Project plan final"/>
        <s v="Project plan revision"/>
        <s v="Paper introduction part 1"/>
        <s v="Paper introduction part 2"/>
        <s v="Paper methods part 1"/>
        <s v="Paper methods part 2"/>
        <s v="Paper methods part 3"/>
        <s v="Paper results"/>
        <s v="Paper discussion &amp; conclusion"/>
        <s v="Full draft of paper and abstract"/>
        <s v="Draft slide deck for presentation"/>
        <s v="Oral presentation day"/>
        <s v="Final paper for review by specialty track director &amp; assistant dean"/>
        <s v="Final paper for review by Associate Dean"/>
        <s v="Final poster"/>
        <s v="test3" u="1"/>
        <s v="test2" u="1"/>
        <s v="test1" u="1"/>
      </sharedItems>
    </cacheField>
    <cacheField name="Task_x000a_Notes" numFmtId="0">
      <sharedItems containsBlank="1"/>
    </cacheField>
    <cacheField name="Task_x000a_Group" numFmtId="0">
      <sharedItems count="5">
        <s v="Forward Example"/>
        <s v="Backward Example"/>
        <s v="Project"/>
        <s v="Paper"/>
        <s v="Presentation"/>
      </sharedItems>
    </cacheField>
    <cacheField name="Assignee" numFmtId="0">
      <sharedItems containsNonDate="0" containsString="0" containsBlank="1"/>
    </cacheField>
    <cacheField name="Due_x000a_Date" numFmtId="0">
      <sharedItems containsNonDate="0" containsDate="1" containsString="0" containsBlank="1" minDate="2023-03-23T00:00:00" maxDate="2023-03-24T00:00:00"/>
    </cacheField>
    <cacheField name="Status" numFmtId="0">
      <sharedItems containsBlank="1"/>
    </cacheField>
    <cacheField name="Percent_x000a_Complete" numFmtId="9">
      <sharedItems containsString="0" containsBlank="1" containsNumber="1" minValue="0.3" maxValue="1"/>
    </cacheField>
    <cacheField name="Independent_x000a_Start Date" numFmtId="14">
      <sharedItems containsNonDate="0" containsDate="1" containsString="0" containsBlank="1" minDate="2023-03-19T00:00:00" maxDate="2024-01-09T00:00:00"/>
    </cacheField>
    <cacheField name="Independent_x000a_End Date" numFmtId="14">
      <sharedItems containsNonDate="0" containsDate="1" containsString="0" containsBlank="1" minDate="2023-03-19T00:00:00" maxDate="2023-03-20T00:00:00"/>
    </cacheField>
    <cacheField name="Dependency_x000a_ID" numFmtId="0">
      <sharedItems containsString="0" containsBlank="1" containsNumber="1" containsInteger="1" minValue="1" maxValue="28"/>
    </cacheField>
    <cacheField name="Dependency_x000a_Type" numFmtId="0">
      <sharedItems containsBlank="1"/>
    </cacheField>
    <cacheField name="Dependency_x000a_Lag Days" numFmtId="0">
      <sharedItems containsString="0" containsBlank="1" containsNumber="1" containsInteger="1" minValue="-1" maxValue="10"/>
    </cacheField>
    <cacheField name="Planned_x000a_Workdays" numFmtId="0">
      <sharedItems containsSemiMixedTypes="0" containsString="0" containsNumber="1" containsInteger="1" minValue="2" maxValue="5"/>
    </cacheField>
    <cacheField name="Planned_x000a_Remaining" numFmtId="0">
      <sharedItems containsSemiMixedTypes="0" containsString="0" containsNumber="1" minValue="0" maxValue="5"/>
    </cacheField>
    <cacheField name="Planned_x000a_Start" numFmtId="14">
      <sharedItems containsSemiMixedTypes="0" containsNonDate="0" containsDate="1" containsString="0" minDate="2023-02-21T00:00:00" maxDate="2024-04-24T00:00:00"/>
    </cacheField>
    <cacheField name="Planned_x000a_End" numFmtId="14">
      <sharedItems containsSemiMixedTypes="0" containsNonDate="0" containsDate="1" containsString="0" minDate="2023-02-27T00:00:00" maxDate="2024-04-27T00:00:00"/>
    </cacheField>
    <cacheField name="Actual_x000a_Start" numFmtId="14">
      <sharedItems containsNonDate="0" containsString="0" containsBlank="1"/>
    </cacheField>
    <cacheField name="Actual_x000a_End" numFmtId="14">
      <sharedItems containsNonDate="0" containsString="0" containsBlank="1"/>
    </cacheField>
    <cacheField name="Actual_x000a_Workday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Macintosh" refreshedDate="45019.803186342593" createdVersion="7" refreshedVersion="7" minRefreshableVersion="3" recordCount="50" xr:uid="{B26CDB95-E750-4995-A37F-D9EDC77602BE}">
  <cacheSource type="worksheet">
    <worksheetSource name="HoursLogTable"/>
  </cacheSource>
  <cacheFields count="5">
    <cacheField name="Semester" numFmtId="0">
      <sharedItems count="2">
        <s v="Fall"/>
        <s v="Spring"/>
      </sharedItems>
    </cacheField>
    <cacheField name="Week" numFmtId="0">
      <sharedItems containsSemiMixedTypes="0" containsString="0" containsNumber="1" containsInteger="1" minValue="1" maxValue="15"/>
    </cacheField>
    <cacheField name="Briefly describe your activities and which goal the activity was related to, if any." numFmtId="0">
      <sharedItems/>
    </cacheField>
    <cacheField name="Goal" numFmtId="0">
      <sharedItems containsBlank="1" count="2">
        <s v="Planning &amp; Reporting"/>
        <m/>
      </sharedItems>
    </cacheField>
    <cacheField name="Time in # of hours" numFmtId="0">
      <sharedItems containsString="0" containsBlank="1" containsNumber="1" minValue="0.5" maxValue="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n v="1"/>
    <x v="0"/>
    <s v="Start from the beginning of the project."/>
    <x v="0"/>
    <m/>
    <m/>
    <s v="Completed"/>
    <n v="1"/>
    <d v="2023-03-19T00:00:00"/>
    <m/>
    <m/>
    <m/>
    <m/>
    <n v="2"/>
    <n v="0"/>
    <d v="2023-03-19T00:00:00"/>
    <d v="2023-03-20T00:00:00"/>
    <m/>
    <m/>
    <s v=""/>
  </r>
  <r>
    <n v="2"/>
    <x v="1"/>
    <m/>
    <x v="0"/>
    <m/>
    <d v="2023-03-23T00:00:00"/>
    <s v="In Progress - At Risk"/>
    <n v="0.3"/>
    <m/>
    <m/>
    <n v="1"/>
    <s v="FS"/>
    <n v="1"/>
    <n v="3"/>
    <n v="2.1"/>
    <d v="2023-03-22T00:00:00"/>
    <d v="2023-03-24T00:00:00"/>
    <m/>
    <m/>
    <s v=""/>
  </r>
  <r>
    <n v="3"/>
    <x v="2"/>
    <m/>
    <x v="0"/>
    <m/>
    <m/>
    <s v="Not Started"/>
    <m/>
    <m/>
    <m/>
    <n v="2"/>
    <s v="FS"/>
    <m/>
    <n v="4"/>
    <n v="4"/>
    <d v="2023-03-27T00:00:00"/>
    <d v="2023-03-30T00:00:00"/>
    <m/>
    <m/>
    <s v=""/>
  </r>
  <r>
    <n v="4"/>
    <x v="3"/>
    <s v="Start from the end of the project."/>
    <x v="1"/>
    <m/>
    <m/>
    <s v="Not Started"/>
    <m/>
    <m/>
    <d v="2023-03-19T00:00:00"/>
    <m/>
    <m/>
    <m/>
    <n v="2"/>
    <n v="2"/>
    <d v="2023-03-17T00:00:00"/>
    <d v="2023-03-19T00:00:00"/>
    <m/>
    <m/>
    <s v=""/>
  </r>
  <r>
    <n v="5"/>
    <x v="4"/>
    <m/>
    <x v="1"/>
    <m/>
    <m/>
    <s v="Not Started"/>
    <m/>
    <m/>
    <m/>
    <n v="4"/>
    <s v="SF"/>
    <m/>
    <n v="3"/>
    <n v="3"/>
    <d v="2023-03-14T00:00:00"/>
    <d v="2023-03-16T00:00:00"/>
    <m/>
    <m/>
    <s v=""/>
  </r>
  <r>
    <n v="6"/>
    <x v="5"/>
    <m/>
    <x v="1"/>
    <m/>
    <m/>
    <s v="Blocked"/>
    <n v="0.5"/>
    <m/>
    <m/>
    <n v="5"/>
    <s v="SF"/>
    <m/>
    <n v="4"/>
    <n v="2"/>
    <d v="2023-03-01T00:00:00"/>
    <d v="2023-03-13T00:00:00"/>
    <m/>
    <m/>
    <s v=""/>
  </r>
  <r>
    <n v="7"/>
    <x v="6"/>
    <m/>
    <x v="1"/>
    <m/>
    <m/>
    <s v="Completed"/>
    <n v="1"/>
    <m/>
    <m/>
    <n v="6"/>
    <s v="SF"/>
    <n v="-1"/>
    <n v="5"/>
    <n v="0"/>
    <d v="2023-02-21T00:00:00"/>
    <d v="2023-02-27T00:00:00"/>
    <m/>
    <m/>
    <s v=""/>
  </r>
  <r>
    <n v="8"/>
    <x v="7"/>
    <m/>
    <x v="2"/>
    <m/>
    <m/>
    <m/>
    <m/>
    <d v="2023-09-04T00:00:00"/>
    <m/>
    <m/>
    <s v="FS"/>
    <m/>
    <n v="5"/>
    <n v="5"/>
    <d v="2023-09-04T00:00:00"/>
    <d v="2023-09-08T00:00:00"/>
    <m/>
    <m/>
    <s v=""/>
  </r>
  <r>
    <n v="9"/>
    <x v="8"/>
    <m/>
    <x v="3"/>
    <m/>
    <m/>
    <m/>
    <m/>
    <m/>
    <m/>
    <n v="8"/>
    <s v="FS"/>
    <n v="5"/>
    <n v="5"/>
    <n v="5"/>
    <d v="2023-09-18T00:00:00"/>
    <d v="2023-09-22T00:00:00"/>
    <m/>
    <m/>
    <s v=""/>
  </r>
  <r>
    <n v="10"/>
    <x v="9"/>
    <m/>
    <x v="3"/>
    <m/>
    <m/>
    <m/>
    <m/>
    <m/>
    <m/>
    <n v="9"/>
    <s v="FS"/>
    <m/>
    <n v="5"/>
    <n v="5"/>
    <d v="2023-09-25T00:00:00"/>
    <d v="2023-09-29T00:00:00"/>
    <m/>
    <m/>
    <s v=""/>
  </r>
  <r>
    <n v="11"/>
    <x v="10"/>
    <m/>
    <x v="3"/>
    <m/>
    <m/>
    <m/>
    <m/>
    <m/>
    <m/>
    <n v="10"/>
    <s v="FS"/>
    <m/>
    <n v="5"/>
    <n v="5"/>
    <d v="2023-10-02T00:00:00"/>
    <d v="2023-10-06T00:00:00"/>
    <m/>
    <m/>
    <s v=""/>
  </r>
  <r>
    <n v="12"/>
    <x v="11"/>
    <m/>
    <x v="3"/>
    <m/>
    <m/>
    <m/>
    <m/>
    <m/>
    <m/>
    <n v="11"/>
    <s v="FS"/>
    <m/>
    <n v="5"/>
    <n v="5"/>
    <d v="2023-10-16T00:00:00"/>
    <d v="2023-10-20T00:00:00"/>
    <m/>
    <m/>
    <s v=""/>
  </r>
  <r>
    <n v="13"/>
    <x v="12"/>
    <m/>
    <x v="3"/>
    <m/>
    <m/>
    <m/>
    <m/>
    <m/>
    <m/>
    <n v="12"/>
    <s v="FS"/>
    <m/>
    <n v="5"/>
    <n v="5"/>
    <d v="2023-10-23T00:00:00"/>
    <d v="2023-10-27T00:00:00"/>
    <m/>
    <m/>
    <s v=""/>
  </r>
  <r>
    <n v="14"/>
    <x v="13"/>
    <m/>
    <x v="3"/>
    <m/>
    <m/>
    <m/>
    <m/>
    <m/>
    <m/>
    <n v="13"/>
    <s v="FS"/>
    <m/>
    <n v="5"/>
    <n v="5"/>
    <d v="2023-10-30T00:00:00"/>
    <d v="2023-11-03T00:00:00"/>
    <m/>
    <m/>
    <s v=""/>
  </r>
  <r>
    <n v="15"/>
    <x v="14"/>
    <m/>
    <x v="3"/>
    <m/>
    <m/>
    <m/>
    <m/>
    <m/>
    <m/>
    <n v="14"/>
    <s v="FS"/>
    <m/>
    <n v="5"/>
    <n v="5"/>
    <d v="2023-11-06T00:00:00"/>
    <d v="2023-11-10T00:00:00"/>
    <m/>
    <m/>
    <s v=""/>
  </r>
  <r>
    <n v="16"/>
    <x v="15"/>
    <m/>
    <x v="3"/>
    <m/>
    <m/>
    <m/>
    <m/>
    <m/>
    <m/>
    <n v="15"/>
    <s v="FS"/>
    <m/>
    <n v="5"/>
    <n v="5"/>
    <d v="2023-11-13T00:00:00"/>
    <d v="2023-11-17T00:00:00"/>
    <m/>
    <m/>
    <s v=""/>
  </r>
  <r>
    <n v="17"/>
    <x v="16"/>
    <m/>
    <x v="3"/>
    <m/>
    <m/>
    <m/>
    <m/>
    <m/>
    <m/>
    <n v="16"/>
    <s v="FS"/>
    <m/>
    <n v="5"/>
    <n v="5"/>
    <d v="2023-11-20T00:00:00"/>
    <d v="2023-11-28T00:00:00"/>
    <m/>
    <m/>
    <s v=""/>
  </r>
  <r>
    <n v="18"/>
    <x v="17"/>
    <m/>
    <x v="3"/>
    <m/>
    <m/>
    <m/>
    <m/>
    <d v="2024-01-08T00:00:00"/>
    <m/>
    <m/>
    <s v="FS"/>
    <m/>
    <n v="5"/>
    <n v="5"/>
    <d v="2024-01-08T00:00:00"/>
    <d v="2024-01-12T00:00:00"/>
    <m/>
    <m/>
    <s v=""/>
  </r>
  <r>
    <n v="19"/>
    <x v="18"/>
    <m/>
    <x v="3"/>
    <m/>
    <m/>
    <m/>
    <m/>
    <m/>
    <m/>
    <n v="18"/>
    <s v="FS"/>
    <m/>
    <n v="5"/>
    <n v="5"/>
    <d v="2024-01-16T00:00:00"/>
    <d v="2024-01-22T00:00:00"/>
    <m/>
    <m/>
    <s v=""/>
  </r>
  <r>
    <n v="20"/>
    <x v="19"/>
    <m/>
    <x v="3"/>
    <m/>
    <m/>
    <m/>
    <m/>
    <m/>
    <m/>
    <n v="19"/>
    <s v="FS"/>
    <n v="-1"/>
    <n v="5"/>
    <n v="5"/>
    <d v="2024-01-22T00:00:00"/>
    <d v="2024-01-26T00:00:00"/>
    <m/>
    <m/>
    <s v=""/>
  </r>
  <r>
    <n v="21"/>
    <x v="20"/>
    <m/>
    <x v="3"/>
    <m/>
    <m/>
    <m/>
    <m/>
    <m/>
    <m/>
    <n v="20"/>
    <s v="FS"/>
    <m/>
    <n v="5"/>
    <n v="5"/>
    <d v="2024-01-29T00:00:00"/>
    <d v="2024-02-02T00:00:00"/>
    <m/>
    <m/>
    <s v=""/>
  </r>
  <r>
    <n v="22"/>
    <x v="21"/>
    <m/>
    <x v="3"/>
    <m/>
    <m/>
    <m/>
    <m/>
    <m/>
    <m/>
    <n v="21"/>
    <s v="FS"/>
    <m/>
    <n v="5"/>
    <n v="5"/>
    <d v="2024-02-05T00:00:00"/>
    <d v="2024-02-09T00:00:00"/>
    <m/>
    <m/>
    <s v=""/>
  </r>
  <r>
    <n v="23"/>
    <x v="22"/>
    <m/>
    <x v="3"/>
    <m/>
    <m/>
    <m/>
    <m/>
    <m/>
    <m/>
    <n v="22"/>
    <s v="FS"/>
    <n v="5"/>
    <n v="5"/>
    <n v="5"/>
    <d v="2024-02-20T00:00:00"/>
    <d v="2024-02-26T00:00:00"/>
    <m/>
    <m/>
    <s v=""/>
  </r>
  <r>
    <n v="24"/>
    <x v="23"/>
    <m/>
    <x v="3"/>
    <m/>
    <m/>
    <m/>
    <m/>
    <m/>
    <m/>
    <n v="23"/>
    <s v="FS"/>
    <n v="5"/>
    <n v="5"/>
    <n v="5"/>
    <d v="2024-03-12T00:00:00"/>
    <d v="2024-03-18T00:00:00"/>
    <m/>
    <m/>
    <s v=""/>
  </r>
  <r>
    <n v="25"/>
    <x v="24"/>
    <m/>
    <x v="3"/>
    <m/>
    <m/>
    <m/>
    <m/>
    <m/>
    <m/>
    <n v="24"/>
    <s v="FS"/>
    <m/>
    <n v="5"/>
    <n v="5"/>
    <d v="2024-03-19T00:00:00"/>
    <d v="2024-03-25T00:00:00"/>
    <m/>
    <m/>
    <s v=""/>
  </r>
  <r>
    <n v="26"/>
    <x v="25"/>
    <m/>
    <x v="4"/>
    <m/>
    <m/>
    <m/>
    <m/>
    <m/>
    <m/>
    <n v="25"/>
    <s v="FS"/>
    <m/>
    <n v="5"/>
    <n v="5"/>
    <d v="2024-03-26T00:00:00"/>
    <d v="2024-04-01T00:00:00"/>
    <m/>
    <m/>
    <s v=""/>
  </r>
  <r>
    <n v="27"/>
    <x v="26"/>
    <m/>
    <x v="4"/>
    <m/>
    <m/>
    <m/>
    <m/>
    <m/>
    <m/>
    <n v="26"/>
    <s v="FS"/>
    <m/>
    <n v="5"/>
    <n v="5"/>
    <d v="2024-04-02T00:00:00"/>
    <d v="2024-04-08T00:00:00"/>
    <m/>
    <m/>
    <s v=""/>
  </r>
  <r>
    <n v="28"/>
    <x v="27"/>
    <m/>
    <x v="3"/>
    <m/>
    <m/>
    <m/>
    <m/>
    <m/>
    <m/>
    <n v="25"/>
    <s v="FS"/>
    <n v="10"/>
    <n v="5"/>
    <n v="5"/>
    <d v="2024-04-09T00:00:00"/>
    <d v="2024-04-15T00:00:00"/>
    <m/>
    <m/>
    <s v=""/>
  </r>
  <r>
    <n v="29"/>
    <x v="28"/>
    <m/>
    <x v="3"/>
    <m/>
    <m/>
    <m/>
    <m/>
    <m/>
    <m/>
    <n v="28"/>
    <s v="FS"/>
    <m/>
    <n v="5"/>
    <n v="5"/>
    <d v="2024-04-16T00:00:00"/>
    <d v="2024-04-22T00:00:00"/>
    <m/>
    <m/>
    <s v=""/>
  </r>
  <r>
    <n v="30"/>
    <x v="29"/>
    <m/>
    <x v="4"/>
    <m/>
    <m/>
    <m/>
    <m/>
    <m/>
    <m/>
    <n v="27"/>
    <s v="FS"/>
    <n v="10"/>
    <n v="4"/>
    <n v="4"/>
    <d v="2024-04-23T00:00:00"/>
    <d v="2024-04-26T00:00:00"/>
    <m/>
    <m/>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4"/>
    <s v="Organizing for meeting with preceptor"/>
    <x v="0"/>
    <n v="0.5"/>
  </r>
  <r>
    <x v="0"/>
    <n v="4"/>
    <s v="Weekly meeting with preceptor"/>
    <x v="0"/>
    <n v="0.5"/>
  </r>
  <r>
    <x v="0"/>
    <n v="5"/>
    <s v="Organizing for meeting with preceptor"/>
    <x v="0"/>
    <n v="0.5"/>
  </r>
  <r>
    <x v="0"/>
    <n v="5"/>
    <s v="Weekly meeting with preceptor"/>
    <x v="0"/>
    <n v="0.5"/>
  </r>
  <r>
    <x v="0"/>
    <n v="6"/>
    <s v="Organizing for meeting with preceptor"/>
    <x v="0"/>
    <n v="0.5"/>
  </r>
  <r>
    <x v="0"/>
    <n v="6"/>
    <s v="Weekly meeting with preceptor"/>
    <x v="0"/>
    <n v="0.5"/>
  </r>
  <r>
    <x v="0"/>
    <n v="7"/>
    <s v="Organizing for meeting with preceptor"/>
    <x v="0"/>
    <n v="0.5"/>
  </r>
  <r>
    <x v="0"/>
    <n v="7"/>
    <s v="Weekly meeting with preceptor"/>
    <x v="0"/>
    <n v="0.5"/>
  </r>
  <r>
    <x v="0"/>
    <n v="8"/>
    <s v="Spring Break"/>
    <x v="1"/>
    <m/>
  </r>
  <r>
    <x v="0"/>
    <n v="8"/>
    <s v="Spring Break"/>
    <x v="1"/>
    <m/>
  </r>
  <r>
    <x v="0"/>
    <n v="9"/>
    <s v="Organizing for meeting with preceptor"/>
    <x v="0"/>
    <n v="0.5"/>
  </r>
  <r>
    <x v="0"/>
    <n v="9"/>
    <s v="Weekly meeting with preceptor"/>
    <x v="0"/>
    <n v="0.5"/>
  </r>
  <r>
    <x v="0"/>
    <n v="10"/>
    <s v="Organizing for meeting with preceptor"/>
    <x v="0"/>
    <n v="0.5"/>
  </r>
  <r>
    <x v="0"/>
    <n v="10"/>
    <s v="Weekly meeting with preceptor"/>
    <x v="0"/>
    <n v="0.5"/>
  </r>
  <r>
    <x v="0"/>
    <n v="11"/>
    <s v="Organizing for meeting with preceptor"/>
    <x v="0"/>
    <n v="0.5"/>
  </r>
  <r>
    <x v="0"/>
    <n v="11"/>
    <s v="Weekly meeting with preceptor"/>
    <x v="0"/>
    <n v="0.5"/>
  </r>
  <r>
    <x v="0"/>
    <n v="12"/>
    <s v="Organizing for meeting with preceptor"/>
    <x v="0"/>
    <n v="0.5"/>
  </r>
  <r>
    <x v="0"/>
    <n v="12"/>
    <s v="Weekly meeting with preceptor"/>
    <x v="0"/>
    <n v="0.5"/>
  </r>
  <r>
    <x v="0"/>
    <n v="13"/>
    <s v="Organizing for meeting with preceptor"/>
    <x v="0"/>
    <n v="0.5"/>
  </r>
  <r>
    <x v="0"/>
    <n v="13"/>
    <s v="Weekly meeting with preceptor"/>
    <x v="0"/>
    <n v="0.5"/>
  </r>
  <r>
    <x v="0"/>
    <n v="14"/>
    <s v="Organizing for meeting with preceptor"/>
    <x v="0"/>
    <n v="0.5"/>
  </r>
  <r>
    <x v="0"/>
    <n v="14"/>
    <s v="Weekly meeting with preceptor"/>
    <x v="0"/>
    <n v="0.5"/>
  </r>
  <r>
    <x v="0"/>
    <n v="15"/>
    <s v="Organizing for meeting with preceptor"/>
    <x v="0"/>
    <n v="0.5"/>
  </r>
  <r>
    <x v="0"/>
    <n v="15"/>
    <s v="Weekly meeting with preceptor"/>
    <x v="0"/>
    <n v="0.5"/>
  </r>
  <r>
    <x v="1"/>
    <n v="1"/>
    <s v="Organizing for meeting with preceptor"/>
    <x v="0"/>
    <n v="0.5"/>
  </r>
  <r>
    <x v="1"/>
    <n v="1"/>
    <s v="Weekly meeting with preceptor"/>
    <x v="0"/>
    <n v="0.5"/>
  </r>
  <r>
    <x v="1"/>
    <n v="2"/>
    <s v="Organizing for meeting with preceptor"/>
    <x v="0"/>
    <n v="0.5"/>
  </r>
  <r>
    <x v="1"/>
    <n v="2"/>
    <s v="Weekly meeting with preceptor"/>
    <x v="0"/>
    <n v="0.5"/>
  </r>
  <r>
    <x v="1"/>
    <n v="3"/>
    <s v="Organizing for meeting with preceptor"/>
    <x v="0"/>
    <n v="0.5"/>
  </r>
  <r>
    <x v="1"/>
    <n v="3"/>
    <s v="Weekly meeting with preceptor"/>
    <x v="0"/>
    <n v="0.5"/>
  </r>
  <r>
    <x v="1"/>
    <n v="4"/>
    <s v="Organizing for meeting with preceptor"/>
    <x v="0"/>
    <n v="0.5"/>
  </r>
  <r>
    <x v="1"/>
    <n v="4"/>
    <s v="Weekly meeting with preceptor"/>
    <x v="0"/>
    <n v="0.5"/>
  </r>
  <r>
    <x v="1"/>
    <n v="5"/>
    <s v="Organizing for meeting with preceptor"/>
    <x v="0"/>
    <n v="0.5"/>
  </r>
  <r>
    <x v="1"/>
    <n v="5"/>
    <s v="Weekly meeting with preceptor"/>
    <x v="0"/>
    <n v="0.5"/>
  </r>
  <r>
    <x v="1"/>
    <n v="6"/>
    <s v="Organizing for meeting with preceptor"/>
    <x v="0"/>
    <n v="0.5"/>
  </r>
  <r>
    <x v="1"/>
    <n v="6"/>
    <s v="Weekly meeting with preceptor"/>
    <x v="0"/>
    <n v="0.5"/>
  </r>
  <r>
    <x v="1"/>
    <n v="7"/>
    <s v="Organizing for meeting with preceptor"/>
    <x v="0"/>
    <n v="0.5"/>
  </r>
  <r>
    <x v="1"/>
    <n v="7"/>
    <s v="Weekly meeting with preceptor"/>
    <x v="0"/>
    <n v="0.5"/>
  </r>
  <r>
    <x v="1"/>
    <n v="8"/>
    <s v="Organizing for meeting with preceptor"/>
    <x v="0"/>
    <n v="0.5"/>
  </r>
  <r>
    <x v="1"/>
    <n v="8"/>
    <s v="Weekly meeting with preceptor"/>
    <x v="0"/>
    <n v="0.5"/>
  </r>
  <r>
    <x v="1"/>
    <n v="9"/>
    <s v="Spring Break"/>
    <x v="1"/>
    <m/>
  </r>
  <r>
    <x v="1"/>
    <n v="9"/>
    <s v="Spring Break"/>
    <x v="1"/>
    <m/>
  </r>
  <r>
    <x v="1"/>
    <n v="10"/>
    <s v="Organizing for meeting with preceptor"/>
    <x v="0"/>
    <n v="0.5"/>
  </r>
  <r>
    <x v="1"/>
    <n v="10"/>
    <s v="Weekly meeting with preceptor"/>
    <x v="0"/>
    <n v="0.5"/>
  </r>
  <r>
    <x v="1"/>
    <n v="11"/>
    <s v="Organizing for meeting with preceptor"/>
    <x v="0"/>
    <n v="0.5"/>
  </r>
  <r>
    <x v="1"/>
    <n v="11"/>
    <s v="Weekly meeting with preceptor"/>
    <x v="0"/>
    <n v="0.5"/>
  </r>
  <r>
    <x v="1"/>
    <n v="12"/>
    <s v="Organizing for meeting with preceptor"/>
    <x v="0"/>
    <n v="0.5"/>
  </r>
  <r>
    <x v="1"/>
    <n v="12"/>
    <s v="Weekly meeting with preceptor"/>
    <x v="0"/>
    <n v="0.5"/>
  </r>
  <r>
    <x v="1"/>
    <n v="13"/>
    <s v="Organizing for meeting with preceptor"/>
    <x v="0"/>
    <n v="0.5"/>
  </r>
  <r>
    <x v="1"/>
    <n v="13"/>
    <s v="Weekly meeting with preceptor"/>
    <x v="0"/>
    <n v="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6F6469-B99F-4B3C-942A-409F32109C8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ject Phases">
  <location ref="A3:F39" firstHeaderRow="0" firstDataRow="1" firstDataCol="1"/>
  <pivotFields count="20">
    <pivotField dataField="1" showAll="0"/>
    <pivotField axis="axisRow" showAll="0" sortType="ascending">
      <items count="34">
        <item x="6"/>
        <item x="3"/>
        <item x="5"/>
        <item x="4"/>
        <item x="0"/>
        <item x="2"/>
        <item x="1"/>
        <item m="1" x="32"/>
        <item m="1" x="31"/>
        <item m="1" x="30"/>
        <item x="7"/>
        <item x="8"/>
        <item x="9"/>
        <item x="10"/>
        <item x="11"/>
        <item x="12"/>
        <item x="13"/>
        <item x="14"/>
        <item x="15"/>
        <item x="16"/>
        <item x="17"/>
        <item x="18"/>
        <item x="19"/>
        <item x="20"/>
        <item x="21"/>
        <item x="22"/>
        <item x="23"/>
        <item x="24"/>
        <item x="25"/>
        <item x="26"/>
        <item x="27"/>
        <item x="28"/>
        <item x="29"/>
        <item t="default"/>
      </items>
      <autoSortScope>
        <pivotArea dataOnly="0" outline="0" fieldPosition="0">
          <references count="1">
            <reference field="4294967294" count="1" selected="0">
              <x v="1"/>
            </reference>
          </references>
        </pivotArea>
      </autoSortScope>
    </pivotField>
    <pivotField showAll="0"/>
    <pivotField axis="axisRow" showAll="0" sortType="ascending">
      <items count="6">
        <item x="1"/>
        <item x="0"/>
        <item x="3"/>
        <item x="2"/>
        <item x="4"/>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numFmtId="9" showAll="0"/>
    <pivotField showAll="0"/>
    <pivotField showAll="0"/>
    <pivotField showAll="0"/>
    <pivotField showAll="0"/>
    <pivotField showAll="0"/>
    <pivotField showAll="0"/>
    <pivotField dataField="1" showAll="0"/>
    <pivotField dataField="1" numFmtId="14" showAll="0"/>
    <pivotField dataField="1" numFmtId="14" showAll="0"/>
    <pivotField showAll="0"/>
    <pivotField showAll="0"/>
    <pivotField showAll="0"/>
  </pivotFields>
  <rowFields count="2">
    <field x="3"/>
    <field x="1"/>
  </rowFields>
  <rowItems count="36">
    <i>
      <x/>
    </i>
    <i r="1">
      <x/>
    </i>
    <i r="1">
      <x v="2"/>
    </i>
    <i r="1">
      <x v="3"/>
    </i>
    <i r="1">
      <x v="1"/>
    </i>
    <i>
      <x v="1"/>
    </i>
    <i r="1">
      <x v="4"/>
    </i>
    <i r="1">
      <x v="6"/>
    </i>
    <i r="1">
      <x v="5"/>
    </i>
    <i>
      <x v="3"/>
    </i>
    <i r="1">
      <x v="10"/>
    </i>
    <i>
      <x v="2"/>
    </i>
    <i r="1">
      <x v="11"/>
    </i>
    <i r="1">
      <x v="12"/>
    </i>
    <i r="1">
      <x v="13"/>
    </i>
    <i r="1">
      <x v="14"/>
    </i>
    <i r="1">
      <x v="15"/>
    </i>
    <i r="1">
      <x v="16"/>
    </i>
    <i r="1">
      <x v="17"/>
    </i>
    <i r="1">
      <x v="18"/>
    </i>
    <i r="1">
      <x v="19"/>
    </i>
    <i r="1">
      <x v="20"/>
    </i>
    <i r="1">
      <x v="21"/>
    </i>
    <i r="1">
      <x v="22"/>
    </i>
    <i r="1">
      <x v="23"/>
    </i>
    <i r="1">
      <x v="24"/>
    </i>
    <i r="1">
      <x v="25"/>
    </i>
    <i r="1">
      <x v="26"/>
    </i>
    <i r="1">
      <x v="27"/>
    </i>
    <i r="1">
      <x v="30"/>
    </i>
    <i r="1">
      <x v="31"/>
    </i>
    <i>
      <x v="4"/>
    </i>
    <i r="1">
      <x v="28"/>
    </i>
    <i r="1">
      <x v="29"/>
    </i>
    <i r="1">
      <x v="32"/>
    </i>
    <i t="grand">
      <x/>
    </i>
  </rowItems>
  <colFields count="1">
    <field x="-2"/>
  </colFields>
  <colItems count="5">
    <i>
      <x/>
    </i>
    <i i="1">
      <x v="1"/>
    </i>
    <i i="2">
      <x v="2"/>
    </i>
    <i i="3">
      <x v="3"/>
    </i>
    <i i="4">
      <x v="4"/>
    </i>
  </colItems>
  <dataFields count="5">
    <dataField name="Count" fld="0" subtotal="count" baseField="3" baseItem="0"/>
    <dataField name="Start" fld="15" subtotal="min" baseField="3" baseItem="0" numFmtId="14"/>
    <dataField name="End" fld="16" subtotal="max" baseField="3" baseItem="0" numFmtId="14"/>
    <dataField name="% Complete" fld="7" subtotal="average" baseField="3" baseItem="0" numFmtId="9"/>
    <dataField name="Days Left" fld="14" baseField="0" baseItem="0"/>
  </dataFields>
  <formats count="3">
    <format dxfId="58">
      <pivotArea field="3" type="button" dataOnly="0" labelOnly="1" outline="0" axis="axisRow" fieldPosition="0"/>
    </format>
    <format dxfId="57">
      <pivotArea dataOnly="0" labelOnly="1" outline="0" fieldPosition="0">
        <references count="1">
          <reference field="4294967294" count="5">
            <x v="0"/>
            <x v="1"/>
            <x v="2"/>
            <x v="3"/>
            <x v="4"/>
          </reference>
        </references>
      </pivotArea>
    </format>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22A07B-4E5D-43B3-AA96-DB2FDF625C89}"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5">
    <pivotField axis="axisRow" showAll="0">
      <items count="3">
        <item x="0"/>
        <item x="1"/>
        <item t="default"/>
      </items>
    </pivotField>
    <pivotField showAll="0"/>
    <pivotField showAll="0"/>
    <pivotField axis="axisRow" showAll="0">
      <items count="3">
        <item x="0"/>
        <item x="1"/>
        <item t="default"/>
      </items>
    </pivotField>
    <pivotField dataField="1" showAll="0"/>
  </pivotFields>
  <rowFields count="2">
    <field x="0"/>
    <field x="3"/>
  </rowFields>
  <rowItems count="7">
    <i>
      <x/>
    </i>
    <i r="1">
      <x/>
    </i>
    <i r="1">
      <x v="1"/>
    </i>
    <i>
      <x v="1"/>
    </i>
    <i r="1">
      <x/>
    </i>
    <i r="1">
      <x v="1"/>
    </i>
    <i t="grand">
      <x/>
    </i>
  </rowItems>
  <colItems count="1">
    <i/>
  </colItems>
  <dataFields count="1">
    <dataField name="Sum of Time in # of hour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B2F02A-DC6C-4008-9F73-46BD7B58AA07}" name="Table3" displayName="Table3" ref="A1:E40" totalsRowShown="0" headerRowDxfId="112" dataDxfId="111">
  <autoFilter ref="A1:E40" xr:uid="{9FB2F02A-DC6C-4008-9F73-46BD7B58AA07}">
    <filterColumn colId="0" hiddenButton="1"/>
    <filterColumn colId="1" hiddenButton="1"/>
    <filterColumn colId="2" hiddenButton="1"/>
    <filterColumn colId="3" hiddenButton="1"/>
    <filterColumn colId="4" hiddenButton="1"/>
  </autoFilter>
  <tableColumns count="5">
    <tableColumn id="1" xr3:uid="{B8D68E31-5E36-493A-B438-1B21C2E2EFB6}" name="Employee ID" dataDxfId="110"/>
    <tableColumn id="2" xr3:uid="{CA314A96-8E4D-423D-98AE-627B8A875580}" name="Name" dataDxfId="109"/>
    <tableColumn id="3" xr3:uid="{0EC9ECFD-08BE-4C9B-9C04-8284FA1A8B42}" name="Title" dataDxfId="108"/>
    <tableColumn id="4" xr3:uid="{8A0DB824-151D-48C7-8553-0EAAD4806CB6}" name="Manager ID" dataDxfId="107"/>
    <tableColumn id="5" xr3:uid="{0CDD90A3-F5C1-4020-A496-5D0D623FD027}" name="Role Type" dataDxfId="1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C396AD-E1C3-48EF-BAE5-8DF5A685711E}" name="Table1" displayName="Table1" ref="A1:E36" totalsRowShown="0" headerRowDxfId="105" dataDxfId="104">
  <autoFilter ref="A1:E36" xr:uid="{33C396AD-E1C3-48EF-BAE5-8DF5A685711E}">
    <filterColumn colId="0" hiddenButton="1"/>
    <filterColumn colId="1" hiddenButton="1"/>
    <filterColumn colId="2" hiddenButton="1"/>
    <filterColumn colId="3" hiddenButton="1"/>
    <filterColumn colId="4" hiddenButton="1"/>
  </autoFilter>
  <tableColumns count="5">
    <tableColumn id="1" xr3:uid="{4F3FB707-C9FB-403B-BC11-D0CC591FFEFA}" name="Employee ID" dataDxfId="103"/>
    <tableColumn id="2" xr3:uid="{8BD34739-1B8B-45FD-A142-7314AAEABA13}" name="Name" dataDxfId="102"/>
    <tableColumn id="3" xr3:uid="{3E36F5AF-5F6D-4D00-BD7D-C9D165AFC5EA}" name="Title" dataDxfId="101"/>
    <tableColumn id="4" xr3:uid="{3B09B06E-BA15-45DA-9E25-6CFEFCCD98A3}" name="Manager ID" dataDxfId="100"/>
    <tableColumn id="5" xr3:uid="{F887EB04-55E3-445E-ADED-A95F88EEFA98}" name="Role Type" dataDxfId="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177F57A-76D2-4F43-BBA9-529936D12B5A}" name="Table10" displayName="Table10" ref="A1:E21" totalsRowShown="0" headerRowDxfId="98">
  <autoFilter ref="A1:E21" xr:uid="{3177F57A-76D2-4F43-BBA9-529936D12B5A}">
    <filterColumn colId="0" hiddenButton="1"/>
    <filterColumn colId="1" hiddenButton="1"/>
    <filterColumn colId="2" hiddenButton="1"/>
    <filterColumn colId="3" hiddenButton="1"/>
    <filterColumn colId="4" hiddenButton="1"/>
  </autoFilter>
  <tableColumns count="5">
    <tableColumn id="1" xr3:uid="{79E99BFE-B1FF-4313-B8BE-004FB400B75E}" name="Employee ID" dataDxfId="46"/>
    <tableColumn id="2" xr3:uid="{19A04ED1-6D5F-417A-BF8B-7E08E9624D84}" name="Name" dataDxfId="48"/>
    <tableColumn id="3" xr3:uid="{573A6DED-10AA-4C72-A656-E1B48BF3D021}" name="Title" dataDxfId="47"/>
    <tableColumn id="4" xr3:uid="{7B65062E-7DFB-4A18-B9C3-109A47F44043}" name="Manager ID" dataDxfId="45"/>
    <tableColumn id="5" xr3:uid="{8C5C5598-2D43-483B-BEAB-98DC9C57734B}" name="Role Type" dataDxfId="9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23F433-3C13-44C5-AA13-D17C633DD248}" name="TaskTable" displayName="TaskTable" ref="B19:U49" totalsRowShown="0" headerRowDxfId="96">
  <autoFilter ref="B19:U49" xr:uid="{0C23F433-3C13-44C5-AA13-D17C633DD248}"/>
  <tableColumns count="20">
    <tableColumn id="1" xr3:uid="{839E9A1A-B92A-4321-90D2-9613DF0DB1F6}" name="ID" dataDxfId="95"/>
    <tableColumn id="2" xr3:uid="{14DAB949-E635-4F49-9C11-AADD562D6A20}" name="Task_x000a_Short Description"/>
    <tableColumn id="3" xr3:uid="{7E30294B-3EAB-4E76-9BCE-6E39162D71D1}" name="Task_x000a_Notes"/>
    <tableColumn id="4" xr3:uid="{173EEB0B-948C-46FF-B464-5D4C8E186484}" name="Task_x000a_Group" dataDxfId="94"/>
    <tableColumn id="5" xr3:uid="{6C9F2011-8C53-4808-81AF-1E258B106201}" name="Assignee" dataDxfId="93"/>
    <tableColumn id="6" xr3:uid="{33D21354-17B3-46E7-90EB-D32B66F0AE98}" name="Due_x000a_Date" dataDxfId="92"/>
    <tableColumn id="7" xr3:uid="{6D4E0075-620F-4791-BCFC-C9862D844142}" name="Status" dataDxfId="91"/>
    <tableColumn id="8" xr3:uid="{374D11E1-65DE-4844-94D1-50BB8E5A9AC9}" name="Percent_x000a_Complete" dataDxfId="90"/>
    <tableColumn id="9" xr3:uid="{1390C4F0-1D48-4C85-B9EF-0F9C1DC03880}" name="Independent_x000a_Start Date" dataDxfId="89"/>
    <tableColumn id="10" xr3:uid="{4B64B87D-0359-4446-BD4D-7DAEC2143884}" name="Independent_x000a_End Date" dataDxfId="88"/>
    <tableColumn id="11" xr3:uid="{58FE221A-4781-4137-ABA9-9D87CE798198}" name="Dependency_x000a_ID" dataDxfId="87"/>
    <tableColumn id="12" xr3:uid="{630267F6-9D9D-43E6-9E23-A3DDC589EB6D}" name="Dependency_x000a_Type" dataDxfId="86"/>
    <tableColumn id="13" xr3:uid="{08387B7D-32B0-4961-9481-09B23E976B36}" name="Dependency_x000a_Lag Days" dataDxfId="85"/>
    <tableColumn id="14" xr3:uid="{93CFA64F-700C-4085-BE3E-4CD794E31D06}" name="Planned_x000a_Workdays" dataDxfId="84"/>
    <tableColumn id="20" xr3:uid="{BC00A197-7621-4A5B-A533-B6BD52D275CB}" name="Planned_x000a_Remaining" dataDxfId="83">
      <calculatedColumnFormula array="1">IF(AND(TaskTable[[#This Row],[Percent
Complete]]&lt;&gt;""),Planned_Workdays_row-Planned_Workdays_row*TaskTable[[#This Row],[Percent
Complete]],Planned_Workdays_row)</calculatedColumnFormula>
    </tableColumn>
    <tableColumn id="15" xr3:uid="{49A87DA4-0A65-45D5-8C41-3CA69155E6C3}" name="Planned_x000a_Start" dataDxfId="82">
      <calculatedColumnFormula array="1">IFERROR(IF(IndStartDate&lt;&gt;"",IndStartDate,IF(IndEndDate&lt;&gt;"",plan_start_calculation,IF(DIDrow&lt;&gt;"",IF(OR(DTypeRow="FS",DTypeRow=""),fs_calculation,IF(DTypeRow="SS",ss_calculation,plan_start_calculation)),""))),"")</calculatedColumnFormula>
    </tableColumn>
    <tableColumn id="16" xr3:uid="{8B4C853B-BA2A-4FD1-AD9F-3513E0774F3B}" name="Planned_x000a_End" dataDxfId="81">
      <calculatedColumnFormula array="1">IFERROR(IF(IndStartDate&lt;&gt;"",plan_end_calculation,IF(IndEndDate&lt;&gt;"", IndEndDate,IF(DIDrow&lt;&gt;"",
                                                                                                        IF(DTypeRow="SF",sf_calculation,
                                                                                                        IF(DTypeRow="FF",ff_calculation,
                                                                                                        plan_end_calculation)),""))),"")</calculatedColumnFormula>
    </tableColumn>
    <tableColumn id="17" xr3:uid="{6961967D-AA02-45D0-AA8C-686B5EA586CB}" name="Actual_x000a_Start" dataDxfId="80">
      <calculatedColumnFormula>TaskTable[[#This Row],[Planned
Start]]+2</calculatedColumnFormula>
    </tableColumn>
    <tableColumn id="18" xr3:uid="{2786E86A-6590-443D-97B4-8A5F94F5F489}" name="Actual_x000a_End" dataDxfId="79">
      <calculatedColumnFormula>TaskTable[[#This Row],[Planned
End]]+2</calculatedColumnFormula>
    </tableColumn>
    <tableColumn id="19" xr3:uid="{5352A32C-01AF-47E5-B559-6FF026F8A8A2}" name="Actual_x000a_Workdays" dataDxfId="78">
      <calculatedColumnFormula>IF(AND(TaskTable[[#This Row],[Actual
Start]]&lt;&gt;"",TaskTable[[#This Row],[Actual
End]]&lt;&gt;""),NETWORKDAYS(TaskTable[[#This Row],[Actual
Start]],TaskTable[[#This Row],[Actual
End]],Holidaysdd),"")</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690BF3-8AF0-4C78-94E7-782D51027095}" name="TaskTable3" displayName="TaskTable3" ref="B19:U20" totalsRowShown="0" headerRowDxfId="77">
  <autoFilter ref="B19:U20" xr:uid="{0C23F433-3C13-44C5-AA13-D17C633DD248}"/>
  <tableColumns count="20">
    <tableColumn id="1" xr3:uid="{02B0E67D-6C66-4AED-8084-0C15DB83ECC5}" name="ID" dataDxfId="76"/>
    <tableColumn id="2" xr3:uid="{EC83EA01-D1C5-46E1-8E46-4C3FBCECB8F9}" name="Task_x000a_Short Description"/>
    <tableColumn id="3" xr3:uid="{D0C1D03B-BF2B-4F42-9BFD-D7A569B6AFF8}" name="Task_x000a_Notes"/>
    <tableColumn id="4" xr3:uid="{D2E2B6AC-68F2-4315-AC34-3B0324D06ED6}" name="Task_x000a_Group" dataDxfId="75"/>
    <tableColumn id="5" xr3:uid="{C510DAD2-2C68-45DC-A3F9-FCE11F9EF63F}" name="Assignee" dataDxfId="74"/>
    <tableColumn id="6" xr3:uid="{068A5F9C-2DBD-45EA-9203-FF54D0271152}" name="Due_x000a_Date" dataDxfId="73"/>
    <tableColumn id="7" xr3:uid="{1394F854-B4E9-44F9-B43B-6031F9B08F82}" name="Status" dataDxfId="72"/>
    <tableColumn id="8" xr3:uid="{A4C81B7D-3F73-46CD-80BA-A5B5BCA1E189}" name="Percent_x000a_Complete" dataDxfId="71"/>
    <tableColumn id="9" xr3:uid="{14E0715A-AB22-46E1-B52D-05EA932B0B48}" name="Independent_x000a_Start Date" dataDxfId="70"/>
    <tableColumn id="10" xr3:uid="{18A72BC3-4AF8-494A-B17D-D0209D44C4C7}" name="Independent_x000a_End Date" dataDxfId="69"/>
    <tableColumn id="11" xr3:uid="{096EBBA7-B33D-463D-A660-47E0378F8200}" name="Dependency_x000a_ID" dataDxfId="68"/>
    <tableColumn id="12" xr3:uid="{97E14CBD-C481-402E-B742-5B573D01CEA9}" name="Dependency_x000a_Type" dataDxfId="67"/>
    <tableColumn id="13" xr3:uid="{4EE321F0-96DB-43C3-9807-8369DACA6CC4}" name="Dependency_x000a_Lag Days" dataDxfId="66"/>
    <tableColumn id="14" xr3:uid="{48D28821-E276-4FE6-848B-2C7CDB45AE62}" name="Planned_x000a_Workdays" dataDxfId="65"/>
    <tableColumn id="20" xr3:uid="{7A68BD39-2F48-400A-8396-AFE05FEF0AE8}" name="Planned_x000a_Remaining" dataDxfId="64">
      <calculatedColumnFormula array="1">IF(AND(TaskTable3[[#This Row],[Percent
Complete]]&lt;&gt;""),Planned_Workdays_row-Planned_Workdays_row*TaskTable3[[#This Row],[Percent
Complete]],Planned_Workdays_row)</calculatedColumnFormula>
    </tableColumn>
    <tableColumn id="15" xr3:uid="{2EE5E0CE-20F8-4CFE-8485-B899F588ACF3}" name="Planned_x000a_Start" dataDxfId="63">
      <calculatedColumnFormula array="1">IFERROR(IF(IndStartDate&lt;&gt;"",IndStartDate,IF(IndEndDate&lt;&gt;"",plan_start_calculation,IF(DIDrow&lt;&gt;"",IF(OR(DTypeRow="FS",DTypeRow=""),fs_calculation,IF(DTypeRow="SS",ss_calculation,plan_start_calculation)),""))),"")</calculatedColumnFormula>
    </tableColumn>
    <tableColumn id="16" xr3:uid="{69FDB09B-EDD7-4095-885D-75FCAB2D2F9F}" name="Planned_x000a_End" dataDxfId="62">
      <calculatedColumnFormula array="1">IFERROR(IF(IndStartDate&lt;&gt;"",plan_end_calculation,IF(IndEndDate&lt;&gt;"", IndEndDate,IF(DIDrow&lt;&gt;"",
                                                                                                        IF(DTypeRow="SF",sf_calculation,
                                                                                                        IF(DTypeRow="FF",ff_calculation,
                                                                                                        plan_end_calculation)),""))),"")</calculatedColumnFormula>
    </tableColumn>
    <tableColumn id="17" xr3:uid="{D32522B9-6303-4FD2-8360-3E72F61D73E0}" name="Actual_x000a_Start" dataDxfId="61">
      <calculatedColumnFormula>TaskTable3[[#This Row],[Planned
Start]]+2</calculatedColumnFormula>
    </tableColumn>
    <tableColumn id="18" xr3:uid="{3A57BD1A-8B70-4EF6-A1FB-F985308AC243}" name="Actual_x000a_End" dataDxfId="60">
      <calculatedColumnFormula>TaskTable3[[#This Row],[Planned
End]]+2</calculatedColumnFormula>
    </tableColumn>
    <tableColumn id="19" xr3:uid="{187A044D-3E1D-48C5-A4B7-441989C564A5}" name="Actual_x000a_Workdays" dataDxfId="59">
      <calculatedColumnFormula>IF(AND(TaskTable3[[#This Row],[Actual
Start]]&lt;&gt;"",TaskTable3[[#This Row],[Actual
End]]&lt;&gt;""),NETWORKDAYS(TaskTable3[[#This Row],[Actual
Start]],TaskTable3[[#This Row],[Actual
End]],Holidaysdd),"")</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E7FB1A-7F48-4A50-A015-C35E9FEFD149}" name="StatusTable" displayName="StatusTable" ref="D2:D7" totalsRowShown="0">
  <autoFilter ref="D2:D7" xr:uid="{55E7FB1A-7F48-4A50-A015-C35E9FEFD149}"/>
  <tableColumns count="1">
    <tableColumn id="1" xr3:uid="{5AC5AE5D-E7F4-444F-8568-EE040CB4461A}" name="Statu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4A95F2-5F2B-430B-A7DA-A9496AB15ECF}" name="AssigneeTable" displayName="AssigneeTable" ref="F2:F3" totalsRowShown="0">
  <autoFilter ref="F2:F3" xr:uid="{304A95F2-5F2B-430B-A7DA-A9496AB15ECF}"/>
  <tableColumns count="1">
    <tableColumn id="1" xr3:uid="{16685E35-D2C8-4568-BA1B-2EE00DA45082}" name="Assigne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633D4CF-EDA1-483D-AFA0-DC0AE7161580}" name="TaskGroupTable" displayName="TaskGroupTable" ref="H2:H12" totalsRowShown="0">
  <autoFilter ref="H2:H12" xr:uid="{9633D4CF-EDA1-483D-AFA0-DC0AE7161580}"/>
  <tableColumns count="1">
    <tableColumn id="1" xr3:uid="{0A571C5E-D784-4CCF-98B1-AC096DC5C9B8}" name="TaskGroup"/>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ABDA80-BA2F-418F-BE30-09E50BE22D58}" name="HolidaysTable" displayName="HolidaysTable" ref="J2:J44" totalsRowShown="0">
  <autoFilter ref="J2:J44" xr:uid="{E7ABDA80-BA2F-418F-BE30-09E50BE22D58}"/>
  <tableColumns count="1">
    <tableColumn id="1" xr3:uid="{AA1A2095-60CC-41B3-9AA7-86AE33D4A7B2}" name="Holidays" dataDxfId="5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33FB4E-2E3F-4EC8-B2BB-DD2FD031CB09}" name="NextIdTable" displayName="NextIdTable" ref="B2:B3" totalsRowShown="0">
  <autoFilter ref="B2:B3" xr:uid="{6B33FB4E-2E3F-4EC8-B2BB-DD2FD031CB09}"/>
  <tableColumns count="1">
    <tableColumn id="1" xr3:uid="{A1547E69-FD10-4512-B41D-CAC165B5CAC8}" name="NextID">
      <calculatedColumnFormula>MAX(IDcol)+1</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F5D7B17-7164-479D-A65F-F9CDBBEDDDB0}" name="HoursLogTable" displayName="HoursLogTable" ref="A13:E63" totalsRowShown="0" headerRowDxfId="54">
  <autoFilter ref="A13:E63" xr:uid="{5D498FB0-69D8-4E49-8C8B-83DC9E257995}"/>
  <tableColumns count="5">
    <tableColumn id="1" xr3:uid="{311C9418-11EE-4EC4-BE47-75FF06C338F4}" name="Semester" dataDxfId="53"/>
    <tableColumn id="2" xr3:uid="{8CEE3FED-A8B4-4499-8F22-4ACA3B7B677C}" name="Week" dataDxfId="52"/>
    <tableColumn id="3" xr3:uid="{9B0C0143-2FCB-4396-8BC7-E17CB4F047E8}" name="Briefly describe your activities and which goal the activity was related to, if any." dataDxfId="51"/>
    <tableColumn id="4" xr3:uid="{E32CA8C8-672F-4056-B600-2362F2E893A3}" name="Goal" dataDxfId="50"/>
    <tableColumn id="5" xr3:uid="{7049BFBB-A87E-4E4A-9942-4E6B4F913438}" name="Time in # of hours" dataDxfId="49"/>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2.png"/></Relationships>
</file>

<file path=xl/webextensions/_rels/webextension3.xml.rels><?xml version="1.0" encoding="UTF-8" standalone="yes"?>
<Relationships xmlns="http://schemas.openxmlformats.org/package/2006/relationships"><Relationship Id="rId1" Type="http://schemas.openxmlformats.org/officeDocument/2006/relationships/image" Target="../media/image3.png"/></Relationships>
</file>

<file path=xl/webextensions/webextension1.xml><?xml version="1.0" encoding="utf-8"?>
<we:webextension xmlns:we="http://schemas.microsoft.com/office/webextensions/webextension/2010/11" id="{A7ED1596-728A-4995-818A-69F4BC4C6757}">
  <we:reference id="wa104381973" version="1.0.0.4" store="en-US" storeType="OMEX"/>
  <we:alternateReferences>
    <we:reference id="wa104381973" version="1.0.0.4" store="wa104381973" storeType="OMEX"/>
  </we:alternateReferences>
  <we:properties>
    <we:property name="addinIntsanceKey" value="&quot;0d6b8e88-5427-45f7-915d-39ec78f14b82&quot;"/>
    <we:property name="fileInfo" value="{&quot;webURL&quot;:&quot;https://uofutah-my.sharepoint.com/personal/u0396993_umail_utah_edu/_layouts/Doc.aspx?sourcedoc=%7BBAEE5310-CEB7-4D34-8773-C0B45841F53E%7D&amp;file=Drawing%203.vsdx&amp;action=default&amp;mobileredirect=true&quot;,&quot;driveID&quot;:&quot;b!GhfY_zJV5Eu2I80hgqoxjW70J4xlqXVFvzEyZeioz2OyzHQbATa8QpQYEADRXe7o&quot;,&quot;docID&quot;:&quot;01AMSOYTQQKPXLVN6OGRGYO46AWRMED5J6&quot;,&quot;fileName&quot;:&quot;Drawing 3.vsdx&quot;}"/>
    <we:property name="tableName" value="&quot;Table3&quot;"/>
    <we:property name="tableValues" value="[[&quot;Employee ID&quot;,&quot;Name&quot;,&quot;Title&quot;,&quot;Manager ID&quot;,&quot;Role Type&quot;],[0,&quot;Capstone&quot;,&quot;Overview&quot;,&quot;&quot;,&quot;&quot;],[1,&quot;Project Proposal&quot;,&quot;Deliverable&quot;,0,&quot;&quot;],[2,&quot;Site Selection&quot;,&quot;Task&quot;,1,&quot;&quot;],[3,&quot;Site Training &amp; Preparation&quot;,&quot;Task&quot;,1,&quot;&quot;],[4,&quot;Initial Understanding&quot;,&quot;Task&quot;,1,&quot;&quot;],[5,&quot;Project Kickoff Meeting&quot;,&quot;Sub-task&quot;,4,&quot;&quot;],[6,&quot;A3 Template&quot;,&quot;Sub-task&quot;,4,&quot;&quot;],[7,&quot;Monitoring &amp; Reporting&quot;,&quot;Sub-task&quot;,4,&quot;&quot;],[8,&quot;Closer Review&quot;,&quot;Task&quot;,1,&quot;&quot;],[9,&quot;Problem Statement&quot;,&quot;Sub-task&quot;,8,&quot;&quot;],[10,&quot;Literature Search&quot;,&quot;Sub-task&quot;,8,&quot;&quot;],[11,&quot;Specific Aim &amp; Objectives&quot;,&quot;Sub-task&quot;,8,&quot;&quot;],[12,&quot;Context&quot;,&quot;Sub-task&quot;,8,&quot;&quot;],[13,&quot;Framework&quot;,&quot;Sub-task&quot;,8,&quot;&quot;],[14,&quot;Methods &amp; Deliverables&quot;,&quot;Sub-task&quot;,8,&quot;&quot;],[15,&quot;Instruments&quot;,&quot;Sub-task&quot;,8,&quot;&quot;],[16,&quot;Work Breakdown Structure&quot;,&quot;Sub-task&quot;,8,&quot;&quot;],[17,&quot;Project Timeline&quot;,&quot;Sub-task&quot;,8,&quot;&quot;],[18,&quot;Proposal Submission&quot;,&quot;Sub-task&quot;,8,&quot;&quot;],[19,&quot;Proposal Approval&quot;,&quot;Sub-task&quot;,8,&quot;&quot;],[20,&quot;Practicum Project&quot;,&quot;Deliverable&quot;,0,&quot;&quot;],[21,&quot;Objective 1&quot;,&quot;Task&quot;,20,&quot;&quot;],[22,&quot;Objective 2&quot;,&quot;Task&quot;,20,&quot;&quot;],[23,&quot;Objective 3&quot;,&quot;Task&quot;,20,&quot;&quot;],[24,&quot;Final Paper&quot;,&quot;Deliverable&quot;,0,&quot;&quot;],[25,&quot;Paper introduction part 1&quot;,&quot;Task&quot;,24,&quot;&quot;],[26,&quot;Paper introduction part 2&quot;,&quot;Task&quot;,24,&quot;&quot;],[27,&quot;Paper methods part 1&quot;,&quot;Task&quot;,24,&quot;&quot;],[28,&quot;Paper methods part 2&quot;,&quot;Task&quot;,24,&quot;&quot;],[29,&quot;Paper methods part 3&quot;,&quot;Task&quot;,24,&quot;&quot;],[30,&quot;Paper results&quot;,&quot;Task&quot;,24,&quot;&quot;],[31,&quot;Paper discussion &amp; conclusion&quot;,&quot;Task&quot;,24,&quot;&quot;],[32,&quot;Full draft of paper and abstract&quot;,&quot;Task&quot;,24,&quot;&quot;],[33,&quot;Review by Assistant Dean&quot;,&quot;Task&quot;,24,&quot;&quot;],[34,&quot;Review by Associate Dean&quot;,&quot;Task&quot;,24,&quot;&quot;],[35,&quot;Final Presentation&quot;,&quot;Deliverable&quot;,0,&quot;&quot;],[36,&quot;Draft slide deck for presentation&quot;,&quot;Task&quot;,35,&quot;&quot;],[37,&quot;Oral presentation day&quot;,&quot;Task&quot;,35,&quot;&quot;],[38,&quot;Final poster&quot;,&quot;Task&quot;,35,&quot;&quot;]]"/>
    <we:property name="DiagramType" value="&quot;OrgChart&quot;"/>
    <we:property name="sourceDataType" value="0"/>
    <we:property name="templateID" value="&quot;TM34188351&quot;"/>
    <we:property name="DVSettings" value="{&quot;shapeBinding&quot;:{&quot;altTextColumn&quot;:&quot;Title&quot;,&quot;indexColumn&quot;:&quot;Employee ID&quot;,&quot;shapeLabelColumn&quot;:&quot;Name&quot;,&quot;shapeTypeColumn&quot;:&quot;Role Type&quot;},&quot;connectorBinding&quot;:{&quot;delimiter&quot;:&quot;,&quot;,&quot;connectorDirection&quot;:&quot;FromTarget&quot;,&quot;connectorLabelColumn&quot;:&quot;&quot;,&quot;connectorBindingType&quot;:&quot;Column&quot;,&quot;targetIndexColumn&quot;:&quot;Manager ID&quot;},&quot;layout&quot;:&quot;OrgChart_Hybrid_HorizontalCenter_VerticalRight&quot;,&quot;masterSelector&quot;:{&quot;masterMappings&quot;:[{&quot;shapeType&quot;:&quot;Executive&quot;,&quot;stencil&quot;:&quot;basicorgchart_u.vssx&quot;,&quot;master&quot;:&quot;Executive&quot;},{&quot;shapeType&quot;:&quot;Manager&quot;,&quot;stencil&quot;:&quot;basicorgchart_u.vssx&quot;,&quot;master&quot;:&quot;Manager&quot;},{&quot;shapeType&quot;:&quot;Position&quot;,&quot;stencil&quot;:&quot;basicorgchart_u.vssx&quot;,&quot;master&quot;:&quot;Staff&quot;},{&quot;shapeType&quot;:&quot;Assistant&quot;,&quot;stencil&quot;:&quot;basicorgchart_u.vssx&quot;,&quot;master&quot;:&quot;Assistant&quot;},{&quot;shapeType&quot;:&quot;Staff&quot;,&quot;stencil&quot;:&quot;basicorgchart_u.vssx&quot;,&quot;master&quot;:&quot;Staff&quot;},{&quot;shapeType&quot;:&quot;Consultant&quot;,&quot;stencil&quot;:&quot;basicorgchart_u.vssx&quot;,&quot;master&quot;:&quot;Consultant&quot;},{&quot;shapeType&quot;:&quot;Vacancy&quot;,&quot;stencil&quot;:&quot;basicorgchart_u.vssx&quot;,&quot;master&quot;:&quot;Vacancy&quot;}],&quot;defaultMaster&quot;:&quot;Staff&quot;,&quot;defaultMasterStencil&quot;:&quot;basicorgchart_u.vssx&quot;}}"/>
    <we:property name="containerID" value="&quot;1&quot;"/>
    <we:property name="tableAddress" value="&quot;Sheet1!A1:E40&quot;"/>
    <we:property name="pageID" value="&quot;0&quot;"/>
    <we:property name="imageCacheV2" value="&quot;data:image/png;base64,iVBORw0KGgoAAAANSUhEUgAABUkAAAUuCAYAAABH7bfbAAAAAXNSR0IArs4c6QAAIABJREFUeF7svQm8VlW9///lAIdZGR3AuRwCSxzQ7rUyLCKnMps0ckgtr+aAiQIqXpQ0Nf1JaqiJSoappdyy5FL+vV1NjOuA4FimOZEDGqKgCBzh/1ob1+M6+zzP2WvvZz3r2Xuv93m9et0rzxrf37W/3+/+7LXX7jLy4Mu26dWr29+O/PIercIfBCAAAQhAAAIQgAAEIAABCEAAAhCAAAQgAIHACHRRIunAjXs9dves4/oGNnemCwEIQAACEIAABCAAAQhAAAIQgAAEIAABCEBAEElZBBCAAAQgAAEIQAACEIAABCAAAQhAAAIQgEDQBBBJgzY/k4cABCAAAQhAAAIQgAAEIAABCEAAAhCAAAQQSVkDEIAABCAAAQhAAAIQgAAEIAABCEAAAhCAQNAEEEmDNj+ThwAEIAABCEAAAhCAAAQgAAEIQAACEIAABBBJWQMQgAAEIAABCEAAAhCAAAQgAAEIQAACEIBA0AQQSYM2P5OHAAQgAAEIQAACEIAABCAAAQhAAAIQgAAEEElZAxCAAAQgAAEIQAACEIAABCAAAQhAAAIQgEDQBBBJgzY/k4cABCAAAQhAII8EnnrlHTn/zhfaDe3oT22ex6EyppwS6N+7m+y2Vb+cjo5hQQACEIAABCAAgfwRQCTNn00YEQQgAAEIQAACgRNQIuklf3xJVq9dVyFxxbe2D5wK07clsGL1+/LG22tlt60RSW2ZUQ4CEIAABCAAAQggkrIGIAABCEAAAhCAQM4IIJLmzCAFGw4iacEMxnAhAAEIQAACEMgFAUTSXJiBQUAAAhCAAAQgAIEPCSCSshrqIYBIWg896kIAAhCAAAQgECoBRNJQLc+8IQABCEAAAhDILQFE0tyaphADQyQthJkYJAQgAAEIQAACOSOASJozgzAcCEAAAhCAAAQggEjKGqiHACJpPfSoCwEIQAACEIBAqAQQSUO1PPOGAAQgAAEIQCC3BBBJc2uaQgwMkbQQZmKQEIAABCAAAQjkjAAiac4MwnAgAAEIQAACEIAAIilroB4CiKT10KMuBCAAAQhAAAKhEkAkDdXyzBsCEIAABCAAgdwSyCKSvvD88zJ6771k+fI3pXefPrLoyadl8OAhuZ0jA2scAUTSxrGlZQhAAAIQgAAEyksAkbS8tmVmEIAABCAAAQgUlEBakXT1e+/JqJEjZJeRu8ovbrlNlGB6yUUXyBVX/SwzAd3m1Gk/kkO+/o3M7VDRPwFEUv/M6RECEIAABCAAgeITQCQtvg2ZAQQgAAEIQAACJSOQViS96cZZMnHCqR12j6p/P+n470V09O7SZ55+WiaMP0kGDhwk9/35nujff3vnH+TrBx8U7UKdeOYUOW3iZDnisK/LvLl3RnUPOOhLsvW228mMy6dH/63E2Ll3/UkWL3qkXVv633v17i1nTz6jUl7VV+Itf34IIJL64UwvEIAABCAAAQiUiwAiabnsyWwgAAEIQAACECgBAVciqUZh7godOmyY7D9mtMycNTsSP9UO1CUvvRT9/6aQadZZterdigjbr2+/qM64w4+SfUbvW2lr91F7Rq/7XzL9ClF9fO3gAyPRVpdnR6q/hYlI6o81PUEAAhCAAAQgUB4CiKTlsSUzgQAEIAABCECgJARciaQL7p8fiZj6T+0SVcKmFjD79x8Q7Rjt07ev3P3HP0Y7SZV4ql6vN0XShQsfkvn33hPtHu3e2hrV2WXkbu3aMsVQJarqHaxm3xPPmlISC+V7Goik+bYPo4MABCAAAQhAIJ8EEEnzaRdGBQEIQAACEIBAwATSiqT6o03HnXCiKCFSn0m6cf/+8sJz/4iEz2q7P/VOUrUrVNVTr+fPvOaqSAxtaWmJ6qgdoNV2kqp/r7Vj1Px3Ph7lfyEjkvpnTo8QgAAEIAABCBSfACJp8W3IDCAAAQhAAAIQKBmBtCKpmr65a9Q8f1TtJG1tbZXhI3aWsfsdEO3+PPiAsdF/L3pkYXS+6K677yGzrrs2oqh3kqr/X58rqup16SLtzihVr+arPmu9Vm+eSar6V8LrbnuMKpml8jkdRNJ82oVRQQACEIAABCCQbwKIpPm2D6ODAAQgAAEIQCBAAllEUltMprDJLk9basUqh0haLHsxWghAAAIQgAAE8kEAkTQfdmAUEIAABCAAAQhAoEIAkZTFUA8BRNJ66FEXAhCAAAQgAIFQCSCShmp55g0BCEAAAhCAQG4JNFIkze2kGZgzAoikzlDSEAQgAAEIQAACARFAJA3I2EwVAhCAAAQgAIFiEEAkLYad8jpKRNK8WoZxQQACEIAABCCQZwKIpHm2DmODAAQgAAEIQCBIAoikQZrd2aQRSZ2hpCEIQAACEIAABAIigEgakLGZKgQgAAEIQAACxSCQRSR95eWX5YRjj5KVK1dEkzz8qGPkiKOPdTbhNatXy/HHHiWXXjFD+vcf4KxdGnJPAJHUPVNahAAEIAABCECg/AQQSctvY2YIAQhAAAIQgEDBCKQVSZWA+b3vfFsmnT1Vdho+QuL/XbDpM9w6CSCS1gmQ6hCAAAQgAAEIBEkAkTRIszNpCEAAAhCAAATyTCCtSPr4o4vltlt/KVPPv6gyrXl3/k6WvvaarF27Vvb+9Gci8VTtNr3pxhtkwqSzRP1+6UUXROXV78d9/xS5YebV8sRjj8r2O+woW261Tbt66rdn//73yk7SeP3Nhg6THXf8mIz+/Bi5+qeXS+9evaOdrGpsCx960Omu1jzbLg9jQyTNgxUYAwQgAAEIQAACRSOASFo0izFeCEAAAhCAAARKTyCtSKoFUfP1ei1O7rbHqIqAqsRLJWQqwVSLpQrmdddcJdtu9xGZec1PZcbMWdHr9Kbwqupts+128uubb4pE0lXvrupQf6ONN4oE1jPPOU/OOXOirFu3Tqb96GKZ/fMbKmJr6Q2XkwkikubEEAwDAhCAAAQgAIFCEUAkLZS5GCwEIAABCEAAAiEQSCuSVtutqYXTQ8cdHp0l+qNLpsvkCeMjkXPJiy/KqSf+RzuURx7zXXl00aJI2OzRs2f0yr5ZL6n+aZPOikTU0yefLY8/tljeWv6WjNrrkzLn17fI5CnnRm3y54cAIqkfzvQCAQhAAAIQgEC5CCCSlsuezAYCEIAABCAAgRIQSCuSqtfoTznhe3LeBRdVPZNU7QRd9e67MmjQ4Mor8PHX81Ubl/34wopIqjCa9bTYqkXWeH1VXu1IfXPZv2T3UXvJkE02kWuv/qnsvseevGrveU0iknoGTncQgAAEIAABCJSCACJpKczIJCAAAQhAAAIQKBOBtCKpmrvaTWruDlWvvavzQfVvp48/US678upIRNUC6O233hz9/926dZPTJ0+ReXN/304kVW3qett95KPtvm6vBFSzvmq7ra1NJk0YL7N/NSd6Jd8Ubstkn7zPBZE07xZifBCAAAQgAAEI5JEAImkercKYIAABCEAAAhAImkAWkTRoYEy+HQFEUhYEBCAAAQhAAAIQSE8AkTQ9M2pAAAIQgAAEIACBhhJAJG0o3tI3jkhaehMzQQhAAAIQgAAEGkAAkbQBUGkSAhCAAAQgAAEI1EMAkbQeetRFJGUNQAACEIAABCAAgfQEEEnTM6MGBCAAAQhAAAIQaCgBRNKG4i1944ikpTcxE4QABCAAAQhAoAEEEEkbAJUmIQABCEAAAhCAQD0EEEnroUddRFLWAAQgAAEIQAACEEhPAJE0PTNqQAACEIAABCAAgYYSQCRtKN7SN45IWnoTM0EIQAACEIAABBpAAJG0AVBpEgIQgAAEIAABCNRDAJG0HnrURSRlDUAAAhCAAAQgAIH0BBBJ0zOjBgQgAAEIQAACEGgoASWSXjzvJVn7/rpKP1O/vG1D+yxa43+4f4mM/fctijZsL+NdvXadqP/ttnU/L/3RCQQgAAEIQAACECgDAUTSMliROUAAAhCAAAQgUCoCLy9fLTf932uyum2DSNqtpYt8aeTgUs2x3smcdMF8GXfQR+WTH9+03qZKWb93a1fZZlDPUs6NSUEAAhCAAAQgAIFGEEAkbQRV2oQABCAAAQhAAAIQaCiBz530Rzn5azvJl/fZqqH90DgEIAABCEAAAhCAQBgEEEnDsDOzhAAEIAABCEAAAqUigEhaKnMyGQhAAAIQgAAEINB0AoikTTcBA4AABCAAAQhAAAIQSEsAkTQtMcpDAAIQgAAEIAABCHRGAJGU9QEBCEAAAhCAAAQgUDgCiKSFMxkDhgAEIAABCEAAArkmgEiaa/MwOAhAAAIQgAAEIACBagQQSVkXEIAABCAAAQhAAAIuCSCSuqRJWxCAAAQgAAEIQAACXgggknrBTCcQgAAEIAABCEAgGAKIpMGYmolCAAIQgAAEIACB8hBAJC2PLZkJBCAAAQhAAAIQyAMBRNI8WIExQAACEIAABCAAAQikIoBImgoXhSEAAQhAAAIQgAAEEgggkjpaIpNmLJSXXnvHUWs0AwEIQAACEOhIYNmKNfL+++tAAwEIiMi699dLly5dpEsLOCDQGAI9uneVjfp0b0zjtAoBCECgDgJbbtpHLjxhtzpaoCoEIFCNACKpo3XxuRP/KDed+2lHrdEMBCAAAQhAoCOBcf/5Z5k+fhRoIAABEWlb10W6tayHBQQaQuDNt9fIjDl/k+mn4nMbAphGIQCBugionPDuK79QVxtUhgAEOhJAJHW0KpRIipNyBJNmIAABCECgKgFiDQsDAhCAgB8Cr/5rlZx2+UNsgvCDm14gAIGUBMgJUwKjOAQsCSCSWoJKKoaTSiLE7xCAAAQgUC8BYk29BKkPAQhAwI4AIqkdJ0pBAALNIUBO2Bzu9Fp+AoikjmyMk3IEkmYgAAEIQKAmAWINiwMCEICAHwKIpH440wsEIJCNADlhNm7UgkASAUTSJEKWv+OkLEFRDAIQgAAEMhMg1mRGR0UIQAACqQggkqbCRWEIQMAzAXJCz8DpLhgCiKSOTI2TcgSSZiAAAQhAoCYBYg2LAwIQgIAfAoikfjjTCwQgkI0AOWE2btSCQBIBRNIkQpa/46QsQVEMAhCAAAQyEyDWZEZHRQhAAAKpCCCSpsJFYQhAwDMBckLPwOkuGAKIpI5MjZNyBJJmIAABCECgJgFiDYsDAhCAgB8CiKR+ONMLBCCQjQA5YTZu1IJAEgFE0iRClr/jpCxBUQwCEIAABDITINZkRkdFCEAAAqkIIJKmwkVhCEDAMwFyQs/A6S4YAoikjkyNk3IEkmYgAAEIQKAmAWINiwMCEICAHwKIpH440wsEIJCNADlhNm7UgkASAUTSJEKWv+OkLEFRDAIQgAAEMhMg1mRGR0UIQAACqQggkqbCRWEIQMAzAXJCz8DpLhgCiKSOTI2TcgSSZiAAAQhAoCYBYg2LAwIQgIAfAoikfjjTCwQgkI0AOWE2btSCQBIBRNIkQp38fu8jr8lv7n0pKrH478tkl+0HRv//Z0ZuIgfvs1UdLVMVAhCAAAQgsIEAsYaVAAEIQMAfgd/c86Lcu2iprFm7Tp795wr52DYbR50fNmYbGTV8sL+B0BMEIACBGIFaOeHYvYbK2E8OhRcEIOCAACJpHRBXrmqTcefcK+r/6r+uLV3khil7y7AhvetomaoQgAAEIACBDQSINawECEAAAv4I/PP1d+U70+bL++vWVzoduFEPuencT0tr9xZ/A6EnCEAAAjEC1XJC5ZeUf1J+ij8IQKB+AoikdTL8+dxn5ca5z1ZaUU9wzvj2znW2SnUIQAACEIDAhwSINawGCEAAAv4IXDz7cfnDgpcrHZ7w1R3lq6O39jcAeoIABCBQg0A8J1S+Sfko/iAAATcEEEnr5Gg+zWEXaZ0wqQ4BCEAAAlUJEGtYGBCAAAT8ETB3k7KL1B93eoIABJIJmDkhu0iTeVECAmkJIJKmJValvH6awy5SBzBpAgIQgAAEqhIg1rAwIAABCPgjoHeTsovUH3N6ggAE7AjonJBdpHa8KAWBNAQQSdPQqlFWPc054tw/yxWn7cVZpA540gQEIAABCHQkQKxhVUAAAhDwR0DtJj3tJw/Jjf/5Kc4i9YedniAAAQsCKidUZydfM+mTnEVqwYsiEEhDwEokfeqVd+T8O19o1+7Rn9o8TT+lL/vqG+/KZoP5WFMtQ/fv3U1226pf6dcBE4QABLITINYksyPWdM6IWJO8higBAU1gzsLXRf1P/w3p1yoH7TIIQAaBN958TwYP6AmTGgS2HdxTth3cCz4QcE7g3qeXy8/u/fBc4N49WuTQUZs676fIDeKfOrfe5hu3ysc271NkEzP2JhGwFkkv+eNLsnrtusowr/jW9k0aMt0WjcCK1e/LG2+vld22RiQtmu0YLwR8ElAiKbHGJ/Fy9UWsKZc9mU3jCcRF0mEDesik/bZqfMf0UAoCr761Rnp2b0EkLYU18zcJJZLOuv9VWdO2QX/o26Or/Oir2+VvoIwolwT+9U5btHaGI5Lm0j55HxQiad4tVILxceNaAiMyBQh4IIBI6gFyibsg1pTYuEytIQQQSRuCNZhGEUmDMXVTJopI2hTspekUkbQ0pmzKRBBJm4I9rE65cQ3L3swWAlkJIJJmJUc9RYBYwzqAQDoCiKTpeFG6PQFEUlZEIwkgkjaSbvnbRiQtv40bOUNE0kbSpe2IADeuLAQIQMCGACKpDSXK1CJArGFtQCAdAUTSdLwojUjKGvBHAJHUH+sy9oRIWkar+psTIqk/1sH2xI1rsKZn4hBIRQCRNBUuCscIEGtYEhBIRwCRNB0vSiOSsgb8EUAk9ce6jD0hkpbRqv7mhEjqj3WwPXHjGqzpmTgEUhFAJE2Fi8KIpKwBCNRFAJG0LnzBV+Z1++CXQEMBIJI2FG/pG0ckLb2JGzpBRNKG4qVxRQCRlHUAAQjYEEAktaFEmVoEiDWsDQikI4BImo4XpdsTQCRlRTSSACJpI+mWv21E0vLbuJEzbIhI+sLzz8vovfeS5cvfjMa+y8hdZe5df5JevXsnzkXXvWT6FXLI17+RWL5WgXrGkLnTTiqq8Yzd9zPyy1/dLrvtMaoRXeS2TW5cc2saBgaBXBFIK5I20s8vuH++HHzA2Ch2ufbZ9YzbVYzMleEdDYZY4wgkzQRDIK1Iqvzi/mNGV/gccNCX5Psnn5raV1bLievxi8EYLGcTRSTNmUFKNpy0Iin+acMCaGT+WqQlhkhaJGvlb6wNE0m1IDho8JBIMD3uhBNl4llTnBNY/d57MmrkCJk67UftRFUzAWv0GGwmhUi6Vnbbup8NKspAAAKBEsgikrqKNbViSSNM4Ts++ZxbI3jZtolIakuKchDYQCCLSOri4VEtkdSVP8e+fgggkvrhHGovWUTSsvknm/zNpkyIawiRNESru5tzw0XST4zcVY447OvStWvX6GnzhPEnycCBg2TFirdl1933kFnXXRvNRu82Xbp0aSSq6p2kZ08+Q2ZcPj0qo55Y/+KW28T8NxOF/l39m5mAdTYGtUvo/GlTK32ocUw5d5qcc+akaJz3/fke6d2njyx68mkZPHhIu77jY1Y7ZyeeOUW22HJLOen470VD03XfWfkOO0kRSd1dubQEgRISqEckreXnlQ/Xf6YvV//WWSz54YWXVHz2nNt/XYkRM2fNlqHDhsnXDj4wigv9+vaLHtR9bsxYefD/FlTihooPOsbF+60nPs249no5YMy+1jHyqpk3yG/n3Cbz5t7ZLo6WcPlwtEsZjcqcGkrAhUiq/dmJp4yXW26a3c4Hqhx7zm2/ssqJa/nFL+5/YIf6zzz9dOV+orM8Xe90Ne89bN9sayj4kjSOSFoSQ+Z0Gi5E0kb7p7i2EdcVlA9S+aR+w1bpBGrTWFzfMNtRPk3lkHfMu0uOO/rIdvlb3B8+tPhJ+cHJJ7QrUyt/1brF4kWPtPOfad74zelSqTosRNIiWSt/Y224SKp3cSrRU91Yqtd01E3mqlXvysQJp7a7yRx3+FFy6LjDKyJprRvRX996c0W0TLOTND4G9Tr/TTfO6jCOocO2kAcW/CUap3Ju6gZYjU2Jn9XGrP593tzfRwKu+WeObfdReyKSIpLmzwMwIgjkiEA9ImmtWKOPbYnHCvU6khY61QOw+O9mYn3h+dMqMUfhMuuaIunNs2+MXs9fs2ZNJdYp328++Is/xOts3NXi017/9u9y9x//GImkNjFS9RfKLgN2kuboYmYohSCQRSQ1X7dXN/wqb1c7QJVIqjYYqNy5mt9Lyomr7bA3j94y65v3E2aevs/ofas+wPr59TOjcdVzjFchDOp5kIiknoEH1l0WkdS3fzJ9kfIv1fJDpSsMGTKkohPUyiG1nzL9p/Zv8TdmTX8YL6N96ZgvjJX/mnNbB61F+Umtx1Tz1WVZZoikZbFkc+bRMJHUPJNU7/A0z8hQO3Pm33tPdEPZvbU12m26y8jd2omkSkjVOzJNPOYTj85E0qQxqHPm1JOc+DiWLVsmjz/2aORU+vcfUBnbipUrOh2z2kmqdxnVctKcSdqchU6vEIBA/glkEUmT/LwWLPXs9VN8JUDOvOaqynnZtURSlWSqeGDuPqqV4OoHeOabAyN2/niHI2HiZ+9Vi5G14lOfvn0rIqlNjEQkzf+6Z4QQaBaBLCJp/HXWag+U9MMjdWOvRQTTB2th1cyJO/OL8ZzaFEPNPN18k0v3t+cn/00WLXy4IedLN8tueekXkTQvlijnOLKIpM3wT2afKreMaxdf/cY3o7xN6wTVcjflp7T2YPrPuAAaP3dV5bTjTzu9XZ6pffLQoUNl/fr1HbSWag+T4iJsGVYUImkZrNi8OTRMJK32kSJTJH3qySc67MpUF6j5RMPcJaN2+qg/8+ZU3YgufmShnD359E7PJDU/uhE/zLjaTh312qR+mpO0k9R0KvqmW71i+frS1yLBVO9CrZYQNs/sfntmd49f3vQGgaISyCKSJsUa9UDuhef+0c4fq1edkmJJtRt/FXP++tQTsvHG/SsfKtEi7JFHHytpRNKkcau4VS0+HfGdY2TG5T/psJO0VoxU4/3s6M9VPbu7qOuk1riJNWWzKPNpNAEfIunChQ918MG1RNJqflFtZoj7cHMnVK2dpKZPdHFOYaNtUcT2EUmLaLXijNmHSFqvf4rrCvG3lEzaWidQx/od8a1vJr6hpDSGuEhazR/WEkmr7STVD67iR0YhkhbnumCkfgg0TSTV58fFz0mLf7nXPLOjtbVV7vjvu2T6pRdHZ2/oc96mX/rj6Ly4WmeSdiaStrW1RTtFzXHoL3UOH7GzLHpkYeW8VL3jNT5mc4zmTlI1XtXG2P0OqLyOxE5SPwubXiAAgeIRaIRIqkVM0x8rkdT0/dViiT7T6cZf3toh5uidSyoWKB+vzq/+yPbbOxdJq8UnfbZVtXO7a8VI8zxtM04Wb4V0PmJE0rJZlPk0moAPkVTvJE3KiWt94FTvnDLrK5FUCZ/xPL1X797tzvpTdc6eep78cOo57CRtwGJCJG0AVJqsEPAhkrrwT/GHMHHtQvspNTF97Ee8jPJT+mgncyepeoVfl9VnLKud9fGc1ixTLX9VfZtvLSGScqFBoHMCDRFJ64EeF0nraStr3c6eAmVtM+R63LiGbH3mDgF7AmlFUvuWy1MyDzEyrzSJNXm1DOPKK4G0Imle5kGeng9LIJLmww5lHUVakbSsHJhXNgK8bp+NG7U2EMiVSKpv/rbeZpt257/5NhbJl1vi3Li65UlrECgrAUTSzi2blxiZ1/VHrMmrZRhXXgkgkubVMsUYFyJpMexU1FEikhbVcvkYNyJpPuxQ1FHkSiQtKkTG3TkBblxZIRCAgA0BRFIbSpSpRYBYw9qAQDoCRRVJ082S0o0igEjaKLK0qwggkrIO6iGASFoPPeoikrIGGk6AG9eGI6YDCJSCACJpKczYtEkQa5qGno4LSgCRtKCGy8mwEUlzYoiSDgORtKSG9TQtRFJPoEvaDSJpSQ2bp2lx45onazAWCOSXACJpfm1ThJERa4pgJcaYJwKIpHmyRvHGgkhaPJsVacSIpEWyVv7GikiaP5sUaUQNEUnXrF4t3/n2N2Xpa69FLLp16yaXXXm17DR8RFU2qvzxxx4lP7pkukyeMF4uvWKGqK8Hu/h75eWX5bIfXyjTfnSx9OjZs9Kk7tNlXy7GW8Y2uHEto1WZEwTcE0grkhJr3NugyC0Sa4psPcbeDAJpRVJ8bjOslN8+EUnza5syjCytSIp/KoPV3c0BkdQdyxBbaphIesF558jkKedGwuTjjy6WSRPGy+xfzakqfjZSsEQkbf6y5sa1+TZgBBAoAoEsIimxpgiW9TNGYo0fzvRSHgJZRFJ8bnnsX+9MEEnrJUj9zghkEUnxT6wpTQCRlLVQDwEvIqka4Lw7fxftLN1k003l0osuiMa896c/I1PPv0iq7SS9/dZbot/V7lMldN504w2y88c/0aGu+u2GmVfLE489Kj169JQ3ly2TlStXVNo/7vunyIU/nCovPv989O/b77BjtKu1S5cu0e5VtZN0wfz7OrRbD1TqtifAjSsrAgIQsCFQr0hKrLGhXN4yxJry2paZNYZAvSIpPrcxdilKq4ikRbFUMcdZr0iKfyqm3V2NGpHUFckw2/Eqki58+EFpbe0hEyadFdG+7pqrIiF0u498tMPr9ktefFFuu/WXkYh69U8vl759+8qrr7zSoe7G/QfIaScfLzNmzmq3S7WtrU0uvuA8OeRr35Tzzjmz8rtqa8cdPxb1q0TS0yefLb+/4zcd2q11NECYy6S+WXPjWh8/akMgFAKuRFJiTSgrhgdyYVqaWbsi4Eokxee6skix2kEkLZa9ijZaVyIp/qlolnczXkRSNxxDbcWrSPrUk0/I3N/9th3rM885ryJYmmeS9u7Vu51wetSxx8l5UyZ3qKvETH3maNdu3eTcsyfJgvvnR+XUq/6XTL9Srr/2msqZpHrkk7OLAAAgAElEQVRH66HjDo/ar9Xu6M+PCXVNOJ83IqlzpDQIgVIScCWSEmtKuTwSJ0WsSUREAQi0I+BKJMXnhrmwEEnDtLuvWbsSSfFPviyWr34QSfNlj6KNxotIql6JV7s9jz/pVLn7j/8d7Q41/2p9uEnt+lz17rsyaNBg2W2PUZWdpWZd88zRvz/9N1n40INyxNHHirmT1BRJ4ztJlUhabUxFM2Sex8uNa56tw9ggkB8C9YqkxJr82LIZIyHWNIM6fRaZQL0iKT63yNavf+yIpPUzpIXaBOoVSfFPYa8uRNKw7V/v7Bsmkppft1c7OvVHm5RIefutN0fj1l+9r/a6vfq6vfrg0+njT4zOEFU7RqvVVa/b652k6pxR3a9qe/jOH5fv/sf35aorf1I5kzR+Dqo6k/SWm37RYUy8bl/v0vqwPjeu7ljSEgTKTCCLSEqsKfOKSDc3Yk06XpSGQBaRFJ/LutEEEElZC40kkEUkxT810iLFahuRtFj2yttoGyKS5m2SjKe5BLhxbS5/eodAUQikFUmLMi/G6YcAscYPZ3opD4G0Iml5Zs5MXBBAJHVBkTZqEUgrkkISAiYBRFLWQz0EEEnroUddKwLcuFphohAEgieASBr8EqgLALGmLnxUDpAAImmARnc4ZURShzBpqgMBRFIWRT0EEEnroUddRFLWQMMJcOPacMR0AIFSEEAkLYUZmzYJYk3T0NNxQQkgkhbUcDkZNiJpTgxR0mEgkpbUsJ6mhUjqCXRJu0EkLalh8zQtblzzZA3GAoH8EkAkza9tijAyYk0RrMQY80QAkTRP1ijeWBBJi2ezIo0YkbRI1srfWBFJ82eTIo0IkbRI1iroWLlxLajhGDYEPBNAJPUMvGTdEWtKZlCm03ACiKQNR1zqDhBJS23epk8OkbTpJij0ABBJC22+pg8ekbTpJij/ALhxLb+NmSEEXBBAJHVBMdw2iDXh2p6ZZyOASJqNG7U2EEAkZSU0kgAiaSPplr9tRNLy27iRM0QkbSRd2o4IcOPKQoAABGwIIJLaUKJMLQLEGtYGBNIRQCRNx4vS7QkgkrIiGkkAkbSRdMvfNiJp+W3cyBlai6QXz3tJ1r6/rjKWqV/etpHjKlzbDz+5VHYfvknhxu1jwKvXrhP1v9227uejO/qAAAQKSkCJpMSazo331+felJ22HVBQCzd22MSaxvKl9fIRiIukm23cKv/x2WHlm2gdM7r+N0/J0Qd/rI4Wylv17VVrZUDv7rLt4F7lnSQzaxoBJZJeP/8VaXt/fTSG3j1a5Iwvbt208eSxY3LC2lZ5Z/X70r1rFxm+eZ88mo4x5ZyAlUj68vLVctP/vSar2zaIpN1ausiXRg7O+dT8Du+k8+fLFWft7bfTAvXWu7WrbDOoZ4FGzFAhAAHfBIg1ycSJNZ0zItYkryFKQEATePiFFXLXk8ukbd0GEWLTjVpl749uDKAPCFxz+5Py+F/fJL/vZEUM6dsqQ/p1Z81AwDmBv736rtyx+I2K/tCvRzcZM4KHxCZocsLOl13/Xt1kaP8eztcmDZafgJVIWn4M9c/wcyf+Ue6+8gv1N0QLEIAABCAAgRoEiDUsDQhAAAJ+CEyY/qA88uybcvcV5Pd+iNMLBCCQhgA5YRpalIWAPQFEUntWnZbESTkCSTMQgAAEIFCTALGGxQEBCEDADwFEUj+c6QUCEMhGgJwwGzdqQSCJACJpEiHL33FSlqAoBgEIQAACmQkQazKjoyIEIACBVAQQSVPhojAEIOCZADmhZ+B0FwwBRFJHpsZJOQJJMxCAAAQgUJMAsYbFAQEIQMAPAURSP5zpBQIQyEaAnDAbN2pBIIkAImkSIcvfcVKWoCgGAQhAAAKZCRBrMqOjIgQgAIFUBBBJU+GiMAQg4JkAOaFn4HQXDAFEUkemxkk5AkkzEIAABCBQkwCxhsUBAQhAwA8BRFI/nOkFAhDIRoCcMBs3akEgiQAiaRIhy99xUpagKAYBCEAAApkJEGsyo6MiBCAAgVQEEElT4aIwBCDgmQA5oWfgdBcMAURSR6bGSTkCSTMQgAAEIFCTALGGxQEBCEDADwFEUj+c6QUCEMhGgJwwGzdqQSCJACJpEiHL33FSlqAoBgEIQAACmQkQazKjoyIEIACBVAQQSVPhojAEIOCZADmhZ+B0FwwBRFJHpsZJOQJJMxCAAAQgUJMAsYbFAQEIQMAPAURSP5zpBQIQyEaAnDAbN2pBIIkAImkSIcvfcVKWoCgGAQhAAAKZCRBrMqOjIgQgAIFUBBBJU+GiMAQg4JkAOaFn4HQXDAFEUkemxkk5AkkzEIAABCBQkwCxhsUBAQhAwA8BRFI/nOkFAhDIRoCcMBs3akEgiQAiaRIhy99xUpagKAYBCEAAApkJEGsyo6MiBCAAgVQEEElT4aIwBCDgmQA5oWfgdBcMAURSR6bGSTkCSTMQgAAEIFCTALGGxQEBCEDADwFEUj+c6QUCEMhGgJwwGzdqQSCJACJpEiHL33FSlqAoBgEIQAACmQkQazKjoyIEIACBVAQQSVPhojAEIOCZADmhZ+B0FwwBRFJHpsZJOQJJMxCAAAQgUJMAsYbFAQEIQMAPAURSP5zpBQIQyEaAnDAbN2pBIIkAImkSIcvfcVKWoCgGAQhAAAKZCRBrMqOjIgQgAIFUBBBJU+GiMAQg4JkAOaFn4HQXDAFEUkemxkk5AkkzEIAABCBQkwCxhsUBAQhAwA8BRFI/nOkFAhDIRoCcMBs3akEgiQAiaRIhy99xUpagKAYBCEAAApkJEGsyo6MiBCAAgVQEEElT4aIwBCDgmQA5oWfgdBcMAURSR6bGSTkCSTMQgAAEIFCTALGGxQEBCEDADwFEUj+c6QUCEMhGgJwwGzdqQSCJACJpEiHL33FSlqAoBgEIQAACmQkQazKjoyIEIACBVAQQSVPhojAEIOCZADmhZ+B0FwwBRFJHpsZJOQJJMxCAAAQgUJMAsYbFAQEIQMAPAURSP5zpBQIQyEaAnDAbN2pBIIkAImkSIcvfcVKWoCgGAQhAAAKZCRBrMqOjIgQgAIFUBBBJU+GiMAQg4JkAOaFn4HQXDAFEUkemxkk5AkkzEIAABCBQkwCxhsUBAQhAwA8BRFI/nOkFAhDIRoCcMBs3akEgiQAiaRIhy99xUpagKAYBCEAAApkJEGsyo6MiBCAAgVQEEElT4aIwBCDgmQA5oWfgdBcMAURSR6bGSTkCSTMQgAAEIFCTALGGxQEBCEDADwFEUj+c6QUCEMhGgJwwGzdqQSCJACJpEiHL33FSlqAoBgEIQAACmQkQazKjoyIEIACBVAQQSVPhojAEIOCZADmhZ+B0FwwBRFJHpsZJOQJJMxCAAAQgUJMAsYbFAQEIQMAPAURSP5zpBQIQyEYgxJxw3uPL5PaFS0XWb2C2ef9WGTtiUDaA1AqSwFYDe8qWA3t0OndEUkdLI0Qn5QgdzUAAAhCAgCUBYo0lKIpBAAIQqJMAImmdAKkOAQg0lECIOeGcha+L+p/+G9q/h5z2hS0bypnGy0Pg9ZVrpE9rV9l2cC9EUh9mDdFJ+eBKHxCAAAQg8CEBYg2rAQIQgIAfAoikfjjTCwQgkI1AiDlhXCQdNqCHTNpvq2wAqRUcgVffWiM9u7cgkvqyfIhOyhdb+oEABCAAgQ0EiDWsBAhAAAJ+CCCS+uFMLxCAQDYCIeaEiKTZ1gq1NhBAJPW8EkJ0Up4R0x0EIACB4AkQa4JfAgCAAAQ8EUAk9QSabiAAgUwEQswJEUkzLRUqfUAAkdTzUgjRSXlGTHcQgAAEgidArAl+CQAAAhDwRACR1BNouoEABDIRCDEnRCTNtFSohEjanDUQopP626vvym8eeV3WrtvweblNN2qVvT+6cXMMQK+FJDCkb6sM6de9kGNn0BBoBgFiDbGmGeuu6H0Sa4puweaMP1SR9H/++qb85dm39Mejo7Pbdt2qb3OMQK+FJKA+ptO/V7dCjr1Igw4xJ0QkLdIKzd9Y2Unq2SYhOql7n14u189/Rdre3yCSbrZxq/zHZ4d5Jk93RSXw9qq1MqB398SDk4s6P8YNgUYQINYQaxqxrsrcJrGmzNZt7NxCFUkvv3uJPPDc2xW4w4f2kW+M2qSxsGm9NASWrVwrWw7sKZtv3FqaOeV1IiHmhIikeV2NxRgXIqlnO4XopJRIOuv+V2RN2waRlK/LeV50Be/O1kkVfJoMHwJOCRBriDVOF1QAjRFrAjByg6aISLoB7Mit+skxn9qsQZRptmwEXlz2nmzSrwciqQfDhpgTphVJX3j+eRm9916yfPmbkUVaW1tl7l1/kt32GGVlodXvvSejRo6QJS+9JDNnzZZDvv6NxHqqz7H7fkZ++avbZc2aNXLwAWPb9anbnDrtR1bt6Q7T1ltw/3z52sEHyqInn5bBg4e0G3eWeSVOvAAFbHPCLiMPvmybgRv3euzuWcfxHkUdhg3RSSGS1rFgqGr9dTlQQQACHxIg1iCScj2kI2CbEKdrldIhEEAkRSQNYZ27niMiqWuitdsLMSfMIpJqwVIJozfdOEtOO+VEa6FUCY1a5Byx88cjwTRJ3DRF0mpibFqxsxEiqTkvW8HY38puXE+2OSEiqSMbhOikEEkdLZ5Am7F1UoHiYdoQqEqAWINIyqWRjgCxJh0vSn9IAJEUkZTrIT0BRNL0zLLWCDEnrFck1QLluMOPkn1G7ysTxp8kAwcOkvv+fE/FDL379Il2X76z8p12u1BNOx1w0JfkF7fcFv2TuVt14plT5NBxh1d2kg4aPCT6/2/85a0y/dKLZd7cO2X7HXaU15culUumXxHtJD178hky4/LpUVtmu+q/29ra5IjDvt6h3sKFD1WtY7Z15NHHyq9vvVkWPPyo7D/ms7LLyF2jMZvjNXfWmnVV2SnnTpNzzpwU8Vmx4u1IWO7Vu3fW5ZqLerY5ISKpI3OF6KQQSR0tnkCbsXVSgeJh2hBAJP2AALGGi6EeAsSaeuiFXReRFJE07Csg2+wRSbNxy1IrRP2hXpFUi45du3aV7598quw/ZnS71+jjuzxtdpKq3anz5v6+nWiqd69qkfTEU8bLhedPi8TXZ55+utLv0GHDKq/E9+vbr8NOVfOVeV1Pi5+qLbOO2ZZ6vV7X3f+Ag+TvT/+tncgZ30mq5jBxwqnR+HSbQ4dtIQ8s+Iv1MQNZ1rDvOrY5ISKpI8uE6KS4cXW0eAJtxtZJBYqHaUMAkRSRlKvAAQFijQOIgTaBSIpIGujSr2vaiKR14UtVOUT9oV6RNL6TVL9Kr84OVYKp/lM7QieeNSUSGpNetzd3ZqpzS3cftWeHnaRjvjBWHn/s0UiobGlpqYihq1a9Kycd/712dtd9q39U4uXMa65qV0+Ll2YlVWeLLbeslFU7PtXY9ZziO1TjIqnaRTr/3nuifrq3tka7V5ctWyaLFj5sfTRBqsXbpMK2OSEiqSMDheikEEkdLZ5Am7F1UoHiYdoQQCRFJOUqcECAWOMAYqBNIJIikga69OuaNiJpXfhSVQ5Rf6hXJDXPJDU/qjTn9l/LC8/9I9o1qc4dVa/j24qk2mha0Jxx7fXylQP3iz7cpHeSKpH0v+bc1ulO0vjHlbRIqnd4VttJatYxd52qowKUuHrDdT+Tq669Qb571LfbiZ02O0k/N2as3Dz7RkTSVFclhdsRCNFJIZJyEdRDgBvXeuhRN1QCxBrOJA117WedN7EmKznqIZIiknIVpCeASJqeWdYaIeaEWUTSWl+3N4VCvZNUndE5fMTOMna/AzqIpOoDR/rcTnNnpnmWZ62dpOaZpKp9dc7nUcd8t8OZpOYZoWpdmGeSmvXMM0l1nU+M3LVyfqk6V1WJo8d/9zvy0OIn5QcnnyCvvPxy5ZX7uEhq9qP6VfNTxxHoXbRl+biTbU7ITtKsXilWL0QnlVYkjV98yomoszOyXHzV2lIHH8f/kr4ul2T+UL/8lsTFxe+2TspFX7QBgbIQINbYiaTmK0bK9uZrU187+MDoSb759F2/KqUP0U+7XuqNFfr1r+jVptjY0o6F8u0JEGtYEVkJIJImi6Tma6aqtPrYRyM/7lGvr01aC1m/Om222+gxJs2h2u8+YwwiaRYLZasTYk6YViTNRpZaZSVgmxMikjpaASE6qbQiqXkgcLXt5GkSk6S2tFnTiqRpxuBo6QTbjK2TChYQE4dAFQLEmmSRNC54asFUP5irJpKmXWwuY4Vq67N77yXfOOxbcunFFyKSpjVGQnlijWOgATWHSGonkpofKFE7to474cRoB1Yz/ur1zVnqZ6nTCDa1xuE7xiCSNsK61dsMMSdEJPW3vsrYk21OiEjqyPohOqksIqk6mNg8jFiLmOYWdGUStcV76223kxmXT48sFD9sWImk8bZUOXO7u6rzwwsvqRycbG6RN9s065jLIam+elo+5dxpcs6Zk6It8/f9+Z6GP0F3tFxz0Yytk8rFYBkEBHJCgFiTLJLGH6JVO6RfvbK06JGFol5HUjs31dlN6uZe7SQ1X2Gq9TpVtVihX+fSdczD9s+fNrVmPNNt2T78y8lSLMwwiDWFMVXuBopImk4k1a96qq9Gf3H/AysfI9F+Vp2nN2H8SZWcWf/79Et/3ME/qodbuuyKFW9Xdqfq+wb1pehbbprdLv++Y95dctzRR8q8uXdW7h3U66Lxdkx/rHJ5s972O+wory9dGsWCWl+dNmPEVTNvkN/Oua1dn+a9hzrnUN/L6F22ixc90o5DfPetOXd1b6E4nXbGJJn2nxuEZ81Nf73aZKovovh9k/p3XzEGkdSfKwsxJ0Qk9be+ytiTbU6ISOrI+iE6qbQiqSli6rMz9GHG6mDjETt/vPKlt1qJiflKvRY3dVvqLBG9Q6hf335RW0d85xiZec3V0cHJ1X5XBxL/+tabKzt34k9hzZ2oTz35hOiDk3X7+uty+vwRfZNd7dV/R0utNM3YOqnSTJiJQMABAWJNskhqfqFTfd1TH8+ibtzVDbP60qfy2eomUh/Of+i4wyOR9MuHfLUSE7SfnzrtR+1ultWNaa1YoQ/m1+c/7TJyN9ln9L4dYpNqMx4nfN3AOliGhWqCWFMoc+VqsIik6URSldPH82DTV6rcPu5/VR6tvvisHlbFfa4ua/pKUyRVmxTi+bf269rHmm8SqHZMP2vm8noM+sMo8TcPdNn4fYMilBQPzLmpj8GomKDnpr6CHWdmjtmMU2p3bryvamWrxRdE0ly5FmeDCTEnRCR1tnyCbMg2J0QkdbQ8QnRSWURShdu8YTWftpoi6apV71aeQGsTmTtQ9b+ZbZlPrfXvX/3GN+XP99wTiaRK5FS7T+N/5hPczkRS9TR4/r33RE+zu7e2Rgcjq/PjqiV3iKTJF5atk0puiRIQCIcAsSZZJE3aSaofpvXvPyDy40rI1CLpDjvtJA8s+Eu7BaVizxZbbhl9JVSftVcrVpx/4Y/l9FNPlmkXXizTL7lIrrnu51VjT7V4hkjamOuYWNMYriG0ikhqJ5KaH0XROxirnQttPjDS/lfv+jTXk/KPqmy1bxaYIumF50/rIK5WE0nNdsyHaDqXV2PQ9wItLS2dbthQoq7y/+a5q7XiwdChQ2X9+vXt7htsHpyZX6jWnNT9hhmbzHO29fzM+6hq9yG+Ygw7Sf15xxBzQkRSf+urjD3Z5oSIpI6sH6KTSiuSqtdEVPJivo5TSyQ1d5JWO7+0Wltqh1D8rDlzJ6i5k1S3aSYi6nXLxY8slLMnny76KWzSTlLzibL5BByRNPnCsnVSyS1RAgLhECDWJIuk8Z1D1b5earOT1Iw9trHCPDrGfMXU5hxUXzew4VwtG2ZKrAnN4u7mi0hqJ5LqM0nNrx8rMfKF5/4R7fTUO/bNHZRazDR3ksZ9biNE0rQ7SfUY9Jevjzz62MrbBuq+4a9PPSGfHf25irCq8n9976DfLKi2Szb+5pu5+7Pa7tAlL70U3UOZPNXOUjO+IZK6u/aL0lKIOSEiaVFWZz7HaZsTIpI6sl/ZndTMO/4uA/q1ykGf2lJau7dE1NKKpOYXMM1z4MzkSr9CHz+TVL9SrxOwam2p5Mo8X1TV+ek118lZk06PdpLGzyRVv9/x33fJ9Esvjs4Sip+NFD+TVIu78bOOOkt0HC2vUjZj66RKOXkmBYGMBIg1ySKpQqvPrdaY1Y2lunmNn/Wmdw8tXbq06pmkOvaY/j8pVui3FmqdZxqPZ3oXkroJjo834zKhmkGAWMNyyEogBJH00l8+ITtvN0A+v+fm0rWlS4Tq8ruXyAPPvV3BNnKrfnLMpzarirHWB1K10Kf8nToDeux+B1R2h+ozobX/Nc8INY/QyiKSKj9v3kuoDRRmO/oNNDOXv2H2LdFbBerf1NjUdwaOOua78qWvHNLh38cdeVTlDFLzbFCzT70BpNr3Fn5xy21RHEoSSdWYTU7qGwhf+/KBYvKMi6TmfY4Zf3zHGHaSZvU46euFmBOWVSQ1H3iYD5zSrwpqdEbANidEJHW0jsrupC6e/bj8YcHLMnCjHnLomG0isXTBc2/LrPtfkTVt6yOKwwb0kEn7beWIKM2UnYCtkyo7B+YHgTQEiDWNiTX6wZv6WAdvAqRZkfkvS6zJv43yOsIQRNIf/OQhWfz3ZTJsSG8ZN3a7SCz96Z/+aS2SprGdKQ5We0ssTVtlLlt0Toik/lZniDnh7x/7lyihVP/lVX+IH8NRbVXYlPG3msLoyTYnRCR1tB6Ukzrj2zs7ai1/zcz9yxJ5/NnllYEpsXTUyE3lqZXrZO26Df+cVyeVP5qMSBGwdVLQggAEPiRArHEfa7RAuvU227Q7Z451Vw4CxJpy2LEZs9Ai6Rnjypvf33zXc/LSa+98KDgM6S2bbDlAXl23YVep+utsJ2kauxRd/Esz13rKFp0TImk91k9XN8SccPjHBsszq0S6fLDzPUl/iL9BZB6FNGH8SdHO8RUr3pZdd99DZl13bWQAvRPbfHNVnwNsvrWqyqnd6rqd+/58T3S+8R3z7pLjjj4y2p2u2zO/naLGoD/wqctsv8OO8tZbb1V9+1Xvul+86JEOfZnnI6dbPWGWts0JEUkdrQ/lpMZ+cqij1vLXzOPPvin/fH1Vu4FtNqS3yMA+0qVXj+jfk5xU/mbFiJpJwNZJNXOM9A2BvBEg1hBr8rYm8z4eYk3eLZTf8U2a8bA8+NS/ZOxe5c3vH3jyX/Lm26vbGWHQ4D7SZVBf6d6ru1ORNL+WZmQuCSCSuqTZeVsh5oRDBvWS9QP7Sfc+rVb6Q7UzfscdflR0/Mf+Y0ZH5/ya30IxvzGiPiQ9b+7vRR2Tof6qHZWhvk/y8+tnRu3sPmrPytFN8Y/IaUuau0fNMqquPoJQHds0ccKp7T5MFx+z2RdvQNlfc7Y5ISKpPdNOS4ay3V1B+OgW/eSI/T8i7/ds5XV7R+snxGZsnVSIbJgzBGoRINYgknJ1pCNArEnHi9IfEjhrxkJZ8NQbcvcVXygtFv26vZrgLtsPlCP3307uefHdhrxuX1qITKwdAURSfwsixJzwtbYuqV63N4XN/v0HROcM7zJyt8oZyWonpj5L3rSc2jl66LjDI9Fz+fI3IxFUiaYnHf+9dgbe85P/Jo8/9mg7QVN9iC0ukmqxVldW7Y8/7fTKR99MkXTO7b+W+ffeE73d1L21td2Y+RZKfdeXbU6ISFof50rtEJzUs0tWROLo3p/YJJp3mg83rVm9Wr7z7W/K0tdeqzDr1q2bXHbl1bLT8BGdWuGVl1+Wm268QSZMOsuRtWgmDwRsnVQexsoYIJAXAsSazkVSYk1eVmp+xkGsyY8tijaSUERSZRcljiqRVP3ZfrgJf1u0Fe1nvIikfjirXkLMCdN+uKmznaT6o25r1qypfEyt2nnJ6mOgM6+5StQH1I741jcjQVSXq/UhtrhIql7Tf+G5f0Ri66iRI0TtDK0lklbbSaqE11o7XtlJan/N2eaEiKT2TDstWXYn9c/X340OdTf/0oikup5KqI4/9ii59IoZop7m2PwhktpQKl4ZWydVvJkxYgg0jgCxxm4nKbGmcWuwaC0Ta4pmsfyMNwSRtFp+byuSktvnZ63maSSIpP6sEWJOmEUkVWLo8BE7y6JHFkZnhqodmup8Ty2Sqq/Jm2eNtra2RmXUjs4Zl0+PDKrETSVGxsudPfU8ufD8aR12kppl9dml6vV+1bYay9j9DpCJZ02ptGeeSfqJkbtGu0fNM03VK/+1BFlEUvtrzjYnRCS1Zxq0SFpt8i5EUiWAnnDsUbJy5Yqoi70//Rk585zzKrtO1W7T0ydPkYUPPyjjJ0yUc8+eJNvvsJMccfSxjixHM80iYOukmjU++oVAHgmUPSEm1uRx1RV7TMSaYtuvmaMPQSStxrdekZTcvpmrtvl9I5L6s0GIOWEWkVS/ol5tl6g/a9FTHgjY5oSIpI6sFaKTciGSmvjb2trk4gvOk0/vs6889+wzFSFU7yTt26+f7Ljjx2T058c4shrNNJOArZNq5hjpGwJ5I0CsqX8nKbEmb6u6seMh1jSWb5lbRyTdYN2kr9t3tnMff1vmK6T63BBJ/dk8xJwQkdTf+ipjT7Y5ISKpI+uH6KRciKQqeVK7Q9X2cfXXo2dPmf2rObJg/n1y6UUXRDtLj/v+KdFu07Vta6PfbF/Td2RammkQAVsn1aDuaRYChSRArMkmkhJrCrncnQyaWOMEY5CNIJJmE0nxt0FeLpVJI5L6s3+IOWFakdSfNeipCARsc0JEUkfWDNFJuRBJH390sSx86MFo16h+2nzCyadWhNB5d/4uetW+tbWHfHH/A2XG5ZdFH3tSYip/xSZg66SKPUtGDwG3BIg12URSYo3bdVik1og1RbJWvsaKSJpNJMXf5msd+x4NIqk/4iHmhIik/tZXGXuyzQkRSR1ZP0Qn5UIkNb+Mqc4fHb7zx2WPPfeS658EUjkAACAASURBVH92dWQZJYZeMv1K+f0dv4m+bq9E0wX33ydTz7/IkeVoplkEbJ1Us8ZHvxDIIwFiTTaRlFiTx9XsZ0zEGj+cy9gLImk2kRR/W8arwX5OiKT2rOotGWJOiEha76oJu75tTohI6midhOiksoikjnDTTAkI2DqpEkyVKUDAGQFijZ1I6gw4DRWeALGm8CZs2gQQSe1E0qYZiI5zSQCR1J9ZQswJ04ik5gMbbRW1KUu9lbrT8BGdGkp/E0Vt0uKvPARsc0JEUkc2D9FJIZI6WjyBNmPrpALFw7QhUJUAsQaRlEsjHQFiTTpelP6QACIpIinXQ3oCiKTpmWWtEWJOmEYk1Vw7+7hcLfaIpFlXZb7r2eaEiKSO7Biik0IkdbR4Am3G1kkFiodpQwCR9AMCxBouhnoIEGvqoRd2XURSRNKwr4Bss0ckzcYtS60Q9QcXIqkSQNVHoVeuXBFhVx+KPvOc8+Q73/6mLH3tNVG7TU+fPCX6Lsr4CROjj0xvv8NO0TdU+Cs2AducEJHUkZ1DdFLcuDpaPIE2Y+ukAsXDtCGASIpIylXggACxxgHEQJtAJEUkDXTp1zVtRNK68KWqHKL+4EIkNSHrD0d/ep995blnn6kIoXonad9+/WTHHT8moz8/JpVtKJxPArY5ISKpI/uF6KQQSR0tnkCbsXVSgeJh2hBAJEUk5SpwQIBY4wBioE0gkiKSBrr065o2Imld+FJVDlF/cCGSKmFU7Q5dcP/8iLf6UPTsX82RBfPvk0svuiDaWXrc90+JdpuubVsb/da//4BUtqFwPgnY5oSIpI7sF6KTQiR1tHgCbcbWSQWKh2lDAJEUkZSrwAEBYo0DiIE2gUiKSBro0q9r2oikdeFLVTlE/cGFSPr4o4tl4UMPRrtG9U7SE04+tSKEzrvzd9Gr9q2tPeSL+x8oMy6/LPrYkxJT+Ss2AducEJHUkZ1DdFKIpI4WT6DN2DqpQPEwbQggkiKSchU4IECscQAx0CYQSRFJA136dU0bkbQufKkqh6g/uBBJza/eq/NHh+/8cdljz73k+p9dHfFXYugl06+U39/xG1Fft1ei6YL775Op51+Uyj4Uzh8B25wQkdSR7UJ0UoikjhZPoM3YOqlA8TBtCCCSIpJyFTggQKxxADHQJhBJEUkDXfp1TRuRtC58qSqHqD9kEUlTQaVwqQnY5oSIpI6WQYhOSomkP7v35QrBIf1a5aBdBjkiSjMhENh2cE/ZdnCvEKbKHCHghACxRoRY42QpBdUIsSYoczubbKgi6Yz//afc/8xbFY4f2aSX7LNDf2dcaaj8BD62eR/ZfOPW8k+0yTMMMSdEJG3yoit494ikng0YopPyjJjuIAABCARPgFgT/BIAAAQg4IlAqCKpJ7x0AwEI1EkgxJwQkbTORRN4dURSzwsgRCflGTHdQQACEAieALEm+CUAAAhAwBMBRFJPoOkGAhDIRCDEnBCRNNNSodIHBBBJPS+FEJ2UZ8R0BwEIQCB4AsSa4JcAACAAAU8EEEk9gaYbCEAgE4EQc0JE0kxLhUqIpM1ZAyE6qeaQplcIQAAC4RIg1oRre2YOAQj4JYBI6pc3vUEAAukIhJgTIpKmWyOUbk+AnaSeV0SITsozYrqDAAQgEDwBYk3wSwAAEICAJwKIpJ5A0w0EIJCJQIg5ISJppqVCpQ8IIJJ6XgohOinPiOkOAhCAQPAEiDXBLwEAQAACngggknoCTTcQgEAmAiHmhEokvWPRG9K1pYusW79eBvbpLoftuUkmflQKj8B7betkWP8esu3gXp1OvsvIgy/bZuDGvR67e9ZxfcPD5G7GITopd/RoCQIQgAAEbAgQa2woUQYCEIBA/QQQSetnSAsQgEDjCISYE76+Yq28+K9V8v4HWHt17ypbDOjROMi0XDoCvbq3SM/uLYikPiwbopPywZU+IAABCEDgQwLEGlYDBCAAAT8EEEn9cKYXCEAgGwFywmzcqAWBJALsJE0iZPk7TsoSFMUgAAEIQCAzAWJNZnRUhAAEIJCKACJpKlwUhgAEPBMgJ/QMnO6CIYBI6sjUOClHIGkGAhCAAARqEiDWsDggAAEI+CGASOqHM71AAALZCJATZuNGLQgkEUAkTSJk+TtOyhIUxSAAAQhAIDMBYk1mdFSEAAQgkIoAImkqXBSGAAQ8EyAn9Ayc7oIhgEjqyNQ4KUcgaQYCEIAABGoSINawOCAAAQj4IYBI6oczvUAAAtkIkBNm40YtCCQRQCRNImT5O07KEhTFIAABCEAgMwFiTWZ0VIQABCCQigAiaSpcFIYABDwTICf0DJzugiGASOrI1DgpRyBpBgIQgAAEahIg1rA4IAABCPghgEjqhzO9QAAC2QiQE2bjRi0IJBFAJE0iZPk7TsoSFMUgAAEIQCAzAWJNZnRUhAAEIJCKACJpKlwUhgAEPBMgJ/QMnO6CIYBI6sjUOClHIGkGAhCAAARqEiDWsDggAAEI+CGASOqHM71AAALZCJATZuNGLQgkEUAkTSJk+TtOyhIUxSAAAQhAIDMBYk1mdFSEAAQgkIoAImkqXBSGAAQ8EyAn9Ayc7oIhgEjqyNQ4KUcgaQYCEIAABGoSINawOCAAAQj4IYBI6oczvUAAAtkIkBNm40YtCCQRQCRNImT5O07KEhTFIAABCEAgMwFiTWZ0VIQABCCQigAiaSpcFIYABDwTICf0DJzugiGASOrI1DgpRyBpBgIQgAAEahIg1rA4IAABCPghgEjqhzO9QAAC2QiQE2bjRi0IJBFAJE0iZPk7TsoSFMUgAAEIQCAzAWJNZnRUhAAEIJCKACJpKlwUhgAEPBMgJ/QMnO6CIYBI6sjUOClHIGkGAhCAAARqEiDWsDggAAEI+CGASOqHM71AAALZCJATZuNGLQgkEUAkTSJk+TtOyhIUxSAAAQhAIDMBYk1mdFSEAAQgkIoAImkqXBSGAAQ8EyAn9Ayc7oIhgEjqyNQ4KUcgaQYCEIAABGoSINawOCAAAQj4IYBI6oczvUAAAtkIkBNm40YtCCQRQCRNImT5O07KEhTFIAABCEAgMwFiTWZ0VIQABCCQigAiaSpcFIYABDwTICf0DJzugiGASOrI1DgpRyBpBgIQgAAEahIg1rA4IAABCPghgEjqhzO9QAAC2QiQE2bjRi0IJBFAJE0iZPk7TsoSFMUgAAEIQCAzAWJNZnRUhAAEIJCKACJpKlwUhgAEPBMgJ/QMnO6CIYBI6sjUOClHIGkGAhCAAARqEiDWsDggAAEI+CGASOqHM71AAALZCJATZuNGLQgkEUAkTSJk+TtOyhIUxSAAAQhAIDMBYk1mdFSEAAQgkIoAImkqXBSGAAQ8EyAn9Ayc7oIhgEjqyNQ4KUcgaQYCEIAABGoSINawOCAAAQj4IYBI6oczvUAAAtkIkBNm40YtCCQRQCRNImT5O07KEhTFIAABCEAgMwFiTWZ0VIQABCCQigAiaSpcFIYABDwTICf0DJzugiGASOrI1DgpRyBpBgIQgAAEahIg1rA4IAABCPghgEjqhzO9QAAC2QiQE2bjRi0IJBFAJE0iZPk7TsoSFMUgAAEIQCAzAWJNZnRUhAAEIJCKACJpKlwUhgAEPBMgJ/QMnO6CIYBI6sjUITqpt1a1ybNLV0nb+vURxV7du8oWA3o4IkozIRDo1b1FenZvCWGqzBECTggQa4g1ThZSYI0QawIzuKPphiqSvrx8tSxZvrpCcaOe3WTTjVodUaWZEAj0aW2R1m7k9422dYg54esr1sqL/1ol738AF/2h0ausfO3b5ISIpI7sHqKTuvfp5XLdfa9It5Yusm79ehnYp7sctucmjojSTNkJvNe2Tob17yHbDu5V9qkyPwg4I0CsIdY4W0yBNESsCcTQDZhmqCLplX9aIg89v1K6dhFZt15kuyE9Zb+dBzaAME2WkcCqtevlo5v0ks03RlhvtH1DzAnnLHxd7lj0hnRFf2j08ipl+7Y5ISKpI/OH6KSUSDrr/ldkTduGnaTDBvSQSftt5YgozZSdwKtvrYl2kSKSlt3SzM8lAWINscblegqhLWJNCFZuzBxDFUkvv3uJPPDc2xWoI7fqJ8d8arPGQKbV0hF4cdl7skm/HoikHiwbYk6oRFL1P/2H/uBhoZWoC9ucEJHUkdFDdFKIpI4WT6DN2DqpQPEwbQhUJUCsQSTl0khHgFiTjhelPySASLqBBSIpV0UaAoikaWjVVzbEnBCRtL41E3pt25wQkdTRSgnRSSGSOlo8gTZj66QCxcO0IYBI+gEBYg0XQz0EiDX10Au7LiIpImnYV0C22SOSZuOWpVaI+gMiaZaVQh1NwDYnRCR1tGZCdFLcuDpaPIE2Y+ukAsXDtCGASIpIylXggACxxgHEQJtAJEUkDXTp1zVtRNK68KWqHKL+gEiaaolQOEbANidEJHW0dEJ0UoikjhZPoM3YOqlA8TBtCCCSIpJyFTggQKxxADHQJhBJEUkDXfp1TRuRtC58qSqHqD8gkqZaIhRGJG3uGgjRSSGSNnfNFb13blyLbkHG3wwCxBrOJG3Guityn8SaIluvuWNHJEUkbe4KLGbviKT+7BZiTohI6m99lbEn25yQnaSOrB+ik0IkdbR4Am3G1kkFiodpQ6AqAWINIimXRjoCxJp0vCj9IQFEUkRSrof0BBBJ0zPLWiPEnBCRNOtqoZ4iYJsTIpI6Wi8hOqm0ImlbW5sccdjXZd7cOyPqM2fNlqHDhsnBB4yVuXf9SXbbY5SVNV54/nkZvfdesnz5m5Xyra2tVm0suH9+p/0l/W4zQNXG/mNGV4qqeR7y9W+0qxqfwy4jd43G36t3b5suGlbGxfxtB2frpGzboxwEQiBArLETSeN+eOKZU2TiWVNE/fvXDj5QFj35tAwePKSyZLRPvmT6FR38tc26qtd33nTjLDnp+O9FXemx2vRLmWQCxJpkRpSoTgCRdAOXzr5u7zufrdfXJq311e+9J6NGjpCp036UKRao9hs9xqQ5VPvdZ4xBJM1ioWx1QswJs4iktXJCG+rKx43d9zPyy1/dbq1V2LTro4xrX+TCP/qYd2d92OaEiKSOLBWik0orkqoAPXHCqR1uTrUJ0l54eXRaWgjeZeRuctrEyZEo3LVrV/nFLbe1W2nm2AcNHhKJvsedcGJ0E+/zLy1zl2OzdVIu+6QtCBSdALEmWSSNC546OdYP5qqJpGnXhUvfqcZ3z5/+pxIz7r3nf2vGybTjpLz9rgFYQSBOAJHUTiTVAkIz89ms9xJxm2fx7VnqNOJqqzUO3zEGkbQR1q3eZog5YVqRtLOcML6JqRrlPOkNNr7GpkzWFdrItrOOKW09W/0BkTQt2RrlQ3RSWURStVPG3CWjHc+Nv7xVpl96cWWX6QEHfUm23nY7mXH59Ii4+u/OhEa1C1UlARPGnyQDBw6SFSvelsO+fYRMmnBqVL93nz7RTec7K9+pPA1as2ZNpfx9f75H1G7OGddeL185cL/oaVG139Vuz6VLl7bbyarb1ruSzp58hsy67lrZ/4CD5I7fzKm6w9V0uJ8YuWtlh+3wETtXxq/6On/a1HYMvn/yqe3GrPv+w9w7K7uQ9L898/TTnfJ4aPGT8oOTT2jH/IcXXlLhM+f2X1f61jtdFy96pAOzrDtgbZ2Uo0uUZiBQCgLEmmSRNP5ATid14w4/SvYZvW/0NoHytYseWdguNqiHVWon6cKFD1WNPcq365hkLiYVn5Tv1G846HilxjHzmquiGBD35fF4ptvT8SO+07UUi7dJkyDWNAl8CbpFJE0nkup8Vm0O+OL+B3aal6q8W+er0y/9cQefG8/pda6p8+cTTxkvt9w0O8qZdQ5/x7y75Lijj2yX15p5s7o3iPtjld+a9bbfYUd5fenSKBaot930Q7V+fftVdpiaMeKqmTfIb+fc5jSXNueuOZ12xiSZ9p8bNlKY9x3xsvqyq3bfpH7zEWMQSf05vxBzwrQiaVJOmEY70G+9VrtGVd4Wv/fedfc9Ik3A1DLM3fdaEzHzS3Xtxu/3435Ktxf3s/F7e+XP3nrrrcouWLMf23t7801g7R932GkneWDBX9r5o/79B0R6htoopjZ9mTlws9+UNa9I25wQkdSRHwvRSaUVSXVwVjeZ+vV49dRZP4EesfPHKwlIrcTEfOITf7Jj7hYyy5lPPXYftWc7kVS9Fq92F6l/Vze4J5x8isy85uqKSBr/XSVNq1a9K/Pm/j4SbZWzUYmTuQNUv9JiipWTT/9Bu9fpq+0k/fIhX5WfXz8zGo8av/laqE7OPjdmbKWMcqLqlSB146/7N+eqGOrx1+Kh29CvFelxjfnCWPmvObdFwrLuWwsM1ZjYPImLX2q2TsrRJUozECgFAWJNskiq/PL8e++p+Fyd4Kkbd5V4ah9m+tBDxx0exQDlh399683tfJ/yj2ZMUg/E4k/T475TJ6oqWVTCbLUb7VrHsDTjrYJSXBw1JkGsKbN1Gzs3RNJ0IqneSWoeW1IrL9X+d+iwLeTxxx6t6nOr5bCmSHrOmZPa5fCq33heG783MAUTnd+aY1Aih+632r2IysN1jNCbI5LiQdpc2hxzPNeP91WtbK2jArQ40+gYg0jaWL9kth5iTphWJLXNCW20A1MkrZZLqnyvM/+hrk1TR1C2TLrf1xpFNf+m14LpF0wfaOoeTz35ROWN3jT39ub4TP+oeMX9kelf1cOvuEbi78qo3ZNtTohI6shaITqpLCKpwm3esJo7F02RVDkQfT6bNlH8nLZqIql5vmm180fUjbAWZdVO0fiN6xHfOaadSFrtxlY7K3UmanwXqXYOCx5+VPYf81lZtmyZqKe/d/zXhh2l+klK/Awn/dTIHL95fpBmsOcn/62STJpPbLRTNlnpHVP6vNdqPMafdnq7s5c006FDh8r69eujMXdvba08GbK92be5rGydlE1blIFAKASINckiadKuAe3XTR+qRVLz6bjpT7fYcsvKrlDlx2vdFJ9/4Y/l9FNPlmkXXizTL7lIrrnu56IS06R4puPiKy+/nIvzqct0PRFrymRNv3NBJLUTSc3vBOgdjNVyTjOH1P5Xf6fAtKzK9+M5rP7dFEkvPH9aB3G1mkhq5tamYKLzWzUGvauqpaWl0w0bSlBV/t/M6WvFg6y5tClKaE7qfkLv3FIszHO29fzM+6j4QzifMQaR1J+fCjEnTCuSJuWEabQDUyStlkuafqtW7qfzTaUjqI1R1TQP837f3MVe6yGQma+a9/amSKreENUbCNLc25s7QrV/1Ju24hqN9oUTzzqnkgPbfnPG11VjmxMikjqySIhOKq1Iql4TURe3+TpOLZE0vmunmpmSRFKVCL3w3D8iB6R3XLoQSdVrNrWejJiO2EwA4x9vqna+Sfxw5WofGKn1dHnFyhUd5hpPMKvxqCWSVttJGt9NZTptdpI6ciQ0A4EEAsSaZJE0vnPI9K3q4ZjtTlLzw06mP1bHtix+ZKGcPfn0ysc9qh0dY75N0Nk5qD5vXkO8wGwT4hDZMOfOCSCS2omk1T5qUi3nNHdZVdtJGve51T7sWq9ImnYnqR6Djh1HHn1sZSepigV/feoJ+ezoz1XdcJA1l66W6y956aXoHsq8p9EfI0wSSX3HGERSf541xJwwrUialBPGH6J0ph3Y7CQ1fUZnuZ8WH6ecO02O+NY3251FX213qboPj4ukSff2STtJbe7tTZ+pd5KqFV7NH6l/16/0xzeS+bsqOu/JNidEJHVksbI7qQWPvy47bLWRDNyoR4VYWpHU3D1Z7YxQ5Xj0hRU/k7Ta1+uTRFLtFFVddf7c2P0OEBciqX6NPf70RP23eW6H+m/V99lTzxP9SpAWE21EUtPRmG39cOo5lfP0zPNE1I2/OddaO0nNMirBMplr0braGbHqeIFaThuR1JEjoRkIBC6Suog1CmF8J755jIk+f0qfY2eeNR0/k1THHvPs6Pg5evpMUi0U6N0D5plw5jlQ8XgW33Glxh9/sMaFkZ2AbUKcvQdqlpVACCLpvY+8JrvtNEj69upWMePldy+RB557u/LfSV+3ryaSVsvB42dC6xzWPLNZ+0clSmYRSVU+aua16ogVs514nq789A2zb+nwbYCjjvmufOkrh3T493FHHlU5g9QUAVzm0vrBnj47W3FSQsrXvnxguzw/LpLG76P02de+YwwiqT+PGKL+kFYkTcoJq+0kraUdmCKpeb69eT8eF131Wfbat5nf/NC5XjxHVNpBtZ3y1fxb/P7fvLc3zyQ181gtctrc25s+U3875SPbbx8d/xfXFFS72t/UOhfZ39VRvSfbnBCR1JGlyu6kLp79uPzp4VfloE9tKYeO2SYSS9OKpI5QN7UZ8+v1+lDiiRNO9fYl4mq7S5sKpI7ObZ1UHV1QFQKlI0CsSd5JmsXo8a+fZmmDOvkkQKzJp12KMKoQRNIf/OQheXbJ23LI6K3lq6O3jsTSNCJpGjuWKYdNM++0ZYvOCZE0rcWzlw8xJ8wikmYnXL1m0a9R1zzM9qptBGtkf2nbts0JEUnTkq1RPgQn9YcFL0ezb+3eEoml23xkoNy26A1Z07Y++vdhA3rIpP22ckQ0v83U2qHkY8Rlcsq2TsoHV/qAQFEIEGvcxxotkG69zTacB1qUCyHFOIk1KWBRtB2BUETSxX9fFs1bCaRKLH2jpbs8smRlhUVnO0nTLJky5bBp5p22bNE5IZKmtXj28iHmhBtt1k/mPbW8Aq0Z+kPRr9HsKy65ZvxDWck1/JawzQkRSR3ZRTmp0P66desig7YdLC19NryC3wwnFRrzMs3X1kmVac7MBQL1EiDWEGvqXUOh1SfWhGZxd/Odcs0iuf/xpSIb9gIE89ezZzfpt+1g6dZjwyv4rkTSYAAGPlFEUn8LIMScsHv3Ftl4m8HSvU8r+oO/pVaanmxzQkRSRyYP6UmOQrb3JzaRnUdsIvP+/lZwO0kdLZngm7F1UsGDAgAEDALEGkRSLoh0BIg16XhR+kMC065bLP+76DW5+4ovlBaLet1e7yTVb4qt7NlDHn3l3cqcEUlLa/6GTAyRtCFYqzYaUk7YtaWLfH7PzWXIFv3l7mc+PDOZTVr+1lsZerLNCRFJHVk7BCf1/z3wSuScDh2zrWy1aZ8gzyR1tFxoRkRsnRSwIACBDwkQaxBJuR7SESDWpONF6fBE0qeeX97umwONOpOUtRUGAURSf3YOKSccN3Y7GTakt+ThTFJ/FqYn1wRsc0JEUkfky+6k1NcvP7JFv8g56b80H25as3q1fOfb35Slr71Wqd+tWze57MqrZafhIzq1wisvvyw33XiDTJh0liNr0UweCNg6qTyMlTFAIC8EiDWdi6TEmrys1PyMg1iTH1sUbSQh7CRV3xsYNXxQ9EFW/WcrkuJvi7ai/YwXkdQPZ9VLiDlhGpEUH+VvLRalJ9ucEJHUkUXL7qSqYUojkur6ylkdf+xRcukVM6R//wFW9BFJrTAVrpCtkyrcxBgwBBpIgFhjt5OUWNPARViwpok1BTNYjoYbgkhaDbetSEpun6PFmqOhIJL6M0aIOWEakRQf5W8tFqUn25wQkdSRRUN0Ui5EUiWAnnDsUbJy5YrIEnt/+jNy5jnnVXadqt2mp0+eIgsfflDGT5go5549SbbfYSc54uhjHVmOZppFwNZJNWt89AuBPBIg1mQTSYk1eVzNfsZErPHDuYy9IJJusGrSmaTxh1L42zJeDfZzQiS1Z1VvyRBzQhciKT6q3pVX3Pq2OSEiqSMbh+ikXIikJv62tja5+ILz5NP77CvPPftMRQjVO0n79usnO+74MRn9+TGOrEYzzSRg66SaOUb6hkDeCBBrsomkxJq8rWR/4yHW+GNdtp4QSbOJpPjbsl0J6eaDSJqOVz2lQ8wJXYik+Kh6Vl2x69rmhIikjuwcopNyIZIqYVTtDl1w//zIEj169pTZv5ojC+bfJ5dedEG0s/S4758S7TZd27Y2+s32NX1HpqWZBhGwdVIN6p5mIVBIAsSabCIpsaaQy93JoIk1TjAG2QgiaTaRFH8b5OVSmTQiqT/7h5gTuhBJ8VH+1mjeerLNCRFJHVkuRCflQiR9/NHFsvChB6Ndo3on6Qknn1oRQufd+bvoVfvW1h7yxf0PlBmXXxZ97EmJqfwVm4Ctkyr2LBk9BNwSINZkE0mJNW7XYZFaI9YUyVr5GisiaTaRFH+br3XsezSIpP6Ih5gTuhBJ8VH+1mjeerLNCRFJHVkuRCflQiQ1vzqnzh8dvvPHZY8995Lrf3Z1ZBklhl4y/Ur5/R2/ib5ur0TTBfffJ1PPv8iR5WimWQRsnVSzxke/EMgjAWJNNpGUWJPH1exnTMQaP5zL2AsiaTaRFH9bxqvBfk6IpPas6i0ZYk7oQiTFR9W78opb3zYnRCR1ZOMQnVQWkdQRbpopAQFbJ1WCqTIFCDgjQKyxE0mdAaehwhMg1hTehE2bACKpnUjaNAPRcS4JIJL6M0uIOWEWkdSfRegp7wRsc0JEUkeWDNFJIZI6WjyBNmPrpALFw7QhUJUAsQaRlEsjHQFiTTpelP6QACIpIinXQ3oCiKTpmWWtEWJOiEiadbVQTxGwzQkRSR2tlxCdFCKpo8UTaDO2TipQPEwbAoikHxAg1nAx1EOAWFMPvbDrIpIikoZ9BWSbPSJpNm5ZaoWoPyCSZlkp1NEEbHNCRFJHayZEJ8WNq6PFE2gztk4qUDxMGwKIpIikXAUOCBBrHEAMtAlEUkTSQJd+XdNGJK0LX6rKIeoPiKSplgiFYwRsc0JEUkdLJ0QnhUjqaPEE2oytkwoUD9OGACIpIilXgQMCxBoHEANtApEUkTTQpV/XtBFJ68KXqnKI+gMiaaolQmFE0uaugRCdFCJpc9dc0XvnxrXoFmT8zSBArOFM0masuyL3SawpsvWaO3ZEUkTS5q7AYvaOSOrPbiHm8mVzFgAAIABJREFUhIik/tZXGXuyzQnZSerI+iE6KURSR4sn0GZsnVSgeJg2BKoSINYgknJppCNArEnHi9IfEkAkRSTlekhPAJE0PbOsNULMCRFJs64W6ikCtjkhIqmj9RKik1Ii6XX3vSLdWrrIuvXrZWCf7nLYnps4IkozZSfwXts6Gda/h2w7uFfZp8r8IOCMALGGWONsMQXSELEmEEM3YJqhiqRX/mmJPPT8SunaRWTdepHthvSU/XYe2ADCNFlGAqvWrpePbtJLNt+4tYzTy9WcQswJlUh6x6I3pCv6Q67WYlEGY5sTIpI6smiITuqtVW3y7NJV0rZ+fUSxV/eussWAHo6I0kwIBHp1b5Ge3VtCmCpzhIATAsQaYo2ThRRYI8SawAzuaLqhiqQvL18tS5avrlDcqGc32XQjBC9HyyqIZvq0tkhrN/L7Rhs7xJzw9RVr5cV/rZL3P4CL/tDoVVa+9m1yQkRSR3YP0Uk5QkczEIAABCBgSYBYYwmKYhCAAATqJBCqSFonNqpDAAKeCJATegJNN8ERQCR1ZHKclCOQNAMBCEAAAjUJEGtYHBCAAAT8EEAk9cOZXiAAgWwEyAmzcaMWBJIIIJImEbL8HSdlCYpiEIAABCCQmQCxJjM6KkIAAhBIRQCRNBUuCkMAAp4JkBN6Bk53wRBAJHVkapyUI5A0AwEIQAACNQkQa1gcEIAABPwQQCT1w5leIACBbATICbNxoxYEkgggkiYRsvwdJ2UJimIQgAAEIJCZALEmMzoqQgACEEhFAJE0FS4KQwACngmQE3oGTnfBEEAkdWRqnJQjkDQDAQhAAAI1CRBrWBwQgAAE/BBAJPXDmV4gAIFsBMgJs3GjFgSSCCCSJhGy/B0nZQmKYhCAAAQgkJkAsSYzOipCAAIQSEUAkTQVLgpDAAKeCZATegZOd8EQQCR1ZGqclCOQNAMBCEAAAjUJEGtYHBCAAAT8EEAk9cOZXiAAgWwEyAmzcaMWBJIIIJImEbL8HSdlCYpiEIAABCCQmQCxJjM6KkIAAhBIRQCRNBUuCkMAAp4JkBN6Bk53wRBAJHVkapyUI5A0AwEIQAACNQkQa1gcEIAABPwQQCT1w5leIACBbATICbNxoxYEkgggkiYRsvwdJ2UJimIQgAAEIJCZALEmMzoqQgACEEhFAJE0FS4KQwACngmQE3oGTnfBEEAkdWRqnJQjkDQDAQhAAAI1CRBrWBwQgAAE/BBAJPXDmV4gAIFsBMgJs3GjFgSSCCCSJhGy/B0nZQmKYhCAAAQgkJkAsSYzOipCAAIQSEUAkTQVLgpDAAKeCZATegZOd8EQQCR1ZGqclCOQNAMBCEAAAjUJEGtYHBCAAAT8EEAk9cOZXiAAgWwEyAmzcaMWBJIIIJImEbL8HSdlCYpiEIAABCCQmQCxJjM6KkIAAhBIRQCRNBUuCkMAAp4JkBN6Bk53wRBAJHVkapyUI5A0AwEIQAACNQkQa1gcEIAABPwQQCT1w5leIACBbATICbNxoxYEkgggkiYRsvwdJ2UJimIQgAAEIJCZALEmMzoqQgACEEhFAJE0FS4KQwACngmQE3oGTnfBEEAkdWRqnJQjkDQDAQhAAAI1CRBrWBwQgAAE/BBAJPXDmV4gAIFsBMgJs3GjFgSSCCCSJhGy/B0nZQmKYhCAAAQgkJkAsSYzOipCAAIQSEUAkTQVLgpDAAKeCZATegZOd8EQQCR1ZGqclCOQNAMBCEAAAjUJEGtYHBCAAAT8EEAk9cOZXiAAgWwEyAmzcaMWBJIIIJImEbL8HSdlCYpiEIAABCCQmQCxJjM6KkIAAhBIRQCRNBUuCkMAAp4JkBN6Bk53wRBAJHVkapyUI5A0AwEIQAACNQkQa1gcEIAABPwQQCT1w5leIACBbATICbNxoxYEkgggkiYRsvwdJ2UJimIQgAAEIJCZALEmMzoqQgACEEhFAJE0FS4KQwACngmQE3oGTnfBEEAkdWRqnJQjkDQDAQhAAAI1CRBrWBwQgAAE/BBAJPXDmV4gAIFsBMgJs3GjFgSSCCCSJhGy/B0nZQmKYhCAAAQgkJkAsSYzOipCAAIQSEUAkTQVLgpDAAKeCZATegZOd8EQQCR1ZGqclCOQNAMBCEAAAjUJEGtYHBCAAAT8EEAk9cOZXiAAgWwEyAmzcaMWBJIIIJImEbL8HSdlCYpiEIAABCCQmQCxJjM6KkIAAhBIRQCRNBUuCkMAAp4JkBN6Bk53wRBAJHVkapyUI5A0AwEIQAACNQkQa1gcEIAABPwQQCT1w5leIACBbATICbNxoxYEkgggkiYRsvw9RCf1t1ffld888rqsXbc+orTpRq2y90c3tiRGMQiIDOnbKkP6dQcFBCBgSYBYQ6yxXCoUMwgQa1gOWQiEKpL+z1/flL88+5ZsyO5Fth3cS3bdqm8WhNQJlMDQ/j2kf69ugc7e37RDzAkffmGF/OGJZbJuPfqDv5VWrp5sckJEUkc2D9FJ3fv0crl+/ivS9v4GJ7XZxq3yH58d5ogozZSdwNur1sqA3t2j5Js/CEDAjgCxhlhjt1IopQkQa1gLWQmEKpJefvcSeeC5tyvYhg/tI98YtUlWjNQLjMCylWtly4E9ZfONWwObuf/phpgTzln4uqj/6T/0B//rrsg92uaEiKSOrByik1Ii6az7X5E1bRtE0mEDesik/bZyRJRmyk7g1bfWSM/uLYikZTc083NKgFhDrHG6oAJojFgTgJEbNEVE0g1gR27VT4751GYNokyzZSPw4rL3ZJN+PRBJPRg2xJwwLpKiP3hYaCXqwjYnRCR1ZPQQnRQiqaPFE2gztk4qUDxMGwJVCRBrEEm5NNIRINak40XpDwkgkiKScj2kJ4BImp5Z1hoh5oSIpFlXC/UUAducEJHU0XoJ0UkhkjpaPIE2Y+ukAsXDtCGASPoBAWINF0M9BIg19dALuy4iKSJp2FdAttkjkmbjlqVWiPoDImmWlUIdTcA2J0QkdbRmQnRS3Lg6WjyBNmPrpALFw7QhgEiKSMpV4IAAscYBxECbQCRFJA106dc1bUTSuvClqhyi/oBImmqJUDhGwDYnRCR1tHRCdFKIpI4WT6DN2DqpQPEwbQggkiKSchU4IECscQAx0CYQSRFJA136dU0bkbQufKkqh6g/IJKmWiIURiRt7hoI0UkhkjZ3zRW9d25ci25Bxt8MAsQaziRtxrorcp/EmiJbr7ljRyRFJG3uCixm74ik/uwWYk6ISOpvfZWxJ9uckJ2kjqwfopNCJHW0eAJtxtZJBYqHaUOgKgFiDSIpl0Y6AsSadLwo/SEBRFJEUq6H9AQQSdMzy1ojxJwQkTTraqGeImCbEyKSOlovITqptCLpC88/L2P3/Yz88le3y257jOpAfsH98+XgA8bK3Lv+1OH3zn6r1m68vCozeu+95JLpV8ghX/9GotVXv/eejBo5QqZO+5FV+cQGMxQwxzB02LCabDI0nYsqtk4qF4NlEBDICQFijZ1IqmLA/mNGV6w28cwpMvGsKaL+/WsHHyiLnnxaBg8eUvk9bYyIL4fOYpTN0jl78hky4/LpUVE9Vpt6lEkmQKxJZkSJ6gQQSZNFUu07ly9/Myq8y8hdozy+V+/euV1WteKAzYCbeX+g+162bFmHGGYzdl9lEEl9kRYJMSdMK5LG88EDDvqSfP/kU1PfVyfpGP6sTk/1ELDNCRFJ66Fs1A3RSbkWSU1TpElC8iiSphl/rSXoog1Hy7shzdg6qYZ0TqMQKCgBYk2ySBoXPHWCPHPWbFEPnKqJpGmXg0v/rMb38j//GT2Qu+nGWTJxwqm5vgFOy6rZ5Yk1zbZAcftHJLUTSfUGiEGDh0QbEo474cTooVSe/uIbD7LGAZe+vxqfWu2rf//s3nvJNw77llx68YW5jhGIpP5Wfog5YRaRtNYmrDSWaoRI2mh/kmZ+oZS1zQkRSR2tiBCdVD0i6Zo1a2TC+JNk4MBBct+f74mePM+49nr5yoH7yY2/vFWmX3qxzJt7Z2Qd9cTnhxdeEu1CHfOFsXLTL34e/XvvPn2iJOGdle902KHa2U5SdZMc71s99e7e2ipHHPb1qN/td9hRXl+6tLLz1Nzlo59A6TZWrHg7GvsBY/YV9ST9tDMmyxOPP9pu/F/c/0A56fjvtRv3M08/3WEcd8y7S447+sgOY9h91J6VOdZip/s32Zg7pRwtdWfN2DopZx3SEARKQIBYkyySxoVGnYSOO/wo2Wf0vtHugeEjdpZFjyxsF0f02wYLFz5U2dWp/P0vbrktWjlmHDCXko5Rqr6KAbqOGsfMa66KdlWdP21q1TbjS1L1Mf/ee3K/E6tIlxKxpkjWytdYEUnTiaSfGLlrlEd37dpVbPJencdPv/THHfyjyuPNPFvvTjX/Xd8/7Lr7HjLrumsr/jze3g2zb6nk93qFtba2VuKAufvV9PP636vdH5xw8iky4/KfRD4/vvs/PkY9zz/MvbPTe4Fly/5VuS/S9z86/uhxF+FBGiKpPz8WYk7oQiTVgueJp4yXW26a3U6PUL5mzm2/6nCt1tIbTE1BX+vq/ruaL1m6dGn0IKmWXrD1tttZ+0J/q6xcPdnmhIikjuweopOqVyRVr0KqnT1KAFQOQyUcM6+5Onodf8TOH2/3unv86Y355MUUEPVr/Ekiabxv9Rq+ucNICZi6jPnv/fr2i8b1uTFj5efXz4zGr3f/zJv7+8rNdGdPgvVr/Krd+Di+fMhX5de33hyJv+YY4iJpvN4OO+0kQ4YMifpXTlmNM29P8eOXmq2TcnSJ0gwESkGAWJMsksaFxra2tsqNu3rFSvtPJWYqf6zE00PHHR7FIdMHa3+vjl2J70CN+3gdo9SDvP+ac5s8tPhJ+cHJJ8guI3eLhFm9a8lsUx/9osenHtCpG/dqR86UYvE2aRLEmiaBL0G3iKTpRFK9k9Q82iq+gzPuf4cO20Ief+zRKO+N+1xd1jwmy8zv1aaBzvJosz3t77U/r3YfsGrVu5Wd/LqufrimfbjOzff85L9V8u74UjffXjDjjM7LazFR80zaWYZIWgLH4nAKIeaEWUTS+PFLKudTm6+USHrOmZPa6RG1/FctvaFaTrnFlltW9SXq32vpBdX0hri/sjky0OHyKmVTtjkhIqkj84fopOoVSeM3jUd855hEkVQ7M2029fRWOzrzrNMkkbTaDatKjvSun5aWlopIq/5d7wLV/arkaNHChys3s+aZTEo4NZMx5dCqnY9X7cZZJYsqQVI3yeYY4iJpNXb6ibb5FMvR8m5IM7ZOqiGd0ygECkqAWJMskibtJNX+s3//AZF4qoRMLZKqB04PLPhLu9Wh4oxKbHV8UGft1RJJz7/wx3L6qSfLtAsvlumXXCTXXPdzeerJJzrEkFrnjqqxq3ijH8AVdJnmatjEmlyZo1CDQSS1E0n1zihVWu+kT8p7tf/Vb42ZC0P5R73rP/7QyDxP1NzZpTdXqDy6mg8ff9rplby+lhih3iLQO/n17lEVH0z/r3Nzdc+i8+64vzbHaMYZNae4WBOfJyJpoVxE0wcbYk6YRSSNv25v7iS98PxpNR/S2OgN1XLKFStXVPUlOtdUO0njekE1vaEzX9j0xVfQAdjmhIikjgwcopNqhkg6dOhQGbbFFpFjMXcAxT8IpUVLfS6SedOsngLXEkn1WXC1dpLq19drfaRDv155++/mymf/fc/Kh5/UzqYXnvtHu3HXEkn1E/XOdpLGx7/kpZcK97EPWyfl6BKlGQiUggCxJlkkNXfx6IdUOkE2dx4l7SQ1jyuJ35gvfmShnD359IqP1wm3eVyMfmBlxpykI1DiYy/Fom3yJIg1TTZAgbtHJLUTSat9lLVW3tvZTtK4z612jmCSSKre9NJvZJnt1TqT1NxtWm0nqdrJZf67mZvrN8nMB2iKWK2dpEo4qXYvYM4TkbTADqMJQw8xJ/QhkqoHJvFrtdamLNudpObHoKvpBbXOzK/3w6BNWJa57tI2J0QkdWTGsjup2fP+IUP695TP77m5dG3pElFrpEiqXpvXZ3mYZ5LqnaT6LKGx+x1QdSepmaRoE+snvWaCZSZHX/rKIZUzi9R5deq81KOO+W70Or15rojq++yp58kPp55T2Ulq/q77McevX/E0x11NJD3rP8+T3865LTqT1BxD0k5S/fq/+cSL1+0dXdw0A4EcESDWJIukylx6R2Y1/1/tTGp9TpR6zco8k1S//q7P2lO+OX6Onhmj1BsNeudorfNM46/Ux8fK1+3dXnC2CbHbXmmtDARCEEln3P432WX7AbL3JzapmOzyu5fIA8+9XfnvkVv1k2M+tVlVk9b6mIkWCuN5r3kmtD7z0zyzWftH9UAri0iqhIhqPty8r1AT0X681n2AKqN9uHkkis7N1Xmo8fii/1uLGvrsaz3PxYseiXaSVmNi7pg17x/0maRaPFWbImr1m5drjjNJ/VkixJzQh0iqj8RL0htqXevmOcamL0nSC8wzSZN8ob9VVq6ebHNCRFJHdi+7k7p49uPyhwUvy7AhvWXc2O0isXT+M2/JrPtfkTVt6yOKwwb0kEn7beWIKM3YEtDJm3olSAmjRTivSM3N1knZcqAcBEIgQKxpTKzRbx+YZ1GFsJ5CmCOxJgQrN2aOIYikP/jJQ7L478vko1v0kyP2/0gklqYRSdOQNzcpJO2qT9Nu3sqGMs9a3BFJ/a3IEHPC3y56Q5RQqv+aqT+Efq37W+nuerLNCRFJHTFXTur/nbKHo9by18zNdz0nDz75rw8d0pDesscum8kjy9fKWkTSphus1q6ppg+skwHYOqk8z4GxQcA3AWKNe5FUC6Rbb7MNX5X3vaA99Ees8QC5pF1okfT/nVze/P6nt/9Nnl2yomJBJZYO2qK/vPjehg0Q6q+znaRpTB+KoBDKPBFJ06z+xpQNMSfcaach8uSK9xFJG7OkSt+qbU6ISOpoKSgntcv2Ax21lr9mXnptpSx7e027gQ3s31O6b9pPWnr1iP69mU9y8keMESURsHVSSe3wOwRCIjD9lqfkxdfeKe2UiTWlNW3TJkasaRr6wnf8/7N37/FWlnX+/z/CZnPccdwOgppaeACN7QHMn6JBIQpq6mTZkIRhOaIiKAZ4+hKkeWJEMMREQcVjamVKNA7TYGCkiEDmTIiBypDihMj5VPwe181ca+619lp7nT7rvtd9Xa/9T7lZ93Xf1/Nzrc2H977ue93xyB/kX5f+RXp/3t3+fvW6LbJtx560WnXu0laa1ddJTcsa1ZA08QuCCRQkwE7SgphUXvTD2Ssb/ftcZeAqGSRbT1jfubX8vVOd1LatJX+okjol6TIK7QkJSZWq6st2d8N1eLd2ctGAw6Rlx9by6O8+5HZ7pTXk2zCF/pDyzYX5IuCzgH20C3/X+LwKdOfO3zW6nj6Ndvfct+RXv18vC6af6ey07e32ZoJms8e3Bx8hC9/fXvAzSZ2FYWIlCxCSlkzHgRkC4Z7QPhLko70HVM3t9hQseQKF9oSEpEq19SEkNbfj2OcVGbZiPrhp965dcum3viEbPvooJV5TUyP33DdTju7Zq8kq/GX9enn80dkydvyNStVimGoQKPSHVDVcK9eAAALRCJiGmL9rorH25Sz8XeNLpfXn6UtIauRMOGrviCv0maT09vprzoURCUldqGJ1zCFbT1jMBzfxM6o66lhNV1FoT0hIqlQ110PS//54e/ChTeGvYkJSe5z5YXXFZcNlyvQZ0qFDx4L0CUkLYkrciwr9IZW4iXHBCCBQsgB/15RMx4E5BPi7hqVRqoAPIWm2n7mFhqT09qWuLLePIyR1u75Rzi7bz6diQlJ+RkVZrWScq9CekJBUqZ6uh6TZmDRCUhOAjrxsuGzduv+h8af2O11uuGVSatep2W16/YSbZdkbr8vosePkBzeNlx5HHi3DvnOZUuUYJi6BQn9IxXV9nBcBBKpDgL9rqqMOSb0K/q5JauXiv24fQtJsyuWGpPT28a/dOK+AkDROfffPrRGS8jPK/XWSa4aF9oSEpEprhJC0sA9uamon6d69e+XO2yZJvzMGyJp3V6eCULuTtF1dnRx11DHS/ysDlarGMHEKFPpDKs5r5NwIIBC/gEZIGp4Ff9fEX9Mor4C/a6LUdutchKT765nv0+3p7d1a9+XOhpC0XEGOb0pAIySlJ/R3jRXaExKSKq0RQtLSQlLzj1WzO3TJq4uDSrRs1UrmPvO8LFm8SKbccVuws/TyK68Jdpvu2bsn+LNCb9NXKi3DVEig0B9SFTo9wyKAQEIENEJS/q5JSLErcJn8XVMBVE+GJCQtLSTl560nb5Ac0yQk9bv+lZ69RkjKz6hKV6l6xy+0JyQkVaohIWlpIelbK1fIsqWvB7tG7e6ekaPGpILQ+S/9MrjVvra2pZw1+ByZMe2e4MOeTJjKV7IFCv0hlexZcvUIIFCugEZIyt815VYhucfzd01yaxf3lROSlhaS8vM27pUb7/kJSeP1d/3sGiEpP6NcXyW551doT0hIqrRGCElLC0nDnzpnnj/a89jj5KS+J8vDP5kZVMaEoXdPvU9efOHnwafbm9B0yauLZOKtdyhVjmHiEij0h1Rc18d5EUCgOgQ0QlL+rqmOWsZxFfxdE4e6G+ckJC0tJOXnrRvrv9RZEJKWKsdxhQhohKT8jCpE2s3XFNoTEpIq1Z+QtLCQVImbYRwQKPSHlANTZQoIIFCGQCkhaRmn41DHBPi7xrGCRjgdQtLCQtIIS8KpEiBASJqAIiX4EksJSRM8XS5dWaDQnpCQVAmekJSQVGkpeTNMoT+kvAFhogggkFWAkJSFUY4Af9eUo+f3sYSkhKR+vwNKmz0haWluHFWYACFpYU68KrtAoT0hIanSCiIkJSRVWkreDFPoDylvQJgoAggQkrIG1AX4u0ad1JsBCUkJSb1Z7IoTJSRVxGSoRgKEpCyKcgQK7QkJSctRDh1LSEpIqrSUvBmm0B9S3oAwUQQQICRlDagL8HeNOqk3AxKSEpJ6s9gVJ0pIqojJUISkrAFVgUJ7QkJSJXZCUkJSpaXkzTCF/pDyBoSJIoAAISlrQF2Av2vUSb0ZkJCUkNSbxa44UUJSRUyGIiRlDagKFNoTEpIqsROSEpIqLSVvhin0h5Q3IEwUAQQISVkD6gL8XaNO6s2AhKSEpN4sdsWJEpIqYjIUISlrQFWg0J6QkFSJnZCUkFRpKXkzTKE/pLwBYaIIIEBIyhpQF+DvGnVSbwYkJCUk9WaxK06UkFQRk6EISVkDqgKF9oSEpErshKSEpEpLyZthCv0h5Q0IE0UAAUJS1oC6AH/XqJN6MyAhKSGpN4tdcaKEpIqYDEVIyhpQFSi0JyQkVWL3NST9ySvrU4L1dbVybu/OSqLJH2bDxh3y8NNvy/grTkz+ZCo0g8O7tJLDu7Su0OgMiwACLgi8smqT8HeNC5WMbw78XROffZLP7GtIOuM//lteXf1pqnSfO7C1nHFkhySXkmuPWOCYg9rKQe1rIz4rp/NBIPPT7ckffKi67hwL6QkJSZXMfQxJleicHWbhsg9l8uyV8m/Tz3R2jkwMAQQQQAABBBBwUcDXkNTFWjInBBBAAAEEChUgJC1UKs/rCEmVIB0ahpDUoWIyFQQQQAABBBDwSoCQ1KtyM1kEEEAAAQQCAUJSpYVASKoE6dAwhKQOFZOpIIAAAggggIBXAoSkXpWbySKAAAIIIEBIqrkGCEk1Nd0Yi5DUjToyCwQQQAABBBDwT4CQ1L+aM2MEEEAAAQTYSaq0BghJlSAdGoaQ1KFiMhUEEEAAAQQQ8EqAkNSrcjNZBBBAAAEEAgFCUqWFQEiqBOnQMISkDhWTqSCAAAIIIICAVwKEpF6Vm8kigAACCCBASKq5BghJNTXdGIuQ1I06MgsEEEAAAQQQ8E+AkNS/mjNjBBBAAAEE2EmqtAYISZUgHRqGkNShYjIVBBBAAAEEEPBKgJDUq3IzWQQQQAABBAIBQlKlhUBIqgTp0DCEpA4Vk6kggAACCCCAgFcChKRelZvJIoAAAgggQEiquQYISTU13RiLkNSNOjILBBBAAAEEEPBPgJDUv5ozYwQQQAABBNhJqrQGCEmVIB0ahpDUoWIyFQQQQAABBBDwSoCQ1KtyM1kEEEAAAQQCAUJSpYVASKoE6dAwhKQOFZOpIIAAAggggIBXAoSkXpWbySKAAAIIIEBIqrkGCEk1Nd0Yi5DUjToyCwQQQAABBBDwT4CQ1L+aM2MEEEAAAQTYSaq0BghJlSAdGoaQ1KFiMhUEEEAAAQQQ8EqAkNSrcjNZBBBAAAEEAgFCUqWFQEiqBOnQMISkDhWTqSCAAAIIIICAVwKEpF6Vm8kigAACCCBASKq5BghJNTXdGIuQ1I06MgsEEEAAAQQQ8E+AkNS/mjNjBBBAAAEE2EmqtAYISZUgHRqGkNShYjIVBBBAAAEEEPBKgJDUq3IzWQQQQAABBAIBQlKlhUBIqgTp0DCEpA4Vk6kggAACCCCAgFcChKRelZvJIoAAAgggQEiquQYISTU13RiLkNSNOjILBBBAAAEEEPBPgJDUv5ozYwQQQAABBNhJqrQGCEmVIB0ahpDUoWIyFQQQQAABBBDwSoCQ1KtyM1kEEEAAAQQCAUJSpYVASKoE6dAwhKQOFZOpIIAAAggggIBXAoSkXpWbySKAAAIIIEBIqrkGCEk1Nd0Yi5DUjToyCwQQQAABBBDwT4CQ1L+aM2MEEEAAAQTYSaq0BghJlSAdGoaQ1KFiMhUEEEAAAQQQ8EqAkNSrcjNZBBBAAAEEAgFCUqWFQEiqBOnQMISkDhWTqSCAAAIIIICAVwKEpF6Vm8kigAACCCBASKq5BghJNTXdGIuQ1I06MgsEEEAAAQQQ8E+AkNS/mjNjBBBAAAEE2EmqtAYISZUgHRqGkNShYjIVBBBAAAEEEPBKgJDUq3IzWQTe5c0vAAAgAElEQVQQQAABBAIBQlKlhUBIqgTp0DCEpA4Vk6kggAACCCCAgFcChKRelZvJIoAAAgggQEiquQYISTU13RiLkNSNOjILBBBAAAEEEPBPgJDUv5ozYwQQQAABBNhJqrQGCEmVIB0ahpDUoWIyFQQQQAABBBDwSoCQ1KtyM1kEEEAAAQQCAUJSpYVASKoE6dAwvoakj/3uQ3nlnU0i+/YXs8eBbeTUHu0dqixTqajAAWbNtJYD62orehoGRwABBBBAoCkBX0PSoI9btSlFQx/H+6QoAfq4orh4MQIIVJ8AIalSTQhJlSAdGsbXkHTagnXy2prNqUr2PqSdDDulq0OVZSqVFFi/abd0bV8rB7UnJK2kM2MjgAACCDQt4GtISh/HO6McAfq4cvQ4FgEEqkGAkFSpCoSkSpAODUNIur+YDYfWyYjTCEkdWtoVncr7G3fKgXUtCUkrqszgCCCAAAL5BAhJ6ePyrRH+vLEAfRyrAgEEki5ASKpUQUJSJUiHhiEkpbl2aDlHNhWa68ioORECCCCAQBMChKT0cbxBihegjyvejCMQQKC6BAhJlepBSKoE6dAwhKQ01w4t58imQnMdGTUnQgABBBAgJG0kkHm7PXcE8TYpRoA+rhgtXosAAtUoQEiqVBVCUiVIh4YhJCUkdWg5RzYVmuvIqDkRAggggAAhKSEp7wJVAfo4VU4GQwCBGAQISZXQCUmVIB0ahpCUkNSh5RzZVGiuI6PmRAgggAAChKSEpLwLVAXo41Q5GQwBBGIQICRVQickVYJ0aBhCUkJSh5ZzZFOhuY6MmhMhgAACCBCSEpLyLlAVoI9T5WQwBBCIQYCQVAmdkFQJ0qFhCEkJSR1azpFNheY6MmpOhAACCCBASEpIyrtAVYA+TpWTwRBAIAYBQlIldEJSJUiHhiEkzR+Svrd2rfQ/9WTZtOmT4MW9G46XeS//Rlq3aZN3Jdhj7546XS686Ot5X5/rBUteXSznDxkUnLfXscdJn4ZewXVcOWpM6vsnnNQn7XBzzNfOP0eWv71KunSpb/Lcu3buDMZc98EHMn3mg3LHrZOC/z9rztzUdYcdsn1/+/ZtwfVlXkchkw7Pr5TjCzmH5mtorjU1GQsBBBBAoFQBPt2+sn1cqXUp97hierjMc9mebuLkH5XVe5Yyh8cfnSNXX/G94NBxN9ws4268uZRhKn4MfVzFiTkBAghUWICQVAmYkFQJ0qFhCEkLa64HDThdnnjmOencpT4ITC8feVVFGr9cjW04RHz+uZ/K4lcW5g1qi2mww+Pv3r07a/BqQlLj0K1bN+l+8MHy2FPPBnimIZ52zxT59NNPA6NCQ844m/hy38I01+UKcjwCCCCAgIYAIWl19XHl1DTcF3Xr3r3gX3RHHZI21asu/M2/y3XjJsiwb14kryz8j4J+UV+OWanH0seVKsdxCCBQLQKEpEqVICRVgnRoGELS4prrLzQcHzR+zZs3D3Zxjh19tXTq1Fm2bNksx594ksx56MFgQLvbdMOGDUGoaneS3jTh+zJj2tTgNUPOPS8IGsPfCy8t++fmezbEvGniJPnhxFtSOzZtcGnDyfBY3/7OZfLTp5+UJW+slMEDvxRcU+b5zPdmPPiwDBk4ILVT1l5DbW1t2s5Qe66rrhktt986OWh869rVBTtQh106QmY9MDMISU2I29Qczbxmz30qcJw/76XgdD2OPCoVspqQ1rou+u3CRpZ2R2+btm1ja75prh36IchUEEAAgQQLEJKW3sedNfic1K5H21OsXrUqrQex35865a5GvY3pzcJ9oL3LKPx928fYHjHXeJl9kZmV6cN69jpWlr+5LO0upnCvZ/vNFrW1qb7K9FQfb9ggI0ddIzOm3Rv0d5m7OjOv0V7Xr+e91KTJxo1/DfpeM69wL5v5FjLXaHriQu5miuPtRx8XhzrnRAABTQFCUiVNQlIlSIeGISQtrrm2O0lN6Gl+yz94YP/glvQdO7bLuLFj0oLDoZcMl4uHXpIKScO7Amy4+OWBg4Ig0zaRTf123pwrHMCa2/3DIakJF8O319udpIOHnCvvrPpTEHg+/+wzWa/zjP4DUrtH8+0kffSJp2XqlDuld8MJYo6bcP21QdB6wTlnS7YANTxHO29zC5gJS03Aav7/iX36BrtUTchqzm9dzfdtyGyM5897MRX0mrHiuo2L5tqhH4JMBQEEEEiwACFp6X2cfQxS5g5O24PYPqVb94PlrT+sTOvxTO8S7gPDj1TKvDsns6f56oX/mOr9cvVF4bEze6Fs/abpx2wPaIJec86+XzxF6uvrU3f+hJe5ucbMeZq+1fZVuUzMPPPdCWQfz1Spu6403q70cRqKjIEAAnEKEJIq6ROSKkE6NAwhaWHNdfiZpHaHZ65b4O1v802IGA5JTchnn9MUXkLhZ5zmu93+xw88JNePGZW63T8ckv7n23+UWQ/cn7oN3zbA5lzhXav2Vv3wdRYTkpog05zr/vumBbsJTu13ejBPE3IOPHOQPP7YI3nfIWZHw+jrrs8ZktpGP/yPB/uPBLMjIs5dpGZyNNd5S8wLEEAAAQQiECAkLa+Ps7+ANqOY3iQcNnbo0DHtrpdwOe1r7fPiw48aCj/uaNvWbalfAttnypvQ9bUlv0tbHZl9UbZfrJtgdtmypalHLoX7uIMPOSTVAzZr1ix1l4/dSRp+lrw5cfga7TztL7+zmYTn2VRIunfv3sDsL+vX530sVARvj5ynoI+LU59zI4CAhgAhqYaiiBCSKkE6NIwPIenWHXulXeuatKpNW7BOXluzOfW9hkPrZMRpXbNWNvOWdvuicEhqQsPM3+zbHZJ2J2S250tlNtIr3lwmN024PthdmWtXgjnXdddcFTSfZmdreAemDRdNU24C09kP/UTuf3C2fHf4t4LX57pOc222Ac63kzT8bFb7YU32OsI7Se2HReV6Nmq4yc7cSZotJDX/MIhz92h4cdBcO/RDkKkggAACCRbwISStVB9nbgl/b82fgzuCzJ0tZielCUmb2kka/iDMXB86mS8kzbyLyC6/XM8kDf/CONudS6ZnDH/f7iS1wah5dnz4l+g2JM22k3TL1i1ZTQoJSZMSkJr508cl+Icel44AAoEAIanSQiAkVYJ0aBgfQtLrp78h9R1bytBBR0j3+v2fSK8dktpnldpnbNqdm5mfbh9+jpR51tQLv3o5uHXdHJf5nKpszyQ1QWf4uag/vP3uVEgavgYzlglHr/jupbJ0xdty7aiRwW/1X5j/slz+nW+nngWabVdsISGpPZfdKWCevWrD2vAzSe1zTbN9z+y6sB6ZzyTNFpLaW8/s2y/OT02luXbohyBTQQABBBIs4ENIWsk+zgSF9tmfg84eEoSkJhDMfBborZMnpp5JanubXP1SvpDU7gi1z28PPwM+3CfavjAckp53wYVpu1ttH2cDStNPmmsPPzfULO9sO0mzzXPF8jeDkDibielB7Y5Ze52ZvWp4F2q281bLW40+rloqwXUggECpAoSkpcplHEdIqgTp0DA+hKTX3rtUVryzUZo3O0C+0vegICx9buXGgneSllPuzJC0nLF8PtY2/+ZWMPO8LLMrwu7cDe/qiMqI5joqac6DAAIIINCUgA8haZR9XK67X1xbhb7MM1fd6ONcW9HMBwH/BAhJlWpOSKoE6dAwJiSdNHulDDq5m0OzSp/Ka2//VT7ZvCv1TROWdj/kM7KjTWupabn/NvymbrcvFcYGpJ897LCqfi5TqfOL+jgTjIaf6Zq5KyLK66G5jlKbcyGAAAII5BKwIamPfdzOtq2lea1uH+dLeOjLPAlJ+dmJAAKuChCSKlWWkFQJ0qFh/rD6E7l22lIZ+0+9HJpV+lSefHmNfPDRttQ3zfNJux/WUTbV1Eqz5gdULCR1FpSJ8Swr1gACCCCAQFUI3P/sf8mzC9+X7w89tiqupxIXkdnHdfpMS+n22Q7yPwfUyAHN6OMqYe76mPyy2/UKMz8E3BcgJFWqMSGpEqRDw5iQ9LrpS+Vf7x3o0KzSp2Jv0zJN9YVfOlTO7XeIPPzqh5Hcbu8squcTo7n2fAEwfQQQQKBKBGxIumD6mVVyRfqXEe7jLh54mJx72iEy85X19HH61N6MSB/nTamZKALOChCSKpWWkFQJ0qFhfAhJfzh7pRxzWPugqa5t0SyoXjEf3GSeh/mDm8aLuTXJfMDQPffNlJatWjVaBeZDjO6563aZ/KM7s/55OcvGjP34o7Nl7PgbyxmGY5UEaK6VIBkGAQQQQKAsAR9C0nL6uN27dsml3/qGbPjoo5RzTU1N0Msd3bPpu6jovcpamlV9MH1cVZeHi0MAgQIECEkLQCrkJYSkhSj59RofQtJsFS0mJJ3/0i+D5nrYdy6Tt1aukI83bJD+X2m887bQkNSErnfeNklGjhojHTp0LGjB0agXxBTZi2iuI6PmRAgggAACTQj4EJKW28eZ401YesVlw2XK9Bn0XryjeGwSawABBBIvQEiqVEJCUiVIh4YhJN1fzKY+uMkEo+PHjpa5zzyfaqwzA9GHHrhfDj/ic/KLnz0r769dK1u3bsm563Tmj6fJc08/GZz3kuEjZOBZg2XkZcODY8zXqf1OlxtumZTa+WB2PFw/4WZZ9sbrMnrsuGBXa48jjw5CW77iESAkjcedsyKAAAIIpAsQkubv47KFpKaPo/fy991EH+dv7Zk5Aq4IEJIqVZKQVAnSoWEISQtrrk1QOuaqf04Fnxs3bky7td6GpLMe+LHMmDUnCFNNGHrUUcc02nXa1E5S+2f9zhgga95dnQpC7U7SdnV1Wcd0aEkmYio014koExeJAAIIOC9ASFpYH9fUTlJ6L+ffJo0mSB/nX82ZMQKuCRCSKlWUkFQJ0qFhCEkLa65tye2t92b3Z/j5ozYknT/vxdQzSe1rt+/YHuwcNc8xNbtR27WrS7vdPvzMU3Me+7olixfJlDtuC3aWXn7lNcGOhz1796TtaHVoKSZqKjTXiSoXF4sAAgg4K0BIWlgflxmS0ns5+5YoaGL0cQUx8SIEEKhiAUJSpeIQkipBOjQMIWn+5toEoCaoNA/4zxaSNq+pkdsm3SKn9fuShEPSpnaSmtd//eKhwZhml+qypa8Hu0az7TI15zS32tfWtpSzBp8jM6bdk/PDoxxamlU9FZrrqi4PF4cAAgh4I0BImr+PM6/IDEnpvbx5i2SdKH2c3/Vn9gi4IEBIqlRFQlIlSIeGISTN31yHn1tld3na2+nNDlHzzNAjjz5GvnrB19KeSWqC1Ym33pF1tdjnkppnkl489JK054/2PPY4OanvyfLwT2YGx5pz3j31PnnxhZ8Hn25vQtMlry7KObZDy7Nqp0JzXbWl4cIQQAABrwQISfP3cdlC0vCn3ps+jt7Lq7cNH9zkV7mZLQJOChCSKpWVkFQJ0qFhCEkLa64dKjlTURAgJFVAZAgEEEAAgbIFCEnp48peRB4OQB/nYdGZMgKOCRCSKhWUkFQJ0qFhCElprh1azpFNheY6MmpOhAACCCDQhAAhKX0cb5DiBejjijfjCAQQqC4BQlKlehCSKkE6NAwhKc21Q8s5sqnQXEdGzYkQQAABBAhJGwlMW7BOXluzOfX9hkPrZMRpXVkrCBQkQB9XEBMvQgCBKhYgJFUqDiGpEqRDwxCSEpI6tJwjmwrNdWTUnAgBBBBAgJCUkJR3gaoAfZwqJ4MhgEAMAoSkSuiEpEqQDg1DSEpI6tByjmwqNNeRUXMiBBBAAAFCUkJS3gWqAvRxqpwMhgACMQgQkiqhE5IqQTo0DCEpIalDyzmyqdBcR0bNiRBAAAEECEkJSXkXqArQx6lyMhgCCMQgQEiqhE5IqgTp0DCEpISkDi3nyKZCcx0ZNSdCAAEEECAkJSTlXaAqQB+nyslgCCAQgwAhqRI6IakSpEPDEJLuL2bPbm3l630OdKiyTKWSAhu37pFDOrWSg9rXVvI0jI0AAggggECTAny6PX0cb5HiBejjijfjCAQQqC4BQlKlehCSKkE6NIyvIem//9cnsuTPm+Xv+/YF1Ty8S2s5/tB2DlWWqVRaoFuHltKhdU2lT8P4CCCAAAII5BTwNSQ1fdzv3v1U9ndx9HG8RYoXoI8r3owjEECgegQISZVqQUiqBOnQML6GpA6VkKkggAACCCCAgKcCvoaknpabaSOAAAIIIBAIEJIqLQRCUiVIh4YhJHWomEwFAQQQQAABBLwSICT1qtxMFgEEEEAAAUJSzTVASKqp6cZYhKRu1JFZIIAAAggggIB/AoSk/tWcGSOAAAIIIMBOUqU1QEiqBOnQMISkDhWTqSCAAAIIIICAVwKEpF6Vm8kigAACCCAQCBCSKi0EQlIlSIeGISR1qJhMBQEEEEAAAQS8EiAk9arcTBYBBBBAAAFCUs01QEiqqenGWISkbtSRWSCAAAIIIICAfwKEpP7VnBkjgAACCCDATlKlNUBIqgTp0DCEpA4Vk6kggAACCCCAgFcChKRelZvJIoAAAgggEAgQkiotBEJSJUiHhiEkdaiYTAUBBBBAAAEEvBIgJPWq3EwWAQQQQAABQlLNNUBIqqnpxliEpG7UkVkggAACCCCAgH8ChKT+1ZwZI4AAAgggwE5SpTVASKoE6dAwhKQOFZOpIIAAAggggIBXAoSkXpWbySKAAAIIIBAIEJIqLQRCUiVIh4YhJHWomEwFAQQQQAABBLwSICT1qtxMFgEEEEAAAUJSzTVASKqp6cZYhKRu1JFZIIAAAggggIB/AoSk/tWcGSOAAAIIIMBOUqU1QEiqBOnQMISkDhWTqSCAAAIIIICAVwKEpF6Vm8kigAACCCAQCBCSKi0EQlIlSIeGISR1qJhMBQEEEEAAAQS8EiAk9arcTBYBBBBAAAFCUs01QEiqqenGWISkbtSRWSCAAAIIIICAfwKEpP7VnBkjgAACCCDATlKlNUBIqgTp0DCEpA4Vk6kggAACCCCAgFcChKRelZvJIoAAAgggEAgQkiotBEJSJUiHhiEkdaiYTAUBBBBAAAEEvBIgJPWq3EwWAQQQQAABQlLNNUBIqqnpxliEpG7UkVkggAACCCCAgH8ChKT+1ZwZI4AAAgggwE5SpTVASKoE6dAwhKQOFZOpIIAAAggggIBXAoSkXpWbySKAAAIIIBAIEJIqLQRCUiVIh4YhJHWomEwFAQQQQAABBLwSICT1qtxMFgEEEEAAAUJSzTVASKqp6cZYhKRu1JFZIIAAAggggIB/AoSk/tWcGSOAAAIIIMBOUqU1QEiqBOnQMISkDhWTqSCAAAIIIICAVwKEpF6Vm8kigAACCCAQCBCSKi0EQlIlSIeGISR1qJhMBQEEEEAAAQS8EiAk9arcTBYBBBBAAAFCUs01QEiqqenGWISkbtSRWSCAAAIIIICAfwKEpP7VnBkjgAACCCDATlKlNUBIqgTp0DCEpA4Vk6kggAACCCCAgFcChKRelZvJIoAAAgggEAgQkiotBEJSJUiHhiEkdaiYTAUBBBBAAAEEvBIgJPWq3EwWAQQQQAABQlLNNUBIqqnpxliEpG7UkVkggAACCCCAgH8ChKT+1ZwZI4AAAgggwE5SpTVASKoE6dAwhKQOFZOpIIAAAggggIBXAoSkXpWbySKAAAIIIBAIEJIqLQRCUiVIh4bxNSRdv2mX/GXTLvnb/9byM61q5B8+U+tQZZlKpQXa1jaT2ppmlT4N4yOAAAIIIJBTwNeQ1PRx6zbtSrnQx/EmKVaAPq5YMV6PAALVJEBIqlQNQlIlSIeG8TUkve8362Tp2q3S/ACRv+8TOaK+lZx9bCeHKstUKimwY88++fyBreWg9gTrlXRmbAQQQACBpgV8DUnp43hnlCNAH1eOHscigEA1CBCSKlWBkFQJ0qFhfA1Jpy1YJ6+t2ZyqZMOhdTLitK4OVZapVFLg/Y075cC6loSklURmbAQQQACBvAK+hqT0cXmXBi9oQoA+juWBAAJJFyAkVaogIakSpEPDEJLuLyYhqUOLOoKp0FxHgMwpEEAAAQTyChCS0sflXSS8oJEAfRyLAgEEki5ASKpUQUJSJUiHhiEkpbl2aDlHNhWa68ioORECCCCAQBMChKT0cbxBihegjyvejCMQQKC6BAhJlepBSKoE6dAwhKQ01w4t58imQnMdGTUnQgABBBAgJG0kwO32vC3KEaCPK0ePYxFAoBoECEmVqkBIqgTp0DCEpISkDi3nyKZCcx0ZNSdCAAEEECAkJSTlXaAqQB+nyslgCCAQgwAhqRI6IakSpEPDEJISkjq0nCObCs11ZNScCAEEEECAkJSQlHeBqgB9nCongyGAQAwChKRK6ISkSpAODUNISkjq0HKObCo015FRcyIEEEAAAUJSQlLeBaoC9HGqnAyGAAIxCBCSKqETkipBOjQMIWnhIelNE74vM6ZNlVlz5sqFF309ONB+z/z/cTfcLONuvDn4/ntr10r/U0+WTZs+Sa2W2tpamffyb+SEk/qorSBznkEDTpcnnnlOdVy1C3R0IJprRwvLtBBAAIGECfDBTfn7uMyerHfD8UE/1rpNm6qt9pJXF8vXzj9Hlr+9Srp0qS/qOnft3Cl9GnrJxMk/SvWrRQ1Qxotz9cVlDFmRQ+njKsLKoAggEKEAIakSNiGpEqRDwxCS5m+uzStMw3naySfIF085NQg+H3vqWTEN7Pr//u+gAX380TkybuyYRs1spUPMfOPH2Sg79DZpNBWaa5ery9wQQACB5AgQkubv48K9Uucu9cEvsS8feVXqF9vVUu1wz9ate/eqDUlz9ZaF9MXVYk0fVy2V4DoQQKBUAULSUuUyjiMkVYJ0aBhC0vzNtXmFafwmXH+tzHjwYbngnLMb7dw0vzlf/MrCRjsTsoWY4d+yDzn3vFTgOnb01dKpU2dZ9NuFYnY5HH/iSTLnoQelTdu2cv+Ds+WOWyel/tx8z+wu2LZ1W7CTdOCZg+Txxx4JJmP/rEOHjjLsmxfJ/HkvBd835/rs4UcEu2Htf5uwl6/iBWiuizfjCAQQQAABfQFC0vx9XLgX+0LD8UFv1Lx5czlr8Dly9RXfS+udVq9aJeF+zPZUU6fc1ah/Mr2hfe2WLZtTPWD4+9l6OtO/ZY43e+5TaT2buShzB1LPXsfK8jeXBX2h3f0a7iPt91vU1qaO73HkUfLxhg0yctQ1MmPavcEv98N3O9m+Nts8fz3vpSZNNm78a6oXbaqXzNUX678DShuRPq40N45CAIHqESAkVaoFIakSpEPDEJLmb6737t0bNJ69G06Q0dddH9zCNPSS4XLduAmphjTXrfSZIWn49qm6dnWp26HMjoHzhwwKGuDdu3fL4IH9g9v6T+zTN9jx8NUL/1EeeXhW8D0TdtpruHjoJWm322f+dj/XroTwue2jAxxa1hWfCs11xYk5AQIIIIBAAQKEpPn7uGw7Se+eOj11K3pmr2R7MNtvdet+sLz1h5XBL6czezf72nAvZXq9fD3dT59+stF49nzmNnnTF2b2guaad+zYnrpzyV6L6UnP6D8gtfPUBL3m2L5fPEXq6+uDX8ZnfplrzJynGcc+NiqXiZlnrp2ktl82v5yvxCOmCng7FPwS+riCqXghAghUqQAhqVJhCEmVIB0ahpC0sOY68/mimc+zMrfbm90I4eeVmpEzQ1L7uvASMr/dDze3dneoec5or2OPCwLRLw8cJLahtjtETWhrQ9Krrhktt9wwPjWs3TEQbmRNY213TNgXZu4scGhpV3QqNNcV5WVwBBBAAIECBQhJi+/jwnfxmKAw3BOF+7HMO3Ky9W42DA0/bz78C/FsPZ0JXV9b8ru0Cpt+zP4i3oak9pmk4WB22bKlqTuX7O5R0w8efMghMuuB+4Nftjdr1izoHYddOiK1kzSzPw1fY7ivNPPPZhKeZyGPcsrVFxe4rCv+Mvq4ihNzAgQQqLAAIakSMCGpEqRDwxCS5m+uTaNnG0/zkP/wDgHbFId/Ix/eTdDUTtLwg/jzNdQmJG1qJ2m3bt2k+8EHByGt3WVqdgNoPd/KoSWvMhWaaxVGBkEAAQQQKFOAkDR/H5fr+e3mlvD31vw5rXeyIWH4zp3wTtLM3q2UkDT8i+/weIXc/ZNtJ6kJVcPftztJbTCa2ccasVw7Sbds3ZLVpNiQNFdfXOZyVzucPk6NkoEQQCAmAUJSJXhCUiVIh4bxISR9/e3/kd49Oklti2apyk1bsE5eW7M59d8Nh9bJiNO6NqqsvXXIPLvK3q5km9h1H3yQ9vpsuzLzPZPU3o5kbrG3OwZy7SR9cu6jjZ5NtWHDhuB2e7uT1D6/atDZQ1K3TNlnV2U+k7Tab4Wq5rcZzXU1V4drQwABBPwR8CEkLaePMyshV0hqg7xw72RCUhMIZj4L9NbJE1PPJA33bqWEpCbUNDtC7TPiw/1Y+Hmj9nmo4Z2k511wYaPnzZv+NHyru7l2+4x7+07ItpM02zxXLH8z2EmazcTsUrWbA8K9pe2PM++Wqua7lejj/PkZyUwRcFWAkFSpsoSkSpAODeNDSHrtvUvlg4+2ycUDD5NzTzskCEsLDUmrpdThnabhXQfVcn2+XQfNtW8VZ74IIIBAdQr4EJJG2cf50m/5Ms9c71r6uOr8ecZVIYBA4QKEpIVbNflKQlIlSIeG8SUkXfHOxqBq7VrXyIX9Pyv/06yFvLlua6qSuXaSVkupfW9mq6UO9jporqutIlwPAggg4KeALyGp7eM6faZl8Evv9/c0kzfe36Lex/nSb/kyT0JSP38uMmsEfBAgJFWqMiGpEqRDw7zzwRa54s4lsm/fPodmlX8qtS2bS91nu0htmxbBi6s9JM0/I14RpQAhaZTanAsBBBBAIJfAg794R576tzUifrVx0rp1C2l3WGepaVlDH8fbo2gB+riiyTgAAQSqTICQVKkghKRKkA4N8+Ffd8h105bK4z/o59Cs0kksvAQAACAASURBVKdibtOyOxCaNztAvtL3IPlbXRv548c7Uy8kJHW2/BWZGM11RVgZFAEEEECgSIHH5r0rc371riyYfmaRRybn5fRxyalVUq6UPi4pleI6EUAglwAhqdLaICRVgnRoGF9C0rfe/SQIR4cOOkK617dJ3DNJHVpyTkyF5tqJMjIJBBBAIPECvoSk9HGJX6pVNQH6uKoqBxeDAAIlCBCSloCW7RBCUiVIh4bxIST9+cL3pU/PLkE4ar+K+eAm84mhP7hpvJjnN/U48ii5576Z0rJVq0ar4C/r18s9d90uk390Z9Y/L2fZmLEff3S2jB1/YznDcKySAM21EiTDIIAAAgiUJeBDSFpOH7d71y659FvfkA0ffZRyrqmpCXq5o3v2atKe3quspVnVB9PHVXV5uDgEEChAgJC0AKRCXkJIWoiSX6/xISTNVtFiQtL5L/0yaK6HfecyeWvlCvl4wwbp/5WBJYekJnS987ZJMnLUGOnQoWNBC45GvSCmyF5Ecx0ZNSdCAAEEEGhCwIeQtNw+zhxvwtIrLhsuU6bPoPfiHSX0cSwCBBBIugAhqVIFCUmVIB0ahpB0fzGbeiapCUbHjx0tc595PtVYZ+4afeiB++XwIz4nv/jZs/L+2rWydeuWnLtOZ/54mjz39JPBeS8ZPkIGnjVYRl42PDjGfJ3a73S54ZZJqZ0PZsfD9RNulmVvvC6jx44LdrX2OPLoILTlKx4Bmut43DkrAggggEC6ACFp/j4uW0hq+jh6L3/fTfRx/taemSPgigAhqVIlCUmVIB0ahpC0sObaBKVjrvrnVPC5cePGtFvrbUg664Efy4xZc4Iw1YShRx11TKNdp03tJLV/1u+MAbLm3dWpINTuJG1XV5d1TIeWZCKmQnOdiDJxkQgggIDzAoSkhfVxTe0kpfdy/m3SaIL0cf7VnBkj4JoAIalSRQlJlSAdGoaQtLDm2pbc3npvdn+Gnz9qQ9L5815MPZPUvnb7ju3BzlHzHFOzG7Vdu7q02+3Dzzw157GvW7J4kUy547ZgZ+nlV14T7HjYs3dP2o5Wh5ZioqZCc52ocnGxCCCAgLMChKSF9XGZISm9l7NviYImRh9XEBMvQgCBKhYgJFUqDiGpEqRDwxCS5m+uTQBqgkrzgP9sIWnzmhq5bdItclq/L0k4JG1qJ6l5/dcvHhqMaXapLlv6erBrNNsuU3NOc6t9bW1LOWvwOTJj2j05PzzKoaVZ1VOhua7q8nBxCCCAgDcChKT5+zjzisyQlN7Lm7dI1onSx/ldf2aPgAsChKRKVSQkVYJ0aBhC0vzNdfi5VXaXp72d3uwQNc8MPfLoY+SrF3wt7ZmkJlideOsdWVeLfS6peSbpxUMvSXv+aM9jj5OT+p4sD/9kZnCsOefdU++TF1/4efDp9iY0XfLqopxjO7Q8q3YqNNdVWxouDAEEEPBKgJA0fx+XLSQNf+q96ePovbx62/DBTX6Vm9ki4KQAIalSWQlJlSAdGoaQtLDm2qGSMxUFAUJSBUSGQAABBBAoW4CQlD6u7EXk4QD0cR4WnSkj4JgAIalSQQlJlSAdGoaQlObaoeUc2VRoriOj5kQIIIAAAk0IEJLSx/EGKV6APq54M45AAIHqEiAkVaoHIakSpEPDEJLSXDu0nCObCs11ZNScCAEEEECAkLSRwLQF6+S1NZtT3284tE5GnNaVtYJAQQL0cQUx8SIEEKhiAUJSpeIQkipBOjQMISkhqUPLObKp0FxHRs2JEEAAAQQISQlJeReoCtDHqXIyGAIIxCBASKqETkiqBOnQMISkhKQOLefIpkJzHRk1J0IAAQQQICQlJOVdoCpAH6fKyWAIIBCDACGpEjohqRKkQ8MQkhKSOrScI5sKzXVk1JwIAQQQQICQlJCUd4GqAH2cKieDIYBADAKEpErohKRKkA4NQ0hKSOrQco5sKjTXkVFzIgQQQAABQlJCUt4FqgL0caqcDIYAAjEIEJIqoROSKkE6NIyvIen0f18nb6zdIs2aifx9n8jn6lvLeQ2dHaosU6mkwNZdf5MjurSRg9rXVvI0jI0AAggggECTAr5+ur3p45au3SLN6eN4h5QgQB9XAhqHIIBAVQkQkiqVg5BUCdKhYXwNSf/04XZ5Z8P2ICA1X13atZDDu7R2qLJMpdICHVrXSOvaZpU+DeMjgAACCCCQU8DXkNT0cX/6aHvKhT6ON0mxAvRxxYrxegQQqCYBQlKlahCSKkE6NIyvIalDJWQqCCCAAAIIIOCpgK8hqaflZtoIIIAAAggEAoSkSguBkFQJ0qFhCEkdKiZTQQABBBBAAAGvBAhJvSo3k0UAAQQQQICQVHMNEJJqaroxFiGpG3VkFggggAACCCDgnwAhqX81Z8YIIIAAAgiwk1RpDRCSKkE6NAwhqUPFZCoIIIAAAggg4JUAIalX5WayCCCAAAIIBAKEpEoLgZBUCdKhYQhJHSomU0EAAQQQQAABrwQISb0qN5NFAAEEEECAkFRzDRCSamq6MRYhqRt1ZBYIIIAAAggg4J8AIal/NWfGCCCAAAIIsJNUaQ0QkipBOjQMIalDxWQqCCCAAAIIIOCVACGpV+VmsggggAACCAQChKRKC4GQVAnSoWEISR0qJlNBAAEEEEAAAa8ECEm9KjeTRQABBBBAgJBUcw0QkmpqujEWIakbdWQWCCCAAAIIIOCfACGpfzVnxggggAACCLCTVGkNEJIqQTo0DCGpQ8VkKggggAACCCDglQAhqVflZrIIIIAAAggEAoSkSguBkFQJ0qFhCEkdKiZTQQABBBBAAAGvBAhJvSo3k0UAAQQQQICQVHMNEJJqaroxFiGpG3VkFggggAACCCDgnwAhqX81Z8YIIIAAAgiwk1RpDRCSKkE6NAwhqUPFZCoIIIAAAggg4JUAIalX5WayCCCAAAIIBAKEpEoLgZBUCdKhYQhJHSomU0EAAQQQQAABrwQISb0qN5NFAAEEEECAkFRzDRCSamq6MRYhqRt1ZBYIIIAAAggg4J8AIal/NWfGCCCAAAIIsJNUaQ0QkipBOjQMIalDxWQqCCCAAAIIIOCVACGpV+VmsggggAACCAQChKRKC4GQVAnSoWEISR0qJlNBAAEEEEAAAa8ECEm9KjeTRQABBBBAgJBUcw0QkmpqujEWIakbdWQWCCCAAAIIIOCfACGpfzVnxggggAACCLCTVGkNEJIqQTo0DCGpQ8VkKggggAACCCDglQAhqVflZrIIIIAAAggEAoSkSguBkFQJ0qFhCEkdKiZTQQABBBBAAAGvBAhJvSo3k0UAAQQQQICQVHMNEJJqaroxFiGpG3VkFggggAACCCDgnwAhqX81Z8YIIIAAAgiwk1RpDRCSKkE6NAwhqUPFZCoIIIAAAggg4JUAIalX5WayCCCAAAIIBAKEpEoLgZBUCdKhYQhJHSomU0EAAQQQQAABrwQISb0qN5NFAAEEEECAkFRzDRCSamq6MRYhqRt1ZBYIIIAAAggg4J8AIal/NWfGCCCAAAIIsJNUaQ0QkipBOjQMIalDxWQqCCCAAAIIIOCVACGpV+VmsggggAACCAQChKRKC4GQVAnSoWEISR0qJlNBAAEEEEAAAa8ECEm9KjeTRQABBBBAgJBUcw0QkmpqujEWIakbdWQWCCCAAAIIIOCfACGpfzVnxggggAACCLCTVGkNEJIqQTo0DCGpQ8VkKggggAACCCDglQAhqVflZrIIIIAAAggEAoSkSguBkFQJ0qFhfA1J33hvi/xh3Tb5+759QTW7tq+VYw5q41BlmUqlBerb1Uq7Vs0rfRrGRwABBBBAIKeAryGp6eNWfLA15UIfx5ukWAH6uGLFeD0CCFSTACGpUjUISZUgHRrG15B02oJ18tqazalKmoD0whPqHaosU6mkwKYde+Wwzq3loPa1lTwNYyOAAAIIINCkgK8hKX0cb4xyBOjjytHjWAQQqAYBQlKlKhCSKkE6NAwh6f5iNhxaJyNO6+pQZZlKJQXe37hTDqxrSUhaSWTGRgABBBDIK0BISh+Xd5HwgkYC9HEsCgQQSLoAIalSBQlJlSAdGoaQlObaoeUc2VRoriOj5kQIIIAAAk0IEJLSx/EGKV6APq54M45AAIHqEiAkVaoHIakSpEPDEJLSXDu0nCObCs11ZNScCAEEEECAkLSRQObt9twRxNukGAH6uGK0eC0CCFSjACGpUlUISZUgHRqGkJSQ1KHlHNlUaK4jo+ZECCCAAAKEpISkvAtUBejjVDkZDAEEYhAgJFVCJyRVgnRoGEJSQlKHlnNkU6G5joyaEyGAAAIIEJISkvIuUBWgj1PlZDAEEIhBgJBUCZ2QVAnSoWEISQlJHVrOkU2F5joyak6EAAIIIEBISkjKu0BVgD5OlZPBEEAgBgFCUiV0QlIlSIeGISQlJHVoOUc2FZrryKg5EQIIIIAAISkhKe8CVQH6OFVOBkMAgRgECEmV0AlJlSAdGoaQNH9I+t7atdL/1JNl06ZPZNacuXLhRV8PDrLf3759m8x7+Tdywkl9Cl4ZS15dLOcPGVT0ceYE5RxrL9CMMXhg/9T1hueV6zW9G44Prrd1mzYFz7OUF2rMr5TzFnMMzXUxWrwWAQQQQKBSAny6fXF9nHl1VP2MRs1NrzlowOnyxDPPFdVnapzb5THo41yuLnNDwA8BQlKlOhOSKkE6NAwhaWHNtWlQu3XrJt0PPlgee+rZ4KDHH50j0+6ZIp9++mnJzeuunTulT0MvmTj5R6nwtdLLa+/evTLsmxdJ74YT5LpxE4L/37x589S8wiGpDXI7d6kPguK7p05Xv844DMo1prkuV5DjEUAAAQQ0BAhJC+/jTNBo+5nLR14l4268WaMEFR3DhqQPP/q4/PNlwyPtFys6sZgHp4+LuQCcHgEEyhYgJC2bcP8AhKRKkA4NQ0haeHN91TWj5fZbJ8vyt1dJXbu6INwcdukImfXAzCAkff65n8qMaVODAe0uhRXL35Sxo6+WTp06y6LfLkx9f8OGDandqXY5DTn3vCCovGnC99PGufkHk+WWG8YHY2zZsllmPPiwXHDO2cE5d+/e3Wh88+dDBg4Idr6arzZt2wbX3KVLfWrlmnPMeehBGTzkXHnh589n3dEa3tGZGZKGr9Fc95WjxqRdhz3n1Cl3NWmyceNfUzbm4sxYP7z97mDXhPF+6vG5ee2yza/Sb1Ga60oLMz4CCCCAQCEChKSF93Gmb/pCw/GpXw6fNfgcufqK76X1SqtXrcrbz9h+zfRJtscz/Zm92ybb92+dPDHVD9lex96lNO6Gm+WM/gPka+efk9Zjml+gn9inb9Z+0fRK4eOTEPgWsp6jeg19XFTSnAcBBColQEiqJEtIqgTp0DCEpIU3148+8bRMnXJnsAPTNLMTrr82FVgOPHOQ/Oz5Z9Oa26GXDA9eZ25rN7ez20bX7MY0/98EgZk7A8zu1HFjx6SN0637wfLakt+lbvUP33plQtLM8Y88+mipr69PBa4m0M1sns15zD8MbMBo/lFg5hO+nT7zlnzTxJtxzPczG/kvDxwkjzw8K7hG0/ybAHndBx+kxrehcqaJeXRB5k5SOz8TkppwONNux47tMn/ei03Or9JvUZrrSgszPgIIIIBAIQKEpIX3ceGdpOE7Y8J9SLfu3VN9le1nTB/21h9WNgoww6+1j2IyV2P7J/soo2x9kxnT9mr2mFwhaa5+0fZChawTXpMuQB/HikAAgaQLEJIqVZCQVAnSoWEISYtrrv/z7T/K/fdNC3Y3ntrvdLl46CVB2Gluxd+3b18QMraorU3dzt7UzoBsTa/Zobn4lYVp42zcuFGWL3sjtdszMyTNbKrN7tYZ0+4NdpJm22Vpg9glb6yUwQO/JGb8674/Xl742f4dpfaZo+GdpGaXrL2u5599JrXzwr4V+n7xlNQ/IDp06BjMf/68l1I7ZzNNws9jbSokzdy5m7mrIo5dpGbONNcO/RBkKggggECCBQhJC+vj7K5L8+rwTtDw89kzd3SG+5nMJWJfm+358pnPVre/mA6P8Y9f/4Ys+Nd/TT3v3gSuxYSkuZ6Xn+ClHOml08dFys3JEECgAgKEpEqohKRKkA4NQ0haWHNtH5pvbzu3H9Zk/tv8WbadpCbQK7bpzbaT1OzSfHLuowWHpGYHp931mW2phs8R/gdA5oc35brdPjwnewt/eNdEUztJrUk5IemyZUuDxx3EeWsZzbVDPwSZCgIIIJBgAULS4vq48Idsml9Mv7fmz8EdK+YOmMy7XbLtJA0/uijXB01mfj+8kzR8vLly05PNeuB+MY9W+qeLLgx6vcy7hLL9Ut0uWXt8FB+smeC3SaNLp49zqZrMBQE/BQhJlepOSKoE6dAwPoSks19cLScc1Ul69+iUqty0BevktTWbU//dcGidjDita9bKhndu2mdZ/WX9+qCRNc8WNc2rvRXf7J40X+FdCk3tDAg/y9QcM3vuU6ldmHYc87zPcKiYbyepvfXdTiYzMLUf3GSvtba2Vm6aOCl1a7u9ZSzc5Ief4ZX53FR7/A8n3iI9ex0ry99cFuwgfWH+y3L5d74d7CjNNMnceWGfcZr5TNJsO0nt7W255hfF25PmOgplzoEAAgggkE/Ah5BUs48Lh6T2F7ymjzH9y6CzhwSPSTI9SrifMf1e+Jmi5vU2zCxkJ6mpYfhZ7vZ8pl8yXyakPe+CC1P9nzm3uWNp+Ijvph7PlNkvfvbwI1LPOM38JXe+NcOfc0cQawABBJIvQEiqVENCUiVIh4bxISS99t6lsuKdjUFI+s2Bh0mfnl2kmJA0SeUOf3K92WkZ3jWauXtBc15N7ZLQPE9c88ucAyGpZlUZCwEEEECgVAEfQtJwH/ftwUcE/Vyl+rio+plS681xOgL0cTqOjIIAAvEJEJIq2ROSKkE6NIwJSa+e8prcdOlxDs0qfSo/fu5P8u66Lalvfv7gOul8cAd5f+e+1Pea2kmaNJjMZ19FscMgyn9UxDE/QtKkvQu4XgQQQMAPARuS/suok5ydcGYfZ0LSuq518u6Wv6n3cVH2M84WLAETIyRNQJG4RAQQaFKAkFRpgRCSKkE6NMzuPX+XO+e+JRs373ZoVulTWb1ui2zbsSftm+3bt5IWXdtLi9Ytgu+7FJI6W8gqmhjNdRUVg0tBAAEEPBZ4dsFauf/nq6T35//vkUKuceTq42q7dZCaljX0ca4VPIL50MdFgMwpEECgogKEpEq8hKRKkAyTKAF7m5a5aLOLdNjgz8kbH+8u+JmkiZosFxuJAM11JMycBAEEEEAgj8AvFr4v0579L1kw/UxnrejjnC1tbBOjj4uNnhMjgICSACGpEiQhqRIkwyRKwDTXZiepCUdP/cKBwbUX8ywr8xzMH9w0XswtWD2OPEruuW+mtGzVqpGB+TCne+66XSb/6M6sf14Omhn78Udny9jxN5YzDMcqCdBcK0EyDAIIIIBAWQK+hKSl9nG7d+2SS7/1Ddnw0Ucp55qamqCXO7pnrybt6b3KWppVfTB9XFWXh4tDAIECBAhJC0Aq5CWEpIUo8RrXBMxtWmYHafirmJB0/ku/DJrrYd+5TN5auUI+3rBB+n9lYMkhqQld77xtkowcNUY6dOhYEDeNekFMkb2I5joyak6EAAIIINCEgA8habl9nOEzYekVlw2XKdNn0HvxjhL6OBYBAggkXYCQVKmChKRKkAyTeIFiQlITjI4fO1rmPvN8qrHO3DX60AP3y+FHfE5+8bNn5f21a2Xr1i05d53O/PE0ee7pJwPDS4aPkIFnDZaRlw0PjjFfp/Y7XW64ZVJq54PZ8XD9hJtl2Ruvy+ix44JdrT2OPDoIbfmKR4DmOh53zooAAgggkC7gQ0iarebF9HHZQlLTx9F7+ftuoo/zt/bMHAFXBAhJlSpJSKoEyTCJFyi2uTZB6Zir/jkVfG7cuDHt1nobks564McyY9acIEw1YehRRx3TaNdpUztJ7Z/1O2OArHl3dSoItTtJ29XVZR0z8QVJ2ARorhNWMC4XAQQQcFSAkHR/YfN9AGdTO0npvRx9czQxLfo4/2rOjBFwTYCQVKmihKRKkAyTeIFiQ1I7YXvrvdn9GX7+qA1J5897MfVMUvva7Tu2BztHzXNMzW7Udu3q0m63Dz/z1JzHvm7J4kUy5Y7bgp2ll195TbDjYc/ePWk7WhNfiIROgOY6oYXjshFAAAHHBAhJSwtJ6b0ceyMUOR36uCLBeDkCCFSdACGpUkkISZUgGSbxAsWEpCYANUGlecB/tpC0eU2N3DbpFjmt35ckHJI2tZPUvP7rFw8NxjS7VJctfT3YNZptl6k5p7nVvra2pZw1+ByZMe2enB8elfjCJGQCNNcJKRSXiQACCDguQEhaWkhK7+X4GyPP9Ojj/K4/s0fABQFCUqUqEpIqQTJM4gWKCUnDz62yuzzt7fRmh6h5ZuiRRx8jX73ga2nPJDXB6sRb78hqZZ9Lap5JevHQS9KeP9rz2OPkpL4ny8M/mRkca85599T75MUXfh58ur0JTZe8uijn2IkvTgImQHOdgCJxiQgggIAHAoSkpYWk4U+9N30cvZcHb5bQFOnj/Ko3s0XARQFCUqWqEpIqQTJM4gWKCUkTP1kmoC5Ac61OyoAIIIAAAiUIEJIWFpKWQMshDgvQxzlcXKaGgCcChKRKhSYkVYJkmMQLEJImvoSxToDmOlZ+To4AAggg8L8ChKSEpLwZihegjyvejCMQQKC6BAhJlepBSKoEyTCJFyAkTXwJY50AzXWs/JwcAQQQQICQVF5bszm1DvJ9uj0LBoGwAH0c6wEBBJIuQEiqVEFCUiVIhkm8ACFp4ksY6wRormPl5+QIIIAAAoSkhKS8C0oWoI8rmY4DEUCgSgQISZUKQUiqBMkwiRcgJE18CWOdAM11rPycHAEEEECAkJSQlHdByQL0cSXTcSACCFSJACGpUiEISZUgGSbxAoSkiS9hrBOguY6Vn5MjgAACCBCSEpLyLihZgD6uZDoORACBKhEgJFUqBCGpEiTDJF6AkDTxJYx1AjTXsfJzcgQQQAABQlJCUt4FJQvQx5VMx4EIIFAlAoSkSoUgJFWCZJjECxCSJr6EsU6A5jpWfk6OAAIIIEBISkjKu6BkAfq4kuk4EAEEqkSAkFSpEISkSpAMk3iBGf/x3/Lq6k9T8/jcga3ljCM7JH5eTCA6gWMOaisHta+N7oScCQEEEEAAgQyBXyx8X6Y9+1+yYPqZXtnQx3lV7opMlj6uIqwMigACEQkQkipBE5IqQTIMAggggAACCCCAAAIxC/gaksbMzukRQAABBBCIVYCQVImfkFQJkmEQQAABBBBAAAEEEIhZgJA05gJwegQQQAABBGIQICRVQickVYJkGAQQQAABBBBAAAEEYhYgJI25AJweAQQQQACBGAQISZXQCUmVIBkGAQQQQAABBBBAAIGYBQhJYy4Ap0cAAQQQQCAGAUJSJXRCUiVIhkEAAQQQQAABBBBAIGYBQtKYC8DpEUAAAQQQiEGAkFQJnZBUCZJhEEAAAQQQQAABBBCIWYCQNOYCcHoEEEAAAQRiECAkVUInJFWCZBgEEEAAAQQQQAABBGIWICSNuQCcHgEEEEAAgRgECEmV0AlJlSAZBgEEEEAAAQQQQACBmAUISWMuAKdHAAEEEEAgBgFCUiV0QlIlSIZBAAEEEEAAAQQQQCBmAULSmAvA6RFAAAEEEIhBgJBUCZ2QVAmSYRBAAAEEEEAAAQQQiFmAkDTmAnB6BBBAAAEEYhAgJFVCJyRVgmQYBBBAAAEEEEAAAQRiFiAkjbkAnB4BBBBAAIEYBAhJldAJSZUgGQYBBBBAAAEEEEAAgZgFCEljLgCnRwABBBBAIAYBQlIldEJSJUiGQQABBBBAAAEEEEAgZgFC0pgLwOkRQAABBBCIQYCQVAmdkFQJkmEQQAABBBBAAAEEEIhZgJA05gJwegQQQAABBGIQICRVQickVYJkGAQQQAABBBBAAAEEYhYgJI25AJweAQQQQACBGAQISZXQCUmVIBkGAQQQQAABBBBAAIGYBQhJYy4Ap0cAAQQQQCAGAUJSJXRCUiVIhkEAAQQQQAABBBBAIGYBQtKYC8DpEUAAAQQQiEGAkFQJnZBUCZJhEEAAAQQQQAABBBCIWYCQNOYCcHoEEEAAAQRiECAkVUInJFWCZBgEEEAAAQQQQAABBGIWICSNuQCcHgEEEEAAgRgECEmV0AlJlSAZBgEEEEAAAQQQQACBmAUISWMuAKdHAAEEEEAgBgFCUiV0QlIlSIZBAAEEEEAAAQQQQCBmAULSmAvA6RFAAAEEEIhBgJBUCZ2QVAmSYRBAAAEEEEAAAQQQiFmAkDTmAnB6BBBAAAEEYhAgJFVCJyRVgmQYBBBAAAEEEEAAAQRiFiAkjbkAnB4BBBBAAIEYBAhJldAJSZUgGQYBBBBAAAEEEEAAgZgFCEljLgCnRwABBBBAIAYBQlIldEJSJUiGQQABBBBAAAEEEEAgZgFC0pgLwOkRQAABBBCIQYCQVAmdkFQJkmEQQAABBBBAAAEEEIhZgJA05gJwegQQQAABBGIQICRVQickVYJkGAQQQAABBBBAAAEEYhYgJI25AJweAQQQQACBGAQISZXQCUmVIBkGAQQQQAABBBBAAIGYBQhJYy4Ap0cAAQQQQCAGAUJSJXRCUiVIhkEAAQQQQAABBBBAIGYBQtKYC8DpEUAAAQQQiEGAkFQJnZBUCZJhEEAAAQQQQAABBBCIWcDXkPSx330or6zalNLvcWAbObVH+5irwekTI3CASI8DW8uBdbWJuWQuFAEEEAgLEJIqrQdCUiVIhkEAAQQQQAABBBBAIGYBX0PSaQvWyWtrNqf0ex/SToad0jXmanD6pAis37RburavlYPaE5ImpWZcJwIIpAsQkiqtCEJSJUiGQQABBBBAAAEE4Iwv9AAAIABJREFUEEAgZgFC0v0FaDi0TkacRkga83JMzOnf37hTDqxrSUiamIpxoQggkClASKq0JghJlSAZBgEEEEAAAQQQQACBmAUISQlJY16CiTw9IWkiy8ZFI4BASICQVGk5EJIqQTIMAggggAACCCCAAAIxCxCSEpLGvAQTeXpC0kSWjYtGAAFCUv01QEiqb8qICCCAAAIIIIAAAgjEIUBISkgax7pL+jkJSZNeQa4fAQTYSaq0BnwMSd/7605ZuGqT7P3bvkCxfZvmcsKhdUqiDOODQIc2LaRjmxofpsocEUAAAQQQQCBBAoSkhKQJWq5Vc6mEpFVTCi4EAQRKFCAkLREu8zAfQ9JXVm2Shxb9Rf729/0h6T98plYu63eQkijDuC6wdeffpEtdCzm8S2vXp8r8EEAAAQQQQCBhAoSkhKQJW7JVcbmEpFVRBi4CAQTKECAkLQMvfKivIemcV/8iu/fuD0m7d2wp488+VEmUYVwX+PDT3dKqRTNCUtcLzfwQQAABBBBIoAAhKSFpApdt7JdMSBp7CbgABBAoU4CQtExAezghKSGp0lLyZhhCUm9KzUQRQAABBBBInAAhaf6Q9L21a6X/qSfLpk2fBC/u3XC8zHv5N9K6TZuK13vXzp3Sp6GXTJz8I+nWvbucP2RQcO4TTupTkXMveXVx2ecwYwwe2D91fbPmzJULL/p6Ra43rkEJSeOS57wIIKAlQEiqJElISkiqtJS8GYaQ1JtSM1EEEEAAAQQSJ0BIWlhIOmjA6fLEM89J5y71QWB6+cirZNyNN1e83uGQNAlB4969e2XYNy+S3g0nyHXjJgT/v3nz5vLYU89W3CrKExCSRqnNuRBAoBIChKRKqoSkhKRKS8mbYQhJvSk1E0UAAQQQQCBxAoSkxYWkX2g4PhX8nTX4HLn6iu8FA7Rp21aWv71KVq9aJWNHXy2dOnWWRb9dmPr+1Cl3yYxpU4PXDjn3vCA0NDsu7Wu3bNmc2p1qg8b5816SHkceJR9v2CB3T50uJ/bpKyasvfX2u+T6MaOCna3jbrg5CGtvmvD91Phm56bZdfq1888JrqmuXV2wG3XYpSNkxrR7044L75I1Y1089JLgHCYQfv65n6bGtLtnVyx/M21+2XbVmmuZ89CDMnjIufLCz5+v6M7XuN5whKRxyXNeBBDQEiAkVZIkJCUkVVpK3gxDSOpNqZkoAggggAACiRMgJC0uJLU7SU1oaXd2Zt4Sb241N0GlCUNNONmt+8Hy1h9WpgWW9vZ5+9rwLlETntqA04Su9jU2JB145qAg6LS7M8Ov79KlPphQ+Hs2JDXXUV9fn7ar8/FH58j8eS+mvmdCUxOSmnP87Pln06556CXD5Yz+A9Kux+yqDVuYc5sxTXgcDo4nXH9tZI8oiOJNSEgahTLnQACBSgoQkirpEpISkiotJW+GIST1ptRMFAEEEEAAgcQJEJIWFpKGn0ka3gkafvam2YlpQkQbcHbo0DHYdWp2hGZ+2ddme8aoCRlnPXB/ECo2a9Ys9UzSbDtJTRi7Y8f21Ovtc1KzhaThnaT2OaHhnaTme/Yc3bp1k3379gXX0KK2NnULfXh+Nnw1ga8Nec21jxs7Rpa8sVIGD/ySbNy4Ua77/nh54Wf7d5RG8RzXKN6EhKRRKHMOBBCopAAhqZIuISkhqdJS8mYYQlJvSs1EEUAAAQQQSJwAIWlhIam9BT38gUnmtvL31vw52DVqdoxm7rTMtpPU7vQ0Z831IUk2aLS372fuJDW3wpvrsGHqzT+YLMP+6RvBrs9tW7fJf/3nH6V9+w6pD2DavXt3avenCTPDIawNLe33Zjz4sFxwztlZd5La3a+Zt/FnC0nNtYRDYtc+vImQNHE/6rhgBBDIECAkVVoShKSFhaTh38raW01M05KtwdIoTeanSJbyqZsan2apMRfXxiAkda2izAcBBBBAAAF3BAhJSw9Jbf9dW1srPXsdK4POHhLsJDW7Q81/L39zmdie/NbJE1PP9zSvN7sqTXiZbSdp+JmkZhzzfNPhI76btsvTjG2+TPh43gUXpnas2n93hANKO4Z5Rqr9sqFl5rNM7U7SR594WqZOuTO1Cza8e7apkDR87eZcZq43TZwkt9wwPrjWJHz4VCHvbkLSQpR4DQIIVLMAIalSdQhJ84ek9rlEpikyzwoygendd9wmY8fdUNGQ1DZZ2Z6VpFR+hilBgJC0BDQOQQABBBBAAIFIBAhJ84ekxRQi2/NBizme1yZDgJA0GXXiKhFAILcAIanS6iAkzR+Shm+RCd9SYx+EnuvTIjds2CD2eUfZPqnS/Ab3ylFjsn4KZngXaGZIGv4NsRlj9tynUp/KaULczNtrMq+vqWPMb8Gff/aZRs9BUlpuTgxDSOpEGZkEAggggAACTgoQkhKSOrmwKzwpQtIKAzM8AghUXICQVImYkLT8kDTXp0UefMghaZ8ume2B618eOEgeeXhWo9tVMm+3tyFrtjHMc4PMA97NQ9WXrnhbrh01Uno3nCAXD70k2Ol61TWj5fZbJzf6BE77UPgX5r8cfGLlX//nf2T23Cdl6pS7xDy4fdyNNyutMreGISR1q57MBgEEEEAAAZcECEl1Q1KX1gZzyS1ASMrqQACBpAsQkipVkJC0/JA016dFmpDS7iS1n1RpwsjwV98vniLLl70RPMco/OD48E7S55/7qSx+ZWHwGrPLM3MME6Dac02+/U6Zevcd8sBDj4jZgWpCUhPiPv7YI2nntceYP3/40cdl5o+nSZf6A+XkU/4/+dVLv5RRo69Lux6l5ebEMISkTpSRSSCAAAIIIOCkACEpIamTC7vCkyIkrTAwwyOAQMUFCEmViAlJ84ek9kObLh95VbC7MvOZpNl2kmZ+KuSsB+6X8CdV2tv2c324Uq7b7bt17y724erhW//DD1XP/GCp8E7SbMeYcNbMaegl35aHHpwZfDLnbxb/XsKvVVpuTgxDSOpEGZkEAggggAACTgoQkhKSOrmwKzwpQtIKAzM8AghUXICQVInY9ZD0mQVrpXt9Gzn1CwemxF5ZtUnmvPoX2b13X/C97h1byvizD21SNHz7e2YImevTIjM/XdJ8+mP4e/bTIX848ZYmd5J+oeH4tGeOZo5hd6GaZ5GaXab20ypzPTPVfgKnCUftMWanq/n0S7Pz9dR+/YIPqOIruwAhKSsDAQQQQAABBKpVwIeQdPaLq+WEozpJ7x6dUmWYtmCdvLZmc+q/Gw6tkxGndY2kTOGeO3xnWFMnz7VRIpIL5iSNBAhJWRQIIJB0AUJSpQq6HpLeOfct+fWS9fL5g+tk2ODPBWFpKSGpEjfDOCBASOpAEZkCAggggAACjgr4EJJee+9SWfHOxiAk/fbgI4L/TVpI6ujyS+y0CEkTWzouHAEE/leAkFRpKZiQ9F+uOUlptOob5smX18jrb/81dWEmLD2xoass+XBnUTtJq29mXFFcAoSkcclzXgQQQAABBBDIJ2BD0n8Z5W5//+Pn/iTvrtuSojAhaV3XOnl3y99S38u3kzTzjq9ly5bKjGlTg+N7Nxwf3OW1YvmbMnb01dKpU2dZ9NuFqe+3btMm7e6wG26ZKLMemClPPPOc7N69O/VoLPNBqH0aesmwS0fIjGn3yqZNn4j9MNZcd3wVcu58a4A/L16AkLR4M45AAIHqEiAkVarHD2evlI2bdyuNVn3DfPDR1kbza9emhbTt3kGatW0ZXHAht9tX38y4orgECEnjkue8CCCAAAIIIJBP4OXfr5fb574lvT//f7ei5zsmaX++et0W2bZjT9plt2/fSmq7dZCaljXB95sKSc2t7uFn/JvHT40bO0aWv71KbLA59JLhckb/ATJ4YH8JP5bq7qnTJfMzAsKBZ7aQtFv3g6W+vj7tcVb2mGyfbdDUuc3ju/jSFyAk1TdlRAQQiFaAkDRa78Sezd5ubyZQ36GVXPTlz0rHf6iTua99xE7SxFY13gsnJI3Xn7MjgAACCCCAQG6Bhcs+lMmzV8q/TT/TWSZ7u72ZoH2k1hsf7y74maQmFDUfqmp2i9pdoYtfWRj8d4va2uCzAHo3nBCEpDZMteGp+XDWHTu2px2fLyQN7yQ1gasJOu0x3bp1k3379hV8bkLSyixrQtLKuDIqAghEJ0BIGp11os9kQtK33t0kQwcdIV/pe5A0b3ZAUc8k3b1rl1z6rW/Iho8+SjnU1NTIPffNlKN79mrS5i/r18vjj86WseNvTLQhF58uQEjKikAAAQQQQACBahXwJSQ1O0nt5w2YWhTzTNLwTtJtW7fJdddcJUt+tzhtJ6kJQ8M7RsMhafj75vhfvfRLmTrlrtTt9ucPGRSEnmZXqd2JasLNcDi7YcMGGTTgdMm2k7SpcxOSVuadR0haGVdGRQCB6AQISaOzTvSZ1qzfKod2bRuEo/arlA9uMmHpFZcNlynTZ0iHDh0LMiEkLYgpcS8iJE1cybhgBBBAAAEEvBHwISQ1t9ubHaThr2JC0r179wa7RefPe0natG0rS1e8LdeOGhn8t/kacu55wa3x4TA1HJKed8GFacf/4qVfy9BvfC0ISb/QcHzqz3r2Ojb1PFN7rZk7SR994mmZOuXOgs9NSFqZtzIhaWVcGRUBBKITICSNztq5M2mEpCYAHXnZcNm6df9D40/td7rccMuk1K5Ts9v0+gk3y7I3XpfRY8fJD24aLz2OPFqGfecy5zx9mxAhqW8VZ74IIIAAAggkR8CHkDRbNYoJSZNTTa40KgFC0qikOQ8CCFRKgJC0UrIejKsRkoaZzG+j77xtkvQ7Y4CseXd1Kgi1O0nb1dXJUUcdI/2/MtADXfenSEjqfo2ZIQIIIIAAAkkVICTdX7l8n26f1Ppy3ZURICStjCujIoBAdAKEpNFZO3cmjZDUBKNmd6i5Dcd8tWzVSuY+87wsWbxIptxxW7Cz9PIrrwl2m+7Zuyf4s0Jv03cO3LEJEZI6VlCmgwACCCCAgEMChKSEpA4t58imQkgaGTUnQgCBCgkQklYI1odhNULSt1aukGVLXw92jdqdpCNHjUkFofNf+mVwq31tbUs5a/A5MmPaPcGHPZkwla9kCxCSJrt+XD0CCCCAAAIuCxCSEpK6vL4rNTdC0krJMi4CCEQlQEgalbSD59EIScOfem+eP9rz2OPkpL4ny8M/mRmImTD07qn3yYsv/Dz4dHsTmi55dZFMvPUOB0X9mhIhqV/1ZrYIIIAAAggkSYCQlJA0Seu1Wq6VkLRaKsF1IIBAqQKEpKXKcZyUEpLChoAVICRlLSCAAAIIIIBAtQoQkjYdkoY3Otgamg0P5o6vo3v2arKs9vMGzAYIvtwSICR1q57MBgEfBQhJfay60pwJSZUgPR2GkNTTwjNtBBBAAAEEEiBASNp0SGpLaMLSKy4bLlOmzyj4cwMISRPwBijxEglJS4TjMAQQqBoBQtKqKUXyLoSQNHk1q6YrJiStpmpwLQgggAACCCAQFiAkLS0kNQGo+cDVrVu3BAOYD2G94ZZJcum3viEbPvpIzG7T6yfcHHzmwOix44IPcO1x5NHB5xPwlXwBQtLk15AZIOC7ACGp7yugjPkTkpaBx6FCSMoiQAABBBBAAIFqFSAkLS0kDdfTfihrvzMGyJp3V6eCULuTtF1dnRx11DHS/ysDq3UZcF1FChCSFgnGyxFAoOoECEmrriTJuSBC0uTUqhqvlJC0GqvCNSGAAAIIIICAESAkLS0kNcGo2R265NXFwQDmQ1jnPvO8LFm8SKbccVuws/TyK68Jdpvu2bsn+LMOHTqy6BwRICR1pJBMAwGPBQhJPS5+uVMnJC1X0O/jCUn9rj+zRwABBBBAoJoFCElLC0nfWrlCli19Pdg1aneSjhw1JhWEzn/pl8Gt9rW1LeWswefIjGn3BB/2ZMJUvpIvQEia/BoyAwR8FyAk9X0FlDF/QtIy8DiU2+1ZAwgggAACCCBQtQKEpKWFpOFPvTfPH+157HFyUt+T5eGfzAwGNGHo3VPvkxdf+LmYT7c3oemSVxfJxFvvqNq1wIUVLkBIWrgVr0QAgeoUICStzrok4qoISRNRpqq9SHaSVm1puDAEEEAAAQS8FyAkLSwk9X6hAJAmQEjKgkAAgaQLEJImvYIxXr8JSX/yyvrUFdTX1cq5vTvHeEXVdeqFSz+URb//QG68sk91XVgVXc3hXVrJ4V1aV9EVcSkIIIAAAggggADPJLVroOHQOhlxWleWBAIFCRCSFsTEixBAoIoFCEmruDhcWrIFRt31e/nj+5/KgulnJnsiXD0CCCCAAAIIIOCZADtJ9xeckNSzhV/mdAlJywTkcAQQiF2AkDT2EnABrgoQkrpaWeaFAAIIIIAAAq4LEJISkrq+xisxP0LSSqgyJgIIRClASBqlNufySoCQ1KtyM1kEEEAAAQQQcEiAkJSQ1KHlHNlUCEkjo+ZECCBQIQFC0grBMiwChKSsAQQQQAABBBBAIJkChKSEpMlcufFeNSFpvP6cHQEEyhcgJC3fkBEQyCpASMrCQAABBBBAAAEEkilASEpImsyVG+9VE5LG68/ZEUCgfAFC0vINGQEBQlLWAAIIIIAAAggg4JCAryHp9H9fJ0vXbpHmzUT+vk/kc/Wt5byGzg5VlqlUUmDrrr/JEV3ayEHtayt5GsZGAAEEKiZASFoxWgb2XYCdpL6vAOaPAAIIIIAAAkkV8DUk/dOH2+VPH21Pla1LuxZyeJfWSS0j1x2DQIfWNdK6tlkMZ+aUCCCAQPkChKTlGzICAlkFCElZGAgggAACCCCAQDIFfA1Jk1ktrhoBBBBAAAEdAUJSHUdGQaCRACEpiwIBBBBAAAEEEEimACFpMuvGVSOAAAIIIFCOACFpOXoci0ATAoSkLA8EEEAAAQQQQCCZAoSkyawbV40AAggggEA5AoSk5ehxLAKEpKwBBBBAAAEEEEDAOQFCUudKyoQQQAABBBDIK0BImpeIFyBQmgA7SUtz4ygEEEAAAQQQQCBuAULSuCvA+RFAAAEEEIhegJA0enPO6IkAIaknhWaaCCCAAAIIIOCcACGpcyVlQggggAACCOQVICTNS8QLEChNgJC0NDeOQgABBBBAAAEE4hYgJI27ApwfAQQQQACB6AUISaM354yeCBCSelJopokAAggggAACzgkQkjpXUiaEAAIIIIBAXgFC0rxEvACB0gQISUtz4ygEEEAAAQQQQCBuAULSuCvA+RFAAAEEEIhegJA0enPO6IkAIaknhWaaCCCAAAIIIOCcACGpcyVlQggggAACCOQVICTNS8QLEChNgJC0NDeOQgABBBBAAAEE4hYgJI27ApwfAQQQQACB6AUISaM354yeCBCSelJopokAAggggAACzgkQkjpXUiaEAAIIIIBAXgFC0rxEvACB0gQISUtz4ygEEEAAAQQQQCBuAULSuCvA+RFAAAEEEIhegJA0enPO6IkAIaknhWaaCCCAAAIIIOCcACGpcyVlQggggAACCOQVICTNS8QLEChNgJC0NDeOQgABBBBAAAEE4hYgJI27ApwfAQQQQACB6AUISaM354yeCBCSelJopokAAggggAACzgkQkjpXUiaEAAIIIIBAXgFC0rxEvACB0gQISUtz4ygEEEAAAQQQQCBuAULSuCvA+RFAAAEEEIhegJA0enPO6IkAIaknhWaaCCCAAAIIIOCcACGpcyVlQggggAACCOQVICTNS8QLEChNgJC0NDeOQgABBBBAAAEE4hYgJI27ApwfAQQQQACB6AUISaM354yeCBCSelJopokAAggggAACzgkQkjpXUiaEAAIIIIBAXgFC0rxEvACB0gQISUtz4ygEEEAAAQQQQCBuAULSuCvA+RFAAAEEEIhegJA0enPO6IkAIaknhWaaCCCAAAIIIOCcACGpcyVlQggggAACCOQVICTNS8QLEChNgJC0NDeOQgABBBBAAAEE4hYgJI27ApwfAQQQQACB6AUISaM354yeCBCSelJopokAAggggAACzgkQkjpXUiaEAAIIIIBAXgFC0rxEvACB0gQISUtz4ygEEEAAAQQQQCBuAULSuCvA+RFAAAEEEIhegJA0enPO6IkAIaknhWaaCCCAAAIIIOCcACGpcyVlQggggAACCOQVICTNS8QLEChNgJC0NDeOQgABBBBAAAEE4hbwNSRdv2mXrNu0K8X/mVY18g+fqY27HJw/QQJta5tJbU2zBF0xl4oAAgj8nwAhKasBgQoJEJJWCJZhEUAAAQQQQACBCgv4GpLe95t1snTtVml+gMjf94kcUd9Kzj62U4W1Gd4VgR179snnD2wtB7UnWHelpswDAd8ECEl9qzjzjUyAkDQyak6EAAIIIIAAAgioCvgakk5bsE5eW7M5ZdlwaJ2MOK2rqi2DuSvw/sadcmBdS0JSd0vMzBBwXoCQ1PkSM8G4BAhJ45LnvAgggAACCCCAQHkChKT7/QhJy1tHvh1NSOpbxZkvAu4JEJK6V1NmVCUChKRVUgguAwEEEEAAAQQQKFKAkJSQtMglw8tFhJCUZYAAAkkXICRNegW5/qoVICSt2tJwYQgggAACCCCAQJMChKSEpLxFihcgJC3ejCMQQKC6BAhJq6seXI1DAoSkDhWTqSCAAAIIIICAVwKEpISkXi14pckSkipBMgwCCMQmQEgaGz0ndl3A15D0sd99KK+8s0lk3/4K9ziwjZzao73r5WZ+WgIHmDXTWg6s41NRtUgZBwEEEECgeAFCUkLS4lcNRxCSsgYQQCDpAoSkSa8g11+1Ar6GpJmfitr7kHYy7BQ+FbVqF2qVXdj6Tbula/taPhW1yurC5SCAAAK+CRCSEpL6tuY15ktIqqHIGAggEKcAIWmc+pzbaQFCUpprpxd4hSZHc10hWIZFAAEEEChKgJA0fx+35NXFMnhg/5TrkHPPk8eeeraR83tr18qgAafLE888J5271Kf+/wkn9Wn02l07d0qfhl4ycfKP5MKLvp63Zvb16z74QGbNmVvQMXbQco7Ne2EVfkGxThW+nNTw9HFRSXMeBBColAAhaaVkGdd7AULS/M2194sEgEYCNNcsCgQQQACBahAgJM3fx5mQ9Pwhg2Tey7+RbIGnrWMlQ9LwNfQ69riiAtZCr78a1mPmNRCSVmNVuCYEEHBBgJDUhSoyh6oUICTN31xXZeG4qFgFCElj5efkCCCAAAL/K0BImr+PyxYymu997fxzZPnbq6SuXV0QWg67dITMemBmzp2ke/fulWHfvEjmz3tJehx5lHy8YYPcPXW6dOveXcaOvlo6deosi367MLU227RtG4y/bes26X/qybJp0yeN1m3mrtabJnxfZkybGryud8PxMuPBh2XIwAHBsbW1tamg11x/+Jz2XL+e95JcfcX3guPt91avWpX1tV261Ev4fOZarhw1JvXaLVs2B+dr3aaNPP7onEbjmuMzr8Nc8wvzX5bLv/PtRk6F7LiN6o1NHxeVNOdBAIFKCRCSVkqWcb0XICTN31x7v0gAaCRAc82iQAABBBCoBgFC0vx9XObt9uNuuFnO6D+g6JA0HKya4NHcwm9unTchqf3/NgjM3EFZyE5SE0SOGzsmLbgdesnw4Fozd8LaOZnzm3DThLzmteNuvDkACZ8/fH3h12Yz+PLAQfLIw7NyPhIg27zs3E/s0zcIg7964T/KT59+MphH2ImQtBp+YnANCCDgigAhqSuVZB5VJ0BImr+5rrqicUGxCxCSxl4CLgABBBBAQEQISfP3cVo7SU2IOeuB+4Pdlc2aNUvdMm9CSBti7t69O+35pyaQNcFlISGp2dW5+JWFwfgtamuDXau9G07IGZLanbAdOnRMe234+auZgXD4tQcfckhqd6h9M/X94imyfNkbjR5NkC1otvPK3JHbrfvBQUib6URIyo8sBBBAQE+AkFTPkpEQSBMgJM3fXLNkEMgUICRlTSCAAAIIVIMAIWn+Pi5XSJoZbN5wy8Qmb7cP7/TM3Elqx3r+uZ/Ke2v+HOzEDO/uLCQkzbaT1HwwVDiEtc9UzbWTdMvWLY3Ob3aM2t2euXaSmlvnzVeu55+aADfXvLKFpG/9YSU7SavhBwTXgAACzgoQkjpbWiYWtwAhaf7mOu4acf7qEyAkrb6acEUIIICAjwKEpPn7uGzBX/j5oj17HRs8T/T0/v0LfiapPWb4iO+mhZh2J6l5fqh5zaCzhzTaSWqCTvss0PAzScPXZGZl/6ypkNecY/mby4Lnl5qdmyuWvxkEouHz29v1M19rnjUafiapOeamiZPkhxNvybmTNNu8MkPSG//fJPnF888GzyQNO7GT1MefUMwZAQQqJUBIWilZxvVegJA0f3NtPu00/MB924ia5jLfV/j5Vfa39OaY8CeoNvVJq/nGN3+e2VSb3QvV1IgWMoekvYaQNGkV43oRQAABNwUISfP3cS5WPld/mW2uxbzWRatsc6KP86XSzBMBdwUISd2tLTOLWYCQNH9zHQ40O3epDwLTy0delXo4flMljCIkDd+eZYLYzIfqZ7u+Ql6jvTTjOKf2HOx4NNeVkmVcBBBAAIFiBAhJ8/dxxXgm5bXFBJ/FvDYp8y/3OunjyhXkeAQQiFuAkDTuCnB+ZwUISfM31+GQ9AsNxwcPx2/evLlcOWqMjB19dXCL1pYtm+X4E0+SOQ89GAwYvu3JPKfK3uLUpm3b4BlN27Zuk0EDTpcnnnlOzPOrZkybGhwXvrXKjr3otwuD8ez4dgy7M9WEpFdf8T0xD+e/btyE4PrMLU52vLMGn5N6ML85dumKt+XaUSPTXvPYU8+m3XJlriM8v6auIXyrVq7jXpj/slz+nW83OmdS31g010mtHNeNAAIIuCVASJq/j3Or4sxGQ4A+TkORMRBAIE4BQtI49Tm30wKEpPmb62w7Se+eOj14BpV9EP6OHdtl3NgxQQBa164u9bD+XA/Lv3j3u0/jAAAgAElEQVToJUFIetU1o+X2WyenHZf5kH77fCtzG/2JffoGO1nN+cO31Nug0jwr6vlf/kr++bLhYsYJvya8k9M+uN++JrzLwF7/lwcOkifnPho8lyrXNRiDzGdRmeMeeXhW8KEF4evNPGeS31g010muHteOAAIIuCNASJq/j3On2sxES4A+TkuScRBAIC4BQtK45Dmv8wKEpPmb68xnkmZ7kL7ZDbr4lYVBoNiitjbYzdm74QQxIakNETt06Jj6vg1JB545SB5/7JG0dWZ2hIaPC+867XXscUEAmxmAmgHss0l3794jq/70n6nX2E9AtScx44++7vq0cexu1PCF9P3iKWI/nTTXNZhw2OxizXWcDVzN9RKSOv/jhAkigAACCEQsQEiav4+LuCScLgEChKQJKBKXiAACTQoQkrJAEKiQgA8h6dYde6Vd65o0wWkL1slrazanvtdwaJ2MOK1rVuVcH7IU/rTR/3z7j412ktodoXa3qQ0Jh14yXLLtJA1/sFN4Z2e+kHTy/7s5CCDtowAyQ1Kzy/S9NX8OdnaagNWcPzMkzfa8qkKuIbyT1F5/tl2phKQVegMzLAIIIICA1wI+hKTl9nFeLxAmn1WAkJSFgQACSRcgJE16Bbn+qhXwISS9fvobUt+xpQwddIR0r9//ifTaIakNKMPPAjXP+TSBYeazRc1u0w0bNmR9Jqm5Xd7e3m53oOYLScM7Xe3zSqdOuSt4zql9RqgJas3Y5tmog84eEnzolL1F3+6MDT9b1Lz2pomTUo8CaOoamjouvJPU3Pqfec6qfWPkuTCa66RWjutGAAEE3BLwISQtt4/LVnE+zMit90Gxs6GPK1aM1yOAQLUJEJJWW0W4HmcEfAhJr713qax4Z6M0b3aAfKXvQUFY+tzKjQXvJHWm2ExETYDmWo2SgRBAAAEEyhDwISStRB9XaEgafp57+DnvxZRMY4xizsdr8wvQx+U34hUIIFDdAoSk1V0fri7BAjYkHXRytwTPoulLf+3tv8onm3elXmTC0u6HfEZ2tGktNS3334bf1O32zsIwsZIFaK5LpuNABBBAAAFFAROSTpq9Unzs43a2bS3Na/P3ceHnrts7blavWiXnDxkU3GGz/M1lYr9v7pwxH5C5adMnct33J8gf31op4buErhw1Ju0OIVtKe7x99FD4Lptwue3dO4pLgKFKEKCPKwGNQxBAoKoECEmrqhxcjEsCY6e+Lm+++4l8f+ixLk0rbS5PvrxGPvhoW+p75vmk3Q/rKJtqaqVZ8wMISZ2tfOUmRnNdOVtGRgABBBAoXOAPqz+R/5+9O4+3q6rvxr8g4SaEXBmDTE5QwmgJyKBCxFAjGHBCRTSCKLRWVAQJJoxFUpDxIQ0QgoShCCIIiAg0j774+aBAU4YISPEpQxORYgk2BcIYovm91qb7POeenJt77j337LOHd/5Rkn32Wuv9XeH15XPX3udbs+8P0z6/Q+sfKtiVw9XH1Z/ojO9Ub/bO+C3e9rYw//ZbQ3xlUvzVeAo0/TLM+J739GRps2vSVybF0NRJ0vxtOH1c/mpiRgQIDE5ASDo4L1cTaFkgDUnvuODDLX+maBemj2nFcPTASe8In5r0jnD5Pf/pcfuiFTJH89Vc56gYpkKAAIEKC8SQ9NgL7g8/+4fJpVVot49Lg80UaPoJJ4e9J+0T0iBzvfXWD4d+7jNhpwm7JF+smZ4kjUFo+qWb8QsoYyha/6Wdy5cvT4LW+vvGd77Hk6vzLrk4ecf82mPGCElzuDP1cTksiikRIDAoASHpoLhcTKB1gSqEpKd878Gw1Ra9STiafsv9YL64acWKFeE7J81IGuOtx28Tzr9wbhg1evQqyH945plw/jlnhpnfPbvpn7delVWvjPe+5qorwrQZJ7ZzG58dJgHN9TBBug0BAgQItCVQhZC03T4uPvr+u0X/HmLouduEHcLUQw5LQtJmJ0ljyBl/pUHnjT+9PXzw/buHZiHpTTf+aJX7xs/Xv+80Pr7/0K8XhpOOP652j7YK7sPDIqCPGxZGNyFAoIsCQtIu4hu63AJVCEn/9OeVyZc21f8aTEg6/7afhiXPPhsO/fIR4ZGHHwrPLVkSJn1o1RMbrYakMXQ9+4zTwpFHHRPi6YVWfglJW1HK7hrNdXbWRiJAgACB/gWqEJK228elJ0l7enqSd5Du+5H9k5B02tHfCBtssGG461d3hp0m7Jyc/Dx95qlhzuxZCXj6SH36ftF4qjS+kzS+yzRem54krb9vDEljnxdPpsZ3mabvKp113jnJfb2TNB9/m/Vx+aiDWRAgMHQBIenQ7XySwGoFqhCSNgMYTEgag9EZ044OV19/Uy3UbAxEL7vk4vCuLbcKP/nxDeGpxYvDSy8t6/fU6dyLZocbr7s2mdYhhx0eJu83JRx5xGHJZ+KvPSd+IJxwymnhS1/4bBLOjhw5Mhx3/Mlh4QP3haOnTU9OtW49ftsktPWrOwKa6+64G5UAAQIE+gpUISRtt4+zZwg0Cujj7AkCBIouICQtegXNP7cCQtI3SzPQt9vHoPSYr/9tLfhcunRpn0fr05B03iUXhTnzrkzC1BiGbrPNdqucOl3dSdL0zybuvU9Y9OQTtSA0PUk6tre36T1zu8FKOjHNdUkLa1kECBAomICQtLU+rmBlNd0OC+jjOgzs9gQIdFxASNpxYgNUVUBIOrjmOn30Pp7+rH//aBqSxm9ETd9Jml77yquvJCdH43tM42nUsWN7+zxuX//O0zib9LoFd98VzjvrjORk6Ve+9s3ktOkbK97oc6K1qvu22+vWXHe7AsYnQIAAgSggJB1cH2fXEIgC+jj7gACBogsISYteQfPPrYCQdODmOgagMajcdvsdQrOQdMTIkeGM004Je038YKgPSVd3kjRef9DBU5N7xlOqC++/Lzk12uyUaRwzPmrf0zMq7DflgDBn9vn9fnlUbjdaySamuS5ZQS2HAAECBRUQkg7cxxW0tKbdQQF9XAdx3ZoAgUwEhKSZMBukigJC0oGb6/ioe/rO0PSUZ/o4fTwhGt8ZOn7b7cLHP/npPu8kjcHqqaef1XRbpe8lje8kPXjqIX3eP7r9ju8Ou+6+R7j8e3OTz8Yxz511Ybj1lpuTb7ePoemCe+7q995V3MdZr1lznbW48QgQIECgmYCQdPV93PLXX6/1WKlf7NvOv3Bu8oPq1f3ypZnl/Tunjytvba2MQFUEhKRVqbR1Zi4gJB04JM28KAbMvYDmOvclMkECBAhUQkBI2lofF8PSrx5xWDjvgjm1L+EcaIMISQcSKu6f6+OKWzszJ0DgTQEhqZ1AoEMCQtLWmusO8bttQQU01wUtnGkTIECgZAJC0tb6uMaQtP4poXiH+PTPCaec1ufJnuOOPzl53dHR06aH75w0I2w9ftvaF2qWbBtVbjn6uMqV3IIJlE5ASFq6klpQXgSEpK0113mpl3nkQ0BznY86mAUBAgSqLiAkba2PW91J0vR98BP33icsevKJWhCaniQd29sbttlmuzDpQ5Orvt1Ks359XGlKaSEEKisgJK1s6S280wJC0taa607Xwf2LJaC5Lla9zJYAAQJlFRCSttbHNYakMRiNp0MX3HN3coP0nfML7r4rnHfWGcnJ0q987ZvJO+nfWPFGuPr6m1p+TL+se61M69LHlama1kKgmgJC0mrW3aozEBCSttZcZ1AKQxRIQHNdoGKZKgECBEosICRtrY9rDEkfefihsPD++5JTo+lJ0iOPOqYWhMYvyYyP2vf0jAr7TTkgzJl9fvJlTzFM9av4Avq44tfQCghUXUBIWvUdYP0dExCSttZcd6wAblxIAc11Ictm0gQIECidgJC0tT6uMSSt/9b7+G332+/47rDr7nuEy783N7lhDEPPnXVhuPWWm8O0GSeGGJouuOeucOrpZ5VuD1VxQfq4KlbdmgmUS0BIWq56Wk2OBISkrTXXOSqZqeRAQHOdgyKYAgECBAgEIak+zl+DwQvo4wZv5hMECORLQEiar3qYTYkEhKRvFnPHzdcJn3/vW0tUWUvppMBzL7wRNlt/VNh03Z5ODuPeBAgQIEBgtQJCUiGpvyKDFxCSDt7MJwgQyJeAkDRf9TCbEglUNSS9+dfPhV8+/kJYufLNYo5/69phj3e9pUSVtZROC7xjo9Fhw3XW6vQw7k+AAAECBPoVEJIKSf31GLyAkHTwZj5BgEC+BISk+aqH2ZRIoKohaYlKaCkECBAgQIBARQWEpELSim79tpYtJG2Lz4cJEMiBgJA0B0UwhXIKCEnLWVerIkCAAAECBMovICQVkpZ/lw//CoWkw2/qjgQIZCsgJM3W22gVEhCSVqjYlkqAAAECBAiUSkBIKiQt1YbOaDFC0oygDUOAQMcEhKQdo3XjqgsISau+A6yfAAECBAgQKKqAkFRIWtS92815C0m7qW9sAgSGQ0BIOhyK7kGgiYCQ1LYgQIAAAQIECBRTQEgqJC3mzu3urIWk3fU3OgEC7QsISds3dAcCTQWEpDYGAQIECBAgQKCYAlUNSef8n/8I9zzxQq1oW228dth7/HrFLKJZd0Vgu03XCZuu29OVsQ1KgACBdgWEpO0K+jyBfgSEpLYGAQIECBAgQKCYAlUNSYtZLbMmQIAAAQLDIyAkHR5HdyGwioCQ1KYgQIAAAQIECBRTQEhazLqZNQECBAgQaEdASNqOns8SWI2AkNT2IECAAAECBAgUU0BIWsy6mTUBAgQIEGhHQEjajp7PEhCS2gMECBAgQIAAgdIJCElLV1ILIkCAAAECAwoISQckcgGBoQk4STo0N58iQIAAAQIECHRbQEja7QoYnwABAgQIZC8gJM3e3IgVERCSVqTQlkmAAAECBAiUTkBIWrqSWhABAgQIEBhQQEg6IJELCAxNQEg6NDefIkCAAAECBAh0W0BI2u0KGJ8AAQIECGQvICTN3tyIFREQklak0JZJgAABAgQIlE5ASFq6kloQAQIECBAYUEBIOiCRCwgMTUBIOjQ3nyJAgAABAgQIdFtASNrtChifAAECBAhkLyAkzd7ciBUREJJWpNCWSYAAAQIECJROQEhaupJaEAECBAgQGFBASDogkQsIDE1ASDo0N58iQIAAAQIECHRbQEja7QoYnwABAgQIZC8gJM3e3IgVERCSVqTQlkmAAAECBAiUTkBIWrqSWhABAgQIEBhQQEg6IJELCAxNQEg6NDefIkCAAAECBAh0W0BI2u0KGJ8AAQIECGQvICTN3tyIFREQklak0JZJgAABAgQIlE5ASFq6kloQAQIECBAYUEBIOiCRCwgMTUBIOjQ3nyJAgAABAgQIdFtASNrtChifAAECBAhkLyAkzd7ciBUREJJWpNCWSYAAAQIECJROQEhaupJaEAECBAgQGFBASDogkQsIDE1ASDo0N58iQIAAAQIECHRbQEja7QoYnwABAgQIZC8gJM3e3IgVERCSVqTQlkmAAAECBAiUTkBIWrqSWhABAgQIEBhQQEg6IJELCAxNQEg6NDefIkCAAAECBAh0W0BI2u0KGJ8AAQIECGQvICTN3tyIFREQklak0JZJgAABAgQIlE5ASFq6kloQAQIECBAYUEBIOiCRCwgMTUBIOjQ3nyJAgAABAgQIdFtASNrtChifAAECBAhkLyAkzd7ciBUREJJWpNCWSYAAAQIECJROQEhaupJaEAECBAgQGFBASDogkQsIDE1ASDo0N58iQIAAAQIECHRbQEja7QoYnwABAgQIZC8gJM3e3IgVERCSVqTQlkmAAAECBAiUTkBIWrqSWhABAgQIEBhQQEg6IJELCAxNQEg6NDefIkCAAAECBAh0W0BI2u0KGJ8AAQIECGQvICTN3tyIFREQklak0JZJgAABAgQIlE5ASFq6kloQAQIECBAYUEBIOiCRCwgMTUBIOjQ3nyJAgAABAgQIdFtASNrtChifAAECBAhkLyAkzd7ciBURqGpI+sDvloXfPP1y+PPKlUmlN1m3J2y36ZiKVN0yh0Ng3NieMHb0iOG4lXsQIECAAIEhCVQ1JI193EO/f6lmpo8b0vap9If0cZUuv8UTKLyAkLTwJbSAvApUNSSdfcfT4d5FL9bKEgPSA3cZl9cymVfOBJ5/dUV454Zrh03X7cnZzEyHAAECBKokUNWQVB9XpV0+/GvVxw2/qTsSIJCtgJA0W2+jVUhASPpmsSe8vTccvtcmFaq8pbYj8NTS18LGvaOEpO0g+iwBAgQItC0gJNXHtb2JKngDfVwFi27JBEomICQtWUEtJz8CQlLNdX52Y3FmorkuTq3MlAABAmUWEJLq48q8vzu1Nn1cp2TdlwCBrASEpFlJG6dyAkJSzXXlNv0wLFhzPQyIbkGAAAECbQsISfVxbW+iCt5AH1fBolsygZIJCElLVlDLyY+AkFRznZ/dWJyZaK6LUyszJUCAQJkFhKT6uDLv706tTR/XKVn3JUAgKwEhaVbSxqmcgJBUc125TT8MC9ZcDwOiWxAgQIBA2wJCUn1c25uogjfQx1Ww6JZMoGQCQtKSFdRy8iMgJNVc52c3Fmcmmuvi1MpMCRAgUGYBIak+rsz7u1Nr08d1StZ9CRDISkBImpW0cSonICTVXFdu0w/DgjXXw4DoFgQIECDQtoCQVB/X9iaq4A30cRUsuiUTKJmAkLRkBbWc/AgISQdurn+3eHGYtOce4dxZF4QDP3NQWHDP3eET++8bbv/5L8Iuu+6Wn2I2zGTFihXh0M99Jsy//bbkT+ZdeXUy/+H4FQ0+/YkDwoOPPhY22mjccNyyUPfQXBeqXCZLgACB0goISQfu42LPMmXypNoe2GnCzkkPt/aYMS3ti+Hq+9rpnU46/tthzuxZg+rlhmverSClvfLzz/93cnlPT0+u+2R9XCtVdQ0BAnkWEJLmuTrmVmgBIenAzXVjSFpf8Ndfey3sNmGHcOrM77YVQA7Xfernds1VV4bp047pSJDZTqNf6L8w/zN5zXUZqmgNBAgQKL6AkHTgPq4+LNxwo3F9fvCd5Q4Yau8Ue8S99tglvPd9e4YYQn7/hze0Pe2h9p39fS72yvvu84Hwg+tvTA4QxB702G9+PbdBqT6u7S3kBgQIdFlASNrlAhi+vAJC0oGb68aQNG0Er/rBdWHWeWfXTmru/9GPJY1r+tP+eOf4e1876pgw7ehvhA022DAsW/Zi+NwXDg0zph2TDDxmnXXC/Q89Gr511JF97hM/k57U7B3bmwSxfzV533Dfvyyo3Seegjh95qnJyYJ0rPrGOTao3/jq34TpJ5wcpp94cm0TN85vvykHJNel84mnQ5947LE+c24c64tfPiJce/VVYfsddgwP/nphGOypjKL/jdJcF72C5k+AAIFyCAhJB+7jVheS1vdE+35k/7DGGiGMGDEi6ediHzXvkovDnEsvD5884CO1ALCVz8S+6aYbrk8+n55aTeeR9k71PeBOE3ZJerV0zPqTrvFzxx/3rVXmUX96M/Z6B089JAmAY5Ca/nMaXKbhcPyzY799fPjXRx7u03cO1Ave9as7k54v9rLx/zf2nY0haRqmTj3ksGRdrfSe8cmkuNa0Z47jdKq/1MeV499/VkGgygJC0ipX39o7KiAkHbi57i8kjT8t32HHd/c5SVp/SqA+3PzHy+et8ohU/U/jY5hafyK1lfs0u6bxRGvalKaPPS1fvnyV8DX9TP18Ntt88+TRtPQR/cbTD+mja/HP37Pb7l07ldHRvxyrubnmulvyxiVAgACBegEh6cB9XOPj9ukPj5v1UZttvkV45DcP136AHcPLGD6mYWOzPip+JvZQt8z/efJD5//64x/DFVdfG2add06IvWD6g+r63int+2KIuMXb3lZ78qfxM+mrk+I8jj72uKRXTIPHGKjOv/3W2snSxn+uDy5/++i/9rm2vxOh/fWCaa8388yzw1mnn7bKE1SNIWk67xg4N/vBf7PeM32lVdp/drK/1Mf59ygBAkUXEJIWvYLmn1sBIenAzfVgQtL09GZ9wXd/7/vCgwsfqD1y1KxZTxvftGnsLySNpzfTd6E2G6vx1GicR32jWn9SIJ1jnN+9C/65NuV4j70n7dPnvauNJxtaCWhzu+mHYWKa62FAdAsCBAgQaFtASDpwH1d/kvSmG38U7v7lnUkvFU96pk/SpIX41EGfDXf87GchhoGzzj0rXHLZP4Z4CjMNSWPY2Owzv7rzznD5VdeEuRfNDhuN2zjs8b73h3+67afhqKOPrb2/vr53Wm+99ZP3xteHn9NPPKU2ZvrO+8Z3fcZ5pqcrlyxZUjs5Wv9D63haNP3nZidJ4581++F8/Xtb016w8ammOMdWQtL6k6QxBG40a9Z7xjA5q/5SH9f2v3rcgACBLgsISbtcAMOXV0BIOnBzPZiQtNn7phpfnB9Pd/5u0b8nDWx6IqBZSJp+OVQ8tRAb1/QR9zQkHejdVjP/7uSkCf7LCTsnjXjjT/PTL1xqNp/GkLR+rJdfejl5fOyKy76XvO80PTHb7ntZi/S3THNdpGqZKwECBMorICQduI/r73H7+NRM45dQ1n/pZXwcPvY5se9pdpI07aPSz8RgM/aMUw/5Yrjs0rlJ4PeLu/+l9gWX/Z0krX8cPR0zvXezH1I3fnlo4zX9vSYgSqV/duNPbw8ffP/utROh/fWCQw1J699JWn/6dnW9p5C0vP+esjICBIZfQEg6/KbuSCARqEJIOufGfws7bb1+2PMvN65VffYdT4d7F71Y++cJb+8Nh++1SdNd0fhT/K3HbxNeeOGFVd5N1eydpPEx95NOPS38/amnrHKSNP5ZfL9TfAdWfYMc73PF1T+sfTN9+g6orbbeOnkPaBqSxsnWv+Op8ZtE6+dd33Q3fibO75QTZiTfRJrOpzEkbfyPhosvvSJ89a+/JCRdt8e/SQgQIECAQNcEqhCSttvH1Yek9T84bnyPfNpHpadF076u8VHyZr1X+pn6E517TpzY50uWVve+zTRATceMG6r+SaD0nfP1JzSXvbSs9l76OO7Chff3+ef4uHoa7sYTtOk77NNXKaXrSN+fH38g39gLNoak8Qfi6Tj1cx3o2+1b6T2FpF3714iBCRAooICQtIBFM+ViCFQhJP3WP9wfHnp8afiLLXrDoVO2SsLSwYSkxaikWWYp4CRpltrGIkCAAIH+BKoQklahj2sMYu34zgro4zrr6+4ECHReQEjaeWMjVFQgDUn/11G7llbgohv/LTz59LLa+mJYuuEW64WnXltZ+73VnSQtLYyFDVlAcz1kOh8kQIAAgWEUSELS2feHc77xnmG8a75uVYU+Lp60TN+VuvaYMfkqQAlno48rYVEtiUDFBISkFSu45WYnMGPOA+G+3/5X2OkvNshu0IxHeuLpZeHlV9/oM+q6644Oa22yblhr7bWS3xeSZlyUgg+nuS54AU2fAAECJRFY/IeXwpHn/EvY9h3rlmRFqy5DH1fa0nZtYfq4rtEbmACBYRIQkg4TpNsQaBQ4cc7CsOC3fwx3XPDh0uKkj2nFBaaP3D/w3PKW30laWhgLG7KA5nrIdD5IgAABAsMo8J//9WpykvSa70wcxrvm61b6uHzVowyz0ceVoYrWQKDaAkLSatff6jsoUJWQNJ4kTd9HGjkH807S+OL875w0I/mW0vilTedfODeMGj16lar84ZlnwvnnnBlmfvfspn/eThnjva+56oowbcaJ7dzGZ4dJQHM9TJBuQ4AAAQJtCVQlJB1qH7f89dfDl77w2bDk2WdrziNHjkx6uW2332G19nqvtrZmrj+sj8t1eUyOAIEWBISkLSC5hMBQBKoQksbHtOIJ0vpfgwlJ59/206S5PvTLR4RHHn4oPLdkSZj0oclDDklj6Hr2GaeFI486Jqy33votlU2j3hJTZhdprjOjNhABAgQIrEagCiFpu31c5Ith6VePOCycd8EcvZe/UUEfZxMQIFB0ASFp0Sto/rkVqEJI2gx/MCFpDEZnTDs6XH39TbXGuvHU6GWXXBzeteVW4Sc/viE8tXhxeOmlZf2eOp170exw43XXJtM65LDDw+T9poQjjzgs+Uz8tefED4QTTjmtdvIhnng47viTw8IH7gtHT5uenGrdevy2SWjrV3cENNfdcTcqAQIECPQVqEJI2m4f1ywkjX2c3qu6f5v0cdWtvZUTKIuAkLQslbSO3AkISd8syUBf3BSD0mO+/re14HPp0qV9Hq1PQ9J5l1wU5sy7MglTYxi6zTbbrXLqdHUnSdM/m7j3PmHRk0/UgtD0JOnY3t6m98zdxir5hDTXJS+w5REgQKAgAkLS1vq41Z0k1XsVZLMP4zT1ccOI6VYECHRFQEjaFXaDVkFASNpac53uhfTR+3j6s/79o2lIOv/2W2vvJE2vfeXVV5KTo/E9pvE06tixvX0et69/52kcJ71uwd13hfPOOiM5WfqVr30zOfHwxoo3+pxorcIezeMaNdd5rIo5ESBAoHoCQtLW+rjGkFTvVb2/K/Ur1sdVu/5WT6AMAkLSMlTRGnIpICQduLmOAWgMKuML/puFpCNGjgxnnHZK2GviB0N9SLq6k6Tx+oMOnprcM55SXXj/fcmp0WanTOOY8VH7np5RYb8pB4Q5s8/v98ujcrnJSjgpzXUJi2pJBAgQKKCAkHTgPi5e0RiS6r0KuNmHccr6uGHEdCsCBLoiICTtCrtBqyAgJB24ua5/b1V6yjN9nD6eEI3vDB2/7Xbh45/8dJ93ksZg9dTTz2q6jdL3ksZ3kh489ZA+7x/dfsd3h1133yNc/r25yWfjmOfOujDcesvNybfbx9B0wT139XvvKuzbbq9Rc93tChifAAECBKKAkHTgPq5ZSFr/rfexj9N7Vevvkz6uWvW2WgJlFBCSlrGq1pQLASFpa811LoplErkR0FznphQmQoAAgUoLCEn1cZX+CzDExevjhgjnYwQI5EZASJqbUqTdcFoAACAASURBVJhI2QSEpJrrsu3pLNajuc5C2RgECBAgMJCAkFQfN9Ae8eerCujj7AoCBIouICQtegXNP7cCQlLNdW43Z44nprnOcXFMjQABAhUSEJLq4yq03Ydtqfq4YaN0IwIEuiQgJO0SvGHLLyAk1VyXf5cP/wo118Nv6o4ECBAgMHgBIak+bvC7xif0cfYAAQJFFxCSFr2C5p9bASGp5jq3mzPHE9Nc57g4pkaAAIEKCQhJ9XEV2u7DtlR93LBRuhEBAl0SEJJ2Cd6w5RcQkmquy7/Lh3+FmuvhN3VHAgQIEBi8gJBUHzf4XeMT+jh7gACBogsISYteQfPPrYCQVHOd282Z44lprnNcHFMjQIBAhQSEpPq4Cm33YVuqPm7YKN2IAIEuCQhJuwRv2PILCEk11+Xf5cO/Qs318Ju6IwECBAgMXkBIqo8b/K7xCX2cPUCAQNEFhKRFr6D551agqiHpnP/zH+GeJ16o1WWrjdcOe49fL7d1MrH8CWy36Tph03V78jcxMyJAgACByghUNSTVx1Vmi3dsofq4jtG6MQECGQgISTNANkQ1Baoaklaz2lZNgAABAgQIlEmgqiFpmWpoLQQIECBAYLACQtLBirmeQIsCQtIWoVxGgAABAgQIEMiZgJA0ZwUxHQIECBAgkIGAkDQDZENUU0BIWs26WzUBAgQIECBQfAEhafFraAUECBAgQGCwAkLSwYq5nkCLAkLSFqFcRoAAAQIECBDImYCQNGcFMR0CBAgQIJCBgJA0A2RDVFNASFrNuls1AQIECBAgUHwBIWnxa2gFBAgQIEBgsAJC0sGKuZ5AiwJC0hahXEaAAAECBAgQyJmAkDRnBTEdAgQIECCQgYCQNANkQ1RTQEhazbpbNQECBAgQIFB8ASFp8WtoBQQIECBAYLACQtLBirmeQIsCQtIWoVxGgAABAgQIEMiZgJA0ZwUxHQIECBAgkIGAkDQDZENUU0BIWs26WzUBAgQIECBQfAEhafFraAUECBAgQGCwAkLSwYq5nkCLAkLSFqFcRoAAAQIECBDImYCQNGcFMR0CBAgQIJCBgJA0A2RDVFNASFrNuls1AQIECBAgUHwBIWnxa2gFBAgQIEBgsAJC0sGKuZ5AiwJC0hahXEaAAAECBAgQyJmAkDRnBTEdAgQIECCQgYCQNANkQ1RTQEhazbpbNQECBAgQIFB8ASFp8WtoBQQIECBAYLACQtLBirmeQIsCQtIWoVxGgAABAgQIEMiZgJA0ZwUxHQIECBAgkIGAkDQDZENUU0BIWs26WzUBAgQIECBQfAEhafFraAUECBAgQGCwAkLSwYq5nkCLAkLSFqFcRoAAAQIECBDImYCQNGcFMR0CBAgQIJCBgJA0A2RDVFNASFrNuls1AQIECBAgUHwBIWnxa2gFBAgQIEBgsAJC0sGKuZ5AiwJC0hahXEaAAAECBAgQyJmAkDRnBTEdAgQIECCQgYCQNANkQ1RTQEhazbpbNQECBAgQIFB8ASFp8WtoBQQIECBAYLACQtLBirmeQIsCQtIWoVxGgAABAgQIEMiZgJA0ZwUxHQIECBAgkIGAkDQDZENUU0BIWs26WzUBAgQIECBQfAEhafFraAUECBAgQGCwAkLSwYq5nkCLAkLSFqFcRoAAAQIECBDImYCQNGcFMR0CBAgQIJCBgJA0A2RDVFNASFrNuls1AQIECBAgUHwBIWnxa2gFBAgQIEBgsAJC0sGKuZ5AiwJC0hahXEaAAAECBAgQyJmAkDRnBTEdAgQIECCQgYCQNANkQ1RTQEhazbpbNQECBAgQIFB8ASFp8WtoBQQIECBAYLACQtLBirmeQIsCQtIWoVxGgAABAgQIEMiZgJA0ZwUxHQIECBAgkIGAkDQDZENUU0BIWs26WzUBAgQIECBQfAEhafFraAUECBAgQGCwAkLSwYq5nkCLAkLSFqFcRoAAAQIECBDImYCQNGcFMR0CBAgQIJCBgJA0A2RDVFNASFrNuls1AQIECBAgUHwBIWnxa2gFBAgQIEBgsAJC0sGKuZ5AiwJVDUm//8//GX75+PMhrHwTauuNx4Q9t163RTWXVV5gjbhn1g4b9/ZUngIAAQIECHRPoKohadLHPfZ8DV4f1709WMiR9XGFLJtJEyDw/wSEpHYDgQ4JVDUknX3H0+HeRS/WVHd629hw6Ps26ZCy25ZN4Jnnl4dN1u0Jm64rJC1bba2HAAECRRKoakiqjyvSLs3fXPVx+auJGREgMDgBIengvFxNoGUBIembVBPe3hsO30tI2vLGqfiFTy19LWzcO0pIWvF9YPkECBDotoCQVB/X7T1YxPH1cUWsmjkTIFAvICS1Hwh0SEBIqrnu0NYq9W0116Uur8URIECgMAJCUn1cYTZrjiaqj8tRMUyFAIEhCQhJh8TmQwQGFhCSaq4H3iWuaBTQXNsTBAgQIJAHASGpPi4P+7Boc9DHFa1i5kuAQKOAkNSeINAhASGp5rpDW6vUt9Vcl7q8FkeAAIHCCAhJ9XGF2aw5mqg+LkfFMBUCBIYkICQdEpsPERhYQEiquR54l7iiUUBzbU8QIECAQB4EhKT6uDzsw6LNQR9XtIqZLwECjQJCUnuCQIcEhKSa6w5trVLfVnNd6vJaHAECBAojICTVxxVms+Zoovq4HBXDVAgQGJKAkHRIbD5EYGABIanmeuBd4opGAc21PUGAAAECeRAQkurj8rAPizYHfVzRKma+BAg0CghJ7QkCHRIQkg7cXK9YsSIc+rnPhPm335ZcPO/Kq8OBnzloyBVZcM/d4RP77xtu//kvwg47vjvsNmGH8PTvfx+++OUjwrVXX5X8/i677jbg/U86/tthzuxZtfnU37eVz9cPED87ZfKk2m81W2PjNdNPODlMP/HkEH//0584IDz46GNho43G1e7xu8WLw6Q99wjnzrpgSF7trGdAvDYv0Fy3CejjBAgQIDAsAkLSgfu4xv5lpwk7J73W2mPGtFSD4epH+uuXWplEY8/XymdavWa41hfHS3u/55//72T4np6elvvaVuc7HNfp44ZD0T0IEOimgJC0m/rGLrWAkHTg5vqaq64M06cds0oIOBwbY6iN6euvvRb22mOX8N737RliI/r9H94w5OmkIfBOE3YJx04/PgmER4wY0eeejYFn+h8cMUzdbPPNm4akQ5lQXFcMjU+d+d0hBatDGXMon9FcD0XNZwgQIEBguAWEpAP3cfW91oYbjWvrB7jt1G+oIelw9nxDmf9gerPYL+67zwfCD66/MfmBf+yhj/3m13MXlOrjhrITfIYAgTwJCEnzVA1zKZWAkHTg5jo2eN/46t+E9ORk/ERsdKcd/Y2wwQYbhrt+dWcYs846tRA1/Wl/vG7/j34sCRvrf++EU04N8y6ZG04/85xw3DFHJSFn/En7RZdcFk6ccVytsaz/TOPJzjj+8cd9K8y59PLwyQM+knwmNv5pY7p8+fI+84unJnZ+z67hyssu7TPXdDPHseKfTdn/o+GWm29apZltDIrThnnqIYeFvSftk5yM3X6HHcODv15Yu//LL73c5z9EBnK5eN4V4Sc33VA7sbv1+G3CCy+8EK76wXVh1nln14LbOJd5l1yczPH0macmp2lT678/89xkzGhaX6/h/kuruR5uUfcjQIAAgaEICEkH7uNWF5LW9yb7fmT/sMYaYZV+o77XisFfK5+JPcpNN1xf61fiqdV0HvX90v0PPRq+ddSRIf6gOj6dU9/jpCddm/V8cR71pzZjz3Pw1ENW6YHq51p/grZZXxp7yd8++q9Jzxt/xd42nV/6NFWzvjb9vfiZxpC0vl+M62vsBfebckCf8eJTSU889tgqPexgTv628vdIH9eKkmsIEMizgJA0z9Uxt0ILCEkHbq7jFWlTlz42FEPI+Hh6DC9jcxhPP6aBYfroee/Y3uT3/2ryvuFH111bC1HrG8h4n/TR+8aQs9kj7HEu9Sc/jz72uNrYsTmuD0nT+9bP9T277d70BEUaBKdhb2xQYwibNqVx/Xf/8s7aP6dziCdOv3bUMU0t0mY9Pm5ff9q0P5e4tvrTCnGu6Xpi0x5P89b/x0QMZxutN9t8izBu3Li2Tta28hdac92KkmsIECBAoNMCQtKB+7hWXheU9iaxj3jkNw/36Tca+6tmvUfsX26Z//Mk8PuvP/4xXHH1tWHWeeeEeN8YDsZf9U/h1PeOW7ztbbUnlho/01/Plwaq82+/tdbzxF6u8Z/TJ6HS9TX2qvE1SY3BZmM/ls41fcqn/kRset/0zxrv1dgvNtqln6vv/2LPmPbY/fWt7f690se1K+jzBAh0W0BI2u0KGL+0AkLSgZvrtPj9NXrrrbd+8oh6PAUQG930J/D1m6b+p/ethKQxFExPSza+M6vxfU9xnHj/+pMOMRhNG9F4ojMNG9N3oNY/zp6eEl3wwMNhyuQPhqVLl4Zjvz0j3PLjN0+UxvEHOkmajlVvUR+SvvrqKwO6rC4kTR+Pm3nm2WHWuWeFSy77xz6nHVLrTx302XDHz36WnCRt992xq/tLr7ku7b8SLYwAAQKFEhCSDtzH1Z8kvenGH9V+6BtPejb2bGkfUd9v1P8Qu/6kZX3v8as77wyXX3VNmHvR7LDRuI3DHu97f/in234ajjr62Np75uvDxfp+Kf2B9/QTT6n1OOm75fvr+WJ/tmTJktrJ0djzpIFi2gMtXHh/ba1r9fT06VXre8zGvrT+HfXxhGo6v7R3TH+wXv8XJX16Z3UnSZv1yLu/933h3gX/XLtVvE+zH4IP92uY9HGF+tecyRIg0ERASGpbEOiQQBVC0pdeXRHGrj2yj+DsO54O9y56sfZ7E97eGw7fa5OmyjP/7uTktOhfTti59r7O/k5P1jd26ZcY1TfFMbCMTXM8KRAfa2rlJGn8zP/97b+G+BhY/NX4KFba/Nc/rj+UkDQ+4pQ27fGxqvqQsf70Q/zSqvr/4OjvVG1/J0n7c4lr/OCkv6q9k7T+JGlqH+dVf9q1v9O2zR5XG86/Qprr4dR0LwIECBAYqkAVQtJ2+7j+Hrdv9k71+i/rTPuN+h821/dXaT+TfiZ9BH7qIV8Ml106N+mVfnH3v9S+1LK/k6T1j6HXv75pdT1f/Zd8NvY86T9/7guHhtP+7qTkSab6E5/1627sS2OI/LtF/570gOlTUo0h6ererbq6d5I2s4tPKjWOJyQd6r8NfI4AgSoJCEmrVG1rzVSgCiHpcRc8EMatPypM3XfLsPm4N7/JdDAhaf1P8esDuvr3cPb3nqf4eP4t//Tz5J2aacD3k9v+d5j62U+vNiRtFgrGZrz+NGv6ZU3pI0rx1EI8yZCGr62eJK3/D4JoE+d80qmnhVNOmNEnKG08OZCGqI3vZ00t0hMO6bfb17+HqplLbOLjGtPr0neS1r/8P574qH/3VeM90/d8xXU4SZrpv0oMRoAAAQJdEKhCSNpuH1cfktb/wLvxnfHpK5XS06Jpv9EY/DX2HjGwTD9Tf6Jzz4kT+7z+p79+KX1faTzBWd/jrK7ni4/NL3tpWe297HHceHI0fU97/OePffLA5If7je8TbQyCG/vSOI9oEXuq+AP6+hC32TtJ67/BfqBvt2+0S/vN+vGEpF34F4khCRAonICQtHAlM+GiCFQhJP3WP9wfHnp8aRix5hrhQ7tvmoSlNz68tOWTpM1qOdRvKC3KvhiOeaaNchqSDsc983IPJ0nzUgnzIECAQLUFqhCSdqKPy9uuafZe0LzNsUzz0ceVqZrWQqCaAkLSatbdqjMQSEPSfffYLIPRujPEvY/+V/jvF1+vDR7D0s3f9pbw6pi1w8hRbz6Gv7rH7YWkg69bGpC+453vrL3XdPB3ye8nNNf5rY2ZESBAoEoCMSQ94ox7wgd2fmtpl91fH/faOmuHET1D6+PyhtX4BZl5m1/Z5qOPK1tFrYdA9QSEpNWruRVnJDDzsofC/3nw2fDtqTtmNGL2w1z780Xh98++XBs4vp9083euH54f2RPWHLHGkELS7FdhxDwJaK7zVA1zIUCAQLUFfvnrZ8Orr/+ptAj6uNKWtmsL08d1jd7ABAgMk4CQdJgg3YZAo0Aakt5xwYdLi5M+phXD0QMnvSN8atI7wuX3/Gdbj9uXFsvCWhLQXLfE5CICBAgQINC2gD6ubUI3aBDQx9kSBAgUXUBIWvQKmn9uBaoQkp7yvQfDVlv0JuFo+i33g/nipviC+++cNCP5ltL4ZULnXzg3jBo9epWa/uGZZ8L555wZZn737KZ/3s4miPe+5qorwrQZJ7ZzG58dJgHN9TBBug0BAgQIEBhAoJ0+bvnrr4cvfeGzYcmzz9ZGGTlyZNLLbbv9DqsdWe9V3q2pjytvba2MQFUEhKRVqbR1Zi5QhZD0T39emXxpU/2vwYSk82/7adJcH/rlI8IjDz8UnluyJEz60OQhh6QxdD37jNPCkUcdE9Zbb/2Waq5Rb4kps4s015lRG4gAAQIEKi7Qbh8X+WJY+tUjDgvnXTBH71Xx/RSXr4+zCQgQKLqAkLToFTT/3ApUISRthj+YkDQGozOmHR2uvv6mWmPdeGr0sksuDu/acqvwkx/fEJ5avDi89NKyfk+dzr1odrjxumuTaR1y2OFh8n5TwpFHHJZ8Jv7ac+IHwgmnnFY7+RBPPBx3/Mlh4QP3haOnTU9OtW49ftsktPWrOwKa6+64G5UAAQIECESBwfRxzULS2Mfpvaq7l/Rx1a29lRMoi4CQtCyVtI7cCQhJ3yzJQN9uH4PSY77+t7Xgc+nSpX0erU9D0nmXXBTmzLsyCVNjGLrNNtutcup0dSdJ0z+buPc+YdGTT9SC0PQk6dje3qb3zN3GKvmENNclL7DlESBAgECuBdoNSesXp/fKdak7Mjl9XEdY3ZQAgQwFhKQZYhuqWgJC0tZC0nRXpI/ex9Of9e8fTUPS+bffWnsnaXrtK6++kpwcje8xjadRx47t7fO4ff07T+M46XUL7r4rnHfWGcnJ0q987ZvJiYc3VrzR50RrtXZrflaruc5PLcyEAAECBKon0G5Iqveq3p6pX7E+rtr1t3oCZRAQkpahitaQSwEh6cAhaQxAY1AZX/DfLCQdMXJkOOO0U8JeEz8Y6kPS1Z0kjdcfdPDU5J7xlOrC++9LTo02O2Uax4yP2vf0jAr7TTkgzJl9fr9fHpXLTVbCSWmuS1hUSyJAgACBwgi0G5LqvQpT6o5MVB/XEVY3JUAgQwEhaYbYhqqWgJB04JC0/r1V6SnP9HH6eEI0vjN0/LbbhY9/8tN93kkag9VTTz+r6YZK30sa30l68NRD+rx/dPsd3x123X2PcPn35iafjWOeO+vCcOstNyffbh9D0wX33NXvvau1g7uzWs11d9yNSoAAAQIEokC7IWn9t97HPk7vVa19pY+rVr2tlkAZBYSkZayqNeVCQEg6cEiai0KZRK4ENNe5KofJECBAgEDFBAYbklaMx3IHENDH2SIECBRdQEha9Aqaf24FhKRC0txuzhxPTHOd4+KYGgECBAiUXkBIWvoSd3SB+riO8ro5AQIZCAhJM0A2RDUFhKRC0mru/PZWrbluz8+nCRAgQIBAOwJC0nb0fFYfZw8QIFB0ASFp0Sto/rkVEJIKSXO7OXM8Mc11jotjagQIECBQegEhaelL3NEF6uM6yuvmBAhkICAkzQDZENUUEJIKSau589tbtea6PT+fJkCAAAEC7QgISdvR81l9nD1AgEDRBYSkRa+g+edWQEgqJM3t5szxxDTXOS6OqREgQIBA6QWEpKUvcUcXqI/rKK+bEyCQgYCQNANkQ1RTQEgqJK3mzm9v1Zrr9vx8mgABAgQItCMgJG1Hz2f1cfYAAQJFFxCSFr2C5p9bASHpm6XZcfN1wuff+9bc1snE8iXw3AtvhM3WHxU2XbcnXxMzGwIECBAgUAGBxpBUH1eBog/jEvVxw4jpVgQIdEVASNoVdoNWQaCqIenNv34u/PLxF8LKlW9Wefxb1w57vOstVSi5NQ6TwDs2Gh02XGetYbqb2xAgQIAAAQKtCsQ+7s7HXqhdro9rVc51qYA+zl4gQKDIAkLSIlfP3HMtUNWQNNdFMTkCBAgQIECAAAECBAgQIECAQBMBIaltQaBDAkLSDsG6LQECBAgQIECAAAECBAgQIEBgmAWEpMMM6nYEUgEhqb1AgAABAgQIECBAgAABAgQIECiGgJC0GHUyywIKCEkLWDRTJkCAAAECBAgQIECAAAECBCopICStZNktOgsBIWkWysYgQIAAAQIECBAgQIAAAQIECLQvICRt39AdCDQVEJLaGAQIECBAgAABAgQIECBAgACBYggISYtRJ7MsoICQtIBFM2UCBAgQIECAAAECBAgQIECgkgJC0kqW3aKzEBCSZqFsDAIECBAgQIAAAQIECBAgQIBA+wJC0vYN3YFAUwEhqY1BgAABAgQIECBAgAABAgQIECiGgJC0GHUyywIKCEkLWDRTJkCAAAECBAgQIECAAAECBCopICStZNktOgsBIWkWysYgQIAAAQIECBAgQIAAAQIECLQvICRt39AdCDQVEJLaGAQIECBAgAABAgQIECBAgACBYggISYtRJ7MsoICQtIBFM2UCBAgQIECAAAECBAgQIECgkgJC0kqW3aKzEBCSZqFsDAIECBAgQIAAAQIECBAgQIBA+wJC0vYN3YFAUwEhqY1BgAABAgQIECBAgAABAgQIECiGgJC0GHUyywIKCEkLWDRTJkCAAAECBAgQIECAAAECBCopICStZNktOgsBIWkWysYgQIAAAQIECBAgQIAAAQIECLQvICRt39AdCDQVEJLaGAQIECBAgAABAgQIECBAgACBYggISYtRJ7MsoICQtIBFM2UCBAgQIECAAAECBAgQIECgkgJC0kqW3aKzEBCSZqFsDAIECBAgQIAAAQIECBAgQIBA+wJC0vYN3YFAUwEhqY1BgAABAgQIECBAgAABAgQIECiGgJC0GHUyywIKCEkLWDRTJkCAAAECBAgQIECAAAECBCopICStZNktOgsBIWkWysYgQIAAAQIECBAgQIAAAQIECLQvICRt39AdCDQVEJLaGAQIECBAgAABAgQIECBAgACBYggISYtRJ7MsoICQtIBFM2UCBAgQIECAAAECBAgQIECgkgJC0kqW3aKzEBCSZqFsDAIECBAgQIAAAQIECBAgQIBA+wJC0vYN3YFAUwEhqY1BgAABAgQIECBAgAABAgQIECiGgJC0GHUyywIKCEkLWDRTJkCAAAECBAgQIECAAAECBCopICStZNktOguBqoaky177U3jx1RVh5f8gjx65Zhg7ekQW5MYoicBaI9YII9ZcoySrsQwCBAgQIECAAAECBAgQKIKAkLQIVTLHQgpUNSS96Bf/Ee5d9EJYc401wp9XrgxbjhsTPrTd+oWsoUlnL7DizyvD+LeOCZuu25P94EYkQIAAAQIECBAgQIAAgcoKCEkrW3oL77RAVUPS2Xc8He5d9GKNd8Lbe8Phe23SaW73L4nAU0tfCxv3jhKSlqSelkGAAAECBAgQIECAAIGiCAhJi1Ip8yycgJD0zZIJSQu3dbs6YSFpV/kNToAAAQIECBAgQIAAgcoKCEkrW3oL77SAkFRI2uk9Vsb7C0nLWFVrIkCAAAECBAgQIECAQP4FhKT5r5EZFlRASCokLejW7eq0haRd5Tc4AQIECBAgQIAAAQIEKisgJK1s6S280wJCUiFpp/dYGe8vJC1jVa2JAAECBAgQIECAAAEC+RcQkua/RmZYUAEhqZC0oFu3q9MWknaV3+AECBAgQIAAAQIECBCorICQtLKlt/BOCwhJhaSd3mNlvL+QtIxVtSYCBAgQIECAAAECBAjkX0BImv8amWFBBYSkrYWkv1u8OEzac4/w/PP/Hcass0548NHHwkYbjSto1U27XQEhabuCPk+AAAECBAgQIECAAAECQxEQkg5FzWcItCAgJB04JH39tdfCbhN2CDtN2Dl8/4c3hBiYnnvWGeGCi7/XgvCbl6T3OHXmd8OBnzmo459reQAXDklASDokNh8iQIAAAQIECBAgQIAAgTYFhKRtAvo4gf4EhKQDh6TXXHVlmD7tmKanR086/tthzuxZyU1iiHryd2aGU06YETbYYMNw16/uTH7vlvk/D1/58hfD/NtvS67b/6MfS8LW+s/G33vHu7YMV152aTLOrPPOCU8+/nhYY42wyufs5u4LCEm7XwMzIECAAAECBAgQIECAQBUFhKRVrLo1ZyIgJB16SFofnvaO7U1Om262+Rbh3gX/HOZdeXV4z267J4/onzvrgiQYjX+eniRdcM/d4dOfOCAJRNPPTj/xlHDW6aeFPd73/hD//Bd3/0vtzwZ7AjWTzVPhQYSkFS6+pRMgQIAAAQIECBAgQKCLAkLSLuIbutwCQtKhh6TxJOjdv7wz3P7zX4S1enrCoZ/7TFi6dGl45DcP9wk/Y8DZGJLGgPUbX/2bPptr+gknhy3e9rbk99PTpkN9TL/cu7b7qxOSdr8GZkCAAAECBAgQIECAAIEqCghJq1h1a85EQEg6cEiafmnTV478eph+4sm1d5K+933vrz2Gn54G/avJ+4YfXXftgCFp/UnS9Aug0kA03uPaq69Kwtcddnx3nxOomWwKgwwoICQdkMgFBAgQIECAAAECBAgQINABASFpB1DdkkAUqEJIet+jfww7bb1B6FlrzVrRZ9/xdLh30Yu1f57w9t5w+F6b9LspYqg5ZfKk5M/Tb7dfb731k9Oj9e8a/dpRx6zyGH36qHz6DtJm7yTt6ekJ2++wY9h8iy3CFVf/MLnviBEj+ry7NP2cndt9ASFp92tgBgQIECBAgAABAgQIEKiigJC0ilW35kwEqhCSfusf7g+/f/blcPDkd4aP7vW2JCwdbEiaSTEMUhgBIWlhSmWiBAgQIECAAAECAbWqagAAIABJREFUBAgQKJWAkLRU5bSYPAlUJSR96PGlCfsGbxmVhKVPvbFmeOCpZbVSDHSSNE81M5fuCwhJu18DMyBAgAABAgQIECBAgEAVBYSkVay6NWcicMaVvwl3PPCHsMkGa2cyXjcGWfri8rD8jT/1GXr06JFh7Ds2DGutvVby+0LSblSmuGMKSYtbOzMnQIAAAQIECBAgQIBAkQWEpEWunrnnWuDcqx8J//Qvz4RrTp2Y63m2M7m/v+I34beLn6/dYs+/3DistdHY8G9Ll9d+T0jajnD1PiskrV7NrZgAAQIECBAgQIAAAQJ5EBCS5qEK5lBKgTQkveOCD5dyfXFR8Z2k8XH7GI4eOmWr8Bdb9HonaWmrnc3ChKTZOBuFAAECBAgQIECAAAECBPoKCEntCAIdEqhCSHrtzxaF3bbfKAlH01+D+eKmFStWhO+cNCPEb7jfevw24fwL54ZRo0evUpE/PPNMOP+cM8PM757d9M/bKWG89zVXXRGmzTixndv47DAJCEmHCdJtCBAgQIAAAQIECBAgQGBQAkLSQXG5mEDrAlUISZtpDCYknX/bT8OSZ58Nh375iPDIww+F55YsCZM+NHnIIWkMXc8+47Rw5FHHhPXWW7+lYglJW2LK7CIhaWbUBiJAgAABAgQIECBAgACBOgEhqe1AoEMCQtI3YVf3TtIYjM6YdnS4+vqbaqFm46nRyy65OLxry63CT358Q3hq8eLw0kvL+j11Ovei2eHG665Nxj3ksMPD5P2mhCOPOCz5TPy158QPhBNOOS186QufTcLZkSNHhuOOPzksfOC+cPS06cmp1q3Hb5uEtn51R0BI2h13oxIgQIAAAQIECBAgQKDqAkLSqu8A6++YgJB04JA0XhGD0mO+/re14HPp0qV9Hq1PQ9J5l1wU5sy7MglTYxi6zTbbrXLqdHUnSdM/m7j3PmHRk0/UgtD0JOnY3t6m9+zYBnHjpgJCUhuDAAECBAgQIECAAAECBLohICTthroxKyEgJG0tJE03Q/rofTz9Wf/+0TQknX/7rbV3kqbXvvLqK8nJ0fge03gadezY3j6P29e/8zSOk1634O67wnlnnZGcLP3K176ZnDZ9Y8UbfU60VmKT5nCRQtIcFsWUCBAgQIAAAQIECBAgUAEBIWkFimyJ3REQkg4cksYANAaV226/Q2gWko4YOTKccdopYa+JHwz1IenqTpLG6w86eGpyz3hKdeH99yWnRpudMo1jxkfte3pGhf2mHBDmzD6/3y+P6s4uqt6oQtLq1dyKCRAgQIAAAQIECBAgkAcBIWkeqmAOpRQQkg4cksZH3dN3hqanPNPH6eMJ0fjO0PHbbhc+/slP93knaQxWTz39rKb7Jn0vaXwn6cFTD+nz/tHtd3x32HX3PcLl35ubfDaOee6sC8Ott9ycfLt9DE0X3HNXv/cu5UbN2aKEpDkriOkQIECAAAECBAgQIECgIgJC0ooU2jKzFxCSDhySZl8VI+ZdQEia9wqZHwECBAgQIECAAAECBMopICQtZ12tKgcCQlIhaQ62YeGmICQtXMlMmAABAgQIECBAgAABAqUQEJKWoowWkUcBIamQNI/7Mu9zEpLmvULmR4AAAQIECBAgQIAAgXIKCEnLWVeryoGAkFRImoNtWLgpCEkLVzITJkCAAAECBAgQIECAQCkEhKSlKKNF5FFASCokzeO+zPuchKR5r5D5ESBAgAABAgQIECBAoJwCQtJy1tWqciAgJBWS5mAbFm4KQtLClcyECRAgQIAAAQIECBAgUAoBIWkpymgReRQQkgpJ87gv8z4nIWneK2R+BAgQIECAAAECBAgQKKeAkLScdbWqHAhUNSS94P97OjyweFlYc80Q/rwyhK3GrR0+NmHDHFTEFIog8NLrfwpbbjQmbLpuTxGma44ECBAgQIAAAQIECBAgUBIBIWlJCmkZ+ROoakj6b//5Snh8yStJQBp/bTR2rfCujdbOX4HMKLcC6609Mqzds2Zu52diBAgQIECAAAECBAgQIFA+ASFp+WpqRTkRqGpImhN+0yBAgAABAgQIECBAgAABAgQItCwgJG2ZyoUEBicgJB2cl6sJECBAgAABAgQIECBAgAABAt0SEJJ2S964pRcQkpa+xBZIgAABAgQIECBAgAABAgQIlERASFqSQlpG/gSEpPmriRkRIECAAAECBAgQIECAAAECBJoJCEntCwIdEhCSdgjWbQkQIECAAAECBAgQIECAAAECwywgJB1mULcjkAoISe0FAgQIECBAgAABAgQIECBAgEAxBISkxaiTWRZQQEhawKKZMgECBAgQIECAAAECBAgQIFBJASFpJctu0VkICEmzUDYGAQIECBAgQIAAAQIECBAgQKB9ASFp+4buQKCpgJDUxiBAgAABAgQIECBAgAABAgQIFENASFqMOpllAQWEpAUsmikTIECAAAECBAgQIECAAAEClRQQklay7BadhYCQNAtlYxAgQIAAAQIECBAgQIAAAQIE2hcQkrZv6A4EmgoISW0MAgQIECBAgAABAgQIECBAgEAxBISkxaiTWRZQQEhawKKZMgECBAgQIECAAAECBAgQIFBJASFpJctu0VkICEmzUDYGAQIECBAgQIAAAQIECBAgQKB9ASFp+4buQKCpgJDUxiBAgAABAgQIECBAgAABAgQIFENASFqMOpllAQWEpAUsmikTIECAAAECBAgQIECAAAEClRQQklay7BadhYCQNAtlYxAgQIAAAQIECBAgQIAAAQIE2hcQkrZv6A4EmgoISW0MAgQIECBAgAABAgQIECBAgEAxBISkxaiTWRZQQEhawKKZMgECBAgQIECAAAECBAgQIFBJASFpJctu0VkICEmzUDYGAQIECBAgQIAAAQIECBAgQKB9ASFp+4buQKCpgJDUxiBAgAABAgQIECBAgAABAgQIFENASFqMOpllAQWEpAUsmikTIECAAAECBAgQIECAAAEClRQQklay7BadhYCQNAtlYxAgQIAAAQIECBAgQIAAAQIE2hcQkrZv6A4EmgoISW0MAgQIECBAgAABAgQIECBAgEAxBISkxaiTWRZQQEhawKKZMgECBAgQIECAAAECBAgQIFBJASFpJctu0VkICEmzUDYGAQIECBAgQIAAAQIECBAgQKB9ASFp+4buQKCpgJDUxiBAgAABAgQIECBAgAABAgQIFENASFqMOpllAQWEpAUsmikTIECAAAECBAgQIECAAAEClRQQklay7BadhUBVQ9IHfrcs/Obpl8OfV65MmDdZtydst+mYLMiNURKBcWN7wtjRI0qyGssgQIAAAQIECBAgQIAAgSIICEmLUCVzLKRAVUPS2Xc8He5d9GKtZjEgPXCXcYWsoUlnL/D8qyvCOzdcO2y6bk/2gxuRAAECBAgQIECAAAECBCorICStbOktvNMCQtI3hSe8vTccvtcmneZ2/5IIPLX0tbBx7yghaUnqaRkECBAgQIAAAQIECBAoioCQtCiVMs/CCQhJhaSF27Q5mLCQNAdFMAUCBAgQIECAAAECBAhUUEBIWsGiW3I2AkJSIWk2O61cowhJy1VPqyFAgAABAgQIECBAgEBRBISkRamUeRZOQEgqJC3cps3BhIWkOSiCKRAgQIAAAQIECBAgQKCCAkLSChbdkrMREJIKSbPZaeUaRUharnpaDQECBAgQIECAAAECBIoiICQtSqXMs3ACQlIhaeE2bQ4mLCTNQRFMgQABAgQIECBAgAABAhUUEJJWsOiWnI2AkFRIms1OK9coQtJy1dNqCBAgQIAAAQIECBAgUBQBIWlRKmWehRMQkg4cki645+4wZfKkWm33/+jHwvd/eEOuax3n/OlPHBAefPSxsNFG43I91yJOTkhaxKqZMwECBAgQIECAAAECBIovICQtfg2tIKcCQtLWQtJP7L9vuP3nvwi77LpbTivZd1pC0s6WSUjaWV93J0CAAAECBAgQIECAAIHmAkJSO4NAhwSEpEMLSWMIOe3ob4QNNtgwLFv2YvjcFw4NM6Ydk9xszDrrJCc4n3jssdo1d/3qzrDThJ3Dzu/ZNVx52aW1a2add06YM3tW8rl4QvWKq38YDv3cZ8KIESOS06rXXHVlmHfJxUlAe9MN1yf/P71H/Ey8Z/yzhx78dZ/5nPydmeHQz382LHjg4TBl8geT6/J++rVDW7wjtxWSdoTVTQkQIECAAAECBAgQIEBgAAEhqS1CoEMCQtLWQtL6x+2nn3By2HvSPskj+POuvDoc+JmDatV5/bXXwm4Tdginzvxu2GzzzUN6AnX58uW169+z2+5h0p57hI8f+Knwo+uuTQLV3rG9tc+9+uorSRh6y/yfh2989W/Cf/3xj+GKq68NaaCahrDpZ6Yectgq80lPkk7Z/6Ph8cf+LQlS1x4zpkO7qHq3FZJWr+ZWTIAAAQIECBAgQIAAgTwICEnzUAVzKKWAkLS1kLTxcfsYQtb/XuN7S9MgNX0v6MsvvRz23ecD4QfX3xh22PHdSSC62eZbhHsX/HOffRU/d/DUQ5JrL7/qmjD3otlho3Ebhz3e9/7wT7f9NDy1eHFYuXJlEnqu1dOTnDrdacIuSUja33yK8A7Vov3lEpIWrWLmS4AAAQIECBAgQIAAgXIICEnLUUeryKGAkHR4QtKTjv92+N2if09OlsYAND3dubqQ9K8m71s7SVr/5UorVqxIws/4/tPfLV4cph7yxXDZpXNDDGK//NdfCeedfeYqp0/rT63Gz6UnSS++9Irw14d9oVDvU83hX5NVpiQkLUKVzJEAAQIECBAgQIAAAQLlExCSlq+mVpQTgSqEpFfc+kTYZZsNwk5bb1BTn33H0+HeRS/W/nnC23vD4Xtt0rQqjadG40X9nSTt6ekJ2++wY9j3I/snpztXF5LGR/IXLry/9k7S+Nn0y6Hiu0jjo/YxdE0fz99z4sTaO0vn335bMtf0lGiz+cSx73/o0fCto44Mf3jmGY/cD+PfOSHpMGK6FQECBAgQIECAAAECBAi0LCAkbZnKhQQGJ1CFkPRb/3B/eOjxpUlI+sUpWyb/O5iQdHCirq6CgJC0ClW2RgIECBAgQIAAAQIECORPQEiav5qYUUkE0pD0fx21a0lWtOoyLrrx38KTTy+r/UEMSXs36Q1PLvtT7fdWd5K0tDAWNmQBIemQ6XyQAAECBAgQIECAAAECBNoQEJK2geejBFYncMF1vw033/X7sNNf/L9H0csm9sTTy8LLr77RZ1nrjO0JozdbP/SMWSv5fSFp2are2fUISTvr6+4ECBAgQIAAAQIECBAg0FxASGpnEOiQwMU3/N9ww51PhTsu+HCHRuj+bdPH7eNMNh83Jkzdd8vwf1/6U7hv8f87XSok7X6dijQDIWmRqmWuBAgQIECAAAECBAgQKI+AkLQ8tbSSnAlUJST94/OvJeHoh3bfNIxYc41BvZM0ftv8d06akXxZ09bjtwnnXzg3jBo9epVKxi9HOv+cM8PM757d9M/bKX289zVXXRGmzTixndv47DAJCEmHCdJtCBAgQIAAAQIECBAgQGBQAkLSQXG5mEDrAlUISR958vmw3bvWTcLR9Ndgvrhp/m0/DUuefTYc+uUjwiMPPxSeW7IkTPrQ5CGHpDF0PfuM08KRRx0T1ltv/ZaKJSRtiSmzi4SkmVEbiAABAgQIECBAgAABAgTqBISktgOBDglUISRtRjeYkDQGozOmHR2uvv6mWqjZeGr0sksuDu/acqvwkx/fEJ5avDi89NKyfk+dzr1odrjxumuTaR1y2OFh8n5TwpFHHJZ8Jv7ac+IHwgmnnBa+9IXPJuHsyJEjw3HHnxwWPnBfOHra9ORU69bjt01CW7+6IyAk7Y67UQkQIECAAAECBAgQIFB1ASFp1XeA9XdMQEj6Ju1A7ySNQekxX//bWvC5dOnSPo/WpyHpvEsuCnPmXZmEqTEM3Wab7VY5dbq6k6Tpn03ce5+w6MknakFoepJ0bG9v03t2bIO4cVMBIamNQYAAAQIECBAgQIAAAQLdEBCSdkPdmJUQEJK2FpKmmyF99D6e/qx//2gaks6//dbaO0nTa1959ZXk5Gh8j2k8jTp2bG+fx+3r33kax0mvW3D3XeG8s85ITpZ+5WvfTE6bvrHijT4nWiuxSXO4SCFpDotiSgQIECBAgAABAgQIEKiAgJC0AkW2xO4ICEkHDkljABqDym233yE0C0lHjBwZzjjtlLDXxA+G+pB0dSdJ4/UHHTw1uWc8pbrw/vuSU6PNTpnGMeOj9j09o8J+Uw4Ic2af3++XR3VnF1VvVCFp9WpuxQQIECBAgAABAgQIEMiDgJA0D1Uwh1IKCEkHDknjo+7pO0PTU57p4/TxhGh8Z+j4bbcLH//kp/u8kzQGq6eeflbTfZO+lzS+k/TgqYf0ef/o9ju+O+y6+x7h8u/NTT4bxzx31oXh1ltuTr7dPoamC+65q997l3Kj5mxRQtKcFcR0CBAgQIAAAQIECBAgUBEBIWlFCm2Z2QsISQcOSbOvihHzLiAkzXuFzI8AAQIECBAgQIAAAQLlFBCSlrOuVpUDASGpkDQH27BwUxCSFq5kJkyAAAECBAgQIECAAIFSCAhJS1FGi8ijgJBUSJrHfZn3OQlJ814h8yNAgAABAgQIECBAgEA5BYSk5ayrVeVAQEgqJM3BNizcFISkhSuZCRMgQIAAAQIECBAgQKAUAkLSUpTRIvIoICQVkuZxX+Z9TkLSvFfI/AgQIECAAAECBAgQIFBOASFpOetqVTkQEJIKSXOwDQs3BSFp4UpmwgQIECBAgAABAgQIECiFgJC0FGW0iDwKCEmFpHncl3mfk5A07xUyPwIECBAgQIAAAQIECJRTQEhazrpaVQ4EhKRC0hxsw8JNQUhauJKZMAECBAgQIECAAAECBEohICQtRRktIo8CVQ1JL/rFf4R7F70Q1lxjjfDnlSvDluPGhA9tt34eS2ROORRY8eeVYfxbx4RN1+3J4exMiQABAgQIECBAgAABAgTKKiAkLWtlravrAlUNSZe99qfw4qsrwsr/qcDokWuGsaNHdL0eJlAcgbVGrBFGrLlGcSZspgQIECBAgAABAgQIECBQeAEhaeFLaAF5FahqSJrXepgXAQIECBAgQIAAAQIECBAgQKA/ASGpvUGgQwJC0g7Bui0BAgQIECBAgAABAgQIECBAYJgFhKTDDOp2BFIBIam9QIAAAQIECBAgQIAAAQIECBAohoCQtBh1MssCCghJC1g0UyZAgAABAgQIECBAgAABAgQqKSAkrWTZLToLASFpFsrGIECAAAECBAgQIECAAAECBAi0LyAkbd/QHQg0FRCS2hgECBAgQIAAAQIECBAgQIAAgWIICEmLUSezLKCAkLSARTNlAgQIECBAgAABAgQIECBAoJICQtJKlt2isxAQkmahbAwCBAgQIECAAAECBAgQIECAQPsCQtL2Dd2BQFMBIamNQYAAAQIECBAgQIAAAQIECBAohoCQtBh1MssCCghJC1g0UyZAgAABAgQIECBAgAABAgQqKSAkrWTZLToLASFpFsrGIECAAAECBAgQIECAAAECBAi0LyAkbd/QHQg0FRCS2hgECBAgQIAAAQIECBAgQIAAgWIICEmLUSezLKCAkLSARTNlAgQIECBAgAABAgQIECBAoJICQtJKlt2isxAQkmahbAwCBAgQIECAAAECBAgQIECAQPsCQtL2Dd2BQFMBIamNQYAAAQIECBAgQIAAAQIECBAohoCQtBh1MssCCghJC1g0UyZAgAABAgQIECBAgAABAgQqKSAkrWTZLToLASFpFsrGIECAAAECBAgQIECAAAECBAi0LyAkbd/QHQg0FRCS2hgECBAgQIAAAQIECBAgQIAAgWIICEmLUSezLKCAkLSARTNlAgQIECBAgAABAgQIECBAoJICQtJKlt2isxAQkmahbAwCBAgQIECAAAECBAgQIECAQPsCQtL2Dd2BQFMBIamNQYAAAQIECBAgQIAAAQIECBAohoCQtBh1MssCCghJC1g0UyZAgAABAgQIECBAgAABAgQqKSAkrWTZLToLASFpFsrGIECAAAECBAgQIECAAAECBAi0LyAkbd/QHQg0FRCS2hgECBAgQIAAAQIECBAgQIAAgWIICEmLUSezLKCAkLSARTNlAgQIECBAgAABAgQIECBAoJICQtJKlt2isxAQkmahbAwCBAgQIECAAAECBAgQIECAQPsCQtL2Dd2BQFMBIamNQYAAAQIECBAgQIAAAQIECBAohoCQtBh1MssCCghJC1g0UyZAgAABAgQIECBAgAABAgQqKSAkrWTZLToLgaqGpDf/+rnwy8dfCCtXvqk8/q1rhz3e9ZYsyI1REoF3bDQ6bLjOWiVZjWUQIECAAAECBAgQIECAQBEEhKRFqJI5FlKgqiHp7DueDvcuerFWsx03Xyd8/r1vLWQNTTp7gedeeCNstv6osOm6PdkPbkQCBAgQIECAAAECBAgQqKyAkLSypbfwTgsISd8UnvD23nD4Xpt0mtv9SyLw1NLXwsa9QtKSlNMyCBAgQIAAAQIECBAgUBgBIWlhSmWiRRMQkgpJi7Zn8zBfIWkeqmAOBAgQIECAAAECBAgQqJ6AkLR6NbfijASEpELSjLZaqYYRkpaqnBZDgAABAgQIECBAgACBwggISQtTKhMtmoCQVEhatD2bh/kKSfNQBXMgQIAAAQIECBAgQIBA9QSEpNWruRVnJCAkFZJmtNVKNYyQtFTltBgCBAgQIECAAAECBAgURkBIWphSmWjRBISkQtKi7dk8zFdImocqmAMBAgQIECBAgAABAgSqJyAkrV7NrTgjASGpkDSjrVaqYYSkpSqnxRAgQIAAAQIECBAgQKAwAkLSwpTKRIsmICQdOCT93eLFYdKee4Tnn//vMO/Kq8OBnzko+VD6+6+88nK4/ee/CLvsuttqy7/gnrvDpz9xQHjw0cfCRhuNa3mrvP7aa2G3CTuEU2d+tzZ2fx+OY0yZPKn2x/XzTX+zfj3x93p6evqdf7x2330+EH5w/Y1h+fLl4RP779vSWlteXAihP5f6sQeyHcx4w3GtkHQ4FN2DAAECBAgQIECAAAECBAYrICQdrJjrCbQoICRtLSSNQeFmm20WNt9ii/D9H96QfOiaq64Ms88/L7zwwgtJiNgsyKsPODfbfPOOhqQrVqwIh37uM2GnCbuEY6cfn/z/ESNG1OZbH5KmwWecc1zHsd/8etPwM4ugUkja4l9WlxEgQIAAAQIECBAgQIBA5QWEpJXfAgA6JSAkbT0k/fo3jw5nnj4zOQnaO7Y3Od156JcOD/MumZuEpDfd+KMwZ/as5Ib7f/Rj4Yqrf5gElfNvv61Wvnhqc/sddgwP/nph2GnCzkkwufaYMeGk479d+2z8/Vvm/zx85ctfTD679fhtwnNLloRzZ10Q3rPb7rVTrdNPODlMP/HkPlsj3ufKyy4NU/b/aLjl5ptaCj7TIHfqIYeFZS8t67OGvz/z3NpJ0g03Gpf8/6t+cF2Ydd7ZtQA2hqzzLrk4Gev0maf2+fzXjjomTDv6G2GDDTYMy5a9GD73hUPDjGnHJHMes846ieUTjz2WnFBNXdLff/mll2tjN9rGeaWne5s5dOrvS3pfJ0k7Lez+BAgQIECAAAECBAgQINBMQEhqXxDokICQtPWQNA0H40nNvSftE44/7lthzqWXh08e8JHQLECNj8fHsDR9VD6eJI2PwsdH4NOwMwafr776Spg+7Zg+4etmm28RHvnNw7UQMf1cvHb+7beucjo03R4xsPzGV/+mTwAZ55mGsfG6xtOh6QnUGMimAWWzEDgNSWMg/NtH/zWZ8/0PPRq+ddSRyenVaJK+TiD9/F9N3jf84+Xz+rymIM6h8YRtur7UKwa2B089JAlJm9lGn3HjxvXr0KG/LrXbCkk7Lez+BAgQIECAAAECBAgQICAktQcIZCggJG09JE3DwYsvnJ2cjNxz4gdqQd7kD+8brvn+P/apXDzhePSxx/UJSRtDxBikLlx4f7j7l3cmQeZaPT2106fpSdM111yzdo/6k6SN7xuNAWkMLhc88HCYMvmDYenSpeHYb88It/z4zROl8cRqs5A0DSyf/v3vV9l5nzros+FXd96ZnJStD0nj/48nOWeeeXaYde5Z4ZLL/jEJTmNAW/9r9/e+Lzy48IHaidbGd6ZGo/pwdb311q+9MiANSZvZxnnd8bOfrfKe2Kz+6ghJs5I2DgECBAgQIECAAAECBAjUCzhJaj8Q6JBAFULS5W/8OfSstWYfwdl3PB3uXfRi7fcmvL03HL7XJk2V609epuFg+mVNaXBYf9qx/kuZ+nsnaXrSMoakgzlJmn5pVP0j7mn4mYak8RH2NGyMp0Mbw9TGk6TpO0lPOvW02usE0jU0rj19l+lfTti5FubWPzbf+MVUMRSt/7Kn+DqA3y3692RO8YRtPDEaQ9JWT5I2fuFVM4cO/VXpc1shaRbKxiBAgAABAgQIECBAgACBRgEhqT1BoEMCVQhJZ8xZGN7+1nXCwZPfGTZ4y6hEcqghaRoO/uGZZ5LTkUuWLGn63sz6b4yvf99o4+PsMST92CcP7PPu0sb3mcZ3dcaTq4cd/tfJqdP0vaeN4Wf9Y/NxjXEOMfg85YQZfYLS1X27ff1c4+cvuuSycOKM41Y5SZp+4VM8ORrnm36ZVePn4/h/f+opq5wkTd/Nuu9H9k9C0vS9pXf96s7au1pXZ5u+vzSus9GhQ39VhKRZwBqDAAECBAgQIECAAAECBFYrICS1QQh0SKAKIem3/uH+8NDjS5PTpB/d621JWHr1fc+1fJK0Q/RuW2ABJ0kLXDxTJ0CAAAECBAgQIECAQIEFhKQFLp6p51sgDUkP/chW+Z5oG7P73wueCc8ufbV2hxiWvu0d64dlo3rCiLVGJL8cwhOaAAAgAElEQVS/usft2xjaR0sqICQtaWEtiwABAgQIECBAgAABAjkXEJLmvECmV1yB79/+ZLjyn54MQtL+30la3OqaeacEhKSdknVfAgQIECBAgAABAgQIEFidgJDU/iDQIYE0JL3jgg93aITu39bj9t2vQdlmICQtW0WthwABAgQIECBAgAABAsUQEJIWo05mWUCBKoSk7X5xU/xCpO+cNCPEb2rfevw24fwL54ZRo0evUu34ZU7nn3NmmPnds5v+eTvbI977mquuCNNmnNjObXx2mASEpMME6TYECBAgQIAAAQIECBAgMCgBIemguFxMoHWBKoSky9/4c/KlTfW/BvPt9vNv+2lY8uyz4dAvHxEeefih8NySJWHShyYPOSSNoevZZ5wWjjzqmLDeeuu3VCwhaUtMmV0kJM2M2kAECBAgQIAAAQIECBAgUCcgJLUdCHRIoAohaTO6wYSkMRidMe3ocPX1N9VCzcZTo5ddcnF415ZbhZ/8+Ibw1OLF4aWXlvV76nTuRbPDjdddm0zrkMMOD5P3mxKOPOKw5DPx154TPxBOOOW08KUvfDYJZ0eOHBmOO/7ksPCB+8LR06Ynp1q3Hr9tEtr61R0BIWl33I1KgAABAgQIECBAgACBqgsISau+A6y/YwJC0jdpB/p2+xiUHvP1v60Fn0uXLu3zaH0aks675KIwZ96VSZgaw9BtttlulVOnqztJmv7ZxL33CYuefKIWhKYnScf29ja9Z8c2iBs3FRCS2hgECBAgQIAAAQIECBAg0A0BIWk31I1ZCQEhaWshaboZ0kfv4+nP+vePpiHp/Ntvrb2TNL32lVdfSU6OxveYxtOoY8f29nncvv6dp3Gc9LoFd98VzjvrjORk6Ve+9s3ktOkbK97oc6K1Eps0h4sUkuawKKZEgAABAgQIECBAgACBCggISStQZEvsjoCQdOCQNAagMajcdvsdQrOQdMTIkeGM004Je038YKgPSVd3kjRef9DBU5N7xlOqC++/Lzk12uyUaRwzPmrf0zMq7DflgDBn9vn9fnlUd3ZR9UYVklav5lZMgAABAgQIECBAgACBPAgISfNQBXMopYCQdOCQND7qnr4zND3lmT5OH0+IxneGjt92u/DxT366zztJY7B66ulnNd036XtJ4ztJD556SJ/3j26/47vDrrvvES7/3tzks3HMc2ddGG695ebk2+1jaLrgnrv6vXcpN2rOFiUkzVlBTIcAAQIECBAgQIAAAQIVERCSVqTQlpm9gJB04JA0+6oYMe8CQtK8V8j8CBAgQIAAAQIECBAgUE4BIWk562pVORAQkgpJc7ANCzcFIWnhSmbCBAgQIECAAAECBAgQKIWAkLQUZbSIPAoISYWkedyXeZ+TkDTvFTI/AgQIECBAgAABAgQIlFNASFrOulpVDgSEpELSHGzDwk1BSFq4kpkwAQIECBAgQIAAAQIESiEgJC1FGS0ijwJCUiFpHvdl3uckJM17hcyPAAECBAgQIECAAAEC5RQQkpazrlaVAwEhqZA0B9uwcFMQkhauZCZMgAABAgQIECBAgACBUggISUtRRovIo4CQVEiax32Z9zkJSfNeIfMjQIAAAQIECBAgQIBAOQWEpOWsq1XlQEBI+mYRdtx8nfD59741BxUxhSIIPPfCG2Gz9UeFTdftKcJ0zZEAAQIECBAgQIAAAQIESiIgJC1JIS0jfwJVDUlv/vVz4ZePvxBWrnyzJuPfunbY411vyV+BzCi3Au/YaHTYcJ21cjs/EyNAgAABAgQIECBAgACB8gkISctXUyvKiUBVQ9Kc8JsGAQIECBAgQIAAAQIECBAgQKBlASFpy1QuJDA4ASHp4LxcTYAAAQIECBAgQIAAAQIECBDoloCQtFvyxi29gJC09CW2QAIECBAgQIAAAQIECBAgQKAkAkLSkhTSMvInICTNX03MiAABAgQIECBAgAABAgQIECDQTEBIal8Q6JCAkLRDsG5LgAABAgQIECBAgAABAgQIEBhmASHpMIO6HYFUQEhqLxAgQIAAAQIECBAgQIAAAQIEiiEgJC1GncyygAJC0gIWzZQJECBAgAABAgQIECBAgACBSgoISStZdovOQkBImoWyMQgQIECAAAECBAgQIECAAAEC7QsISds3dAcCTQWEpDYGAQIECBAgQIAAAQIECBAgQKAYAkLSYtTJLAsoICQtYNFMmQABAgQIECBAgAABAgQIEKikgJC0kmW36CwEhKRZKBuDAAECBAgQIECAAAECBAgQINC+gJC0fUN3INBUQEhqYxAgQIAAAQIECBAgQIAAAQIEiiEgJC1GncyygAJC0gIWzZQJECBAgAABAgQIECBAgACBSgoISStZdovOQkBImoWyMQgQIECAAAECBAgQIECAAAEC7QsISds3dAcCTQWEpDYGAQIECBAgQIAAAQIECBAgQKAYAkLSYtTJLAsoICQtYNFMmQABAgQIECBAgAABAgQIEKikgJC0kmW36CwEhKRZKBuDAAECBAgQIECAAAECBAgQINC+gJC0fUN3INBUQEhqYxAgQIAAAQIECBAgQIAAAQIEiiEgJC1GncyygAJC0gIWzZQJECBAgAABAgQIECBAgACBSgoISStZdovOQkBImoWyMQgQIECAAAECBAgQIECAAAEC7QsISds3dAcCTQWEpDYGAQIECBAgQIAAAQIECBAgQKAYAkLSYtTJLAsoICQtYNFMmQABAgQIECBAgAABAgQIEKikgJC0kmW36CwEhKRZKBuDAAECBAgQIECAAAECBAgQINC+gJC0fUN3INBUQEhqYxAgQIAAAQIECBAgQIAAAQIEiiEgJC1GncyygAJC0gIWzZQJECBAgAABAgQIECBAgACBSgoISStZdovOQkBImoWyMQgQIECAAAECBAgQIECAAAEC7QsISds3dAcCTQWEpDYGAQIECBAgQIAAAQIECBAgQKAYAkLSYtTJLAsoICQtYNFMmQABAgQIECBAgAABAgQIEKikgJC0kmW36CwEqhqSLnvtT+HFV1eElf+DPHrkmmHs6BFZkBujJAJrjVgjjFhzjZKsxjIIECBAgAABAgQIECBAoAgCQtIiVMkcCylQ1ZD0ol/8R7h30QthzTXWCH9euTJsOW5M+NB26xeyhiadvcCKP68M4986Jmy6bk/2gxuRAAECBAgQIECAAAECBCorICStbOktvNMCVQ1JZ9/xdLh30Ys13glv7w2H77VJp7ndvyQCTy19LWzcO0pIWpJ6WgYBAgQIECBAgAABAgSKIiAkLUqlzLNwAkLSN0smJC3c1u3qhIWkXeU3OAECBAgQIECAAAECBCorICStbOktvNMCQlIhaaf3WBnvLyQtY1WtiQABAgQIECBAgAABAvkXEJLmv0ZmWFABIamQtKBbt6vTFpJ2ld/gBAgQIECAAAECBAgQqKyAkLSypbfwTgsISYWknd5jZby/kLSMVbUmAgQIECBAgAABAgQI5F9ASJr/GplhQQWEpELSgm7drk5bSNpVfoMTIECAAAECBAgQIECgsgJC0sqW3sI7LSAkFZJ2eo+V8f5C0jJW1ZoIECBAgAABAgQIECCQfwEhaf5rZIYFFRCSDhyS/m7x4rDvPh8IP7j+xrDLrrsVtNKmPZwCQtLh1HQvAgQIECBAgAABAgQIEGhVQEjaqpTrCAxSQEjamZD09ddeC7tN2CGcOvO74cDPHDTIqrR/ebfHb38F+b6DkDTf9TE7AgQIECBAgAABAgQIlFVASFrWylpX1wWEpIMLSZcvXx6mHf2NsMEGG4a7fnVn2GnCzmHOpZeH/SfvE55//r/D9BNODsdOPz4c+rnPhPm331ar7/Y77Jh8ZtmyF8PJ35kZDv38Z8ODjz4Wesf21sLUzTbffJV77/yeXcOVl10axqyzTnL9rPPOCXNmz0ruu/9HPxa+/8MbwoJ77u7zuXSsOL/0ur8/89wwac89anOcfuLJXd97RZ6AkLTI1TN3AgQIECBAgAABAgQIFFdASFrc2pl5zgWEpIMPSadMnhTmXXl1eM9uuyfB4/httw3jxo1LAsv0V/1Jzhh+pp+Jp0pjqPnpTxzQNCT9xP77htt//osQw9jGcT5+4KfCj667tunnGq+deebZ4azTT6udZL3mqivD/Ntv7TPHnG/NXE9PSJrr8pgcAQIECBAgQIAAAQIESisgJC1taS3s/2/v3uOtrOp98Q+5LK5rqwilUpl4BK+J5qX9UyrcsjE0M4+aRZilO8tb0MbA6zFJzdsLwnvh5ZhmmdpNOew6nl6WujleULvY3l42aBxL7BAJCiHG7zUezjP3XIsJay3mmnM+l/f6p1zrmWN8x/s79I/PazxjtlpASNrzkLRzwHniZ08O18/9RnJKM4anMQjtHJKm4We803RzIWk69hur3qjcg7rnXnsnp013HPmu8NjCf+2wZeLJ1Q+NP3Sj0HXGeRd2CEnjvarpSdK0xlbvvTzPLyTNc/fUToAAAQIECBAgQIAAgfwKCEnz2zuVZ1xASFp/SJreOxpPa8676YbkJGifPn06vEbfOSStdWI0njjdXEj6DxMmVk6SDh8+orKzaoWunUPS9OHqGgcNHpzx3Znd8oSk2e2NyggQIECAAAECBAgQIFBkASFpkbtrbS0VKENI+psXV4Tdd9469O2zVcV67oNLw2OLX6/889j3tIeTD9m+Zi+qv90+vgbf+STp0t//vvK56lOa55/zlcr9oW1tbUl4Gk+Srlu3rnJnaXp/6Ekn/1PoKiSNYeyiRU9sNGatmqqfjXeX7rTzqMrnnCSt/185IWn9hkYgQIAAAQIECBAgQIAAgZ4LCEl7buYTBLolUIaQ9MvfeCL8acWaMHniqHDYgTskYWlPQtJuQXqoVAJC0lK122IJECBAgAABAgQIECCQGQEhaWZaoZCiCZQlJH3m+eVJ60aOGJyEpf+26u3w+JKVlXZu7iRp0XpuPfULCEnrNzQCAQIECBAgQIAAAQIECPRcQEjaczOfINAtge/8y+Jw8/3Ph+2HDerW83l8aPnra8Pat97uUPqQoW1h4I7bhrbB/ZPfC0nz2NnW1SwkbZ29mQkQIECAAAECBAgQIFBmASFpmbtv7Q0V+NFDL4e59/xbuPOicQ2dp5WDf+3WX4ffLVlRKWGfXYeF9u3bw4sr/zM4FZK2skP5m1tImr+eqZgAAQIECBAgQIAAAQJFEBCSFqGL1pBJgTQkffCaf8xkfb1RVLyTNL5uH8PRz0walfyvO0l7Q7a8YwhJy9t7KydAgAABAgQIECBAgEArBYSkrdQ3d6EFyhCS3nr/C2G/McOScDT96UlIGr+N/qvnzwwLH30k7Dp6TJh97Y1hwMCBG+2LP7zySph95dfDrMuuqPn3ejZSHPvO228N02eeV88wPttLAkLSXoI0DAECBAgQIECAAAECBAj0SEBI2iMuDxPovkAZQtJaGj0JSRc88JOw7NVXw4mfOyX85lfPhNeWLQvjD5uwxSFpDF2vuPTicNpZ08I222zbrWYJSbvF1LSHhKRNozYRAQIECBAgQIAAAQIECFQJCEltBwINEhCSboDd3J2kMRidOX1quOPu+yqhZudTozffdEPYedQu4Uc/uCe8vGRJWLVq5SZPnd543dxw7/fuSuadctLJYcLhk8Jpp5yUfCb+HDzug+HcCy8On/30J5Jwtl+/fuHscy4Ii558PEydPiM51brr6N2S0NZPawSEpK1xNysBAgQIECBAgAABAgTKLiAkLfsOsP6GCQhJuw5J4xMxKJ12xhcqwefy5cs7vFqfhqTzbrouXD/vtiRMjWHomDG7b3TqdHMnSdO/jfvQoWHxiy9UgtD0JOnQ9vaaYzZsgxi4poCQ1MYgQIAAAQIECBAgQIAAgVYICElboW7OUggISbsXkqabIX31Pp7+rL5/NA1JF8y/v3Inafrsm6vfTE6OxntM42nUoUPbO7xuX33naZwnfW7hIw+Hqy+/NDlZeurpX0pOm7617q0OJ1pLsUkzuEghaQaboiQCBAgQIECAAAECBAiUQEBIWoImW2JrBISkXYekMQCNQeVue+wZaoWkffv1C5defGE4ZNyHQ3VIurmTpPH540+YnIwZT6kueuLx5NRorVOmcc74qn1b24Bw+KQjw/VzZ2/yy6Nas4vKN6uQtHw9t2ICBAgQIECAAAECBAhkQUBImoUuqKGQAkLSrkPS+Kp7emdoesozfZ0+nhCNd4aO3m338LGPH9vhTtIYrF50yeU19016L2m8k/SEyVM63D+6x157h/0PPCjc8s0bk8/GOa+ac224/8c/TL7dPoamCx99eJNjF3KjZmxRQtKMNUQ5BAgQIECAAAECBAgQKImAkLQkjbbM5gsISbsOSZvfFTNmXUBImvUOqY8AAQIECBAgQIAAAQLFFBCSFrOvVpUBASGpkDQD2zB3JQhJc9cyBRMgQIAAAQIECBAgQKAQAkLSQrTRIrIoICQVkmZxX2a9JiFp1jukPgIECBAgQIAAAQIECBRTQEhazL5aVQYEhKRC0gxsw9yVICTNXcsUTIAAAQIECBAgQIAAgUIICEkL0UaLyKKAkFRImsV9mfWahKRZ75D6CBAgQIAAAQIECBAgUEwBIWkx+2pVGRAQkgpJM7ANc1eCkDR3LVMwAQIECBAgQIAAAQIECiEgJC1EGy0iiwJCUiFpFvdl1msSkma9Q+ojQIAAAQIECBAgQIBAMQWEpMXsq1VlQEBIuqEJu+8wOByz34gMdEQJeRBYsXpdeO92g8IOW7floVw1EiBAgAABAgQIECBAgEBBBISkBWmkZWRPoKwh6ZMvrQy/XvpG+Nv69UlTtt+6LQlK/RDorsCIoW1h6MC+3X3ccwQIECBAgAABAgQIECBAoG4BIWndhAYgUFugrCGp/UCAAAECBAgQIECAAAECBAgQyJuAkDRvHVNvbgSEpLlplUIJECBAgAABAgQIECBAgACBkgsISUu+ASy/cQJC0sbZGpkAAQIECBAgQIAAAQIECBAg0JsCQtLe1DQWgSoBIantQIAAAQIECBAgQIAAAQIECBDIh4CQNB99UmUOBYSkOWyakgkQIECAAAECBAgQIECAAIFSCghJS9l2i26GgJC0GcrmIECAAAECBAgQIECAAAECBAjULyAkrd/QCARqCghJbQwCBAgQIECAAAECBAgQIECAQD4EhKT56JMqcyggJM1h05RMgAABAgQIECBAgAABAgQIlFJASFrKtlt0MwSEpM1QNgcBAgQIECBAgAABAgQIECBAoH4BIWn9hkYgUFNASGpjECBAgAABAgQIECBAgAABAgTyISAkzUefVJlDASFpDpumZAIECBAgQIAAAQIECBAgQKCUAkLSUrbdopshICRthrI5CBAgQIAAAQIECBAgQIAAAQL1CwhJ6zc0AoGaAkJSG4MAAQIECBAgQIAAAQIECBAgkA8BIWk++qTKHAoISXPYNCUTIECAAAECBAgQIECAAAECpRQQkpay7RbdDAEhaTOUzUGAAAECBAgQIECAAAECBAgQqF9ASFq/oREI1BQQktoYBAgQIECAAAECBAgQIECAAIF8CAhJ89EnVeZQQEiaw6YpmQABAgQIECBAgAABAgQIECilgJC0lG236GYICEmboWwOAgQIECBAgAABAgQIECBAgED9AkLS+g2NQKCmgJDUxiBAgAABAgQIECBAgAABAgQI5ENASJqPPqkyhwJC0hw2TckECBAgQIAAAQIECBAgQIBAKQWEpKVsu0U3Q0BI2gxlcxAgQIAAAQIECBAgQIAAAQIE6hcQktZvaAQCNQWEpDYGAQIECBAgQIAAAQIECBAgQCAfAkLSfPRJlTkUEJLmsGlKJkCAAAECBAgQIECAAAECBEopICQtZdstuhkCQtJmKJuDAAECBAgQIECAAAECBAgQIFC/gJC0fkMjEKgpICS1MQgQIECAAAECBAgQIECAAAEC+RAQkuajT6rMoYCQNIdNUzIBAgQIECBAgAABAgQIECBQSgEhaSnbbtHNEBCSNkPZHAQIECBAgAABAgQIECBAgACB+gWEpPUbGoFATQEhqY1BgAABAgQIECBAgAABAgQIEMiHgJA0H31SZQ4FyhqS/vsf3wzPL3sz/G39hqYNH9o/7Dx8UA47qORWCWwzqF8Y1NanVdOblwABAgQIECBAgAABAgRKKCAkLWHTLbk5AmUNSa/5X0vDk0tWhj59QhKU7jJiUDhq7HbNQTdL7gVW/fXtMGr44LDD1m25X4sFECBAgAABAgQIECBAgEB+BISk+emVSnMmUNaQdO6DS8Nji1+vdGvse9rDyYdsn7PuKbdVAi8vXxPe0T5ASNqqBpiXAAECBAgQIECAAAECJRUQkpa08ZbdeAEh6QZjIWnj91qRZhCSFqmb1kKAAAECBAgQIECAAIH8CAhJ89MrleZMQEgqJM3Zls1EuULSTLRBEQQIECBAgAABAgQIECidgJC0dC234GYJCEmFpM3aa0WaR0hapG5aCwECBAgQIECAAAECBPIjICTNT69UmjMBIamQNGdbNhPlCkkz0QZFECBAgAABAgQIECBAoHQCQtLStdyCmyUgJBWSNmuvFWkeIWmRumktBAgQIECAAAECBAgQyI+AkDQ/vVJpzgSEpELSnG3ZTJQrJM1EGxRBgAABAgQIECBAgACB0gkISUvXcgtuloCQtOuQ9PxzvhIe+cVDYf7Pfh76t7WFEz95XPjDK68k/zxo8OBQ/ff4z5v7WfjoI+HYo48MTz/7XBg+fESHR+PfJk0YX/ndER89Knz7u/fUtRU2N18c+K9r1oQDxu4ZLpp1WTjmuOPrmqtMHxaSlqnb1kqAAAECBAgQIECAAIHsCAhJs9MLlRRMQEjadUhaHTS2D21PQsVlr76ahKTvG7tvEpruM3a/MOO8C7rcHV2FpGmA+sJzz4Wjj5iYzLHf/gd0Oe6mHhCSbjHdZj8oJG2Mq1EJECBAgAABAgQIECBAYPMCQlI7hECDBISkXYekLy1ZEsYffFC4as41YceRI8OXTv9CeG3ZsuSf33/AgWHioR8M37n73iTMjKdKr587Jxl0n7H7hgu+OitceO7MMGzYdmHlyteTfz7xU58IC5/8VZg04cPJM+lp0epAszokXbt2bZg+9czKGDE4vWTWRZV54onTwycdGc784ueTeQcPGVI5qZqOWT3frXd8Nwl2F8x/IOw6ekxlLYsWPdGh9h8v+Fk49XOfCX379k1qvPP228K8m25Igtv77rk7+f/V63v4lw8l60lP2DZoy2ZiWCFpJtqgCAIECBAgQIAAAQIECJROQEhaupZbcLMEhKRdh6Tr1q2rnBZ917vfHRbMvz/stPOo8NLi/winnzWt8vr8v8x/IMyYPi0JKNMTpzuOfFd4bOG/hnm33ZG8zp6GlpOO+Gh4/rl/7xAodn7dPg0cn3n6qeQ1/M5jVM+Tvi7f+fX5WvPF8apPrMaxD/zA34ff/PpXHWqfPOWkENcbw9AYmMYQ9v/+6U/h1jvuCnOuvjJZ44fGH1qpLQbGaZhc9Ff3haTN+i+UeQgQIECAAAECBAgQIECgWkBIaj8QaJCAkLTrkDQ+EU+Ivvj882GrreIJ0f0q4eEnP31i+OVDP09OWta6u3T58uXh6UVPVl6brw5CO985Wuu1/hhUxiCy+tX7eKIzPTWabosYcsYwNv2Zce4Fyev/tearPhHap0+f5PqApb//feUUaHrvalznCZOnJCdlb7n9znDjdXPD8BHvCAf9/f8X/scDPwlnTf3nEE+5poFrGgyX4X5TIWmD/oNkWAIECBAgQIAAAQIECBDYrICQ1AYh0CABIWn3QtI0bGxra0sCz+2Gj0hOTa5Y8efKCc8YPnY+SfoPEyaGu+64vUNIGkPFG751a/inkz7d4c7R7oakte4ZjQFtPNkaT5vG0DOGq2lI2nm+3z3720qd8bX+TZ0kjWHnUR8/JjlFG68SiNcOTJ7ymXDzt25MwtefP/K/Q/y8kLRB/3IalgABAgQIECBAgAABAgQIdBIQktoSBBokICTtXkia3ku69q21HV5JT7/AKYaI6Wv58a7P+BNPisbX8atPgaYB5xPPPBu+fNZp4Q+vvFJ55X5zr9t3/hKn6rtPY3B7/kUXJ3efxv+/x557hYkfOaJDSFo9X3rXaKwzPhvvS538mZPCj+67J7mnNK09vSs1PbkaA9j0lfqDx41LTs/WCnadJG3Qv6yGJUCAAAECBAgQIECAAIHSCwhJS78FADRKQEjavZC0Uf7GzaeA1+3z2TdVEyBAgAABAgQIECBAIO8CQtK8d1D9mRUQkgpJM7s5M1yYkDTDzVEaAQIECBAgQIAAAQIECiwgJC1wcy2ttQJCUiFpa3dgPmcXkuazb6omQIAAAQIECBAgQIBA3gWEpHnvoPozKyAkFZJmdnNmuDAhaYabozQCBAgQIECAAAECBAgUWEBIWuDmWlprBYSkQtLW7sB8zi4kzWffVE2AAAECBAgQIECAAIG8CwhJ895B9WdWoAwh6W9eXBF233nr0LfPVpU+zH1waXhs8euVfx77nvZw8iHbZ7ZPCsuWgJA0W/1QDQECBAgQIECAAAECBMoiICQtS6ets+kCZQhJv/yNJ8KfVqwJkyeOCocduEMSlvYkJF23bl048ZPHhQXzH0j6M++2O8Ixxx3f9F6ZMDsCQtLs9EIlBAgQIECAAAECBAgQKJOAkLRM3bbWpgqUJSR95vnlievIEYOTsPTfVr0dHl+ysmK9uZOkd95+W5gxfVp4+tnnwvDhI5LP/HXNmnDA2D3DRbMu2+LAtDfGaOpmMVlFQEhqMxAgQIAAAQIECBAgQIBAKwSEpK1QN2cpBO5/ZGmY/d1nw/bDBhV2vctfXxvWvvV2h/UNGdoWBu64bWgb3D/5fVch6Zlf/HyYce4FYcZ5F4TOJ3/45u4AACAASURBVEuP+OhR4fSzpoXpU88Mw4ZtFx7+5UNh8JAhSajaPrS9Q5h6/jlfCdfPnbORdTrGsUcfudHndhw5sjL2ypWvh33fv3+47eZvJWPEz337u/cUtndZXZiQNKudURcBAgQIECBAgAABAgSKLSAkLXZ/ra6FAg8t+mOYdeuvwh0XjWthFY2d+mu3/jr8bsmKyiT77DostG/fHl5c+Z/BaVd3kqbhZltbW5j/s5+HPffau0P4ufDRR8KkCeOTV/FjqLmpsDP9fTyR2vkkaRxjU5/ramyv/zd2D3UeXUjaXG+zESBAgAABAgQIECBAgMAGASGpnUCgQQJpSPo/r/nHBs3Q+mHjnaTxdfsYjn5m0qjkf3tyJ2m6gvQEad++fZMwtPp1+xhwHn3ExCRAXbt2bc2wc/XqN8O8m25Inhk0eHCPQtJ07N89+9sQT7VW/6QnXFsvXZ4KhKTl6bWVEiBAgAABAgQIECBAIEsCQtIsdUMthRIoQ0h66/0vhP3GDEvC0fSnJyHprP92QfJa+/vG7pt8gVN3QtLqwLTWKdA3Vr0RnnlqUTj/nLMr95p2DlqrP1crgE3vRy3UhszJYoSkOWmUMgkQIECAAAECBAgQIFAwASFpwRpqOdkRKENIWku7JyHpS0uWhPEHHxRWrPhz5a7RGFCmr+Cn94mmQWYapi6Y/0DYY8+9kntKTzr5n8JRHz8mCVnj79M7S+dcfWVyR2kc49Y7vlv5e/Xn4uv76dj77X9AZd64rvT1//h7P80TEJI2z9pMBAgQIECAAAECBAgQIPCfAkJSu4FAgwSEpBtgu7qTtEH8hs2pgJA0p41TNgECBAgQIECAAAECBHIuICTNeQOVn10BIamQNLu7M7uVCUmz2xuVESBAgAABAgQIECBAoMgCQtIid9faWiogJBWStnQD5nRyIWlOG6dsAgQIECBAgAABAgQI5FxASJrzBio/uwJCUiFpdndndisTkma3NyojQIAAAQIECBAgQIBAkQWEpEXurrW1VEBI2nVIum7duvDV82eG+O3zu44eE2Zfe2MYMHDgRn37wyuvhNlXfj3MuuyKmn+vp9Fx7DtvvzVMn3lePcP4bC8JCEl7CdIwBAgQIECAAAECBAgQINAjASFpj7g8TKD7AkLSrkPSBQ/8JCx79dVw4udOCb/51TPhtWXLwvjDJmxxSBpD1ysuvTicdta0sM0223arWULSbjE17SEhadOoTUSAAAECBAgQIECAAAECVQJCUtuBQIMEhKRdh6QxGJ05fWq44+77KqFm51OjN990Q9h51C7hRz+4J7y8ZElYtWrlJk+d3njd3HDv9+5KJp5y0slhwuGTwmmnnJR8Jv4cPO6D4dwLLw6f/fQnknC2X79+4exzLgiLnnw8TJ0+IznVuuvo3ZLQ1k9rBISkrXE3KwECBAgQIECAAAECBMouICQt+w6w/oYJCEm7DknjEzEonXbGFyrB5/Llyzu8Wp+GpPNuui5cP++2JEyNYeiYMbtvdOp0cydJ07+N+9ChYfGLL1SC0PQk6dD29ppjNmyDGLimgJDUxiBAgAABAgQIECBAgACBVggISVuhbs5SCAhJuxeSppshffU+nv6svn80DUkXzL+/cidp+uybq99MTo7Ge0zjadShQ9s7vG5ffedpnCd9buEjD4erL780OVl66ulfSk6bvrXurQ4nWkuxSTO4SCFpBpuiJAIECBAgQIAAAQIECJRAQEhagiZbYmsEhKRdh6QxAI1B5W577BlqhaR9+/ULl158YThk3IdDdUi6uZOk8fnjT5icjBlPqS564vHk1GitU6ZxzviqfVvbgHD4pCPD9XNnb/LLo1qzi8o3q5C0fD23YgIECBAgQIAAAQIECGRBQEiahS6ooZACQtKuQ9L4qnt6Z2h6yjN9nT6eEI13ho7ebffwsY8f2+FO0hisXnTJ5TX3TXovabyT9ITJUzrcP7rHXnuH/Q88KNzyzRuTz8Y5r5pzbbj/xz9Mvt0+hqYLH314k2MXcqNmbFFC0ow1RDkECBAgQIAAAQIECBAoiYCQtCSNtszmCwhJuw5Jm98VM2ZdQEia9Q6pjwABAgQIECBAgAABAsUUEJIWs69WlQEBIamQNAPbMHclCElz1zIFEyBAgAABAgQIECBAoBACQtJCtNEisiggJBWSZnFfZr0mIWnWO6Q+AgQIECBAgAABAgQIFFNASFrMvlpVBgSEpELSDGzD3JUgJM1dyxRMgAABAgQIECBAgACBQggISQvRRovIooCQVEiaxX2Z9ZqEpFnvkPoIECBAgAABAgQIECBQTAEhaTH7alUZEBCSCkkzsA1zV4KQNHctUzABAgQIECBAgAABAgQKISAkLUQbLSKLAkJSIWkW92XWaxKSZr1D6iNAgAABAgQIECBAgEAxBYSkxeyrVWVAQEi6oQl7jRwSPvWBd2agI0rIg8Brf3kr7LjtgLDD1m15KFeNBAgQIECAAAECBAgQIFAQASFpQRppGdkTKGtI+sOnXgu/eP4vYf36DT0Z/c5B4aCd/y57DVJRZgV2Gj4wbDekf2brUxgBAgQIECBAgAABAgQIFE9ASFq8nlpRRgTKGpJmhF8ZBAgQIECAAAECBAgQIECAAIFuCwhJu03lQQI9ExCS9szL0wQIECBAgAABAgQIECBAgACBVgkISVslb97CCwhJC99iCyRAgAABAgQIECBAgAABAgQKIiAkLUgjLSN7AkLS7PVERQQIECBAgAABAgQIECBAgACBWgJCUvuCQIMEhKQNgjUsAQIECBAgQIAAAQIECBAgQKCXBYSkvQxqOAKpgJDUXiBAgAABAgQIECBAgAABAgQI5ENASJqPPqkyhwJC0hw2TckECBAgQIAAAQIECBAgQIBAKQWEpKVsu0U3Q0BI2gxlcxAgQIAAAQIECBAgQIAAAQIE6hcQktZvaAQCNQWEpDYGAQIECBAgQIAAAQIECBAgQCAfAkLSfPRJlTkUEJLmsGlKJkCAAAECBAgQIECAAAECBEopICQtZdstuhkCQtJmKJuDAAECBAgQIECAAAECBAgQIFC/gJC0fkMjEKgpICS1MQgQIECAAAECBAgQIECAAAEC+RAQkuajT6rMoYCQNIdNUzIBAgQIECBAgAABAgQIECBQSgEhaSnbbtHNEBCSNkPZHAQIECBAgAABAgQIECBAgACB+gWEpPUbGoFATQEhqY1BgAABAgQIECBAgAABAgQIEMiHgJA0H31SZQ4FhKQ5bJqSCRAgQIAAAQIECBAgQIAAgVIKCElL2XaLboaAkLQZyuYgQIAAAQIECBAgQIAAAQIECNQvICSt39AIBGoKCEltDAIECBAgQIAAAQIECBAgQIBAPgSEpPnokypzKCAkzWHTlEyAAAECBAgQIECAAAECBAiUUkBIWsq2W3QzBISkzVA2BwECBAgQIECAAAECBAgQIECgfgEhaf2GRiBQU0BIamMQIECAAAECBAgQIECAAAECBPIhICTNR59UmUMBIWkOm6ZkAgQIECBAgAABAgQIECBAoJQCQtJStt2imyEgJG2GsjkIECBAgAABAgQIECBAgAABAvULCEnrNzQCgZoCQlIbgwABAgQIECBAgAABAgQIECCQDwEhaT76pMocCghJc9g0JRMgQIAAAQIECBAgQIAAAQKlFBCSlrLtFt0MASFpM5TNQYAAAQIECBAgQIAAAQIECBCoX0BIWr+hEQjUFBCS2hgECBAgQIAAAQIECBAgQIAAgXwICEnz0SdV5lCgrCHpD596Lfzi+b+E9es3NG30OweFg3b+uxx2UMmtEthp+MCw3ZD+rZrevAQIECBAgAABAgQIECBQQgEhaQmbbsnNEShrSDr3waXhscWvV5D3GjkkfOoD72wOullyL/DaX94KO247IOywdVvu12IBBAgQIECAAAECBAgQIJAfASFpfnql0pwJCEk3NGzse9rDyYdsn7PuKbdVAi8vXxPe0S4kbZW/eQkQIECAAAECBAgQIFBWASFpWTtv3Q0XEJIKSRu+yQo4gZC0gE21JAIECBAgQIAAAQIECORAQEiagyYpMZ8CQlIhaT53bmurFpK21t/sBAgQIECAAAECBAgQKKuAkLSsnbfuhgsISYWkDd9kBZxASFrAploSAQIECBAgQIAAAQIEciAgJM1Bk5SYTwEhqZA0nzu3tVULSVvrb3YCBAgQIECAAAECBAiUVUBIWtbOW3fDBYSkQtKGb7ICTiAkLWBTLYkAAQIECBAgQIAAAQI5EBCS5qBJSsyngJBUSJrPndvaqoWkrfU3OwECBAgQIECAAAECBMoqICQta+etu+ECQtKuQ9KXliwJ4w8+KKxY8efk4X3G7hvm/+znYdDgwV32J/3sVXOuCcccd3yXz9d6oPP88Zm2trakhrVr14ajj5iY/P/99j+gx+PHsSce+sHwnbvvrXusHk+e4w8ISXPcPKUTIECAAAECBAgQIEAgxwJC0hw3T+nZFhCSdi8kTYPE7YaPSALTU087I8w474Jeb+5f16wJB4zdM1w067KNQtXqQHNLAtFNBbDp2nprzF5HyeCAQtIMNkVJBAgQIECAAAECBAgQKIGAkLQETbbE1ggISXsWkr5v7L7hxE8eF/r27RtOP2tamD71zDBs2HZh5crXw77v3z/cdvO3kgHT06bLli1LQtX0JOn553wlXD93TvLMER89Knz7u/eE6t9V74L07+nvaoWk6e/O+NLU8N0770hqefiXDyXzp/UMHjIkPP3sc2H48BEd5orjf+3rV1VOksYAOAamtcZKT87Wqr81O7e1swpJW+tvdgIECBAgQIAAAQIECJRVQEha1s5bd8MFhKQ9C0nTk6Qx9Nxx5MgwacL4MO+2O8Lq1W+GGdOnJWFk+9D25DTo5CknhRMmT6mEpPH5Y48+ssMz/zBhYvj+9+6qhJg9PUlaHZJ+7aILK6/gp3W9/4ADNzv/iZ89Ocy76cbkdfvqkPTCc2cm6+rq87VOvDZ802ZgAiFpBpqgBAIECBAgQIAAAQIECJRQQEhawqZbcnMEhKTdC0mr7yRNT3gufPSRyn2g9937/fDILx5KQsr+bW3JadN9xu7XISSNQeqZX/z8Ro2tvuO0npD065fMSsLWN1a9UTkduudee1de3681/389/hPhlw89tFFImo6VBr4xDK31+RnnXtCQaweas/u3fBYh6Zbb+SQBAgQIECBAgAABAgQIbLmAkHTL7XySwGYFyhCSvv239aFvn606OMx9cGl4bPHrld+NfU97OPmQ7Wtabeou0OqQ9HfP/najk6QxWNzUScz46nv8iWOkp0tjuPnMU4vC+eec3e07SatPknYVklafZE3nr15b9UnSWiFprc+X9V8vIWlZO2/dBAgQIECAAAECBAgQaK2AkLS1/mYvsEAZQtILv/l02OVd7eG/jt8pDB3UL+lmb4ek6V2lC+Y/kIyfnjbt/O321Xd6xm+o//H/+FmYc/UVIX4uvTt0ztVXJveW9vRO0q5C0mOOO77DnaRx/utuujmcN/Psbp0krfX5eHK2jF/4JCQt8H8ULY0AAQIECBAgQIAAAQIZFhCSZrg5Ssu3QBlC0i9/44nwzPPLk4D0mPE7JWHpLY/+sdsnSevpcOeQtJ6xfDY7AkLS7PRCJQQIECBAgAABAgQIECiTgJC0TN221qYKpCHplI/s0tR5mznZvyx8Jby6fHVlyhiWjnzvtmFFv7bQp++G1/A397r9ltaaBqQ7vfe9yV2lgwYP3tKhfC5jAkLSjDVEOQQIECBAgAABAgQIECiJgJC0JI22zOYLPP388nD2NU+GTx8+qvmTN2nGziFpvJ905Lv/LqwePCj0G7Dh9ftGhKRNWp5pWiAgJG0BuikJECBAgAABAgQIECBAIAhJbQICDRL49Qt/Dv98zRPhp9+Y0KAZWj9s+rp9DEcPO3CHMHniqHDvr5Y35XX71q9eBY0QEJI2QtWYBAgQIECAAAECBAgQINCVgJC0KyF/J7CFAmUISeNJ2RHbDkjC0ZEjNrzy3pMvblq3bl346vkzk2+i33X0mDD72hvDgIEDNxL/wyuvhNlXfj3MuuyKmn/fwhYlH4tj33n7rWH6zPPqGcZne0lASNpLkIYhQIAAAQIECBAgQIAAgR4JCEl7xOVhAt0XKENIumr1usq32qcyPQlJFzzwk7Ds1VfDiZ87JfzmV8+E15YtC+MP2/jkbXdD0hi6XnHpxeG0s6aFbbbZtlvNEpJ2i6lpDwlJm0ZtIgIECBAgQIAAAQIECBCoEhCS2g4EGiRQhpC0Fl1PQtIYjM6cPjXccfd9lVCzcyB68003hJ1H7RJ+9IN7wstLloRVq1Zu8tTpjdfNDfd+766krCknnRwmHD4pnHbKScln4s/B4z4Yzr3w4vDZT38iCWf79esXzj7ngrDoycfD1OkzklOtu47eLQlt/bRGQEjaGnezEiBAgAABAgQIECBAoOwCQtKy7wDrb5iAkHQDbVdf3BSD0mlnfKESfC5fvrzDq/VpSDrvpuvC9fNuS8LUGIaOGbP7RqdON3eSNP3buA8dGha/+EIlCE1Pkg5tb685ZsM2iIFrCghJbQwCBAgQIECAAAECBAgQaIWAkLQV6uYshYCQtHshaboZ0lfv4+nP6vtH05B0wfz7K3eSps++ufrN5ORovMc0nkYdOrS9w+v21XeexnnS5xY+8nC4+vJLk5Olp57+peS06Vvr3upworUUmzSDixSSZrApSiJAgAABAgQIECBAgEAJBISkJWiyJbZGQEjadUgaA9AYVO62x56hVkjat1+/cOnFF4ZDxn04VIekmztJGp8//oTJyZjxlOqiJx5PTo3WOmUa54yv2re1DQiHTzoyXD939ia/PKo1u6h8swpJy9dzKyZAgAABAgQIECBAgEAWBISkWeiCGgopICTtOiSNr7qnd4ampzzT1+njCdF4Z+jo3XYPH/v4sR3uJI3B6kWXXF5z36T3ksY7SU+YPKXD/aN77LV32P/Ag8It37wx+Wyc86o514b7f/zD5NvtY2i68NGHNzl2ITdqxhYlJM1YQ5RDgAABAgQIECBAgACBkggISUvSaMtsvoCQtOuQtPldMWPWBYSkWe+Q+ggQIECAAAECBAgQIFBMASFpMftqVRkQEJIKSTOwDXNXgpA0dy1TMAECBAgQIECAAAECBAohICQtRBstIosCQlIhaRb3ZdZrEpJmvUPqI0CAAAECBAgQIECAQDEFhKTF7KtVZUBASCokzcA2zF0JQtLctUzBBAgQIECAAAECBAgQKISAkLQQbbSILAoISYWkWdyXWa9JSJr1DqmPAAECBAgQIECAAAECxRQQkhazr1aVAQEhqZA0A9swdyUISXPXMgUTIECAAAECBAgQIECgEAJC0kK00SKyKCAkFZJmcV9mvSYhadY7pD4CBAgQIECAAAECBAgUU0BIWsy+WlUGBISkG5qw18gh4VMfeGcGOqKEPAi89pe3wo7bDgg7bN2Wh3LVSIAAAQIECBAgQIAAAQIFERCSFqSRlpE9gbKGpD986rXwi+f/Etav39CT0e8cFA7a+e+y1yAVZVZgp+EDw3ZD+me2PoURIECAAAECBAgQIECAQPEEhKTF66kVZUSgrCFpRviVQYAAAQIECBAgQIAAAQIECBDotoCQtNtUHiTQMwEhac+8PE2AAAECBAgQIECAAAECBAgQaJWAkLRV8uYtvICQtPAttkACBAgQIECAAAECBAgQIECgIAJC0oI00jKyJyAkzV5PVESAAAECBAgQIECAAAECBAgQqCUgJLUvCDRIQEjaIFjDEiBAgAABAgQIECBAgAABAgR6WUBI2sughiOQCghJ7QUCBAgQIECAAAECBAgQIECAQD4EhKT56JMqcyggJM1h05RMgAABAgQIECBAgAABAgQIlFJASFrKtlt0MwSEpM1QNgcBAgQIECBAgAABAgQIECBAoH4BIWn9hkYgUFNASGpjECBAgAABAgQIECBAgAABAgTyISAkzUefVJlDASFpDpumZAIECBAgQIAAAQIECBAgQKCUAkLSUrbdopshICRthrI5CBAgQIAAAQIECBAgQIAAAQL1CwhJ6zc0AoGaAkJSG4MAAQIECBAgQIAAAQIECBAgkA8BIWk++qTKHAoISXPYNCUTIECAAAECBAgQIECAAAECpRQQkpay7RbdDAEhaTOUzUGAAAECBAgQIECAAAECBAgQqF9ASFq/oREI1BQQktoYBAgQIECAAAECBAgQIECAAIF8CAhJ89EnVeZQQEiaw6YpmQABAgQIECBAgAABAgQIECilgJC0lG236GYICEmboWwOAgQIECBAgAABAgQIECBAgED9AkLS+g2NQKCmgJDUxiBAgAABAgQIECBAgAABAgQI5ENASJqPPqkyhwJC0hw2TckECBAgQIAAAQIECBAgQIBAKQWEpKVsu0U3Q0BI2gxlcxAgQIAAAQIECBAgQIAAAQIE6hcQktZvaAQCNQWEpDYGAQIECBAgQIAAAQIECBAgQCAfAkLSfPRJlTkUEJLmsGlKJkCAAAECBAgQIECAAAECBEopICQtZdstuhkCQtJmKJuDAAECBAgQIECAAAECBAgQIFC/gJC0fkMjEKgpICS1MQgQIECAAAECBAgQIECAAAEC+RAQkuajT6rMoYCQNIdNUzIBAgQIECBAgAABAgQIECBQSgEhaSnbbtHNEBCSNkPZHAQIECBAgAABAgQIECBAgACB+gWEpPUbGoFATQEhqY1BgAABAgQIECBAgAABAgQIEMiHgJA0H31SZQ4FhKQ5bJqSCRAgQIAAAQIECBAgQIAAgVIKCElL2XaLboZAWUPSlWveDq+vXhfW/z/kgf36hKED+zaD3BwFEejfd6vQt89WBVmNZRAgQIAAAQIECBAgQIBAHgSEpHnokhpzKVDWkPS6n/+f8Njiv4Q+W20V/rZ+fRg1YnA4bPdtc9lDRTdfYN3f1ofR7xwcdti6rfmTm5EAAQIECBAgQIAAAQIESisgJC1t6y280QJlDUnnPrg0PLb49Qrv2Pe0h5MP2b7R3MYviMDLy9eEd7QPEJIWpJ+WQYAAAQIECBAgQIAAgbwICEnz0il15k5ASLqhZULS3G3dlhYsJG0pv8kJECBAgAABAgQIECBQWgEhaWlbb+GNFhCSCkkbvceKOL6QtIhdtSYCBAgQIECAAAECBAhkX0BImv0eqTCnAkJSIWlOt25LyxaStpTf5AQIECBAgAABAgQIECitgJC0tK238EYLCEmFpI3eY0UcX0haxK5aEwECBAgQIECAAAECBLIvICTNfo9UmFMBIamQNKdbt6VlC0lbym9yAgQIECBAgAABAgQIlFZASFra1lt4owWEpELSRu+xIo4vJC1iV62JAAECBAgQIECAAAEC2RcQkma/RyrMqYCQtOuQ9KUlS8L4gw8KK1b8OXl4n7H7hvk/+3kYNHhwS7oe65l46AfDd+6+N+y3/wFJDevWrQsnfvK4sGD+A8k/z7vtjnDMccdvVN/CRx8Jxx59ZHj62efC8OEjelR//OzRR0xM1p7Ou6kBevJsj4rIyMNC0ow0QhkECBAgQIAAAQIECBAomYCQtGQNt9zmCQhJuxeSpqHkdsNHJIHpqaedEWacd0HzGlU1U62Q9M7bbwszpk/rMvysJyRtyWIzOqmQNKONURYBAgQIECBAgAABAgQKLiAkLXiDLa91AkLSnoWk7xu7b3Jis2/fvuH0s6aF6VPPDMOGbRdWrnw97Pv+/cNtN38rGTA9bfrM009Vnnn4lw+FwUOGVILM88/5Srh+7pzK89d/65ZwxIRDkxOrM869IAlhY/h55hc/nzyTfvaNVW9sdJI0fS79XHy+OhBtH9oeDhi7Z/iHCRPDXXfcHvbYc6/w9FOLKmO+8NxzHeqM9afr6TzvJV+/Mpw97axKnSdMnlI5aZvOXx3k3nfv9zusM55E7ezS6tO5Pf03UEjaUzHPEyBAgAABAgQIECBAgEBvCAhJe0PRGARqCAhJexaSpidJr5pzTdhx5MgwacL45NX21avfrJzkTAPJyVNOCh8af2jlmSM+elQSVMbfv+vd797o+aW//32Iz3z7u/ds1Km/rlmTfPaiWZeF9x9w4EYhafxAGrq2tbUlr8SvXbu28mp9dUj632+Zl9RcXU+sM32VPn4uXVecK56cjetN553wjxOTgDStMwa0C+bf36HuNCSNz/7gvnuSYHhTLtVz1LoiIIv/4gpJs9gVNREgQIAAAQIECBAgQKD4AkLS4vfYClskICTtXkhafSdpGmRW37sZT0s+8ouHknCyf1tbctp0n7H7JSFpegfoNttsW/n9ylUrN3p+yNCh4cGf/jQJINM7ReMcMbBMf+JJzXhys/OdpOnf07tJ05Ou6dzVIen3v3dXElpW11NdZ/VJ1T332nujcLb6JGmsMw05q+tOQ9Idd9wxrF+/frMuaW0xABaStug/BKYlQIAAAQIECBAgQIAAgVwICElz0SZF5lFASNq9kLRWKFkdkv7u2d9udDI0hn7Vp027OkmahoTxZOa8m25IgsVLZl0UXlr8H0lomp5CrRWSzvpvFyQnQztfB9D5dOhnPndK2NRJ0jRQ7SokTb8wqrrO+CVW1f+8bNmyJMitdZI0dekc4ApJ8/hfEDUTIECAAAECBAgQIECAQDMFhKTN1DZXqQTKEJK+sHRl+C/vau/Q17kPLg2PLX698rux72kPJx+yfc3e1/qipPhgdUiahpPpt8t3Pm2a3gGa3r2Znjatfn6nnUdV7u7sfJI0vkIfx5j4kSNqniSNNaanXdM7RNOTonGO+Nl4d+ouu+4aHv/fC5P/H+9Irb47tbshaTwdGu8zjT+xzkWLntio7tTs9u98L8y5+opQy0VIWqr/1FgsAQIECBAgQIAAAQIECPSCgJC0FxANX5RVWgAAFv5JREFUQaCWQBlC0i9/44nwxuq3womTdgkHv+8dCUNPQtJ6do5vk69HL7ufdSdpdnujMgIECBAgQIAAAQIECBRZQEha5O5aW0sFyhKSPvP88sQ5niiNYemTr63t9knSehokJK1HL7ufFZJmtzcqI0CAAAECBAgQIECAQJEFhKRF7q61tVTg3176SzjjqsfC+/7Lti2to5GTx9ft40nS6p+ttx4Y+m+/deg/qH/y6829bt/I2oydTwEhaT77pmoCBAgQIECAAAECBAjkXUBImvcOqj+zAn/8v6vDl2Y/Fs79zN6ZrbHewq6799/Di0tXVoaJp0m3e9c24eU16yu/E5LWq1yuzwtJy9VvqyVAgAABAgQIECBAgEBWBISkWemEOgonEEPSf577RLjzq+MKt7Z0QfFO0vi6/T67DgufnPDecMAew5t2J2lhUUu+MCFpyTeA5RMgQIAAAQIECBAgQKBFAkLSFsGbtvgCZQhJb73/hbDfmGFJSJr+9OSLm9atWxe+ev7M5Nvsdx09Jsy+9sYwYODAjTbHH155Jcy+8uth1mVX1Px7Pbspjn3n7beG6TPPq2cYn+0lASFpL0EahgABAgQIECBAgAABAgR6JCAk7RGXhwl0X6AMIWktjZ6EpAse+ElY9uqr4cTPnRJ+86tnwmvLloXxh03Y4pA0hq5XXHpxOO2saWGbbbp3F6yQtPt7uhlPCkmboWwOAgQIECBAgAABAgQIEOgsICS1Jwg0SEBIugF2c3eSxmB05vSp4Y6776uEmp1Pjd580w1h51G7hB/94J7w8pIlYdWqlZs8dXrjdXPDvd+7K5l3ykknhwmHTwqnnXJS8pn4c/C4D4ZzL7w4fPbTn0jC2X79+oWzz7kgLHry8TB1+ozkVOuuo3dLQls/rREQkrbG3awECBAgQIAAAQIECBAou4CQtOw7wPobJiAk7TokjU/EoHTaGV+oBJ/Lly/v8Gp9GpLOu+m6cP2825IwNYahY8bsvtGp082dJE3/Nu5Dh4bFL75QCULTk6RD29trjtmwDWLgmgJCUhuDAAECBAgQIECAAAECBFohICRthbo5SyEgJO1eSJpuhvTV+3j6s/r+0TQkXTD//sqdpOmzb65+Mzk5Gu8xjadRhw5t7/C6ffWdp3Ge9LmFjzwcrr780uRk6amnfyk5bfrWurc6nGgtxSbN4CKFpBlsipIIECBAgAABAgQIECBQAgEhaQmabImtERCSdh2SxgA0BpW77bFnqBWS9u3XL1x68YXhkHEfDtUh6eZOksbnjz9hcjJmPKW66InHk1OjtU6Zxjnjq/ZtbQPC4ZOODNfPnb3JL49qzS4q36xC0vL13IoJECBAgAABAgQIECCQBQEhaRa6oIZCCghJuw5J46vu6Z2h6SnP9HX6eEI03hk6erfdw8c+fmyHO0ljsHrRJZfX3DfpvaTxTtITJk/pcP/oHnvtHfY/8KBwyzdvTD4b57xqzrXh/h//MPl2+xiaLnz04U2OXciNmrFFCUkz1hDlECBAgAABAgQIECBAoCQCQtKSNNoymy8gJO06JG1+V8yYdQEhadY7pD4CBAgQIECAAAECBAgUU0BIWsy+WlUGBISkQtIMbMPclSAkzV3LFEyAAAECBAgQIECAAIFCCAhJC9FGi8iigJBUSJrFfZn1moSkWe+Q+ggQIECAAAECBAgQIFBMASFpMftqVRkQEJIKSTOwDXNXgpA0dy1TMAECBAgQIECAAAECBAohICQtRBstIosCQlIhaRb3ZdZrEpJmvUPqI0CAAAECBAgQIECAQDEFhKTF7KtVZUBASCokzcA2zF0JQtLctUzBBAgQIECAAAECBAgQKISAkLQQbbSILAoISYWkWdyXWa9JSJr1DqmPAAECBAgQIECAAAECxRQQkhazr1aVAQEh6YYm7L7D4HDMfiMy0BEl5EFgxep14b3bDQo7bN2Wh3LVSIAAAQIECBAgQIAAAQIFERCSFqSRlpE9gbKGpE++tDL8eukb4W/r1ydN2X7rtiQo9UOguwIjhraFoQP7dvdxzxEgQIAAAQIECBAgQIAAgboFhKR1ExqAQG2Bsoak9gMBAgQIECBAgAABAgQIECBAIG8CQtK8dUy9uREQkuamVQolQIAAAQIECBAgQIAAAQIESi4gJC35BrD8xgkISRtna2QCBAgQIECAAAECBAgQIECAQG8KCEl7U9NYBKoEhKS2AwECBAgQIECAAAECBAgQIEAgHwJC0nz0SZU5FBCS5rBpSiZAgAABAgQIECBAgAABAgRKKSAkLWXbLboZAkLSZiibgwABAgQIECBAgAABAgQIECBQv4CQtH5DIxCoKSAktTEIECBAgAABAgQIECBAgAABAvkQEJLmo0+qzKGAkDSHTVMyAQIECBAgQIAAAQIECBAgUEoBIWkp227RzRAQkjZD2RwECBAgQIAAAQIECBAgQIAAgfoFhKT1GxqBQE0BIamNQYAAAQIECBAgQIAAAQIECBDIh4CQNB99UmUOBYSkOWyakgkQIECAAAECBAgQIECAAIFSCghJS9l2i26GgJC0GcrmIECAAAECBAgQIECAAAECBAjULyAkrd/QCARqCghJbQwCBAgQIECAAAECBAgQIECAQD4EhKT56JMqcyggJM1h05RMgAABAgQIECBAgAABAgQIlFJASFrKtlt0MwSEpM1QNgcBAgQIECBAgAABAgQIECBAoH4BIWn9hkYgUFNASGpjECBAgAABAgQIECBAgAABAgTyISAkzUefVJlDASFpDpumZAIECBAgQIAAAQIECBAgQKCUAkLSUrbdopshICRthrI5CBAgQIAAAQIECBAgQIAAAQL1CwhJ6zc0AoGaAkJSG4MAAQIECBAgQIAAAQIECBAgkA8BIWk++qTKHAoISXPYNCUTIECAAAECBAgQIECAAAECpRQQkpay7RbdDAEhaTOUzUGAAAECBAgQIECAAAECBAgQqF9ASFq/oREI1BQQktoYBAgQIECAAAECBAgQIECAAIF8CAhJ89EnVeZQQEiaw6YpmQABAgQIECBAgAABAgQIECilgJC0lG236GYICEmboWwOAgQIECBAgAABAgQIECBAgED9AkLS+g2NQKCmgJDUxiBAgAABAgQIECBAgAABAgQI5ENASJqPPqkyhwJC0hw2TckECBAgQIAAAQIECBAgQIBAKQWEpKVsu0U3Q0BI2gxlcxAgQIAAAQIECBAgQIAAAQIE6hcQktZvaAQCNQWEpDYGAQIECBAgQIAAAQIECBAgQCAfAkLSfPRJlTkUKGtI+u9/fDM8v+zN8Lf1G5o2fGj/sPPwQTnsoJJbJbDNoH5hUFufVk1vXgIECBAgQIAAAQIECBAooYCQtIRNt+TmCJQ1JL3mfy0NTy5ZGfr0CUlQusuIQeGosds1B90suRdY9de3w6jhg8MOW7flfi0WQIAAAQIECBAgQIAAAQL5ERCS5qdXKs2ZQFlD0rkPLg2PLX690q2x72kPJx+yfc66p9xWCby8fE14R/sAIWmrGmBeAgQIECBAgAABAgQIlFRASFrSxlt24wWEpBuMhaSN32tFmkFIWqRuWgsBAgQIECBAgAABAgTyIyAkzU+vVJozASGpkDRnWzYT5QpJM9EGRRAgQIAAAQIECBAgQKB0AkLS0rXcgpslICQVkjZrrxVpHiFpkbppLQQIECBAgAABAgQIEMiPgJA0P71Sac4EhKRC0pxt2UyUKyTNRBsUQYAAAQIECBAgQIAAgdIJCElL13ILbpaAkFRI2qy9VqR5hKRF6qa1ECBAgAABAgQIECBAID8CQtL89EqlORMQkgpJc7ZlM1GukDQTbVAEAQIECBAgQIAAAQIESicgJC1dyy24WQJC0q5D0peWLAnjDz4orFjx5+ThfcbuG+b/7Odh0ODBzWpTh3liPRMP/WD4zt33hv32P6DD384/5yvh+rlzwrzb7gjHHHd8S+pLJ91cnS0trBcmF5L2AqIhCBAgQIAAAQIECBAgQKDHAkLSHpP5AIHuCQhJuxeSpqHkdsNHJIHpqaedEWacd0H3kHv5qU2Fj39dsyYcctB+4QN/f3AS6H77u/f08sw9G05I2jMvTxMgQIAAAQIECBAgQIAAga4EhKRdCfk7gS0UEJL2LCR939h9w4mfPC707ds3nH7WtDB96plh2LDtwsqVr4d9379/uO3mbyUDpqdNn3n6qcozD//yoTB4yJDw9LPPheHDR4T01Gf6/PXfuiUcMeHQJOCcce4FSQh75+23hTO/+PlkzPSzb6x6o+ZJ0oWPPhLOOfvLIY7z8SM/kpw0Xbt2bc35X3juuY1+f8O3bg2XX3JxZT3xtOwlsy5KTqamNf54wc/CqZ/7TLL+GMLG+ubddEP45KdPDDOnT+tWnVu4VTP1MSdJM9UOxRAgQIAAAQIECBAgQKA0AkLS0rTaQpstICTtWUianiS9as41YceRI8OkCeOTV9tXr34zzJg+LQlA24e2hwPG7hkmTzkpfGj8oZVnjvjoUZXfv+vd797o+aW//32Iz9Q6ARpPicYxL5p1WXj/AQduFJKuW7cuCW/3GbtfmPrPZ3c5f626dhz5rvDYwn+tvKofA9Baa0prf+KZZ8OXzzotmTM9VdtVnc3e342aT0jaKFnjEiBAgAABAgQIECBAgMDmBISk9geBBgkISbsXklbfSZoGmfHk5tFHTEzuJ73v3u+HR37xUPL/+7e1VQLLGEYee/SRSXi6zTbbVn6/ctXKjZ4fMnRoePCnP01OkqZ3isY5YhCb/sQTpidMnrJRSNr53tT4fDzNesFXZ4UTP/WJjeavVdfy5cvD04ueTNYQ7zqNJ11rrSnOHz1mff2KMOeqy8NNN//35MRqd+ps0DZu+rBC0qaTm5AAAQIECBAgQIAAAQIEQghCUtuAQIMEhKTdC0lrfVFSdUj6u2d/u9Gpy3jqs/q0aVcnSePz8cuW0lfY09fdX1r8H0lomp5OrRWSVn8mfqFUWtv5F10cLjx3ZvL56vk3dZK0OiStdZI01njUx49Jwt4F8x+oXAEw5+orQ3fqbNA2bvqwQtKmk5uQAAECBAgQIECAAAECBISk9gCBxgmUIST94UMvhwP2GB5GjvjPb6Of++DS8Nji1yuwY9/THk4+ZPua0Jv6AqLqkDS9qzQGh/Gn82nTPfbcKzz91KLKXaXpadPq53faeVTl/s/OJ0nb2tpCHGPiR47Y6CRp+qp9ek9onD997T2+Qh+Dz87zx7tS4ynY6t/HU6efOu6YyknSdNzOa4rjp3elVq8zniTdXJ2N28XNH1lI2nxzMxIgQIAAAQIECBAgQICAk6T2AIGGCZQhJP3yN54Iv3nxz+GwA3cIkyeOSsLSnoSk9eDHIDV93T5+WVOzfzY1f6vrarZDb88nJO1tUeMRIECAAAECBAgQIECAQHcEvG7fHSXPENgCgRiSTp39eJgz7YAt+HQ+PvK1W38dfrdkRVJs3z5bJWHp2+2Dw29fW1NZwOZOktazylaHkULSerq36c8KSRvjalQCBAgQIECAAAECBAgQ2LyAkNQOIdAggVWr14Wpsx8Lq//6doNmaP2wy19fG9a+1XF9bQP6hvadhoe2wf2TAhsVkrZ+9SpohICQtBGqxiRAgAABAgQIECBAgACBrgSEpF0J+TsBApsUiK/bP/P88uTvQwf1C8eM3yn8qU//8NTSVZXPCEltoJ4ICEl7ouVZAgQIECBAgAABAgQIEOgtASFpb0kah0AJBWJI+vtX3wgnTHhv+Ogh7w5t/fs07U7SEnKXYslC0lK02SIJECBAgAABAgQIECCQOQEhaeZaoiAC+RF4/Nk/hX12HZaEo+lPT764KX7L+1fPnxni/Z67jh4TZl97YxgwcOBGAH945ZUw+8qvh1mXXVHz7/WIxbHvvP3WMH3mefUM47O9JCAk7SVIwxAgQIAAAQIECBAgQIBAjwSEpD3i8jABAl0J9CQkXfDAT8KyV18NJ37ulPCbXz0TXlu2LIw/bMIWh6QxdL3i0ovDaWdNC9tss21XpSZ/F5J2i6lpDwlJm0ZtIgIECBAgQIAAAQIECBCoEhCS2g4ECPSqQE9C0hiMzpw+Ndxx932VULPzqdGbb7oh7Dxql/CjH9wTXl6yJKxatXKTp05vvG5uuPd7dyXrmXLSyWHC4ZPCaaeclHwm/hw87oPh3AsvDp/99CeScLZfv37h7HMuCIuefDxMnT4jOdW66+jdktDWT2sEhKStcTcrAQIECBAgQIAAAQIEyi4gJC37DrB+Ar0s0JOQNE4dg9JpZ3yhEnwuX768w6v1aUg676brwvXzbkvC1BiGjhmz+0anTjd3kjT927gPHRoWv/hCJQhNT5IObW+vOWYv8xiuCwEhqS1CgAABAgQIECBAgAABAq0QEJK2Qt2cBAos0NOQNKVIX72Ppz+r7x9NQ9IF8++v3EmaPvvm6jeTk6PxHtN4GnXo0PYOr9tX33ka50mfW/jIw+Hqyy9NTpaeevqXktOmb617q8OJ1gK3KNNLE5Jmuj2KI0CAAAECBAgQIECAQGEFhKSFba2FEWiNQE9C0hiAxqBytz32DLVC0r79+oVLL74wHDLuw6E6JN3cSdL4/PEnTE7GjKdUFz3xeHJqtNYp0zhnfNW+rW1AOHzSkeH6ubM3+eVRrdEs36xC0vL13IoJECBAgAABAgQIECCQBQEhaRa6oAYCBRLoSUgaX3VP7wxNT3mmr9PHE6LxztDRu+0ePvbxYzvcSRqD1YsuubymWnovabyT9ITJUzrcP7rHXnuH/Q88KNzyzRuTz8Y5r5pzbbj/xz9Mvt0+hqYLH314k2MXqE2ZXYqQNLOtURgBAgQIECBAgAABAgQKLSAkLXR7LY5A8wV6EpI2vzozZl1ASJr1DqmPAAECBAgQIECAAAECxRQQkhazr1ZFoGUCQtKW0RdiYiFpIdpoEQQIECBAgAABAgQIEMidgJA0dy1TMIFsCwhJs92frFcnJM16h9RHgAABAgQIECBAgACBYgoISYvZV6si0DIBIWnL6AsxsZC0EG20CAIECBAgQIAAAQIECOROQEiau5YpmEC2BYSk2e5P1qsTkma9Q+ojQIAAAQIECBAgQIBAMQWEpMXsq1URaJmAkLRl9IWYWEhaiDZaBAECBAgQIECAAAECBHInICTNXcsUTCDbAkLSbPcn69UJSbPeIfURIECAAAECBAgQIECgmAJC0mL21aoItEzgup//n/DY4r+EPlttFf62fn0YNWJwOGz3bVtWj4nzJbDub+vD6HcODjts3ZavwlVLgAABAgQIECBAgAABArkWEJLmun2KJ5A9gZVr3g6vr14X1v+/0gb26xOGDuybvUJVlFmB/n23Cn37bJXZ+hRGgAABAgQIECBAgAABAsUTEJIWr6dWRIAAAQIECBAgQIAAAQIECBAgQIBADwSEpD3A8igBAgQIECBAgAABAgQIECBAgAABAsUTEJIWr6dWRIAAAQIECBAgQIAAAQIECBAgQIBADwSEpD3A8igBAgQIECBAgAABAgQIECBAgAABAsUTEJIWr6dWRIAAAQIECBAgQIAAAQIECBAgQIBADwSEpD3A8igBAgQIECBAgAABAgQIECBAgAABAsUTEJIWr6dWRIAAAQIECBAgQIAAAQIECBAgQIBADwSEpD3A8igBAgQIECBAgAABAgQIECBAgAABAsUTEJIWr6dWRIAAAQIECBAgQIAAAQIECBAgQIBADwSSkHRAW5/nxh+0y1978DmPEiBAgAABAgQIECBAgAABAgQIECBAoBACW+1x3HVD295ee2whVmMRBAgQIECAAAECBAgQIECAAAECBAgQ6KHA/w+HjbmmFRZ0gwAAAABJRU5ErkJggg==&quot;"/>
    <we:property name="bootBundle" value="null"/>
    <we:property name="docJsonCUnit" value="{&quot;data&quot;:&quot;N4Igwg9gdgLgprAanATgZwJbRALhARhABoQARCAWwCU40AHaNOXAbXwCYBmIzgFiIBsADiL4xRAJwSiAdm5iADKIXtR4vj1UBWEZ1UduGofoX41I-Aq1rrl2+MWz5CpRr1Edmnv17SNvfncjfkszS2kxExEJGTUBZTM5ZVdA7V1VDQF4gWshbhklGXiZaQlc6154sQt8WxdRdhSiAK8jJTs1dssE5KI8uJ7HKWU6kSThG28vTyD+LSUtbi14rW1Y3w8FhestHx9pReaDndUN3Y9tbSUW+Y8VudORLR2ds2Wj5rm3uZ3uXif1k8FnM9h8Nmcdis-gd9h51l8PD8PH8Ac0gYiMf5UlMhO0rJ0CaFev0xFVTAThh1LDVrG40q1+BJorExHVrJSHPgQgpuJSFIyWVyBmU1PDJIKQkKxGF8BFapJ7GKmeLJh1hiKxErmQrekT1ezSiyFNFFZ9JBF2GY+RZyZY8eyjbzTS1lTEdXaevrVZblKVTViGbIZdy6koBHKlG7ldTBvU6R50spVG6Y6yei1Zn19PgjTbg4IIyro8bY013DNs1UpTn09ijPJuimOH0G-Em2SzPGKxjDlp1tJwXX+DIwiXNT0Sfg24KO1Ny4m+2bM7iVZZnGYsmpuVajYLrOGKbFi3nel3E5Zk7nVeSMxl+BMODLI0aIvjhiOtyNegehkebSePTPLxSU-cciVvKYClkI0ZSrENzTnel3AvVcx3lcChxbAYiSGV9RmgwYp1Q59hViID3AkMIuEg7gJnIu9JG1NM1TlfM1wQywBVAoiNRrDQOAqbEDBowRdGxbsNCbSVJRlOV2X9EJ2EE4DqI0cYxOmRNJKY9C3z9UUpgEpd9FU4daI0+dA1dI9Q09fT1SvXiyMU5TkNMpxRMQhMrItK1XwA+o1Udd0+Jc4yGkMMzPPoqZrPdQLyS9ZifXCELnIadk-kwh9xA5F9CK6eISVtIiQKpbp2LTGLhMyA1sPxaoJxIyrySSQDxK0nwNKMiC1KPPd6rY+UYsoiKRLojrA1uANMzairSpKyVmpLGQmIUV9O0m2bpAEMjVAmdsVXcIQyXsU0UzHBr2BMfN+KU8KaqiibNMDcENN6qLHDKxbD2UMY1o2ryJPvCwUsbfKWK8Dkn0JRK5SrW6wogx6POeyzMy0N5aVBWaG0KwiltQ-7UMBmLMgtPE-IM777BPO7XJMyLUYspCGMxu4pg+jyvoWobluJi7Sa2hiZH636WsRjKHvc9Sgc6jw3nSrm5vxnDq352QAZ6Mn7zO689ZApt8fp6WmdlnWLjRTnMJVwbuI11aSe14Wpl2tQYeYmtUx4wVjaRoSZfMuWptOPwcZFvG7bEQmLoFiHyQtydpyTFOTeRwPopdjRVk2a3A1t76+aJzWnaJRPk4cilfMM+707NoOLZzw4Zojwleft4vHcF52XuXVtUJMU4Vm0JmeoD+vM97tntECcORJ52do-FlatbLrPddVXSDZ9tv4kqS3zjT8fxpZ7yMe0bHwrUyPC472OS+7tep9dwUPfQr20OThfmmHjxL7HlSE80asymE3eILd57zUXurTuq8E7rwLA0SmHEvYLVpumX+7wj6AJPsHc+cI86413gTZecdfQ93RiLMWv5lDrk-PvJu6UAFuSAafYGyIrYQOvsQtWMcrxd3jptZ+RgK6Girg0MwDCUQ10ylffgScJF-UIpfShkgqKsLwQxf4hDW7f14aQh+gjNGQRqJ2VQCjHxKKfswxmuCLYbC4Z9KBJCaExgEeQp+qjgiDEaAMdwJRYagyETYsa3DgFnzZk0ZWN925L1cSvUu8DhHDlMbDYJtdj5hLYfLdmjjubOP0fEshqVPEgLUqkuJ61i7YJYXYhBOc8kF1iTA++7iSlJK8cOGURpbLWIyTgrJxjs6zzkfk1WP0imGI8R0sp8juTbmmekhmoSnrZKmpfaJPCJngyUW0qppSIkv3dm3ZBHIEafhNhILKgYVwXToVVF2o0UbmwQdoxpMToF8N2XAoRnS+jLTobwCoYdRlCHgt9OmCC8kPhKnVSp9hKxfmlASC2lzrmZh-L42+cSdkxgOjOFUbtkU81OfDJFnIugqJAaNK5UsuYWJSpdGUVLDlPIzuE9hby57cL0dsh2PyhkpOOcdfuljUxJK5jC7eURVw+j2ULZJJdkUiuwoyyFoyiiytHPmUWsZSgAWrHUcFzZqoyy-oynVMFyHFklqolGJ1BUyLpTbc5fJYjFVgvVeweIGwsu7M811r53U9N1AtEZdr3IOpitokJalA3KFiDIG6SKeTKElOAl29qM3Pxjf02a8bLCJtfuYCcazakiOMbm5ZcbjluoIsS-AJ4hAgojUzKNLsq0aoLQoWIORN7JrOcYrNlbQbVuHN23tAUDWzlNW27NqjO3KwnYIReqbyplhAcO6No6u21qDYgr6cZM2RvnSAxdLq90JqzMcw2BKDn+pPSO51+dl1gp8fjH8CV7CnsOVujtO6l2XsLbILobEqmHVnTiH93Zz0vqAz2oM3FulqAYq2qDT7Y3jvg+6+5TKUHQfPI+7dz783YZA0h8hH4cXIciORht3IxEgUgxW4jmHZCvuTbRmMUYFVoZY-+qWbGqPVho82Fc1GUMuLQcoodkbcMnkHbq4lCVfmbqIx2i0Y7PLlQRUolMcri0envYRudxjbhCd9X0BZHAP2vntAMN9UlaGEQIwM+RrnkKlWrFatjOU37FEM42noRL+QpptF0az3RmPuaHSoYuzFbT3SE6dNJdHOQMdXERaL7HyXIKED5hqa7QtMePaZ4j+9tFvUtmcEEPZavnAa-V+rtg80ixS4ejchm0K2rU2VqFFQRCVcG8Nzh-s4PrqaplqsnyUWlfQ9GzToLsyibxPZw9TM+MxdY6112hYPR9pxTJNQ0hioteTdl9tz9zM7cyKu5w3rBD2Gkje2Usm+s5oA9lPb9QDvViO2IFtvX5sCeS7l4L1CTVzf4x9kjDFNw4SKw937z2G0nfuw0c7UOtsu2u1pzVE2iREocN1z8b6l5G0mBdjzjxYdHOU3KZb1MKr1DJ2DTHz8-0w6MkJtbl0xigdAuBgl2WoJUj52lsDo4b5Ho5+pxVnA6iDxTihFXcWaki15-+FdV7KrM43b+uXfyFdWyGybkb6vIKa6Ubcu9zTCZU8rYt+lzguJGc5NIUX6XYzS-1w+97RuBtm6D1y2n9Y03EReyd5qXmZuOAd9tvHVu3EC8qVL2GSgydCgpw82X-uz2ffzknks8OEO69W1Zz82fhpY76NTq2bHiqu8Cu7iXgu0+Hoz89qvfqTPA65zd+RLuI+o4r2K5sxm3O14wwPrCnFh8t4Car7MdRPVCDLbY6HC6C993DxdFPr3F9xZV7pVfgODd58ObBnfc+9+R6wpXcViQSKDvo29vvC6neYUb-P2S2vvYSjf033z1D0H130FGTW-1vxH2-xH3jxBySxnzJ0Sw-TJFSTrU9zA0Yyyxr3x1tCPyIl1ScxagezgP7y02MBTSHxAkIIAOINm1z3f2AIb3+2bBoMF3Rzjxr0uy3xAL-05GmxvSqTYMqQ4Kiy4LryvwYgdUKWkwf2L3wjF0jlII-14KQKohQJ1zXT10AOx3l0D1NwMO6kQOsyxSIilTb3w3JRhmUKYOMPfQGBL2Cg71Hyz19kp3EOnxazxxDTTGGBF1SQCWLGKEvHTysVhR0Kn2qji3vgSyojxxMF6XJDUKQT8Q8KiJCO9hX14KozQitVZxlHZ020iPgLx31WUCKkUgKIoSByAMv23zhxqBYNUEX26Bt2cyJH6DkPVSKO4LPUW18zlANVVmrwYO8Tnw6JML9lGN0J4IGJLTVg-QqRrGPHBzCLhQQxsLqN4J-CCwWIcMaJe1QxqJmNsK8KW2pjwyXmE3BRlx6LGDA1sknBCL5Ae3Yk2Jg3qJxA9weOJAbGeLwlhg22OOKLINBXuMF1shaJuNEN9171qI+NUO+IhN6ChMoLB3eMTE7VB30xlFEzr3tSHybGTVFyumQX2y62QQxK8EkJxEJPAInEZzAnbgZVHG6OBN6K2N80C0KHa2ZzMAoIbTvXJExSmJ6IkJ3QbwBR6E1RxJe2Fy4MZNQVnBZLCNU3P0YM5Jn1wNeNaklAhmbCJ1HEpLSI02yN5LyyO0dmUzy3XxWRBJ4IqwOAWHkC1PNInEtIqRUz6DPz9w1IRMdNzkOCE09ItOOStOJxtIiI5P9JWGdOyJDPdLDITI6J9LhJOK2IYTjN83QT2LAiSI4OulLSjPFJ-gVj-g4WzPmJKi6DyILIgNTMn2jMxMGxWCxgrNdLBwmLDLdI6NtM5wdL3idPbLxx7KSMtNHP5IbPLXTJjI+FuCDI7IJySMVKFI3AplSOmPtNONUIi07KInExE0kxkPa3CIuylKJFwNHERWEKlER3oLFKfUzOHNBXPOXLRPGIIIh25BhOLMfNjOfPpVfP5KaIIiILvM4M3KbOpJbMDJdPIKAr4M9TKmJw9y-PaIajEMgpLKfIXPgsy04yFBkDZFCKpPcA2G50QJoz0ivRVMf3cMgqovWJw1VVZOlInMEC6yWPDXZIkIHBGwb0Yo4gQ1orwxJIUOL04pe24vVPhMxL4vr0oouKYtn1KjVQnDpNDV-0NKsS91ItDiDwEqUqEuYrKjUovP3w-Uktfz0rBH4sUrzOUpEpPG1NSxvLgiRV8RsqqxpKMEErrSculKLzGAh3cqpE8pNJzXkp8vkT8v3QCsJ1fCVz1DJTcuRJs1-IWwMvso-kctFTMtagsoGFSvhRSK8qis+N8qMv8rytYq7LH0KJ4s8NBVipopqtVKnzAodC9Re1hMbJLIorx3zCgMK381b0qSwPxLNU7NaiGqNF51GvMKXi8oqqwyXMSFmt1BGuIV+x9XarKtLN7ED2eAIQazeGBHLMXEYWyKCsQ3JzmpTQWptCewypKI1RuuuOHy2u-h2vQrZJkpnLkoOqWCOp2FiFOsDKREurWDNOmvWsr3urFwWsLCjC1wR16unK3N-WiKvFiOurC12Q2qMy+ucR2Of1RrwPRo3wBuAmxp0qyIb0VK-nbg+uGvpucXy3JTJFAJv3pInwxqgs81Co-jiNBQNhmooyZOaMJq-QKg3IfPSPixP0ExnxLxlCnX+QlvH22RPOZTfzY3ZiBU8gFP4KmysIJAPJAuPIevorQzmKXzsgc13IbQIvTWtpzx6OcB8x4lfHvGRr-HavaiwtiwyLQnpoQPIKoLwNX3mT1Umwky421rdpGKKO0u9nzE6J9tjovJ93sOWu2MSuVzhgc15EzoR0BgLi9PSrzq5J6tSxfy9wzvDzLulJzpwnCqDoTzetrpAkbvGLwPLtbuQJetBPpRjubuztCLbsprtIFppwbyZvgkOnKhhlTpJyuMHvUOHtmMQIXq-CXowphnitag3tKoiu3q00-TKIRyeuvAy1zIIJPqrrPu3Jrp5vhssP0SPt1pGnUUt27uwI7oQTdhiLfAOI6At0yCst0ufsOTcH0JG0MKdWdxYr2pgYRIbzrOqP+sxtnJqzq3wcawIaawIbOMlSgfTq7zcPdsas7s2TXyatpUAsyybwbFdy1u5tUtqtPMeV-rUkVPBULIO0ujqCULQcBosz6FtM7UYYvTWtutcM2rZvxgsU5GX2MTZSZlXq4q3tmR4EV0LqSqPzVzGwxXIdJ0obbh7z6qaqYYbWIpplrurq1O4Hoc7pkcL3xrcWlvmuIRUaqOodZV4fvDMaWrEcDGN3tsiaMYYlfuJ20czzYcpR0c1Lwrsc5rNogvlteroakZ3Xcev1CyJJkx-skDgtNjqUVQcW5ScXGSLlaQFUTkmL8WaO+yCR0Vdhvs9hlVlPlSwfYWSPSqYxacCUUTyQGdMKKjaroraluN0dyWqZyzka-u5lmdgYREaRuuWZmenuziEUAzkYwMFwmoiJco6z6AKxEaboAaKKggu2ku7Fxxhrka0akpOenvtXuYXHaHDt3SWejwEJkPeZliBbbU+emG+dIa-xXMnowt2pFxBZxDBfLAhfztCOR01rRw8oauwdntzl8zuzB3RfjteycYvu+zDGeuJanKppwebKedhdWKKfhajKRauGVovoJYmyJcPIB1nyumxd9NkvBfpZ1M60EPiYsZ5isYxtua4NZbxZ+Z508ZWn3wywgxwPetVe9xIo1ZZbMxRaVbFy10cPaO0OZbuf1fZa7qNet3+ajhgXNblctYGtBQ0rd1-0OdT1NfL0dcgvlceYwbAM0uOw1qXrt3vOBNlb9edZ+eVk1deYRxzoScyySd9Z6P9YNa1JupNbL2JElfmmlZpajfTZjchZuTdebw9a1cTdCOTe7zeb1ZigDcQIrf3xO0qKPJmWweLfZIzateQbfvdZDcPySqVp7r7OBcbZx0zYjqDaHd5ZHeVzHf3OpbtJ7Zxb7ZdYHcKYRpb0bpAafyLDJWst1YtabZnddbncrZDZLxqAALTd7dLdULda1v5NbbvxgJb1JdUKaZAlvbI09dvOOZF1XWvLQroMyZoeyahffOK0-OYfQpILCbIpWpcKqJvO-PROQ7npVvOWQrw6EPA-AswqyZHq-1j1kMY3kLWO9eSfQbsKnocLJCcLNew7nHgeD3NxMakN-bMM6dvKpgcYbQRaFZQ5-fsL-eY9o49DraoeTqg9BKE28aTvxkA7VflM3LErCPBLusUdlr-f4-leeRE7mSfcNcKy1xZoRuJo-R1OcD+sFeHBM4r3Pf7ZtneuU8Ru2r9sYgDtWcc-IzPenatclIQ7uXfoTo4aqHyu-p4bXf4axcexo9ze-ZyYYfRSkJfYIsLbUVKdp2eQbnqSiRtg+Sk35USTVPYXDI9glWyn49024xZDlQaYQWq9SzGd48mZQemecB2fWYWdOb5JUui64cSF68dXmetYs+tymdEvG8bj2dkYZfMoTaFzlsjfYo5oR0uY-MmrNmc7fVc63aW9FY4vFdeYfY3bM8XOW6SLtexQdbY+iuvUFJhbs4baC6uwvclXJaS8Ow-cwb5ppdxceclU5YZe5ZYNXf7O3J+7RcpZ5ZJae9Q8G+QWAfpMu4C8O+C+O8DFVsQ4JEh4B8S6B5nrr1B5O9Sxedf1k8sY+6daO8VazeVf51W+A91ZteT1W-b1Y804O83djfc5Z7-1Ly0J9dPYZ5x8F48c55LDaPw7K7o7pcDcHevYXerbwJzsx7TJc6l7LYKabzbdDdtwo+c-Xax4F-1412F7U+1ecNp6lfp+jcZ6t7-tl5EBzbF7zYi4Lad5LZd+favaN9t5rft-zdTYl+d718D9V6N-yM7cq51-N51+x6+7c-LaD7v0XePzZqKgnf26nbT9x4N5-2HYLpz5c29L98fYD5V53eDd5f3ZxoKqPewmgb58L9UWbdndj7v3-aZKM8nc+67++6-yy-Usz+gKoK-eR-T9mk85s6Ko1-Z47-d-kcN5U-2PJUH4L+H5AW76m-Ep04UaJqUYcPe7ou18bMt5FdcoX7P7-Z85WLRqV5ppDppB8UTxt-v-07MKf-JqNKv9kItNTIp-1UItVgMyzAJljwgHCVZuzlditT3b6kcVCpuQyg5WMrDdFE0zbNiEyFD7U0B2VENNVW654ZICu7LSngJ35+lAahA8grAJMqcN2qgHSyudxPaANIqWVegVVTirwC2KsNUCrbgEYHdeKXA5qjwNaqkDnK71EKmlXbooC+iYg+lAwKwFio8Mn6QxoJ3g5hthBQAnDtwIwEkDTKo3Mas4mKq3kWsIgx3EoK-wqDlm8fBOon2sa0NbBEgyAXwI6K70go3VYTnoIVau8w8g7V9jbWpRWgymdcCpn8km6bJeUdTfhC10VRtdxq1SBZotXfjdMmuiQBIX8iSFAcUhoKTrqoJi4rM+umIAbptw8HH1Tw9SEZHG2F5bN5uNQ9pmMSHqScdKgnBDCHzW4lZNOoHIqkRx-J50KsTwJYKMI4S9gxhEw8YZMJmEAUYOihK5gFgQ4QcSOCnAclbCmGbDZhWw6YbsKmHMFDigg9glhw4HrDtEOwi4dsKuF7Dwh2UPDjHkEKoVlhxHKweVj3gjCbhnwy4V8LGHz0pMKWLon92Ea0d9qBwxjm0OAy5tA6CgtZno047wiIGpncEXx234O0hOFKPwc93GYaFIRXvGTuHxCE4t+q0vEvkUzVg5caUtwyfC8kVQNIBupXQFrAgq6OphMPhL0tCnq6dsmIzXZkRbFZEppjSBQiTvuUqFjdqhtIxbuNlu5vspBLdcUVEMlGzRNmookoRN0VFtYBBXQlfjc024XN0KrtVLpTzOZICesRIx1MbmOooRLRcWa0TExu6nd5eDwxkTZXnIi16U0LZwkuSBLdt+e13MlvD24hQ8+WZ2Ppin3J4oswedvCHgjyDGGi8ev3InrAVn6g5nmEOI4j6M7779R+ePcHkjhjHE8wqArMMU+32bSizuymCVj7wj4d89+hyA-uZyP6mD1O63DMWvy6E89xeNYyXkXxJHW81+nvLXpH397R8Gx2nY3m31N6YjUO5Ahvgfg14dj5RkbX0bXxbaT89293cNpBwzG1iHm2YpUTb3nHScWcBI6AUn2XEjjme-YqTlCOPFVjCRAXZPtfz9GXte+I+dsUeM7x3jTx1I88T2ICHc16+87V7A4OCFX9+aN-OvhvzfHl98CufSRtXyu4rie+gEtXgfhglqM1YRUaHkP27Ej85+mXNcb-ib7MDn8x7ZAUuMzF1i9xBE18S3n76oJqBakX8XhOL40TAJwQmcUBMxYflf837JThFxlr31igy-U2syzbE-8hJ2mDCoxKc6UTdx+Et3tNy8YCSfG31C-nhjAnA8IJ9ou-ipM36P9foz-Cmn4JQgxEx2l4pSStAknVkHC--Pzq8MzQgDQ6YAsEa0LMKoEAOIk9Vr0NjBgdnhgw2fsMJ+HBTvh3whmrB1doYcCeW4rHthXeEhTrhoU64WCNUZHCRCJwmEfRw5YvYAWKFNKbeQCmnDYe5Hf4XvSo4e9xKO3VYWaID6j1hR2Qa8XiP87FjUUHHRBiHlcmb0DOqI5Kj4IxFxjlwhQgcbWxPHycapr1ITD4XlB+EcCARK+goGCIptNqBqHLjDyxrv9rwbom2AkU2rAV6pJkpyR-zbqDUdKeRDto4KnHZF5pFRbAaBOTEq0wGqUlohngQrETL+T3foh2VlKvcehHtOdsEK06DNjJq9QUZlOV6righEBD0cyRVEDS4c3JRZmWONp4lgs65X6WsJfoq0jQbDLiC-h+hQCxp3YDRm7wxHozxpiqdHjR2jAWCkG2UKgX4LgbwiY00TWmRn2MGoMuxUfP8TH35ahjnBAmAMvOSpGmM2BDdUaatMNzFT84LjXJlLHyZsS2G2XdRmEPy7spbSwyZoTU3tZfI3E2Q3RkgWsz7JauePTkQnW5FZDeRCCA2VnWNmDT9pDQxcbCJDyliHRKo7Zo6mdlC81+Ds6Ebo09lSjTuWo0STgV1GxgducHPbn-R3FfMFJNaVMaLNNEPjmJWY2OatSRkbjJxmkmetpPILQzy8XohCRb2fFw9nCiYvdoDy7axSSxdwqMXmMDF344Zu2AMf9yTFFSUmvzMsZTNoxZyPmxcmuaH2jH1yp+JPSuS1Oj4uyqe9Mh3r7x7mRoc5eNNsV5I043N42r+UPrzxXlySY5rExSY2OGnOFZ5oLPuTL0skiBHRALPlIXJT7zzt2UEhfIeJvFm9k5VE1OXyzvlESM5ivQ+Yi2Pn7jF53PD8S4USb3izxW84VjvKYnC9952haedWM3nRzwFvY2koROHYPympn43To72-neIkJL4lCXH3Ol3TOZw47mZBNL4Lt0Jm0hzPnyjm4SU5ECgCe-LL4GMqFPdbCbvzoUvyGFb88hcBJLrxYW+PGNvonNAUILkWr8ziahJ2geSB+V8p8bgtvn4UJ+tEoidP14n3T-x6-T6g-wIJLyWxSc7-npK87fVDOci8Cb-L7GnytFrNX-tkHUkOdRFnC+SdwsBni4rOenSSaTSLAADHZBisRWyxdb4tCI6tC2ocKtrGLCZveO2izN6k90naqU8JcTQlnCypCdglUd+P5ppLZRF5RAfTIIF2UDBOVTAVs1wEJyLkH0mwTciyXsy6Kkio3iaPKVtyYM5VcAW4LgHZKW+vgv9nkoqV0DxBhg3gR0sSDsVzBug-JQpUKXEDBlNS0SjINNolUn6TS2gQUv6VFKjBTAuihoMLpaClhOgjyg5M4F9LlBbSxgSNxIn-1dlQg-ZZiJaXoC1l0yjZWQMIVFj+ZZHKpScqKEmCHUnVeZQfQjbkzz6PMw2dHSbr9046iPF2j4O4abkGlS8XusVjBUT1PRQ9F0XMEmFvATI-oqJjsvvyl1EVVQ5FZvVRV7CMV2xBGWc3rrp1+FfdUcAPRhZEq2ODWdFZbENakyRRQlQ2XSsJWn0ll0wNFeMNJWuTOVco7lYsrBl8qSVLKnes8K6roiV69MiumSXkEYy6x-K3sIKulU-L969gQ+m7MfrKqAV+-NVUsA1VYrwM6tHTKCsBjfxFVudRlcarLI5xuFIWHGa3we5RdsBlxSJVDCCamDRSKq9hF3OBHUz4IiI8sXEwu5Dia+F4nvo8ocU-iwF4i7hadgxx8z+acUucsQ0IbZqs1ua8srE1qpiyvx3q9NTYxK7wS3GGXXeWOPcWn9bFqghJSWuTC+rYV+AqNYhJjWjJW1SIk-jPPbVFyFFX+ffPY2ky+DsFpnQddLIrXQdJ83asxVpIsV04I1NPcWfOuzmLq2gL2EdbyWsL9rr5G6qKK41NIhIUYc68dbr1IVYyylcK1deetT4sSkFm6tJuVB3X-K-FTi7eY+sPW2kKes6npcQujWXqL6U829XuvkWdrbGnIbdRk2qnvquZD6zRUkCPVXYtpf669W2oA0dqgNXakDcWuSW0L4N9Cr9RrWfUYVX1MUxxYRq4XEakNP6zFeU0gboaZJgXD9Ygs0VzrYFIChNf4v8E7kt16TZem+so0kKEN2RGWWZhSV2kz1YG8xZOpFkVjXmnGjJUW2fnOLiNB5XWi+pg1PzE1ASmjeJqbbccpN-6+BaxqTXEaONoGzDQOog1Dr+NWmwTRRu41ma9NiGgzTjld6nqTNFEnjQfzIZMagFS05TWu1U2frNFGm-WH1N3XWb91cm1uMhq77RdlkXmgLXepvl0yAtSmptSFt028bQupG79NprXW9y4tIkBLfvya6yIJ5ZzWtYJJsk91RUjaikS2u83biXNeWq9QppXV4bitc8g9SRqg0Ca-lTmmVqFrY1ibp1byjGtJpi3gbsN-mrrUWswV9rZtsm2zTcmHVDadVQm5zVRrU1ubJtKhE9e5Bm2ma9tYWslZlqs1naRNRG8LZtoc3DbYNwmwDaJokblbqNyWk7a1rg23bPtl2xbRQx61pb+tEWhLIVsc3Pbdtf2-bRNo+0PNUN02n7S9qw1vbOty6pbb2rgU+b2tfmuzQVqi07bRtuWvHVOvh0Lh6NEQxjYDsaU3bXtd2gHRjqB3LbsdbW87eNvy2DbHt22kbSppJ3USytP6yTSlpp2hNVtC60rdTqZ3mNgdMmiXetuXAPayNRWkHZLu-VmYjNIu6XWLrp2o6GdBa9oTLpZ1cbidvmgXU+q53K7IdOms3a-No1mZPN321LXLvXVq7w1ha5nVjpN187bdyapXRDqe027cd5u9XU2yS0Mbgmzu8Xa7oV3wyrtsu6PSVtj04h-dhO3nTlt936bDtFWuWVWsCHsSlZJTWlMdo0SNwNk5a2IXfHiGWyKZ5KobpSsaWSpTZWtc2VMnaROD5NbK0lMIsb2yNco0ykqBfIv7ZaA0ZGLboVnGTMbcWz3fHP3qvRJow5+o-RWPKm0ajkU6BQLE2hoWid9BvzOfcBiUycgm07CmgdBSeb76EMv2BrkXTJlVyXB42C-ZOljDTo01wPYkSOTIz48VhBywFfs0f0HoN5Aa8GR-vX1xVGavyjvW-rLUP6Oh7qIaXZnSaNy45-+oOd5PFVicUxKBoaKJnTF36Z1pGUA5IOvpojrmQBs-ZgdgNpZ-sQhbA0zmaJ6Lb9K+3-X3soMCkSoGQoSpAbJ5NV+JxLekqEudqlSIl+G-PSYMUwUlX93BzKr5mb0cHLEh+wAaTzWmw6Yh8obEbZI8X7lXVEsZfa8rtReY9SYApvRcvrRH7VifdcSk7Rsk2VTJONcyeFsKE+zmpU0WoUaKG5OHShh8AbsqKGWqjG4rhgOa5QYOkHu2oc7bkvsYN6HgCQU84W8DiNlkUxnc5HVEdhHG52pCDIwiAfTnzLNxUO0tdIcQJ5zNDcLDRV2oTH5jh5hYyQ8oYu2RiB5dcluTP15UYGVa5RoeU0fQOXBb+xotMb1qPlu6v9Lwv7n9gLG8ylDks-7dVqG6WaE9nRiZdkSml1R-CYZa6bIAyLaE6KwWmo2-0Vph14iAoxMsiMjk76U4ZkvYxqkLVnTbpLy-I-gZFirGQJNxqA-foxSPT0OhYeXkVhlGAjxjF+ZpXbtXle5UoaBiif-LXma8dWzR1DG1IyOjYF5Vi6BZ2LmOMyomhjJXGGtcVa5z52sonT7uD0SL32b4tBYOKhPscmZsJsNXUo-afznRpRuoWCaBMQmw+sxnHezvM2Ibs2jUpNtdtZMw6LtZCqAvfIAWPzAt9bVXcnvz1MLG+zy6ozhLZOuagVvCj3JQtxrjs+jP8t3VSegksLVTK7dUzgolOMKlTuKgRYeyEXIURF0O+nf9oFMUCb2MihifqYnWGmeFZI-Migsb5qKQ2fEhjm5IamG70CwR442nKvL9D-JGUsg2JyClJSEpsZ3CucQWG7d8pmHCbEMPikxmMziU34QxyekDCIzhqjMumazNxniz8ZuoybQtOUY8zqZwKUWZLP1mdhfwxJXVHvhCNOmXvUEb6a6nuTNCJJ5E4EH0aomWFlJoaaYtiWjr+pdJr-ENK5MjSWTBZrKai0aiSStjfWmlaPj9OXS7auxerSiNe5GSxW4qZSkgd9pVlHqmtXA0wcxkf7vpnIZeeyXH4rcwqZJH7BId+On6WjyExWQyTlJ2xlmJ593QSFR4-mfp7cEUroduOKciBZUog3GuKZcFqlcFnJQINO2Rn9KRy1wQMtgtnKcBUC5I5BdQErLjlWF9wb4a1N0T8Lzx00hhfeUkX2lMy6QSYdQsLnll8x4i-cuwueqEBmo2QQsoNV4HOBdyqZZxbUGMW2xvFmmWKrQsfAhLMF0iwxdRk6mb92gq5c+ZuWtK6Lpyri4FRMOjLrlnZyZXJfotIWxy1x2U38eAOrLhL8lky-yS8FvghSPOvI1RagvAb-puM49vjPSXZbiZkCrpSEYEt-Ig1N9ENV+DDXMXArujNI7CcQaUnYZLupPfNrH4jyuD2xqM4OTBADgsrmVnK+CGyt5WcrButOkbq92rmLL5B5xtnvbnyzkFkM+C8-EpG56NUEOAPUNGa1rtCutI4rlOsr04pyuj8UefnB2h7RPIh0N0MdF5LnRm+IY-RByPJTX7W9vTUnmpGGteB8UpELwNIQwpTXkuhZWaws0+N0IYCUdCC8D1enxL-GidYQ1GVelsjJ9fg24AwjBpLBtgewwELsIKvvACroXcLheU4yFZp+wZ2ltSQHArAwacwKEBsMViOqOOx1d4HDcp3JW+6XQZUzqeXZ59LpgsrMhDIRUo3ZAKp9G1Xy8r6EMrQsvjb9fdM-HBrBFxQTIZ94Al1sJpg9upbIVu5MWVNs00eDImWmabl+T6eQUcN6rfF8sf2QQaRlC3fZTs96F7KsUeGPZ0tm5MahkXU3UMqQlaSgmNSIprd5o8oVqikztXnkesli3jzr1fwyxYuoq2vQw39m4R6RoPHFY2vIUBoAFra2LXZA+KDLL5NKs4k9uSo4UE5+NbzcXN-7KDLtyOEywqW8Hci5lj8-pWDLMihAOpdBDZSl2jULop3C2+jo90lXgFZV2O2xfLXk6KrsiW0wn2925cCuk8KIUzFUO1Mq93yGvTkNWvuB1rt6Ta5NYMggMZrP0Oa5arNl62lrKtyCM3f2g6Rk4E1+a53emupr9rOGkw+ndSzr1hbU0bq8uFZ7gmT9T6hlkXaDu0DMEOwBEHDdBrjDXrmw96+cHy3b3N71NdKydUwRxkzg4NjmIcFiMnU2yDeO6-VCn3hiDqz1wMr8HGHn2xhn1jK+RS1L-Xw5Bo3pWDZ7CQ3X7l1NsqbjhsrATg5+qmOJm3vb6b76F-ez2DbJw2-785AB72HPtGbkD6DtbK0WvvA3b7l1e+xwkfuwOGHTwaG+zEtEq17FMdk4zPrxD8dzEWDmh0rjONGGZbfDom2x1sN00XJX0zISQiUxgqbU3EI1OSkvPUjzU2qT8PI9pW+dZ7NtjqTRtfT3InRt3SzJBl4OI9+DF1suzih1rl3T1shvTLI4UO7SWblVtMOoYMl1qe62hr46dakOOSNpqph6bpc33mGEVlhiwunrSta3vM0j2dhMAENNaoyjWww-XVoKmX6qkhwcCbfntTSySQoRJ-4xH0Zw0ws+ygy-wVrCOMINyJWVUdJ7ZPO9advJ3I4CI7SWo3Ids4DeDq7Haw8YlItaAuIvmwwvFpk4ybZrtXMgARJYtkFNuoQkOeXZ1SM554-FyRyspdU04EFwqVRMKUM02DsNVhL4NVlod2a64KWkVzhjGOqMggVDfD7shbprLoyy2JbFztmFc-JhnmeExTzRoMXrV+ZO7PikLCFf3Q+nvCk9maZp0uOHG2cXD7BxzBcWAnMCwc1flYvfEimU7A5pS2idThkPZJV43s5CZtvG5hgx1Yl3VGOoYnNmNJy+Z7cSOBygzJzXJVHsJeoOIQc5Lm06lZsnXvHoK7Rx0SscXSbHSdEQ5HtF0FPqVCK3lwSo2MorGV8R6JZoMsLwrhVSK6VwytJNsPEdce-y93srNbOOVNssUaKv4tXm6xcry8Wyq658hlXUr-OTK-VdmuBbPLxZGMhcdSXjb5YB1+JyOMi80C+6VA-edCO+SwzYFQqXMcqzpnWyjq+Ixq6jexuY38bzVziDadFZIp1ZhlmmY2GRuE3cb6N7m5zcJGDHet0C5HPMdQTF+1Bel2JJRfWSkahknxZLcivrSenx0jSxxZss4WvVwrvoIhY7fcX45or7+9YPOERjMLbb4y7250v9jKL-jw5eiFkuQx232ljooSYotMvpLVWX9cuB7dLvOlFrwC8VZ13rv5Km71JR8q2YjKJLYy3pXO+gsLvx3O7w9uJZyNXvSTG7kd7RbHdaXRLil7FZYT0tqXxlJ7nENu+-dPm93-70kupeHcSKxa6dRUnJH3eoJ-VL8r61-lg+k54P5d3yzFjMlWp0XiH-GAvbOZ6uznwpAKOsf2f0VXJumfDxifc0w53RWfI2+whKTvwz5j54Uks9NYrPoVJe9DLh5heCP1nxCIj0N0zuOvyoqj3e+ExxceQd76F+YQvmY-yxWP6CFRqk7InpO9pmTvpF9tMwCf3z3DmCmw7BqIORsyDi6jTjODA0D44euqZJ4ZkjJ3tP664Ip49bKfAwqnktP0AmCp1nEon-J8ODTfzO+PFaAz0PeicyXfTNHtjm4Fk-26m2kiNz8Ow8+ZgvPjUHzx71mcBeSEbBzTWMaSShecPdhvDxI8OmsLovkmWj-F-o9d9TgyXhdql5ib7I2PWEXz9l+af6IynmAip5rsfThfUrEx-1OV6CcSeMKUnly0bhq9VWHmee+RJh8HtcH+ILXtT0HD8+EfOvP0NrgvsTMIrOniw1maWoG8HTAn9hoUQ5+q9w6f1B1hb018MgrfvPa3jr5s8IqpI2D7tnR5OdVn6eSvgn6fZ-kVsqPHPh3+LT+tzlMfG7ujdL0Fky8EfHb5tsV74YtzDpjv+1J1ZV+7mxenPlV+TxzEY9vi7vy3hDxl6e+5OXvHq0D5x9-Pfxkf-X374Z9hdYjNbwPujzN4XBihlwt3yH7COh-sfPI63+HxnYKcEUGwU0w2cM4gPce0qvHnbCj-p8Rehv8sP57kJmdk+azXr8byz+m+4-vKDXg-IT7vqtfYfAvtu3IyXjgWBneZIZ2d33rLPpfsXb7-x-l+DfyrZFAH3bIu9Y+QfguodwOD18e4DfHiI30HB2+JRrO73f8315++nS-v5PRG4D89+km4vV36wY9f99t6jZS3w36t88ih+dwxR5zMsz89yds0RXjqs763MY-IcSf7H3jlq+KCDa6fxbyyIHTh-ASwYlx7T+j--5Y-0Bj35r8u-OfU-9XmpxD4GtZ+1jnoNv4zaeJLSu-TvmPwz6E9M+gfg-nH1IwOBzeXuSn7n1V1b8F-2IbZ98phTL-fKK-Nhkb2d-s8D+vfrPnXzCATM7-x-jqCgm+k1Tz+wv5-2-4OZiW-+7RY3mLxr9vfbhHv9yyfHyf8jEPkS6BCgLVj5BDzPd2W1CtD-2K9F-BX1d9oTTF0wCRzVf1v9tfDfzx8m-QP03AmwLIhm1T-M2zvZe-VqUwChzbAMT9CXPANT8OfKQi59n-PkX2h6ZKpkd9P-VAJd987FEyMZQzBHHZxqPKr1wCU-VzkqxCA3f3lgF9OdWmgo-Bfx78l-XFgEDobIkEXANAphCr8JvGdym8JA4LgacWAsf0gDWuDgIC1JucgMVpSvIAIiY8Cf6wcDgApERv9bAxgNc40-UfwJ8ZA-OHMCB3S2GQDy-XgJZ8f-LF3to6AlwIYCDAtPkb9PAiAOdcLYTcDnUuAqwNR9v-GgL-8nAjc0ADIgof3cCR-TnxMD4goBlV8-AhQO4CUA5QLQD+AjFw9AgyeoDqC4ycIOyDpLZP1yDguF+2kC2A1rkZc-AgILP8ggtH0k0WhZoPddVbKILwlzgcAPc9vAtLx3M9YLazasVdRQJ4DKgvgJOMgPYYLEDXA8YJTljqKYJS8ZguHFfB5pLhlNkEVa1R9swoI5xFd2JDyxxMCZA20nZ-LIG1UDI9Lu0+9Q1WTwisTXdhAtF9KPYIOB2XB2zqcqgoz1LI8GHNSIYoQyEIawDtHXzyYt-R0RYYfeEwAp9ihYLWw9J-cExDEj-RM2cs9AqWSIR4QpqwW0u9Eg3I1WiFPGW4vMR4LbQBHafWM9XgPHwOAVgGBzhtD7F4BOoXrOF0QJqHf71-smHF+xYc37MAPM9IQSz22JTFXH0i9nuNIXkQ+Q9-XO9oXFQMVDr-EYMbdfgtwLuMZ6ekNEEGEC+DwcLqY+17BT7SYVIdESKDzZCIbZh0dVTPUUI2FxQhG0lDURaUMV9i7LtSlCFQvvx44zLFUO9Cf5egJaDa-DVHr8+bcoLZ8UjeSSfIzgEeAIYwaBYH7A43SG3eAG8L0MyonrQUOkQTPGGyDwLPJ0LptyoeRF1D-QyZxdC0w7ULGJlQ0EMZ9pxZnzX86-CMPZMI9RsMm8U5DMJNCLqM0I2FgHbKy+tsrVMMtCD4A+xzCCHE+07DAHDYS+CpQ4sJeMGiMsMr8JPKsLWCawjX3VCfg+WDv8f1RN3tQZwwwLZDuQuGy7DzhHsLnJQHd3ykJywhjzZD6HF+0BDMwqGxFD2HC+mnCFwj0PnCXbGUz9DZwgMIiCgwzIIS8cceP35pdwtPnbCDw4hyWAgHBh17Czwi0IzcrqR6yHISHZ+zZZbwk6mtCyzOrhdCQI5gxNl3wqcwT8lw18LVCtgnIPX8JNcMNdD0A3OGjCDgWMOzV4wghDOBo3ZMLs8v8S8NwjXjbCOIisIwsPEdX3WsN9Dqw5f0EjAw0YLnAtQq7GWCiwwcKbhhwth05DLqcCLetJwuCIIiuIviKoj87WUM9CeIwiMutlwkSNXDSIv8M3CHdSiJwjojFB0dVSbVkJOp5I-B2NCDwtiJuQOIwkLnDNIyyPbljDTSLcjvI6cyEjDIhkOMjMfbYLaCrsFyOAi9I5cD8jZyBCOuAkIyCJQjYKNl3vCCw6SRbCCQ-yLwjfI6KJ9CdPYSOCjRA0KLIiGw3H00DZfSNC8jg7diMxtrwg+Afs7whrDgdhQhB3zVgnTyLyiOmfCIEivXIiI-CcAsKPIj0wz4h3CuoowFii97IcMNCj7LkP-sVI84SnDuIgCzlD+IsN1Ej+o9SPyjfw8SNaDho6i0Wxrg1015poVVRExCaRKIQCNGnET028dURoS6sHnehiDkzyMHC0juHUG2mjwaWaKUj5os+1UjL7B7GbQ6ou+wajoI9COfssw1h3ftECT+2+hB3SQP3Dfoo8I+E0Is4FgihMCBwiMArdcJBsBQ5qJtDswhSNzDHQ1BwoMEIDB0BjqoqaLkiZoxSMIdTQicMWi0HcmMocM8SaLP12wm8OhBwY+G0hjHw9jU4cvwisNxdgRWjDejYXSR1AEW3ek1FixMdmOAFTvc42xJZHLrwKwTgpR1BU1wtRyLctvNWJ0ce7L330dENQx0r50RXajztyHTAU9xqDJEj4NJMf1z8cZQiUi1JaDSWgG1LaK6ySVknZ-XJDTDRQ0KjFQzqRSIGtW53uiFRB52Atl3UOOXtLnCOJ8NSPQ1xedQEN5xFjGxB2MiNidBk0lxAFWjxCD0g--0P4xxRExjjWw1IzJdy4hCHJd4vSlxyNM5SOxxspTOcWFN0FYII4RlQRcGLBGg2T3IsP5WuK-l64r-izjInFuKy0u3IqIsk95Wc2ZNjdC2JXDS7LiSbE7eGBR5NxI8N3HD54qRVHxNo193PDarfBSz4CbOCXFijImIyeBtASKIVljTbPlglK+IGOJsTcdM1PsgIy+MFNVFBCGZsoIc0y8webUuP+MXFEZUrcQ5AQXH1RwSB0di3Q2+0qxj3f4LzUYQ2BONiULad2M5+dO3U24qXIuF9s9fKhkElmcb0Q1DLLKYzR5cNGeK+dtI52NBdLVcFxuY5pfWMWls8BKHVsbDAwwuJE3NSEhc6qbeLmMUwrUgeNPwgOLMx6NUt20V61dOOxiE1cSSMVy3P-jrd7JE72bdEscLRA90Q0hMqpNLT5WYEeg7XWtsj3DYXfct3M9zdlSlXoOvdeNdi2st73SnxlEVFG9iQSIE9CxvdDLO9y-dihFgQcJbE6iLfdW3cxOcSTBSONahL3fSxMSNgmKgMTbnOZT2UAPIJL0TT3NRKL8VTZS0uU2+F9zDdj3aJOA9QkhOL9Vg3VS0g9APEPT6B0POFUw80wYv2IRMqDoJuRCk4XzvwMQ31X6DVg8aOcCtY6T0zAzI8rE6DTAxVF58G1DTzb4tPLeIMjvfOXwGCB487x2j8EmTx2Cww-YMa9Dgo5Ej9KIigJYTGkrIJMjdo4MLS5JAjpKKDEhcxA4J2RaSMCCGkgaLEiJk1pMkiu+JL1iDpgroN2SVKdYyaAUgr-16jio6v1KiQwzKJzgZk-XzmS+GIEX28IKJ5JGSXknQK18pk2b0f8bkzpJyEEuDgH2hKpEEUOT6k6OyFjV9H8OaTf4jcIuSjVSFIODbkv5EnBRfZ4XgCi4GQn-hKo7vxRT+Et4VSj8YoUNtCcwpBxJipVAALWSzksYPCiu+cHy8D8U3Rj89CYfRC8NFk6wKoD+sfOOHNu4usPEDOU-fj3htk9vRZEEXYeJzpbYPoKWS8yIKLrxGZUl0riK4poLZScY85PBT2fXFNmTeU2EUxMlEYuI9BVUpFPVThaVx1ZSSo0yOxTpkwbHlTM-RVPqF0EjuFtThU1INsC84ocxQh9U51PWT-w0MP+MjApN0KCFUhIKZpSA-9SBTjktIKdUbROyNdBMjMZIxSsozUONTcYjwIKCeU6FL5TREefSMStEjZMyQKgqlM1TzRFl2OBUo8F1eTdAyLz2iyo-AJiCi0uILjTigt1U6FNE7O3E9mw5FMoDUUgPGqxG0xh2bTQU+sI+TQAr5I9TeMPlJ0huQL2hFdK0p1COiXVMLnZd3VdRM2MfLX1QAi0U5BOeDgfYKz3owGfEHCt3EgjT5MOdCGVssnTC9TR1kJbuzrSaU5iOfs7I+G1-T-0n9MAyKotyz8DR4lZJPSjte6COikQ1CFYYlFOfAeC1nSu2JCjII6JyJcSZ12QobiB3zOjj0gIhuoL-RWJEd84AInYpCM+RNYShUZFE-Z1FUk0ljnJaWJtg3vFQRyhkQphKFofMQoxqSj0nUJWS74raJ992k-SLLtykt4AvjeMggVwcvoumLHDDwxmKeBu4+WN31Nk6iwCiCorg2-TgMkdKpjcY-UIuoOQi6npjxw5CKZiBwgCwgy2wtTM4SG-dQIpScQHTPEUwIpGPkyPrGCMKteQ8DMjSFwK5I99rMsMOzDT-BzLZYnMohwWiUY7mLRj3M8giUywQK0IhiHwtqL2CxQ5+1Jj9oq7HyD8ovzP+MAsuzKMAgs2LM+iDM0cI7C5MkzIUy1IneLxiMIvmMSzYbZlPR8O0iiPs8sswGhyy9PezNkiDQ6TMMzZMiCKYjysszOgceYlqIZSiYplJSyWU+dOu8lQwZNEyCEQLL4yYs8EDizeYhLLtCksh0ImyGsqbPMjms2bNNI2s7TMWzPMz5LlThMi6TmytMtDK8z3QqnSozxAS1JjByMqpwUSNUUjIEFnsuw3ONlYN7y9NeWdjO4hOMvHGYyPlVjNgyTJZhI1TVCYpJ4yxol2yWyUeG7KjMrM-bM4E2HcTLhzGVa4Gsi-o48LBjIsgq2g9ts+lARz80t3xmyRMg7Nsz2svLIetscuaNCzcc8LJys+wqL2izgYxhzpSas9bLqyts5+Ndgx4n+wYREY84TBouY2lOqy2crtReCM1PHPZDxhVBy+thQmMPBimY4nIy0Vo-LLAdGsrZPOyiFFQibh+czHPVd6cn6MZzkY1zNPCos0FCWyPoy6klz4HHnOJi+csnO0AfMzLNRyDc6nKOyM3TnIdzWop3PGz4bVLPZzJM4bIJioY+0POF6s-nJAC6NCnIuyqc+bNyyZI+HNkjOQiEJNVxhN3LLJo8zN3aiL6QXL-Juw-TIVzbPB8JVz7c1SPVycxWSMTDzhTBAeBxherEYjFwFXJrpNcx1J2ym2REL4SNMuiMmy7szKKdiKs9aNdyMQPbMpy0c73OuzMo7XObDtvAjLK8iMxjJIzuyD7OXyKM+MmOQaM70wkdIch1PjtqMljIOJwuAHJxQgc01NexakiTNrMJc+LMdzGU5LODzB82qPMykcqzxRyp8r3J5Cac1PKxy8Y5SKZzLcgnP7CPM9-Lny-fPXKeM5yb3KHzj4kHlNyjM0rKSi5ciLJZDrcknPTywAh-3VVs82NzzyG8gvO7zDAr-MTzp85PL-zh8uxJoicci3KmEQHXK3RAa8mKLrz7wx-LGzn8nHNjyN4F0VNyRc1EHhtUI7mKrzVs+fMjEw8tvOPdG8g+CWAW8wMkTCWCuPU7zMEsnS3CE8-XIb8ujBbLTzJCp+zEKA8p-M2yX8pQsEzAIjQpgLNMyrR9yBMiaI5ymo-3NGyzPYwu4Lx8ipN8zPcmzMoKbC3qMFl9CkbMJjnCvPJMKeCtaPXdUOPtF9yUY+SJs8wECvIHyq8tXNCLNwKIrLymVCUKVzc8hIqfskiy7RULRklTKkiLCrJwSL6NWfPKiUWaDI48cM0IQ6sq7OZnL0cnc9Jy8uvMOLmZV7KQnXtGTPkNZjqCjxLtyRC2IvPj4ig+ByLys9mABjzaUnPbCujP9Ktz4bMGgcijQuaI-sDjOGLpzAC5zLKyQCjAu+twHRfXadwE-oqqyH8wws4KXCiULJjhgCmPNotcu3K6yispyK2LUCgbMXI59G4scB+M3wvqim4RqPDz6UwIuIK-bdv3ekQUweNlj+HORJezKMx5zEcviuY3oyjpV7OVjPVS1FjpFHHFGUdTkpPnUc5HPWIxLtE8NKNjmYowUH0+pc2JUTVqFA0ATKs5NUFto4htxyQU4xGVdkGSpON2Y44+oWedPDZkseyVWNniRdN5IeK9Y0XNIODSMgilygUp4wA3DSiXRtJ1SdUyUu9kfUvqy7zFFV+NQVm4vs1MiAHduP9pag0eAbjjTbE33SonGgvEKZbNOOJM5zEhKLzvwvywRNpS8vDAyw7D0ybjwTBcXxF5zdlIfj14o0o1LpTQKLVKkbfeO1NImQmwQLZc8z2GKN44PkPjb4pbJJtdEy4v9K7TT03fjm+Tmw-pyJVeP5sO5OlwFKQTQNyWY9RQ4ozjMUjmPikN3GBOhDYErNQQT+3TdPFMkrQIzOYTS3Ix-1abLjNAtbXd7nMzGXCOxNzujaY2ITSrSkqMiXFRYwQgRcdhIycWsyMIXBxMla1oSBk7-Oktts+d2opF3SxLsdI0JRN8TB0w3UPdcy5Ms3LcqMJLws13E8ug8zy4pRVEe4mxKvKfSzxNvL1lCdzA8FqO9PejTy29y3KLElxIvdn3QJMqyby38vPLMkvkuCogKyJJAqHEqyyMsfE9qi2VVcHFQg9LBKDzgqzEhCoPTZlEJ2grckqJJg9WFapJHwSkwLBL9h-UWmIr5vbjNpClA2tL4ypUoaJ1yBZJdMkMifTeD58sMzu008LCR4x7hk0hipOTxkw1I5S0s1ATYrlrbP288x6fFRJSjyw1CGS6fYFLHyW0sFJlSX5b5ID9fk6Soy9ZKyVzXIlLHFRzxBKsdOpTj1WdOlTxK-fndyY04tJ2SgrRCtBLTK5ZOEqc0ttKrS1CgRKvztK81L38O-ImiWQR0+1JsDVKyyuYqSCq7ERDWAktItS9kyTApw1UkVPHT3I9FINSFyyZI0qHmG71jTPU9gP+Tj-R5JTyjkoStsKmk9KpaSxKliquxuUntLyqzAhNkEYEUlLjtTkq8yrRTNgsNJ9L20yKsS0fKjP2XTYRQlKnsLCflMXtFKpKoDSx86M0jyNs4ItcKoEtIpjLwq95MKKu+ZgLsq6qwaqq54yzCXgkqsSaueSw3JMo4Kgip4BjyTcTfwyKly8qq6rRKiSPHzdfa5LxTYqnarRsj4-KyzT4CkKtFS9CFlXTSOYTNMyCkCdypoKeqtasUFo0owBiqHK0tP7TE0CtKHSMNFyqhzc4ydJwKCEGdKdS3kl1MeqhyLSoGr2K+8DLSD9Q8oPdka4qtHTXK1NP+DgUTGpBQ1KudIhr-M2yuhrcq7aqV9V0zQnzAyAqDK390Mx4VNjJLU6NqLDbMMiXy6My-2+ymM9fLkZz82J1XzZoX7KuZaMhEoPzL8n7J3yT8gSTwT7q7iqhzwpUithyqo47IgLiQyfPIKf87hKoLIyodykzHihnIZjtii+3AKyquT3wCLazQpZrvC+AruKDqB4pHCni83JcyXa0PLdqLMzSrIKva7LLgLq0vovztHrRGODrnak8NAKpcrArNr1Cz2ssKDgWOsbJ8sxOsdrjMl4p2LmQ9Orfyhs0QoCLZq3nJCK3CjLIDD5y8nMOzfazrNLyiY4rKAL6CxTLYKuctbKML5qlMuqqu+XvKDLLs6wtbrJCgOo7qg6p2pLrQ6m3N7rHCwErmrzql3KyqFwA6z7zU-POqijdCyuv8KI8-mOdy66jeumBFwzwu9qtMyerdr4S8IrcKzsjwrXKr66wvKLZZVDMRDqirDxVl8ferUrpCKN8yHspAnq3lATfevW5tadTdClrena6PaQLg1TmpUMRMHS3g09fEONy8JELLnr+s0utZyoa+ULtr-i7nIHq160+p+ZoM+kv1qw-chAtZvXTPFHAvaVnSJlj0-VWnpgGp+stqGdIfNtVGOITPYbo67zPDDuGu1wdIo6mAtMLe5b1wtgJAbMFcAMgORtaB5GoIEUblGhRtUalGtRpUbMwbOqydRokp1VceVCSugLJDIDwkbNzKRpkaNGyxvUbrGzRtsarGuxukaUUOxpsb7G1xpcbrGrerHrXqYvS7Ng4-cgIpbXNEutIfYmhs3NjaOTjorac9MPtqRw9bLBp6IyRESjF6mlNELiHe4DBi4bPNzocD4BuvedBmZpGQ84o8+1Qj6sN4CGKaIjArkz6TPdxTU4UnRvBDcC+ssfD-yNhwWBgsu8IHZn03hq1cmyg7MhpFIhKOqw1Msct0wwKGGEpAfQbppxAdSQL2S4huKZr8s93BIOoRg1a9MaL+-E53NFnG7Zrcadm9xs0acqt-xulJGgJy3ydC6ixiaO6uJtkKsilKIzqLmucmEL4s0rJzyoaAVTBAvsPxugRCmulgYRiHMpvtDNherBpwGsB+y9kamiuQ0yYKTTIAy2os4Cfj0ar5PKzOm98qAb3Upot6a0c-poupBmxdIT8RmhKv6TcIUZlYrKk+lUFx+OUGWiNwW0amWaBFD7xKoOufaVRQ9m1lt2b2W9xsOasMDxzESFYs5spqPay5vwdrmpuCzz4WhhwrrDlSN1FyUothzmBW8uYHOozc1mtPN8m75r8c140Fp6yXmmaPSaAQrbP5rCqEOJBCoWhppsigMu0PFanQr5IHymYlFofdHyDLWMSsW5YrhtcW3Jp7Vc7dIWJTxESxAWb5EGZpcRZYqlozIaWspKAYVmkKzWbHowoRZaOWtlv2a3GrlpyweW-EmgaW3chv2lEgvDl8Rx9XpDDRHWhP03Ns2m9F8Q8-CKQ1bGQ-Nw7qQWhYFJUO60eu9cS24lFzbBWwrNibRshJrnIwWots2bm2hwFzbV2ZbMdUswxiIhDJEJ4GTCnczCM8C-62ZucdAqwtqIQyK-+h1dv4yBqbdoSue3pxMMswUQbD6VPTlVcTW-NAik6rBrbzmcxgsJzJW1ARWzq64+qDzXCneUrsOUHJGzRSQjZzN9CKNothEyg+lC6LEXF6Imxba6JvbaZ6oupQLsGhetsYr7JetOKnCqPJIan2mGLWKC2vgs2Lk6+etTrdisAv2NwjMst5aKy2hwBam4eI0ILJ2-BhVzWXCYreKKHV6L9q9M+XPA6zc89vNCriqPFejpirNyWBXmidsBa9W2EBtaLqGEp+oWoQOyI7lM0RyB8QO05q3bzOOEpizESirwQTvpXWPRKDUSUCxKRK7WNU6gmhRw07gfYkvY6iDMkrNjTWLt269-KeA00MZcngxdjNaSxwvMhDL2Iux5MX2IXaDksEo19NmuW3udGkG5wgqf29hGiFLSscV876kZkp2IhiNvi7cou35yWJ9S9QWns60EF3zKgjQsoDcHxMmqtt4YsVKE79WjuIZruyu8ze52-fssQT49W0tfDJpMF2odtvVYwX16E3h3qs1ajjOIzZoZN1DITmyWpXzXs5WFnLtPJuok7f8jVF4SvG9V0ETfGtVvglnop1mm6Pi1ogY6hW11uQK+si9oxAwRCZhI1YO33MbSCutVRI7eOzbKIKnwpUOUZYYtDoALMG4uqg7sOsuotLCI1TkxiCO2zpSbDuggrXqTu2rCo69umEtZxVOeNAW6M8JbrA7HIiDrW62Ohji27LOjjuA6uOucgzzcCrPN7Aju8jomzNu2zhBKNJW+pnNS2woEAb+8+EytKMuo4urVxUADuVSCXHUvJN7bauKlL8XA+TFKMg2gLp7lSvuNpN7XAuzZlQy9cXZ7qXcOqVSRSkeJXjnylHk5MGe5eO9L7qrEim6tu+iUoNREoG0vIl2RJPSl1faaojdq2rJu16tegt25SAbA7yilv9DnIo7s3M3p17zevXuyIa3YhEV6G2CRMwU6tc8z4jzMjzkkSdFOxSx7xO3NIp0DqOmtdELWvH1ajcHUcXJ7rFaf13NsgOyU2Mk4yL31rD8xAnQ8PqUCylp3e+tU+ypHFt1fKHlVFpqKcWfco0SKu51pSSfyxxL-KnK3Cqncny6XtSSvE7CvsEV3SgWr6Mq8nNAqy+8CufTXE7pWb7Kq2ylMTR3bxJwq+3MsTQqDGnRLb74KpxKH7J3FFwCSYKkvon6sKqfriSjKv9zn6CK2Cv76P3QfpKU8KiJI36F+uCobwqkmiqNr9wcivDaUNCVrJbdTU-pbwb84ZJTSgA8tpsVGbUNJxrZS11P9JJKoew4rPYLivVrsy-pP4rdPYKrarP0iyuxrW0sGs8qiQj2p-6J-N2AWSUah1LcqKq4bvBrC7Fz36rm-fKtqbPOlAdCr76xmqsrh6mypwHA-BfVn9Eq1qqmriBlatxqz68sA9bt-KFNhq4qgqrxCiqm2p+qUqzdq+z2u7aNBrqIzAa8qe8igZ0qsQifVdcT-Smt4H2qziKEH0Bn3syrrK1VQkG-K2QNhSmq5Lg7NaBo6voGoB9SrUGHmWqrYHe0xVGRkmcXsrK79BlSvXK-upitWqsBszEfrjA+yosGCUhsCJSxmxDwFTtkclJ4HwBxisGjnBsQZxwNqtmo8H6qxIRiQ4JQ6vsHV40SO07e+0QbgGh3dFu7TzBmIZyE4htYrfJX+1BECGwBugaSGQoj-u6rYB0H198NB16tkC8hvaqejSuBIaf6NekvPW6GCtzMJzmC74EDI0kzqoqH7qtIeqHyk1z2eqzUuoZ8Ct41TmC96CQgd+qMGs9pu6Ohu7twbd4gYegGRBqobMKKCgmtwGGq-7ocwLurmiUrKUsyogGOq26sGGW+qqt6qtC2ofYH-K5XuPxS-OQeCH0O67sg6Vh-HJw7y6otuEHqgiNMgLr+rIZerHhrQZe4DepMxaHSqznpIGIq5muyycq6IY5q2ZfAB8H+ksauI9FKquP9SDBsofhGwh9IfKSzBsEc8HdGa+IwkySmEfOH7Cq3O6HAyXofnJrgM+JxbX8-4eUGPKoEYXS3BzauyHUR0EaZIbBxmywQ7B1ocMHs0zkZgHuRztMiG7+-kaJqXXXUwxtFwGkepqvOkiLuqbhh6qYHgszIfcGtqxUaaQPqghDVHUanHtCHGBkwZjk8G1gbJGchikd2qySoGIKszR1AYtHsS7UeGGdhiYLGHBRn5M0Ghrd6oTLu204foraRtAa1HUh7YbjzLWLtINGFRqSvOZUOk4fFa3RogfDT4cCs3XbUod-s2HARtpPaCWBqwYmHwRzzwe8Sffn2e8v24cH38vHXBIPQEoOhHTGFhqBt67HBy0c-63Cntv9HfKyYY66WS1LFdtItA8zDGVg2EYRL02vrrUyUhjAZjHQ9doORHDRpMYX1IKqfD7tQGDmXmG+B34IriFSxtLzHjBsgZQ9SR0sfJGLUwXoE5AFP1O3GFBqKyDTme4xnKH8xk429HYx9wN5Goh5cd-7U4ouKdKUSURjxHEhyobhFxSrF0PGmalwfcC5Ru0bPGHR2EWICBoQnCTS3h0oZ9KDaZIYBHXx+cfdqzMPjr2HKBmuLDZJxG8dQn8RkCb+CU4OYqBqIJ0gbuHTXD5vGGAx-sbhwSazoURqFK7Ycf6Jx6nvy7-eoEMlTOxiia-6BGwtITH7RgUdYn4awcZ6Mo9W8YuGJ0lCvFTaJhEagmccMjoQHHURCcwEd0pzF5qghtCaGGMXPiabSiuowcgnwhq-rxbexwmqTHW7W8nXT93HLq3St-XSYAIv4mbEQySmLXSRrcuv6pMnp0sybwUP0ukbgTay8KezU4Q9+r5qvbJzF+te1VEOn7VnbyZlhYU3mVxCoRtBvNLEcufIRDC4sPtq1VJdmka0inSJo3TfJ1uLttTcW9Mq6CWl20PaJzaLTCrjxmqLQ1i+6nrAmJUxnQqmXS2+oamKQzsrDDdRqXLQyNHHdr2qFlEWsCY12fDOF4M+qWOnG185FD8SFJzdEAHFakWGVqeJPfLoz1pxaaVqta0HNPzgoeaYYz9p8Sd5YH+k2v3qNRtSYY9RGkovNbzm26dciTs0AO0b6nXOp9q46mTtPbwesLJwb0Y12peniR0gqMbPphlOemuEpAt6yAZzofpHcO5JvDqP83PIemIZlup+mC6mGZKyIe9ofQL7u9YfwaVou0r3D-p4Avhm06h7oxRXu4WLO58i2kutHpgYse3ryk7QoFaNiz4dxm0ClnKBmw674oR6Ma9IrYceOj7v46gSu6ZHrii9Gd3rgeLGYw7WOvGZ5nMCm9vvrBZRHp7BkekWZjc0el-OGnJgtGaAavp6+sxnTau-Oo7-eg7vwLtZz7tN6op3bINnCejGfzrTZ-mfNnM1d5pR7RZjbN1nGZ8sE-GkRIbtgLvp52Zunmp+iYeYYJkAcNnIZ9mdDmJR4EpWiaZy4bpm3a19u1GqZkYeot9Rxusvrsstmaq0JZ1KrFrlpiWsnH2x7fOWmyMzfLk6tSLabg5Va6S3j6NamWuPyjpnWqhKBBjab5GQ2K6bpCXZsOcRHfmh2Z3qRum+pBmLwt6fgHwZ6Oadm96q7qWGvhqCNRjfhjOa+JJ5y1g+mZ5mWZPboZ+WeWGl5-GbWHR8+OcLmGJzecdnt59BvXLsZrupDrVh3maRn+Z4WYPgyOm2eftvu21t+766qWa3ng5ueZArlu76NW64Znuvgj3u62bFnCGH7uE63CxtsDmrCiyLbqmOsHpY795-6OBm2h5+dI7c8t+fhsP5xFqZC9ZzxvUyR542ZDnb6+HqwXUe3BYE7HmgWZo6WphcAvrn6mOr-nZZ-uZPnLJvqvPnSF1+v5qUZ1eeLmHs0ucbmpxmEu28q53aba6u58pB3y-spHikXAcwQZMRDptRLByz86uc7nzp7ucunjavubjnV4k6q6HPqxkZ7AtgDYS6y2mx6uznKw3OdayxMxBY+GF5rmcvbjFv4dYL74teKvaTFgPq1bHrVkbdb2RjFBJmpW0HpW7YZ8ma+Ck5xQaOR6ZkvuGnbRqOcdn85nwt3nOZuGfvnlZ16c8XoWtxc8S5WvoYsW2R0wtqgOZ5xYyWfhgme2Jols9CMWEZvvt8XFWmiICWdgKxY7zU5v2r1m-Rj3JYXWslJbHm0l8pfJnMlvYr5nMF8BdfnIF-BZMmGF8OYEaeF8escX55smfoKRlxGfuan5iZZwWplifM-mYFysicWVlu+cqWj5oJTAWrZyZe9naF6Bcya8ijpeDKuF-fmZnxug3P6WTZgxdF6DqLZYwmdlyYL2Xblg5crrp6lBeAXIl6peBiqFr2aOprl-5cIWr1OJZ0S9ZuBbsWC0t5fIXx5tefOXPZiBauXKO2Fat6E51OZqXCzEdpfntl3FagX8V2Zf80EVk8qIWf55JaCX2Fj5el66lymdr6Cl5kaKXAlkpYXGaqhld4WlljFbsKcls1vZXkyzlfMXzhSxaZWBclZJSKnuNlZXmOVpkalWWlwMmSL0oAeawjVC0GYiiBV1mcmy366uWpFZptflOmkS8Rfey5azRcz7tF2Reoz5FxTr2mrV1Rc-dtME-lTQLV5Tv6re5jrJZX05nKfNrh5y7Ixzrp5ZdQXF5xWe8X3Fieczqh3ENaTyyF-+cGWjllOpOWH5jZe1W8eEJcWG01rDozWsl6mZN7HVeiPiby81nLmLLqJYutq57WlefLCZ3Cd1y+GnOpyahV1NcjWXFwGaLW41u-MaXCl6VeKWujGVsNy2Fn0fIGFlpNYnr3liNazcZ4G5oYiFCoOdnne1zZYuXyV6FbxWCFgleyhc1tsJgc06v5e3XWmwMm47wV85c5ymQvxZZHPoqxaRax1xjXrWa+7+cnW0ctFZTXVZ2CKPmic1VeaXb12VZFW+175b46KV6Zdpqd1x5brFkV3pYLTL58NeFWiZvtbrazFv9Zpj5yYdcELZi6dZzWS1thzLW21uYsiyFi9uocWzloDdpSr1ppf8X-10dZlb2lhDfqK6V32fnXX115dlWr5gkYwXOFvVa5SDVqdfbXuN1dezXgl+VeJXcGVqPw3R1wjcqa2QmtZuqU5hjbTne+1effGccf2dXKOG-zJSXjVxL0EazVqxXlrDDGRfuzhlDfJ67+W4HLkWVanada6lF4zaVRxAIQG1rHe3Wu1GlO0b19W9F-1cVXfSuXIPmlZhkf7WuVwbLXXsVy5c3XKV49fEWBFmxYDmUV5utI3Y5iNdBXVlwtdGXH58ZfXWfl0Dd2WotvGr42KC5NeZXktiJdS3l5qpZC3MtsLY3X88yLZmXotz5O6Wc5mDYS2x1jjc+XKtz9cRaWI8YRabsWzPNJW9ZlVo03+G2DdHmZ1hjbvqyhvTM0yHF3sD63ligbefm9Z55ZIXFlqGcE3MVnzeHadhGNfyXf1xCNgWCtq2uw2P1zjbGX13OmqkRu1wLeQ3r12NfHX1B1ja8Kitneevm95qNe5m9txtam3PlmbaNm5tpYAW3ZopbYBa9Z5hc03WF2tYGX3t9JeGW0t9ZZVnpt3+Fm3nm4HfVmhZsHeY2CA6eYvm2t+DY7WUt45fK3TlrjeR3ut81vm2IaRbaR7Bt7HbbzE1wrb4W5lpmZJCQy782Sm4uF9vVl5Wh5zAazbIX0+h2SppbGYKe5ISA7MHJBZrWZMnGZAW+NOHtCmMdy2eq3stiLfC1jh8PEOXO1ipZJ3M17aQOKU3UnrBCGEYDeO7TesDfoXxFwHt6Lfp29rCWgF0rZDr4va3c47FdwWeV2tZ8Ldq2BYr3tbHsov+QhL46k43c2r-KToc9ftvWrEXUEnWL07tHAks07NYqUbNhcS1WPU6SEfDyM7aOu8qFrRyUxyATCDA-RpL4l9TQobO+oLqZKI4gLrL2S45OM5LvZbkrVFK9zUSL2NuIvsxbmXbdcCmOXCeJrUW91sRRdrSxnsDTtlEfaUmlSx0ol6kTDqcfHwJ1ntlsVSx7iHLXth0uJ6PSwBV6mGNtcetTbxKrtS7lYKcqoTI2AbpG2YCyL2h2bYMbrW3GVSbpOlHeoqdU4+9gxQd7PV+-fP5fdncepibPYIv0KzqHsGNDoaUPrcUbe76mj7LiWPpoKm5uJyorb+2CevzQGi-pp8Ds4sZP7YDhDxSmzh9UeE2lBqMbnGZRpdounmJssbS8KxmHxSceKvpL4qWZsUZ4nztyUZwOVBo1ISWoCmyf2Gukkg7Pl9K51znUTKsieAnpezCaT2CxkSeFYCJyQe6TrZcemFJ4k4ypGJ5Jh5f78sJ2FzfG+Vy5IeHzxwNQr71UOQ8jHrh6MbwOm2YsZhr1D+WBLGkPA-y9XqDiMdldnxo8ZZ3ywaKvZrFR4avHBfBrEbE8Jqyw8wPNtjYdsPB5iVVEPAxgceeH8CV4YMnyJ+6sLrtd+Hd12e1tKvoOuRwsf5WAjlicghzEZNy6cWxj-Z2Ma58ybom-Dv2bUP4J-yrFxAmuYd4PxR8ne+2JVg7ZvW0NtpYYGuxvWcjmjDoo6V97hD3Ge7DdkCFxHtDs2fM9uQk7ot6hj-N0JGrRxhd0zYt1A9smfx-G2DG9qno-KOaDv7b1bZi1h2NC1VHHIVa5hDkfiPpRxI9QFmDgg77GiDuHAewrXRTXxgFjsI74PA1mw4smeNhvya2vxxMZmOqB-ZMFFejybacGxjuw-+Dht0w+OPjDqYYymqpbgby4ZYtOOAPipnvS4wvN1O04nW4zqbCCvg0cq9a91-3akJ+ppYNdnBsRtYjrWppHR77cDuwMcDhAgSqzsETjfawOU9ezSt1A9CFaGCVDrsqoLvgr0ZqCZ9rqcttKxXfb6naTgPSctBpv+Pp3Ki-mrGm8pCaeFq8+phpmnxauadtWFp11crmzNsuYs23sqze2n-s-fOkX7Vkze7c25lzY7m7Vv7phyypoPbniydjrex22Gnpch37F8bfRXCdx3fTWYj9LazXvDpk+mTGdk7YE3xIyI6J3nTw+b13sl1OfROowoZbK3Az2I9ux5VrVfdPGNhte7Hjt+4fEaCd2HfDPidyM9dOkd5Y9JXsF1Xdq2Ld6joa3yo-46oOmdn0-Qmb554tu6Edh7cA3Qtz3Zq2vu3Lfq3tiUM5tH0zgM4C3Ed2vKxXGz-M+bOj11s-o3qT0sN1XM59LKTOtN9jdTPaDt0-J3IVnFYi3Czr+aRWpzqHdO3itybcoXTdnWZhW8twFcU2xN35rPW8zkDeXOWz8DepWNc+5fHPHt7KvXO+lmc-0WKF9eabYId0bda3Xt9rf4Pj5uc93XRNmM-lXOl+nfU2klyiu2ydN7UKEXH3AzflOzpxU4ezJF2zYvzlFh1cc2nViHO1PEL-kmc3PV1zd76Q96WqYm0DrndnOczpBwGPTe4Y8t7s3Trf-PIN7-tx3SFsNZfOhymYuMyus2ItxbHQrrPk2I9248POF+wBZl3b552qiW6R8VZ-WUN6jbqOANyPSfX05vE4EXDj5rdtPUV58+832LtkK4vPo7i-oWpM-i53Ost884LPLzy3cTPntl+orPfz0+LHDBj3Xtou83ei5zPFzr3cHPBOq85E72z3TJEvtWsS-nqJL+CJlXaNzDYrXbI5+0WK7lxTZAvxjj10fONLlM7Yu2hyi9Q2s3Gi4yu-zy07ivh1r05e3md-I7jsYp9UpOipTxMEatr-HzrIO9QfKFCafO6gwYbv6uoqNdWGyY-AvapOOqEa1XERuYvdNsvy6ux+0Nt6vzC0-1jaoUYhfgW8poOPm6AmmQaC9BCF83pDHDbMAia1nTNqbb-TFtozwNdufH9aNzPts2uB2woE6OMjgWX-Iqpkhqo2RWrtsSXcerMc3p3pvy8Szy1vAqtbG24tsOuHroduM9T7C2eftT7VhzjILPb9MNq52vEoWv6m1Q3P7V232PYE7UKPY-bpkeBqKp9282ixPtbC7GwG4diM+7PGJjxbOvcz6hd+XPLiy5dZ1rsJuquqG3Mbm6wmhq9-5TTga7dcmLlteMa0kyuxav8DtS8-Oc8-q5YbOb2xZa331hdW66YUqf3MOa7PK+qtGT-a6+bIRmrnnaCepRDqvZb8Jrp50DrS7OFqLuN1qPBO+SOIdxQ79PnO4o8xf26oOpkb1aDw+tpYHwLB7h+bKy8y8ZyMIqdvfnHVBYFAcw27+Fqa9rNFrNawp4rLm27tu9dxbI5+K3umMWiqZGjZW86hlb7PAltoxfB4lr9bSW5cEDbCkYNshuPby4Nr16Wj4LCtiFsxoaqar8W8ejzEblrGuOcKPY-qxkg68QoUiPNtDQThlJpJvHboDKSi8F12-u6Zxmu-uuUictt28oHK8L-W7bJjoTDO295tuus2z67rvZZaM3SuO7u1r27IaWItJtSzye9rv0qAS9odfr92fhsAbk6iBuDbr6dBv5b8G+Cb6nSY7mhob7V1hucy4b3LnEbuBpETUbz4vRv6TzG43nOzgtZdP8rbM5PPCbqFbMuhzry6tZoM2a8XariRW72vL7uHwpUIG48rvut8h+6Nlkb6gmfvKQvk9QaDuLG8-uaz7+7xuhNyGrvaj62rJPrkOs4jQyWrHEw-BE7ZmEdRhIaDzdhd7pLjhaYTPH1YfKscUIPB71w2iQcuoDmDdgoIbLdoh-yIyACCLov2Xkp3kLZDiEG7QI48iwYZaABI-CZMFYgTkG+8lgfI7ay5EB7IgLaZ4kJR78AVHmG-HN7hK6MxPwcqOPXM9ql6Ipt+Sfl2CFBXa6xsenCJIh2vQsF0T+6EKPu6hGI5B6z+7I6PG0pHiKjG126Uozl0CenR0-ExE6lsmx+sXH743Kk-doU+fD6baahcZ+FZmzvPJTUNHZtEnlbg8nI1BmYcN7ZBvfsQFbMW1ZLAumvf8BynyxUbFwuyplqe4jhaG97k-TR91oOQZnyPb09Np-x1JLdmnsfIVITimmseaPEhUiKaakFPLLGrsoST9FErUFFg9W9kW5Hhg56a34NdtMfMg1k70PorGnuJL7WsNmdtb6juzVAPbAor6fjUO2+U3G1vtDxkcyO8YxPrnMjFdLXEXQ+G6VNrpBuPrn7fOf8aHw9GTsvfMBo2fCnrk8U0Re384SWpr1Musc4T1ZAm4Jb8O5ujyfPw1eRJHg6zF28hCXcpjZI6W6B6wi68shtViko6-t5DkWBOuDvTxbxOXd4Dq1zjPaW5h7tuwGMTLfSmdpE3GbUEtHORYuEvyyiLtC65fpOxTsrv1NDF4ywNgJTZpZBjH8lt3mT6XNrkpijYu3NnSuWcVfiQW3Im0Sk3MTRvBCV4gIJj9xkuyOtF4bclfXor+rucO0K7f7kmTCHjr1gX7WzB1qQ4oD5vo0C176d7eU1-L3qSF14xQExG19hv6T+151fHX8lqZvMSL190RQG37gDfbevV9j6hXm8xVi1O5unj3b6ISZxKY9zR3xKDOjPazTjO+S1M6JzCkos7l0bx7ATyy1Z6lzprrboaeohdZrX1xbNks8Na3snvFxq3hopjb7ZEV+oa5uqt5t3aXoGj6jlGG3eZfNW3F8UhzulMc12+10s2neQpQSem6S3rGOPP7b9DYI3Zitd9XeN33lemGiqal8l34I7e++jFIo99dbj38-ce6d3y9DxfN7959yXClrlfveTbx97vfzFjHrf32X7Hq+O17ra79jO-Wmfkc9YQ-e7Zj99q4AKhMS-cDmz9-JJlIVYkrrLfhIbc2i7kKfDWP7qKqY5XaeyjVtUujAFA4BOmr7iasPKs1l+wO3n8t+UOm15O6OPpjif2XMtHhYI1iMbq4NcnsZXdI-ovLXwz9XVN0ElGnCIAyqSShXJDJlh9NxsUM3lko-KQvlT0RfLmxPqxPrmbNyT9VPNa1ubUXjp5zG9WPNgmo4--87c7fOKPrm9bX0cmy6Uusr1lbrOPTqNMluNztncYvLLKov+lC9OLlAf9Of+vmuz7n26huYH8BphPCS-1BdXt28U89SbVNB5ekMH7p6ynkrqyJBGCHy-CTL4zKu-33MsVq00d+SawHEeefaiHnI7IvtC+jUCtqSnT2HwbE4fbWgr9zC+H94AEfkNvHM3BHmMR86tw43EdrscTSZFYOgrNGWUtHLD517stH-ux6YiA1r60F2vmj+ZLDrZRQldK+Zx-Qo7HpzubMWu9klusJ33a4jXMruJ4m+pB0BMXeIV15slyhZ1paD6y65CNO7FFNm1mPwyo+L7eAyKS56GZL2o5CvQi46wie5j50eHfb3i79MX7twdZ5Xbv16QyfMy0l+6jltBmwbG3pD9+L2vzHJ6Zsfvz+L3Scx7z+fW6Skp4bf5bJvaWZSn15CaeV9sLpR-Gn9t8e1Wnsx7+-wiTp6B9Qv0oUaQD9uZ-U0v6zT9ofG4BF+XaCkS+XqZJBm27a++pdVE0fpURx0URmvvlL6+UEAb53NIu6sYR8hdnkvLJRdxeOpvIKXt8HCIQ2BNxeh3jb8dUtvtVR2-Miytbbv1d+b-cfK639KivoO-Xfw6ujwjvLfNW+iKB3m8tIrdv886z3siSS2Hr3e+1l6+GLMii672eqXy94V-grvYWTCVf09et+rq6tbbP39h54JPLFbl8NOFT+EwU6I-hC+j2C9+i3zfc93cuT2x9Nx78nIMkAxQNyX6EfOeYDYpXANbfX78tj0CV2NQQXxxnzzL+uhzskxCnGF9donHnAksxU2xscocbpENzG-4Ly1YkVS93PpReJRJH-reqn-V9jiNmLkoR+-OgbjJ+TmGhKCJJ-JroDpxy3FkgP7N0P0SJtPAu8UXULrPrArs9zJNni9T2JPvL7LWVUanj2yD+7+v3knEDMSeuD8fRpvwERBPEUop9UIcPk08Q8KK9MLQ9UP3D6p+qa80ef65QJhw3JtxBQjnQcSPgkdhDsjkSLlR86Huwc5-nulReIAJOJBxIyznF8nWmSETHkVoo3nohYXmadl-CdVcTqZ98Xq5cTbsaErfhl8ewCC0QWsaFNzvj9nqNK9HnqWFcoickIPtlM7jnkdT5qH83tgS9A+vLkXLrZcWmqfZW8i00VjkUtv9g+sQYMtF7lswCPRqwCPEgIddjlsN9DpANUll1s3mnEUXfjFYtAcHgftqTl0ovQC+3voDScHoCoevFsb3uwDVJtZ9xtDDsFzk79AMq78HAboDFfpsIffpb9dvur9bfkYC4VIYCOohlFr3ib8NomYCAgRYCiRhOdVDmgDuehzsRnuVdmGvGcckHj94Tt-AWilt4PXrHF6vl-hO3pL8eiNL94InYDCNtoCHAYQDJip8VKFqQD97v9cXbvesqgTQDVCGn9ZIrr9S8hjEDdqdcn5mb9nmr78KAUQUbfoH9jOle8zvjpdwrns8CgQgx3foQYr3qUDfosIC-fg1gqAcYUwaLQDSlu+9veiPl5OtJ0eXnG8puNH81Pmd5c3gn8kKAW9zOgy5U-lr90-jK8Q7FbFs-r48snlSUFeqE5eyEX8bgVbE7gUkQ1XrsD3UAX9VyA8DFmP-pm-p+hW-l8CGXnm8xDGSgaXLL1lGJj9w4v51gEhCC5mLyV44tXth-q84B-gWUN7IKVW9iWVmgRS8+jsutYWriCgMniDl9mnJTuNs9iTvl9aenbop-ssZlpg10HkstIZvuJFl-jqcpBmv8ZbtN0RPgbV7Og0kQPuq5w9IAdLOI-tQFMKUrxqKVh9kicWZOPtJ4pPsa9gkcHxqEEnxnyDbWHz0MErn9SRKVdjorOJuJLJ9NTkOUXFFCcH9jf9jfqPoDmHqCNDDQhRxoiDy3ry8V-m7079vpJpEmaD63OAdqIlaCmQaYcmaLOBCpnaCioFNIThsgDT9hAcNgfM8wYCjIzHGCCmOAGY-XAKDrGPf9Eno-8Wqs-8UPjAcf-vAdqfFndVDvShX-rRUBPhgd--iX0QdrCZRjo0crTm1cWjpJNDIHMFJgG0ggsKiRwHhTVrjhUcQJjWDU0MADBXCpNQgfedaBJpMLYN0lGuggCCsBngv6tyDPjihcFaq6DvjkWCcrjREuwQghukmkIuqKOMicEhMcxlUggXn68BTgNo1vjgDihtx81YLx9KGuM5swSosS5nKdzNjkc1TkqcbVqeDDXhXMMLtZttQSqczwYp9HNnhc2Mp38fVhp9cAQwCuAfWdOXuR8w7izdSeL4tWLhrdEVhacIXlacsPnFtBbq99aAT+cjPvwD4IcKcEruIoV1twDsrhltQIZOD4xnp9WbjHMbaj4CLtgxcHjnWJVtoHNfFgVdOATZ9P6nZ96QdKdHPrmRnPj+9F2lA9LMKuDMAXDc2xog90AZK4UHg-QUEAe0Qvqf8zSuF9pkrC09fgdZvrv7Vvfhb9ewIJ1vupdd8GM+01ZBNwm3okD-PLdFNHKkCkQekCbkJkCqkFi9biiWsrWmqp51lJtgWnNF3vvL9Xdvu9JgdMDyAU3lB1uIDCQcmNiXusVUir8UMmk-YmgYb8WgZgs2gatltvn78ugQH8orr0CcgdiDDtmTZsmmFDrIUhtbIRQCEoQ5DWRk5CFgRvAlgUk8CEmHtNfF+DzwBsCZYlsC3wR5s3gXyx9gUn99-oCDhKHUDrgd8CFepcCB7iD899LcCXsFvoAQcW9ngZORWoZ-oLVKZ0Q-uIws9v5QPgXbBqoRVCTKHgQFMCCDRkpW9wQeP8IusiChxjCDf2nCCx-kP9hdmWRR-kKDmxLf8C+BtCl4lPtZSmSDqpnPtJQbiJtSvtCZLDeBAYORRCvD3sw+u2U64s-8SrmXYHyumUNTgotd5v-Fm9gaClemEY8CKW9DQWwCYjEbMCQcDD8QZFdhykQkiTqR8MXIUD-wgOUMeKB8aNJSDZpCsYVyr2CYWIwktTnZsmQav8XHM392QQn1b9gxVuQVwleQZyCX9l6CJft0J-oSn9jQWn1PFKAcAoFM8DXkaciejWoTQZ44dkOaCnQfnYXQcaccpJL5PQREpx3o9ojTG6ZVpvwMWYXD8NrhGDy0l9DfyDGDi4HGC9BgmDE+t-83-qUlEDqBEv-kmC3-ks8a0gR88wQbcCwQ0dhJtYtCjmWD+IBWDSnDpAxgIAC5rmON9YV4cGQb59CwabCmDubDFRrODORCjQkKoKAlwQRxVrNfd2If68qQoG8qPMVcbYGKc9wZDkXOmRczYEJ8xxNsDiLgdMLwWWIk4Xy8HNjJ9YxIVDQ9ktNnwfqd8LjH8u-obV7+p+CCIRhCiIWEDqWsNdogolt8IV8D-ASsCIIchDUInBsRIQmcEId88uli3CYIYZ9lNtOJXgfTtV7lfta4fjt24eBDCIehDCrkM0a4RMEZ8vwtcplZ9VQTC92rPRCwbqntXPqa13PmxCEkoU94bvfduIUjcn7vxCtXgTpiflGQZ7umYnmpzk27ooV5gUusASsWNJIYx1JhK4DZITvdSvvJFasEpDS9PUglYIfCkgRpCl7BaCOSjpC17JTCeivR0IVmO0jZvRFp6gtskHPfDigVQ4IVrUdCHAHdKgbMCUobUCTgbJFmsMYVzfjMCGcqZCRZt5Dfoet9QnrJdUIiIDKAWICSGkgj+ofb9sXvBE57ngV-bhqtXWr-sGsKlCaoSzFYoa7N8agEtyAfZDqsMlD6ERIDhjObFgfnGcSSOH904daC5muYhBXlJ9C3PH9RoaVC0nsn8nnmoiXIdIM3ISqC19Fn9MQTn8HoSwYngc1CiyMNC2oRYiUyJ1CdEW6DJfKCCxvFVcZof38oQcj9XEX8guAhCcMfp4iJHnzsfnCuZxynF1PFAl19YieBAXNhU99m4ZkEHb0QOMAkF9vbhSjAqCueKiCiyk-sB9lqUqemdCxQeiYjoX+MpQRaCZQeKlkTqzDboYkiz-uaUfto30Q2HdD+4pvtLxobJuTFL1EIeCVjoaLxmkTydTEZED4Mu6ZrEi9CtQW9D3trqC6YZH0IEWiD+9pCdRkc70Moq71DFLaChYW+8Gxhy9x+smEQaDzEuEZDQXrjwiVpuH0PFGMivFD7CY+kzC+Wo+DQugVN2YfaDOYY6CTkUI5rwSXDPUIX9BYVIlvQUNpRYWqD5EciUd-m+UHWvv8nNhkln0vUkaZNqpHGNYcpYR9cZYYXs5YfEiyTtQRZhsJCyEuCFkoY00IpnWUoQk2ZPYi2YrwErDAJg1CZnlo9APg+IZ-jaA6EtglmupztN-qODxFsB8yziTCiKjrCswRrC0wROttYcux5Rj3NPwfINxYdlkqysbDcjpYDiIczdKPtz8efFbD5QFWDbYYLhZmpkdeoTscWnuSd+Ue2DOPoY0WDoH5xDgRQODHAEVKPqVdIFECxRM9BhwY3MXYSbCjJsoCtYdACRUSx44AXODvFL7CmcBDo8pDvDjKiHDtXp85twUx93LG6pw2F5M44cJ5yaqcCy4o5d4jMCECvNyi-7jC1QYVWsQYVWsdkTFsl4eY84pixwogWiETBFT8dvGM5U1DijKkfICzYRED5+Dx9d2qFRY4Q1Y8MrKdzVjnDk4ZtNZamnCK0RnC2uLvl7wfJ8zkXnDcLgXDXwVeDJYcV1f8L-9y4UbcJ4b8cTcBZ8Y5AZ8NtkxtJ4f2jp4RPcR4XPCx4SBCx0RXCO4UhCrLvJJUIXBD+4cZ9WkQOjsIQLd1LihC24XOip4b-dBLvTtSIUEDyIfGiOwe6FbPnVYKUbhlwTl3cVbpTd8-FkDH2LQ06bvfQGbk69dPjujublv0ZWF+j-wTadf0dedqRABiergBCh7Elcfwps0Egrz88oKz8e4MuiqId50VbmA9GIR51FrnqxaGitc1br6iomgTdHISij2EUw8T1h5CiNmBdn4aA5CAVWtR7nhsy8q-Y3rmUZZbpJIUmsj13rBCFVfkyMuEaTYexn2IIWilZi8hGiY0bc1GcsOsivhPkkbF01v0eVMETrpssFlrMc8rHc0ToS1InI2Bq4Htc-nvo1KkJS0M7jLwlmhG0c7qFZwGPncYMUAw4MXKB+fmz8YOEc1WQVt1KnPciI4b21Zbv20HrlVCCbmwj2MbgVOMTNErfoxjKrs5ip7ulQF3i91BMURj8EYlkWmlwj2mkxEH0dN0XMdPdBMciiSGM01XvkHd5imBc7rjm02YqFiyVgwVbZkFDmCleshbnZV14Ym8IyLpi6flfcMAbvCOIRLDI-kg9jgsfDoYKfDLdPydQUZBQ22pFMCEZgjiERrMZ4fjdB7uK13vsIiesZdQRsU3AwoLzc4gVNB32gAj1Ici8zXv38wEZ0VxkQZDPiv0DygZpk4Ee3UEEeZ4GEakwduuRsgHjJD9Lmr9SbBr8cEa5DLugAtkscEVCEU3kzciQj5Lqt8K2ltDEUVjZuVuNjRAY5DxEc5CGXn0CIVqwjkesaEosZwjqdn9jd3ky9Qptd87IT1ifsdq0eEaJ0isMsC2AasDw9usCVEeCUCoR2jI-h9D7EUY4h9CCVxyiNDdEfm1G7gYjtEUYifIViDukQQYUDO1C8AfyFioQu0BfsQDYfowiaKINDb4E4jq7o+i-EYtC5oW2UFoZygQUD4jbocLiRbKLjPmoN83UREQQkQciwkQuDkusC5kkTpIatFGCZWGgklQR3BokSfJV9t0UJkRkj9cdnERQR3tckdi4ykeLht9rciyTObiQ0vkjykdrjVStVDnocBIKkQiiwQikj+SmvsRTFSdMIflMrcf+MvSl0iGoY9CLpK7jNQdnCdQTRpLkcJJoURzxq3NMjtqKYo5kc-sy3B71JEb9QMob5d6Mb9jD7Eq1-9hIjdkc8iM8YcjEuozCi4e+DzkUAck8SAcZEscjK8ep89fO6DpSLHjScSS8-QdnjTkQ5jFEgCje-n8iC+rUpj-r8p1wR48L-tLDirNf80kZl003rCiVLMcJ1el1tCMaiiV8WFMMUUNAARLGDmqsrC8UVqQkYZpxiUeUR4AejDaIXrVjUYTDaRsTD1yqTDyCJmCz+u-9L+umDWUWzR2UbotTTn-93RoR9j7IgxXYaaj9jtXDVUWIcxUSl8bYcd9byNKjPDrmC-wqwdf8WyczUSqjhUWqi4AXl5tHuaY+kcsQkSnqjqfpATP8SOCjNmODU3nAT-8ZHULUUgTifEFgbUUcikuvaiYTiuDfXsHD1wdgCCkLIdHMfJpbgl6jPJt5ZTTiSCoYbbZhgXCYVeFJiv8TzIQppQi5ttGiJCWDDIXhejN1ImjTWMmikptECfVPFxVuDiFt8biiZEXGi80SLAo4YWj7fHh9BPmWi4LjjjY-tJ8ZJvM1a0Sv865lHiHwT3jzwfnDlPu3NPkXzD78XrDGcaqEj0eujpCUhjhWCOiktrTiovoeirAa30h0b4T90fhiAiVttIicqjLMrPDdguEStPr+DG4VUi3CsPCyIXdtYIeRcJ0Z4TzAStse4eejtCZejPzPeiekWLCmruTcXEZQ1n0fpCabvVdBCI1c00WBiACUBixGmzc9GqUcQ3hzFQifFcpsRzcNMbSinlpRFy7jkIEhD4TiiT41nEahinPgrcIbsQZlbjNdrBgYTx4fbdl8V1iIsaljQYuRiF0eGioqDJsH4fW0v9srkkmiXItuixj3MfW1aMc79FCiR1Fcri07ItU1RqF7dLCre8DPsJiDaEhFFcv8EQWgdZQ7ggS-Uc5N+iT1p47kS01MSS1AMdM1g3reQdMefdrWPpjs7u8EjMTekTMbLc+RKMTrMWXdmWrJ07CRUSAsevdc2m5jB7nRj5yC9cD1kbNympFD7ibFi5eoFiy2nVDK2r7d4EiljfFmljGHP5i4sTSTgeoljEWuFj1spFiOERSScdhs1cST3cN7pRi6FvJjvdgVjfolbdoctMTT7uViYSdvD6CTVjb7rlCD4Yi9H7pJIkgM1iX7oJCBphfCCGl1i7saNjCHE9jrJoESdiahtqEdMCHsVMCV3gvVCiVENSsUE0FSW58K9CmCg4SqSf4qcZrwQ1jd2gg0T4bqSz4UJCwvgejqYg0D5cn2jl3v5C34adjNet0DQoWQ1+apQ990tQ8UvrV8ofNRAxXvuAPhNogqvg4seHtGUTcAdDCvqIjmgLDZSvqr5BHiBthHrxoavtNi0gbNiQGnXZVSoz8Vnn1AlpLY9e9DlEuvi3odHpIMbyAhQxdEwwuycdYxTi8FzrFN9MUafjGyHN8rseTjtLkGiINoroLHq1A6SW9jjdpgh8HGqoOgb5iKOgmSNukaUjvkE9lRu4ScsS98gtmqsaNrd8AnswoTviGNRVud9lVtUcrvtytVfp99VyQk9TTF8D1FoKAAfrtQgfijjjiuE9akd99zlAU9asYujinrQ0Jca9A0fkSD5ofzjOUPBTHnPU9YKVo0UKSDV6oLj8+durZCfg55z4aihJ-rV09aBT8aIbejRaspCafhHEGRAz9q9O2T5rhTguycOTeIr2S5DDyIGKflIhyRhoH7vNiaxn386vk2TwEbN0pflAiw8rL9oQlZCFdl78O6juS3AWdi5yIQjNfvOTJ3jdi3ifJtgsUb8l3rQ4YySdjilvGSQoeLM8-tcVwoU-M8gTsjIcfK8ZKa-C9KTysDKROEDvgBd0oVkdiiflC1gY3jc4QHtscbYTO0Q2UfgQTjySocCYUT8CCSaHizEegR1ydTDtIqMCfgVzj24FYiAOKX94YSrDb9hY4a-oM9nOgeCRcE39rOvWM2-uk4Aqc4Tx8RTckKRXt3EYP8EQatCQunrjfEStDRfqT8SKVSCHsjSCgtAwkZyYRdz8RqhOuocYN-ngTRPuppB8Z24oyINSm0MPiQUWOoEYdBSIUZPjIwfHig6ArDWzOoTs0dFT6UWyi0Ph6TYPsyjPTjf01qcmD38VyjgfE2DaIMx8iCAAxYCTs9IAZ-lSCWIc4AWjC60C-xO8RwlUco6SZMSSg1wbXQmCcMR38VrkCAVGdENk-MygWNiKge3cqgdQCTqIjiXwp3kZAZ+9p0XGcsKYoChDrmj-CcJdeAUZdUEfFCvsbQj4ccVkIaVICYrj1EkiQMTK4c09y-kJ4yPvic+ofXDcgQRseEckSc0V4CCnL2jWKfQCTAR+d-QfTSTUUQTLqX+itzpgtzKRuj10S-DetrZTVfvZT9vuxpIadIC-AazSe4U3DFUT8dp4bMtr0QXp2qc2o6iuK9QEAkDXqXxThfgJTYQRzBxfiJTsgWJTHfjTT5dodiAaRjTgad9ixEQjjLsXojrsSjT1KdkRIqdpSrPJggbKe-DDqFKSPAT0COcQDjqaVJsLKR79+EZgtAaXaSREaDS5gRIikcfZwu8ZJ0T5HIjLCdjDyUdlDlEaqdioR6gJxJojyoa+hQqf7jzgRFTjEVcCKccX8-XAzicobjFmcRXTB4Zn9WDHFSZ0KXTHgVZ0s2ggYtNAlT8cT7FMATzi2SVW90KUiDyqZU9KqfVTvDMtDh6Y3tB6el1p8UbsEKW2VSylpSjIUDDI0ZISo0UXjsutow0ajDCTYPiiAPnV1D8ZYBSUSfiKKc7DsLi7T8huv9TMZSj8CdSigglfjfTjfiA8fyC5qUKVMkT7iW4mjU7cfKCboYHjCkdzDsJqBMOTqUivcWfJ3caGTvyvPEOJDUiBkTYThkTHja8WYINcUWwRlG3iy8eEjSwB5TK0c29LOCgyGYegyiqQ8jHbMzQ28fXd1io9TZUd3jfKTDRbzCGC5sFNDwwTNTZYdPSNyTFgFqdiilqR7iK-qtSX8etSqsStg-HGJMISQyjXCXhjHYVASTyvmDKlAodBDv-TiCUKidFoQcgTrMFORBKiwCdyAICUBMGwWfjT6edTiTtzTElqWDPYdajvYeXjzDEUNaCYHDqsc6jGCaHDZcWigLjAWiFUvuDVaRXZDCceDy0SYTi4bXNq0adx8GV4zHVneChkQyC8oS3MHCe6tfyap9k6S4TS4d9SOFsTSYiUNcIMVwYgIX3D3nk4D41p-84iSh4EiWeSCjOOjN0YrSnjlBDd0a3DZ0RESkibXSt0WkSz0RkSUmcEDO4bkST0fkSamS9S-wYCplaVgSb8mvCT7hvDXSVvD3Sbwy1HuxDVSczD6sQAjkHk1jVHkGTWsZg8DSaB03iTUDI1lmF9CB00ciSy9dKV7S5Ch-DjCsQwf4ZEI23tCghfoLs9aQLjRRmCRVsVwRTKSldqMUq0tZooUgblKsvpt0D7tKHS1AeHTYcSDSsEb9jaafnTKjkIj7Lh8IyEZuCF6dZThaRsz9Kf78HKX5S6OjS9cNri1o7swV6XpZSSgejTGchHS4cbbScaUH9nKeQyE6V5T3Kb4yscQK8MGVAdC6QPoNEQXJc6ccCVKQt9oic3S-XK7S7EfTibEUkRYro1DzEQ2hj9IyzKDDs4F-o3TaWbwiBofzDC-h3SfgblScEm7SiASTis6XRRB0D3SqSdNC6qRPTdbB4jFWRP9H6TNxSqVNBeSgAln6eiCkZPPTfIUvjqMeITl6aazV6RDi29hHc0glvTndhV1Byu9DEYY1TkYdSDUYbSCiaBjCr6f1S8OnoiMnL1SjUdozOQUTCiaehMH6WLi3FIgyctDtD15HtCKJgdCuOJbjjWEHi-6UodoYZdC02Qqi8FFgSI8TwpW5A6zENG3i4kfnsR+jgz68WAcbcbzCE2QTR4GbZhS2RXiCWShj2SZCj2JrqyzRKwyrUuwywGZwzk1HfjomQ-jNYRg1n8bl5dYSIySqgbCdEsDc+UWADSaa8F4Cc0T5GYCdWjp55gCW3pqwXbDawVxNlKpoy3Np1TNRuAC9jnozIIVMdLUSp4jGWC4TGchMaCbq46CcY8asS6jlMGHCeDgXN84LoTHGTHCsqSOzF8ieCfKbji-GeJ9Lwd+zTCb+ys4Q3JImTeDW0Y4SDTvWyPwTEyA1l4TiwU0ynpsjSC6asy5aQOip0ekS8IaoD50VGSu4UujuiSUzvzlkTj0XkzcOVhCqmdBCCiUhy4mf9TfwRTTWdmMSCORRDgibvp2mb0iyrsoSumZCSXPr0z+bk4gBmW9Shmd6SK2X6TX2QGSdSeg9gyfqT37l+k-mR2E8cjhz3aQutCEZsz34RJTgijsykFNzsJuP-CNSTrSjmYtjBKY9E9IZAiYWYHTcWkyNoaHmFsWpMFxip48XmQuc0EbJkaEUQjsaTUCiXg7SFyU7T8EYTlewiIVTIZt97TgONqcSYiUroIjQYiRibaWWTMWTFDTOX2sgcV8J9bvPdKmkVc66XwjpKWbMwuR5CIuVjSMWW5yOHMH8w0bdksobphK6RQyf2YSzw9unSzwZnSAqWZ1dcEW8qWR5zVKWFTjKfSzi6fVDkOa1z59BXTWWaSzuucyyOoSKz66UKzPgXKynMfN1+6bXtJ6ULjNWVo0pcTVTxcbNytEPNzvXh84twXLjAkQrjfzEriqZCrivOrS4p6Qbj0kbPjsjMRN6kWHNgGeMjjueIlX6YyZPSsmyyaeyc5QbPtK2Xigk2TbiBAs9zOTt-SsTKAybcR891QQvE6kRz1aOY0jdod7wQ8Z1yA9u0iWOM6VwXvkz2dmxzAeZvEG0YEzKznboC2RGyz0oniFkS8ipJM9RU8TjzyYYsi-2ILEcWQVlvaU5D88X-sTqAAc1cUNwS8b85cGb14PGVXiFuTXjceaXjmecZIoOc3iBYcQyfQeHgyGYVyyuYBze8Yf92Pov8RqROAxqfz8mpg4NiqTXcGGVCimGVFS45PYFskgvj03BFCayn7c0UWvjpVG2y8UB2z-uZX8bYPvjqEijDZ-mjDkVB6y+qRyCL8csk76SGyuGUOzGUQgctqQjpoDrtTh2SWjuDIZMjPpoDJGcR9p2VqkcJnRyoAYATOKTR89YCoymweozDUeGl4afKjQBruzQ+TrZ8tskcTjvd5yCWfINUZz8tUZOAdUco4yiTSJE+T6VGQR2NPRhdTLLtOC2Drnz8eZMAqCREi-YZvAA4R59bXnezicA+yWCU+y2Ca6oIKWx89-rgCeCcUinLmtDu4pC1QpiazzWSvSGgdISWmTBl4pgoSfUX7znkGlM1CboMNCdRzWmduQdwSVBo4UWj32WvzXGcIsv2U2i7CU+DTNv+yL+ZQyr+TmyOjLfzyufYTwOWEyVPm8RQOQQy38YeCymXDSZaZOi2rsGzh0XXCsOVBTticRy0OYeznecALSmYkSoeRaSEecxypwZkyV0dkzSubiyEBaRzKmQhzV0URy4OSRyGmVhDT0RRzmmawSq4VLdM2UjzOme9dKiTHDqiXyFHDO+jdzJ+jg3sa4uiSgLajJ1cmiQkyWicY1twu0TXXGwLI+bwLAIUbk1zH6yLUhDhuKVrST9vU0q7nQye6GhiZiZvClbrUSpiUKMliWGSViUli1ibySNiWRi9iQpzfNrsSgMrRiDiYC1Emnc1pcacSxkaxjtmRdQfil2FKeUcTYSY8Sp+V+kl6W8TLBaJjEWt8SXxEITwMWs9ZMepNczgpjUZvi1lMcCTVMZGB1MdJiCklxy5miG05GYs1aWgZiESdG0mWiLcKRlILPyd2SCgjZi8YViTKGTiTG2SKT8Sbgi7BepyHBSDE-os4Lbmr3SNCGULjru1z6SYLJGSesTmSZsSVmeNzqSXiTOSTJzuSTTyOhYHcuhfYD5WeGCmhWziViQkUSOlmEccnuTpSW2tj7gkKMMRVjw3vxz5oLa9hmaLyu-iJyAvnu1AyRJzpmYRSuCJ1jvOflZfOeKSHsebdwBZAlMudaTEoaMV3mfOtdmYMhG4EJSghYAiFsVpDa9qcz-2uczRKbFyzKRU0lfk8KrOa61SvgiBkEdlisVs3cVOXGSIWeLT7aWTjmuasjbsRcLFKVcLcsdaFAWa9i1eSuEPscNjraTlyouXlzUuSZSTaU-N4uRcJEuSesiNily2WRSL0uQIirSe8zIudUDwaVizlkdIid+bIj8WZ-yLJN5Sn+WLy7fiZ1yWSY4tEWXSaKD8ywBX1yD9AyyhueyyzDPcDFRRvoBuVMKsBXKLhKA3T46RW8wwca1x6WqzCEsopDRai869k84luZzAVuUcE1ucwTYuptzneiV0duUeZMBLriKnodzEXNdzNcQkincYvsLuT9zdkFjyngrdyTce-Smel9ygGQGK3ub-SPuU9ySkV-S2kWF0-uQ3CoGW7jfRUkiGkQeIskdPE6pk3TUKQUiToTaVcxfyzhecjy4+Jhd0OiMjOeSIkgxdtCieenj4uqiJCeVMjqxZ4oyeSLycHLnjtWtTzYQrTy16ZqIS2Q6DZErzz2edgzq2aaDrkcOKBRaeMd4LfBGeZJISGQW1SxfWzs+iJZlEmPFpeZ4IZVCPj2sVwkRaAoKezMrzm2arzvoUG44UeGZF8b8zBhXrzV8RpzyCBRxN8YrCTeV3kd6U3y96VbySUcfjbec4y4+juzI4bfSgBdqNa1omCfee7zUwVc9FMYOzP6L7y70fh8nYQmdRwj-jOaTXzvCXXy-kDHzKwaAT4+enscCRmNGwQkIdGbwTZGZ2DrqdHzkCfnzGuJwZtUZ94S+WqCy+Yscx2SfSsYVXzZxkRLuaQIznjhJNDGQ3zKCeeyqfEyQHUdo4nUax9rGa6j1uXYyFtOwTB+VSpJedwSvyimy+CUMDgar8Tx2eFp3BRlzKdnPyzWTA4F+WQKaTnITdcCvyuCT-zaxqoTM0c+L0md41RTg4z9hUfznGedEE4WH0RxSnC-2TWjWeU3iW0Q-yG5kEzMcS-yD-m-ynCdOLPNjBzXzpZLwST+jWiYhyqaXmK6aYij3YQxze4aOjZRShyUid3CEpZRzopdp9hoSjNt0UUzgMaQLMpeUydPpOd0pQVKSiYKjkMWHiHHjxkShX3S+PkXcX0Vdw30fUT6biZKlRpXQhBVdTEmSat-0awLWrvkT+BRPA+iXELoBaztRrpiTEhGiSOBVejR3vbIlBfKT-YqxR5iVW8cMVgoR2ebUr4VsziMXyT7SXcTBSZgLFOd5Q9icSTS1l2L3iVYLXXjYLUhYSSLiX2LiNpplySXtLUPHpi3BQJiPBZpKwYedKfBfl0-Bfa0dyhkzYGgCSRpauoohSKVQSUndwpQG0EhS6KzmFA8jWsb9GNOkLkSJkKJBVVwppfkKMSVkK6sSKLapY0Ksse3i3cJ5yIvkSTLiWDCHpRkUnpRli17pMLNKYaySVhJTdBZTsRhQYKYsT0K8ZXj1F4dGZdeVsimZR3cWZYRtxhW0JJhf4CvFjMKPrPljOgYVjTpVu8UCaKoAGrMS3SSA0NhdAF1Hhu0EHlu09hbxCg3uJzgvpJzsTncRDSecLcrFdVK8tcKmHEYLRZayKEoZHTLOeNiXhUmSEzM6SM3grK+mUrKO+arL4HmqSuIRqTxmVqSgvhuDItCcKOsYaSIyRRji8qK1QWfCLwWcFDIWSA9kyQl8qHsl9sCV0ksyTtAcyaCzD7KcBYbMOsSyfw9xMYWTVIkQVyvuStaydV9Dkql9gutDYpHr1YWkPRSUjosD34COpCtFXgPhXQD+0Jz95DEQFt4E3LCGVMQRyfE8c2Vy58ReOIdDLX8BXNWBbHH8i5yU1yaWR2slvogQvHgqK+1q80Yin1i7KYiK27pPzQVPd97yY0MNsVUdpLm991Viu8QKRQoHvlE9HyV+tYIofKqNjDiPvuTYB5YBTdRQDzwmZdMJRU-KXKQyLDvs3hcnt+TIftmUhOalKS9vD9VWaj9Bce4ZJuTU9zRWhTLRVAqUZQHocKZ18OnmuzNfEHL9AvF9ZnqRS1JeRSlCRRBYgRrTs4LT9w3i2Ta5bI965WlDG5ZPZTfFnd2fu3LKJZ3Kmft3KqFbOKaFXNiNvN8LqnofYdOcJSRJGtjFujL8wsQQwpKRbS-ISOE5Kd7TJZXt8lKciKG7qiKeAc7TcRf3cZ6SfEPaZHK15aLSN5Z4D-aZcy1AfzSYuSIq1Aesyo5evKY5UiLKyNiyOxVz08WejjiWQoiYZXLFbFV8jyRWSzs6RSzicXnSKhXmKScbTKacS1y6ccNyG0C3jP5ZKzi3klTpGV2y4GXbExYhlTpvsfSHxDlTW6TZ0K8O39rHkFKDxac5TRW4jlWRVTe-gZz9aetCLRaAqslc1YnWQfiPxUfibedK47ef6zmJWfTXIb6zL6fbyCYXX1l+sZKLsJuKkiLLyZmZWLgFRPir-rNSTxfLDpyQ-8LJZNDVYUIze2UyiIJfg9BGaBLhGSfycwbgToCSgrjqZ6iehIRKIAWbCs+YozmvA3y7qfugHqYODUAXpK1ISrKGCR9SbGeJL1pT9TfNoQCAebFLNyXe8yAcSKXOblzORQzS4BTvzVog8rzTmzTn5QoC92UoDiJUVyHTmiKFFWBDbjjhQhAWyKSRRyLLqLjTOolDTpaSENYaTvzk+enyiKflskpQIC7pXTyCBXUzfAQYDgLgTS4aYBL8BVOzfDpRDrARNs+aWbT6mcEChaVTswWSYr9yYZTHKT2SiVUiqWaSiq5AXFLkJbozUiTIT3kSvC2pRXL4gXztDmeNURfo3tVRui8ARcbSgRbSqg6ebSocTZDUWTCrXlaSL3lSh1qWdr81KaHK6leQiQsSCymVcYqNFaYqLsformEabTlVVaqrKXFD1VdbL0WVqr4VVyKpEUBS+VRVzsoRjiFPsVya-lVy7CTVyc9jnT3FY1yURbPL4BZTjaoS0LmGcv4YqU1COWZYivFdYjE1bYjVRWAYRuUNDk1WPoxWf8D01WKL2qLKyxlZMSJubAr+uGl0ZuUUrIQaPT69mWqJ+RWqGebWLtEfqyY1cPLgooDCPpbPztJYH0DubJN2pmdCbWRSDSlZbyXWdby3WW1S4lVozalWQiWQYULPWQ7z7GVyCyVcN1gJVGLvcUdyZ8TdzjcZT0h9mbjAGeKCHcT-TCxburp9hGKD1a9y5eMmKXcYODUxZHiQOdHj82eOKK3C2ysugOKn1VciyaFOL3JZ5S6nmzD31VH1a2Xgygpd8kgleLRWxWMjFxb6Cv6iuKZHLdIaGQwR0lT65PJC+rixEbzqODDKd8f7iQJdwy9qX2zPeTaMoJfjIYJZRTFlXhLn1hIyaLFIyEaTIy9GSWDHDkmMMJdbDMsJKjKkAnyGJfBKp1Vv8CCdXyBVfFK0JVD5T2ZQk+JfAF-YYLVhJXc8LlWJK7RS5NF1Qfy9CZNN2OXgqZTm4zjCQBzPGZZtU4T4zgNSEzgObmzhRepq-Jf8iIOYXDnJZR8e0bEygiRVL2Bd1L3AiAKbAclLgzpvsVLjgK0Bb1yUpcBS8OdNK90bAKcmbTMflXGrBVaVLMOfZrsiY5raOTlLiBcUzEpScqzPpVLEeWUTqBY7LumWVjFpbxz8kMrK66HA8YfiMzY-prKJmZJq9ZQx9g5XMyIyQszkCkszLqqzKBsesII5aaq15XJCJ8gpDCGK8K4XmXoJVWr5daXkqTmdwqVsUbTZvpSKrmaGMhZtDRGMVytDbgH9nmcyKw6VbTsuZqq4VftjQUDKKcVUSK5OQCz9isFyS6a0DpIcyrzVayrY5Xar1sbCyhtaV9sbM4rGXvarLaY6rMaXNqwaa6rzFdyKPVZ7jBRfyLv1ZgyHSkKKfJRnSOcUCDXFRKLKWfYiltYgL-FRcDW1RKyAed4qeuVyylRWrQJwBUytRU-piDBNNyeeDqOMJmrucdmr7EbmrEDBjr-KV3Td4WNyhSaWqq1fkrslUPTclT8KOSgUqYFcTqBcVTre9ihqt1fTq36adDY2UpL9ntXjE2TGLKpumzwIAqhLucDz+eiWKb1W6U71XprfTlB8dWYMqYUS2qNtR1yrxUJitJV2riNr2qRypDDikYOqVdRDD7WbAzENBbzI2PvSFpF+KqlT+KIDn+KphvUqL6SiTMYVxqb6UuqXltfiMef+qruZurvRbTDwNbW4hxQ3jTNVgyq2e7rvOIBqWeWpq2ef6NQNXDQ-dZ7dBeQhloNWkr9RYeL+lYwyN1coq6Po49qKItSt+ctTwGepoe2d2iNqXwyy3hxKoZRMqc9ftT3hhUoJ2cHySaZSqkBdad52TADuwcuy4+Sgq2NfWCljpxqqUSECFaVSqQiaRLyFUH50ELxK0GReyBJeYz3ZecrfBJ9SYujJqq-ruD5NZKdNBehdYLsJ9tNZ5Ldkd7qF9V5K5Pp9rm0S5LX+YP1X5RYdXtRnDcNW4T0BVYqDpQSrJwTXqIpbhC-CYVLI1T+DNCcCMgtbgLliZqL3NStS0pfhzotXfq0VXDqu9ZBKvNYxzamahyjBSAb-9f1iRBZBiypVBcuPtRCb0bgq1aZxy5ZdxzUtSxDJgOJqstUZwEbmMzGsX7LDhbrLjhSGSsHlySsuVRdIvlESatUYr6tVsyqhc1rNOVRS-4e1rmikAjv2pwqGUobTeFRcyBtboqQRZytLOY6FrOZCLlyeY8pta8yNhMgVnOUlCXVQtr6UIDrvngwgjZT5yMmv5zQRWe8guUargWRpKqERqqpDfNr+xWMCdFQudqRdsJaRb-t6RSEqQ6aIbKjvcKdDVFzbtTIanKQ9r-lVH8XtUHqPJdYq06Y4r9xd9q9gb9rh9A1yAdZ4r+Wd4ql5cEaU1cqKWWVDq1RamqXgVEaM1YErHEcWrecUTrMldWqG1XlhIFbCA6dYtyadSLiAkbaKvqRtyCjVvx9zAC5lcVeg3RXW8UQYnrY1bsiBdcqD9uWurjOYbjBQSGKd1TKVWdZ-SC4mGzOdceqOjX-jZQVgFD1b9z0xRnqIlaD8AymmKzuSDyZEWDzo2RDzixX4rf1WH1rcaKZVrteqcFcBzJjaLrH+eLrHdeHqEGQzrM4vWLhEqEimxQL15kcTy8ebHSOZE7TDid2K+ZTzKrqJrrW8U7rUGVzDy2cEzRxb7qrjVzyA9Tzzl9SHr+eU7rINULzo9Yfrt-u31d-s+kB8X3iHWkCjF6HLyxjUJ5Zlohr5elbEm1eryhAvPi1etrycTteL9eYSbFIYbzhlVvj09RwyAtZOVh1frrylQfSjdba5qlUxKbddb0AJfbr76a7zoJWBKMPvnr-jtnqOUSXqA+d88g+ZRqQ+VXqrNcILa9ceyl2coysJU3qcJRozW9XATk+crYgqmnyxTeQLzPj3rs+X-0jfBRKSwGgSrEhgSU3qXzOrOXy29dfSO9ROCt0YUyj2WQTOKo3zfCMJrw1KJqd2hgaZmRPqkPlPqnWlJKofpwTZJW1LR+Xscr1sMcQ0aIStDTPzFdQSDY0YvDF+dHhkQstpEpqvzYJalMzJXU0s0RSbx4pfq8ptPq5Na+y7JZOrlCTBd8xU5LATVWjNNe1xSzUeDbwa9CA1XfydNf5K99e-yD9W4af1bXrzNbBzCBWhzABWybUBYFzeaffqaOY-r3pl-qMpaAL2cfiqZQspdGti5qfNafqsRH-qkBblLZBYBCypSFqIBaAbUcY0zn9fPCuzUKrAedVLV4TQK+cVUSnYMtLlGEwK34CwLhpZDLlzVAbBGtwLkhXlKxGoNLIEB0TOpYOjADZpdjnFbqKZEwq+7Cwq+5V-rpGLNLsMXKSemalqnsmoKFiRoL2zQRidBTyTeZaRjosQLKwtRF8jpaYLHwvREjqN4LeMU3JpumcTCSRVqqmgkUHsVuTxwg8TfGOpLBsZ4KIyThaMil8TC5ZJje-ntceCfG5JhKsdzvHHdmwAndwZZM0RpancJkOndFSZndplYjLkuhkLkSWyCgGH+beyUzRALaP4ChcMTOIWeDcZRML8ZSQzm8ETKSVgCVFIn5zaEUIURwkebShfjKfFSFy0LYIrexcMK+ZchbI5pliOZRtKxAURiQccDTQcQKTnpYTrehcLKxSZXlZhZKTJFYzkZScsLkDUxDPOoELIEBlrYHl58sDeqTAZbgaxkdqTJmUcL8vG1iJqcVqHmkaSMRTb9TZdiL9pRQbzLVbLrtbaTnhYeTHdL-DaRK3LTlYL4pVcczK5aaM5VX1qcWIYbXLjAjVDfwbKgYpEhDSBiVyVYbXLr0NK8maqfaeditFeQQ5DakyDqIoaMRWhEJsTla1DWS9QddDjPsS8rdDfYb9De8UmrTir4bNG5EpKYbeDSjt41WlyDFdYaCrUta7DdHTnITcaVkbyLU6SVyfVdvqw-kSyYNWdqftQrw3FQEaQqUEaljVGqQdbLqk9aIJq6eqK5zftbojREbBuTjqAlSbRhWUkaGhcXQ61dVT3RZWrUjf4jsjS29MjR8BoUA6LbGTXh5cY6LkMM6Lg1Htz-RVkZqjZ6KXdUgyfRdMbBdYTb1WakiajcPK1xqi4wxaKD91XkiL1R7x3uYidmbRbj+dVeqYpbeqR5cY4GjaDysxczqixcpjhoeL0+jXDyWkW-rSiWqDs2ajyYsqTp80Qcb9QVLqE8S2LfjY2KXehca08acaDke2KcXoC11jo8btWnir0ja8aVbROLP1V7rKzej8LkW8bueYAI19a-iWFR6CBeW8j9zezSeYYGDvkTn1fkVLy4TTuUETXvQkTRmbyeN4aS1b0KjxQjUjjWTa58ar0CpPmYKLvBbbxanb9fjcgHxTBY09Rhrt+WALXxb4R3xaOrPxZUqGTSbrnQWbrlbUGyezREdQ2YRq4PFybNqdMqlzZpicNcRrppnBKxGQhLv8ZOy1TfccNTUPMtTTsrywTKbmNaoz7YTKjLFcs9Okhsr92Znz+NTz5yJYRBNUYDAi+TRLNjcnKzTduyA2fLSrTQUyPYQxrBNQSinTYuC2+WJrlSVYyCtd3zMbXuaWwQow8ZDJLh+XJK1dUGa2dV9UmLQ600fNgqTWtPzu1UrqozUjS++Qmj3JkmjekSmiF-gzcN+eZLyTZ2yJyvByWmQLVxpvm9sMvPrdTmuNnbZnDzCUkLI9r5L7+QravDWByGzdhV99QRdhuhWyv+XAcQpVlLkZpzKRzXdtgIb-zsOe-qntZfqoBcurv9WOagdefrJzbXzPzaOa1zeSqNzR5qyOTObCOa-rOzYI7PVVujItflLMOTAa2mXAaVaQWalNapaDRUWj6BVhjabi1KP0aKqHzQPabNePIuBX1K0taNKeicVVGbu+ar9U+bjGmIKj5FjK0ZTXoEpcBaG2StKwLSlrXXCWAzzQ5hVpStpkzWI7blQSbtWhgikLbtbcrQ-r6ZSYKaMZhazpXRb3CjaL8LbYLzieFySSUxEySRTL0sa4LKLW9KCMTRbPpTE7PiXQs7Wu-b-papkfZRvTgZUCTuLSCSYhWCSwrdh9oZUJbFZX-I4SY5VDMRJbkjXZjWuOjLjAopaJpfvDVTio6ezMLLRrSy9bpeoDSSbmdbiek7obULKTLaEazhBZanjUE7XLcHd2nezLv3g5bViQhbXiczLkLZSS2ZWpb7Ld5axZXlitsgsKArUsLuyk7KIHi7K0tdA83Tbq5stTsKqFHlq8DTrKA5eDpulacLDZTTylDVlaSLTNaw5e9LtDU6qPmeUCSMfbLyHg4cGIcoKeOWgb0PpYyAFWrKvZRrKcDf6SUbvgb3nSg00FeyROsQaqLZcZ4qDYFD-LUNa-aZC6SlSQFE5fEKxVZ55U5UlwJgIcADwIkEAHAXL3vhUBc5WV985RWT88sXKhHtrgy5feaGydPA4TA19TSrigEkJxSwGqaBvYHJaNyLQqumB3KOKb3rJXRcQagDK6ehP3KVvmOSO-qJTRyTErpyUo6zrLkKNLfdYtdvPK8KF2TTLZtrRFbJSRaYNbMRVXlT5WhJz5dQpJLs+Sb5QOtj5fUdQfseTIng5gnvmKs3XZd8j5deSH5Zq6wKZdaHNRpFe1P+TC-OG6eRZG7L4kd8P5YIpfTXvCsNbHqMleTq2DaLYqjYhTcjSLYUKWuNW3lLZsfnSdEFWrYZMPhTUFUQaM+RgqCUeT8v7Yo6EDS4yyrdXYaKdI967LrImfnXopXZ-AgtAAw5Xd616FYq7tTdrSkmHmRVXf26KrWO6qrdiNpVY3AacBwaBSnwr+hUNkGZVmphFaqrl5WIrbXcS77XdZF3OeGq9VU7SDVYoqfHnLrXLoS7dye4CSXYmSztQHSbVVhtRReMDnAZ7SBrXu6Dyeyq2Xk4bglTw5FEb5qK7jg6-VWLFazc-yg1RKcyoaGrAjbqqA0ck9GRW1yfrbGqmcT4b3gWjr4qWDarYmErqNeMaWTVEqxMHq6N8fx9sqZMBfgW3TldI5gCqdq6WzUrEM3YoTE4iPTzbZY9EbbTqa1YUrmPbVaGqZgqmqYkAWqfP9D0j5dBaNOr1tT6zLdVJb51c0rVxduV1xcNTA7cUJg7d4JsXXsbwUUrz49SrzabbZ00NRVJoHabyOTURqG7Xnrjfoks+Td-yT9QdT8PEdTyxOwT1lfyq2JVsr57Vai9lf8Ruar8R17UOCYtaPrb2aJL72dfbfHVoLlNr9SszqhaHOTNrJDadbsER8qAPTEsmAciqWAUECwDXKiMVeNcAHRw75DWJC+zXlbgvVdqTrVHTwvYSrScEzSOVcYCeVXF7NzTva3Yc3DsVZCqBgc8aIVQI7mafl7iVdDTCadXb1zTONFDo9zZ2ZMYaVTwbbVbV7zAYyrlOeoq7XZ+6JaXjTfwd8r-+V-r4vVRrAVYjShtnubSxY0TBXZrSmDXu5kgXdE2Dfesl3aiCV3ZF7iZXoqF5fZySASF6bSWF6vmTIrCZXIqEzsLlPpRpS5nYYrtte+6znbe6jKcDqmRQ79gRb1773Z78HVdCqQXeyKVredaDbYTyk6RCaU6f+7-NUv8fbU9bfDS9a-tVB73rTB64jfPp7vYw6uuQfpIdfmqMfQDaFzW974jRDbRuRh6W6U20yPUgEifS4qZWRNCUqas6Ybfm6tWeAqMjbDalobWq6fSP9SdR6KjmC0btYhiDEPW2qoyjiDf7Yrrg6Y2UrWcPsNdY6yuPc6zmqa6zWqanTFNaQ6K7XNaLdbZjplb+Lt7bJrL8Ww6z9rXbvjTTaSbcor6bYPt+jUQTBjSz1WbSLxYedKCX7V0b-wkRMTeOdyBzZ7aRvo3Edjd5L0eVWLNbVqTMTbPSGeYOLJxTbawfeIsbQZ76DkY7arfc6CvjUCanke7aRYU77glWQ7C3NQymcCW5aPeiap8ep6hlYR7IYNnbRYphr50dhq3effiplfwybTS3bC-b2zTPaXrhCavUz9ZXq+7UUSupYgSgCSPamwCxrwCfKbN7R1T1fb3aOAdXqoBQYyD7TxLjGYPr+JWYyr2RYz1nu9Tx9ZcrpNRJL-xTPq8zfoS00Y5LxcOg6JFhJ8t9Zfz6zXg61-SDljNe2jqPUfq27dKc10eI6mHb8rdzdub0vaf6TfmkzqHcObeHaubuvWj7qtY76I+cFlaHcFrn-ZZquHUArhHVf7RHX56z-UF6f-Q36IDThCVzbI6F4Shl3PYt6apVC6rnfLKVBXC7c9YMyvSUi6ctbsLUXaJz0XW87kGtBoitQbKStZ9KytbJkKtYtUGdiAG-7rVrBvULMGtTZz26t-D6Da279makJJVXO6arTkhF3fVbODYCKPvYNrjIVbM7mbJlzOfa7JtYdbjvVl7Ztctazrd8yPrUazwuWQaiPqkd5rSaraA9e6FKSN7n3etaqvcmVBA0TlEWZYaJAxta3mf97YVYD7EccD6dbYHtT9Qn6vVSVzQPSKLwPYn8Q1W9bWDMM7uHczjUfQm6vrcDaYdSqLyff1yYjaDawjV1C8dUhRkdUDb8fY8jCfaEHMdYkq8qcj7nrXhgi1dT7pneypWfQPT2fQjas3SAjy1T0aNWZkGpuax7t1ckIvRXzoo2aM4Y2QMbX7bb76epLbw-QWM6arzr0wHzqmjfzaL5ILbHfaWL5bRWLJqeDDJ3Bn7pdQ6IDWb4qFAwrrBfb-bhfUkZn7UCq42QIT6eVrrkqXmyFjNSbu2AbrD6d+KDXZaDFfSoHlfXOqmlc3Nn2aybUVS7yPfQ2KvfbHa12MgyHbf8anbbbbfxvbbLbRzDrbWWz8HeQ7Q9XsivHBBrI9aFhlxTHrI7TiJVPceKhgx4RNPZwNMpjp7u2WrD9PYsT89aX7jPRQ62pR-iyNYHyjYRXqfDvX74mY+bbTc37J7I3qpUR372NZ3bzTV6yKVViHYtbpl7PSeyh-WeyR-SJrT7a6bz7SJLL7ZuDZ-Yx9ZNRhlF-QpqUHRg60HQ8G+Q8hd9NcHqyzdWbBkY4GDNbg6XweDl0HcfrrlRZrQteKbG-RAG7zbfqUvWNb6VdN7+7VSHH-V-7QVS-7f-UI7rTSI7MiX46tQxl6fA9iH5lp-6X9UAGL9bcLgA0qHwA9frIA4dk5HXvyFHR0z4A0lqVhZA84hXc7mQw3pPZZgHnndgH9hWJzErQQbkrZ860rYNjZOUoHEQmKSaA+0CLfmpymtUwHSrXszf2j1q-UXpzqrV1rgutwGzmQ1bRntwbbAbwaLObb8QaR1bq8nZyerSYHxDU5zTvTl7zvYe7ZFRGr5FRNaWcnpaiEZys7vaoGtDXfLCrWd67aQdr+FSwi43Nta0imYbkuRYaDDUd7ltTYazAzdrZA26qs8b+6xehD7brVv7E6Q9aAQ-B6C1XD7-DUcDoPTPLj3W-7i3t4HxzQeHsfcEG9vUNMUPUxDWcZD6-rY+GHEZDa0g4LKMg+x6yqdkGIFXWrvERzrCgz+HXoNaK8LazirlTCoMbSYptuWUbduRUbVcUTaOfWUHSbdcHybfb6ZjbQdLuYWzkXKUHhQYza91WeqWbZdzVjR-TObfbjzffUadcbzaRdR0HGvjA7MzdTb11aGLOkYsa3-RLaOkaLb+3QJ6v5fFq5bXzad-f0GhEq-14rd77izRzyQ-TMiCedYGNbRcH9bQVzDbd7NjbaRinjWbbjRReQ-fa8G62QKH6bZpHbUQH7D-fZt3w58D5xT8GPbf8HA-RIoOlfL6Z6NZGjksCjQ7QxHw7YrzcSdHbndQb6+hOeKUlXibBtfl0iTTeLIQuviQAVna2Gdp6XxXvi1g0SjaTYbqS7XSDtg2r6hPY7yociY6V1Tr6U7jCGi-R7ym7byaMoxX71pWZ6y9byiMQ1cNEvfLhaNfvaZjoxrxUbKbCQ7PZO-bgdlTVuMbPZsq+NYPbF2cQcG+bLK+yQabqJdTJaJWXZ6JS3rGJRXzdg5iHe-U6GC9biGyJbSGhNfSHnTYyHHUYGHPLF56r7ZBGWmbfa7gvukkzSRr-iWU7h9uPzLAjjYwzSyLXiZGazWdGaYA4A79JcA75CaA66PbyH00Ss4dBjnbkTYxGABXuaEHf599gcg7l-UYSl9ZZGzCavqdI9YT71YZHsYXv6ApZByBQ3KGFlXaHzQ2E7QA1aHrNZAakmXQ7gDX-6HQ-aHJ0aw6Wvd5rAAww7LQ4OaDQ2AHJoylH2Hfw7HQ4aGP9UPCTQ+jGOaRObSvVI7aY-A6tCbAHKft6H0g5m6LCN3BPHdy5lMA0TcAeY7+pUFreiVpiLHd2bTgwI1RY2+bhYyOabHdBifzS07-LL27J3S3LsfpNcmrIhquox0SkAzxzILdGxQLTBay4SQbuZYE6XLfyTKZZjHLZRQHf0mYKF1thahta5M0ZAU1Whek1PrGLlFAw-DaMRhFmXSJbafaGicsadHcnUNr8nVR1kWkU7ihCxbp3GxarZgAaPfFxb1jJFhqnRDLanYXqtMVCSN-TiGu+gjK3guJbkZZJaOndndlYyq7e5bK70SSm0lLdjKDNQM7-TEM75A9pbYQJzlxcidKW4z7HyDd+bjLRzLLXRe7LSX7dnLSRjlnalFOY9rhhZZfDHLclirLcE63LVTLpYV5bA4681gHBLKznXvdR1kFb04ygbf3jeaAwzeyZDkJzsDT7K4raNQErayHA5TW7pOelauw59Yew2bL8Yvi7fbkOHsvbbLgaRC6BXQQrrQgcyOtfpyKdVIbtvQbjdvXObjPC1a+DVWG9WjWG1cnWHjA7oGClv1ahvR+62VcpSzw7B7qYpfHLhdla8zjiLhPUCy6ZRRclw8OGWw6OHtFWWHXLsYa9hDta3LbxGuuS+7KEQ-HpAyOHouflyLFeBlrrTX9tw3Wbdw5Vz3g6ojcdRB7XAyeHEfYgmkg50Irw5w7fA+XSAbW5r0fZ0Ia6YInUPQkaPw7vjAQ7T6QI2z7GPegTcg6tDAI7r65eKjbNE6tyZcZBGU6NBGSaIri4Iy6KUuohHVE4+5QQz5I-mKMaw7XZ1ExQVMxI4b7sxcb6dnqb6JSsMarUuzayI0RGube0GqI87iaI-0ipjRhHKbbMbhbXdz19vDyZbdDyCxZxGcxWLbgk026tjWmU+FAEzFbVB9MeVcHsebJG9bVJGMA3V6tE8fw5IwtQrA2pT7jcVkexapH9DcWzbg57q3g2v7g-aUn-dQ0ntIwDGu0YQy3bSCbfg8KqotXH1ofZP1y+vdHYTRLzMkvJ6HLDGG9xS5HG2W5GcIzqIzxTibE7ZeLk7QE6Ao-5Hu4pnbs-aFGXo-YncmasHJfWUqi7RUrx1XL7JRRLFRo5887dZLGgJWlGpCIiGEPMX6eTd7zW7VmDK-YKaxrYhKe7W17wlR17gVRKbOJXBMLYZKAW-YKA2-WoyiQ0NGONXASYCc1HZ7a1Go+b3r1UUvaC+SvafBpgSkeYNGShuEct7YlHyQ+NHtQ45lqQ+WMZo0fa5oyfbPYO3z7nTW6PTTSEvTU0UfTax8H7TCaR+fJK-k-MH2dWiNmLWXrG3cdHQuZ2qzo+ayLo9FMro7ISbo4ZK7o9tH27SmbsQlA7dk05GSwpSHxidZKF-bZKl-YLGV-Vrhd-d4yKzR0mNNWKGYGZv62EzvrCHVP1iHZwmZxaRdYYwTHFQ1THmHZf6bQ3Zrv-deGJHfansY8zGqOYTGNRRqHPNfo7R4fjHPlYjGiY16n3-eEK-UzOiA0-eHvwcGnbUyTHpHZFK3Q9AGRU+VKX4mqDEtcPH1PGLdGpUXJmpfzHWpW4ShY8Y62HSY0BBeA9xYwNKBXdebU47eakmfLGO44XGRiQ46gLVC9FE4oLXHS6SILR46oLS46jY5Q7Nbmsn+4ztKWSYYLVmdbHqMbbGonXUKvpbha8mldLH8cTLRnck6pChM7RhShamna9Lv7UC6IzSKErWqHHxMfrMuUx-aSnYDK9o9WmwMqDLhQbxbXZelHgrfYqsHcjGSZNdKWnUjLGWgXHRLUKhbkox4enXY7kXdiSjLZ5b1LcM7NWoumK1tcSlqiE73LdtFu7rM6Bw9RaIpoOn9BTZaafTM77LWPHNnUMK9BZ0L+ZXs6PLWs6jrt6njBbljF46c73ASvHisU6TktR2nN49Wnt456Td44Um7kSzCXnfFb-ZfgGttLuKcXd87exb86TZf870E6E6Y09MLjrbQn4os-GSrQt75peBbqM3OyeUKgGBOegHgw087caMxmj46xnX7qPivncQHiNpBmLQ9QGr3fJSxaZaqHZfF8KXamSk5dS60vLS6+0PS6m8geBqyeWTcwvCkHM1VNSydw8uXUXKY7by6qviix6yW-H0atXL6fjI8u3ZxSFEBdAWbYO6FrP2SQs-3AwsxbiNXaPLI6OOSbrEa6CPcFGG-jq7H5R4GaCpEczXbFMB5d3HfreHKV5dQaJFc977XV5CjyT-LjvjEoIyvvK8liqtXyay6OEY67UbLvLHvtE9CMxeS7trfK3yc1nDvaOS43Y9qcPT5Fo3Zojk3ZYr7lbeT0yhzZyMBBTthT6mpqbQL1E6UIc3c2qydQ60CwwW7oFbVTlE1ohMKUrZbjVFYK3as4q3Q1wz40l663bvSsFYqYEtYLGMyb+0iFa+b6I-1Ze9aFmjQOFn6vfK7h3RbJos-D4Ps7pz2FfxTNsyHA0bTwHl3VwbFVWiL13UIqVVRdrrXduTd3WVnugQe6dVQInJCqe7ME3iKwdQS7HvbAmkc-AntA0QmNrQd7vvQuGoE-pnSsze7ys697TjgpGQfa4bhQ+4b7rRwnHrTeHYfcY5jw8FT3A-XGQ05eHYM59apRZAIdRb+6og-PosPbN7M9Y+q8PeYhUsynrj+TcwElST6klRR6teZ6hWcxmnUbXDbc3TkGNs9-H61QUGYwMW6OPcRTDkyOrpfWOrZfeA6sLninlYN1S6qKjLSQwurJPf+VU0QHaxk4CiulYp73fb0rpqcCGY7Wrb5qaSanxWFGCdfcnco8Xq8NdMqjPeHn+TciGCowADjhBtGNyDPagVeVHtle1Hdlfab9lc56ZOEcrxuutGlo+6aZ-YUaT9TcqvFncq7-Zdq-vXgnPmQQmUnoiqpadyrYvdBD4YyVH1TWAGaSDf7uHTd7tM2jS1VdXnH43Qi682+EG8-jSmvaSrcY5TG6-QSmO87vEu8wDDqvWpHz-bA76834CCvRpEYvbICSvfTH8UwKjCUwqYKYwyrF8xIiXw0Vncc0S78c-tq8vd4DGvZvmYabyq3Uz8nsPX8n2JSLRWObdmWBX5mhUrxTAc51q9c0J1f44B0Ic-wGevU+7oRQRmR8lCrtWjXmh8-QmRrTznn1j3n6ome6-odjmpIS4DEc1TmtA2OHV3Z96wC4Qn6w1AnTAzAXXOdqrC8nTnrA6D6wY0H6IfRKGfVs4HxRZzn89vwmj3Ugmq6Y+GCs0h7XwzD6i0OImZE0+HOWVj7tRWh6+WQLm6WTRQsde3TAg8kHxoYVn9k1rHNc9qzoQUz7tszkbds8UHLE+5HajT9CsE2MH5dTk6-7ZMGLWSL7ghWL7+CZnsKEvW7p-tFHNg8br4o6bru-Qb8RPSr65C5mhLk7dQq7Tcne+qurHE+Gyck8GK8I00jskZ0byIwmKmI2zaudb4n4xd0agI4bmebULrXPQJG+gw+rcPZJHbes4mbg88GP1fpHGkzpHmk-knWk-77ci3qmr8p8HTI48Tek3H7yeXYGqGTB94NbbRU-Q6YFemJHk9RPKQo+2yQ81Da67Rh5YQ0bGhct0Wikm8n8o1X7DYYh1a-WNG98x3m6NSiNPYQ3qao6xrIU9imvngr7HCwl7280jHu9YinR3X3qS0APrnRWP7lwRP60Axfbp-VJqS8xyGczVyG1UzyHfoypr-o9QWCHUDGSi7g7kiw8WzCUZrIYyZroY8f6YgWhDY0wjH-i0qnlQy6HVQ06n9Q16nT8-aUgSzMqQS6jG9Q2dsIS7j7988gLw0-ETZzevm7U8NnwDc3bi00-7wS4CWIC4zHFafGmb9Tub3o4vz2Y4eafQ8FbVhcJa3ZdSnNnvZimM2GGtZR5A8A+pmOMzixcXSQHORYsyzdkPHR0zjmMC8yr6A5-D0UcwGsw8F1VITO7TfH-nNvfpRAC5z7-4-vLrmWvKRtUk0xtY8yJtbDnkWf3noC4PnSC3drUc6wXcNk81ZLvS9hE4LTVFXVqL81gWCczgWo0+Gj0QPoGEWYTnCC1aWnlWC7Qvfgm4C12pyk0Lb7FZCUmk7QWLU6KLnrRzmicW4HilFlmjQ-DqXsUoquC9YJ-rXeHAbWGWpEzj7+CzyzD0qIWLw2Pphc5EG0y3AYEg+Kz+C9KyUg1T6FE8hnvw8tmlWZoWjc7+Hwi-dHgcyomDc8xHOfeUHI2W0aheizqag+L7fC70aEk24nSQedDLBS0HU+bEXL1XYmFU-smqpRAQkixkmFXqoiR+hkXgEqMGzLfoWBU0YX-7S8ah9e3tqen2XNC13IJc7C4lbVQhIo0nwNg-Sa4o826Eo8yaZ1bjDK4yNHVi5XbNfZPny3j4XF1WkWbVCuW3dV+WSaGH6ikQGCgPcUmvg071Ci1pGgNc8W+edH6ek+ZHwTW8Wfcyp7fXAnr9fYmXwQ+mbpyyoCC-ZybMo+BKS-S8ny-RHn3kzimhTeiGRTdPnJixsXgSy7aF2cCmqyLHz5i+366o8SGllUyb29Snm5vc3D083RWvYXSH9iy6bFozvGWQ6cXvPWtH3PZ9HD+eqmGbpqnVBVBWV9UKGjU8-yXiwuXtU0p9Piwf7Gc62bAU0iHS8wqHWvdXqJYxhy1Q4fnPA316sY+Ab0OdUz4S-2biYwCWRE1RWUSyjG4xq5q9K7EnkSziW3y3w7nU-pXX-byKItR6nRU9CWnHbOX7JT-V5hIgGN48xD-Q6xDC8w87ord7LYrWi7UHhi62M9zpOS1jw0M-GHUNomGz88KXjFaKX7BXQbMw28LGDR-HmDRwq8g-5mwczt7gC9arPvaIHew3r9QE6XlwEzqWUETZCR1s5Fmw7XnfS7IaEC0Z8FDT87MrbxmD4DfGME96zdC+uWcE8JnvSz1WyRQeGH3VSLJwwlzpwxBmKE3j7ztbqXBw4taRM3NWyC36WKC5mLAy46WQw0znFJB9qK+YMm4y9KyIy+y8EfdzmkfUIXE0JaWFs2zneCymWJExtXbwyDbCS7GXwqdEGuk8-Kzefs7VHbrnNvUoWVWeoX-AGBG7bSjaAIzDXVWhBH2Q1BHijd1JSjXaizEwTaJRjuXd3KhW6bVriKbV0GsI+0H5k6CYuy-hGeyyb7oi-4n+y94nIi+GLqaxKCkxVOWoQ9C8gefEWAy+TWgi4knuIwCCOI5b7g8WxHbK30nIGbRHBIykXhIxH0j484n8iyJGCk4pmp87DWxxVkXPeownJCpUnlI5sjTbbUnA5HpHm+ZBWEK7TXlJCrWADBBXA9ZpW3tS7ayizH66TiLWvbcHsrqwP16+m0qELLJ6vlJ7nzs3CNEK65G-c1oX8a4smE7SmYfIwoG-I2naNk6oQtk6nqdk7n7c7deH87dNJC7ebni7acmrc-jCjgy+WneVr7ss3cnZla8ncK9ybjfs3aHk7yGUQ0DXdvkhKyvX-i088SmlGfiHGKxCnmK1CmSQ0qaDs85U4U6nm57W1GeK4va1YMvaTRcXz17VinvqiMWalXeX265xWsIaX6B-ZVHD7QB9j7a3zKU2fahKxJqRK6tHkawXnPUdJLScC7XrU69SgZftHMrqGaZ7MjqXidunDC+fXhU+lw8s+3MEzWCb-TQWnIHWmbRlU5qYzeJWX2dcW59bcWz+e4zDa35Kni7-XlKzWbQy1KG20TKHvi0MXd6ydXXKcvm3oxZXDK1ZXjK95W3K7pmfK8iXLKyQLrK38X7K4JnkGw5XSY7iXMG-Pmd866msS4ubyOVFqvK-iXUGyg2ikxNGSS66GyS3A2FvZSW1rv+mFWXQLTzd2nzzVo7mBTo6jHYCSvCwfnDHVWmZM1Y7AIS+bZMzLGi055W6084FGlfrIYs+9m4s82nNY7R7tY-bDaS2NCNHT51vHYw1fizf7y8wOmmSTs6IM4C7snZVrInYlksLSMUybCcSSFVHmfri2dD7N9jUnda0VnRRbPblRb5nZuW4Wh8S21mHGJMYeninTebWLVtbY42Gn8ognGfWonc+LTebNMTrGOnJnG9HXxin03ylI2lel841WWw+VgJYsxRGv05jKHc6dWzvDXGR44Bn+q1vcnG5TsHIa43JnaySvw7XGYM7z7Zcgs6zYwPGLYwKWQa4M71LZlWjG5PHB41sTh4-FjRSfPHQhX5bl4zAtV45c7KM87LkA9FX0DbFXofvFWUXQfGkq3xD2S3qT9ZZxm5mSgnMRWgmAuTpm7K3cKZq91WvS-yTJsWY77s8F1p3R58BdvmH-8wqXqq3-Haq4ZCzOcusireCLvop1aIE1u7QtnCK8c3aWr8-AXHq5XUdm387RqwC7DVZNWrXUvjcEwaW3lUaXSc5DmjDctWaRatXyE3OG1rWTmPS0NjZObNXYC-NXgSmrXKCwznFKyKK3KSzn9w9dXauQcD6uXwmHq2jnpC0In+c7mWdESziWoU9WBC7DrSy-mWJs8DXcM0omay0aKYkSaLBW2aLkbViYdEwjWADIh86U9lhsbcnjYIxjX8bQhHGjUhH1cf4WaYadywk0TX0IdhGZa5EmWI8EWagzb6maysafEwzXzcaa2W3hzXugwJGbW1daDW+0apbZDzha+JGBywLWd9kLWIS8LqQk677N9d7mpc3+XVbdYmX6Xkm5awq3tbUdWTjeG21JIdW7jUbaNkeDjC8cYW6kybX3jTcjgGxOWSkwUW68W0mDaxbWj-SIWLbUG2jhnBX17ermna60r7667X3c738Jkyf8pOWCjva7Mnfa6TXiyhryvI5R6Vk8tqU7esmw6xHXMqRmUOi-KnWa7rrzy6asbC1eX3WWXaeYe4WciK+XBG++Wc63U6i9bHmnk4XWco6u2TPcMWPk7f6eshXXd80qigq9MXvxtR85i6PbsJY3Wli1uy9DrCnK61zTO61sWh7Tqa1PHqbtQIXz0U8aa6JaaaWK6iGu-Tbmn88eWX8zw6n2xnmc+faa9i6YmDi1SmFm-qTaUwc56U-3yWPvfbt69W3IG4Ga5g7UHgQgELVJSITj6xNnT61uWjC5fXK1NfWDTrfWo9Wh3fPX8lZU0-XOiy-XLoymnIIO-WLgvmbm3Q5K-o4nDgYzqnYZdx3-GUA3VK6EzGzYFK5KzZNYLVQ6GOzPdHU9f68Ba9WSGyvnIBQFX1Q3u3NQxjG97QAHTQ3DGiSzA3uC9gKNO3THJHfJ3YG4ub6G6CXvCu6GKBSFXtgxVd6mz0ks0zUSDY5o6809o6C07o6H07CWepUWw3OwCmxG5BiJG1rIy07LHeHbI2XC2W8p7TslHHS2msm3LdfQzc79YyWxDY2YdxO-2nQ65ZbMMyY3p41bHnvuOngaetlrGwxjjidYL7G67HpZaTL7pTU3V0zhmUm5k7N0+Y2g49pm8nf4390z8SkfMenPhfvWz0yDLKndEKOILE2z0wJawMNCTGndV3+2Wk3WnZk3h46iSm0wpaCm-I2q4z6sSm0M3yhcC2bpUk7QM8utHpVM7bO0t3mhU03A4+0L0u9ZbeDbZbqZd02TY1tKEM1hndnQJnQu103DnSM2JSSd1dtYsLJm-r1pm9c7Zm1vGYq8vXMDd05lm4lWcA8lX1m4Vq37ppmL40NXjZcob9LTcK744SLcWyc2gaeC7xM4vzJM246oq1935mz92orX93fSSyX8tavXow17mU+NyXe81l30C2+7-m5oH7S8ZnzeQnKzM1S7Lmyp4rM+nLzgFV9e0EyEWXayM3YJz3g8K5mrPO5mKOjy6ayXy6fM+XLGeyDm-2u6SSFTrJxXa9my0kxTYhSPm2KQq6fs3L3W+Ar2wSfFnfHFq7UlRlnNXbLm2i+lnjaaOSYywnVTcrlmte3QhOC3z7cqwjmdtcN62VVvLkbHeSas6d9XXVUt3XWNrPXc9i7vi73R2CaNL5bjd9to1nvezLKvvkO2I3S6neIqNmC5ONmUxdvLQKRH3cKnNnAFUaGFCwBHC3VXtRW1j9xW8BHs+14j9s0Npy3Ur3kFd7YtbKD2yoyUrTc0Dhk1Cw3XO8t7CFe26a5TL3ikGB2eAg-gr07hTmFexTVe9sX+gh33k47E2f87O73DvO76kGyxFS+Ltnm4drxKS030iuAXIS+5jis3QGDM5oqfZkC2GW-qrbvZC2sc6+61FbaWqe4C2FqzoGPS+oCl85QmfvVtq8q5T3DM8NaDq0S2o21QWC23YqbA3QWioW+HqW5B6oy-5RTe5Lm3q-GXz3a4XBLG+GeW-wXk+ptTSoxn9UiywRHOsSwhnqOoby3o1cgJIXyPT45CqZS3bO-WX6fdNz-w0UHKdSUGds-n2SdVX2rC9x7Zjhbm+PUNS063Wi7cw0rFY6PX2KwNS3a6nWa2+6t7BB7XG2xLXGi02z-cyG3GqOhXn65WWMwTHnv+eu29QgMWSKnlHIG6XXglcuV0pEnnrPfe2UJfBzuK9xKs8057cREgC88yPCN63RnhK0g1i85PrdK4H3FqvcqJgVIG8W4aWHDYV6b81yqivc3n+k9p21ixSHd+Y88iGytSkCyDFVOzmioC8VkSC-C3rBxvnOVY3n7B1vmW804OZvZAOjs1irPU8Tm6VWZXW8w6bGabfmm82EPHB8Q3AO1EPUjOxK2iWaGF87iqT85QsKcwiKLVXf3B3YGmCSxN7iveEOMh84OZ83g23856GqBXdmG+7Vgyq2t6WDWP3aRBP3Hm0AW+A3VWlVfgWDsT83ptRYOTm1YOT87-3OGZ4PooZjmEyzb2UmsUPo5XtqzFQQWQC+WGvvcf2sW-17BAfqXdq-i39q4S2f3SfWXDTYrgy8dXF+4B6vtTwWSoX4bIy3S3oy+U25O-9WUfcy3XWxDq+Cxy22W1y2OW8ZGs1XEHRWcWW81Yy31EYWqKy+m7W09WWwa5VWtc2tm83VDX8g1m2my--mIa8uWNW3CO56W8PVkxMHz6yvTpg8SC2UzOzdnq79t6RFHq++sHJ27FHp2-YXy7c+Wlfc4WDgwwOLTVHYF2w-mTy8u3Hg34WA86G2mdVEnTcaerGa14noxQ0HAK5h2TW0KPJy4TXqIwkX4DakmNQRvrG0Up7IlSW3n1dyO9WbrX6k0UX2kwA2kR+UXwKzkXtR8-3XQaAO9RxHqy27KPQy0GCuQ0qRrs4M2mixib0RxWgBB-R2hBxIOaK5j2C6-0WdqXnWpB9R3RGaxWu7WMWV-DxrbPahKu67MXQUyWhL2wbEFTcNHHc80qe-ZRWgq-376NTPXSU3PXyUwvX34DB2se+fD4O+HDAqx4Wri6x2pK6KqZK-F2jRzhdMHbqKai4A3xQ5m3PJR8XhO1DHRO2ZrjYx2bzKwZWRHfQ6Kh9g3fq4Z2LKzjHF25Q2ES1H2qA32PQ0-g3PK3iXRx9Q3Dm88OyG0p2TKxEPMSwp3iS0p2LO4uZ382mmOY+FX3u7rHUDXM34XZP7BOQxmfScyWVm4D21m5GHMXQQGK+0QH0raVreS+Vr+S3U3xxzpTz83JS0w4wHkexc3Wh2L82A5-G7m-KXc4JP3MXtP3xw9iDBA9ithAyVlRA08y2qzCLfvXsPLBwEPJh08Oj8ztWEwzv35h2gWBvSmHKc4f3Vh4i31h6snIofCywnmsORh2Iaxh48KfSwS3HDe6rnDWjjvVQ2OPDQ4HLRx-3g1a9aHhz-2MJ6ZWbh9b2wdaLnvq-4HIjV8PpExy2sy16ocy+8PUdXInYg2IWBWXFQUB2T6AR6wY3Ot3Sui502uYzuVmy1kG6y4oXVC3DW8B4iOQK222jcbyPDWyeqB1eYW37SBXSI9ayedRdCM2a2WQGSzX4+xaPegypWhI4sHBg3jXTxTz6NDdgme2wL7cR8R2Bg7uXRfR3sDy+pGqfNrqlR2O3yR1FHjk3SaqRxOrEB7SOAO+bqGR4+X4x+nWdCScG2RyiaOR6BXX9qqO+B+22NR2m2AKw9yofcBW4k08GVR9kX9a+bXSW5KHoKyZGbawHo7azWPHazpOkNay2Wi5HWsUcO2Y669HdO9hW9PfnXG7fhXhB1u2dKzu2SK58myK0RZMh+sXj2xVGz25GPGoNGPJYPVGdg3SOKK0e3XB5qbQO93X0x03z565ezDix56TiwYOzi0YOLi-P7czR-WfoxqnOOyWbWx1Wbr+W5KdR42PXi5WOCHU2OiHU2aSHZaDI-W2O+03-zipZ13px1FLlOwJPMY4kPQ0+g2KGzOObK4iWAQTlLS-QQ3bQzam5xzg2FxxNHyGzI78Z72PaG6uPjO3Q2Nx0mmr61Z32O2FXZ2vuPIq6FbRG+lq7p4i6Fa+ePRmZePww7gGbx6lW6ThpnYwyl2zS7Uccq4sPPx6mGUUbQaMw6-GednVa-Pp+05SzCOeh8WHeAwqrSJ3EPIoZWHA-tWGWq7ZzEJ-2PHlbJcJDeMO0J85DjXSS9JCqC2Rq9Nb+M7Na9g8FO9C9NXgXf4PpDatboWdrOoEyQnNhGQmnpetXDEd7PqJ0db3Z3C3PZ0D642xEmLh6wmlK8B6HFRW3JE6COjw-cOuc48OVu0pOQjViOxx19X0yx9WwB5JOQR7AdPg6HmFYykaiByx7DJ-DXjJxK2a5+jbUa7K2sbUYnFiIq3NlOUbgMJUaMR42rHRz768sPa3dWyTX9W5UH7ubGKAGX4mKIyRHzW0zaJ52EW3J3RHRXaO3KBdsaF5x2UmE463uy1xGxTF4r+a9EnpbcTPU009D5ywJ3fJ6lSWk9+Xe5262fjefPjE+cao22G2pa9tR-S2CqNa4m35yDUmU29VPmpwBq8221PLqw1PljRJGb5zWzf5wCbvp9pXra7BXY-RZHf687nNDjO3VEmwOj-tuLxqV95pk8p6fa8hW1PQFOTwx22lk0HX5nL5HTY322+20FG5c0n2tPSO3wo5YWrs2QPAiMnXLc-x7rc2PWkow6kyY9r7dPfXaZpwZ7nI-NO5lb6Odo+OM4x4Hyio+RWJiydPUZye2XjttO66xe25TVe3h67u2uRo1G260oPeNVxWa65nn-+jF3uvggDDTQPWLR0PWfpvHnDg0frxweV7J61tPYAZdPHTZmObpzmO9ByvWHp6JX16+56k81vWSPCymn7f2rWdQdHVTSGU+UzC2fG4Kn5+XA7YA3GaLHglM764-bRVY-Xno+NO9k3+9WY4WOJK7Pr3p9JXPp6v6+O65KtNeAvdTuLX-pyamQZ2amwZ2xOoZ8iGMSzQ3Fa5tOAAz2OoG0HOql52OnQ2jOyZy5WXcUiWSY7jP4Z+TP6l+MWiZyp2aY-p3KvZTPGlyjP-K0MvxK8kumO9k8P86w3ou5mmGpQ52Eu053icALGrzWLGgu6iWuvaBj+G+U7hx-532pUqpNl05WDDkMTenfrJ5e24QJmkN82HU46tY6j2qM+A8u0452dG3CH2x3Bbem4d2p45bHYe1Rj0nS3HzBd7MYnU7HmMQk7CSU9i8GPA5ediYUQNqZCYJtnHTnAHGt05GjLWn43aNs13-BdymQm9HGwm9is445E3Ihd12wZYP3r02Hnb0w07SV4+n50whN0m6c8Ju7Z3y4Or2rl4r38mxXHzl-N2PNot2OSQTLNLVd69M31jIV61FoVzjlYVz2ATu7PHGmy7Opq73GDu4hb+m90L+Wyhn1nT03Uu4s7zY7tKtuwNOduwRnLZXmdiMyYVxm7ctXu9SX14yFb70z52OZwyW03RyulaCpnbempmNm4QGtm+D3uM8NWoe72GYe4KX74ztW8W4j2Wmi-GpsV-nrm-zs5nMBO1Z6BPeh0qWIJ7gWlVQ1X3mwIaIRbWHjZ5cOatX1aEik96AW8RPFtfxOUiYNXXV5D2prSoa+wzhPAB4mWgXTQnUJ5HPhfZi2kW8QmUWyYa0W4HOMWyHO4c0Evw5-sOJh1HOH+5zWn++1ORQ+dW9wyUWGC3cO7q9-24qFMPKTRwWXqwMvBJ5j7i598O01cXO-h+jrPwwNOsBy2XhW0x7K53kbc+4bnJW-kb9E8jXDE43PsgCYmlW0C4VW1Ta4p1YmcF8MGhxgPP+0Xq3L5y4mRbTZOQi7POYiw5Pp54RHBR5RGH132P5bf+uRl0rXAxa4nnW163c54Av3W3vOXW963Ei2LXAZ4lPoBzm3DjWqPJkX+q02yniZIxhvv55nixOmXXrtkpG35wXi7pfiPdJDVO7g40GHawAufdcbXcN+m2v1YUuCDpAuTa6CbKOxaOk5-ola2-7aNxcwOh8SgvHIzbjUTdwO5kz+W8F4HXopJhW4w2snw6zeKyF4b2o62NOAUlJuoB-HWljFL6ePTL7KB4yany9lOM68lGs69REPy3wufRxHmxB3hMCKzhWBF9KnSNWXWvk8VHVks-miR9XXwxwxrz2636x7euyHYaOzoU7e2CJePWaNY+2m-dNH7TV1G+60x6DFykmN7b+2ax+4X0VRtPTpwRrXN2mOIO8P7+KwtGhJbB2sAYYPPTXP6GUwPzU3Z-Qd636OnJqen9y3ZPlJa13hCXXxAl2HOz6yEupCWEvCx0vyQHW6YwHUwuH66mb4l8pv-uUGtk0-vzix0LV0l2WPMl1qnsl79Pcl0xufpwqO0edg7fVY2PpQxos8lzwyKl65Xql4lv3O7524S4g2qG7g3+l2Mun9dJ3I06mXvB9THLFxMuf9UGmTZ6Q2SZ0uOkG+tuU16lU8G6Z3tt4w2uxxSX17emnMB0+jOGy8uVbhebcMZA3C0wI2MOdLHBBccuVQ0kyDl8Du9l2RCQu4yOLUl07Id1fX7l+2mZm3rHnl8svXl72nVtwMLVV602h05V2buyLLsu-8u7Y7VqHY35iiu-awHG18s1uxoCwMxIrruwc3cXPxjau3Bn6u2yFGu+iuouS13MkgDL2u2VueBQGEomzxaSV8Y6BuxS0km5tuskmF3c41TI2nZN3OndN2MZWyuf00U3zjFyu+hTyuTXYk6suUunGd5t2Bm9t3uV0JP9u9CFLuxl33Gybvtdxs7e22qu2mxqvjd1qvuVyTvfbgvGCYvMLSMxM3yM6f0Iq2au1heFbOZ0GHHnYxneZwD3+Z0D3BZxyXUrQ+PQlhlaC19fGIW78vQxitrfV2izprWTcEAyzOA93SXKscHvfu0yXw9+13D4-auUqzHu0F86v493i6vV-hOAoRoHb+6S6PoymTw2GmTk5ehLme55B75bY3s5eRgeewYQ+e8WSSvty7PM8L3vM1LBfM4rOI5QFnpewYgpTdfhZxSzIhaZ18Oft9m69VbJFGywpl9wdZw+1Y9qRlwbdXVOSs-cWjje5lmc10Zvze0uTlvjoYzdzJS7exmuiJ5vLFTD67nXWqZQnl1nVDVeS5LjLKps0662sxfLtts99A3a98es01mT5f1nH5YNmy6wWEY++-KoDyLnn91Vm4+--KQ92wXychguK59CONE5n3lC6ZPhXUiP113tnS3QgrFRkgq3xWX2pk9EPLs+QfQwY26vQ5-mp949nJG89mmRL9nZS-9mgh3Qr9TU45A-G9mupsP3ZS1-GQJ83BI11P3+hy8213XP3+VAv2ihzu77e3AnQWQgmTS+jnt+ygWKEdu7r+wf3G93e6th7WudZ0MPdD5AnT+0sOWVVIqyh4xP1wycOWJzdaylwOuKW0OuuJzwmeJ+nO+J5nOWW1TipV9C25J3mWi2wgfmceLmsh3B6hEin13YmEp9XZlOg96R7lc2gOqPUDPFnJL5dcDx4bI6NA5B4naFBwAwSm4QeNC9evkR+DXa53n2sDwx7qDwXbrC6lOYoynWOt9brGB96zZ1XlPcUywvRuiuV2F9lnrCnAuRk27mkF2RYOB5s2kN2ib7R+n7b12CGg8zn6et9QvLN9NPJlVlHMPuMeuF9ZuT-ZuzFTbe2VlZZ7tDGdSAtwpL-k9RWpo0inkCV-Ujy5ywM0RSjdBwi6nFwJCXF+cXpB2XnoWhXmBaTsPPS36uLZ1WvnQqPnxvbpEHB7+jEh-FuXB5IuDO9+UZhx7HTt6bPiCxHO9DedbJaWPm78817F258fzF1XWYh5dv9D08LATxf7yh70udIiSq0VYZuBx3UOkxxtumwsuOfB8fmrZ7IfNDw3u1+zofUTwAnnj5CeJ89CeVx8dPO9YuOPtxaOlvV-mZBSGv1vZpDhD0weZIiWGU+Cf27j2f2T85f3RhwPmO15bO5A24f5FRjmJq7v21AwROShysOjMyROBh6AWkT1RPW15l6xT5WvQT5YHo5w63Y57Yf3tYOvYF44eXA84fmC-S3lD-Ovp10jO4ywuvxJ-Oui5+pP8-r4eCy5nTVJ0AOoB1S3wg5YQy5-Wn2G9uuGyzkesj-gPGy6GezJ-Dae52hvX1UFOoWz3HdAxQH6t0R3hMTjX5Kv6jKphVvSRzQuaDxpvyBwwvtNwguLk0dOaO7lP2V7puGjzmbWR9vmE6qVOX15VPLJ04mwN1RuNjx4mXuVPP6azPPf19zaPJxsavJ8fP6xz0rA28Aul+M+vMi-Rvap58aaNyBu6NyOeXgwaP8232uzqxAvgTaxvKizAu4j4n66i8n7bRzbvRN5fPWi-X9FN8byXRxCOZjz0XuF28uvRzen+F0RWlp8sW92xRq1pzieJF3GjVB25udp6uzaozGODp7eXqj4e3GT80uUxzMXB-alu+K1B2BK5lvcxzSmct03OPoyx2ht0R6P2eWPMd5uf9UxNvdU1Nv19QUu0L4ZrFtydNwG-MqSt1SfkT2uOmG7UvfjzduqZx4S+-XdvdtwfPRl2p3sS10vhxxjOsG8Bv9t0xfFxxdvEZ-Sf5x00v3Ky9vnK+Z26Z6R2GZ8kemZ0Wl-d5o3KV7JmIrZ584qzj2LxxHvWS8fGCe6fHOB3Hu7dvMznx2QHXxwqvz9ab9pZ6pzZZ+mHfx1QULM2zBpSzc3Q1xwH9J6AhYwmBOMsMqXF6eDjbmY7GB1lqWy8jIeUWdqfHj7qeLvbyuOw2RPxZyXk1D8aqNDxT2tD+Seac6InNq5BP8TeRPGtZROVT5qfJA35e6J3tWEW-f3jhwR3Th6xPzh6-3OJzcObq4TjR17xPx1+fuzt--3b906fPh3VeUyx0vBc5fpuoREHeW4WWS54kaXT8T7i2qT6vT2cCXhzIXfYv6e5G8eaER-rnN12onCj7WX55xGeJr+ZPh51zXweaKOmg1h2JRxEWRR3VPsm2kZnJ6OXroUbXJR9q3pR0pOegwOfDUwG2Dk6QO8z-QuTk4wuqB1UfmR8J7aj+Wf8p3WiaUW+WOF2B8mj1if1gjftNCxZOTuSMGc54mfjWSme8R5FPR-dFPyt0pKMTHDDfk4gV9jbhuAb9z7U2xOfKNytfqN-NvGp0AuUNyAutR4uf-51jfmN6ufcN2xu-g-BXcL30eeB37WNPcMfo66MeRr-EKFp48mpj-CHzz4MWiL4Iv-R3+2Vp+XXnz5EOEtz8f3z5VH3N2CnPN4xCJ7cwv-z4mPXz4dvkt9R9Z61dO7F8Prx-QXui849Pct89Pjg6qmSxzcWPp3cWuO8tv1-Tfylz1pX8l4hvCb3dbpt8Uvhk+anZQz8XCzbJ2BL4xfah80v4Gxg2dt7OO9t9duyL7ReeLwSfqr0Z3dO+p2jt5p2CZxxefb8h7--aHfKL77ffK1dvJx0JfbNSJfdzcyeot19vmZ7F3PuzRnvu44vC90ULi9-8TS94F9y946v7x1XuxZ1HcS8invkw-XuZZ5R0zLw6S-x1-mcw5VbBD2GuqqY5fRD+BPxDzP2bVXGuwRQmvPm0mufLx1XBCl1XMrwcPsr31WpT9d7aFvq0lDYWvoe0w5wr5oaToxWv-L4D6NKUiyEr5gs-Z5MIA5-MUGl1KKqE9tW095vfVw-dqmJxuH8rzYfCrxdW5t9VyzT4wW055aeM55v2s53zm9uxJP6r91exE41fuW26f2rxge6pXgfYR+rz1s3pO9c7omoNwUeoH9m6pW-K2DE8CQkH7fP0a+3P4I53OLEzkfkb67qtW79qdW4+uh58+u5jVUGWz+ynqa5PP2g45Ouz5a31r6vP7oSde7W72fsN02fX15L1YN5BvaN8Xh2bX7jXW6deENz5OuB2fPcb6OeYz60aH5-sj5a6HvnbzOerJG8bn5-IrX56IUta8Vlz+1GfYkXrWnTRjeJYpDPuH9m2Y2-+X0b1telL-HOmJixvSb+ueKb6beaPVCafkTuVRk50fxk90enV76cI7dF20-QMqGzydzsTRJvjeu5DiF7Ju0UfJujz6NOTz1QvGb-+9cz0cmk67dfCzzSPZ2yWerk54XipyDxSp2X6rN2ZvWbxu32b5IO7z9IOTF+OzRF-zfRTd8e3z5ovh7bIuPN3tPGlL+fpRiouP3hxXAtwingtzsfOo2+3+0vou17YYuf203WAx69ejI7CeH25-r5b9YuwL7NH0t4vWmQ9Be4O7BeEO3lukO3ISUO54v+8aynZg6te-F5Vv2d-ynOd2Dee1U1vpl-IgIl8vzJU8Vuub1iFDj91vCqrDOPQ5yHBahKdhtwWmUL3HOyW-Wb-67he6x+dfH7zuGil-heImctuYY8RfKl-xeDt8GtdQ57fMZ1w+QX3xfkx3RevbwxfoX39XFzSxejK20vQpV4qcpaTOE02i+JO+FrPkknf2gm9u3b8w3Pt7uO11z9ueY1w2HMADu1pUDvvO1seyYyWmhpRsvpG-svK0yy+Qd2ej4d3UeF92bYODycurJc47lGA8v0d52mlrnNK3l9DP6ZfbuCd4hnTG2T3zvjl2SMXl3onR5e7GzTuSu+-Od7nNtqmyun+ZfCv4ZYivat7gwDC1zuQ4013ed5iuj09ivIYTHG8VxE2Rd4SvE47LRrlxLv6nUN3ZL6zvUmzSvxu6+nou4nBN96UjWV5qgEd+rK-0x4-Xd0BnHG0OdnG1jSKu-q+I39rvarxzvZV9s6ju5FDxVxCjR4+d2GZZbv03z8ubd3PGgXR7uASl7u1fmRmfeyK+Pu7C6jx3JnNhR7KZH8Jy8e687o92XeRZ1pfCHuiLE91iLHZ2Y2OdxvfJ7w8f7Sec2LL+L2MYMGv2A6P3OAxL2eTzN1NZ-1q9D1AmgE3rOmq0MLhwq1XR70di-m9FfSh03uZ7x-ewVXbP3V2NX0vaWf4z-1fwncc3J752vt70YHVT8i27Xw2uJFTOHkoijq732lfFw1e+bZVPfAh7Tnu1zHObAy8+Op+wnPDZxvg57v9zT-D6x19KKqr3-37T7aeuL3nP3qz9WTtxwXnT5-efDwpP-h66PyXyoWcB4z68DzA-9H7kfKq0R+8mkjWLj8evD163P0H9QTMa5evsa35OPyu2XUI0aD8H3D7CHxAKn1+I-GdWw++RwRGBR3Q-zfTQ+f10J+ez1KOgkzKOeer3EJP36KAP4EXlr562kk8Ebd577iYkwi-ep5Y9pP4n2T58I-Py3OfdFCQ-LjQZ-T13fPOa5I-vg2Un9T3PezpZrWk26RuIb2Hq0b6Av7g0bfZa4-Pc2-je-598-jU8TeYK2ufzR1FuwP+kluNw4+Ojzv1kF1qpBN348Zk1HbW22JvfH8mZJN71ukUTJv+2wbz7xYO2Rlaef8-WSOrrzE-NNxQOyUSwPxPQVPmO0VOaz+sF0n8XXjx1eeLNyZvCK7HniKw+fuHfZuxF23mynzQ7Rn-XrPz+Cnx7bhLdReF2LBk0+NjweyrF92Ce6+wZUU-3Xun1FujF9YwlFw4W9N6U-6h9CXSY9PWFbzYvppNdOVb7dOrV3a85nwWPDnysfkO55ZmU6s-vF3uXbJzDenezh3xGbyn8Oz-bwp89+dJQc-oMsc-WtydF2t-degd3EunMxE-7-f1uVU69Pdb5-X9b9-XVNR8+3nwpXLbz8-RQ7prdjbD-fP9be-nx-yAXw7elNe4PH8++P1t0Lejt3UvUPwzHXb2g2hx6i-0Sw3Cmr2t+UXwg2cX0VLspZ8ksX6SXyfx2PQX-HkeL5uO4tbLaRVUXo2GwK3uY7VcqX3zHVl-mmP2fS+PzVsuVDMI2OX7Duz0dDuxf5Y6a095VxperuDpp+mVG-IK1G1W+Dx+47xX4l31jfKG8d8Qu8398vNV-HfLSTbHcu9LLKk8CumMfE7vX3FEQMwzuNu2k7nd+umau0iu6u2fXUV79ExMZa+-pZHG2u7tHrVziHz00SvL0+LuNMZLvtMdLuLVwiutJrSvNxn6+ld5NKVd907Zu-QObV5rvef0qv8M9bP9Eat39d+t3yZW43Tf1BnhSZKvz32W9dV6m+lne023x4qu7u8quc305bjG-m-S-+XOAM-d3i36M2nuz7SK3zLKtf6zPzV1sfaMycf871cP-uyXvVm9rLW3yD323xXfO3wnvF70nve3wq+eMT6uEexnuA17AHB-7nvhu0Hv9v-NmeZ7lrm3yxnS73P-0q8T2Q5dv2a7yYfnu77SdD-A6W9zNg295Zea4NzEqvi00rtqtYeeznBue+y6ANTczYfcPM3IwLzMRHnugSfcJuHnWGfcWDzbJJV0ZLW3gNV0iIEY6dk8HHDX3efc-30oVf80kAL3gGQoxmF33Ub5de1P3fXsj9zSzE-d+tRN7WD8Ty0v3cflr918cZN94c3bqB-dtD3Ezb+Ud5Vd7W+I6s3qWYPtg3W-3G8kE+zPlf-c-XQ6za2NgD0vJK2V3yVDdBLMKF2gPDqJYDwj8eA93T0qzPGxkD1IkbHtGb2b+Oa9VswgfeEcgzzgpfI891wz7Yg9sKVIPY7MCfhQVM7NNLyoPWntkpyiUMikWTxaHL-NZ3yaQScQ4AO2LK-RT42blD-4zANX3bg8ufi7lTeAe5WoVeS1YGjzDOy97mzKEDWdwc17vXe8ocykPbY5urSMPQU9l+3EVRU8zD3X7bNdZ70QLNL0nZzPfOU9Ir337Mk9d3wpPF4dFq0GHdU9Ury2rK-soryKApU9zDxw2f98DT0A-I09+XnsPU08Sr0-7XhMXD0qvLICJxy-vTw8Ez29vKVlQBy+HAI8xj2n1NKlolVIA8hcEnzkvW7sf5xLLFXNcTTVzDAccnEL+RI9SxxKYVI8gAROpWggMj2z-KEd4HxhHVEdIHxcSFEcDAO0TPD8Tc3y-M3NCvwLPYr9Kj1K-Ggdz6XmAqW9Hr1KIb68PrxaPKyM+Nx+-Hog7I3rbHcVY9x11IV96GXi-A88RpxkAjCsl5ymnWY8snzwrKv8oBRq-TlER63DSCz10j1ABGW9ALzQbKRcuJVAvbRdSxX2PJeIkjyO-bdIstwO-DW84LyBfEQDrjz+pSO8M1HveZ5VxTyePCL0SL2vzApxJvU-NGE9CCWUHLM1Y735Cf49T304vQk97jwz3AH1L73ZAimd1tyqHd497axRPdadOv1ACYZdBTxJzZGcYXySHKUDZH0kBcfNMTy+A4n8GT13tZi9+QIZA1UCg71yrGoDV+2KA2K9ovWCHCE9Uh3vzSr95QJfPbECSY0aHZecdxwYPCbh2T0nfedoIgO-zDIF5VQXfH2dT+1NA-HQkgMwnRkDTm2vfCU9Ar113LftSe1XvEKdyc2MvNICH-2tA8QsygLVPGr1KgParZCc-BxBPCwM1w3w3G+9rDxYTFoDYShNPSm9n7xHXZZF7q3fva08-71eHb+8GrxQ-T6twPz8DD5xHtwfDEq8RgKXXT08y1xUBH09EdXx1bScG-10nM4C8j3w-EVtpryFbECs5r3AfPud-JxY-DyNVy2BvbFtQbxe-CKc0z1K3YP9eyyzPEd8SB1oXa69ePQeAv4CmRzJDW3MXgNDfAZ9sYXevOk8jNzrPUh9tRDJrBT95jR0fCh9xR2E-b9dBP05tK1sRjVk-DMUmH3g3X1sZt0yTRG8TPxpvXBcv5wgghjcDIyh-cyctHzmjd8D6pyJveRkLHwggsm9NP2qLfqdSMCT9JkgU-UhHTa5wQJ4-UtRnRwB-Vdcbz1M3Ndtsn2vPMldbzya-e88b215vGv1gx1YlFqMVBwqfS2Fev3FvZvVr20WPFYtlvwNAixdFO2FvTb9xnzJTSZ9sxyXrPO91b3OPJ6d4LxslUH9Hn2QvUbdZKywvVB0Yfx8-Mx8ilwtvLSDXnwW3UBslt3UglbdjB3RfSTtWXzJ-J2csfyovF29sTyAvOF9IXwA3Sn88Tw-9cF9afxhnen8Szgcg9i8Ht05Ammd2f1EvQV9xL3KJbPcs7xrfDHtav3kzejNuZybfPmdVLwdXC-9gQK5La-9tM1IDErJyA2oxSOYkwxMPAqs5Z3MvBfIx3ysvVb0VZyEPcNd-QN0hQMDGrSJzEG9jtSEDDy9NSxExGzxN3yrzFCcL71y9DfsGwKIXKu88ckTA12cNrTv-B3sj+z65TMCrxSSvBgNYng1PKoDRT1ag6MCWQIYTXK9150NPe+9KwJsfEllBr3ZzMq9awOg-SAQJ1yjvGq8EPyRfJD9OWwCDRsDRJ07A5yCScWknF-Q-DxAHIB9Sy37AhYdBwPWglOdyywvfII81GyMnKcCt1xnA2aFd10uAsB9mfSWvYExWPwCLKycnW3IfIkcOU3snbG9oN35HAdVdrxHLOoM2egAgiackyzZrUWsQIJwvXo88vyPAgr98zzifU8CdNxvA8RZaB1E9BtNzwIXVKs9M6z1A2s8rpE+A+8CE6j+vHB8xNyBvZsD8TRxHBrdUzyY-SG9TCxinfcDHPxt8ZYMQQMlrKR90izHPN9UKNxc-CGC02mnPTkdla2c-Lz8wF2Mg5dciGSgXW2sqi0sVGosqb33PEiCoDDIghJcVNxleWECLz0mPBEDC6wRDEQdFpwKfVEDAx2FNAFVAjyxSOz1uvxnBUW8ox3kXH88Yt3j9OLchn15AkSDOIN0qCgk0twgvDLdyEH2-Lvk2QwuPeB0ELwefJC8gd2efcsDjbz+neCCdIKEfYyD60VR-Zs1k4PKXUyDcXyHNKTs3IJk7PIdDoOovRVMXIJhLLbdhL2O3NsDbILg-I0D-b3u3LUD6QLRg6O8C4KrgtbdG4MTvWmdU7zZjUl8qS1-qHPcZL1udXO8x-3UAgu8T-zig-HtnF0INKwDkoMN-bqDcyVr3a0t1A3rvKBZG7wPArhpCoNAQVu8ZS0X3UqDO70iA-4U+T1nJaqCQwIrDfS1V30stdd8jZ2ag6bVOq1sNeidDhy-wXaC9Qnnvb-9uwx7ffZt+wzZgnZ8B32-fG983S2DAwU997zSKWIoX3wMtN995w3dLO48cW3C5HU9CwKvvSw88r1LAsWIgP37XY082gKrAjoDuJyg-Cq8YP16AoYD+gMr-R6DgB1nXX+8MP1ZbdD93D3BtGINsPzPPDXMrgOrnQj8pWyLdfdcG52o-eSCqPwo-Eo0nRVMTZVssH1Vbf68WYPvXFh8BEPnnXB8KgyBgsh9kIO2vNs9vuQOvDa9By2qDKmtPwPE-I69JPyAgzGCgN1x-Uh9R5zWNQHcs51U-YXp95xnXd0Cj50EfXT8VgxFgyz8xYN1gzssLPzArGCNI23M-HDcYIMUfGz8p0zs-LV81Hx1rcjcFYLNrJWCs4OI-U0cjHylg6RDTH30gqP0upzVgnqcNYOKvIZMO+gu-GT1Qvzk9Fx9y7zcfWL8gQywXEENBjxsTcTckv38fHXktpSCfcKYQn26obL9yIJw-WaA9dQpHMo9bC1LtWYDiz0EgthIKvxqHWmDoQ2ZvD0dZp2eTBr9MnwYg62DFv2OKO2C+l0c3IDtnNydg86cIxyqfMW8an2HSRRdlp14JBp8tDnWPYDsWn0lNO00CQI6fHqNV7T6jQetenz4g4Rd-20rPBUDVvzLg9b9UxzEg7RdIOwxraDtpIJHgvMdDv0fZY793F0K3IfkvFwDNQkcZEKXJQ6N30ke-MQk9nwvrZL13vxY+CVM2t3aPCB0ut3+-A2CUv10lFJdo4KQdWOCSt0-ZH+tAkPX1d59VoKsJdU5Bz3G3U1Nbb1KXe28IG2pAln91QLx-VuCCf2rgxF87IJJ-byDrIMnXIn9A7zrgmO9lQMbgrsC4PUVpRn8GG2Z-MyC8X3KiAl9-UyY5Yl8073oPOZd6EJPNSl8-t3m6Gl8fHXOfGHc4mwIbMHdAuwsg2X92XykbTl8KOW5fF68GgKwA2S0p3XVjIIE7l01-NHdq3zFfbRt1BSS7d5dpN3x3baU5X0y7FPd0LUsbFV8p0xt-dV9bbk1fIi1mXT4zZ35l+0NaEwwniUhuFe4UVxExBFofpUYtIJsA-xtfHxdRJl8tKTZh4VF3Kp1eu09fJm9TVzvTQPcUhWpXDQ5fXxpkFGU5u0DUBADT7TVjMZhS7jV3QpslM2KbA4CGm3stKN9+3mCKd1DwWw0BL1DE3xpladdq-wt3Vv8Tf3r-Mv9O4yb-OeDc31bQ+VcxhRd3W3cjnSIzT3dlhxe7X3cdF1NXQeCUA3kvLYU94xitKf8rxxn-E+MPnSJ7ei8KeSPfJe8PV3NlReDU93h7Qd8t-3ygjeD-xz+FNhUR+19A4Q8ZBSeied8qoMXfU+DdZ3Pg6oVL4OSvcGgb4LUBNNcF1lqA9ICSgJuQZ+CuMyRAHjNj3whbXqDpV0TPWFtmQNBPW99IEMAQiMDgEIkVUBC1q2bXA61Q5zdnX+DnVQCvBBDiwKsPZ7UzhzyLEMtgv2avFOdbqy2g3BCdoKoA2lD9oLXAjT9lJyCDVsDC5wzLX4dewIogjtDQH3GvBcDqx2+go4CNE2YQ+EE9ALm5A9cuEM1vFGt2ELRrHhDz1yiRbB9JrxvXZcDtC3QjAh9jr0Y-eRDIIKrcV8CpEJMfagIVEOofb8CckVCLT9cYYMVBFGDElxIQ0xD2axEQ5xC+P2snDh8INwnHQxDWI2U-DRCot28nCxDhYLJhCCDxELsQlxDRHzRrWZFWHxxvQx9MekaA9xDlHx-2ez91ATI3GrREII+NBOD3P1Fgzz9-ENc-ZWCTR26nDvFrHyR-MD1fbTXFV3NeN2SQ92sBN0oPdJCQH0yQ5DVbELY-RL8jeiGMAJ8ikPS-PNRSkIcYcpCoUPGAmwCbgJpNWpCp2wynGyM-z3eAjX1qYIZgqr9OFxNg+EDPR3q-N0cTIMYg-iDHz27tBzcvjxOQklCJkI-PKZC3YO-PfadPYPJ5Ib8YhhG-FZCNF2dg+vlQt02QvRdeowxTE01J4DqfLKcjkOdAw0DkX3G-GcFFb1sXSSDBJVDg8kDw4L3IeZ8tb0WfG6Nln0R8GJc3CQw7Va9YpwjjEwRP7Tw7Opob70FkZM9NwK5gvkDYzWBQrQgjJSo7aVC-vwhDUE4bn0s7F6dBtxjgo3tpUPjgwTsML147I28QYzF1VLCIkPh-HFDlKDtvQi85j30bJ29Pjz8gnEDux2NA5uC1QP1AhysWl2xfTlCSxQugnGdqUMpw9UCWUMppPTtGUNiHQmcm4KhLU5DeUIjTflCacMFQ5oc+4O+3eqUqbiWXV9EVl3oaEX86X12XWVD4Z3lQjqUIdw87Pq4-xxEbYXdtcJGuSmoeXyrRNX9PzX1QwiCJ0ISbPf8lpUF-fxpJX1x3D5dLUON-PtC100MvUnctiQBXe2MbGxnTVVo501G7bS1HfyuJZ38S-1d-EbtoTm2ffK1dn18bH39fBRDQ3l9rXz+JRIEOu3ZnUP9nXz2IV19I-3dfGP8R-0NfeP8M0M+Cf19ld1Nw1XcQ32Nw4-9q4zLQ0psK0IwnYDN6dyDw4v9amxHTAdDG0MowwjM+417Quv8DLw7-PDMHrhVXI38O8Kd3JvCxwKrw9Z0h0L1XEdDTD3OdY1d+4LCgw8cIoLrfM5UFM0bffeMVL0ngs49p4J6PDKs-0IxqZf8P4NUNPt9vG3bXdPdirSbvZrdd-ynQ2t8Z0IbfJZtcewnglt9l0KxdT2sO31EhVGk1-yU5BU9R0LTA07on-zp7VvdzM03gu6AP-2siN2AS2j7QDh5HMzACAADEECAA3h4R91AAsfdwAOKGI9Cv8wNCGADF51YPJV0e3RLjYICBgEY6ay8bUV0XfwDu3X-oFWNS4xAgPAjHogIA4FQk9UnJOAdB2waQkeVte1-QhGIvkLs5C10DoPexMi0mOmYAmK907RL4F-chALf3DSUP90lWCQC+s29dKrMTyQjKf10nyQ97IN1QD1D7D8kBsxkAm6D683kA9vw4+z7PXGxE+xmzFA9x-0qQ5jDAzx+gnPs-wwI-ca9tALlguB8JwNI-QvscflMAkvtyDwWUcfAn8OsA-OBqkN9IWvte4L4bJwCm+0CzTt1Ze3cArAiJ3TIIgd1PsyHdPwCGFQldIIiP4FVjbwDlZyReIHM-QOsvK9DogK1ne98bP2hzbNRN3Q-fZMCbXXkPS-MmVSUPdsNzw2lPVQ85h1LXYhDKDRTAz-CXvS-ddsCmEQkPPAsKgMMPZDD+oOqIyfDaiJ92ALCCSz5FHDC3Pzww1YCjoNKvQKlaW26AvBCD328PVlsOCNrg5OdOr3kTKhDMPWr+JzdJpxcw1MEZc2mAhTd5c0jYRXNer2iPC8V99wcPNyx1gK0IEkCb8m2A5zAMQNigSvD5wJOA3QDjCLSNWa9PoOuA3GDbgPxgtKcKjzPAtitOsMvA-YMy8I6wi8CL9npg1J9yeFaPdLCpPUywpJCnHw9zXLDV0O8LfJJfgX6PLx8ckIfIfWCGb1HAuiCqINEHGiCE1m9HRr9t236Q+ZCuRnRA3YDgozbBF0CmcNxAoFM1BwJAvY8uPA2AvW93UXiIqKD9B3XwiOCOEPOfOc0AvR7OM38iCxO9WaD0MMlAtE8IijePNIcPj25wn2D1FwhwgXDUvVfw0i921V2HfMDwMPgQwUi2QNXze0CoT2BI0uCpsNxPVGc58y5wkUChT2JPFIcGvTsHOFRqcOR3HQ4HYNUGSxcmUMgLIk9aaRJPC0DCJxYAuoi25VsHEIczSOqHdIdKUKEguE95vUlw2Zd6+zZPYqCEiNVnfeDlsQ6yI+D+aAFPCMDQwI20bYcIwOBPJUiJQI6g4oi0D07FcFVZT1wnPfsbS0-Qr-CoWSQwxojygOzAloiciNP7JMi4EJTInK9r7yww+wMywOWgjBD0UKcVf-thiLq5LQhtoMqhMjC9oPg-VvC7T2eg46DHT1Og-OcUPwug+ScCfVoQyYjARyVzRINfh00nEcCmMO7wvn9OMKKPSTCSPyqpQGDqdVYw24j1W2Kwqag4z3yA9mDTX3+Q0Jc1W1V1CNCqawPLNTdpymPArTdCYKLPITxK+UNVZ68VfwEg07D9NzYXH692RwBMDec8hA7LXJMwYM3nN9djWx0wpGCJ9k2vMecSTm7PAJMtEJMQ4KDHMKxQvT8JgNcwoRDwsM1HOLDpYPCQ4D89MNnPTzCWp20fNTCx4Kwovz8okIC-aBcUsL0ggzUrR1TBAiDE3x1g7x9owTpvJTdrnw0A5ECNhTiIgdlcSN6Q-EjiL0Kfe78gx3tgwW9yny2w9CVXYN2nd2ClsL6fHm9DpyaQjr9psOc1USCxn0uQoODrkMgve7CZn2y3SkDnsIUgnW9EL3Rwmzdpt35DXHCeOwsJIyj+OwQotOCIY2bHL4t0fwJQjkjgX2FAn0iKSNpw20jEPxLg4XDdSM5wouD6UJx-WCiGUNbgsO9NQKpw7GcGf08orTtGcIco7H9-IP5wlJcpl23Hbn8HPlCgmks-Q3nwq-DTxxiglfCF0Mj3a8cH8LvHef9Z4MfHHktXVT5LNHp20MaXIy9STxXg+SEfx1PwgqDj0PwIn0C5HCSIozlKoNLDW9DoENVLYbUUnSrve9CEJ1fQrU8ZoL-gmMC2w0u9YK9Qp1INbKsS11QLHMjl4OdI3giCyPe9dIixqLhZZ9DTtVLIqaCaJwyvQai5oPILbojBcN6Igq9cMIuHN-sdgWrA1OdyrzGI0jD8EKow7Odv4IWIjsCZcUJ-Gq9KEMnI7llWrwnI3nNMP3HIlddyEKnI3YiZyKXXOcicVA0Anv57iOIHEM8niPDPCGixEMWvFTDdEM3pfmCOz3Ao7nVWgxRo8cs5wJgovsiuf3DxM69QY2cwnM8SjzoXE8Cj6QiPYPY521Jg14DqBxX+O8DNSLD0OmDZ-maPIzcmYNXItzC2P1ZggYC3oKdLMKdOYLS9bcDvsJkZKGDYYTtZIWDsYJEfPzCxH3oovB9oINwon+dFYPiwlFDLCJwosWj5z1anAJCmyKiZGhC5xSSw0hlyKLc2HCDDCLBArJDeB2RI-gdGKPCferCWKMtglm8zYNog3Os8SKtgniibYPI1VadhkO1I2W8wX1mwkW9uIJmQusF9kN83V8jpb2OQnUj5KP9gnYtGoCuQjB9dvwcXO5CYL00o0kDgf1Rw+FC9KPmPeOFVIIrHNWjHi00g3WjZYIwdLGCCcKIolH9DIIIvGyjOb30o8O9fIKRwkP88ZzBLeF9fKJ8o1n8cSIl-GAU24PaXYKiKilCosujmUPZwkKj64LXQoKiwpTq8LuDySx7ghwDpcMzvJKibnWnQtW9FLyL3ceDV8Pvw9S8V0JcI-KiLUNCveTkd0NrvWMlKm3Ggr+FD0MMdFu8QyK+FRIjhD2SI5o0XL1ebTTJ413atQ2dDQj6o47074OXDGQN2oMyAiYj3EI3Qlf9P4Mmo9Q917w3-fkit7wAQxajfZ3rXUhNG1yPvRDCFqLLI6BCwMMrIp+ijhxrIpBDsMIOo-oijqLiQocDIPyYLGxMWCzTIsAdpiJsggjCByP5IclDxCzOgh6jRyM+ojWj0PQXIgM8lyOsI9ciGfWnA5ciPZG4wseleMOW5fjCZWy0ozhD2GI9WXG1eEIvXfhCr12ZolCj3DAxoxmNuPwloiRDYaJziC1tfwPofET8fwL8TP8D9MLUQuT9+H2YfAzDDYMYBBWi2y0AoyzC7MPYjeoNFEIWNPRjVGOAg7T9oGVxokWj9P2lopTD1bQ8wpWi9zG8w++c7GI8-Emg3EOyA2z9iNwwzZoicHwiwjNtCr3sQ8qc8KKQggiiJ-zh-NCCSbwwgqx9y20GImJIoSMSQ9pVfgNGpGEil6PQmdx87R2pvFmi9yLyQsrDQ3BDrQJ8qsPFLTL9USOYo9EjIIHcIi8tKRw+IomD6jwDo7W8Un0dAkqc+sI5vU2DBsN02HpCJj3yfB2iBkJWpIZDWIPa9MZCwxw9omRdLVAJDBYsFF2MXR2iW6yL7VydA6LdoqeYhmMUo3U0UU0olD9t-nC-bAaM9kLmQlr8lvzfIlb8g6OnNBSiJvy2-ecFg4KmfQSsZIPuQ2OjHkLJAzesXkPO-Hjd3kPWffmjWCK2fD38To1BwzmCSOyCguzQDJWhw059YcNLo0yVaOyufLgYK6M5-Su0E6O+jBFCMcNTo1C906MBjTOjCLj0fbC9dIKzo1CDsLwzg8GcBk2zowF87KPbg+ujVUPRnBGcA7xmInkiI7w8onuia6MxosljrqI5wyljHIIjvHnD2CxbgxuiwiVZwun9Af28qAKDu4Oa3OvsEqPmXCl8Bf3FQqt5JUL0bR29mXxVQmX8MGw1wo5dFUIo5OX9VcLhnYcd1UJfI3MNx3RiIkIjrmzJjc3D5l3PwxW406JzTMJpdGxLrPvCLuwHw4dN+0JpYzrMlXxaaB1DrfzVfancXUKr-YzxG4yaiZuNaMW9jA1oMnU8bLJ0Ody9-QND6LQKdcONQ0P+wuIVQm1GbaNDOLSdfaJtO+0zw8lcPX1udXPC6WhfTTNC30z8cNu934Eo8fNDk2lLwjVCS0Kz-BtCymyuoll5XWJqFUK9Ee0PqKppC3wr-A8jD8Jr-dVcLWMoDYfDtVzt3T5c5V07wy1j9aJz-L64Hu18tXv9-LX7-W749WInoy-Cp6MWbTCjQwzvws-9gew3w1x8t8O2bCHtd8L2bffC38JgQrLlj8JBdbf9R32PQid8gJ3CA4+jmqKjIw102qNjIs+DGq0fQwQ0R70O9KBCIwPfQ2rU8yM6I2MCbZxBbRdjJrXfoldjgMK8PFDCf6K2oiDD-6KLItQFYMNiKeDD0WwgQmtdwwLtI3dDYELag1sN5oLgYxaDmgIbI0D8YmLivcMtNoMLeEjDOyOLY6lj6iKbA9miBwKMw+0851yHI5D8xJxCDH6jqEMBrVQjQQNBrBhjZwI0fehiaGJWzJhiWfXMIxB8W53ZI7BhUHxo-UTCI6L4QjYgJMNbKaM9xGLQjWxN1GOhQmjQnwK59Y41JGLhg99coKMUwuRjtMI-XUCj6nhEY4uC94hd9Bh8HfSaA2TijEM4fazCDGI9bDBQrMO9vAR9MYNRYuEjwIOsYzJi6xQCYimFVombFZxiYsNcY6z93GI8Qzxi0u28Y5mjfGMY3eWir50Volxi8b3QosJCZ6Pzolc9-P0sfQL8sCXwwkJJssJK-f4DEmJl5ZJiZ4NSYjJCDaKKwkTiSsJV6fJDysMKQzIjikMCjEk1j9zCfdDVzaNKYjslbAInbFrD0pzOTP5F8SDnbamiGmLSfJpi8n2og62ihsM4ojpi+kK6YwkiUiTa-Ep9fSOGfDiDhKKh8USivzzGYj2DJKMG-D9Np7WWQgZjNsIWYo5idsOWYvwDVmJcOA7Dv2yOw5bDNYO9gnkDJSONDQ5irsOOYhc9dy1Uo1KAw4JWjNkjBMN0HRlN3sO+-apjMfyd0c8j3EzWvGPg7v0DHGrdfkPDNY8jzo0BQxEIPv1ujUFCpU2TovYNLn0hQtEjzILEvFHD7n0To8gDAWL5DERZ4WKA5djDsIOzo+tFLONIdZFj8l0xY8sDcWIR41UiGcMcompd8fzpwmcsdO1LgiljoqN4vDTiKUNJY9ytqfw9vdyDf9VborOpqeJJYp0CrWIJY8wpuWKHo3livCJ5-AVjZcPUdXmMtDB4bS80+Gz1wyuj1cN1w6X81cLZfGVi7VHl4uHczl1VY1bCFUEi7VRsLcPUbLzdB4INY-dQ9f30QvFju0Jb-PpsO2Ndwsqj3cOOlcnd8uxcFWxtHWJdjZ1i6d0L-J38G8KJ3FndZdwyDN5jD8P9Y6dNA2ICbA9N48OCbRPC96yF3aXiqugvTJON40LdfeNjs8PF-MPD300FghXd6VwGnKbti8LT-ItDs0N-TYoVK8JbYytCTdjrwsmV432Z3GeMs3xrY7MigXXrYx3dG2MzfaDNUM2b-CeMvlxdwqrtFyO7Yuu4x8JLfOYVP8MHY2UloXQWlaTN9cL45MdjGS0Ioydi56OnY2f9Z2LSQ+diXV3-Qt1dN0JPfD3i3dzh7aDj90JPwg8CkDUnQ5Kic706Qk8cl8Jvw5S9MqPig8-8p+Lyomfjq9xv-deiBoIUPLNcf8NMzP-CGe3-Heh5pFHLIel0xWHZgMAje90-4vZ5B93AI2AiQAPszSr5ECO83N-9s4GGKNAi15zcA59tfcLXaSzEMEHLyFfcuD0WsXr5g4hZ+dEQTwEY6LViqCNjAFYC9e1HlA3tQn3vI4b4OiGYI0mZNnzoAq3scGJUVCFt8iMzXZU9KBQEIjgC95Xd7b9Z5CI9dEN0Ws2qzf3sHyUAPAN05CJAPdgS+AKkA7XtFAOAfOQC2GBjddiBNCOSTBut0k10ItQDp6Iq40a9MDzo4sBUvoKmvVQSTCMhoowD4FRMApMYyDxKPJwjy+zP4x2DijwTra7MIGXs+FXCfCIgE1wC65XcA8zEdz3KgKzEbB3CI5ASmfkcE-CDyUBcE0IDf8z3gzwxwBO7vZy9o1zRPD6ICuL6xW+i2iOLXWgTH93qA5cBSBIv41KDWAKcLIhC8JyXgj-COiOpzV0iT7xjIyDjDSPuJCrcqplFzU+9qgMKAy0C6gL3fCw9MMPgYusiUEKiwgYjDiJbIzoCLTwwYq08sGK+HKgTuyP7IlWDZJw+o1lsxgMifMYCx5WqlQgSGCOgeKI9EgyWA5ZMDiPaAuexjiIbAU4ieMnOIw-wSSNbBRkBriKho1cibiIuAgAYWGOyPRrCXiOaw2J93iLuvR7j-aO+IpwtnyOLQ84SASKDGemjPyJRNUEi7Hz9tML8ssLiY+E1UkJMEoCV4SNx6OijjaNbZU2iyuMh4gwjbaK4opENzNwF3UETuuO4ojkjeKMbBZY9LiLJI87DiXyO47bCaSPXtIkD15EWExkiBDwUvGOi5IMEwwlDeBI7VMwdfLwGotDDlSLVIk0iPSI5Ar0ixSPCokZCrSMYOA58OeIC1QUC+AQSHfIdIwKHfX9jKRKV7W0DXjwxPK7cGaOJ4xkTBKOBGFyiDSLyBAoTag3akSvNBRJePOM4ZQNFIuUC47z2YuZjPOx8g09ipNhlEmGE5RNuPCMDr+IKI+gTKT3sojUChcL81B4TqZ3VE8ki1vzdA4KDWTyn3b0C92Knfey8wBINpIISu3hiAmNcswOd+Yp9ZRKKBa9iIOK5EisiYOOHzfd9OoLBVJ8c+CPpHVITpqIyE+-9H2IdLKk8OLg0Bf0S9RMDEnMCkJxagxUjoGNg4naiFoPpzPoi04OYTED0UGO6E5oScEIuorDiX6KhfIhimW1uol6jodU7AwhjqMOIY58NSGPsRRjCKOOKUB6DhJw6vMstZCwI41TcPoIYQ8GixxIIPTYShONiRIRi8sDXLL9jQpw5g37jldW5g9M9k8Ou-Ekd14IOE6J9XiJuvE4T4nxJoxpDdmOdnK4Ss+JqYi4S6mOrPVpDesPhcH8jNoTptHRCpGNofGRivwM7PUT8XxNUQuTD1ENtbUxitONzoiI4skyd1Wzju500fNCjTuNVovOi0EK0Ygx8guKttcCS5aOR4mcV0IOsYzCDYkNi4nLA8IJtHWg9aKOIgrLi7-kBEyhdyuMoYtONMSPBE7Ejm1gxIu2irU1647ZjBkIzyb5MzsOEg96NURJEor2jxKNqfHbi3gNuEgW9FQPmY1p9ti14rCZ9TmKkg6Z8LmPxEtetI4LfrRSDdKPh40HjUUKR4yCTlzw0guPjsWPRY829U4P849ODC6P+fBLDbKIJ4s0SmWOgbLscKL0lE7yiueOJQ4Oj-KLJ4p6C66Ncozpd26MCo7nCu6K8g+litRL7ozljTl154phsAyI9A4VC9x1nwgfis42HgvfjooOXw+dCi72n-NktJ+MJ7FJir-y0zWTZAmytY8qinSM2Zb8cmOnlnQNcp93qol0Tz0LKgrVjT6JCElMSqyiQiEyF9LVMhd5sswljCSITeSNonXkSqyIjE9oTCkNsbBwpP6IivUoTcyPKEr9D0wOowkaCyJ2Wo-b5IMPA41oiapM2oikT6pKqE5HFmJwQYu+9DqKKvdCSpWUrE9BiFk1PDSMSmxKLpRsS+hKZZAucf7wAfKSc3qO+ou6iAa2oVXoS6xLbE2H1XoOHEo2DRxIBguhiOMKY4ma9JxInEha8jPxHnJ8S+YJu-V8SkaM3pBGCroX8XdGjTMJ-E-s9zEPMovGjDwJ3Eo4S7gIJg4mj2sJ2Y2pj1DVPEjP8KzzhkwqdrkxpotTY6aM-FEUTfrzj+NEddyM1bNmi4xNSKJcSwcJ5o1cSdwMgpPcCPpN5o3owhz2Q3exi48TxkkCTi2xggyc96hN1temTTa3gkjCiwuKgkuYiSKKi4sijomMaE9Ji-hOkwm3timNBYi2iOkMigs1CbaJXbeiCYRIJ4uESnaL5vF2iJSNDHEbiluJdgtiTFsI4k6bivYKSfMUTeJIbo-iToBNDowODwLxUokOCLuIewq7insLjou59EHShYpOiKcJTog28vpwso4yjh-whndHi8cMR-CijeZK0k-f0wG2Lo8nDxWLCo0UTDJIwFKYtnKOlIqjCo5OGQqnirJNMk+nia4NwYqn8HJKFIg0ScONdAzOTCeLNA9yjxl2p4jn8ZpWMwg80-JLHorfiR2JSo4fjdwI13GBoj+LXwlrEYpNS4uKTHcOvhJqJb4VpSVvI-7EchK-j2iNygteCFJC05RuBt4JsvTk9gEXDI-KSWqP5PE+CVQLPY7bEmOl2xRsMrZxFPMQ176KCdcUCYGKfgrsiX4NuxEhp7sTBFLWZSpM-YwYDIGK-fMaSnIUGkltc+7yWrO19hWnTfRSJVH2rXG+TcwO-o8+9f6PGkzVD4OKLExBiSxIaE2YTUGJfvc6i371cPWsS+gIA4ToTg737Ih08CGLow3aSl127EuhCZcJuk9QTDTT2E6GsdhLXI5ji2GPrUff5uOO4QnhixMKn6LucdAJ3IvCT8ZOEQ8TjqumIfRmS5Hz0hOGjpGIUY2RitMPk4sT9oKIBkkxjNEM4UhO9HxLU-YxCc5PoUi30YN1M4+OSfWzMY9JMnMMsYpCibOJho5zjrEMcQxxizMN8w2CTSeTc4gas1kTOtapNta0-nXxCWZOMfKc81JIC4+R9JYNlo7mTR+KUkvmS7YGCQ4WF1YI3PRCSWlWGTEHiU+ABAz4TL-yAlNJi9z1wk-4TYz2yY+FENGPE2NL8SF2CfYriyANK4wiTgROQUtwjx2xlYS8tauIS4imCExxenK8TvSJvErPVLaN34ur82mOGw-Hi5JO5vOzd0xIEo42SNMQ2-Oh5xuL6-LzdJb3w8RZCZmMYkv0jFuNNktvsA4Lz5Vbj32zRTNZiEsCwJeb8jvD64k7DkZKG432CQ71G4he0TuJVohkMzmKgvMSTZnyuY3vknkNWEu+0zv1Q7T7CR2T5o1s8XmKPrIHCThxBw5cTtyze-AHiocLgyYHiznwR4x6M5BAh4kpioeO+YupjIWNlwrYiTlMxw7FC0UMUks28c6Mx4n2SjFKDk9SsQ5N0kkui8lKzkuUiaLxRE0niU5PTki0Tk5iTk1li8YwCo0ITs5LskvBtGeKJYnpd85Ip48njuL3Z4huD3JMuUkqVi5MCg2A0y5KsEu9FMj0FYr0Ssd3+3cXijeJOU+X93byJYxXieGilYihsFWKl45JsLSMNwm2oy8NnTWASEMSfgTXiNf2144diVBX14p8RDeNpfIkSV6LNYs3jB8M7Yy3ixVhtY-YkvcIK7C6U9Ez9w-DVl3jYxCxtIaG6zPmV1-1idKlcfWIjwy98o8O9-b6UGLUKdENjDs0H48mSj-0ffAjYY0OjYsXdo+LjYpNCKV0TYkwxk2LzjJP8GVzMxVAT+vi5U22QM+NzY1Viaiy13OuNi2JHeBlIKAw1U1Q1uMQdY5vDy+IqI5pt4M3NY1dNa+PL-eviTeMb49tjJVIt4qhi2+OGbbv9HuyXjb3cjV3HQnXj0MW349mdR-xCkrmcwpISrRuT56KngluTN8Lbk+PdvOQPkk0krZlKk21CoGM3-dfjh5IYNcq0D6LCA10S-QOnko9iZ6FyErkTl3wXWeBFqdkQRYU8EyLyEu9j6IgfYrISiiJGokojX6J+dNtTQXUexNUtWpLXvH+Cf2Mvk37Fr5MLI2+S97xRbB+Sp4yfk8HEX5LPUt+TD1I-kuqTt5O-kxBCEON7XZ5TLawrAxsjP1LWg2YjWyJpbdsjMOODQXeT6cJ7IjaTTpI+HbaSWwLI4sFTvT26EpBTcv214qcSGOLuk3xJoHxY4tj0MFKyNVIQOOMJElB88NL3MXji6P3442M5ia1PImcTxYLE45RjAIIUwxstgJKEUhm1Ka1e4jTDFONYU4CiVOMUYuIseFNOkwDceNL2ovhT9ONEU2ujsKJ4fLnU+Hzg3IGSLOI0k6RT5-SRvORSmpxggrDcnGMU06xiLrXjddzigsJ8xLxiSyJ8YsCSxlPMU0Jjkf0Y03zi4IIcUkDUImJQkqJiONxQ4xBcIvwBYmAQkuK3FKL88sLS4grCMuKGnKjS-FP2Iwhc8mMqw4JSSkNCU8hc6sMiUpDSwZIJom8iiv2hk85MHyMa4lpDUlK-I9pCFZLIkjrjslK64uECeuNhEyZjSK2wadr8jZLkorr8tZK6ScpSeIMWLLZimIN4JO9sAL2REqlCWJIE1dp9WlM6ffbD1mIukbpSoDG6Y0mjDZNdo20TTkKnrc5DFmP71ZSiI6JuQ0STo6OmUgkS4L1u4grcmUyWUt5CvsI+Q+tI3uMEJLFdRiy+4zZS8r22UkmSpg3+4sjtC4Qo7cm8HNNdksHino3OUyWSPJKuUiFjYeOdk2SSjtPkk8-lzNOh-FSSgKw+Uv2S3fQDkyxTPlKsojSsHtOgBZLsPIPO05Xiaf0LgiOTU5Lp4znjatPRU3ui4VIio0FTJxwRU1pd2WP+04I1MXzzkgyTzSOe3QejvJOHo9O8yX2HwhZc5cIYFe2RRWIejKlSEOVpU4RoU8OLTRlS5eKVYlXjlf2uElRZ0+JZUvFTUdz74qTMnl11-I1j7cJzgyu8e0IlUxtiW+P4vMdMyd0nTe1iqd0ulYrsneIL4l3j68OL4+V8PG3Dw73jI8N947ndffyqBPncPuJIlE9M65ItXVPCY2Ij-fi0s8JNvLOMk2LSFd1TU2MLwlP8mdLZqb9MGdKDU3PjI3xrw4zxA8KL4vV8S+MLYruMm0JeJKvjCdwTfdJjs33TUxmU03zbQofCu2Mb-XP8O+J7-QtTy3x93St9DUO1-dHsd+JlkxfDQpIP4wu8k8OLvA4UZ2MbUudjm1O0vVtTjMlEBXdTOqK7Ui+Sd1IPQmqjN+Ktwi-Ca5MP-OdDa1IikxdCopJyo9jMkoPP47S9oxIkhc0CyhNmoq0Dv8PErZ-85HH-wp-irM2AImQp0il--fnsf+LzlMslf-0rJM7hABI+EcfdRHjF7Y9DoaFsExXgoBKaUrilchSXgRjox5III7qMeDwHJHIVmKSFAffTKCKNdRLNYjyqgw-c6CNiVQ8TGCKOsBIS81nIEiA8VvgYAh708iJ4IvvSne20IwQCmBOdGLgCRCJqOXrNwDwkI9gDuBMaGGQir5SYKAQSvew4E9-TpAJmzaqFX5WvyOA8VCKUAiAydCLyeFN1q1PTIvUVkNJ0E0wjGOPQ07N1C3R4w0GiS3V0EiFB7CPaeRwj+nmME9xSjUjME9TcENXsAnHTPQOopDfTGRC30uitByV30nikwiMizHr4T9M7JAeUWKQBzM9DGqOEPMeSUiJqrb0SYVLaFCKZsiPWohc4UgMwLWISMgIak9dSCDJ22GU8uqV7IrkSjRLoEuITcON6kxE9dNNKAteT1DPaIxMTV1KLAyaSSwOmk+sjZpIfvNFin7ywQpw8qxNAUnoDwFIIQyBSjDNp4+sTZEy+oihiexJL+JYjRkJWIkR8Qj2GE+AdJ5WJxHYi+2j6vblxvI1wEwBSMtHmE1M1GZ2HsRPN5lIHuIlSnpNQ0jQT7pPo42B9DANQU54jwZJqQ44Tyj1OEogSGuMNknGFF2mvA88TuJPuMIEjmuJBIn4D4uMeAxLi+jLIENxS29IAk9LiIRG8UsWTabxK4qEDBByiUyiCqJMyUvosTZKhEjLTFZL+UmQcVsOHABESCjOTzebjtrxc3IrT0JV2PDES6SJOIzYCXsM+Fet8x9QbU+2S-tMMWfx1AvXMkg0jQxM-kl9TOD3dIu0DQhwdA68TwdIGUg7i+eJp4jwccgL7zPMCmQLzE8MSwiMckhkTlRO+MhLS1RL+MjWSWHWskwkk4yKeM0UTvlTNEmEyNSO6MrUj1ZPYgm0i45O1Egw8C5KX7OwzBoKzXU0TjSM9I2UCppLUXREzsBR8k+KjrBKdEwdS-BI7vAISlZ0Pg69DWqOgwvITUTJENYMTnjL5I59T8xOfo1aT3EIMMn4j8OMqI4mUTDK0M79CNqwsMpd94hyzEuDTiZReMkUyITNfU6oT31JJbX9SX+3cMpFjfJWHXM6jiMOrEkDTsOOh0s6TnqyCMsyTcOPbE9lsYNPOgwB8sPwOktaSVJyBHbHUSONuHSn0OaOZYmjjDgLKM36CSDLQ05gRzgL+g3YSqDONzQRCvNIJk2tjxgyPIrbTwcMPLBbTqAkvInGCajJSnOoy6kOvLGGS+lIvE+GSHyzzYm4TKYOSU7rC0ZP1WW8TKg2fA9DdzMPBg0LixUlY0xsslOLYUj8SOFOoUrQis2Rxo-HDRjPODWRTYzL0UtTTWZP8Y+RSHEJCQsxSGzKM07SDiKOsUrWilxR1oo0zrh13QTCSQYJAtX3NDaJsYwPNpjJC0i5SQRPlk0iSraNaYsGZ5jLBE6iSstI60zhknzzVk-bj6TOYkkOiqoxAJORddZNmQiZiLzNi0rrS8TPhTBpS1kJupUZSdvxG085ixtI0oibStKKjg6SS0cJu08OS7tORQn7STUyeU97SXlIx4mTT9TPBjN1YvtO+U-zjclNu0qEzI5PR0knjSUORM+DTbJIZEiFSBXz5QwiyBr2Isu0z7JNckmlDrRLTk8jC2UNR0-FiLJPxfTHT3t2x0oVDBeJnw8ejs7wrU4KTji3wMidjlM1P-VTMT+Jz06fi89MX-aMT74WKot+ZSqKF0oUsUpK3osUsiuOKrVrV6kGyk8qsj6LKguQyCpMUMoqSLGxuZJ4VRtQeZRqDupJKE6aDcxLDE3qsd5MtMkUCVtWwnU+S-TI-HCqje9IqEhUzzDInUhyznSxKkiVZDAygw4aTyyOFM49StTO-dH+TiW2LEzSTSxMTnWzSQjJ9MojCMOPNMnXdn2O9Mz-T3TJow2DTHqKI4+jDi5yug02IsDJbIxDTNpNYMPsTSy0Bov08lBNeA7YS0FOwUh6S5wJQ07XNhOJ8UwG8hxnnEs+TMJyTPHZSA0Opkp5i1lN+w6cTGWGFoi68ryMJRCpiauKqYxoyh0DJoq8C-iNhkgsyUZPqYn4zGmK+ve4SaYOxkqszJEJrMxs8uR34-ZjThywGs0TSFEOM45GixyxcnNGjl4Wxo4GSvn2+E6ziOZIY0xcCNI300-CjDFKtvEzTnrOCY16zA1RE3CYyUI0KzCWTIQwaw9LT+sPa4o8zzURPM6ET7aPPM3pSemOdovpj4b32M8ZDGlJ4rErTvaI3ZWzcDZJko-LT9mIf9Q4z6tPEgjMdbsJH1S7jl0IdeB2TLiyu025TQq2U1CH97i00k61Yk4NgsonD-xI8MsJiMWO0ktH8flLDkp7ivKMiotyikl0K0siyI0zJQin8wWJ1DSFSgDRBUxiyUVJskiaN4dJZw5uiuULf9FHTaLP1I3CyxbOYGdiyBUM4sqXCK5KkvAeDy1ItUytTBLNQPYSzbV1Essvds9I0vJtS10MMbcajzSzfwjejbKUHk6qitxJ2Xfej2hxKg9kyoAM5MgMCx1PtQbyzOCM2xI2ZL6INnSMlr4KDEoKzBT0c5ErJwTNssn9DQNIXY-Ncl2I9Qj9jyiKmo6hMj1NBdf+DkxI2xTa0I2IPvEBjzDTA41+TsxMfUvdDNTPjs8Ky31N-kmaSkGLmkuKzrTISs9DigqV8M8YjxTMg0whD4zIysh0yk1TSs56iSrNdPV0zwjLmMsPTxwLIM44DbpNKMieyuMKwUrQD2OJPXGLSCFJEwohS+OL4YgTjREMEYgcy2ynU4yR0xGJas3j9drIswpRCWNJAorjSxNK+kphTlJnofQJMVGMk0iRSOOg7MnzCn6XYfcDdjGJDTGzCt531-KT8uzOusixiRrNWI+6yFNJUUlziaPyUU+T9RzMCY1WtCxMrqLTSvohI3ULCBYJsUuCSDNMnMvp03rOgksqcHOOHMsnDyGO6TUii7FIXMrHjjTLBIl3MElPz6JzTOlRS4m2zvC08UgdDRZL+smTD47Vy43JjRoPyYgLSMv1BQSECdzLO04iT60Caw2ozIZP3Eu8iGCKX+OLTUZJxM2miktIPMxYzZZM64iGzVjKhspWTstM+TQpTLTSYk8i97zNRs9iSXzIW-GGz-6RqUi6ybRJq02fNLsLREpZje62m-CLdZvy6UzZjXzP0co8T+lPEXHrS4dLMco4y-zOVvACzJlKAsikCQLPJs701ptPu4sFDHmJe44ctNnw2U724NtP9QpMzo0S+YvFT4sz20qJd2Nzm0j9l4cOhAjWyWOXjoymynGWs7UtF3ZKyXUyicl0wvemzMUJusxcyMHJzo3Hj8UN+U7Cz-lM5EkiyhKIls174RbJbo-ujIakh0qlirTITk8HU6WI6chljy6M8gtnjk5MJMzFTuULZ-HFSeWOO-OANR6Lx04lTs0wN4xXCc8ylQylTFWMp0mXjt2KZUmXdGX2p0yVjAdLVQ1XiGdI7JJikJDKEMs3CouwzTflSMd0507HczUKlfQJSncKTU7DNidyHQi39lXyt-CwUY1KVUyXTDPTpeQqtHQg9jWoUxdMPZOP9fUMVJaJycgNV02PDTVKD4sNDq03DYiUlI2KUxXmtI+JdfRXt+uyN0xmyTdNdUs3Tk+I9U1PjWuFP0k5zL0MLQgNS7dI2BYNSi2P8MxTkdLSGFRwUHKSBcj3Tv3nSsk19E1P505NTGXNz-U1i+dKb483jBdOUEzv9R8N7Y8WUSMxj04tS49LZ0tHs2ZyNsgSzmSNNsnmSRLKnYsSyrbMXo1uTbbLtyN+i98OLXUvSj8J7Uzdjd6Pdsqfdd2O0ssMiOTNlVKICFDLSIgDiNhwHvBCIh7zATCOzhhwgY29iHbh-0jyyLLJf0xf8NXOXY4tdnLMukg1TUMOzsy2dT1PAY89TAOKAY-2ci7NnDEuz71LLsttcA3K3k0UzYGJrsyKy-5OisgBTMEKaE7BClpPRBTBjdDOwY20zQdPis2BSYVOTLEciXTLCMk6TN0XT7KozGELY4uezWENw0xez8FMI00z9aPxb5TB8N7IEYwazmP0Yc-2tqNK-Eu+yiH0Uwh6zjFIYUt6T5GOvsz6TDGLQc+8ZKHznnAg9d7MLcssVqTH408ljBNNsw3mtxbSM4kRT37N408RS-xLeU8-4+zKAcl6To21UUhxjpIxU0kByFFNc43aiZSI84lR8QsO2RJBzTNOKLf+T2ZPPcmWiQuJCY9By2bKtrSzSOZNQk+xSULLocrjd3hNeEyEj7NOcfahzc9I8UsYy49Q3Mkdzgjj8kbyNfNLYc-zTCuLvFLhysvzJNCpDR7LKYmJSi2DiUyazRHKaMrGz523LMyRz0ZOkchYyZZPYollFgbOaYzpjobNok2GzctMG45xyTHKcourTRUR1kybiJKN9o5us-Nxr0dbCFuKRMnjyHPRW4yxyVmPaUjbiWtIBkOxy9HNY8zrSsbO60rjyM5Ik8mkMCbKVvImzVbxJsheiybOuYj1EghE2jb1FjlL+U1ZSKH0OsmiRNdLRDQHDInKe-bmierL2U3bT4zSScg7TllN+-CFCEcKf+MZz6Zxh4p2SqbNycmmzF9UNvT2TyzRxw8LyDU3-shCyv1M+00GcROy5s5jz9JJYshpzBbOZ04WyKLO7Aoni+bNMc1WzebNBU7pypzTbo-LyQdN+MsHTpbLRU4ZyET0Fw7py+ty5YiZyATLio8eUZnLHsuztFl0J03NNhfxc7UX9VnItUxl9chyezBVDCWOAxHZzwdzlYihsVWMOc2biIu3V-GKZWdOkvfVi4WMNYm5zv7NFU3nTTeJ5crNS+XJ1XK3iMLSsbVV9xdK+cjV8pdLnWB+FZdLd0+XS-Y2NaJXSDVJV0818ed3V0q19g+Pac0p0ddIZfLrs08JskDPDDdNj443TmVNTQ-3D00JTYgvDk-0bTa3SaKlt0s8T82LAEClzq8NDU53TC+PK7S7ybUOrYz3TW8ObQmEJncPN4lNTO0M5chvig9Nr-bbzidzstQVz81L7Y6PTH4lj0gf949KH-FNCh+Lr0s8dYoPH4pVzopOts2Dya6J22L1zU7K1cndC12IeFb98eRPBbLPcTV2r0w2ygpNkclPShLPlc82zFXMtstnyVXJoc-pyKeRr3HyjkpJ701MCkxJp7aJT7+Jf-YfS-M2f4vl1oblZcQ25e9y+SKAiuHin0--jBe1H3EvJl9IgA1fSfCIsIpUZIBPsEs2T++ywIcXdrtmd8w-Se+3X3SwZLl19aH0BvfMwpbASEcAyMigDH5QIEqFQ8zOujTV0PXM0qVhEdegoE6UgoFNt7JgCb+14Iv-TZBNazQAzV8GAMsQDNVIQMoQTOBKkIgPtiRNgM27ZP9zEI8AyyOxEEzAyxBLUIiQSxs1EEzyd-9LkE3AysyjlcqqzNAJ0THA9Ia2w0-A8GrOIMsAEVTVrdVilS+yME1zTTBO3EiLT2DLoPXWygyMYPXwjZ9ya+Xg9A-JibSLo0AIiIkd13fI382NjAJ2Nc-wT4XiH8nhVUiKDAgBiZSPCE+ftI7KdcvISNDJiExvcUc1TIvNyVDwTA9Oyv6OtdZSzMhOwLSaDYgI2HYkzrDIXU4wyyTJv4k0SJpLjpZwzahLEwVBCPtJispRFyxP-UxaTX71aE+sDGpLSstPzUVKGI4qzO7MSpKIymRIZFYI8IB1CPQQwH9Nj8uYCJhMWAmI8iAIzc-zRsjNo7XIzlhObBHYyehCKMmtzxxPYCx6TOAuiUqrjYlMqYhozSPOms5ozyaLaMw5CnHK2MrozlrJB4J4T4kOhNeJjWByg86EiXNNhIldUfhMv+RDzhpxw84PM8PLC09pjFHMPMrpDDPSRAjJTf-mVkmFNtjLWVNY86TPxMh1NhlMk89ESLR0xE0ZxsRMQ7S4ypfNOPZuTbjPNQ46oHjO5I-mzCSQ1M0Kyq7I8iNfMqTNpEmkyoAuq0jRyOLJq8+9zJTJlsgIKQrMDc7aj+ROpEz4zqTJVE2kyogvqUpEypbPlIgocjSNNI5Icigph0+EyDcJhpNiCvzIJM2IL55M2HEkzwV1AC40SzDLdI4oKaRNKC+izygqhPSoKO639InWzAyN684MjPbNDI4-zqKWd8+QynmwMsvOz+TJpOG9i8hMCC5IKBSJf8oK8N1Pc4+IKcp0JkgoCOpPcsrqTshIzAwOzTZ2mCnITgAqFM2qSggoYnbUynDNrIzYE9TNi8utF4ArVMzP8-1KGI5AKQFNQCsBSO7IgUqYiC3Nh08I0srNbEqDSy3IYwu6DfhzKs2cjfT1SDPcz+XKMIzQSHiK2ExqziPxqskMzca0mMqCC2rO+C6gSurJicv7jerNCcoiUBaOzPcLTzBMJo28jotPq4oQLyPJECuaz8zI6M8r8JHKkC8nhHwLvE61BVzKCQo30T7OHLJsz55xbMjjSFOPDPRdzCvP3c40pD3OyzQCSTayQ88c99FNCQn9zlLT-c0dysHJJ5IJjIsOqcitzmZKs06LikeXmklPZNqRookWTfrN-IlkKnRwIknzz4wUhCxNCZHLo8tNCktwUckGy1jNqcjYz2ryvM+GzliIz5QZjkbMmQkZj6636-WMc-aOko48TOPOiC+yDNPJJTbTybsOEku7CbZPUo3xyJJPkgsCydKIgsu5S-lKRQyH8mbIMoxFjiHJe00pyYvNZs4zSceI5szOCUwu0rM8yUvKJQtLz3aKFstEsrILVspdy6vKC3DLyKwuhU7KyEgqIsuWzmLJLC6iyGh1bCpWy-KzYsrySYgqmcvli-eSr0jRtxfIB8hnzyQKP-Zny61In4lvS0qxGMtVyDqBks3ksDwgygjpskpKUsjXyVLMKrDKTm7yyk1kzpDNaKTb1pECcvElSL-Ktc7Ec-LJgneqCzLK+lJqDb-LUM9K9yRIWCvkSdDOWCvQzaQPtsiWd91KTA4w9GgtMMyoSL+znkzqzfLNnU10tkxPMHUaSnwq-k6uydTNrs1wz67MNM9MLPDMzc7wzs3OLKXNzXwvzciDTPgq2k2jCdpMBCvKz9pJHsnuzhC2HsytyAjPiDaciSyzBC4cCgaJ78kGiYQrBouELijIqM-6CtyKwUpDz13KNbC8iEaM0wt8T9yx+ktoNFMNvs2jSuFIcw7sz-ZNusqk1eAqI8-gKDxPICxxyFrJPEoszA1PmsmkLmkLpCuEyWuNWszGSrRLj8HGTibRRCu9dMRywi9cCuaO6slcSKNNMZKG8NxP4JWG8haIRs-rRkHIqnA+zJaMHMjmTYILfctNyP3NAclByXrLx4xLDokOSwoWTMjPocvUL7xKmMsJSZjJy-PO1xlWS0gwKeFw3mHJSMfzVpDu1+nzs8oZDRPMRs10KfzOj5bRznzJ9o8rSxsP+I0sy6lOG48Tz7zOuw7b9PHPO469kplOAs6MKbuKkkuMK4eITC2pykwrpsgsLlJP+87MLpzOtvYUKI-V9ktCyEvJbHJLzMtOLCrsKE70ac8sKsmWB0jujBFPaCwFSIdOq8wEzqwuckrG4+nLckpyTWePkc6aLezUVs3ODuwp5QrWyJcL6C3yTuLP8k3izwoKT0hfDMtVHgqczZ6KnC1nyZwuFnZgzlfLts1eiF4LV89cKtgtSk0y9XbL7UlgNswz3C9u992JhHI8LPRPmc4+CT2L5Ms9jQ7OarcOyb6LvCh9T15PHve+Csr1-fHEAE-KjSV+DIezBbB2cP6N9cmUz-XKzshNztWmDchojQ3IffXFcn3xA4ptdo3JDc5GKw53jc8wMoIswAiKzH+xuCnqLCcLsPZDjhZIrErNyUAuWk9CK4wIiMhD1pTP7E0ty-gvgU-CLvTJ6E2QDFszGvQfy2MLqNBtztBKYQ3BSgkXtFRey-nDk8tezxMM3s7tzkQt7cwKd2PwFteTDyNPo04ByX7L2sriLT7M40lhS+IuU43kLZr35CyrzLrJR5V2KOgswcpjSv7IpUj+zt3P4UgzizOMFClecWbKs449zP3M3MnkdVNPci5TTlFPlg1xD1FPvcuBztFO8Q3RTUKNMU79yvrJzCuUKnIsVCvxjcHKo4sDUBZMIc4KLaAsrbJxTzPJcUyhy7LBg8ySy4PPc08YyNAq800rD-FJS-LmUMPIKYoqtsPIBsxHDIn3KY6rjszNawurjF-jI8v0LknxSU+kS2kPSU6WS633o8s+Ykor0k9YyzAqFNNRzMopdCzWS3Qrmwj0KnzP48vWTBPLSivQ5DHP2vbIKyor9guwKtPI2QxrStkM-bTpTMU0U8npTlPIUitSLZKJxs9aKL4uDCpSjLZOG0mqKji1lc5aNSbJ75HESAnNO-e4Iq4qgs0Pj3vLxC9ZS-9ONfT98o8Kc8v7FYqP2U35jDlK+-YJzOt2BY07TAbLac5HDrlOyct9lqbKLNQyiovOxwkyjSEtAghODLKOGi6yjRottCiBK6nLpQ3LzuPOBUkZyunLwssuDmcKZ-faKTrzWixKLlotZEr2KHgtZQ7Et2ULM7HhKkdL88zyTGvKx0-niR6L1strz8dJF423Djmm683ht6+02c3XS5UNl43ZzadKVQ8nTurjWc5ViDnOh8qQh9-IN0nuEdWIuc2nzrcLUghXDVvL9iu0KuXM28zNSBdOec88lZVM9windvcPbjGASTvJ+c9At+VEFXVQ0AXI57AJZedgV0hVlbvJZcw1SA2OtaE1Tg2Jhc0Njw0Ku-L3kEXI4tJFz62BRc9PC0XJTwqP8M426i2P9TdPhJc3TQfM9UgPymVyD8ob4SXOOaMlzfJTh89Z18+PH0kQpSviZGUJLyVjhXDlzN6GZcmVcW0LZcv3S0fK7Q9uTxVK28txKl+NJ8iPShXJOdA1ci1KKxcVzFvOrk66LUqP34s2ysiDtXEu9lXMfw1VzOfPVc19j34O9cz1cvou9XJ9T21L1cmqjkCMNc4GLd4O9s0YLMKX0sy1zKYuatWGLB7yvohGKX0KRi2NyFziXUzQyXSLXUjCLbZz2Sq+NNXJuFQmK0hKg49dibLONCcmL4rx9EqmKC7JAQiZs6YuKEmwzv2JOSyCK3jLZi5NyOYqiszqLv1N5ikKLngoFi14KhYraE1-ybT3RCroTZiOLcxsKqUoHs3AKuxOBCuiKQFTYi2qz57Prc+udG3OEwqkCCNO1is9c9YpIUwTiSjKkw42LUQp3s1dzOzX3swyLbGLrMnRj2QugSzkKkR25C5RCz7Jvsz2LoFKxoj2LxUo7gziKea23nFT8A4qE03dyANxDitJM-W0VHABzRaMjijiLjPzU0uOKIHJjiyOL1NKGzNkTNFKp5E2004rCw330PrKVC2aT7OIVCr9yuZJncx4KjIwCighyYkOA824LITVkC+x9pPQSYwYykmOUC2KSG4ubbOL9m4roUkMwcuJyYpO0xqPYczDziTSKYo0L0nP7iwjyQvLeI+oy5Ipi0sRzmjKa4+kLXBla490cLQqB860NGPLa4+hKebPDGH0LWvwmwvLS1PIDCmnCgwtrrHeLqnx0cgqL7HKfijr0qtKxA9TzOEuAvU9sBtO88XbCqJW2QzbiNmO24-WTqiz24kMcbAqGUvGyRlJDCqqLdPL2-W2TAEuvtKbTQEq2jcBL20qTwsPjKZM3E97iVtNw7NbSHPL+QrEKldTic+R1XPMiXGHDPPMRQtJzZjMOioH9HZK+jILzcjOIShSTI0tQsiLzyEpKcsyiynMQi2UL4vJKXRLzMLOSilt0yvLKChaLKeKmiusKZosrCgry3Yv8CqL1YX1K8uaL2Eu2iiiScMr2ihsK0dPIykIUSMpws5hLMMsLknsKZEr7C5rzy5POi3D9RUKFY0lSJUPJUkVTpUNJ0kWMdEvG8kbznzWVQ0TL6VOAxKbzTEsZ0zpIeVPm8g1CJXMeXSuhlvIWchxKBMvGisVTuXNcS93iD8PytV5zbWPecoFdPnLidZVTad2l01CIDd2DwxvCpVMB8xXS4EqEzWJK-ePiSoNjEpJs8h9LtqW10imStnM+8-XSHVN+8p1SE2LhlbFySktxci3SwfIpGJHcbdPT-MT1f3Jz4rpK67iaS0rs7pXGdLBZbMuzUqEKDnSZcr3SGST6S0ZL2XP90s7tA9K2dInyxktL4uviyfLq7Tvixm1mS6WUh2JsSmvSlktrknzKYfOqcFnz5fOeilK1K92Xo-PTAUtQTHnzDkrXC45KK7NOSu2V8oKHC3XiRwpl3Y2z-4rui+LL09L3rTPSIwy6y6fz5wvZE-TLtLTlM35K45XJdF00tvH18xWdDfM--ee5MoOczIskoIH73BBhf+OK+a3z+Hlt8oAS6yQuMgjzdfJkMt51HRIm4Doo4-OkAvfcI-Nv0qPyNiNGEx-TiBNceROyyBP9OL+5Mzj8C77L6AMwC9K1K2KIac4pB6nzCZQC-eyXYN3tM7OUDbJ5GBKgM9rMTBySaFPyo4hQMvMU0DMkE1NBpBJ-ssH5VAI4JKBKkZ2rc8wj+-JyVKMytswjMuqyynmMA2gz9BLMAyfzGDLWylgzEeXD86l8nXAVSeIz6CMf0jjRxXGtcQ1wadPXKJKJ5XBH2QdAlXANcQ5cleK4SOXKKTjmyxS8lcskOaXLdEoV5Ld4QXMly5XKZULVyk-NODgVSE3LZcu8KKiiyUhG3FZ4uRg5PToctnlTMsVJrPNqsV20aCRdsE55E-w00gDcrDDDhVAz-bF5IZ1KhEpJxF55cUGiMsDSyzKE866iBUHibbwSL0gao8Zi3vO60IOLcf2QSm7MzooGC5fyeDLopMhVtiwCQN2AW7DHsI6BzEBOeZYhp7HW0vIUQgt8A9wTOKULykax7JnHsMvLmFQT-EKZJDN8E-cKUgU29Ompjwshi6MjAIu7zJ65Z6jQWUzIPkuES6gMAXI7kwhp+6iJiYaj-kpK2WXZojihyyVk4cvj3BHLZ8rOqR9CQ8jWo--z3EOBWcJYl8u7qf9j7wp1ncXI-cng6FeouiJgc7FLU3NxS-aiOJ01C9N4Pu306fWxE9mfzaD5UShmbV-LdHD-CCwtkIrQYwWKa+1WIuIzo-OGeeSKkhxEMpxxpsqGA5IznMVSMsXj0jJcssPduYqYBcDwGcR3SWXgrDHl5L4iyQ0DYBJwYlUX+aq5liF4qL1htWMPZR3LkXlFy8qFLMBJxbz965Pay9wZwiH1Us6c3Aq7ynVBWnFexBJcFxIYKm8Bqd0t8D+BrfCcCu3wGSLWcNAqLZASNSgr1fAmJS7R6AsOPRgKd4NubDgMi-HI8TLBKPBzwNgKWUqRC9BTmcuwHAgc1CyViyLoW3KXs4wqdYqNNflLhk1IUlz4BHIfEGtLNIoZC78jqzOk4iRiAKIprW2KOQpVSqdyTrLIjV6xaglsgK44+Qq1SunKyZPFCy1leYN4mbwUuqyofBfzBcr5jQgDPUmoK8I8IColy-VwdcpVyulT1XHVys1QFXEVyo3K0isty304siqZIq4yVku1yuSp0iop09JCDctzwsorePgKK9CYiiuv8KXKKisMSwoqT82GMjEQ51HqKgktAQNQXXVQGShlyr5VGsQxKWWItOmP4zRKJUp+stNKKFObVVuKfNNRgvHck-JeYt-T9eimorNLu2xqg-OzNn22Kz1wbcu1C3c9tb3k009y-UuuNHBy+Yu36Z2tDtMbIOyNdkUs8gUDMKgrihJCNsw4mDM88kkcUp4qg7T5tO4q9QgeKi4qq2wgqXPDvioyGHmkQv3A8gCoeLHwqdCo3iraPXfon3H36KErCKhhK7ZxpDjX6SErBrmu9X4qwPMUC3JVc8NH6Tol5DSP6WKLzQrniy0LfCTAuVii48xUc3gkpCt1pFQqg3D2cHShQLL2MjeK+QIHSrRdg-BOMhI8zjNEKqpTAXiTyqbjT4sGUwcc3HPxshwLABjScSg58804krFZA8i4KCUIKA3JJfi5PzJ6C31Mt4pS3dET2vByk8G5UPLKOddLG-MFK-4zREpFKvdKNSqy8LUqcK2YKt5jjsO9tHFjlSonrJmM2SvA7U0rx5KdyugqwF2tKzG8KnN7SnIKt0ShdOdLluOdKmkr9OU4KhMtuCoHuD0rdH1tKm8zt0uxLJcZpF3nSysZNSqP8-MM3vB2kIGpUrQjKgjKETJjKxc1LU3989xzQt1J8ZMrlCtDuTMr+QhllO0rmn1AuY0r7Ao5KpMqOhyoK7ZxyJIG-SIKp0r7SkmNmjn60gMq6yrNK4sqp3y6jIlI+Ihf4YQqpfB5KlsrNjO4YjB1u+j7KsE42yp9K91MFf1w+DACnSp7Kl0rkXgt8fyBBnHQZEcr6SLB-JAix0oq0+aLsbI1E9MJZ0vjK7sqc-AmAF-pp-EB+UsrpSuv2dRz5yuFKs5CQL3VK1crryuLuIvxmyu9CmPLmUMrK0b98tmbtUpT8qkWXXoopBPeOWpTH4sPK8UjoyqqCxTtzSRyi3vUPyvrGACk-iDn8ccqahINK28znyr9K88rC7jlwsCrmwWfrMsqZYKMU70qz4vdTQPi1Son8V-wsMF5K58TmFMfKiirnyrzK5crFmhgCV5gtURDXRAJdjL1Kjm17YqYqoUraLyX44Cq+0lMzHmDXiowq-irnYtmYlxznNSbY6iqW-EtU-MBkgnvK58ShAg7bE+K5yuYqi7DFytEqu5J5AlnKg8qiout9ckBNAjMqq1AzXPXizFU0pTPKvEDXjl8CTdJvkIPiqSjikVhRTSrQzCRE9sr4VMcrRCqC8scqiqY6RB-Kw+KPCoEq6yqkvW7hICquyr7SJIIgpkKig5DQqpkq0qKhKpbChCrCwvzKuGpDKu83e0KObSzIeoJxuBEPQSrDSouwnVT0qrYqx6yJKv3rEirU-DXM-pisoqQhKiq-KrNkh8z1xgCGbE5qqo6uZKriqtSq1iqUBOBMbqEzgjvoMFcz0qWfRZSVnweYgtNikptsS9I6Vz9fUF5WsrCc8DYu9gic1UT8guv8vNLexRhQqZzAeJBQ9BLnFIYS05S+LGwSvuKAdI-S3ETO+TtkgnBuUq0yzBYr1giuJITusk7qP34AVMNJDfLTqjGLPMId8spMkoKJ8pBVJpzuQK3SuCqATMESveS0NgdqKI5j8pequZk3qrOKLfLPquexDEywgqYyy0T1rPK81+KTytls5Xzz-loiD9CxVyXWVHYAoRBMtSkYaoQ6Gv14aq3eRGqfqprCzboqPOTmciqUqoZ4rLywznzWXB4V8tJEqeoSNkPygK4oOiWiRUSvlRFI2Eyp4sYy48q5KpCovIKhchweb4Y8HnZqm1Vz8pakgwpSatG9PmqrtyxM2k8KzKIykWrp0s7g8WqP7hZqqWq2avlEr-SgEyBuKfK7mnlqwl4VSMxMgWrsTNrS4XD6au6q9ythdCrC6gCDqHdaGSFoV1HuAmrWIlhU6EzwTwVEmk9dQJ6wtGrNau8qtb8kUhB6MGrA6j1qyHomEuDqymq2gt+qoyT-qpgqwGqVSqwhdSys5L+ac1oPcPEhKOrI1iJq-2qBRKVE62q1atpqjWr7auwqxc0WnImiqITjaocpOWqZ8tZAq2qhRJ6K3SLcTNgqtOqt0Woy1Lyg7OyacaiL8oVqq-LqTyLq-mqW6tq8tuq7av-KjbDxPN0afDKhEqK89Atpdn8uas4Ohl5q0IKqao4SrGTg6orqnMrAwsOiJod+guZMr0CrkqUK4dSe8tBzc1yJgoeSvfL3OIPyh3Yj8qd2ZNdKFlNq5qSZ8veq3YKUrPz-R04H6q7OKo5QUrg6Qeqa6lIeIepd8thS-fLOavvq7mrV6pPyxmKnkoMtV+qq6mIeJ3IMMMuCzCryWzvykDzb739VRALcIITeWPZrUAM6O+LU6qeeXTpv8rj2LN5DYhzeU6jErNbst4KvHxtiLRQQjxHcxiMiApwMEgKElCSKytKKrPEMRZK6NJFQrQra3MMK9lLuAqOsqOKXwNcK7mshy3lSzwrEaOnc6ULA0T8K3oBrRFesc+z3JyfsynKV5x9ioCiqawdnHb5iXF0ww+cTMPUa+OLQN1fsoxjN3OfsumskaIk0noq+bS0a3RiLGqfmABxYyg-YCeq-NTsa310hCMm2DxrX9z1MF54H7PB+cClCtwnCjGNtwNCK-ciK+KgnaBJO4o4chsoZg1xC5BJM9Diah0Q1UqjypiZTwL7KcOp16TBeARTRGIzMufzdxKJorYNgcrHi8QKPC0ni1aqHCu0io-Et6pRNJmjDiuQo44rIHOwcgxScGtiY7EqJqoUCy4qIKmyahaq920X6R4q5AueKy8oEmtzXTEr2mu6awFEvipdy2dwQSrs0yZqcSqYsGZrCLDmauLiwSoPKCEr4SvRKxAtxmtBKjpq9J3CSHJIESs36YJJicKGancpkKkECVEqtmvxKsa0Bmr+KyuKLynPSPEr3zW7zQkrb8RMCkkqm0oLSREIKSua-aCqGRJ3qoGrNHI-ijqNCyvqlEgqKDjIK45U+KpdxKeqxPPPi3dL00OQGNSqugrqqlkrDuJDot44XgPoqtFqHIpsqwZcsWviqC9MjKqU8gFrI5Pha+qqiBRrKiEYi0qkqy0jxRPKiXCr7Kon8Q6qpQBBYnBL6Wo9GboL7SsVpOMqWWpf8bwYRqi9YNw5ZmkeQ+KrO0vyHAer72hIeR9oQGu0qhmqSY16q4gi15CnfIVIOqsbMmRrmSoJarCEwLn0qnIQdUu0IUiZYWqZ6Xwr6gn8K-cquqsrqiaNOytfK1lrP7OcIY1qXKvlirCrd6tq0ykiFGW30ot1kxSdaiVrfyrcqrVrrAuBav287KqpIuyYE0isi0wsNWv8mQAQiESEULyqnyuEqvrS7Wq0mNiZ-cwRMFCYTWoPre10rfmiK11rg2vsgqKqU2vjSaSZbisza51rZB2MmSIrnqvncq1q3WtMctKr3R3Kq0ax0nEcmfSY5lNuYmbTxqog8+vtGOy4aKaq-whmqxP8LdPmqkJqOFHlMDrRY1E8y37RrTFh0J9LKmsDjD5j-kMRxVE5HGqkSlQEgUNQSlEJolxSclXDGOwG3AhK2OwkvUtKSEpgyopzIvLPahH83tK5i8LjcwuDkoyDElLK-dKq7jOFEjhKZsN2iu048MvQygUDh8ujq9BZY6owymdLLEqNmbuqOauQWLmqV6pjqnLzg6tccxx0QOqZqjs4-2q+2erMfatFEyccxErx2CRK9jWxuDM4g+0Nq+RUSaqHquVqUcupauDrCG2dql1L7dlEuSDr-2ug6yjrEGoBKIBriOq+q7EtoNii1BBYdarmZO+rqOsw6HmrUOr+PIh5GOofaOUqSOq3RCa49UPg6zjq-NTVedsJl6iY6kTqWOtzK4DryOrnqxaKGLNDynKUZ43gWSTrJl1frCy8HlMKcshLvZNUkipykLKkUpGTFIvZs+9qi6NMXENKl4qcSnurhavfayjLP2urqxclPtlcWbgCOVlu+N9rLJKacjjq2Eov3D7Yu1gpmZ8koarq7Qjr5OouKUTrCVnc6gQoy2LNqt+qbnjBSuXJV5WtadMxvBUs5Tq1NVmJVQZz+Ev860ooEOpEOSWr-Nj-q+pygTLfq2GqPqouqeb0yOqRUrgCGOsRyuGqauvK6gTrKusVq4BqYuuxLUXD8riK6pOrCMsX-JXYPZn7OUy5e-yEuEOtYig6BYYoFVIQibLrz1gPqBpZx9OXUvGqTpXbyeFZbzgxfT5I2Ot-RSvJ4dxoy3BKHzjq6ol8qUP6uAzqKEvgsm9rA5Ne0-1tiYOBnKpyHrxfikbDLj1CmSLrhOui6xTq0TKc67DLOgpe2Nzrv6qga0rqUOvC68FS-Oo-asbYsOvR5HDrf6qB61rrphxxyP642ERG6-kttDL8ogrqVOu-aiWrR8s86kQifOoAamVrZSve6hGqeI1oKT6VR2mSiBBq3quS6tgoN3CW692qwXUUKHLrFLlgK7uigLUK6qTq6apk6wTqmuuq69eotzVZ69HrSMsBa+HppWqQa4hpt8uexScdtuv0+Zni3Z1e62VqFOp97DhLIigihSbrwMzV+TLrVcnGKZIoUuuiKWBNpurt4rLrq8kZ6jbrkdM+ScTroIV26j6MOcMZMlrzvCN3CoYLD6JNclSEL6q5M8-yb0N5M3Nc4HG1LOIoZusN6jd9x8prC1MS-RP+XXOrmOj-sefKRYrTOJDrserC6j-y2pKdpOXqCeuRyj7qvLMHyz3qqOuXq3jroGrAi6BFyer+KRrrN8u6kp1KsgvQauuz33Ibs84rcGq-yl-LyGrfyiwxfk0-yhZ4yGoIa+U09HCoarwzACuJSnNzmiwhA+nD6cqEa1lL4QqEUxELLYqaamVK3Cu0au2KkqtEapVLT7LNa+fqAJz-XIIqunLsatkLDNInSXRrc4H0a15i-xNSa9yjDWrfstdr7UqPVORqTOKNSxljV+ubPQWtz+sFPZxq2axR5Nxq6ap8awQj9yAMk5-q8-OEA-xqD3Ib82bNgmtT7aq8wmtnEicB2rOQK3wLx4w4cxkkcQtSSlHQbNBbKIVLtOMwjCEsijBQqnSSZEThvZ0LOqvgGmYw08vtDUay6ujsKoWrEtJ4SSQL7CqV-Jgd40qIEm4remrHajwddmvma-4rO+heK9cSMStWas5qY0q+UaZq+rLZEuga1mv2alxJASuWayGoeBrYGl4TwSoOYdfpjmsP6Vgabbw+K-gabeAkG7ZqBq2EGmQbzmuKES5qB0BSoBQbbmv6a5QabitxKrQbXmrGaydrcnwbSr5qVVObqZA5PmoFNBxzAOqBazuq7zNBa9kqc-EgOCUroWqlKrNq8WowGiKrvzLKq9ZCjfHNyz1JuDlmUv1qQqr-KjureWtR6xSqLypkqYXLAhpRK+uhLWqgqkyrgjJDqxNrbt0dKxjQUWo8G2k8eWqrK0jqiWoCqAgZUWpyG9FqdWt9KmlqphmoGNwhcWpKG-FrvBqwhflqw2ocq40LlYWja8urKWoxaxWllWvry7QZjqqf+Noant3Rq0Wryoj1a6KrLBiFalw5MRkCwfwZFni5axK8ouuT62fTveuWqINr7BuxLW1r-Sta4TxrX+r76Gob7jLtshYakOnlK6jFFSqKq61r3WoqG7aBfGqwkXYa5ho72NNJg+pomOd5choAq+KVQ2s9auittJinxDNq5JmKGs6EApjvCLGp82rWGpNrLhqkmNAlE0GoGgTyQhtcql+0ARvpqYGoOhrKGyir-jn1aldJnhDba8tqD2sC8nJzQMtP5ULyPZMva1HjduOaM67rzUtu694t7uqeAuzqanIYS5FSqLK+69LyfuqvqP7qwVW46zPqFZjHygDqNOrlvNHr6uql2WmIORqx65ISGRpg63pyzcJ06moL3yyrOLPrAeq86-jqxRpZ6iUaBeoYyl2qoeshyvDqFRvo6xPqxevJq0IpO4KO6xHT5FXZGp6rZRto6+oLtLx1GpHKjhq66xc0pesemfkawOqXq00bORteKbkbQaqtG5rreeoaG5TrHRprqjRT2uqI6hXqDcpylP5VpZiNG19qMnJJ8t8sAupiovTr+woF4-lieLKrkvizpXMl826LFBPuirAM5fI2ShXytkqV8rUS-TidODUaD5VHTO3JPRp560hoyXX4atR1ft14ykVj+MuWcxMKhMs-9AxLFBq0SzysxvOG8qTKxGhkyxGT5YEcaOPAE2mHG+NoOWnN69jrZ6qG8zXDljOZGyX8hVOm8yQALGkTaZcaRxpXG1xpBxqiwVcatxrHGyxLznMwHS5zjUNF4oqBjWJfa6mITRuuuce5CuyOS2TrC9IFXL+Z43Bfq625nY3VaU7yoOhKaGaIjd0qaX2MXpXd-RzKjm3bw-pKkM39-ZJK4XOncDjFXWjdqzJLVrmyS77zckv68-JLEm0KSnPDQsufTUpK87kt0o3BtxrXG7CaE2hzY2pLZMtrHBuCdtnPGse5XrivGpKSwhISKIG5NFJV2F64xWgoK58b0+ncxf5ozpUmEcyE1ch9wz3ijX2+4v1iA0JcyvdM-fz+w81ScQx4JcCbvokgm4Zo7VLjQn7y4mwQmxIV6fK4mvPCQfPQmyLLUjCwm9SbRxq0acuNSXIImvR8DG3uKCBr+4zomuJLJZ3StEDZW8mR6D2qZLmhXMVoHeJfGgJK81z+9YhxTIR1fQWY6Cm9YhzKeJp94vibIXODQ6FyPMoTw9mdRJq8xCCaCnUkm5Fyw-yj4mSb0XL+8zFzRwsUmt1TwsrKS-Fz5cA0mnCadxuDffCb+xt4K+0TBktz-fPi8pu6S3LKs6touFlwg3XrQorK01PStEibCYhuucia2vJbYodo7cgBaEdZcWgRAE7o27nwcXF4DxsCk+KbZspKK1PTVkobkxvSsqKXQhej8xo585Xyixp-qksaUOotlcsb2Ciq6smqWuozq0AT340P8hsqdLKqpXvKIYvlw93rL-Lua39qIasfq6qT73IrG5abvRrFM9AL-upo65Dr5Rv-qvs5csVG683ZzLiLOGBqwGtvqwyahRo86kUbFTJRSja1dzhoWLdZhzjg4rFKe105i8pyEMvuChOStYNg1Jvqa+pb623L6+o-ylPZE3h-ymMc2+u72DvrgFLNMtuzIBFBCwVKUZMmA-D1Acpj8rhrwQs0G3hqLYprG3QqN10NinQqGIqrnR4jmIvAjLhjm3N5StucSNPXssjTB50sintz9QpXAkwtJKuza7oFc2tra-0YMmtsGTfYoRpzsI-rqZtn8okLItPuA0kLR4vJC8eLmQWUiu3TntNM6ggaF2qkc4ga1rKDqupr4PIxsf2y1zB7eNPrjigoIx6qR8p+mmMTG6kHeY4Kg7LdmUHYTLmR65-yzulLbeyyze2C6nXYDaoHeIqg18tTXN2a9zmBm4B5X3moIHe8PpoDGyOqw+uLGvjqI5oIIKObE6sOlPboEes1mJ6b3Zosssd4lkXZiroKleXwzJrLKLNEa61LXpLk4moMsuUZAaIBUQFUa4RTy5uVSsKr2zJo0hYq6MunENRjm5sMwjWr6z2Ps8xq9UpMa4UdT+r0QzTLeZpwk6YqXIrjtbzSdSs7mtC0tbh2K5YqXCXjUlhzs0s2KpYq55toA5UdGmvTS3OKUGTtS3Tjmmv9SvDdUGoesIeBBZjRjUnt4HBD6EmtX3MNHXAqSoutC8Ac2GrziiVlYZueEjLDyHMc0igbkLCFm5gadmukGvQaRmugGpQa-5pri5dyR8CBKyO5TmpUG9gbzlHPScBas5mAWz+bWoEAqG5rDBqtm3QaQFvptAwadPXuarEqFmodadQb3OiwWjCoEFvWamBb0CrRK7Qa3muMGvQKbQpS0sGzVDlKqkiTaPJRAt8yZ2WQqnBISjDOG+tqWEscGlcrnBvFK0gqrxjc9bIb+HyRG+obEWqiGgzEshoraq4KFWodqmiyChvwGD44-huFEsRbK+1q6xRa0KpoGYKrYRsBatRb9AjyJDIbTJTpanRa+pyjK4hq8hvKGoxaNZqJofJxSWqSGhKqwhosW14b6dkaGj4ajRl6GlobAJgGGzRjUhp0qiaNuhtezZAaOFv+fHxaveXCq9RbqyusW5w4K8tGqaYbqrXFa4yrHFoBql4bp6q7qsEahvMJsPYbVFvCGyxaFyo9a2isjRgaGBkcQ6EocI55TFtbK2Sqtavko94bClpXGYpb8-Jd8zECklslanyzcOoPlNgTgtm1a8RbKKuTazYa7kkOGTtsteRC8FRbRjPVG1mrNRoiWgxbm4SLa-pbRbkGW-cgCSTCWzKE62oLaqlDG2u2PfyrEZES-bJaxlpK66NYYetWGiIbhKuZapobWWrSOA8jllumAFiVShp6W58q3FrqWmY4YlqI4dM8YEFtygIqYRpL6qpbQ6qA6vYIsWu2G5payWuSG52a5ps6Wr-cbvi4WtZaG2tGG4tqrZGCWwirzfl2W8erclpcWpEyFKqaqr1qGlpddKyrRluRW5xa0lvU7ApaMqotSLFa2FCVnK5b+uuzKqFafKv0ZMYam7GuGqvhXRjuG2oavBsiWyxcXyrmWx0YGVpdGIcgkVsZY-Rboh0iq1Ea6Vv1kOoE0xmZWzMZ7hFykbRwE2v8WxmqNlqXKvwbLyt7KzabOtTrGEJbD-DI9ZsYJVswaqZbBVoaq05b3FpXGZohNuG9yhlpGn1xWyGac4rsG45bUqoeW4lanhk2YM1a5oz5WjwqF+uUaxfq9VuyHRM4-lt4WxjS1+ptSbxbLVsSq9hSjlryWo0CRKpFWi8YDUpVSINaRFtbMxiqvVrzSSKqNhrwqimQI2qinKNrg1vfLPjok1sdg2rqiVuba71qPJ19alpb-WrhG2Nqm8nja54bblrZWvTtalodWto5S2qYGvaMKVowCG8Ka2oMaqlaQRtu3Dla01qCsNNriRuUq-eLPlsra8eczxU8TSFae1vcrDSY-VuJqaSYk83ba0daJyotEatqKATzauRbzhtzkhVa0RoQmLmpNB0-AdtqbmJM8mnKityuKq9LIEr6asfklqsBGuKqAly8mttcNqv15O2ZoePjIrdr9tIe4ohKZU3B4rxaW5pB6+Ma0Mmiwm9zoQqScebSuBshg8Lkq5t84HFaQMk3SGxravIr3HArJovjGofI4Fr+qBVKU8sx0G-rmUMQ2v9bmwpO6pqKQfxkk1qKDqrO6okaLurECyzr1JPM6ikaUeKgW-dBScNDk5Lz1jP2606qjEu064liMVK2ig7qtdLB6r85QOsXygHqDlvum2HrAOtg6-nq-Rvc6iHKJlrK690asMqVGvkaZer2W6PqbtmhyiryhEuV6qTb45v1qyZbcOCAuJnraWJYy5Ubp8K42oLrxlp022Ta6OrWqtOad7gzms84s5o-qyXrfRqU226zzNrlG8VZgesPwobrEeszm0ObHNpylccaduslGlaLt6uF6mzbXZpV2Z6b0enp2MMbf5gh6noqwtpp2NeVAZsgWF9b0ZMNG+LbavN86z5JxVw42yTaOWMU2YnrZQjQLEc5i6toy2Zq6uu02XFSYljAy+7TdVpR4ijb4MpziszqQZNvmpJSDIOs61AbcUqwsukbWNqxUvRKLeqXpdnry6uy23Gy+Nr+OCMblNuOm6HqRNrk25jKSvIk2lzarOLc24TaPNtE2nkaXJMW2ybbXNv2Wu6a1trm2vXcker82lc59lj564zaltsOmjPqXRuFG+2b1NoZAlLactmOxN6a1zgy2gTa1KRNG22aQutAWI7EjtqBmurZw5tcW5zbttsZY4y5Itoc2k7aAVhi2oHbMtpB2qMbxkpjG4LaS5PQPMx0yNvvyhmzJt0fautEyRtm3doy75uZsqka6EqUcljbHOsZ8JVZ+BPEA4F1JAOyi2cbXOr664LJdtpj6irZ1tokIMnbWBPgM8Fah1iD+J0bBRuu2u2agrlTmHmbKh3+C0HqXOsSuPbqylhU20LqmdoO2nNBWduvlMFaa-K9dA6stdmk2izbDltlefHL5Rs97Dnb75VK20eq8uooymnaxdrp2knrpttmm2barNvu2kOa-toh2uFYWWPG25dY3tpums0a9ttj6mXbg5rB247bXptXOfLkVdu029za3do12n7bfNpt273bTtrcsAzaRNMEvX0bisTostTq7tvDlB7aLzie2n3byC252m2bJdv52hs4Q9uJuAp1U9rrWE3qs5xyle0b0Zlj2ijr56tB237bc9puWO3bldqJWCFYk9sAeEm5ntvW6-GkDdpxwQLb9PjL21TqtSJgMzUbtdsV2iXrQxuh2p3bJEsu2TrNC-Or8ynbxCLr2o84aQL4EtnaKdrvlKnbW9sFE9vb9Vkq2o1Zqts4aTq5Udvq29C8h1qxwyhLKaMgyoTsaEu+0-fbgpQdwg6LkNrLC0XavzlZG7DqGdtU2ogFqap8GiuD1tkC6n2aVttd26XbLdtLgzTbndtdGl-aX5R164zLpRL2+TvTONpycSPajyvE24zbu9ox63Wqzdpk29XaLRvVMqfbl9v5JEFpDgrtEkfaTdsiOM7zewxU5Kybl0wfGrUb8grcuJs4XppT28PbZ9sdOQ9Zm9vvGk24z1jI2NdZL1kwOsAy71hwO6K419s26o6LN9qgxQXqQVq12hXbp9tr89A6A8Ot26vaqVmLOIXR8DuG2wYaU5pZeIvyddskAqoFcDqS4dyFAVwgOytYoDohfV2AwUq+lPX5QDLAPbg7Gwz12lWrhdrN6mPavzVVG2wbRtrB8BQ6v9uFqt-a09vr27Q6F1l0O+6qEpK+ieTYi8sL25WzTslsOyC5t9oYmU7rYWJ5eOdt0duKctHbMwp7M3Hb2tt+fPMKsWO1m2UKetovWtE9fqRm2kAzXyU82hdNpDse2pg66DocGxTbZovsOhG8f9sZ20nZ3doKOz3bQ9toOyHbyovO24HbVAt9m5fLdNtqOqQ76jpkOg85VSvv2ibaYdoGc7d0vatBZBBz05rp2e3aBjoF9RQ7fFsD6va0kwjGOtd9bNsmOh0qttqGOzuiRAIGKEA6Gsze+Yrz5Dte2k3b5zS2O-t4pdsX21Q6QRXpWQ47ZjuZqlA61dot2yQ64okGOwHZgaX62WnZltih2jLbH9sh65-azjqDOT7qCRQWO+Nxvaq8Q7zaM5r1mLTqJOpVG3pdppqE23-aajv-2qWdRjqZVcY6Vjo+OrCFctqhOxNMmYxt6jjLs8u05E+rbLzPqmEcdpsvqvodr6ujm+9yPtsz2p+q3dlNuHzb7Nr82v5LI+qf2yXa1llXyilKrdp6Ooo689pKOoALoYvT62OaQVn9280b+TsFMkQ6QdneOxvaxutBmmCKU3LL6ryKK+oJSjURSGoRm-qq6+vCcBvrUZvwa9U7f8qJKdvqACpxmpKy8ZuyQqVK+HN78lmayFNwHARrmZpEapqzKNK3mstrwNs+Qjtb11rCLSVKRUuUwiRrFPwgon-wNKv9O1Tj4k28Kq+zOplrm4SK8Nt2CHZED+t7mtbzj+thgw1K5ZpHm1gzryIhceLTCBpWsg2adItRq42aI4p8i5yKzTuji69yxzP8wm-L42yI3R9zQToc-bCNr5oJvWjbwtApKiESkDhMGp7qaJPJa1w6BVu9W6nam2qVWx7wIWuCa4AYYWpkWtBrvlrSGpaKkWsvi-wbYhsBgIIbEhva0mwb56o7O5Nb+jt8G38zQtwCG6c74hrIkWc7-eXnO9VKeJIK0zba51rO4aRbl1uHO1Zbp1rjTDJbtK0lmt-odVoiOG5a6hrrWxWlDVseWmiqJhtiWkVr4lo4DRJagVuSWlOrUloRavlqrztMlZDzeKqHOiXa7joD2v-bN1u4Wtb9Alq2W97wv6LbW8vDeZJtW8Naq6uAumxaEoDsW7KqV4vPk3I7eAIhWvNbrSPSW6xaRSQPwBlkPlrLW0IbIONSuWS5V5syuOi5ulqfO4Uq9KqjWt6oX+usiV1aIwIexV5o9fn0KaRVEe2kPZi7plvE8htbm2p+oc44aeEuObc7Uot0WilqUVoJW58q+lv7WikZiWucLbi6UltrW0S74KuFW2FaDKuIq8SsgNuLOpcjQNpWUwQaFGsDapkjnJng2xljcNunm6V9JWSmXVDaLLt3GUfYrmrH2FE5apmw2z497LoCU6gN6Xmc1Mvw0NsUmKy6kHm5OYTTfLrbfV6Ko9vsk2MKiNvjCr9a3ZNpssLzyNrTC95TTOux251ZSRqGipDKRopQy+zretpJ2sTbvuo-2pNZvjqm21XaoLoROx46VlsDC9Y7R9tZOyC7VtsD22q6-qtpzP3aZptQOh46a5BWiQXbBcI1pOA7xRr5GxA7hDvWCGUbgDr+OukD5jv-uJc4m9t5Opo6+cJaOjY7sat+O9k6Zauz2xk6GjuKOxa7YuqAOm7b1rqp6x6atrt6OkGaI9sCO94ci5IQOuw7GEsROw7ac9p5OmvbhDRJjEva4tsauyMbjrqJuR67ZDq52jw7g9pOu766+jvOutvb+DumyQQ7xdrbCxkbyoli2zDr3roS2+VYitoiKErbV9rK29fbuFgk2qrbJnK4aPfaIMqrHRrbfQrKalra4MoJuqjbKnJSO-yLCrsyOwyy6LtqOBi755ueuhPb5tvzgso6v2rGutUbqvWcm4zIdvmo6Qy4KDvj23gogVi+m3navtvm6lkUCLoUIxAzgbr4O03qxtumOy3qbjsQ69QFObtKybm69ul5u-I7ujqr2wG6zrsxa5a64bpqguXJabvpu9eaujod-Qo7k9p2u2va9rrZGoW7Ptrl2Ng7rXXUOng6dRMgOnktLDqF28ran8WuuoQ6Kjv59Q27atkYui3smwqUOg0aGrqt6iUTToqZMwlSNhOF4usb7ErJU5zt1Et68iYr4+OmOpl8pxtlYsTK+BQky7sa9nMm8kxLspv5ys5yteN1YxrKlvOuc01DYzummBpL8pqd0xLKgsWKm865+CRHuR8JjJvOlSqahkvj3GqbWHDqmxVSGptd3JMNt7ghCL-9RsgPuPb4F5oNsqmaJfOT0jMbx2Jl8tZKLbNzG1bKVAsLGia6DrtrORJYkw2lOmg7Lbqt6Rfl6IqvGMVD6xu4bRO6JeI0SwYrw+NB3ETLc7oG2hlSc7unGrO7RBQLuuLK1Lvs7BFbdUIt6vca11x6mjnSTUOgtW5zr9pS7VeadbnoWJe5qhUNudeiygQhCc+wbhSFmO7Zcrgl0-xKGQObuU+wnbnrq7TTcGmu8r3i-xtTm1lyCsoGSs1TI+xl3YKb-LJAiqrUCVwimr7zxmjgmkP85JuTQvPcE+PTY+XczE0V3cpLRblAqzREC0IrwHSbC7pQKivD67uW7KlyS2PFJVB7W7hqFHsV3bljU9HyTIupcm9Zh7nkicnc27ssFDu78fMWK6toQHuo6MB7gbkeZQqb2+PDlIe7cChHuwmIx7srWCe6ApMT0-iz0xsitTMaFsoeikabj+M2S3KiYrpv9WE7bpuqO6+V16O3uyoFd7uE3M-Cy7qnuvqaZXIGm6XyLFNl8jrKl7vGmpx65wpro1x6Xdvce3KwyxpOKQBq3usWGjcoB9N-wvXzH+IN8rMl0QEYef8gsvktaVh4vrAt8zl1gAJt8+Ai7fOAEyAD7EDReOvyjrGv0mgL-spIA+-TOGqnlI10sYqljJAzYcs5OizdS-IBWzOrtVNxeX-dc-NxygA9X3BieVajLewn4YnL+WVJylvyf+s7MqnLW-L0I+bL8PJzUwMyZ7JWzRnLTgM2exH5Wcq0A2wiy3ToMifyGDK6eJNKi7u6tfp5HZpae6YzRHLGeORwR1DlS1Dk8BoOK-gih5VqS5orEitue8XKp5DyK8oruiqAlRorpcV-8HFRaiudcAF7vCyBeqQzrHvHYsF6LcrF-M-ZTVA8m6aEpLv+ehF7ssyhe-vxmioheldUiiptytqqnnzmSB3LxwuhGsZkb0u4iqmSn0iCVMxkvcqoVH3KQ8r3OkQ0rntAGl+Ug8oTyypbZiPDy+57hoWP2YaE48qTsEtB8PEZ83RzvMqw2xM6eiIzyywSkrslLHJBZ3yDKm5LNLIjXMk6o10mCw21Tpsu2rHL5EA6e-0ypTI2C8Z6wGIpim+qoEwCsoaS7-PNKGL5pbmL6jl72Jzgi8vqEIoyu76zyCGaNMV4BHGNeAU6Uhrde8U7xrqXMGBRlXlaMWtgu6I1eOV4pmWu43V4ggiKRDKjDDuDe1oh3Xhr2Hh4KCs1eRwB9PJuMq6qg3hTu+N7bfxgUWN6LQQzekuRtCGTe1kj7ZJxe5zNgXNYhSN5Dvwo8g2pY3nR47U7m+t1OtqrkZqA7RvqLUDre81RW+r-yg06gFJrA4066Grw4vV7TQotOsB9rLxVi2G1h3soMxmapS1LdHzp7ktfRC2b3Xt7qkC053q9e0naWXkXe2xSPgtP7Gd5MzC+EOd5oeiDmjA6pNnXeQ97N3iPe274c5sjm999HkobDQ94T3lvem97voiVK2W5-sX+m0DDn3jfeh9533qfeROboHLzmnIaC5u6SmAro5Mq4mwqk+F1m3UVTmr3Ew3VamoRvD6EVzNJ6BD48FNISTlwkswkOcoqvnsiihgiUitReuor0XqM3TF64nRBexVw-npw+vryGipjpEl7UO2w+8F7cPoTqJF7IkphtKj74XtI+iI58Pp-CbF6aPvWCVj6VggcjGZkuio4+7eqOiv6Kof4L7sqHYYruoTFoIaqxLJTu556QiqAGkgSenoGFNXI8gVPek97VPqgG6yLfF3fGoGoYNvN9UubJEMYU-aNTIT0agfJa5tn6g6yeIomNU1LKYQM++4bfflMkeNkaPNPM2Rz54tYKlYzaFqLC5eKqSta-WqrHzp0u0o7JFuK0zkRDz1PjaLQRqrewsaqPsN3akrcQrtnc107obFUqqUjYUPAslqLpXugs5MKLOse6xOCMdriO2DKswqtW3qKrOq+Uh9ruttQyzEJ6RoBOkq6mRrKuwrYKrqcgk47VkKN2-jbw7v3ag+qs8sHCxKiUxquiyx6Z7phekfiOcF8+dZKs9LzGqJ6esvb04mVTJtl21d7dspMzfbKdUEOyuh50vnIBT3psviYiXL5ICOn0jl1Z9IF7e7KKnsey-l1MpJlVZIiw-Pee5LM79IhUMXKICpBy-khtXscyOm6Y3EJytckFPtJM6ITXXJ2CmIrJCP6e6m7QVvZ2wfaf9wEAv-cP+rJWzXbxbsEEoi6unvqehZ6Scvf5dAyFAMh+ynKk3WWehQS57qZSmCkR-I4ChnLhGox+mgyU+RmOAwTzBKn8le7enh4CkD6cEGQ+2+J1zvBUD2JvnuSK357UirRe5j7AXpjpTc6GPrxUEj7pPoxe8j7IwoboYj7qPoZ+2hyJepqKnn6mPvZ+vD6zcqnOkVQRPsZ+rTJPCPkSpfyT-NzyoLMAiLNk5n4fVPQExDFhDNQJY-SJXU8Em0dnBPV+6F7rktBi7ab5rzP8i1zTwqvegMb1qoSAgUyo7MNEldjH-Lmop9iv6qjEwqj4vH3erbLfwvlM7qTn3stm3urvDoDEpmRkUqdm02dtssd+lBrIAtkWhOcgyzcMlaDL9pNMmhrRiJNOi0yhHrgOruzImtlinALsIoV6AYSqrIfmugx2GsGSGYDH9PGEsqyphKDrP7K4-uukm06mIrtOhEKh+usKw4TBHLLSnMzqRxKatWbCbspC4sySbrwK0hz4F1Ec1xS64q+E8OKU0sKwzzSt5uC+2rDcPKIkgd6GnudGCn6+XFJm8Aql7Np+xj7PUmLes-YuPtVaQj7cirp+tn7Jfshezn66opp4IX61-v4+lE06Pqwey1xWft5+kX6E6k3+jcx2Pr5+3F72isH+2ug+Pqf+5lDBPvNoCWx9-ulAsT68dQk+yKT1-ryaj5rZ4rYo0krNi0okpz7TAq8+6UZiSMsCwFb9zrfi4x1d1trK9BBs8wPW3PNXPUHO49afHMew1N6TWPn2kkT8OofC6yzXjMTcyEzbrspPTerH+vaGxS7ALtkSkLb6OqgOjW7jbiSC0mLggpaC326ADpLqwOr1aqUOtC7UVsU7BW7l3n9+jMTA-r5ungGxvTK2nUCclqNmhc76Aapa40MRAdocMQHChIKBEgGohO-8+wzf-KpEj4zC6q+Mm2rSBsnqxQHOhqNK3E6CVMEy49DnRJnKmQySTpN+3rVuTNnk+d6DgoI2XUT1AZ0BWk69SzIByuzzgviEsHLEhN8Ot36nvoaCtyzNfIcM3Ozc+pdu3piPAfpiw17PktIBsEzIUsfgi4KI-rPOm166hKQ4x-LG7IWkolLcZt7ey6iU-qtMm6jxYuliqWK8IqyszsTYqUZS2WKCZtli7hrwR10ClBTq-vpmtnLgzLViloH4BvCamXVSgaJkiTZilifeD96hga-esmSYvsDRduJ+FAvsMyrihhee4kKotOKay77SmtJuloyvSFECksykjsWsiprwPsZCpwq-yNBg8frJGqee0yqOhDnoG0RtAjY0x2LfFyfsKgllFqEivfrMas04pHl4KOJuo9yN5v7Mx06JQqHM1pqRzIdSvM784r84kr67oKfmgmV5zLLihxS9ivqLYAqLcM8fFCsCzpNo7cyp-tC0mKLQAbii5z6IAfxXNz6mPLGizz7WFtEER0KilIPO5m6AvtYk+bCxKPyi9GyO0vLWpQF4AZPWxQdgRttWsc7iQdFK1rwMAcQBFz0vJ0HO086uJLx27taGQYUWo87BJIkgsMLibOPSgzygEtcC2kKErpS+4Lzatpgsy-b7+XxukzqEMqyuqhLcrtxQ5DLAQdpGqm6+tvXavO6EdNZu7gGsAoG63xbSLLTuti849rSair7KUpbC+jKqAeDu7LymLNtB8r7jQejTEXDjopjkiwHqbMmystSAnpmyoJ73Av0ImULD+PsepuSQ3vZ8+uKdkoXC137HbJygmg0h5Ja1dvdWA2KKtkyjfsbeBwHIyKcBqGKPeraW6Cdj5II2cyEfokshLwHQTKjA3wGUgf8B72bHlUcs+-IHps2Cmajwgd0B0BqBnr0DDUsATz-8hIHr3ogijgG-AcxSuU7b8oVO+-LoZuOo2x9DTu7e2hqSUrQCslKMApCB-DbUOOHI8oGnTJIYzMtCIrIi66ixyLwcl1qu3t9Mv1z3oKIM2v6rTrMIgfr9CpMnToGWIuaNPYG7OO9Ot8D5GrcuzfrbgG360z72NJ0aoG4rzi7W4fr7gcI4viMzEOk0mjbJIqXLAyLPTqLZOMz0-oEDfoGeVkGBiCHP3tYGp07Rmsw7O8HqnSCq3qyEpwtSwkK2DMKakkKFgcrSpYHMvs7+lSLqQp5B9SKlrOMB6jy3gZPcj4GJYL8QwNKbwez4gr7vYprO+gr8vtQK-9zIuMiY9UKyiXQkhEiMmM0C3uLfPLWephboAbMGpu0LYLABykrcQdT8OGyCQeQBkpT2LpU8PKK94pFeuc7x0qrS1TzFzvzW9-bNluaqyqKTmKtkiZS1KKP+-AHDPNmU7EbgMtxG49rZQfS+3G6M6Ke0gaKMwty+hI7GIdvasm7Ots5sgq6tQZSi8vb+buUOmfRSrsV-ZO8DQZLc5nb5Ntluxr7JbJcOwry+EsN26r6xcKOOgeFPboY8ppyRxyxq7ja2NpIhd0GnKM9B4LzvQZhdOfDmsuFemtTJ-xDB+tTC3sV8yaatRPeixLqzcnvhTnIe5IJiJ+Fu9J+izcK8oPOSveip9wP0-kqNvXsBtjDxgvJO836jXrvQhqtF5PkiZeSR1lppF97grI3kgsDWYsxigIG+su4zbdSi9NNJPdTawffk0bL0UpPU96bmwa2Kkjor1NctG9SvELvUhmKOwdfenVzyAbCs3sGj5tgizIGY-p-UyyG8cW4TTvr8gYnB94LrpsOkvt7u7MHs+6jnw3+C34LnTKBC0iKXWv762maDJ3R+wfyyP0wctlK2EIEw66qAuGXsojTV7K5m-WKu3K6BuT67uGX6nfMPToFm2o1ozqDSty7YlDiwZmR19Idiy+z9o2uBxLpbgcCK4xrAZICa8M6HLtdB7ub6zKU-cV7DOLxcaxr1P1iumZd+Iz-s+yG2jtzO4DbxaPHm9zDfgb5hrzDL3P7mkxT6NzcYmOaU4vdS5NtPUtAkzOKqIezi2iHt5u9SguKmNqLipz9WIcFkmzTK+omahgb5AoYoEBbeiui-MfFG4oQ8zLiBYey4l4Yl5o2K0yLLUKfW-NKe4sLS-9LkQdQhlM70IfmBuws2-uqgcRyiIfTOrSKZ4tRBxtLzBoxB-czmFusGpSG8QbXikS79VtZKrRy+PKYrAUquQeqU1usLVrDWoQGFyoqihrTpPLW42TzzCt1Re+K10vAuk-aHztZWvz7IhoxWi6d90u0hn+LrZNqivAHLqsMh4BL8t3PSszzz1vchzRhXLo3CYM1dehWq5w1NtMQS0mTEvu2qg5Tt2uScg2Hf0u88kxbdQbOqgLyTIcISmUH8RrlCo-bFQbSO5raVQaP2+jar0EY2wnaPPoc6yG7FRrv2kKHmnKOOzQG9qJF24+HEoc2ilIaF6pGfBKHzQY8h3va4oYXigRLTNvVsnjb6OVYy7Wy5Es4MhRLW+MOAw+6eMvjuvjLT7scSg6qWxt1DNsbtBsXKqnT77szunsbrHWfu8mCEJh1+uATuVLm8kuwlMoWSgVS1MvnGjTKmxv3h4ZKdMuD05vj3EvelQzK5VO8SmbrOJptuR3iHJuTCeL7qMUjUzlZo1KO8xh6bvJwetvD7vN3TC18nvOAm4Sb4pvhcqNCMkvCmrJLIptRcmp08koxc7L6sXPPSRKaWHpT44fDYMW9Uvn5fVOqS7h6sppfu4NLXshru1zE67sI3RhGd7m8xeBy9vk4mziGW8JketvCfdOtQ63cpHs7ujbyM1JIR3lzoxolXLv9qsqj0kVyqfLFcmnzlMtFfXqa-QasevES+vtse7MbwnqG+5e7znrei3ZK5odvG89jsVk7Uvnzu1LX4s5K3bN6lINdCTonk1g1OoaG+Gd79prPCnWcBoatmIaGyHpGh4sHfm3FJV778yKd+x2lD3y3U2JGKpNrQ0hE4+oPUuNySYpZiq+SNocMsraGPZn7jO9Y9oaVaA6H4ga8hl4lmYpXDDFK5Vjvc7RCtwzZkpU7y4qQCvIGe3qehvwyN3rXBwIzLEdT+gDhiONFizKzfocQUmoGB3voioMzilRBhoGGrRUx+0GGF7K5SjhieUquRycrdYoRhgVKDYuRh7ezhGLRhvezaFJmK-1ar+uoh8JgsiD5AU4HCYa8K8dz-htJh-WJyYZdit5HqwvbmgdyRIt4UpkLrwbP6pmGhgIdahxq+5qph3+yfwda2lCGZFLIhz5G6IbeNXea4Ue8i4WGzCElh5OKE2wrOhBzn3LCa+iGIJNuhq+bVYYBB+UHOp1nMwKLtaLBByv7X5vBI9+bq4sQW2uLE0u2SldVQPP7uriGW4szStuLTSxiah2GasMo4bQLp-r4h-hzG-qzMoRzy0pEc72G3C2rStM69ZpIh+s6rBsjzfhlN2yDhlhbdzvEh9jzrzPxWhgHjJPjh0kGJuMTh0l7fztaWwEZJ0pHOuVa8vKzhqTypvxk8mb8dkJ6fIuHk4Ye6giGhhuqWg5j3Ua-ioSSdIZEkwCyq1I8CsMGCAaM87do7uIi+z9bF4c7h507FtLdywIRbPJy0+dr+4fBc8yKTyMmczdrxUz+Yo5T24bQymjsf1unhvOD-PPwSnEaF4bxG5K6CRoKc87r0rqVB9eH4jokihyGrurVBknC8UMLittKO4aQOu2rHDom8-UHavrM4kdHIRMvhh+Ge9qNB9TrGXv5B++HoTudB+dHLQZnWzsKb9oleozal0exOprzWvqju2opNCtrGo+7gEYbG0BHh5raiiBGl0agR8tN0pS7Gh+6EEafu+nTZMvV4-X7-Oq-uvHSf7tUyiu7-7qru4naSsp00srK9MtXYiJ0J0wO8x1DTMrwtczLNXxd05Hz0suAx+j6OEYfWu7yfJoe8tXTfpSEmoh7IAaD-PpqYEYqdKh6qkpj4oLK4+IV-OP95EdWaRRG2vLT4+TLtJs0R5BGw3wSylR69EYR853irMqL-OXTUfLsRwubG7pia7Hys1Nx8gVzVHqIRlxKnEeJ8+HbXEaqyjncasv7Yw1c5kp8R7BGuvrTGnr6gkdpyyN6M9KABhKDT+Ocep28ufLqR0rIFoY7U-AptXNGR95txssr0jr6xfN9B2P9-Qdnu4JGgwcWypyZlsoFnCJHBUbKhu3IoDtv-T36dspF8mb7GQwOyrJ6jss73el1pEHzJNh4ICL-4goEbsvOywuVynsX0jhB7fNku-tTDOXwAq-TYhor+2eSzvqp+jD7gcunlFZHpRud44Y4HvsSAd36njrkPSpHaiOz8sH4y-M4AlgT5dp++8Q6ldrYAtHKK+GgMogHK-J8WC46GsZ97cPsZnqUnOZ7Y+1b8xZ6Efp-6lZ6bHoVRwd6sfu0KtoGtBNtOybHR-IERyZJ6DMME3nLCfpkFKJ8CmqhBhgSTvtQ+3j50PqL+mn7MtBP+rlRf-vfLe-6CFswBOF7T-o-+jf7D-p8c7n7d-pv+k7HEXoF+n1CjsYl+vXK2iqtnef6bXEkyzIrrco4Mriz8Tu4M+kQO3VbJN3yvWsJclb4O8prypASosyQqyHGdDGhxtVj2Cq5PTqGtED9szMGB8pcBuHqpUet+mYLl3uoEvM40upXU5HN3XJmh6SyyiKzIxeb5TzrvbYKqkciBwOlAAoAi2YKQArCBmoiIgdlOi6H5TttexU77XrbRtLDsZrHBxP6CgZrEvLGNka+C9ZHigfXBjWGwBxz+vhy8-rdiPbHNiPvIkv7PTK00Mv6ocaJihjGBcaF4-cGKqoZmo5HYQuH8vXHFUczM8ayh4viU-ozMdpX+XCGtZvwhiT1e-owSrpr9YY+E1-7onp5hkf6PNOpKXvqeIZNC8bHZ-pBUPfcV7TAKhAcDsdAyN7GVXA+xsj7zrWZ+kOJV-uOxqPGWPtux6NHfu0uxhPHfsemTaorXsYex4X6nsY5+r7HxfsjxjPGrcqtnL-6k3oVUM-756rLxmN6BisTxga7--uHAwAGm9OAB9GGiSvDh-VHEQObOjI7B0aEXR1H-6RpBqz0rAvpB9C6gVIFB26kNBzZBrAGOQfcGjtr9Icbh8UGedPH2wxtHjJdB6gN5gu7B8sGYcf0BmQGA6rkB-gG5jtUhki7garfhtrrMyLuuxILTgrWhs6GuAbtB1wTkarpq2gGBAcPx5kTcgrChwnHNDrcO1ILt8dHq2QHW6uzOhQGLUaUBve0VAepcj-HHSI3Cn-zqez0B1oL0gvCCzILrXuMcn5b0OpJfWX6gcaaEB3qh1Nyk436gqtd6s368kYt+u9CmccSA2365gvYB9pGKAYTsysGccbPx3V73oa0BiAmdAagJpsGukc0On36WcZOCrsHyCevxhuVf3qaAj9T6UegChAKn8s7pFCKgCrQi0lKF8unByXGUhoBChcH+7NysjP79kdeh-Ga1ceV0aiKtGy0nc07Dkd2e8oymZNDMnrhJwOPBuucTceLxFGHrvpnBmeaEshCuSCHhgagh9T7wirOhYlxAUGrm+tUpIpJ+vgKJrIEC9VH+vuEC2ayu-uKijYHJQa2B4JVjN11HK2LTGptiyfrEqoJh-NQi6EfBy4Gag2VAZmQBkZTOz8SOP3Ni++yMUeph-qKfZt5hky78zsAh3JCpaPcis4ry+pOKv40pQqVhpiGrFM1otlHQQZ1h5U6SGu3PLwTsJN1Csea4QYBEhEG5UaRBuOs28YEh8AHvmqJTFtLTBojhts7LzPokybDn8duGfz7K4fdCrR5RmLtRkdbqLvkulTz1ZsEBpS6-b1DR1rxw6Lo-Lxy9IYbhk9KxKyS+5qLrtJI2zI72otSunL7z2ugyq4mr2pu6y7qPtOoSvK7aEtch7mye8cNB6Tqoxrwx1i9oDs6cm+HJ0cD-adHl0dbE2+Hlzqih+sKYockBudGOwqdBnUHq0ekS5aKkdsyc-FSvQYsx4cKrMZH-GzHevtUx8KT1MebxzTGJLKH+qJGowYeq2SyXxxKorvDFLPJ7CAmXbPSk-Vy0kft6jaavbNTB53qcCYxxt3qeTIOmoCLaoMvC0yyz4N6ogPrwIsfCjfHp7zssooG2lo-CsK9mke-C5ICvMbD+9sHmweg8F0sUr2YJoUmfAbOCzfGJkdLOgD9+CYeJxCyhwbaaucHCMJbs4XGlkfbsl6HiIptM6Qn2wqLcrZHlCfnB3ZHvTPyspHV9SuurTP7yIt+olIyklXUJ4EEWXr5bRRL6-qHWkfrZsaPBmMzyIYia6nGoJzAh1X4bCdjJt977CeFm+4bA8FvwGmI7IvjkZCHezIl9dwmZIs8JitKyQp9h3wnfiP8J1SLA0fKayjzbap1R3T7wib19BmHfTvtCFMnUCKJhwea0agmKfKqegC1fENEsie-638Hh-uHPd4G8UaHW4EGPIpvm5lGEIMZRszTOUdHmi2GOiarkX3G8-VdhmhasQaxI1LTjzKgByGy94bpGvC7xsNVkp0LI8uRGkFrxzulNG1GKlIlvO87EjqfaoNGkCYvh7s7VzrDRoUGI0fDC+uGU8dkghqLJtMI2m5TTIYejHG69Sbi8mI6L2tuJ4-bsUK3h4DAd4deJ5jbCEc3R8+Gqvt8hwl9yjoCh0266rsZBs0HgSdFstG7YiR3Ri7bNjrQpl+GMKdaOrCmUoYeYHrrcMvFwj0HI7tt6zjL9bPMeqVzp7pui7Emr1rUxpbKNMfEs8MGiSbKh98KPot8S3bzqSYahmN9n0J3o5qGDXIJOjAmUweJO7An0cYqgs2a20H2CwE7g7NatEBNljvGgqEVBSfRpe+iPZ0WCq6apwa85frLdm0Gyle9pSb6g46GTMboTKFLOkbzsoDiubqS5V98g-vYJiU6jKYfg0UnUgYWxtdzpkayB7BrhCfuho07xwe76ycHJCe2R+UULCYdBmBS7SctJ-BivIZEnEiKVQuo4wGGJ3uDPGv663P2e1WK83rZm4JFTCr5Sh5HLCsJmvQmjYsxhvtzTYs6DDImh3NH6x07sYZ+R1pJ9GBiJ60QqYHiJ4mGO9iSJ8LA8aqBGiFHKYdEi3frIUZg6kqnEUbRR94cUUcP6rqnMiaeB8SLr2t7JumSrUurJ8WGlNLM-OM7r5zU0slGNXulhlSMdFLlh1UKSie+B31L95tOK1an1YeOk5anI4qA8ohyHXsoZJEqy0ftQAf6BUYLG57GzYaIg9onCieWkyeau22DrdDyrfogG36azEq0CkY9dzIVR9bHFZrxgyD6W-rawrCH2-uWBsD6Qieq-PVHGzqv6RcnW0qJ2u0Ktyda-aOH04Y2J0fHDycHS+YnPQsqUs8mj4tThpZCEactR+q6x8ezhz1Hc4e9RldLWtIfixSGxiffMlSHTAf3J3SqticG07+Ldid-ilrKDIYXx57LqdETRsBKy0cxCMYHbwcPrWBLkMbdnJdqkzPfS258EnLc879KovrhwqeGXYa3Rlr6gMskrMcq44MiO1UGoMuM6teHlYaJuvL6mto1pp4n1QfyuzUG3ifLRj4mOeq+J6lSx0dPhqEmBbOCh8EniKYtp1gHecJ3Sh3ar4YtB4dHn4a95WEniro228ZzESbCOrcd90fIppMbmgePRoBGmpUWczAGCEfARj-7viavujZyTsejp-RLr7ofRvUHexqQRxPiBDLP0y9Dblw-RxRKv0cwxI8bt-D-RiCmHEcJ8htiEMcSRixswMbtYj5y2Eagx75yGQKItSGg6XP2+BlzEMewegWne424RtFd0MbjwgKaXvItUoRG9hBERiIVKHv8y6KapEdimmRG+poHan19lJuMxDCbshXEMzXHiXI0RimjQnoLYpjGksv0RgIo9bm37QFzq6aHHMvjpHt6BurtrEau7Y7sBHspOw6UZXytQs+nOMebYge6pkv1XMt8vEbkxhrLfEaNQ-xHrMcCR2dCmfIYpxzGmKcce1vTRvqksl-Cl-zfY4FLt0OvG9f80UoMxlJGAYplembEMkddK--NUHD7yvabOSfyR5Uz70LiRu1zr6PeSx1zT8qgTb5KHfr705k7UrK0p5OzwGYOSvSmqcYzss+9VoZFJtsHVTK6R8ymVbssp8BDrKYJx6zay9MYZmOlZqe1SlynrofxSuZHCUtEJrvrxCZ8plk6PobFi-t77SdI4lsSygcdJvymIqY3BqKmq-tDJk5GYqdAjc5HTkcwUyGHkqa1i25GzCp2-UjSaFL5m7KnwotFS15HmqaTOsImx+qPs2snpKoqpv5G71q-XBImqazqppRredkaphdy2qazKjmH5Rxph-y72rtZC75HOqcLp5mGwKMHm2y6xFN-EoULkLMzJvsncUcth-YGizqgc80SnOKFh-InSUaTiuamKUeCwys7EHJpR8cnPIsHBm1KVqcqJim7-oaessNKgooaJkRm9Ycean9L2SFOp9JwG23Op7LNhUf-hq6npyZupvVk5iqnm4JnIEmvph2Hu4vpQbhzEQY+ppoHifqVR83GVUb+pkeLiesfIlkdyyeIhyszA4eJKgYmQ4YdfMOH+idEhk1GSRjNR3cmCAp1GTeLZie3i1Gnd4sWJhSGdzsjhlkR-NxxpoAnWLrpphdLr4r2w5dL5POJIMmnbmYpp5SG1iamJ05nztxeZsOihtMZpuuG-4uCemNGkrS8C5uHXsPfoIJz9qsyOnmnu4aW0ql7Apr4onNHgcLzR19Kh4cLRlBLi0bQSzthk0YbR47SzlN-W2mHEKdIp44mpQdOJ1L7UHXAyn8msdq9ksxbbIei87mGDqZ1pntGdJj7RranoaaKug+HKvqPhm2m9ovHR+OSAScOUDaKXaYeBxm7pWY08yVnH4ddp7Cn3aflZ2dHPiY-hzWzewu-hhMbUCfa+3XGOGxPR0Om6iXPRiOnziavRp2nBvOYPG+72NoTp2Om68Y7G4xLn0d4euTLZvOLu3lTS7vfphPTv0b-untMAHsXxxy6HnMAmq7yoGb76D3CbeMO8+qba6aQexPakfLSym4ky6Z-GvVToko7p1DGeEce8jDHCHt9y7DHr0qgS74nY0J67Men4JukR2I7ZEeadMbtZ6aRJeenEd1T-GNIofKdZ+3SL6c-qmpHujrYx13iOMYLfLjGipox873T8st0ygh776dt3ZxLHEaAxp5zxMcPpyTHD8OkxynyJVlfp3viFMZyh7r7aKZUx+incScYp-EnmKZKhiMHiSbzXOfju32oZ2+Ny6ZOhwXyK9I34tEmpsoxJ1O65gLyhtPS7HrxJ0abm9MieoBmkNpAZ7GLX8M8xtnHICaP7O-jZvqS+ALGFvo--FntD5LoxSfTqsBKerb6ynp2+uLGGXSqex3yp9yrlHfdUsd+ymgiUs0X+0PHK0tyxi0mfjpeYorGABzoZq-t790z83-TED0gM9HKasff3SfbRCK6xv77newAM0Z7P+or8-vaxDqwOiQ6fmMgPOH6+seh+snL0njY59FGlnpGxpH67MemZ2Zy0frip0GGKDOYY3Rm+Hmx+sfzMVSWx-H6VsciRh6pkzrGs0n7KsxQ+77HJvhue7LGw8bg2iPGfsatZz7HEcVjx9lR48fex4vGDOe6mE2zU8d053XKzObS4rPHz0jTx0zn9Oejx2ml1OZaK9sbn-ul+gHHF-LQJ2kRnANopRX7W+0+G3NDF62zYr-G3BLhx9wCQuakgsLncRNPqrAm0wcKq3Amr6t6hy+n+mtJsfXlVDNgaqIT8OZ3fCoSPZpfCqRnVgspxwwzrSZD+uUnSGdMpqIGiCdT6mynyuffZxgmhoIgCpympkaWgoRnsgd1ho0nm7JGIoDTkrLz-JtnpGbehkCG5GZqJoiLBuYP0OXHTQoVxsv4C-rr+MmaaCpI9Uv7qApmEhpnumemxo3H4BuDJrgLTwYI86SKT2qKar2HFgcBpnCG-CbwhxJ88UyOp5pmKHL5R+yNETT5yj3GFYpbba6mcqYii4LTJmd4cmf60saFyoPHKfrCPan7l-sOxnPGrsdv+zj6mftX6Hf6TOaLx5zmk8fOtCj69XEh5vTmk6czx-UbBfqB59PHoeal+1znC8cR5+BG-sdLxt3HOiorx67HucOrxgcFa8ds50T7EZo0Jrr5zgmPhEHmL-WNgpcm6FsMC8QdhiZbOljzfmeybAfHVj0QBxAnRzpjk6xaewQnx-sFYkOEW2fGDibFBnz1jePo50wcz4eCsy-HeGbBPaQGf8d3xv-H5Ac8h9YncaZOiqUah8tlIwKGUmnXxrgnOAZtAtIKDAYyCwWrtUYfx6mm7ltovEAmWXjAJpGrb8feMuAmLea+W886+QZ8qu3nNWgd5mnHN6I-ZikzKAZXRk3nzeaMB-2GNeYBZ8mkUdIyhklmSq1pEGwHVVpGCxV6kufZJvAmMGYIJ2oKaufxxkgmQxLIJsZGKCYrB8UmKupoJlIS6CdyI7QHyTPAC5nHswb9+lUzVSbJE9Umr8eN5ihVeCaJRxDj2ubcpnIGTYjEZx6HvKeehzSmRuZ6SrP7mxIeo76HNkYUJ5RnQjNUZwqzrqzqBifmfTIukrXHecOipw3HGItaBrbnjcZ25g8GlwL6Zqqc0QrK5mSmkHHraGMmoIdsJj96EyZ-mhuacBIcpc4HLr1mZweL5meHinlHzyeeAosmzudWJwm7gafJ5UInnpOKp+FHVMLrJocwUwjMqw0oLgZqpidzagj1+EAWKYY7moZnj7ywguUcgeRyJ7168ifSZ7oHiicdS0onFTvKJpnlNqcJ25CTAPOs0oL9O+aLcfYrWia8U57nLGYdwOcnY6yrcvon1ybRBwYnXIOtCpnmNyapu2Gn+uImJntKI+fD5HyHFVrxDIdLpkJHSikHe8apB87n-met5li7Nifxp6uGuZIpTSNHvHOfJy5i-HPjRimy60aPar8nlaZXh1tH1aeqJzWn2Wf5x3QXdad7RjUHRybE7bwKx9oAy0dGFbNFZ9mH78a7m68mYKfIsr3m5ecM2hbbX4ah0oXq3aebS3CmVruSh-rbBiU1Z7XntWd-hiimmCsnu1MaaKeWSwab57uGm29mHHuG+x9nXoxJ7Xw6ySb0vCknyHulUuvc-edpJ-inUka87OqikGYqrbAnZ326hlV6KTsVJjqjSpLIO+5l+Se1LdV7EyNz5x+j8+akIG76r6c9jB2zloa-8hgmK+eaCo4LscYxC4CKtXwMDTpG1SaSB06Gm+cPmtIHdTJxS0wXmc2EZ8EHqGpNJ3rmk-sbZrS1xuYbE4+n5Ceg0rYWZYrn550meoVdJhDSlCZCpygLgR3qBima-SZNm9bnV+c25wMmWEMtO72KxqbHc+uap+tMkFpROUxn6p8HXuKAF3oZPGY+Fs8GEBvCTFqmBqa5hztGHuaQcswndEVkZ+XVoyZP5uMnbCfP58l7XheiId4XoYPtOoazfPv10fJrvqY9h5WbMIfzJjVGKQtO5u3GxBY-5rVHtgbus0amXkflhyiHUHNKpvh7A5OMu9JnhydrOxlmaRsip4uKtYdLi+pmFhehBxEjYQZ352cnnYeii3omUQc2ZjvHzYK7x0r66knYFuiSdyckhjGq4m1QB2SGE4YbrJOHlidi3D8yJBfLhqQXkaacG3YtQWfbcyOjbkMUF8STQ3qZK6lmPyfrRsyGl4dPagCnV4ZshzK6O0aGp7WnDBa5ZutBQKYNp8Cn+Wf9G8ljeBarouCmaUqtBzyHTQaBJ-Lbugwih1cnkKfDFlnilWe8F81mUKYFZr2mGvJ9pvFmUScyh09mfQYiFwJ7v6evwoabGCsKh6cKH2dnC4BnbbPYp+eDOKeX49ITacd+ihu9-ooTBtabfbIN++Lm7AeKFw9jMcePY6vnXAewZuGKFKa+bMpHb4NRih+jjKc1JowBWhfXQ7Sm8YqLXEFL9KZAw7FskkbLB2YdmGbMp8NzC7OffBDC4gZhS4ZGRstX4xcWMYp4JsGadSYhm10XHIYfyjvnOubwYgDSv+2A01YW+VyH59aTNhbn56lLR+YoQ8fmRublitRm9wc35-XHrhadkTDTNyIuRjWKxkXZmoxm0qaNF0xmrCsHJyEWgmYk4jkw-+e2siR8rwf-56Sr7aB+FjhBqqebJkM76gkgFwM7HcRsZvdyxaw-BruaOqaHmk1nrqJ6pmM6wEeDiuJnQ4qQFl2qUBYphPT7sBbONJxCpqcC4v4Gf3sPFpR98mYwej+clqZqZ2kW-Ip+BtJmWmsqZ5UKp+c1htULtYaIFi8XeBrwWntrncaaZpQK2maBA0sX+fsupwadvcfDJu6nhlojO-1nc0q7i+Wdxmbep+m8pmYXJhWa0IYhk5v7H+atxtraLybLJgzd-8aqajZn28fBpr27mBahp1gX3iZ83UQXvyhiBqdaPefwsvUXKnwEFhbD5IdHSh1HfJYUlY+K-pKQBxUWQ+I0h7fTkUxzhtpTiac+ZuUQDUWzWgIn7Jc15p5naaekFu8nCbOFBvTzRQZTepuGJQfZpwJyk0adx9Dsu4d+RmBL7PMt57yacWec84eGi0ZvrdzziWZtFs2A-0pFFqCm5adUF+eH1Ba-rJtGxt0M6w-agKbolh8jseKchor6bOrAp7EGi6YsF2-aiQejF6uikof+Jr4nSfyB03wXNpbjFkQ4VWaHRtVnQbp2itaW8KdGc+EmeeK-hoIX2MssB6u6Y7u4yk8LDWYTutRKz7uTuuOmzacilG9GtcOFZzp7bWYp53zKZG1Tpph7hjDdsPNC4iIUyzBG+VP8enBGf0Z9ZiJntQYJ80rLS6ZHZzbKWXIoRrxLbeJMm239oMdfGmlziLVrQz1DDLWRe-2NOEd1XTumY8L8mxJLe6dhcoKacVwjYoen44ykm-NmaHvim+PKvN3oe-f97MsT4odqGWgiyth6+Umi5rwDL+kym1emsxoW7B3Tbd2Sy-GWa0Pxi8nqupobZwfn-xtPpq3dVwpFRgPThMaHZlGX3dI3pvNT3EYLUzxHp2fqy2dnwhcUxyIWWsonCv+nV6CcxqPcXMY6Zvx1dMcoZ-ZLdKf3Z4Nn+fLRi0sHhfIlLWPmohCNchPmFXtpEABw0GZM5LsWZKaBpC+iXkrDsq+DEYoIZ7LmiGZdcgjm3XI-q-rm1hfc47nzCZbTs2hnP-NaRmBmjeZMphnG4uVXFhFKjVyRSkYWFrVzlvPnuCeb5riXW+d1JrtG4AvTc3kXRwdNMxZHe+eWRjDn6Uo8PaEX1hfkZkfnFGaXBv6GORf1K5fmdCfaBzRmV+b-FnRmtGb4w-RnEPsMZqGHW3OI08CXuZrMZsMmBybqNIiXrzCKp9eWSJaiLVCXZwEKq2RrgzoYqpRqcJbDOzeXAqY1SuPgL5bphkiWYmdsFuULVjXvlo8rzOOyJhJm-waSZqkXf+eJR7JnW3PAcveasmeZF-hndeYfcgpmqUe841oGhycwFspmf5eZF6BXZhfCYliGpJe5FmSXGifoGpSWJ4ZaZo2HSeZi-DSWYQewXGcmfH3FR+YqKWe0FIJTRmc2TEyWmKI+5z6mB4o8Ji3GSPO8J-QxNUY0isPm60sc++gXg4eyjKUXKbu8lnKqAcPW6LgXtRdjh2wLgpa4g48nStOTyhxa+8YUlZ1H3eZHxpCmVzpC3K+KUpaa0j5m74sOwzKX41rrO4fGM4YrhpRW2nxkFgzS5BcfJiFmAwZfJ80X-HJbh0arOaau5izy6pbKp1Fmp2vRZz7ijo3bp46GhacFTEWm8EpXJd9bOpZqlyeGsEvJZ2AXE5IzywaWFab3Kkbd8nLGlltHrIZtK1lm7ifJGtkXT9t31c-aMLK9FxaWfRcgpv0XoKYG834mNpZtJ7cWGvt+ltljdpcKV0EmgWfcFv4n34ZOltLSfBf1u2Hb1WYQe+pXmvsAyh0TcdIDJ2O6DWZW8l6WlcJ68lXD03s+l3CFvpasF7O6RlcfuyDE+xq0R+x0IfMcFj9KFvNNlw8aVEoLpqiW+FcHZkunq+PjZ4bLFXxF08DGGXPt4xB6nWPoRlLKxnS6o+DHUZZJlpDGq8uRXIVM4koEmvhHMMczZhTxMNu9JXNnmZeJXALLZJqLZ-8mS2ft-JXw28tzuOenVJpmVmjGZu0z4utnyXMllkNShHtrwmXTXdPOVnWXdHoburtm8sqx8x5ygJqRV1tokZcAx7WWg2f7Zot99ZYp8w2WichnZteNLMezFgJHlMZ-p9KiV2f-ptdnAGZLFp9n1spxigDCF+OT3A9m7KafjJHtzMdF89EmKVa-pqlW8xZiFgsW4hdDB6FmN2dYp-SaSSfqiN9ny+bACu-sv2b8xub7f2e7BILGl9Jf4rL4-gDN8tl0NvsAAq3zzPHn0oXtKnqeyhWcfbLGC476ks3G+fASUOcSMseJ0Of75pq6g7rfW-LMSsf5Xb-TE5Z2CyrGccpI55gSyOfJ2zrGmOcaxgXKPvu5WvvaOlvqxwNXusdSx3rHHfX6xjAyY1eBF4bH5BNPWmga-+xHlsMzyDKnsg3HR5Zmx7bnROY5ynH6J-Dx+-2wzntcxon6qkJLS+D5VOfJ+7HmNOfO+sgKAefDxtHmnOaR5kvHDOfB5slBHOah51tXzOaKsSFmrOebV7tXceeR5heR+MQR5mzmMeYP+gvGfuaHV1XK21ZC4dGC7pebG49D-OdBx0hVgs0wIkgjsCIAtMuNXBKgKogioiK3V4IicCPVdU9CQYtEpxLnL0NyRtPm+ocu2p6msuaOhn8L3Vby59ICCubFJsXHBTrWC9Q1u5foJninGuYD5qvmuSZhiuoKxTuz5g0jQ-sq58P6WuYEZtrn4Itj+gQmBxJeCnvmJGb753ymB+ddVnV6jheqZ6fmYFMm5z6mhhJDx21WTmDgKuLEECvypVXNQBpfmvVmNGZE5iTn0weH6u4W6FZzJhhWvCaO5gsmiRdf5kkX3+c6wy7nJaeu50hb+NzOp0qHXgce51NLemZe5zP1Iop4czlrzToDx77n4iuDxm1XoWK44lf7r-tzxu1nPOfbV39wIebU14Hm88dF+2HmufpklcdX3OcoWzpmXsYc56znTNdQWu-6xfpnVnHm51d7VzVQVJb6Kwngiefp52wacFZ9kfTX0TIbx6nmm8bvZlvH3kbFF1yXvyoSljJ9OFeNRu5m+RAsC2kGh8Zgu6lagpaZBk0qWQeF59BkegxwB4zyJebKl1mnnupMHG497aeXeQ3nK5YmF+OrYCbsFp-GnJfbqwAmzAb7CkGqUoOQLfXn3MWK1poWq5fNEoPntQNV5vFb98ddB3KXatfsgr3nAE1r5tq7KVuD5mAmzeZd50Pmmpcq1mrWaaZbCwbW8Ykz5mVnQgblVpoL-wud542mNatVqvgGy6pm1gC68pdu3aPnupYQZjGB4+eZJi9XWSavVmeSswaA1ydThtbDAsDXe6pa1kcWHKYL5j9WrZuBMr8KDKafV1bW-ws8suK8lTMIJiBW-puD+sOXntfsp-cXq5b7B8GaZhYQ10vrzxbQV+Kyrxa6AlYWU5bvFj0no1X35-xnbSbIQgfm6UvvFo6SPcuo4mfnVCbUnOfnBxOGvFH6SqRMJrPs6NeVi8d6J5ejM5mDqReAGgKnAlPgcawm4Ra51iD6ZZpig0yqDQnVAVKWCQqU5xOsH+ctxz4iMvtLJlYGuui415+Kpdc-5yxVv+ZLmp4XrPuBR1sy8QACUKhoMJePln9d2YHbiObZYpYBFmCW2-K7J+JmeyfBFqxDf5bEa3fmM4sElz6yZkeYl0P1cBYWl7amBJa5F8NL9qYMFyii4ZuDBHc8yBdCiigXmQv+s4UWdAvMltnncNTcl9Cm1yf0CkutZRbY8liCFReGG1aWDFYEkuSHrmYil6RWopcpp8QXZtZt5vGmxFeaUyArZBazHUxXmafnx09L3ycPa84ylaeiVuxL7Re0Fx0XlQedF+4n65cQsowXuWZMFuHX0-FPGrLbTadjknXmyMqaV8uC5lYhJ5wXLac-B-KWWlYW1wrXkdqmOsMXMKYulywWESan13TqBpa-BgOndWeTG8lWzZZzFwVW0qPyh2-CwkZWy4sWXovdxtzHpVarDVIX0oP0vDIWqSayF52y4wfrF72WNLMDlwoWtpsvV9sWOSecB0OWBhZ5J9y8+SZ6ouoXlKe8BsYW9xfQnKgnf9clJnqDZxZ4Kn7XuhflV9bXauZ-1tarBhYonCaDmGdGFz2XG+Z7BrUmW+Z6I6GbYAv1JxuXJya3BhP7lhZFx5P73tcKVkoGf1YJ1nZG+5YqBpRmRuf2Ftq9y3Ikl+6DSdcuFk0yF+Yliz3HaOMZ12Km1+buFhnWc1Y25gEWmJaQlmz7p9lja-wrLBW11tXXEieKaXb4jHIRCm+WHafX1jGC35fN1-LG8cVxk9eWdC1L50yKOdYGB7nX4Rf6GH8XkWfqll-gPVvOlNMmZgwzJj+Xb+bNx+-nrJfF1s4Tu-ql123GCJpLJwInCIeCJr-m6z2yTbSX0BY4lzmS6RaqJ08WmRdElicz6RZQuyxSPxc5F5BWPdY5RhDXtYLCioPW0KxD1+VHBOej19z6GBe2Z0mM-mtGwv865RYyimOHOzrOZlPXmqrT1tUX7Ucz1mi6fDZyl7gXOvVc+qo2kpa0h4vX7FxNFyzmLFZhZiqXknytF4aXwf1GluvWEFdRQhvX4ladFuyGwRY5Zt0W1K3Qs4r6xjZGJwB7lpdlp5PWSlbxjGwWX5fFZ8LWAxbKV1aKvBYOlqpWCldcOyMWIacOltm6HDrh2oimqMtaVmtHLrLxOzfWLos6++dmlMcXZ6lWD9eDB0VWioc8CiVXtMYdl8sWooU-C2VWaScf1ukmBKYZJoSmmSeGCgOWa3gPglPmUufwJ29XtRJtctq0o5efQpSnY5cfV6OyV5InvMA2rZ3HFx2Wd2ZTsjOWfXJgNjqzaLoXFjUmlxeYJlcXrVIjc9cXQOM4Zx7WqwapN7A3Rxah1rnH+wZ5xmBXZkabl0g2lhbz2Cg3bxdGoug3-Kax160H7TIdJhg3FwY7Etg2ZceBo5lKaNaENjlKOgcAl2eXNYqKNUCXOZuXlxGG+Gq3s4I2qFJgF2CWqyfsZ62Ke5pxhlFnVcA11vFgtdabJnXWBRz114PpXCabmmFG9JZESq+WV3PwlgTS-+d0Q5+XigYol6-qkUdiZqTStDaxRxJmRqdCNiQ3AFYc4wlH8DfKZx1LgFcFO+anVH1lhl9ySmZHJrvWxyYVh8I2qmaHl+UK8eT2plI3kla6Z9BXZBohIuNKBNaGMgnmmVfUlvg3zYbH+-Q2A6xthh6mQr1xx56nbtpYZLI2eidoF-GicRasl36mbJYl1nRWqYMcl9Xn2FZclvZnI9Zwp3I2WBdj12AHBkPhp3RXEaf7S61HQpbJB8KXhBfyUsdaYpcRG4RWKjeaOgvXzZJaU1RWb4o6UguHNFbRFn5ngVu41x7q+tbm1xmrBeY6N4xWS9ZFByMKWaYr1wsdnkK7ayL7MFYR4yw3HFfCc-mnrlZ+4lqXbla2q9qXyO38VxFnvJbZagRg+hr9xpfWLtMWswY3q9cRQ78nW9d-J5ln4-RmlvQWZja917tH5jbSVxY2szbMFu5z4bqH1+OmmeMDFkEmdjde8lfWB9b2l2pWoxfn186W-BaL2hTaExZjFj66CKd96QIWqWeCFwHGnja4y-VmQ6Z6VkBHXpdWVo2nrNZ+lkfXtl16lQZWK03GVx9HJleBluXcPPlIIk9XQiNdZxTLoZY9Zuny5iWWV1W4L0ayV4unkZc2Vi5XS9IxlsNmIMZrpjlSo2abuFnIX6pqFitjBQm-Gt39E2bJlwjtblf4m3hH02aSS6DWFfwHpzYRGZYoesRGCMc38ojGrcM5lhNCyMZxchRG8XKURgzFi42PVndXT1bBVnh7plZohnGUoVcpcvLHNWlLYvury2JqhulJ3LfVluNTcObrYntnRMZr4htnW2IDZ-B7EVY7ZvR7yfOFcmZLRXNJVqZsqKe9k0jGsSaXZy2XaVetlgBmEhcZVpIXt8IXvKhmXZetCYzG2kbiRszG8hfVpS5LhKZRxyeSP9eDl5LN+hcoOqdScGdeS6OX8Ga9sOrmw5eIZ8rGOcaWCormY5vTluWWyTazl+Pqc5YYZvOWvBwVJlhmi5bgwxFLQGM3Fyyy7rd3F6k3IdcmF6DWUZwINmZG+cZ0F73XBcZblrymUNfblh1We5Zw57OWQqefF-uW5TcHl9g3FTdR+mnXcD3ipowmrCNENpG1OUoXlkwqOZrbcsJwV5cgl0wmWdYX+703yVQxhygXpUocZ2VL1+tnc602qJlOQG-muQq+FxKqnTcp2Q3XVDb8ZyU3HgdDitQ2Qma+Rsxqgzb6pyDTAzcZhsW3jUpolqz6w4ot1wByv5Z3lhM3Qjcc4yxr2JZJRziXodZfnHiWTEa84qwzIFdpRhCSljZVhnM2hJf7RonXEjYIFtiGPkUbs4CmyHNslj+aqzYTSlzWTYabbUTXR-q0lps3mHPWK1s2c0vbNvNKZUcfFd6maFZyN3bnsyf25jCHDuYBp9jX1Zsrej8iqtf1m3VGRIenN5Vnw9elF682Sjfj19jEOPMvJ-nmeFqPNlqqFidqNpYnIpYaN6kGHmeXNrXm3UYKlixzCadSl6xyfUbm-b5m5Ls1Fqmnc9ckFm0HgWYtk8NHa4d0hiMK58cOJ1xcvzZ2Mjxdfzc6a2qW00bTMiz7nvNpljFm3FZAt95j80f2fNqX8WY6liWm-zcTC3qXQ9bWN+42ULar1xWn0Lc0Fx5SJjc9KpvXpjZdF2Y3Txfb1j0WeWd3hwgGkxZDF-0Xul3Wl6+HylbotrzKuLYX1wfXmLfBsz+22Lc8F-aX4rg9ph+2goe9phi3jvx+PI7WQoOo1-n8npfEts9HJLZMt01mo6aGVyANlLeTpsZXE6eHV61n9nMdZrK218lmV7Vjs6bW50tTsoZ1-b1nhX250g39NZY2V33Smre2Vv5dQ2dF0-em+7sjZo5WuTpbZi7yEVbxV9hG26YXt5qWIXLQxqFzqZfdy6dreNpwxo-83lZHp+1SC2doe75Wbid+V9EGjkHLZ5Ij2VJm8iwZRZbWBuI3S0Lqt6WXYMdjZtXr22fxViq24bZiSlWW2-wUsrLLc1KxVgDG9beHZ+h3yrbcRqTGPEfatl+njZbJVvlWd9cpV942hVbXp2IXV2cC1gkmWKf+Nu0MiTZ3wya3STaGyt3CdxYhS5JH5rem+543t9deN82Wr2fzFvgqcxvCRk-XustrNrdnPtZBNv9Wehab3RVWpn38xmh5GxeOylntbMw9wCr4v+J1VlzMZ9JgIg1W4CMg50uVRe1NVhd0XepY5sN0vuaQ9Wgj61daexf57VbQ1x1Wr93B+1Py2dbdV3LmSccd7IjnmsZviX1XhCPI50w7FCNmdmjmfVbxymXnvvqX2rg6o1eUIhNWvUzjV2H79nYIl6jmO-L-lfjnactCa9Rm6Ned8kd7CPzE51jj81ak56DXy1ZCCnnLS1YLG152w7bv52pAyfsaGNzmlcaBy7Tmepis1oLXQeZjxjtWWftrVmS2HrDOxuHnEfBM1sF2Tywv+hNnoTkRdyvHyeHv+nbHHsY0107H-sYX8w+rEUIAI-lQFfv8IoLmnDkDfc9UIs01+g9XXs0pd-l9kcfPVhLnWSZPo67WsceQNveT71YHFr-Spnc6k32k31coJwvnT8a-V2MTDDdlJhrnCnf+1voWOXfDlVgnk5pmup2ySGaTl6-K8DZ9N2DW7Xvg1ks24-g8poXHyDbNJwoGqDaXcmg2xXYfl4YDjhZht6bnhrNFFqxjQCqU1l2Sdl3ccJbn9iPSxrV2NJfX524WHhblC912zyz254hKDufqQphW1pkLJss83+bl1h3GuUftt4c3riuwVms33Tf5MKYrxNZptrcypNfe5mTXPucQ5uIrPnsI15TWYYdU16F2kXZRNM7GjOav+-N2MXYoiQzWj-vux9F3ieaM3FF2PLbRd3TX0eZ7VlzmNfEf+jzWQeCxdnBX3-vbdjXmvNZ-+3F3Eh0vofWIuGAC18YqfNftTRnnPJfyNqPNjApEh-5qbzdkV2LXB8d553kGFFYF5ru2xgDS1w5VsAZnx3AHTRfG018nrkZuqpfHaQJXx1dGDecaFl7XfrbK1ibWKtYPxhO2UavbtnUWtWfq1+KTHrYQporXL3Yh1mOk-ap3x9UjS6orJq3mn3ZEV91MFtaD6wodHeY619rWaAYfdoD39tf61xmqwPftI8fWqiIldhA2pXc61keqrDrHq-lbYPboB4D2DzYZMsinHjaJd6wG39ad6trUIyNpySSms+cwZoHX9beIJs16OCeFJh63XtZaF8nHQGZFd52daDbgNgp30Pe9++V2pgvu1wDWmPae1r930Yr4Z3JmYNbb5uDWbodddrhMNJwWRiG3Yz2Fi8hn0NYmdzDXaUtx1+G38dYx1oez8zZBCzg2dwfUN+ZGaIsqsrQmlTbp17cjrTuVN0RrvXayp4VKJNaMi9wwQBuM9shXjDfAh0w2udcRFy53MO07iJRr6aBPi2YGlZqhk-EXVZpjtjv7iRe8N+3H7Jbjtq4xxzcTt003v5f0+hQ3lUrGmG0RnABCIeQ2XhbCcj2NhgF+khYM7gd5thdGAmauszFGXgZFCykWozchFqBXndd5Nx3WPdRiNiI3ULtDSkuLkjZ5Fkg2L0Dg+t7E0jcD14GDg9a6J4O203fGxhs6wtaj1zEGp3ZgBsSHDmYT1gKW13fzt5LWWPBqNr0LkLuWZ8o2lzsPNxb2Jzvppnu2wWb7tp8mejaUFw92rFcu0tQW0LZhY2vXBVMwtplnVaZZZqY22WfwtkG3CLbP254mL9tIt7ODqHeyV9PLclb2NrY3v7f8Fj+2zpf2N8KHDjaGJ8B3X3eOlmW6hnPB9k-HQtuuNtKHNpygdjO9KKcui5J3d9Z8d-fXr2dCRx6LOsqyd+7nz9fZEtKDlwpv19Fa79erF7IWwTdyF+BmfZaTBuLmiTuZdyj3WXZo9rexbtZzBi8L-9Y1La8K11vEDFk2wdfE9n99wDaFdg-msqw6F8k2WXu+i+sH2ccbB4aDpKcgN-qSTtTxx6V3efcJx8HWJPa7XbUm+CePFy+3GReIN1I3FhZ65oU39XdFxjuWxTY2Fnj3VkdfF7YWnxd09i33-9BYN96jO5co413WcNf-U2fn3xYaBrg36zfHsjNXJ7MH6z137hZMJqTiLwdCZkW3YjcZkQ4A9SjBR9CX7TdS974XRHsJiFd33weK9tdH+bc5h8r2taZ0N-8HkIyc9oCG9+cfF8YNYRdP5sw34ydGBhxX21t5AVEB-PcPl0v2lFFpk4L2fqf9d3Mzo7cJF2O2vDbrZxo23r3JFkGmqvY1t63XfFJCN3v2WRYYhk8WdfdgV6I2s4rzN9g3gQaLNjr29fb5F0VHx-omZ7omzJetdyGnljZTtq0LZzcm9qLXOedNRso3HmYQ99d2BQeW99GmKlo3SrUWCPY29iRbzmbfKnb37yd7t+QX9if3d+qLLFZUFueGIleUgmvWUrsJG+vW4ldPt9tHz7Zb1kf3HifdFhjbb7Zd1vlnEZZAdpm7RlY5Q-yGgxdXxoW3iMouNzbXi5sQD2fXdbph9jwWalah906XWLeB9q42h9YVWvY2SKfSh4j2l1d+LLKH++Iset42ohZCe8WWFXKP15zG8fZXugxtATZqFtejg2cVd-KtKfcKY9p3Sq2hNx3rE+df1qj3eTw7F8dTffu7F1E35KafQxSmGbqOfUHWVfdxNj2XO10lPIX36Osut6cWaGdK5-P2mYtmt1rXismhSwHWgEJet4Di3reLs5k3RPdZNnhnWPevdpM2SLMBt1ymyxPcpxT3u+dblyG3zSehtx33vrV0Di13gqb8Dt8WThfdJ16t01YMJ332psYhhrG3KjMxtzN6DGa1N-G3jGeVvCCXMqa35-mak3duplJrk-c7oam2MjYfE303Y-Y8K9L2qpNpobL2BPxBRwGp+whvAK82k-cptkM3qYcFt0bXHhbCZ0iWxWORRmNbfYqQduoPTddol9+Xhqct11AWVdaHJuM21XbPclW37A6L5lM2n3OB19EW3da+BsSW1qZjNg+ah-bpR+T2kJIA83anCBZi42227I0cfPgacsKE1zdmc1quF-BXTTsFFohXrYZ9ttDy2zaepgO2gtOVx6TWTqvlxpjWI7c9hgN22NZb9skXWFem1usRQaeTtsb2ZzYm95Y353cztvyWlzYS1i86FvZv94ZjLmeHS8kHcLoXNwEZdzdlWxVqmcPEuns6MvEXS9bj84f6jUmm-UY1FzGyc9fg9h83F0a29z+LticNF0xkmaYLe343ypYWfLVwOaYvSrmmWtEntvLo+acal3NGzIrAt178V7c-Sk59S0bsVtqKt7eyNlaXd7clB1C2D7Yu97-3m0bSuv-3IyoSVwCnxpbtthHUXiYyVgdHpLag9z-GZifwDv72mLYB91o2NjdChxi237dB9pgW-7YIDivaTQ52Zg0PyY1h9wgPeLc-h1MW90fTF3Iyj0dgd-vLhbjDpyfGyJekt4t6qLZpUrB3HNcvum1naqMUt9KUplfoxkw56XeUbHS2oZfdZudnyHfzp4y3vQ7K+9ZXzLbodnh3MhcYd63jmHZMyuy2-EvYd-R6t6Ncm-Lo42b7Z3h3uJv4d5XSU2a7p4R33MtEdlxXBEfpl9JKyVigmungYJuoeyRHC2Ynp4tmp6ZQmstm0JqBVgWWhqijDvJtaMbFlkJGJZd0drenZ1NwKYsPBjs-G2-WrHfD0ztnLEcx8pppA2YzfOq3Uw5xViy2HHbW5xqbH6Ynw+-8e+I8ds9n+VcxJ3MXMfbSdo14usBtl7KiWA4U5qVXt2fCd52XIncgZhh3wUoF8sbKxMwhN-IX0keWtpl3WxcS5pn3xA4DsyQOw5e2t3sXZA-7F+oXF1ITll9X6ceNLE3373M0D5e98Yk6Fr63YnfxNowPZfcoO1hnD7wsDsuXM7IrlgwOcDYPFrW3Nfdh11YPrgrk9672o0oFNg32YtKlZQk3wqatJ3wPvA8+hx0ydhcqB+U3nfeHl653p5eBh2jXBI7ORhKnVTaSpueX4g64YxIO8bRJtlIOfxbQFo023TdIV4okcg-69rGH8g5y96Rqig4rIEoOY-a0jsfk8vcqDvjpz5ayD2VnQFt56WoPpPb04jdypbbaDlmHombZhl+WTUsCZqaWYPtIhxW2UmcvBxYPrjWGD5ymx-aWD8YPT8cmDwpnqUZCKw22Gbe0RmgsAo42p+YPeWfwFjYPrbcA9icP3+wjdvv7gctaZ5EhXNZUjnm4vfc0lnvrtJYGZ+6mrg79tm4OCmMDt9oszaJ7NrAV6-dxF0L2o7YJFnwnyPIV1h6xfg6NRrZnuFbX99nnlHOm9g7Ju0pztvxaUQ6S1qEOylNVFlb2spbgBiu3wQ8CloDqnzYJpy6x67fQJSLdbHLxD0u2VibDdpo39zav9x2mRo+iGkFmGaaNFvYn+7ey14qHaQ7Zpm4IqpdsVvjX7FZZDv6oM0a6l9Sxk5a8bNtdPFZTPbxW-ad5Dz78iWYCVqWmglarRpC34nPf9tJcc3baijC3gA7b17C20ePlDuW3tfZADoi3XvfSV423u8fVDuEmAY9vu82mx9Zn1oD7kA+ON1+2DjcAd00OgfYaV4Y7cA7qVs0PiY-wpvUO+LeulgS3bpdRJmB2vWG6V9TLelaWc1oPYLbNZ5Cn0HfRj8TKuY5wd-O68HYjDgh3QVffRku7rEv0t2xKrvY9D-BG2Y5Rj7FW7HdxVu+nonZ2Vph29lZYdg5XjvILDt7oY2bOV0sO9w+5l0mX3Ff-GimXjVLcyxqrM0bEd8WzBdxzZiWM82Y+V2R22Zboe51SQsrkR+K2KMcStqjGi8OFj-1S6MdV9SFWpw5YxyzLzvPhV3WOMw-We8tCcspRV5Qy0VY3D2xHjHaqm7TKRMfsd0OOlw-DjyZLWremS5+mjZaJJN+n4w5oDlJ34Xax9sficfYielN6JpsODp8OWVfn499jefLdltk3YGfidnzHEnc8dtH3vHboD7vyGA7Ce4uPMndLjkb6cnYJ9vJ3+5LQ9tbXH-3Se17KuvHm+1VX-2a73edbFwCy+SRAv+PWAUDnGnZixiDmKviX06Dn+A+6HJV6pnq0-agjeneQ5zTn9sbQ59p6OPduOp1XfFZdVjT3XLN5dunGKsdWdgH7aOa8a-lMQfuL8sH7sDLWdlrGNnf1e0QD-Vc4Osw7dndY5452+x0OdjQjBsZkE3jnk1ZT7Jnyrna-Fp52Ig778qeWBDf0A552sMbGCWTmS1aJ+BTmvneA+n53bED+duf7oXcBd+bngkTzd+zWJ1ebdmHmtNe3+ztXQXbLd8QYK3bux4zXG3ZbV7B2qipR57PHq3Z7d8t2sebITmF2XRDxe7znCXasBmwSQceb7Ofd1-MqSyK3EBK+zHfze+z38yROD-OTBla2skewJ0dTQI8jQXCPOXfiAzV6txYVdh-yTrdJx5OWWI4v1mk3aCeG52wyh47+1gT3L3uRN4DWltb2CxQPKDog15V3HDKmFy6GYAqBtzV26I+bIhiO2yMN9tuXPA+Gdi12MNYwDt0nzXY4jv1w8NdDt9SLiZvWIw+PlcbGEkjW5ejI15JV7qZdd7xPSzZTj38WmdeEjpBO6Zrs9xjXK1dtFxv3W-veDpqPW-ai99v2YvaeCxpnyzaf5zJQY3YODyVXKvbwV-kWCFbODhijBvdMlkO2w9beetTnCE+zd+13CTibVzhPx3ZPLIt3IXbjx5hPZ1YyK03KGE+f94-7B1Yc12ZP9cvYTyzWlk-IT1hOW3aFUY3K6E5xwTt3Y3fLxgLQC3arxw5Oa8eE+gd31QKHdkYrBqqYprhPsg7oFmPWuFemPLqPkY7K+uPX+8aXdnnm9zcv9tSG44Zrt9AGt3eMkDLXd3ay1hZOPzeQfY939htPdtTa73bYBhXnbA5-d5XnsPd-x7rXdtfvd35Oj8cYBiH3Agffd8-GatVV9gX2leeVqj27UU9w9hL3H3aJDvPWCNqND7sX7E6KVy2rIPZg9ilO4Pe0ukD2jQKQ9goKHSPjEmsWpfaYJ76qE6s1Dqb1-zrZTwj2mLKR9xwCWTIAjw36Ltco9tROv9Zu1uj2M+emD2j3CGfl5zgmStbIjrV7T4-DJErmzE8jJ9qTJff95yvmQdc2tk0DhPdNTrhmGQMJT1QPXE-+t4lDHA-b55wPiBZEJh6H3A5U9iQnzrb09h8XzfdNdn6GZTe4jpg2gg-CT032iy0ois4XydY99tz2MA9CDubhDCcEaqz3EE5xtpmaDTa9tnoHfU9ou8zwj+a89ov3Clh89q9bTKsjAeqn-PeVAYXWLJfdhgc2Sk-+pxqPmFY41kN3Zdez1z4O-Ye+Dh5gdga2s5wrBYbptifqpGoDal4UbRG5AaAD9I7KD1nVFHFHT7GnoBeUjkJXJsxlt1yPeg-lty1LqvfJty22MBbq9423dIwzN1kWMk974-M3p-c2DjULiBe69qKlevcTd3IPXufuD1N3Hg4He0b2Vyd-twEPuo5xBg5m+o-4oub29FatR4-2xo9P91b3N0qpTju3FFZvJ5RXyQ4OjykPwWbL1we3JJMtF-e3IlcJey73cEa3ThFjZQ+mlwaLAA6SVuDO6NoJ2iAOvJdlj6AOrafWNuS2RWbtpprX-1utpvDOm6Ipj7Y3LQ6nHH4nuLYotn+33JfJjyEmsY9CV7dH6M5ZjADb-aZI9w9HMxbIdvOP0fbbjwMGoo+suu8Oxpp7jxIWMzWSFy-WlwruaeSzKSf6XdXyeKZyFvgODvra1aVOWxYPCzqH5U9T57-XWfedmyoW6oIAN+CcgDaxN7cXfB1ANn63BfcNd4X32hc-CjCOLE9+1r37HNsE9o7VlSfQNuvmQDawNxXm9T0mR6T265fBjuLyDSZcDiD9PKdNJgJODXeQj233MdfYj0NPQqYQDrrnqUqqB16jfTzdMmG2EjcOF132jPcX5zT3RGep52iKLPbRt78WgyeEN8TmRI7DPaGizTYiJi02w-YxcN0AI-b-sarOoBbZt9xnvhcZAB-xiXGaz3CXrWzMjifWHjbnLUEWL7ZE1iEWl0-MJiU2-bsL94v3c066W8xm1xKRF4cs6s5VAGrPo-YFgo8sTmdPLb53nDfoVsXXGFbKT2tOKk8416L3SRaBprv2AjZ79q3XFI9t1yUKmvYd19amKiYuz8SWZcd3TpKO1mZSjk6j5-YYcnP3k3be55f2ek9X9xeLLzyWMyKGzQvbx4EOZFYC1cvUhFcxTl-HRFdJDlGmGKyuZ4u2bmZbtgkOymvvN6lPq7YLt583-zKpD0qXTo9y1+K7xQ6gzlSCYM8INrC3bvZwtpDOHvb6zp724Y5e9vWmVQ6Rj9O2pWZNpyi3UHfESnUPjQ8ot7aXqLfNDkr24U5M9zu3cY4ZzkbaKM4w6yuCyM-Yty6XsVMdDxgG6Y4zF3lWzw68dgVWMfZWS4VX0naYD22WHw9cxtgPUvygNz6KPw+4D6g00pKp9hsXiXabFzvLAI7Uz1RPP9c0zxVP0+ZRNt5tI5fhiva3MTYOtq1PCw9UpyaHxkbHFnVOc8TAZ18OrrZnFm62Wkb0DkiOr3aFAnqTNE-DlfCPI3KspoiP6Ge+t9k22PdwNmuX4zfVd3nGvE98zmpOuueR1loSjfcoNsLO-U7WRyLPvU--vXCLZTcELPZHsNf4j2BPE07999WKxI9rzvG24g7lbVKmdTeJtvU35ZsgV6CWGg930NSOqYSV6XeWGaymBvtPB06BRgyOX7THTz0Bx06ap402TdeNKLvPE5LvlpyOAzfaD3VKEZa6DkEX0-f0FlpOPI8XT5L2GvYjbf+XW+b3z2NsvM5AVkKPwFYY9mYPl05Vt+BX3vaCQiKPLTZym7dOp-bnMqDVizdQz8XknbcoGxpOXbfx9i6m8o5ODo2jCFZRvIqPdJZyj-x17YcMlx2HjJeoFuN3-TNqjytPI7beD5v3yk6bT-w3Fdbaj8UWN-euWnhW3IfVDj5PLzLBDl1Gho84Swta1URP908mz-cntK4ZpOZrWzEWxU+eZgFPXmdPN95nb4ovNrbitFeLhgNHfDdzt11GaVo3dovWXza6N0bTwU-L1o4nZ8YZDtuGBQ4YSgC321rZDzFmtlOxZweHGtx5DsWmv0v+YqQvziaFD6qPvvbX12tGhpfO9+5Sj7fGlh0XJjbPt8nOgA9hjiGP4Y5pzt73qI+g5FY3YxftD+1nLINZz-GOnC+eVrAPqlbcL0mOWLetD52mFWch9ji3Dzs8Lk424faIDm43SM7uN19bus-pjmmbGY7Et5mOJLb6VpO6BlY+lsnSAw5WT-rzYEd5jrIugZYFjxPiPfM7JFlcMEYWcLBHFlYTDoy2TxvMF-SWRkt7ZvWPZM728+1DjMsp3CNn7Lc1j576gkof8KFcahTCS2tCDX2zxlgrk2Z8t3yaEkrrD82OGw+IepsPhEZbD0RHoJvERnJLOw7kd7sOfld7Dl2OwsoSt-mWUpoJScxLPlc0dv4i-Y91lwR78raFLTovn0LaSrbJRV24RRWWeMev8vjHarcOLtLnyoeIRpOPFY-3Dh+n046fp7vjqfJzj8oueM9bji2X69IKh742ixZEz0a2xM-Gtt+CgUr3Z6a2OVf0DsEUG4+f1xMHf2j9l87WGfaT5jTPETZvVtLngNekD-WcHc4xN+QPdE9B27d9pnaa5wV2LM40DycX7Zy0D9COxfejT3B7D2bMz3ICHE7NTiPPTA4spukUo3MsDtVPz5MZL+PO7A6k9gG3BGdk9+YXOvdM9t1PlPdnxVT3nfvhtkJO4BabshG3GDYHl8vODPap1pbNq8-gT8SO81Zudy5H8bZAlhIOwJdbzx5GkYcvzxz30g-VHJSP0ie-E9vPldbKzmsn6bYfzxxWrRAHTjbp+0-az+M79rOgS8fO9QEnz3xmrI+cjwiXOs+IlzSOEzrsj8iXl89RR1fOH5dfl7snwzccN-oPGJcGDnebJqYAVkSXAo8FL5M2dbdTitM3imdNt+3XhJYTiuYObs-NthKPQjZn91BXVubLN1QaKzcUlupPBNZ-z1gPzNdaThf2005AL3E0So82KgyWOzaMlkqQYC7AL+fJ4C6b+wc23DamsiL2Ds6+DikWOFaeTwSGDUZwLw2n3k4RDvyX+o-NRn9Pn3dXN99OJFbRs+EPeo6t0ubiD-eJD1EPMLuSluu21FdYLnEOFPNWj+o31o8bT0m7kc9-TkkPdo+O4oxWMc5Az6kPY0bOjm+0R7buY2bSN7dqcmQuyTHuj+6MAcPkLqJzOQ6ULpBK2M8+joHi9qsvS2C2tC5X9-qW2laBj7kN8c6-9kY3JY8sL4nPribVpxvWAA-MLlDP084xQ6wvjBf1punPeFawz30WdC9wzvJWDDoFztAPz3Zwzmca-C5nRo6Wus-QD+Uv4DpCLvGOwi9oz+KGWM7fxi0Pwi4R9kguUCZCFwOmRLeDpuB3Ei4Qd5Iu3pdSL3F2-Q5kdHIugw-lYuBHAw7Zl4tNww7Tp6LLrQ6sS-caYZaucih2vHSodvLWaHbTDmxH2-zJ9kNnsw9Vj3MPWi-zDuhGOHaDjuDGQ49eL-WOrlefSz39qw8pl0YuzY4ejqdHL1skdm2P3lfD-T5WYpuIxpCaL2a9fJR2xLSSmlSahw5BVl1mS8J9jx2IDi8xV7a5pw5JlVLKdY8Mdyyusk+1XJWWGS-MdkPTFw9eAltjtw-lj3cPk47Kr94vCVbatzOOSVfcdrq3Ufc-pi8O99aVzvx2RVYCd+IW7ZeE1nTHokeJNiJ2-c-fDpWPoGfutua2fw5PZ2XOsxflztqvFc+iFzquVc67j4-XQS9P1tSXcndfZweO7M+8x7XyK1bHj0p30yRH0qeP6XXUOh+xe90uypeP9VZXjsr4HsvXjk1WlM-H7BbOd476ReIr0k8NdTLG-ua054+PKAIgNyo67vs9cZ6visavj6lz9E49Vr-CvVZDVzi7FSa2dgNWdnao59vyRnvWdsZ6fAp-j846-45Wd7DmKcvY51J4Bse45xNWkD0R+lNX-+rTVgSO8k6IPGvO5sZDJm53DnpIPLnKHCOWxj53SoewThv61s7wT6tX-nYGTu13ILOGTnTmNk74TxlQJk+01mhO+a5OTzF3k8cO92F7aE5rd2j6LNbHV6ZPlk8qK7ZPfTDbdsZPC3fxdzPKD0ZWckROPkjETtfzJBj4PIN8NfsIIyIi6Xb+zaMPTc5lTtEuRA70stl3Oxe0ztrquXdgj1nGb44bBgP4BXbe1vPOQFa49vIDzE8vdCrmXE4LlpoiL84B1saHxXe2r+UmCxNVd-yOZPY1d2iPCK58T-mK3A8lL7n1pS4G5iJOhuYNT8nXgg-zz-oT8AqBs5W1Yk9m58eUgXaYjpJOQFyoC513KNb1o5R3PgV3Kz-270SYC1ZU4tezQV0Pis8jPU0vsk8ENgpP-feeDv13EC6b9mtOg3brThGT8Hco2zL7wPnRTiOZejM-z-v7v86yj123EKPIFk9P1I-Fk7s2EK5qj9muCE94TohOl-vwU0hOFNZYT9SvMeaXMahOoXd4T0WvuE4s5zXLJa5FrvZOrJjWTuWvS3elr8F2eE4PrmZPFa8oTgdsmk7f+9zXVa9OT7+vx9X7dgGWI72uT8T6U3jXZ+5OJpEeTvI3nk87x15P6c4WPEEPF3fyMhAGfk9XL9lO307RzzqNaSK5KhYTq9eOPEQuwM844-9GZeYK1wjOCU-5921Om6qZTukSW08pZ-0K87cR9gSvQau9rnnPP3YRTzVOOTfa15uqyU4e3R-GMU-Qb+gvbeeYb2V2LU-Yr4ZCb3b-dwwGAPcezvbXRU+2jjlORG5SaH3m6wYTEyV2i+t-dlXn-3Z215KO5G7oLhRumT3IDulmkS+C6M7WYTZZJyj2ba+Z9hQPWS+UbsRvVU7jl9VOWPc4bhPPPc9+rlhu9U5L532vf1aNT-9WTU6QN+2uII-sbpX2rA759jhvSI64bq17I-pA-AcG10-8zl1OdXfBt4LOPA9CzrwOos8KrnOucIrkJ633Ag+Sz7Ovxcc9J+ArvSYBoi4X6S8IMhmOya-2ElU3A-aKzypuSs9TTryOHPahFk13M06sJkw3xs+L9-NPU1bWU-z3FGsFystOZmdZrl4O8RYaj8L2Pg+WBtv3R6-WB2L2Wo5dENtOVMIQlw+zzTccZsiMdI7qCLL2h089LwyOKg8Rg-4Webf9LlfqZ08QFudPM-c-lnfO004H9q3Xlg6Nt2-P3rLzLn1L4o-WDssu90-Yhg9Pmiawk2hkE3cbNxpvDQq6T6hXhveiT-iHItY6juacfs-nLmUXFy-GJ59PiLohzrUP-06RTcgveIP9R6kbuNUEbgxv89ahz-UX9o929w6PMc-fN0Quh7YgduFDaWZTRgyiGWffzv+sT7blD+73ElZx2iluQG2ch-MKyK9wLlMPPacftn73n7Zot1Cn3C+H1miuv7d1DoIv34q4ruiu5jrONujOiY4Yz8huQ7quu8B2kSfmMaXOXQ64z6gPqKd4zgEvf6cGt28Phrd6r8uP+q5MT-i7JM9sbaTPSq6rF9-DeU94p7ejFM53C53qVM-p9oCPWSasb9ROpKfAj3-XcwZMszn3ahe8vYA2SwaF8-kvzM89rqVqRfeszukuMs9cs8OvINaetlUteDTQNyZ7QNdCbpQPwm5Dz9X2o69a5mOvU87jrzCuM88vFpDX3U6lLz1O1PdlL4GuDXvoNr6HEbbLzp0mVwc3BrDXVS9qB9LPeDbBtng38686V9G2B-I1LtU3W29Kz3fPJDYKD6BKI-cr9+qnq-dAFzCX9o3j91hxE-fBhufPp09DN2MuKvaC6twncE+Gb+qOkC8Hr39AZrN2zqpP9s8y+2ZvGVA0pCevdG9Sh3Q2AIbezjIO8-YzTgNu2m889jpvvPZr92CGNnwr9zGp+2-qz1cils8XLM5ve-dOzr1L7m7Vhsomrs5wFuKO8Baeb3v3yy62D2SWaq5bLn5uuzb+bqqP165CD6Bu5zdgbyUX4G-Irhcudy4NyCSGX05XNo-2C7cRbsrT8Q-P9tu20W7+T6-22jarhwqWdPOKlo9L8W6IbxqKIM7O9iUPDC8JzlWnsK7u9swvaW+HBm73qc5Ir2nPbm6BDz72CtpnhvmOMY6Ub8yOhU91F-ivaU5B9gmPfKvwD0XOAHd4rgEPpO8lbj93Gg7dB-i2yA5-hoS3o7umr7jOVW-+L1J3lc5vD2Hieq-Vz+2XQnfYD-5lKxeyggeTeA7UszeOohDah80ru8s6hh1uFU-ZdwJv38eeS21zdrYJLrq0bfrjbyg6Y7LxNpku1A4pLn9qu3xJN4avaS4DzmUnOrLrjxFPmS7Dz51u8I-ZLthnOS+jznPriI-GriJvXG85NtxPucauhkUuOucR1puys858M4U20ddFNovOM68qtvHXtPYCDhBTFCYrzxtuSHbuF2nW2686djfn1TYbzySOm88JtpeWjS4ypp5GO6-fb-ucgy63ljtulbbLm4dPgKLWbzL2joE2b9wqe26Mj3Zvqg-Hb0bvL5fdi6+W1u9vlkMvbI6jLuA6JbfCZqS2Ay6nbs3W4y76DhW3zm-A7k236Nz8jlNuj89vcjX3AsKzLmWGqzvCjjdPh-Yzbl-t7u+C4xWHJ-buzl-PolwrL-k3BmugWh23eUZnrqhyAG-Wro4Pmy9ez80v22zbL6YSOy7thrsvpUbuDwgSHg94hwFvTcY2xocuq08WZ7kHuC4cl+O2WU76qKcuYG5nL7pCwW+9FtgXIW5Bzwgv5FdfTpGnMW5ClmEPBBbhDzS76nyxpyCq+ed4LnGOsG49RhaPTy-PN88uvmcvL8mmF3ZvLu83mjc2PKTv4W4Ek9HPqotfLrHOaQ5xztxcvy5-Nh6Oqfn-L8P25C-ntzyvF7a5D5e20xdULvkOYK6ZDlQk-o5lpxCvRQ8IhvHP668lD9CvYM-jrvG6qW8Qz6GO3I9IqmluRBu3h8APVQ8gDtZW2W9Ad2AOWc4IzpTvsY9mjlAP4KfxT+iu+C-5zgIvGc7k71O3hW4T7wXOhK9U7phv1O5854S2hOcel90P11C682SupLfOiDmOgSeUrjSvOxrUrzIuVK-5jo3Cu-vGL3Jsnxkhl0ou9Ldzjr1nEw6qL8i2yFYatuovqq5Nbu1DK6eaLnxLGFoPQXGXjlaGF2cO4cTbZtWXdVM8mysOUMeGLoR2qZbGL-yuw2KmLwemZi+Hp8K3R6dZlrZzHY+Cy-0Np6eB8gcOK2eBVyMOza9HDjK2Uq7g+NKvmrY3uaWXo7kn77Ozp+8sd0DuLEcLzoqvqrZeL2OPHHfsRywme+5qtrZXf+7TjuquM46+L7xGfi+6thSb+pvMVsbGBM8G+laviobLj5pOHZYGrl8OoS6mtshG6u05VrA2t2Nqo-8PBA8wJu1vLG8tzzEutM6VT23OI5c879E25A587hxvsTedc47ElXbe+6pHU5YutqkvAMNX-GzPUUsy7xNucI8S7hkDI88ZN0uX0u9jzrCOgu7tT1BPvM619gi2G5eQYgLPSSiCzvV2Qs+N9tJvKu-FNj-vMm4TVEvPA0+VLhrvq24ORyz22u+Vi1ru6m5w0ttu2u7Bh6Vtuu+bnXrv4Yd1N40v9TY7zwbPARc4-Km2Pkau7+mGHS8qzgBkZu-PHUoOtm7hGpbuCvb2bmoPp88WegW2tu-obpoPQ-cO7zoPTXYO7loPkC9nB0r3NDenbjP3+s4TLg+bozbTL3yOUy8Pzn9u2xQzLj7WPGMpRnTT1HyG7+-PYjcIm7M27dYeb-9ukFatt6SXgO6K7pUOfo-41vYP2qGNh3-Omy--ztpPTg6Pb-pniFcGZ9uLNpTKj56mKo+2Tf5vL09oVopPG0dcNzbPkh6Hr2O2t255BetKVtywLoB3qe8yV2nuUO4b8ZcvjmcZa6ivlRaPJ9c3bUbhzjPWJe6QbidKpo6IL+RbDy7mjwXuaXaxD5aPC4Y4L5FvbOtRb+RvCO52j4jvqSMAznFvgM-29sxXbMZf9vo26Q7pwCQu-TQ0L7yWde+hhae3+EakHrtL2Q6xZsCvzIvej8FigHTXt9Qvro8FD6Wm+pZyV3QvTvf0LujvEwrBjz7uUlYmlxUPPe+vDu7rybtuztUPWW+wzojPqK9+9sPuY+5NBhwW+W--ttnOk+839iVvp9alb9bv10eAdyiuO4JlbsTuIHbCVjQ2KA445B6XRLakrvBGWY-DpmWOS+5Qd9Iv-pcnVj7zK+-L7wGWHWbr7tXj1HZiGZvuZCrFjtvu86cqLkyv1vP-7-vCY47yrrinlY5srqum7K9YdtovHK+jZuFWXK9yr0PDZ+6iSry3fbmNjoNDfK410i2Os2cCr15Xgq+kd6Sbd+910-fuSMYvuI-v-lfzw+Kuti6iy6tmYsvBVqZvtHfXp9KuRTZWC5d59HZyrpnc++4mSlcPNB7XDrWWqq83Dh4vOZTGHxOOFY6Md4Aee2I+Lo8O+-2+Lk2WoB4Yeg-8C49pHhAfmA9Wr7J2xraTswavfc5pLmEva45sDiavuVamrrfXm49arqKvLVx7H-TvBM61b4zu+q9QHvVusB5W1+A3h4+IKYp2RJIOrkxumeyAI4Gk34P--CAjzx-qdzb7l47taWLG14-ixjeOHq63j8qCL4+6djN221T6drLGj47aen6v1A7+rrDmxnb+sQtvyqJdrvlOHKQhr4jnP48aWv1W0a4o5yNX4a5z8rgSka7o57+OgD1-juCe4a6UIwBPO-J-JDjn5nqAT6iXTnd-lD+ILnYLTtPtSa+TT5Cks1c7r5BOog9YiuBP5sakH5mupJHedzBOy1bWx3uvqIHwTwPG369Rh+JOS673rwHnRk8uTgzWqE5yK4WvhJ+AbzTWr6-7V7Hsu1YVr1oq7OYfr16VJJ61HvF3p1d4nzZOj66nVmQKpXtJbmn2HsxX82ADwceC5wIDmFRwArvt-zT98iS6hZc1Y8j3hA99l0-zHAZc7u2uKB915x2uvW7w5jPyEI5Jdd2v2PfcbhrW8U-1T6rvbM53HqxOHM5sT7Eu7tZA1kT2eS7t+yxP7M5VdpPORg58zikfoo75NsUuss6UH-xOUm9UHoJP0640H09uZCelxviPZcbzrwYS8653r1DmFucdd2tvUk4o1spuqNboC2uvuStQrhuuJAvkHFgL9gIqbyieu647r+z2GNZ7ruYeDKPx7+pPpm5f5+tO9s9vNqXXd29kbusQZAqX6DBXx7YGMiHv+UYbLx8Ot8-dtr3GCo4HJif7ZUaG9mYfse517LevNJ6LrkYTiE9i6feuVa5En2zWIXaFrs+vTp4vr+hOV2qM1yj75a60n6vv7ztlrlSf3p-5rvHnX6+unqSf1J9ppLt3f65un1w6+3fJ5tSfB3b81kd3wG8Cd5+uGedg77f2QW7gb7YfGR4hbvYeLUi+T5YR4tbuHrdbIQ7+H-ECOSscC04y8G8VpghuJa4Pd1-3qi+fKLkjX9swNn1uPM+Hq03mpG5D5mRu2FZMB8HPpiexT20PQu+L50Ub4241TrLvr3c0blFOutfJTnrXoh8Gj+4fYX05Tw0juU6pqnhuJZ74bvD29G7LhjBv5taE7lEzgm7Yb0Nuwp8Snlmfv8fFn7Ru98cnr6We7y7XL3OSJU64M9AnCB5Epq2vHJ7GC69XyB5tzuxOVU5Z9vzvrU8oboaikI7UHjV7WG9ht263Qp7493ceIp8Cstyfop-pTtgmXc4vdhNvv3aTb5Kfo69Sn2QeiDfkHhJvXA4lL5JuPU8kZ-Nvgk+An1iPos5fFrJug07ybkNP1B+EoN32ThajTkNvCAoonn33aGIpr2z2jdZa7z6FDTeMizQfWm4894-nL29zTrpvia7WUpSYNAi7kgZuK1d9d4pP+69KTpYeV2+DdkevBY7Hr+XXDs-QLxwr20+D94W3IiZ7T-nWWFDQlgdvmzPZt6RrDGFoxIOXVUqiHzLPDGrSH07uZ29yJ7fO325q9qofmvbkH0YPB-ZvzuwuWUdqJ2pn2Udn96iOIQb91z5uXs-SNleuz04x7i9Ose96Trf31-f+DqMJ0Z4D7vAu6e-LKzgWBo8tnzWf1y6w7j9OKC6-Ti-2CO6xT0TvHy-Mcu-2ipYfJt82B7cl5sQvjIY-9kGPSNqML2JXIq9TnrCvWO8Y71JWEY5It1+fftNpnmjOqY71Hlwv2R5G1iPvQxeYrxMWYpTFb8b2FO8FH8PunLs4tgUftZ7T7nlviA85bq7JfacxH1P3Na7ohJVv2dJ07hXO+M9We+AfF7u7jpAfe46HHgqjSSYNbh+wjW9J9hovuKaNThTObO6fHuE2bW8yRrocnZ7uS22uJA9sbj5dXW6uofTOg5gFJozOFXZtT32ezrbznv22gTalJqLvvtbDrg2edq+XFpzO-LOGF0QecxNMz31vE54oj2uWZB8pztOeMp7n95uWyDZynnOfUNa9T8LOfA6Kn6g3-U5LbpUukbYIixLOxuYKnlRmFTb7AuqefSbBHT32tp-4N3qe9CoTT4weNyMIHdtu7Gc7bg4GfTpQllEWERHm7qIme24PlqDbDoSX6g5ub4Zcj45vtDcyH7EXLJbx7yefq07GblAuJm8qTrMfspc79icvu-eqauk1oPr0ig9vs-fh7-v2T25abs9vu55zTsbPzDaHWuEfx1reFoZfFs5pk0+crGOSZoAvXIrOzosuJ-YLL6amKmeLLx5vGh8Sj5of905A7ziG4e9PTyTWPs4On0Bfvs7Tt3os5HP+ziLXpy9GJyXv4F-lF9Duq7cJn+XvqjbQXpFvcO5JG-Dvvh+wXjFvcF4LK0jvQwsIXkqXKO5IXwluyF+BjoZPYLfJH2hf2O6M65ju8K-oXzeH0M-97zDOmR7FH7niMHbgD1wuJO55brhK4A5k73kefC9vTkRepF4EBoRf5O-4X6jPe9fT7mmO1O8Et7PvNO9nHuXOW440XtVuaVYb04EunorXHnVuATa1zjimR+5NbvXOV+wNzy1vt2I9s+2flE4cXuZh4pHWts+j+7ztz6gf8S9oH75svZ9dzocW1KefC99X-W5KHn3OMB7fDyLudA6KX6wO+S8V5-gfXF8JJIQfaYvet7kvHG95LnAeqG85x3LvuTfy72OvRS8yX3xPANJyX3Nvc55lL-Ofhs5T9vBjFS9Lzn4cVS5RttUvFYu6X6puYg6prywfdS8bz2wftTaJtofVkg8G7ppvhu8mwKZfgte3lzwf+85Plq0QD5cfbtxmwBadipm39ZwnXuz2J2+qRQMuB16c6hfPcmpkJxIf-TemXo5uUeRpHt3RgQZyHwsvY4vyH5POn56uboKPqCbPz8oefEM+Xv5fvl4WD3Ifrs7vXgFf+ZPd1upmge8yn2pPqy7Gn2yM565KobKOQld8eqcnvm-eXiebEe4IXWAvhmfIVyAvOzdaqyDugROg7kxDBy+VRhYfWNennnz4WFebTycvJzeBbiUXeF2gXnlfMZ8fTtHIGe7ilpPWUAZkh04e2e7Cl9PWtzZ8lsu3EQ+57lQ2GG757yPvGC4xDt5ml0rPL3ZDxe4zt4HO-maRzmXuchyPLxXvD0qjowhuaV-Az8QvLo8ZDmEfpLbuX1dalyT7h1EfiZMQSjEfS5NN7r6PIuHaHze38R+3tm3voi73t2ju2p8d75eHj7YQzlCDve5hj5leiK447jvXSK+47+9OlpccLjhfnC52loVfsdYZTzb3JF-E7jzeKlcwDyUecU+kXyVfxW+lXnzfBK5kXiIvSldIDzPu1V6ET+6WGY8ARxUfzFEL71mOSdPVH4TLNR4oTzhfgw6PQ0MO5YzUtnONQZc8AuyfMhQ1jN1mzR9+L9vvLR5x3P1n7nNtHxq2++5eczxKbLf2VmhHGJoItGrU3UM4HomWG2kuVvh2De4Ed3gERi9NjkMeJi4tXYK32LU37pmWox5ZlxYuHY-kdnq2Ex77DmemT+9Ud+vuKFTBl0LmIZbHDrR362ZrH8rv8x9ocLre2VbrQ4mWax4ybisfaHYsr1-vzEeKysyudw-TDtyv8q9qr5x2DZdcdrOPArWarl435x96ty8OOq47jhe6MncQH343kB5CdjuiwnYmt0ce0I-HHj8P3ZeHF0TNpx+p9l-XHJ7sX5BnNvWdX3aaQ5bc7ra2PO7RNz1eYI88nqrYSS75drXyAl5LXtOWOB5O3gmLg25S62LuXG6YZ2k3AcWS7giOuS5jzlaG48+ZnqDWkR4dT4Uuc18K7ysukdezb5OvXdVTrtgeK57YjyNefgrH5q32au-q7rOvy55g7qvOOl+onyIOLB7MH9ru9Ez1LlKm7B46U9KnjzHkjqCWXB+N10m2g-YNCmIeN56OBsUcMgh3nudeARbM+g+fC6CPnhbO0ibNi60v+qciH5df2qZ27joPvQ-27iMveqb27w5uTu56DuZfNp8jN2+e7S-Gp21Lj15GD77vc5qTnvJnyzrAVq9f04o-buoev26wFwoendb-biAPSy8A7l5ubbdBXnYPwv3kllJCzk6E3TJPQO-BXwBfcFzA35L9JUfGH4pDJh+PPeDevs97Nt2HlOfWzlDe8ydWX7bPUC9WZzmfKycndiBeb05C3oFvkV-2Z6LWn08EVxBfBN6Rs0lexuNxXnDu1o5m4-3yYW55nnBeiZ9v9pguTy7PN3WK2C9XS94f8V8J7zaPuZ8BZ-zeF95S1-BeyO8pXijviF5y1z82pN9bh6EfcR+kLsv2AK4RHx5WGXtNRkCvHPKXtiyKTe66dqC317eWn36PK0et7wkekK70L8heGV59Dple0l7oXqkeKEqs3hA+WV597kCm-e+Zb8FvuK7tDlzftR6ozl+2RW49N4MXg+4CrkjOot+4X+0HiD8fNqPuNQ7lX5PuAt75njXn37cIp4SvIHaMbmXO4i8S3-PvTGiNZxB3kw9iBPLfIEYyLj+vst9Ur3UfXN9wdg0eFxtYOE0e1zOx3c0eQmmq331neO5tH2ovAB8st8unrLZzDlovXR4cr+yanK5bjLh3XK8bH30eDY-n7mJLAx-94jFdER6eV4fXRJsjH7fuZHZjHhl84x8ir0jHEx7WA1bep3qdZ19H0Eav78cP7MZyt-2OYVcR8z0eDHeLHp7e3+5Md4OezHa-7hseZ+7DjkfChMYTjysfHt9MPpI+Dw5bH0t9wB86tt7tOx65lscLXp71XoEvuq7FVqMNgnbP1iuOwu6Grscetx8PwnAefW7wHqgO1F8W3nWv5q-oDp7PAd9Vz+8OBx56HjceNspjB-2uWB8bjnXzv2auICeOZwVH01-je0FrjfQhtVeix9qQosbn05p37x6g5+6urW46d0QOn9Od9K-n944+r0gKBnbtVk+OAp5YIlYq6nvGdstepZ2fV0kv9vggnuZ2qRmgnxZ30J+WdyW6tscgn+Z2v45RrtCfYJ9ePkvzAJ8psHCfUDLwn3GuCJ7XzpNWcJ9Gx5H7cs+p1ymvck9aXjCkk04bnrZ6C1ZoLyvt0E41sNifPnY4n4afuJ-k1rN2ua7OJiV4rp92TxGe1a7un0+upk6fryBuoqnFr6+vNnnknj6fRD-5++znH6-Pru+vJZg0nwGfoZ-zx3SfF1eMbxsXk+ebJYyf88uV+6Iis2O23vdWaXZNrwIij1Y1YrS2US-Mb2VP6kAysF1fCpJB6DyefF5JPUCfjU+i2sne065jmwOeMm-v84Y-EI6iXxnGPZ5ZL2OfnvrDbgOuM1-tThwPed7Tb3Nfv5-19vxOmI48VU4-zI+Nd7xuos5Szsqfpcya7mJOYB3SpQk+VcbLr00EK66QKxqfq69ir7FBWp4d76aZG65O-U6kW6-lH5uemm4Gn8GHCk-Hn+Yfhy8WH5dv0N+HrzWapp42jutFZp8H3q7AFp5B70Qaay8Nhm7nuh8bL2du+h7A7kDfuDD7LqdP-SceB2IqxeO3rwZPua+JPoSffp6en-ZOwefunqk-2T7JPjt26T9knrXKpa5pPhhblJ8ydVSest50n1t3ST4XP-fgDk6h7+VRjk45PgQHIZ4uToGeYZ6p5uGeiGoRnzc-25GH3jYfIF-Ed3ZmcN6BzrPW2Fpxn1M+0G6JX2FuDyZZ7l9teztJn3BucjId8Smf6T7BHuNG2F-TmemeNrqsshJfOd8ZTjeraG7d50jfg0b7apg-Ap9MTqg+18Z9nlIKBU-K1zzfZaRFT-Rufh+FK+WeVG+wvqD3ttbNnvdvetbn37uEiL91n4zPyfZ+SiOvwudQD3xayL7V5qWekA5lngme8Dptnu3rj6tR3ooXPDFVPzHeNrZlduxuYp8Y9uKfSCfjntX3gu6DXovmjT7lLtZlTT9J3xneLT+DrkJvJL5z56S+iU88zx7uT15Tn1A+DTLTztKftXczn7KePT7DVOS+jXbT+zOvZd50HnJu5d-fF-JupcZzVepeSm7M9iELxse0J5E-6rI9dmpvHnYbX55H255c94CfT3dGzq5er28mz4da+dat3gXWyiGrWodVcz5Gn5ZeCe5Lhp8iSz-Xb6aeie7i9qFxzZ+mAeZukJcWbmTiu29Hz2K-NqE11-PwAh4W73tOyyH115+xubbCHydOl5zgowamLC-mXhdOI9+CvmkXzs6fX79ufI8fX37uGR4ttySWmh5QVloeBd4wk95uWQuPT4DeOk9Igteu2943rkLWpzdvPo42PJZ47gkip97RyBBeVy-fPjffme8v3pb2l96kVq4e+N+wh0smkF6Ebklet94uQgEf7-b29x-3jo-E3h-fSF6ycozfEz7JHqheZQ5oXwy-KR5QP3CvOWeIruzeuO5YXsi2HC54tvA+Fx+5H+APaLa2ljdHeEooz+WzuEvFX042hc-hv1Y39N6ulyXO2MvYz2UflHVUXyVy2j6VJYo-PjYcxoa36VZGttau+4+qPnS8iqPJJ0xesoPqhyxfrO6w8mxfafbPVy2viB5VPjXfnJ6tz1zvI57Z9ty83W+6ogzPPW61P+vmoL7i72S--Z+5J7XPFfaBYzufWcdtPkY+I2+iXsh6XM5l9xxPvZ+0v9NfI64T36QeqI-pbqP7lDqanxOus5+UH3Kfc85lvgpuIs8l3jzfZCYUZspey272Fitvidarb2tea2-DTr0zI09Kb2ufym7iL9XeTB4xtjM-Bp-8v1eezd9zigNafB7sCGQ2lGrkN4ZfN5789pQ3MiiY31bvPd983mZed15Ob9q+O99F17ve1Ua2z5YfIvbXbzZeO-apopefWo4xkmpr+G9YPo5fyFM8Hgw3fT6MN8K-e586b69vAFtPs2O-agnjvp5fa-ZeXnFHPI7bP1mi3IpXTnPf6vaz3xr3er9z3gDurdaA7kFfWh9+EgBfe88hX89PPs4BbsBe704j11a+wffAXxzfNybgXvEG0O-X38-e4W8SllGzjr-VFlffEc9vLqi-1Ib4FgDPr94pXh-3S9bfL8VWPy9xzyDOPr9Bjr6-f-Z+vgG+5jfwruluXe7pHxlvUjv-vxyG3k7qSVGORQ4mV17cuW9ackVeOc8RU-luJV8Fb-LrGD+wD1G-JO48rAg+eR6wfiLe2D+lHrGiOM-i3zVeZq+1XuavNF7gH7XGb2bKPn43Y0dB3qo+dMbM71bULO6ZvjISrF9ZvzY+BA6UTs3PHO6qpIS-lXrEPcoWWCdx3mQPL2P968W+x7wg6OOytU7zHvQy0B8h30NeIu-GrCNfzl4csuneRZ9DzmOfsd8EH5neo844Ztnfy7I53qW-JB7sPoUuU895N4G3wH-oLN0+C14svlaSrL6l3iXHFb+Kn6Xf7L7svniPkbdqXmE-1S+V3puedS6RPsIPZ7I1N4CXtd47Xvruu17kjntfUg4sZiFfnPZG79O+WGo8Hoe-UmeWb7weABaMYG03zMDtNkfOpu8v5zm3XiQavtO-wh-ATj3fSn6vc9J-u04D3o7ul84cjk6zN1-KVzO-yxWzvsPesh7x5A9ffl8dS27vrI4nvp+dih4mD57uFqY9S9M3P26ZRhzf107GficmHN-9P+7PgV9eboveQFt2D0vf9g-WnjXPeh+aXhs3PbYbv5s3Lg4g3toWIC+7LqAvey4Wv9e-YV7Hn8O2+69eDgeve96Lv8cvMN92X7DeJ982H0OHx94p7lFfrh-LKkjfee+IL5zqbr9GjzcuhBe3LojeCUkY3rSr8Z9gu1jeBe5UV3feWC5F77jej96vvvDvCQ72vk+-9FexX9o2PHNE37o2gL6jCmmfYWfpD6TfJC9f3pFn39917xTfgLYG3l6P-94LRp0ONN+gr76OYLZ9D+CvFr6or23uBjc-vihfzifgPmx+qc9ZX0nOPe9af3l+rC9s3m+3O9dBvj73TK6+98UeOW9wfmG-uW8hv0VfxEpRv4Vfgt+EXhVeUH-wftV-5V-IPqFTFO45HumGJR+83qUfIK-aV1rzmu66VhIulR6SL1LelvSEP69GRD8UnivuFeMdfjzmob80rgrfsm2VdVK2LJ9K3vVDiHaSP0h3lW4tH4VjKHZq31Q+ai+eLhI+fR6srgfvLfyJJVrfOKdoRgw-w5UKt5y3ZMhKttuMR+8Ny31jBt68FJfvgx5ntkCa6ZdtfamKbVKjYmbe7Y5cPqG+3D7immbLPD5FkFR2fD6zHjNjNLbSt7S3kq8CPgTP97tO7eHzQj-GtJy28+ozfh+Es39yto+nfU8u38yvb6Z-7t4uB2bljh3d0j-tH27enHYnZlx2Gq6llbOOOx5arv4udV707xauDO8QdIzu+j6bP0J3FH8hLgbKw15h30avPw49lpo-6Sb-Dpa37V74fjqGBH55vjMGXJ5cX0S-3MUgj+3O+xavYqR+t3wqRsGuVL8K5wJf2B6dl5R+6j-i740+pWs0fvgequYnDek21xcTXwiO4l+Mf8QfEl90v5NuDb4waiZ-4m5A73IGk6+znote8l7A-8Xeg58DzuruPH5093Jvql8n5nx-DB7yzkO+fxdV35tf1d6sH2GGj3Zhh5vPO1-4lbteTS97XzvPT59UjlJ+5r5cKvpeEUYGX7J+WbfdLqxqh2911q0BnTecqqfOmr5nz8p-VP8yZrtPDgcol+Ie-d-qfndzgzejL5p-RjCvn5AWb55OzpMuCUZj36Ou497UUk-PMy6T33iXFqdGf9Pfxn4lfu-P3u5WDo2-zHxnv9Jm574Wf1ofi97eEzof6y-nr-o+Za9h7pe+ir9A34Yfio-2f8AvUe8gL5vfwlOCVmECFl4rTpZfrn6nnws-zwF9htAvK7-J7uDvKe5yfRDuWW8I3ra-UO6OZxPXEL+OHijfoc8wlWHPxo+0VmFNbh8Z7jDuHh-4LsLcrHKWjmxy3h6vNhHPkX4E3raOCL8n1r8-C9Z2J3Fvle+pXl6-aV+M8qEfcvFgruTeyX-hHyl7nFb7p1xWfkIsP+BLXo7BwtTflUygr3arGX8W-86IWX7OfzG-AY+gP+leBz7gPn++107-JhR2Jn43hoCmuV6wPmnvA++ZH+wXZX64XzGOhR8Nf3kaMH68L1V+0H8RXkgP9X54X8Rfgi4B-0IvcD-471KGM+5Erni-QhYtfvPv0Gekrk+7+D9VHwQ+0i4y3kMPsf5HNe9Gtk+dfunTpD5fRo0eNeJKL00f9K-FjvXjne4L7rnTw36lfsy2Ht+u30PTMw+sr-bznR90P9WOzMrrpj0fOHeDj70fWf-cr-rfniQDH7yuTY4D40bf1v7vP8Mezxykdpw-ox7m3vfuFt+gHht+49CbfrNDfD7J-t9HvY67fmh-+Hv23vR3tY7IOkw+l39LH3u4bi7n7O4vCstzH+q36t977qI-l3-HZyPDJ2eJVjd-Pt-yP7d-1F8of3VfSb9ofulWEZ4ZVqm+DF5bUynfq46idtn+4d5gLO9+eVbIf7Tuib-6ZX3-C48YD5av+x70X0TOGI3Ez7Jp8nd8b9Rv+9JSXQfTx45VVqY+Tx+OoN-izuA-4up2iyW-4q8e9VaH3O7Kbq92+u6v9vu4f58esBIQ516ukOYOPjhr-uZ-Hs-cvT7+mc4-Aa4o-6LuTT5e+4D-TrfePh4-gnmhr0Q6I1cwn++PEa6gnlCfvj4X2urHtnf-jsPto1aBPqH6ca-jVnf-4foJrvjmia+gT8ield-Y-7Z67iMsHh52sNOpr1E+XndQAyt0LAKPILBOcT6SvvE-M3eVyqqeiNblbEk-8iv3PqDYY59KT7Gc2HPgAAiFI8ycqZ6KaHnPn-XZyMrJ8fp7UnxgAZfXHZO--8pz5i1y85gS7Nr6pHtta4iuld8qKfbfSKv1VEZq-X8Ps7zfdWMp9lfqoIzURvZPWE2Tq9t44Imx6hkibKKeJQ9NT7O52V9k4ne36Bid+U6Br2tvp+raMG3A8fG5qN349uHPU16bs8o56DAnEBvqJND+X+llb5mn2rIvrfCx+qbcrH7GX2s3gnXcUu5l9-tSi73R1gUvH1O6j9il5kMQY-gPzKJOG99gz5rETOngkZLl++Qtap5e33VxstzN6uJl94jxyFRcClsBDqeaR4up5pnx6nj5fXQmsT9s1YeALHltqXfx+1Rlce7Ib3zPqhvHL+wEBV26TT0yvmWfFf4FZ86G7TAGrPg81OsuUbsGk4NnxwVnX7L5u2z9Un6mYA7Pml-CQi-Sc+z5hn0w+n--en6l59wAFiTwVyhJPUABqACkAEa5VnPjfXFc+hP84PJwAOXPpUAkoBC4AsXZucxHPrSffHmO583NZ7nyqAXbVQ8+CIJEAHC4VAbgADeGeY7twZ5Iz2WvjhvF5+vLcijabX139jFrFBuzdc3z74X2JXigvMb+x5tYkI7lQTPrHBQC+tQDqZ7gjwjfnTPMAaEF8NqLONy0fsSndeqgqdmU7sX2U7pdfdFuQQtAt4U4weqt9teJe7mdTH7UN1gvhEFaJuCF8ryYR3TC3uanaIGajk9RIuC0bgpI3LRu0jcdG5zT0ovsN-dYBcV0ZV7aWjUBgH9AwgYICx-7SAJA-oHzZWeps82L55X3uAbffYR0iP9fOaXRCoARY3bm+kvYJKaOt3oHptDZEB4gCRgTcu36og3zaC++p8xd4Bz14ATTvHlOfvM-G69CytPro-URuwICUQExWGTXgwPKS+ws9E25YfzkATzvSx+cTddfaunzBttkvBx+GgCKu5aAJkZjoA6y+7j9sm6eP1LnnR-Ubmq4MtB69iTcvucLDy+jQMjAFZJyzPgVnf32IhsfAHHIwabpkAzM+rns-b7L4xbvtcvSK+KZlbo4TpAmBpXEBZAARUkN5zM3zvirNJZm4QC556q+jLvreBCu+czcV54LNw7Tv+RCT+yEtVm5CUABRuStXiKU68rgYYgBuBjz3fZuFT97MLdB1ltruvF0w+68756efxubu5-O5urn9pn4lgOYhi+vJI2b69xr7A9zgwIenHUKS9dZr6DD06Jim7Ne+h09TQEA5xWvqPvdV+XYCHz7FGzOvnv7Vh4x99I+a5KxOHvV-JjUsIdNzbAvwq-nc-aXucICPz6b7wxfiR3O6+BC9n75ELxOjqr3R-edK8UK5f30oXgx3LQW5m8ve4sdwVDsgfF7+Mz8EG6qs0T7oq-ZnOcD95X4IP0Vfkg-fUGKr9fN70H35HqFvJgG4W9tX4MH2Nfs8A0Vu8Pt4f7sHyz7nFvFReWndg37QDz6th8bZP+ncdCxaGr2PfhtPAY+OQF13xbV1BNtavaxerf9bF5Pv05vubnQS+tADKQEfvzAjnGvftM7i8i1zlSSPktysB9WdF9RQIqB38XhpTfKenZcKoYVZlCXnOLcJeoc9wp7zUSGRtTdVA26D1JAGMgMlvvTvST29n9HT7SgLw-rKAilu8f1BTaKgLzbuTvdJuil9Nxa92ROgg5fXYWzBtXb4u+2wCgrvfUBig9Gl5lNwHLvXPYJ+K5FG17Mfy9doVnXYGEd8vB7VP0ijreDIz6W-UTPoJ30t3hs+F8G9Cw3wYlPw0-mU-NP2YZtTP70SyzJvO3K5+Izcl263PxnnsWfVoyVIUN26Lzx2XkdnPZeUH0a76+9Drvs1ZO0BXgDmm5N33aoue3HueLoCERbt3w0+hXNayB94NbIG93wcNud3Dq+Fn8XB61ezHvjKAmKOA19czZDXzz3rPfAveFF9srag2yA3hkAsT+7Z9Tn4dgPOfrvfLe+PYCSCTrXz3vrsPEF++w90V4jgJ4FmOAur+MTBsO4nX143k+fc6+RPcHgEjf2uvsuA-4ej98D0rkdzE3pAAvF+RwDtKI0sxAysdrNL6HUU7v6Qx01grhbJ7+iodzwEVgN6ge9-PlerFkhWa6vwI5O5vPm2y2tPv7EZ2hvi+A+6Bes8OK7DXSh-jgfL8BwP86Mq0H2gfjvbZfWko85W7BVhlHrEXJuOWq8ft4X3Eggb47AHe-jsA-5Hv3T-mCXTP+53YKerX827kg-CSqSQx932acP0dhmzfIGK-F939YTcH-IGqfVV659FYERFI0FCBROUpGTtchTITQ2TIh7nbVOA-9Zob-oXmhg+heJG+BQ+AGGUzhLgnPWNeX79416XqVabH0jN62VxdeIE8DxMfgJApJeXJsYda4fzOgWeLZ1OBH8u+bm30LXinXaSBBp9yP4wfzcfpb7aj+VH8vH41r30AUdPby++kDfL79T0Spn4A9j+ra8bB5CYQNLi3nKJ+bedbGbODy6vv2vLMBTg9bS69Ly0-v0veMB-yN68BnA1k-gPNB025QdzgDpgNTvl67BdeGtcjGrOwNTLlU-bT+ottA97rr393jp-X3eQe8xIq9Zzavm0-C7unV8Ju6nr2ZFj0-eQBtn8cmZCQMGfo5-XW2fEsXP49X0GvvevQ9eo99-l4NDyrAaNfdr27688141nzfmmD3aN2KQDy964KxbPtXvZe+0uo694FIUSvIl-I5+yX8oop6byWvrnfUo8LGse96BgIw3vl-CMBhX8UZ64bzwDm8-Ir+Hz9BwHlJG+fqu7JnuGwDDr4qi0Bfhz3DGmDUYwX7FP04vpC-PheZ99FoE77yF7nvvbEOCL9+v6IN1XgeM3ecBZ+9RwFuC2hfquAm-e64CqV7372xztuAub+RL8X96-lzf3u6A2L6evdNv5Uvzq3DS-ZQugB9nVbYj35DiS-OCuum9hQ4AwOQtmKHTl+sB8OOwHgLM3n-fUwu7K9TwFEjTaHp6LV7+Ow8LoHSv35XtzHbhKd0Duc44X0zhvH3K8BKQ83oEQ-yFbp9Aog+Fs83wHYF1FHiQgq6BYDsgYEKL3U3qDAzg+QdM3Q6o-2tfjJXW1+LQ57X4JiwkPvgfMiEBP9tJ5SIK5fJ6-LSYFACiAF+qTlugG-M0BudMlD6hv2Mrgz-a0ekb96x5VjwyPuYvR0eHP8h+7UIyTfu1vMFcnW9w1JMI2KWFxiIKE9ldFJqguTc+IoXYOMqbNu6b+TXrDtL-SYupb8GZZTbzCtnMXCK2iidwq7RWydjof3Zbex-c4q6Dh1THigjFRG8GJlEHqI1rZpsvW-uccdGkqZVzVUhGpWxBGD1BnrXF0jjhlzeI+BiDEj7PbznfrY7Bd+LP87MpFIIJVq9vIlW729Gq6bv1PDuQ-SGB7R8qH7Qny6PnDA8m+gf9Kb6Dj3BLsOPClGgHNLOR5g09mDNbYPOCO9-Vz3v0WtkTA0kByp8B1IUgNN+mQPa3Otidop6FI2xWMUjIYWe2J51KHW0JxsdbCf+0vsuAH0QJQjnpjNJobMCBkFNI2YgbAbVNe3MC1fa8wL5ASk0akUO0N+ST9IzxqqLA+BKaa9aIFJuWSXvpfVJewr8-M5iQOAfndDMy+urtlYEi71VgayAzSBqoCkoGgoOLblxHJSBusD9B4e30Y-rCfIyBdzsm15mwIRPqwxUJ+o1B9S7SR0NLrbAxweNpchu5CfySfoHEUT+LYCdrJRwI9gUz0E4G3sDAUZHy27bts3QOBZMMMwGNXytLoO5aW23ClCUGU8VXXjgNPT+UTMGn6L5y3XsHvXMBQr9r56vtyKgW7AyuBKtsc4FSgKzgQ5xc9e9HVL1562wqHr2ve+el2d+r6-t2rgdPfQFezzcHs6Vn1aQfRHJuB3KMW4HJANWnrdzEO04X91giV7zBXlF-aMBWTFe4F5cX7gf7bcqO6PcykIgL0Qtp2Ar6miy8ggGjT0NQeNPcu+4UDl55zwJH3vQtPium99LwGUg3o3kuXKr+GK8DtZbwP+fj1+XeB04DOe7l2xE8ut7OaBf6cz4HEz1fbBxvF4evX9LzYzgMWAQ-Ai6+BICL96xoKfLuSvZaBt+9VoG4vwhTrN-BNGf8CFv4W9x8mA4TVnUgFcFkiraX17rEAo2OECCAD50vyAPok5EA+CksvPJW9wJHmy-AzeKCD3r7mAJu-hgg4wubvcLN4ngP+vtggwG+or8wA7iv28-mDfWre7C9Yf4190E7oCA8te9CDvIb-f1-AchfaEme6D9jroP0PQZg-Hiu34D4xbnoMB-jD-cXOA9FAIFEPxiLvwgiSugiDOvKehzWXJLxPH+wh9Mt4NAMkPnfdSRB7r88i4k-y1-v75OQ+AZljxoGVyWVlogttMOiDpeapHyu3tO-Jd+TW9dlac-2H7iCuO38SjtYVb8-y9HpEfQxBjiDno4L90Edm4g2sOflcgK6Ak1l-tzOeX+ASCd+5K-1jHir-Lsewv8vX4Aq0RJGtvQ0eYGCdt77F3qSmO-VJBAcciDpldgiPguHTLK0R9x34mu0nfsz-JDBN29zf4b3AqrqUgyTBQv8KkHqWkj0m9vdd+Y6F5kqVbwT-vSWJce+78Vx4U321bigPU9+A78Ykb6YyOQY0jZ0MRiCxq7iwNMxpNXBJ2lckknaNIOJvpW7QEuh+tU-5q53gges-RCBvAJkIFcB2cTirfasatPZ9q7KqzKdsbnY7KY+la0JBJV73BFjJmQyx9tvqN-xadiL2CfcMHMfbJmuWH-sdPWwBYEdu-6F-QSTjljE4+f49MepD-yAPt09K4+z30dT7cgIddKjlD+Onx8nj5i3SWdiH2N4+TWNKsGPHxX-ie7Nf+cBkN-4Y1wBPl+STJ4u-9-vj4TwP-tmAiBOkJ9SJ7dN3IwrGnZyg0D5L-465mv-kE-ONONhF7-5MT0f-idmZ-+sJx2J4RxE4nkM9Hp2vZ9Tp7f-wnQY2gjM8jJ8-p5zJzKAUpMHTWCADJgHknxenk5gt6eZ2Djz7mayaAT6xeoBsiDgZ7rnxQAa0A6YAAicMAHKL0vRiurIye6BE+DJGjARxr44JHGY2tSAG7+QhxovTRHGpzkLa6qZ34frhArqGLs95kGMAIq6swAmDorACGQKg1x8nvu6MnGTMCXgGNa1OQRSbJW+ES9GL6a3yIgft6Wi+Oj8fV7XHwxAZP-N5BUsCjxaG31+QS4ZeWBRXdCP5KwKkgcWvNWBKoCqu6mOx1Af6fUYC5U9c-oEawKAcX9CM+njgoz5pJyrriQ5I4iLU9yZ7GbyTPs4AnYCqDdJIDpn0CvibAy0BtTdUUFVNwufj5AieeWX8Vl5TwKCgasDEKBWV9YvYxAPA+vEA3BaLuMB0ErTxC-tWbHoBYBcVs6ZH36HoAXZqBw6BsgFBnyNMD2fD56X-9+z5En2M0EOfG7BPJ9RJ4n13Eng9Pbk+q59pJ59q1gHnUAloBwwCQhT3YIbdoHgiPBz2DkAHFALjwV0AkGe7cDu3bp4PLqoMA3IMOeClDqjAMbxuMAunmBeCrz7Iz0DQSzzJiufYCJ96Pn3DQcg3TqeSuDaC4azyuvjGghaBGaCfz5Rbh2AbLgz-2+wDo8GHAJAvl33fz0pwC0QFaXzFAQnPBFU1wCSL63ALxARH3WaB8IDVV5-gJfZgLPEg+cc9x8EyXyNnuNrNmek2sOZ4doLnwUWg0D2iICimi0XxE7htrJ3mW+Md8HQgJ1QerPPcmKOdPeZH4Mnyifg8AmbEDDZ5fAJuAXBfBAmG8D2v7cXw4PjHzZHeczAzG5CB2oAciXejWYgcCIEaJwEHvyA+lOn1s+IEfAIlgdLfPZBbID3-L44PF9hYvAQBYc8OIG6JyE9uJfAJulODmtYYX3UprTgzNe0sDYm6iQPTngrAsfQQu9iP4qwI5wSCgm2+hS81QHOPxLngGnaFB2oC-T7OX01gYU3UjWxTcjQHZZ3M9vCgvx+gd9rPaHg1VwXX9f32kuoLm5nL3BQV3PZ0BEV90oFRX3k3mS4Zwm0G0gqi+gJcNsEAyeBJ+8Jp7BgMo1nl-Afee+CRug952i-p2nMlBkn8oizOMwdoFVfEZexSJPGa1BG8Zq4zedewn95S4xl0vnhkPNOBhUCBg7FQOVQT8vdW2VzcX56roJnMu-PNr2NYD574TX2betaOaa+6QCdp5Xdz2nkHbbpOZ39R4GlfxaYlXgxFe8wDWzqor0PvtC3FNBC+Dho4loMC+vGgmjeeaCMiHHc0LQQuA-a+aaD776GKzLQTXDB6+L98Ve7vlzV7jR3EkecuDPr5ToOoXnW-AIhfUUhUH-+0XQYwvGwuiMcLwFIdygfkH3GAOsD9K4IUIN3QVQghguKfdaEGx9xPQSB2JhBqfdZV5o33YQXx3e9BAQsVV4xbwVbse1Fo+hN8IIF-bwWrrDArqu8MDyj63jgz-sQaN92+s4r9bE+3SFmYvB0e9F8RSws31xgRhA9m+zYtbW44QImQfDg5xehEC+YHEQPZ9sLfYJegBsxb4sALwIRfjdfBOl9WB6aANlvmavC0soV80CFmtzKwRh7BLupOD-Wby+1Iek8gkaSFwDxQFmP2-3vv1J0+igD027KAMr3qzgtQBdYFSP4yQPVgXJAwuela9dB7lL3LbpUvPUB9BDBWSNd0M9lYAtQm7l8+CGeXwNgUYPIQhKu8TIG3-38AWvLHZ+EZMQp7YjlkIa3fOwmGUCm0EVzWTJvdQVMmtrJ0yZWu3jLul-TvezGsNs4hAICgUWfHbOEQDS77VJ19QQ8-CKBmZ1q75qz33bpJxeCW1qDvI7uwLMIamkWUhSjVGyZ5P0CHnBDWNqdCAOyaVYzKJM8DNwhzZ8RUGeEMdgbMHW9e5cD67J5wIDSpVA222i98+vbdwKGPHBvCJSCG9girTAOeftvfQmO959a8EDgKmgXv7f0SQ0CWjZsy3HAWNAi++dRtTr6pkLHLo-ArBei4D5oHpoO33ti3e6+k39gR6gZwk3jGFSvW46C0EF5OSlDjErb6+HRDGcEH7XnQT0QgB+fRDOO62F06Ic+1UC+jSsRV63gPGIZQfQWeyYsyD7PQLHIavg70+H0Cb0HQ-2+gUEdSH+85CvoHMHwAgZsQhH+v+CdiEE3xUyppg-Pce78jiFLV1ggbj7dzBJndwd4sP2wnDn-Dh+TxDu4p4wOC6PZ3WwGHxD3hSgELnfOAQp1uKJDj8E9i1-ftBHf9+IJDNL60wL9Xu7nZoW00MccGgM1QjluhcNewU8ecFcwOGQZcghD+hcskP7FyyvWCIPJ62iW1o16fAPtPtzvYSBCgCyoEZLzlAVkvSSB6gDgUFQkKZIWCg2y+NH8Zd4UUOUgcGnFkhda8VBK8kICfi2vGbB42CEHxASwxQeE-a2BvH9DzD8fxdgfigo3eE7dyEhDr3igebvCrOmT9EwGVU1SJsmA+T+1PRbCH1BHsIb7Aw68rkCNGqy2wEoUl7C3eCcCZY7coJh5AZ-MMuRn9t14tP1D3l6Q8PeoqDM4FBkIyZmrbKPe7kVZUH8z3lQSXA3MuZYDSma4ULModc3SyB9UCWvZAgwB7uxuBuB+FDFp6JAPcNidTX9ePH0T37moOODs7gvv25wcQjgtm2R7slAw5+FCsB2zu4OLSklfVFCXqCkgE+oLDAX6ggr+Tz93n4LwLJjiGgoYhk0D68H09xp6BmQ2XubF19LokgzOHieTPFeSL8qC4jITRPiVQsb8jw8YX6XwLhfvvvUXuGUtb4EY2UG-jffMohaL9Rv7bwLJDktAmohVZDHr4HeyrQQS3STex615v5nrVk3tzTZb+cIggLYojwULmiPMC2e39kSb0v0O-lpvJl+J38EEHaFxlfkSPQzezRC9wHcv1u-o9-A6BDC9cEEAU3wQZgfQYhZX9VyFPwyZzv3rT8BlCDT8EVENB-j9-MRePTkQ0Y0INYrkFvH6B5xsfqGXG0XIWjHDYh2N8tWbbEOgdlwfBZATMdhEHo-yL7vEPNUe4iDOY6uv2gRiOQnXCv6CnsGKVxTpvkXEGW6dMiXIf3QnGqLHKn+ih9DLYwYLtwnBgqFOdW91D7f92QwR4lVDBpiC7eJtb1BXH8rVVSfzld6ZOChbppf9AKoYCDLD7i-yDHiNvIt+gVtJjgTb3CbDg-W2OoVd7Y7K-2WLg9-et+4SCkx4a-zTYupbPGhS9MS7gr0123skgpsem9M+MEExB3pqT2PemLo9zt6W-zweg7-Gd+TuDikH3b0qrou-GN+imCV34u-zXfrkfJqunv9vt47vx9-geQ3VBR5CDV4nkMRgcH-bpBs-F0B4XvxUfvUfSPCjR9j2ZI7yPHogzAmBFHtyQE5I2+IRAQj8hj+CvyEerz-fpI-P8hKa9GB7E71vjjTg3ZB+S90uY1Hyh3hBQ1R+UFDYj7PIIuQUSnK5BAt9e6oJr3MDqzvDEh84tJx6XAIlAe8glKenyCF0G6C3w-izgxWBpJCOyJW30QIRCgwqejBD7b4lLyhQVqAvQe8u9aKG+P3rXoKQ8eWmuC9GZ0T0jMkxQ9FBUvMuOI8f0ifnx-aJ+An8EoF9rwpthHA+2BrsDTKElX3yflP1CwhvUgrCGJ31WvLJQlImPjN-pLsoOPQRZHGT8O9CT142Rx93ppQup+PKCdKGxwKafvpQkz+npDhUHGUJ9IfvQ1VBLEsD86P0L6fsfnPS+UsMhn6pm1e7lFfEqB6qDx76AMOz3nAwwhBpU85n5jX1CIXWAy3BS09rcFYKzbgfbggDeFqCwyHL1wjIbkhW1BrDlrg7aJ1uDgWlKMhqX8PcE4937Npl-PyBNz8DcErD3DAdu3dYenUCg0E6vyRXtlQuvB15c0V4z712vmsAkshbeCyyHQhxhzlOAwohiaCnUatfz+AYw3KF+mwDjy4tUM43vC-X1GiL8ry6t2xRfkIw8ohD5c8iFkrzfgU-fWohG4Dnr7fwNevrWg5-e9aDZqHMhxvbs8xFtBKko57agIIMIeTLLtB3IcoEGvj2APjiPABBmhddqExkM4Qey-IscqCDrv7oIObIaMbM6hJOcoY6WbzzAYeQqsc11CV0HtkKv2uugpVew5CnqFL4N5zuI3fdBT0D3qEP4LPngxXNiuOjCNX54P0vQf9QsfeN0CbQ4XoLvQSDQuH+G5CgIGxb0wAZxnBLe0NCrX7Jbw-QcrhUj2SNCy+4o0NvRvj-KvuzJ85EFSHzZUutvDjBMYcW+5xhw0wZog4+62iCVD6M-zUPlG-ApB1tD7iHs-yaLgm-NWOTNDMMGMCxGdMb-Q3cLv4FMEEYNzflWHRfuJGDl+5kYNbQfRbK2OuGNHD40YOcPnRg1w+DGDCj4JTVdjlG0SjGa3NqMZJV11-urQ7jBIR9ji6sY2croJgrZh5SCRMERx1XDt2zaOODW9qx62-1kwbK+eTBfzCnf4gDyqQfVXB2hdSCvt72YJdoQuPGAeoI9l2b6rzofiCXb2hXSDkYE9IKUfgHQqD+aMte4wh0N7UqMfFH2ztDvf4osOhgVeHZcefY83MHYsLNQZqBfQyl-EfMHKX0n-vuPRL4Ex9i-4pylL-sb5KdIjzIzfJZyl1VtARK6ut49V44lygSwSvpWzuczBwYoXH13jnsfD8eB8d+na9-0GdrlgkLu+WDz45Yjxv3HJAoUspWC8-73H0awTP-L76c-92sH1YODVh8fJrBQP1NnYmsNhrpv-LCe3TswT4PyxATjP4MBOh-8VAKE1ygTjFfAAaekDZsHYHj5IcJzDrud-8UE52H2YnlmWOTmjNdDg7MT3dQRl-Dwim9ceJ4En34nhdPOXERQC9-rnYOnPhSfUPBE59Hp5gALaATOffvBUADb679APjwUufB7BseC02FoAIBnhufMvBpQCF1aWfS+wZHTbABUvYRT4bqz77DsXGSa1Ltja5g4LorIUXDXsEMo6fb2L2nfOO+fwIwl9XV43YhRwQ9rUEhqHs9WEIGz8niBQvLBKF8Gd5F0Mo-vwAhEhef9MCHGByJMpafZEh1p9tx4v4MiXrIApuhyc8W6FdkMiNj8guwBCntAs4AoPZweSQznBfdCzfYD0NegcV3DghugDc66BnwqnoGfHbBsB92bhqGCddtGfP2+pt8vD5RwF2AY2QvIyjeCVgHK4PcAUbAzwBLH9+SEAS1EITgnIZuvkDF25MMK0ITbjDZe8880qHiLDNwSETC3Bn69Qe6pUJ-XrgwtZ+Z5CvIGbPx6Zs2Ak5eqGpWoEwr3b3t-KPIB22DfcH3kSw+mWw27BweD5conYIqAUngv9BkeCagH5sMWTo9gz6ejQCS2GJ4MnPm9g+w4dmts2FFsIzwV-XYjh2ths8HlsK1Inng6Ec1bDpZ5F4P81iXgvA0YnDu84V4JvPl1A-UONeCeGEpkMKoc+fZYBy7tVgEt4MeAZh3BRhxxlfz4OAPwbur3ab+JjCj1zwYNX-sQDFD2B71wSG63yYvufgm-Gr1DpjpaXS0YX1Ql92R6DDF544INfuhfHW+ryCsQE0Nx+AekDH5+ss8gOo0XxwITkwrbWYs9SU4qzycWncA-fBvVDn4HYDCS4dAQ5-Buf9BAFK1Snwbe7KYhXIE8L4WcNTQdbPLchaW9BgpYQJhwS+-OHB4lNZkH0AKxLjSAk-BodcGhaRcMwvtnQsj+SBCwuFLsNH-oTgvdhxODY24iAKlEuTg+V2jM8xQIYUL1voewlNuBl8vkF3BTPYUSQ0y+l7Ckm4W31yXlDbXuhpFDucHF0PSbv4HHUBcWdeI7DXw4NmyQsnW7vtfb51twgwTRPfJOauCw75wcKnobaA13BWTFgIbkULFIdLKVKBchCRgYKEPmoXYEItOvQAS06dvXLTqqQhduwjkAwGocOxhJM3DDhHhtsr6rDzpRJtZKMBa88RKErNwHzi6XQfOkQEaUGlX3PoQpgPHhjKCXIHMoNhRic7ZOBG+dHvZGUPafhniLehV+dn56rpzIIdKgpYO-hC4mEWaU1QfnvbVBBhCAOFV9THwJCDdUgM18moEkoKo4dQw-6OnYDuGHLwJyob4XAzhYvDeGF2bh2vocPYpSI0psyGs93EYez3BNB+8C4eGn72LIdowjr+bG9u7aVkKBHqNQkEedFNq0GTULevkdQidBQTCne5E5zQPiYXE9hz3sOV7Pf3pHubbAje91DFWZJMJMklkw0JOaF8OL6nwKnIR9Q8Lh2TC4+4zEN+ocsQ7B+wuc-IYvQLXIcqvMGhN0tcb5gwLswXOPZFhv292q6HEPdoQe-fz4CMCQd76L19obinK4hxi8daEWNkZvlTg1CBf0VwTYLWxHkoq9SOhDk8aAFsk3wgXzfVyeE3CdM5-6wBIS5bUW+3tIaYFiex64YQQvrhFJCYqEwkK+1ixA+Ke1OCdkGxTwWQRKTNEhsS9UKES3zgIQ3QnEh8F85hakENlge3QsIhndCr2FEUNoISRQly+Lj87b6PsIdviwQkehdJCXb4MkMrbv+pZ9h6oCKIp-USoihyQ30mOkCuz6Bv1bni23Z7hgbDH+F70OHXt7vawhY+das6f8Od3lJQ-2Bvi42s6BwJazg4Qo3WocC9J4vV3SHpvnCnhKpC874aEILvmhvXL+s88Mr66kNCgfDw1hhaw9IoHHNCy4ZNkQAaRu8HQFgHUuXhKQy9u-c9T-7n0K-4fNnXeeOR5n25pAI8IYmXLwhRYDXKGP52rOnQIx0uDIt4jate1fXp-Pbyh4kCoiEOjkX9lQrKDurL9EN46cI4YSkQiXhovD54HS8IQPKDnWfeOXDhoHXQMqIanrXMhJdt1GHX3yLIai-XLh1eD5BGaQyxfitAnF+BwDgL7v33rIWbwkDh5kM9oGhMKY7gK-CJh3RDqW5zoNOgf2Qja+uiCIb6boKJ-m5vachaTD6vKTkMyYTug2+hfm9fh75MK5zg9QvkebCC-oEjEMYroDA41+wMDszR8IMVbmBA1o++xDk+GdHyCPtj7Y8hJccGWHBUKZYReQiaiV5CzW44wNvIS8Q-GBDXD3iGw4M+IS1w3m+cyD+b4N8KkDu6vPHeydCHXKp0JFATnzN3O9MDgKFuN3nYXiw89+OlNL37aPx1YTE7L8OiS9y6EVCLDllXQkuWSa8jH6YR16EcyAg9hdODKI4ywLsEXilfneGDCpTbGk0Yjmvwm9hdBDN+FdywfYZQg3fhpS8q16LrlhQfrAkXhhsDfWEGQL8vsigp-h5sC2KFL0O4-jrve5GDg8Bu4b0IUjgSgh+hXH5iUGUcKWbuVnNHhXZ5MeHfCPD5IkPNGo3pdEoC+l2voc8Iwie9QcnCHz5zf4ZGXWp+ccD9P6BxUiuknAnMBs6dDKG-0Mp4TWKSPeMEkJUHWfzu7qAwh7u2H9T86QMKmDupfBSO3hCK4FdP2vznTws6Bsz9PKEeeU4EXEw3jWnjDgeCZRz-XgvXdBcncCrUEo8O2WrF-UAuU6dyxaN737bEPAzHurqD2oGrZ0CAX6AmARkPC0r4rMzHNpgIpXWHUD1YQJkKtDpLw8QRRnC+GFRw2KodkQ4RhVnCBqETgOqjI1-T9OE0clARIh2bwbfg+8u2vDX4GZoOYLsowtqhN8CiiGfP2mgRrwtQRsgjGEHaiKxbrrwtcBhjDP4GbgIaIT-AsxhNisZN5wIKW-kAgwNEi1Df94vpXArrS-KXOq9t3GGwIIZEcy-bxhAgjSEGi02Qrm9Oc3hTZDLeEXUJt4dYInBBnZCsxG9EPQPi1eWJh57C8yo96yHITeA5JhIXDcmEPQOlbgegj8BKTCA+HzELvhosQ2Yh-4DQ+Ho32c3k4Ih0OsrceEH7fzNfn-DO-hlr8kt5Sx2VHl6HTH+zVxv0EOvwxoYJw-9Bo3lumFOvzEPrX3fph7GCe2HMrk17BT-eQ+6goSaFaNg77laPFzh0zD9EFW0O2Yf33UDG8b9AVxc-xWYWP3dHBd40zi4rdRFXNysCJKXNCnEFbwhcQQ12At+AtDbD7e9CCtuv3EK2fiDHXyVvwlodW-Rcqtb9J6ay0LWLqhNSJBp-cEq4mHDbYcUXAI+bzD+nQ8YNrutrQh2cLSUEsjCrhgWO98e8Rd-daSS5IN4xuirc+m+29wWE301VlnMw6FhzY9QB6fF0nwieHRFhCfDKWFJ8I6Pu3HVPhumCOkH6YLB3kyws9+uMVqS7Q7yDocTFWChuA8xkHl8IHUpXw4AhVzZh2FCPx7vCI-bAhuJcL4ISP1qEajgydhdR0M6Gu1zJLh7XbgBwa9wKGL8S-gq4-WympdCc7Kq30Q-mW-Bk2KH8a6GT8Iy7lZg7EhXO9zH5SoKW4a3Q09h5BCO6GUEKU9tQQoFB6-DlQF3sIl3psIyYh2wjh6FUUJhQWPQgweXl8eSEz0PbrpmfU2B5wigpFvv3I-G2vK2BWKCbYFr0LtgYVTZnWvpDUYY30KgbsO5QYOUd8xKGulyHzljwn-htKCx8748J9LgTwkOB4IjJ25giJSkeCpTlB8IiYRFv0LhET5dBER6+cPIE-0LM-t6QmgRYqCyRGD+0lQdhQ5yh1lDQaq2UOc-vZQsuBIZDAyE4iJ+7kNImuBrKMP571E1pEUWI94qX69vUGEcONQY2fBCBEX82RHhkOMIVbDSKhez9+y68iIoYY6gqhhbYDoV5CiNo4aDw6ARKVD-KGhgNt1AaQ-1BWVCxeGzAKLrHqjCQRBZYBuKCMKq4TkQkSugvNxoGX32UEROVORWsjCWN4+8MV4d+fdjelojs0GN2xWjmow-MhxnD7RFmLhkEZmQta+1nDtBEVoN0EXxw43hdZDh7adtQRZsd-KxhHd9zPqrf0FoVhQtjyoYjQLbhiMgQT2g6BB0Yjze6WMMt7uAfYdB+1CoD7EjxgPoEwtMRpm9p0FHgNpHu8WSJhjEjKRqO8N5Zs7w5hBHF8-OFYrxKYckyP3h4P90mF8SRXIfzIz3h45CthFzkNrERWIv6hS5DofZNiOD4S2Igh+j6DTX5RCO3IfUw+zs76C+D7w0IEPmOIhSuaNCDHQOu3HEU7TGRBU4jemELiJHSGo7QZhIsdyt7E0NGYaTQ8ZhsGDJmEOCM5ogAPGmhJEiUMEqxzQwWYgkfuyb8mJoF-hwwT8wkPC2zCc36DFycylYfVzKkv98ZF2H1tGA4fCt+Cv9Zt4pxnHphFXNshKLC1f4113AkWxgmQ+Oldr0CJINh4XtvW3+Rv9wj5FjyEwTt5UiRFv8cJG3FzwkaCwrCRjxcdpFpHzKQcJg6uRestYWFgD0oke2PepB8f84hH0SP4zvr-IuOyQjdF6Z8POIbMyP2h+LCOhGB0KX4mPhElhcDMyWFhCwKPrFbalh-29GJF0sN6PqkI5aR4O93MYssN1zr5gmQBHLDKXTBYKOrh8AE7KdIozsrAcwursKwy3y9f8mnYACTWPq07RLBC3puKS2z1zVsKfP7BJk8nDgIUAzetInCLmohl68rxJHWIPPHJCequBgFGqFl7PuIAZ1hgPxF5QY+SnSLzdYvyEt1NhAVfHORJAojcAIJ935RDOxzoSb5X9ILx1h7qCzCPejt5X0ObVxEjJPCHPDlDfC1WN+lSwyZYLm5rvXVVhv491WFxjBPmjonK76I-8wl75Yx22BtgoieoCiqsEuukxylwohGuPCjLWF+NWtYRrfQrBEP1HWFHlWgUahVPGu-VMIT7nOxP-l6wkmu5-9wpG3O1MHqoom-+T3CL-7zYJDYYtg8wCFB5VsaX6QtdMtgsZE-69WGhQCi8eFage-iRLQ72bsy3ZIUUUc1eCFBfsC24EJ7A55FyhOb0LFG5CnCIdRRV56ibptsYAu0Y4YUAgPBonCVOHvYKAAZmwkABXHCnsE3YwgAbi-Kt2LHCg8Ey1wTwSi9BJRyeCYlGVsNewaEo8Th6AC5y4DYREERKzOFed1CBv5xcK-wZivXIh7eDyyEw+A6AUC-CEeNaBVToeHCVpvblaUY8r0OAw1TGsYf1ZT-eh6ZDnhwCIFkc6tUcYLuJ-cpKOykUWy9PX6n+C8GJcvT7vsEaXl6Xip+XqwwABeEAEFpRU742lFwbT5QWh1Zy6u+0iXrNKO0wVfXC-mr3FbGFUcRpesc8Ol65q1cSHCd0GUWsw4ZR+g5TlHgqWXQBMo-KB11FplHBGlmUf88QV6fJUSb44TGwGlVItZRAIDhmG9iLl+jU9SZBjs8-ZBOL2sblgQx6OpuQ7+oAfxAqD9sYxOewQwMaMO1iBpmJNR+0hCOBaBJXAejoKaeoMux9RqOZwjARmEAPi0iA6QGElwpwf+Q2mCJU1o3Dn2FqOHdVSnYUVxdIHxvGr6kgGdGaiwRG3qk0m8URvCRlRxAj-6T-5WQYAQVKb4RBU+zpADElKou2ROR7UNScCEFQs6LQVZdAH3dJwolYlcUa2sfthrpUQyqlrjDKqlXQa265ABCrWcEAEN3g-8+TVxxCpTlTMIA1RCDh9gCZcHaqLOIooVQoR9zELmqqFQZKtK6eigtnwEnD-WBLytrYc8+Z2ZLp7mlSWElRsBxYeSBfFjWXn7WF6ou7Ys75fFglCNAQHdsZkonQo-VG3NHDUT8sSNRo9xo1EeiVGQJGBWNRL49IkApRETUUGo7OAJtxQ1FPvFjUVYPBAy4ajGHB5qIwKAWoxfqXMBIoQyCkihAGot2qRai2MJJXiLUTmowZozvkzZwPOHouk2oylRLajVIh5qI+EB2o0SRJajajiZqOTKF2oqweF+U8kCskilbERsGQUadRh1GL3AecCb5UdRKKJJ1G5bHnUe-CRdR3MRF1HD5y5gNAsRdRvQxN1ERSME6OdQRdRgzR51F4MEPUdlYQ9R5WRT1E7qPBiF6oxMIXqj0mg3qIvUfLkL1RpJ0S1FtDgWYEesL1RmzJ31H3qLXUZhAAAsr6it1F-qPvUXuo19RB6iFmBHqNA0Seo19RIyBKf54RAdQOYQM3u5CBP2F9dhQfCFYTTeVSBGXzW3BQ0Qy-VKAN5BswBtOGQ1ljwPY8o5B37qudG43hzcJAQ+pBShBDu37sC20dL2ZiBk5TBQU-yjcnS1SFGj7mbpjzShH26X4EUDAWNGNMGmYsQA8+eEBBt6jkaKD8KUIEsYGkhC0IjwgY0YX-IfknJDB5E68GknBR4Rkq+UhOWEyPgb7ko2S-uG+ZdnAL1g40aKgWCa+NApGg6QGIoOJyTDg5xxXz5OQFLIMuYLAC7dBfMYlOzRKPco9UO2g4iIj8K2ktGZPbACOqEGqSBYLPHA3KTbeMXNJT5B8V00TawfTRdPYtyiMmCNyqZo50AVYAjpDoQHboKf4BzRgyQnNFFxjZUG2-X1+xFIPNHczlbfturZLRz3l-NHTcEC0eJVf2wYGBQtF7ATbAOFo+Yglmj7FrA8Fi0U9CLcmbRc0BIB2B1-i9lcY+Kmj8w61aODyvVo8YuCxcAtEIIDigB86IzRzmATNFFaLSgOZo3YgZWjsqqVaPDxNVoxikVy58aHuaMa0fKwI5yU2iVaFjMB00R2HTrRiqButEoNF60exAfrRwUYzNH7wAs0QbAaLRlNQxtEcSAm0WcQpGBX2V5tFKq080R6oRvuaaiKfDZaPwgLlopCYwWiCtH6uDC0QZAPbRw2iDtHlaJnoMdoiAgp2iDa5UuwCwbNowVqF-cm+5FOge0SEwqyABmi5LAhaLe0QNo3bREWiXNGHaJtqH9o5Liu7Z2+ye+V2LsDoq7RaWiUAgD9mx0UE2SHRGFdtIBBaPy0ccIbbRgrhEdGlaO+0TJqeI8V2DzfBEaM4eljaMBu7SBlNFzaJxgD4BbmMACUz9afiPUojdWQcqwEtJkxh9DTkdovQHwf7DEVwrRzI0Vxo4TRLIhAcFGOGxADSIc6qeYtGNHq0CE0ax4En4a9VZVAlo3ygKyo0gWdGVb+GTaNx0SonTwwF2ijdE2aKWUk3bQ8KEcRQCQLCDMUZIrDGaFYVVthHPRXGCPYFtqG1gJ7D-mgBVlXlYHBnWtWJ4EUlf-nzsBQgW2DSf6+EX3APcIYr8dDR3dFt2ELIVDkCSOmpt-dZ9JxrVvkAxNhdCjXVEjJ1SUdxwlPB-r1xz6RKJCUQpw56eMk8+OHxKKiUVbIo4OySiw8FVsIL0aOfLk+VejWOG3T1w4YJ-FweihDzLJunQLiEYQi0hxH57d4BtXdWha1LGay5kpr7wfSgEb4ovKhv2cEV7tBEjmGkQqwGcgjAZGF60JAmTPE1RwQ1DHRPQNn0VsAhZckLUnbCCqO3iMhdXVcMbd+qG6MOZBsqtNcqQOYJUb1kmXIQfoq-evZ16yqol0L9JaVY6MU2IBDqdfyLKv7LOy8kqj3Sp-jiZasJvbBuVYwHO4cFTDIOkcUFQAKRNtQP6LBuk-on-Rj5CtvCplQybNTIUL6H+inDpNUNXKoso2ZoJ51l9E-qBhWpytS-RiZUVVo36Jmoc+kcGmIBizMCprQFantHUg44BiX9H9lRF8EZQIXoEvg7OEUzzgMcCVBAxR+ikDEkIA3KqgEIQqC+iGAoAXwNEd8o96YaIdbybvlXVWu-dFAxOy4F0gqXWIMaWggQxb915nqZJHwMfQYubI1i12FpCGIgqiobZDInaRDDijQO49qcaW8qKmJAUhyGIOyC+dRta6wUtDG7UBMWgQY8pI9q1m2q0VRywGfoztI8F0zZKe4A4qq-gLiqszgeKp0gw+HuALDk4pVDdigh0W0mLjQJdaqBimAiYXTkCJwEIARBVDVRGLaSHnh5dK5qsvdqNgKGICqgicMoIyF01AjzZAsqu2TVm2dcE+DE9DWivkKAZT+ARj3AhiGLOWkpVeQIXa1VDHCXjIuiUETdICX1aqJt0R3WhoY6M4WVUbDFxjAMMUWtXnWlw86ig1GIsMWQXIL6FHAR1CwGO3YjUYuwx+ADYZ5jiA3GJJ9S-oyF0KyqwyJiMb5iNc2Wjwm8oqgGHGJ7Ab3RDnlzfCYaM2oWhozLWvojwvpXR1jEXNQoMRuMMojFfclKoZEI8mRfaCPGGgHxOUqd-NqBE44n0FsFSN4RNQ4huTm90JjMKKxloa3AP6kC01XhwqNrQuiGYNCTHQsVHJejrEQUcPFR+6YCVGIqMJLgvVL4xd4M6x5gdH+Me7CMfWBtAs3BXbDbUoxnHBR3xj3AQMWj+MdrWai+HvClqrwqJDZmCYs4B4jJJEAIqOeaMo9Y9whyDM9w0xnhMRUAPEx3lACTGj4IfAn70ONwFKjjCgG6x5LF9Qo6K1JiSSa+YlRFrKJBkxjMFneLyFFRiEKuM5WS6ZArpbdQtpgiYxlI5Jj5b6nIXDqpXfYExUXJQTHvGLkOuZEO3mXyRrSxHUBMXu8Ym5ek44CfyK2mYUUyMGyaDSxzi6c5Gd+OKY8qIDYVFbS4AQmbIYjWS4VKjXiQ0qNPQZHcU-wnxjiTH4mNJMW1gikxL8YFyr71WdDjtA--Bv7QzdHH6Kjoe-I1rhZQtUuYwnRtMWQdEFoypjxAZ0D09niSo3rCZKjrEGobAdMXNsJ0xkJDXJHIjx7zDyYwUBlWpOYE5aRQAuio2PCmJjvEKB1zpRIqYqoEcZiPAYJmN5AfJIn4OTJjyDpKkxIaGyYpIStKiB9H0qOsKrX1JGamp0UZrP5QZUT2Yx3R+p1+9HWaIPHk1wz7Ka2CMnoWMKt0TCONbGtuiDej26K3Ln5Dd64tNcnlpya3IIreo7nKpz0sT5M13ZPMHo6-uhW8Aszh6IRAp62dBRptBxrA6YPG7q-w2ERh9C3VqxE170Tv1K+IGUjW4jwQ0riM5Au+htSJVKEuNWgINFAgWR7-VH447DS-6lfET76MtJrz7CCISiuUkX5qD0iVRGr7wB4Q+YhCxVF1FzREGMKMVAEeOBga1dSqcF2zanYQy2ACV93YR9rXEMemtZtaAC1RfRJGKrajm1OFw4s11lp6XQwMYGoQdaMENMWhkWIWoWutMWaH5iPKK1GPKoeiNMCgmI1fhroyJPWqPbLXuLQ4kL4iGPwCB-fBshTMiZ6ChoKFkeQVfJWLvD0tppZVjMfmY1+wxSsSmGxjWeoXWlKsxiljCVHKWLBJqpY4LagJjcTHEijpMSiA50xv0C9bqSmJpMUZY3kxoID3OH+ZEssVCY8AamKisTFnbRZuhHwjSxCljq7wEmOFCCiY+BRaJi1fgYmN1oYXiF7aYd11THRmIZ6p5Y-MxdZiwqZgBHH0j8YgKxClNy1hXHRCsZTUT4x9ljsoHQmNjmrCYz46yVj+jFoGOcOnGNYSx-NApLHlKL0sbJYqWRhljwaBWtD96uMUWjEreRdTFcj1uXPpYhWRA0DczH3dC8sUQCQA6uHYSppHUFmKPn1Qjq+o05ZG6VzZ6jiYgWYrVjcGjtWMJMYGOYsx5epfjGBWL7FBotcyxrpjHo5pWNpco5Y9uoWVj8hqLWJSsctY12qgLR0ETGZDWOILMS16-YlITH2JB7fOFiA7Yi7DWOohHRC7JOOTvaDo1juqmOVP8MVY96R6x0JiGHMzGsSSY8QBpliClGuWIssdyYtqxSlj+TERoJwoEdQfaxpWRDrEFdAtMc6I4+GaliDLGjWL1aDE6aqxMlxZLIvvF+-q1kFaxlloMrFOWPLMb7tHlMTZierGexhF6o-CUW6oxZ-tgWNjIgZZaS6x2j8VbIY3RuuhCYzGxjdM1rFlmKCsS5Yh3acNi8jGjn2uOnoYooo4N0oi7R8AhoR9laDhIZiq+HUGRHYeqfBUxSdRbpTMdSWGrlsdvhyZi9WhKPXRgQCUAFypNhbviwqPssTQiYyx31j++FnIO3JtNYuKx4pI5rFvNArMQ7qTSxEVjCVFRWOJUWnQjhcKZjswgtmImbFm4BKSHZjAMD1KO7Maefej4fZim3q1vTVOm29PU6IEwuVE46It0atbScxM2jjdHwC0HYUVBY8x69wkuxnmOj0TvAWlhPS8AGEn9V-4cBRR8xijVOybPmOaDi2TbKBCEMPzF8aXKkeXVASMf5j7gEAWOQnk-HOGkZdjl-5WsJifkvA+eBswCqOj4b0hocmIpSCqYjJLH5UNKMWMQ0NYBB0wrGmxxrMbUGK2xDViEdoCLzWHubY+Tk7VjB7HfUL+sVyYz6xHpidbELWOnsSNY1Ex2XJtbGxA2BsVC3A2x6JijbEJWKH2sxnOW6TViymEtcTHsbmSCexf3RUrFoqJmsfFY2QOiVj6divXVhuj3YgUI+KilLHeWPRsQWkRmxJZjZrE72JDGjYdbmxNtRz7Gb2P8sdvY6+xu9jobr5WOqMXlY3+xJr8DqFKLw31hqvcGBDSDE+FQwIOIQkIsXRPR9hM5byI8wYZgyExWtjrLGFCSgFE1NGKxfljsbHrWOcsf5g19B8RdBxF0-31kaIg9ZcxsiNR64-zocXejWcRbr8saGIIxxoepbDcasjRNJppTSwmvdYmEkgGClX5wlnYcYVvThx3DixHHpTUTaKI4iRxPDik2i7jSJod-dKDBFRcyaGQYIpoSQ3DfaHlj5OTHuHoKE3dRUR-gIvrDWRGo6P6ovSkRGxJt6+rQ1ju6POxuK2pSmiC-y9Yq3TCsOPNDekrAsJNoYUg8jBKSVMoEFpGs5KrdczBSQ95XSXMNF0UsXDORwEiikpy0MA4RsXZKaSVtUpriOJkcRI4vCaev83KFnVhcer3Yp+xG7htHGobH+OKuwfRxn0oM1Hl5CJyHesUr45axnUIWOOYmsN1QFobE1YVRUbG9QusnKORnaD9mE1h0OYVL-We2Ik0wJohTXEmmFNLfuFzDFf7+OPm3tLQvch5YclJreH01-i2-OsA0TiRnFqNFicXBIq28iTjH7EgmIaWKk42S46TjCDFa50IRCyYp0IYB4veor91H7rz-Ry2jqplbqxvnzXCYUSpxbO4k2bRyL5odYfQSaGbMPxHC0OacQpTLxxsi8I+LzF380UhorsOgTiew4gSNLZitvXORzb9YeHxgGkcVE42Rxexd-CYa0NnftCrT5hhtCcJFGriyaGVNV74FU0wWHuWLOVlpYrRxIdQdHE4PzHZjCw9aoMql2hhHUCZsQveQQoL9sKMzLyKHgsg4hiRiQjh5Ge0JSEWPI87RE8jtr4A2PGsUDYq2MvliHLGrEhxsazY1aaxuca+HQ4PNUajjP1hJMCJJGS2PhcRbYsExUViYCFTWNisVvYyvIxtib7EsgI34XKLWexq9i+TG62IJwSRZHFRbDDj7E2hEtsVbsSKeOF98Xo6nT9sQ29L2xLKifbGDmI9sUoohSUgdjVAGr8LJIR6ZC7hTS9VgypaJN0aHYlLRIOjSxRuiXWmmqcDzcdujovzLmNgpkcww+BSlUOHoFyGLVpifAPRq2DoUAHmLicYtjRP+5F1I9FHYHmMZeYqJhsQdLYENFhgYZCLFvRrp1WLGjmKTsTeYlL2OPDnmKRGNJOEF7YfRIuAYeEhgL1ISoAvHSCODkt5LvWuQfJY-lx49jIrFV8ircQ2Y2EB83QNbE0uK+sWvYgOaF70I54DCMaYqq4+lI6rjbuE0ykA+q-ta9OnDC0krQWLndrBYlQRUuti9pBGNoHDhdKRhINjaTG4OLZ1D9Yn-IcRjt3g90CWWtwYpdxVljn7EMIJqqnO4yEYuHMd9HuCIOyOgY1S6Q1R4VqaIlOZExY+CxNhs+9HTGLACFi1EiWpa0RLFxjBQsUatGY4vhilaD+GJqoa+YytauFiBJiBakyMUq6eixLa0QXg7uLWUmm4yixbFiUdIEWNQsWJVPsEty9y2ruGP+GixY2DxcMj4rgcWNosZzUDEaLBisRqVOIZ4YWbEqYL-9LvzuOORFgGdTy6AJjObFGYR3ASmI4wRkaAXrF-PyGsWVYjOAGTDh7GKryLMcu4-dxHJiYbGseK48bzeWVxK7jHASBahysepYj6xPHjtLFIqOtunxRYTxvHi13Gg0JGuvTYv2o2Dj7EEKeNssX9-T-RkDj4bHL2JwcRp4lExZ7jebHiePgKCwfJhYYDjTPFw7UhOoNtaE6k45MTo2eJ6XBSxE2Rb6wt9pY3R+mMx4p+2Qqihto82N2Npx4zV+G9ipPETWMU8d1A9mxB9jb0For3k8dJ4g9xuVDYbFheIXIZkQyLxQXjNPHSz1DultYrwRNbiYzECuJVMcl473hs7idPHNWMbMX24-uxMMIhXFmeP8OCZ4n6YZXjywAw3UFWGYY9La4njgYF6kTbQB54r7+WJ1CD5LELssW24uexHbjxursmiK8fu4yexHHivPEXOnS8dS4xLxdLjevEiuL3cVF4vjxZ6DYvEjeIk8U+ncbx2lj17GCs2VkfvYkexZNjAvETeNfscp3TqxcnjtvEreNJsesQyph3t14dxK9WJ6pk4zLxdbiB3EO3RO8RCkPmxS1jE5hw7T4cTPMUa6cF0LPG0ePRumd4-mx3Mh4CgteLkEY1YtjxzYjssia2PU8TN44Lx+nCZLGCeP1sYd4+kxv11hCTLePh8Xd4iphUC8fvEz2Lh8SZYnLxyndkCb5eMPsQl4zHx89jdvER9328VN4lexInjzCxHXXVkXTYn26PnCqxGcjwlMXj4-mgF3jALhEB1e8YysWnxk44avGf7RZOMjdXVqN1jfvHhAkpqC9YwWRJVjofHteJB8RjYrrxcribLGGeNrCvN4mHxOZjCfE9eOJ8UxnF+BoXjl0bC9RRiNVddf+sNcF7Ea+NorpGgLXx7S0Ya6cHUMWhV4xsgw7wGXEgtFcKB0MWjEKnJOQjBWLS8SOkK3xhDiqgS2+JWcYQ4bFoSVjnfG6eIZcfp4iHx2PiDn7m7RfjmjY9Oq0O13rFLeOV8fK4uXx0ZgQ-G1YPu2BCdT7x+PjTUZI+Kx8bH4usw9x1Q-HQQxylPZ49jqiO1uxGY3T+UcSAmVhgKiub5hmNKEW1w12eo-DSVEaOJPsfW4hkBwolW3Fp+KJ8SgQnSBKPBlXGj2Lr8Wq4wVxGrju3E22JABp2Y+GaRrj63pMqP1cUcCN2x-DkhzEDzw69Ga4vauIOiXXF4QPn8eHY2JCi-iUsGRuIj0UWKc8xY1h+rptZQ9oY8I5vR-3COewB-HTcaPPcQ26Ujs7HSMSo8dEYha2SZDsqEN2NtaE3Yqb2-UDOvEt+JV8eH4jdxiF02pIYL3I8pp1I9x9SoF3Fq8MpNkNqTzEUHQlvqCzHi+pD42gQoHioua+tEGRDY3IiAARVANrK20A7qR42E4LApCrGDn3aUR+BQ4xE60j4EeUTq8dzIejxrdjGPHNeI7sex41kefnj4H742Lf8TH4u++QPjFfGoqNoCbL4vGxiPjo-EsBMqVsp42nxqZY1PGdAgp8W78IPxavj1vEK+P88SDnMHxfASDPGq+NlCEVtf3x4PikvEo+JgfljfLgJ53i4dp32Nq8dtY57xbPiBfGEBN42Ez4-IWIw1tAmr62TTP948gJE8BAfFUBPvATQEsDG5AJFCiybh92Lio7vx-bje-Hy+IE8e94mFSvASWDpnKzsCYIE8WRc3iBPFoChZ8Q4E2tx9fjbvF6bRgnrr49GuZrCqvLKBIFdI-o53xjXjRK4adzqYVDQ3WRRlchfwGyNHEd+wxhxrY0OmGyW22csw41Gh+RItK4gyz9fp-deRxn6NFHG-3W3Eao4ygOCEjmMb9vzBcYCw3axrvwW7rPXAXWMo9WFxtNF+vEpOKRcWk4uq2vsjYTD3vAAyERsEjokriYhF7EMYwUUfBnRfv8khFkuNHkQw-LPhuLCo-HTeKS8XfGReRyP8FR48H3EFNQ4lUeaW82mH8LwEcc54oXxk4iemFAYP1HouImQ+ghjmdFyOMdkQo46n+5d00gnk0PdkbuI-1mwD1C5RTqJS7v6hGu8UD1cCgwPUFCGqoeB63jig5Edb2JlCg9HbEzzQAXISPWH1pHI45xyst8kEHiONbnYwppxkMJ8lgHhHyccnIjpxqcinnEBOJCQQf3LeM2ci4z5ux02LhE49h6BFVrgkAuMDUkC4s2hILi884FWxEeuCEgKEkIStVK8t2kwdhIpoJ0YRm7oKPVbuu0ElkJvb8-+6vBPUeu8EkhxEiovgm2-0HukltOlIK8YLJrgPSPuNRIiGBiDimkFJ-17HjovYHeCwTx5HnxjG8ewEvBxZPZ1gn4uK9-r047se7yjlQlA7zT-hS4n2hSwTNQkrBLpcfNNN3x6VjmbESuKwEXkI0xuZfinyFqCXFsaTAsvUMMxSkYsKK64a1+dYAbsZTegsmOCKG2YhKSzqgS8pugE-YV7EO6RrkxwwnuoECUX-guje4Rj2crIhwS4arosZhg7VcDR9kho0VfzfxA3zN7MpvCOILpOAQj0Ezw26C1ULoCJgI-dBPMAzggnKLZXhrTdZR-7ihXq9GD7tiZRBqhtRZh3ZQ6OE8rckVlQMRDo0Hu5WLCWHQMsJu71Z8FMZyrCccol1aOkYgrpQeInSkYmEFMSdBQjHMb1+fhXAdWgKcNeNHgv1RdgWEhLhRYTgowlhMSwIOEvqIw4TKwnzQGrCeOEo281vUpwllKOPgYlrSa+7YSMK5EkXl0ensZogeYToq6vcIhDhwwfsJPiA9wk01Tqgbl4tuAx4T+lEThLFqueE3sJC4TUwlLhPTCUnyRkgYmjHBbdhOEod-glSg74TSwkJbgOXvJtUcJG4wawkWCIQyv5WDestBiWiG-FmTPoiJdYSl7B7VE+xHt0c6osjxybDf9HfgDOUE4Ai+q0Gjl-HB2PtcVsfZwCUmiH7SzmKqpM4BBcxlzAlzE1KIowXVQh-+OTY1NH4w1UVIG407ML-8Q3GpCDDcVo7KNhrEJN-E5im38QSgONxfe8LTSu2MH0T17Qtxf88E3EJ6I0iUkQvJRkFjeIliCPsEckErWRdXDGSa8P2wgUUI5MJ7oSk3F7ZRX8Wv4ru8NkSGIkR2LX8fOY0e0HriZmReuKlXtQXfiJaWDcCJbmPpruGw3cxkbD9zGKaKkiWtjGSJp5iTOLyRI90VeYl7hAvCUbzvcNFIYuJcUhaUDIIZECJNcRQ+Xpu5rUcwm3+NR4S+EkP26lDmBG24i5cBl7fwedkD6BGAW2CHpdCEHhhSjkiF6RM8iUqIwyJpD9jInI+yXkfqE-uRzSCBOZDyJT-iPI1UJ4qtGH7Q9xpvouFIqiNxCGb5YwO-8jkI7cKtq9H35mRMa4Vy4lE+PLjNsZjmPZ0ZHYhy8T1cg7HjmMt0VLo436jSBOIl9aM9cTxEgGhM3o0T5eDE2wdGY-AieFJlsHOEXEiff2DjRdsjo7FRuK38fHY8ewMUSf+bJ2NMIXGA1NId7cO4gPtwUocdZPKRcEMR24gxDP8U3opKRQ2ctJFVgyzTjRsFKJkpC-uH7GJRZr23e9uSjUoBbgWPlEXpw98BddjGomgQOL8Tn3VqJFLCDQmXs22UevIlUJpoS1QmUuI1CZXeYJenAd95FWdzQgVw-KaJUJsZomcuJDsZZEsSRwQl5-IORI2iczEx6uQp96ImcxI+wmxEzwwY8kVGRuRPPhB5Eh9BgHZjolcrUPXLOEiJQiD4LokGKMD0aG4kKJd0TRE6gNFkiZZhKKJMeiXoma7yikdZE68xsETzIHRwOjvoF7UMw6zc5u4OkOqvkEPHZuIQ9qok9QIgsVkpMyxdsT07aC2I6VhsEySuWwTbHTNMP6Vq0w82RyNCTglziOnETzHXIJIfda0wKIKWAdLE+ishEApWxEO3KCTnTSoJVW9lHErKwRocMQkpBELDiJGHiN9kU6PBmh2MtCnEpvzsFFgsJZBhNimVSPjT63vY40X+A8Mht6viLjke+IhSaItD7Xxi0JCrlFNACRbVwgJGvOOCcaBI-sOnzjBnHfOOcAYQ1K2EJUBo4k1JXDcXv43Kajcj5H7hyjs2oXEiiBu9Nmlaa0ORVuyEvJBTjiND4YqzHiXb-amh0b9DxGshIYHrquV3+NSD3f4LeLj-uBAyYJi48jQmJ2JNCfSws0JOLCLiGTyPaEVOLLiRs8jA4zzyIRLqy4-8cB1QChEDsMX8c7PWOh9LwWIlzROSwcxE6cxM1CBYkTIJ2ia5Excx+0S94G0n13ZJLEj5x6ASvPiCiAxPqJElbB2J8g9HKxIGYfdE9WJ4G5NYkJ2O1iXE6LXeyHxXhHxP1ptu9EqQ22mE-B6SOFPofZA55i2TR8vZVRIzcTVE3SJDsTDolyiPyoS7E81+-YiUf56yOHEZ+g8+62QSf0EMOKBnqw48RsBQTOmHBdjDifFbZwi4YUTKLgYIWVgS428J2wTK7rF9xTiRbQuTB6cSoWGZxJMQUswl0e3P82HZFOMItKPdFqsSERLi6jv1LidzQ8uJz4izXwHMMLfjXEiGY4V1rY4YhLbDg84lbR2ITunEvOJWLm84lmhjb8BnGK0MK3s+3ZsJCCTOMGAuPeYYb-NJBBiTIyRGJLvEbY43MeF28gWHrhxBYabQm2h-ISqaEzMIRCW3IreJ8zCfLRwsO7kRAPLd+eMT2olKhLPiWg4+9mp5D1x6GYOfDlPIu+JBdDuJExJSfiTZg3UJfu5nZG3MNRYXRTAa2GLCTiH0Pz6iYsE6+JOfCPYxZCK5AWuwsOhjYsmVqMxI-iRNg0geVfjEcEwnWYUUvMTBAV+s5km6XnlsQQXAmxW9iTnQbuBA2BlYMMJF5i4wnC4N1oNGEt8IO-jTAEXfXnNljPHdcxoiTmbk0jAiS7IjMJQfgZUDZhP6bo+Enje+YSiEm4ni3CYK4HcJVEBPwmmAm-CTj4mJAf4SzninhJQ2sfvapS-LhDdTd0jiTvWrQbQ98AUwlcX2vCUxo8z0MjCw8IbhJhSa8ktos7ySrmHIpJLsbwvX5JY4T-wkApKVAkBErSYrOikay4yH+Sa2ElEocKSvfBGiNHVj2Ew-2maMEIm7hKQiZikkcJR4ScUn-JLTgmeE5r+ehxQh48F0XCTkWG3Cz-R7wmzWAeSRDI2fuSKTIX4opMikAOExlJJpC-v6oRJp5uhE8JhmETAImcpM3CQfgrr2iXR+Uk22FE0XTAcTR2+jzXA0pIPLm+E7cJUqSXBzIROYynKksGWuKT2UlsWWwicaozgxOqiFcEXEVcAVcRIiJJ5stGykRILhgHo9PR5BihCrURLi4LPQ35R60Tlol2RLWiWMfFfxzrj-8wcRLASVxEiBJqvDjPFyohgSf0wEcOQkSbmgiRMuiUwZM-WobDJIkqxMVCQ9EuSJT0TzYlKROWSCpEuDUv892Yki6xH0ZFIxNxi0Sn-HFf1Z5k7E1hJsfD9J6BmLyNDMgu4x5kSJzEsxOS5hMk352EUY7XGOr1-aPZEpaJtitgEn+GBt0dGkvaJ7kSDom6BIlid5EjcxyAE-ImIJPTSfj7LNJaCT2MEYJIiiWhwAtJikSSXHdRM3odBLXARRkJkok-cLzTlKQxMmMlD6qZ9NxOsMDE9eeWbin6Hv8Kt3uQkvSOFsSH0kbPkqiemAW2JLCSx9EufXRiQ1E86BuXA2El9iIaSQS4yeibtDd0kwQLmCb1Eio+fxsmH6eYNpvtcQqTOUeQZM7zMMtXl+OEvhhudES5DJK+mEJIskBFfj33518LGgDV0ftJK0T3RI8xLPLMRkiNJ59VQEnuuPASVOkyBJ33ijolzpNOiUyYtNJCsTromEtluiegk1WJJ5juTRx2Njcbv4lgREGTcolxROKvrGA0hJvi4vokMoPIEYqlfeeY-JAYnZNBvSQf40GJiUCPuFJRK+4SekvueZ6TdlFhOUkyVH7XeeKMT4V4-pPhkaPo7A+gGSkf56hLyScfE5pJ-VtnMFfG0xYXBAjBxJHDax5YTkyEShA+TON5DJon4D0VnCrkHDJUyCC+zjJIjMbzwvtJC-i-QIAJIoydm9KqkQsTdolbaNjSZIwiIYjE9dFEsTzmaAZ0AzSrGSCfqKxIkiWukhcaG6TeMmRRO3SQJk7MebSDjCp52A70RyIw2J5KCmbRPpI2bi+ks+h1CT30ngQE-SSZkxhJf2dHYlfpNMyU2k6IRKQSOvKPBNUShkEvYJvsT2mH+xJYcUcE8gYhwSigniJIpkESklLJTppSgmE0NuCRUE+4JcXZaf68H0UScnEtimpq914mzMIziXTQv2R2cSXMoYYIvEam-VMxVCMA-jRuF7UV4vB8RhGDeaG1OJ8rm+Ir-etcSvxGmONefj4471ofjiXElS0LcSTLQ9uJ7ziIkFhOJTHiSE9EaxeCI4mpZPGcVxg+CRHzDaQkusWOyfl2U7Jp2URMTDwlRcWWPCd+sSSW5GQsLuIe3Imx2KiS04kWO03iXyEtFxdtCVMHwsI9-uME3ch+SSwMmoONcwZvIy+JjLCn9SVx13ZpgPB+J5a5S6Ex-zL4UljfxEZGTGXYdpL-iV2kugBgWTY2GguGIySGkjnJl2jHImr+P-zNc2YWJtGTRYnTpKEGglknCkY8pQUn46nBSZbQSFJV4A0snyc3YyU5STjJ66TuMkx2OjcccgfjJxoSdYnVpKCyWlI9ERqusc3GDz2KicUHarJ2PC7zGLd2tiXQkxTJf6T7YktZOYSU1kohBAGSOsnayK6yQTpHrJW6Tdgl2vwGyQcE4OJXdiQhRjZLDDhNkglIIKTZwCysmVyWEoVXJslYZEllFzkSctkhRJv6MlEnrZI7iikk1uRVciNEmLMNPEehgnGWWzjv361oTvWNGpIc4rCMHEEwhP9HhXE-N+ViS7skXOMemHYks5hDiTHeDth0Ixo6pXEJ8Y9TEnkYweYe7HJ5hVsgY8nDXnjyaQFRPJ+sYKQl1JXBySEkpCRL1wqNivNBERJpkPMxOiTqQkxH2XYU5lYquLuEBMY94QSxKnEoiROOSoWHpJKPEcOhHI+2SS8j4k5L8RgqExzBjCd1W5tJPaQRnw0mJ5oTuknMwP9odPIwlhIGN66HwlzqSbtXXGJSLDaJFIOPiEcS4inJPUSSYmdJPVCWD2HpJ1SS3VZD8KYJneQyXE8Js3iGjJMzVgtEhgBMJ0fADNVlyKHTfXS8WBT4u7CuJVkj3mPZxzKhqzGGJL3HsE4A5JkYSDwR7JOMMOQU+MJAZjEwmr70SMRqIrXhWGAqCSapOuSax4W5JA7RaNFeADa0qKk55JJ04JUlFUBNSSchM1JAtkLUkjjDZSZpJesJ30jaqG1NHipOpda-hntYyUmwagpSc-0BFJfBSa96mpJ7wUIUj8J0qTSe7ViPEKT1oyQp9+VJwkqpIWQmwwOoA6Ri2v4XhLTCVckpPkvrilSi7T2AiUakt5JwhSXklMpMPCV0AP5JDp8bJGByQ5SVhYvRw84SeUmgRL5SR2E3A4ytDIcGK6KfCeFQljeghTqCBuFIEKR4UnKYhhSNtHGFLXTlHzAlJhqTLwmvhNhScuEylJkESdUnQRP1SbBEi8JcRSCCAJFJ60qIU-9aKRTDNFpFImflhEhzhOETjqFq0nwic6kiDh3Ki3UmsUA9SVp0F1RFESIDGaqL9SX7yANJdETyMkhZO5PFOY8LJpGj2InjpJoyTGkujJcaSDjhy5IpdmDol4xoaSNNE7mODcSgkpWJNqjQolh6L1yY9Ew3JseiHUglpO54WWkvWJJ0jK0mI1l1iTWkhhJoNl8lHhayn0U1E4h+eN92Y6vxIPGO-EtHec2CUCn85I5icGk0LJExSnXERZM8MC5E2Ypk6Tpcn0ZMeOEsUpMYPkTNzEIFPWKQzXQKJrFNV0k7FJzSdvCTBJCxpsEnPRPjcYlIyQhHc9t+EjZ3UyQQItu+sMTsAkQbUyiWa1DRwzuTysmaFOISR8IjJ+HNoqsnmxLtyY6Qt9JjuSP0n0JIbSd+kpR2hRsYLE4xJgcSQ-LGJ8Di+5FWZNXkSnw8DJ3R9KcnoOOpyWkI2nJXmDsCkjRKQyca3Szu2MCPMn8SLZyZPLE9CiBTPincuKsiTcU3mJfxTxilh2NFyZRk+wG1GSxbwixJrdGLErwo0CSmMnvjzOiZZPfRR6WTNckNAW1ydlk3XJeaSNYn5ZKNyef483J9jUqEnQeN0yVX7W3eXejZMlwjXkyR7GKkpEhDhSHppw8kYp9Y9JRJTT0kklJxkT23QMpP0TnckGRN04WO439JGZTIH41MPrYfjfC-JH9Mr8mRuMJieKUtpBmrc9MFGrwMweeQjbJlMSdc7Xv1QyZVRPimNq8vMmMMRNzu2k2aJXMS8MnUeypAURksYpZUEwsmAlKmKYLEmYp5pSpcmWlJlydOcG0pC2D6p4JYAP0vLEp0pWxTMskolK4ybmk9EpgtZMSmFpLLKccQzj+WiJSslmQJHXnuqRkpcbjmSmWxLghvVkqoOHJS2snNZPH0e7ku-xUvDxK7PoM6yQIgihxHsSSHbE6SDyXwkicRAiS1J5CJL87CIkvIJHr9hHHZNimEpYUgmhO3U1EHVWQ0QXYU+B2Yb9ngmU0M9kfb-ZeJjW8dslZxK0SWeI8xBzNCsMHRvhQkcZgqB69fjtHqmJMfEYu1U5xscibD73ZOPiXXEsIUDcS-xFNxPRSYBIm5hsVsCQnMPSJCeE4j2OlgwLCkqtknybpNYJJpcjMq759QL0pGBOtxhFTGgnljxRyYhgtRJ6OSj8mESOt-pofVeJymDqkGqYKnwiWpaCpTSTRSkoOK6iUJk9pJWLDpSnbyLYkUZgkcekH974lEsKcyrUkxHeRudj0I3rF8yUCosWxrMTKHFVqwFyf2U8Mig5Tw0lAlJASQNwaLJqaBuIkQlP8yKuYvQS65ihtB0aIp1tcZaLQS6S2MlLlJuiZO6XYpOWSukJ8ZNjCd6U1maJuSfin6xLyibekz4RR5Sg3BmxJPKblIy3JFD4aEnGR0K9i-8MGmCoj7pGTuL5KakPF4pXuSdZHdZMTDh+UsRBweThZEWswC7Mngv8pUO4AKkhxLIGhcE0PRchSZ0AKFO0gZ7WZPJrfdGklsFOelhnktbJmuds8n7iNzyVAUoTM2h9bK4YVMDkRYgzxJ1LlFIgo7CLJIdsSvIJj1JHr1uz9HobHBkuMcj7lb+WxplsW-QH22bNW8mth3byU4kzvJgWVu8nuHyW3h3E2BJrFT-snsVJOiY9oIKpNc9OBzcVIhVrxU1eJ0stVqmz6T+ZJ9YM0sh9wckELxNwkXaPKTBeOTe8Lzv2xySVXNJJUNSWrbkSNbHgOxHuRcoSEHH-5NzSaWU4ApkGTQCnQZP6idTfXVu5STb4mcSKqSYzk7AezOTQ6H1JMtwjRI-GJUwSb8klHxcwSAUi+Jj+Sr4lUuI70nvIhspB8iVL5wFJXsBeo5gxroTuylgEIIyT8Q6txvNiMCla9WwKfMkoqi-FxfQn9cXQKQ5+LIi9IxVSyizVfkIbkigpMmAqClYRBoKTsk45JL-jozLKFLpUaoU6aqmYTOCkfJJzCcKklbuMRTCwnaFPiKboU01JSRT1XgspLQiSeE61JmASwjGr7x6qdrAcTRnqwBXpv9AyAImAAQwU34DJRKFKYKUFwlU6GqSwimVaXUKU8kmkpLySbanlFLtqSIUh2pEjAaikZNgJkbbwj7SphSAil-hFAqSq2A2pnZijak51IcKaz0JwptKSXCmopIqKdOlKopn39U6mzVUskctwlf4-hS0PEB2KCKdkUmaOthStxFe+AiKUDg-AQFtSkYKl1KyKWUU4oAldSflrV1IMKU7U+VJLtSpCnKpOzqVXUtVJ9YCI6nyJMNEQUUr2pRRTB4gD1LvweXUyVJidT3CkypJS8dik52pVqTp6mcmMaKXak+Qqx7VWilN4ITGsRE4gw3RT38qSJL6KT6k7cqgxT2p60RJ-iYAkiyJ3MSXKnGlLcqcDjN1xY5S5inglIWKQ34fO4a5i3zorFOpJurkiNhSJTgokrlJ1yWuUzdJUejDikFoOOKeqk0tJLRNtIkXFMT0Xgk64ppuTclF3FLqiQ8U3kpcDjnikCnzZceYsayp5fj-MnfFLsAo5U2yJ-xSjSl8xKcif-mEEpADSwSkTlJ8qaD4qEpAVS7SkDvygaYiUmK6yJTXSmh6JiqXnqOKpWySEqn7pJwEXCQuy4RJJvuEJlImzm6A0kpnyFySmxE0pKTlEyO+vpSXzHxgLJOFlUqwpnwtGs65ezZKQ1kq8pHuTlyZZlOMyfeU5UR5VSI7EtRJlUSBk0di5OTNKkSlKZqVTklmpNOTHrhylJwKQqUuaoyGSLV6xg1pic8Q+mJjcBkNiUNIFqdQ03UpeDTh0mpkgYaY641ypw5TrW4eVInSTFk+YpcWTiN7cNPAabw0rOq-DTNil7mNQSXA0t0pCDTcslbpOQadiUzNxBsTDym8TFTKUjE36Jdc17clyZIgahGUjRpZNtlMkgJFjKW4veMp0MTFGkUCKP8W3EPtuNTT0ymjuPuKb2AnMpzsTvcnN2Pj4fKEjGp1+SFk6tJNKPtpUhzJulTMHE1lI7inWUth+RfD3MmBNNyEcE0org3aiOb6dlMYiW6Euypb5S+yn0NMNKXE0n+pCTTR5KjlMjiSk0oBpaTSDciZvjAaS-4Tip-CEwqmLlLyadsU4RpoGDRGlwhnEaQckwpJODSkqm0NKEoalU4TJRsTMn7HlP0aXbvUMp55TjGmXlMGacVUtGJQQjbikYzzzKbA4oyJ5DjuD5CIKaYTsEkcR-WSvykSINDySpbNqpEeT8t7AVJeaUFouQyWdNY4kkO1UqSNU2CpEzCoy68rwQwVO-SSpeeTUKmaJMLyQHIg7JJeSL8a4VJZgZ6WYSpINS7HFmJL9QitQo1S-NDq4kUVNuYVRU8t+F1TfeAd5KkTjdU+2EMVsXVIPVN+yU9UqJBAOShqivNI3sl9UpJBP1SUkGISIaCS00AVpgLR8Kn58MwemPEmJJqKs4knOOMhqRJjFI+TP9LaHTVNHZpVlfHJBqld4lKVKokU7Qv-JtNST4nTBOggS40nGpzNSwClkxIgKS-kipJJNSNJEf5PQoVOPUZBv4dxkEhNLWKR2UpmJhzTBamvkOFqVxPYLJZzSBykAlPiab6jGEcEuTPKm8gFiyRcPPtg3xMXdE8NLpOEFUyVgt3A+yj+1M2sNgVHQxvahPqknPQRKbk0oKJ+TTvmlDOL2KR6UrBJXpTAWmJVK0ieWk8ppYLTNGmxDwZKZlU2bu2VTB26p2J0aheUkyOGjTRmmGZO5KYajcUW5mTbGmuxI4SZsEnFpQ4ibX6B5PqqYS0v2JP5SWqkjZPCOsS0gVeqlsKWkBvkCqZtYetpvtSGxhBAADqS20lFy9ujZskQVNpaYG-elpkdSVsljVMNkRNUjKxbLSD8ltyPzyYP3dCpReTc4nByO0vMYqPwUmLIvpS6GhrVEc42vJFiSd0x1OOsSTK0wnoLeSgq5t5MVaVdU5VpXysenGq-xCcV4kruJPiSQKmiEF6qUPNBtpZXQm2nHQDfaeIjD9poOSgknT5L4qaGpbY6JelxigLMm8FEh00GpYlS7Wmo5Mkqdvk7LKzrS9xFCdNA6VXIo-JClSsknHh1RqX60mmpZOSsanONPLKYZ3U4hQs5WankxM9cmH-CBmrstYd5wfxGQWc2WzB5LD-WlKdNPibgk1xpUpT3GkylM8ac7SPpJDF9w24vxK-zEBokZJ2pT5omRNPa4afqSYI4tS2YFS1KlqTLUrW+qfh5akjrEhoLA9QPIe3QUlh02G1qano6qedaSmsha1IUidskmLpP-8p3ETlUQhqHUi5JoRSl6mAjCo0VmErgp5tTotzr1INSZvU+CJxqSd6mJFL3qT+E2up9L1awm6C2kKZDIpMJrXBpcBtYihSeYgOh6PmjSui3nSjQWXU3Ip4ET8JTJoKK6SUU5wppXTXCnldMqKcnUtxwE9TLUl1FNlgVnU5uppqJc6n8IXzqSWkwup9hTVwn4BM0CoPU+Opw9Sxulz1Mq6T8k38JrKSfCkZ1MQsk3UoFJhsRW6nz4M1EXUoxepaeTqQaCpJ7sH3UxwpxXTTRFb1J0KYhE+2p+3SsUmHdMPqTN02YRyBM73FnJMFvJckzupQARtUmr1LF5grpMVJV4Sh6myABHqXIwsepDPjqukKpMOgejxBop6Mimilt2MvqeBwwiJHRSdFwRERrdGREuBJv-9KIn7YBfqbUUYYp79TBcmxNN+KSOkraJnhgo0mglLuaRw04BpmlQD6bPNLvaeweFOA2+5-IkYJy7aTA0ntpUVTUSkb+MQaTG4+KpRxSrUAnFN91hg0sdpgzdRREqcyxUPgky4pLuTUYkWNLDHir0xtJ-piTImTmO2PvzUz+pmbTShbCPz1KaMUvNpzlSC2mXNKLaVVSVhptzSvKnltK9Cr6MDJpoOismmLpI7aQFE-npgjTYGm9tJ7if209cp-zTEumSNKUybiUkK+xWDpNz4CK6aXGTNKJjb58pGbUApKRmyfcpBvpKmlkJJnaaVEmrJ-pS8qlLtMKqQZkrkpazCeSllVJIaU+Un3JQpSj4lqVKJcbJox-OG8irOnhtKfyWzU3HBEmdhomIZN8aUqU9h+2QjVSlJtIEkVEIK34YTT9ekRNOOafu0wjJubTRclC5O-qUw0sXJVGSkmlM9Nt6ak0itpZRjZ0kzlJhKQuk4tRrvS+enVumdKWy8L3pifFfmkwWj96dFEsppr0S70kH0JZKdQk6ppBpRamnd6LDKY00uNRsUCHTpB9LnEjI0oqMcjSNMkR9K0ydNnFMp0G0pMnIxKEEar04ZpIXizGkwLxs7KQ0l9BJnTFOkilNL6VovFTpO5SKynMSKrKaxI5zJ1YMHbL2dMeIVs0zzJFyUdekPkKfqeE04FRAWSjelRNKDSVQ8Gnp0TTJC6jpJ4fprUCfpZbSp+n29N2CM7ojnpVsg9WnzlKf-uFUz5py5T1+klBPdKb70vLJpTSiYmuvCV6dg0-KJ+-SxMn-RNWvLEVEqJFCSyomFRPD9hn0ufx15SCGlMJOKYau0u6hZmTHylNtz3aVwkw9p+LTPymCJIvaXONBS2DVT8glktLESbe0mgZVLTwKmi-3myXHExbJsMt-clJh0yCcw-DbJOeS0ckctPIRs1vHQ+UHS7JowdIPeua072YlrT8ZbbVL6ccRUm5WxGCMOmN5ICtlIPPnRuIV6TahW1-ESnIqt+9FSW4mMVPVaT9k+Wh3iTK2b9MFoGarQouRvscjWlzxKOLpDk3axU1pBKleDKItD4M4Fxa+Tou7iYNdaWjkkTp1jsm5G2DKmqfYMlxGiOTEamdyIokXJ0nJJvcji+kryNAGdQ-eJxWlT78nqdL8us-k7TpEH8CWHGVLjaWZUxNprOTAYq1Wh98iKorspPfTu0l85JBaQQMl-8+AzcBkybyIGYJI8fpbDTmen6kitKSh4PypnOVXjjNdLKQmrktrp0MoOunIqEyarz0oNxK-SIqkcZKF6auUtEpovSDcni9Is6VWk0dp5xS9+kVNMhEWn0iDaQgybclMlJyqfU0q2J7wBaEnslMRaX8HZFpWw9UWl-9MkvPxouPhufdlBmWDLqqbQ4jQZ9Djct46DOyLle0shBT6MQMF9tIroC10k4ZiaForbnDOlcJcMwapIzDU8lwyzgqcy05RJrLSJMHstJmqUc2Oap-sjGaGYVNWYdszHbYbU0VuryRDtJEiYvsUorS-BleVxuyRL-cipTeTbElkvXsSQq09VigSCLErBINVaaEg-EJpHT1f5JDLP7h-Il6KrXSiRmqtJJGcKMZ9pLHTKQmZDOKGX2-fK2duQuRlXFyY6LyMhpYBTjoklG0IAmvEklxxGOTqhmTVIk6XDUqTpCNSO5Grv0JyWfkx2hhZTPWYBtOsyVBAgPpCzSvaFLNKcybZ09SR7KsJx7xtOsweZUn-J9jS2okgDMAKWX0keJTEiH8lV9M06ZG02vp2f83MlFcIwIYMktlxPd95VECXz2eh506vxSOCFbEn5KfdDgUvzp6yCd2EG5D+AIm0gskL01gwnLrGhiKN6aLpyrCvq7wdzFrtQU-3p6tTm0n0FLHWtJk6wpw3SO6kMtNNRLl002p1fUE4BPdJLqS90q2edKSyukfdKTqV905lJXhSjunp1NzEXV0wFJDYTKUnD5LBSXD07CoymB0TDNEAKwBEGS4Zy3S0GmrdP66V2E4opE7TSinbdIPGUuM3ep+hSkelTdIkKcd0zcZp4s5unndLB6Z+2Q2g1CowKnQpJPgSD0scZUzE7CLBwOYasN02HpaKSunGxFIm6Q2EZHpU9STCnTmiYsel0-cuJXTRxl-tLgBg9026AM4zqUlDdJ66dBM+HpcEyVxmeFNuaakUj8Z7vdTOoZFLMKeKk+epVfUrxkLdJXqWXAXVJz1JbxkiZM3CQ+MmCZ72TCwnwTPaPmuM37plEzZ0HNbXR6R21THpIHDselmcPaKclYG+p7qTovxE9IfqST0-opVET0UkpHnMHiMUhrRpvTTXLD9OWiSaU6YpZpSbelkDPuadP09wIoDT-KmZNMX3ErgHnp7zSNcm3DK1yfcM+BpjwzimlINJeGWsvYtJaDTTiky9I+GdrgxDhObTFem4NOSqbWk1GeRgV8GlotIUGUfVe5wbaTOckHNIHSVRPGhpCvTaekxNPOaYlMwgZ9PS+L6bDMMmapLGGAuwyV0TY1ETSef3Z3pcJS3nYbFJuGYwMyKp8msRGmsDKeGcigDgZ25T9-GG71aaYekvoGhJTw+kwxKUacmUmwhl6Sson9N2aaabvBPp3wzyokYBD+GbpHW3JgIzD+nQeIkGY1kqxpleDCGkjNMeKYKUgAZz5TJmno1L9GepUoAp4Az6pm9DI6SXjUrpJNfTOPaFUQQyW8Yxvp6OTlSnjRNb6RMMk7W2kJBfik9IzaXMM3nJ2AzAplhpMH6SsMp6ZI-S9JlpgwMmYxqSfpxkyKBkoeFL4tQM8YazGTsmnbmM7aaVM7tpXzSHJmFNKcmbFU9gZrkzOBkv8K+GZN3caZeVTj+ltk0oSYNMskwLdwE-amNKkaY1Mu-puYRs04KNKf6UmUijxOmS3+l6ZI-6XGQ+-xJVThIbtRyAybEhOxpFmTTOkJjIHkWAM7oZIbT7MnBjOs6XpU2AZgbdq7zZjOvIUgMtUpkwyK9jsuLTaUgUr4pJYyEplLDKoaXMwIdJqwzUpmFwxhHFFk5Jp30yWekPNMjOo70znpRpp-xksKkAmSDMt3pYMyBekQzIqmT80qqZzkyxekSNOHaW8MsJ+BCSzcltSPtLhZAsQZ7JwoWmn9NhaayUkEZBVTJBm-9PiijIM4NB00z-0n-9IL6RM0hEZ7sS++n-tJEQUe0lEZv5TNBmcCjNkSe0y+GlsjTgmtVM6qbbIgZhHzNdZkZrX1aWuI27hQb9YhEwVLR-ky0zPJQHTwBogdJdGYyM3B6zIy9slOoVcGSCE7S0MdkKTEUmOoqUAmfouVTjYQn7VNIqYdUnumniDGnGNhx8Qc2HbBYUoz25RvZITQnYosVqCoyaMzMVKT4n9k7VpL1SFGxrMS4eukMlVRqEES5kINXfGmaMzxx0soCyRaHycGfNUlwZhys9EkUxJb4S2HHQUqNj7R415L2qVwjTuZfltu5ntaN7md4gsIZBkiIhljEHFoXRU2CZ9GDiOlWZKnmbzLQFWEEjokGcoGSIkPEiZxYTFV5mKPWb4YLMPX4xlkjmHgdJPEfKpVkZi1SsKlrMM1aI-IhpYb8FF1jhy2QyRfMrb+JzjhRlStNFGcEMhORVzj+5nTF0HmbMXRxJMoywq7pyNuqZnIjw+Soyc5EzzL-mTq0pb2Wcy5DJALLBySpaOoJWtDTWkVrGhVKySJp2D-SrV7WjNrkVb-euRCST-mFidL0Qc6M0hG7rTU1LO-y9afbQr0ZCLCFOlTNNWmZ0MlpBdUy0+E8Qj6GdFdWDJZSS6cnhd3fyUMg3gehnTh3x5jOPQgC0LvpnaSjmnzDIemYsMhWZywzkpkyzKASWlM58hn0z+4lGTPVmSZM1uaWsyh8kS0EVyUDRZoghmiDlTE4GPGVP4gqyZIyl+nXDMsAnZMl0pkMzKplFNJhmSU0uGZGizNIm2zOV6dSU4hhhZ0SEkCDNzcdbkkaZAIz52k5LImmfC05dp7DCv+mzTK4YfNM2oJWvTGZlmgLmcuHM9PJkcy1BnHtNRGTj-dEZCcy-C5JzIDidbI6TKUeT9ZB7jKVyY+M4ZMR4zU4AnjIVYUn8T9pJgzdLYUjPjGaD012RTwSaRlZ5OA6fSMyTpFczrWL00Mg6Ty04vJDlszJoezAiSiYsDdwGWVW5kodMvmU4w3BZZziHlZijOjmDh0iMeeHTpRm0YPfmdcwz+ZTSTv5ksYNYev-Mkw4AyyAllDLOUoCMskNIYyyvcHkhMCSfqMtjpv1Sa8LNTT2WV1RdC0wRQV4nGtKRyWJg8SpZcyt8lbhxhqfvk8uZMiy8fJkSKaGcjU2TG3ozD4n5zJL6YmMtmZ5fTiYlhtJ2meAU0WcgwzDKnDDNJqSZU-8aYwyjOlU1LzmRMEwlZrMyuhkkrPPiW40tMZHjSs-69JIFmauw4rhZiyv8z-qNc6UWMnnJtfCyhH18Jr8eWM8fCyqoqxmS1JrGWjgyio0ulz7AyiQvkVB0GqGmyT2xlfj2ywbskkqpMYSJGl9jITCfFom2w6rUMunh8hAmVhMpQEE4yjygtvRYmYV0jya0PScilETN26aPUviZOADvCkbjKomUqkt2pxSiL0hMhGOgMq4I-S-w4LxkL1JvCXd06RhA3THVn8FMqKVxM4iZvEzSJnJFLfGUYUoSZx4CRJk-KPm6UqaP8Zwss5ynmcJNEfOMlgpt3T8sgDDHqoexMp1ZM0cXVlPjIq6S+M2VJyayKJlerOEmXWElCZmRTHq5ATKvCZhM7Lp-eMcJkXIDwmTBEu8ZUEy41murIR6e6spthLVU66nXKK5kVSYltZr3S26nze0LWeGs4tZr+IoImQ9MzuOWsudZI3SK6lDrJImTWs-epP3TJ6lH1OQmSfUjHpZ9THAH+pMdSSsJK+pdqjOikdykJ6Z6k6t03qScDHAyHJ6fLgt+ptrinKnaTPN6W9M3+p9SBGelbDLVmTsMycp7tN2enmTKd6ZZM7npwkSDZnL9OiWWVMu4Zpsy+2mb9NjsbDMq2ZKDTJekeTOl6R83WXpPkz5em9pP8mcC06WZQUzxeG-WKkGWFM8ZpQtjZoS69JmGbdMzAZ8UycNkpTIcWfm0xhpukzv1lx8xuaV9MjxZAGzOGmiTBYvNW0zJpnf9YSlJqPx+P7oo2ZHvTBelwbO96Qhs-XJNUzklnY1MD6dGUhKJ0FDm74tTMf6SX7EmZ0pCPGZdTNj6aAMePpGkckZlnlMEGXksvRpbszDGkO5M9mct3HGZGMTMynf9LR8ZyU9rJNSyd2nAZNmWR0MolZ7KzkxkV9OKSY5k0pJO8jNx4IdPpvoqUk6ZzfSKfZCzLb6eqU2q0mpSOXESzJ1Kb30ht0dGzZZmDpNTaZpMi3p6wzMIH-1Mymd5U1npaSUEckAzNeqXxshfpuvSFym2TJg2fZMsTZG-TzZmJLJcmchs3fpCMyJ2kZLPEyRXNVGZXcRU+kYzPD9uGUy-pWft674GxMbvqpkg26nTTlNmR9IIMuH7erZ3-Ck7Z0zLukbTMzdpigz+SmVVKDmb-k4AZrKyOok4kzvyZAM1MZ5KyI2mUrJqLms081ep0zi+F1i1L4UKs2Dm7ZTopnptNimSzlKWZtGynFnd9LlmfFskXJX6yrmnEDJlqKQMrKZQFhANmiTCoGSBs7WZ-tBM5lGDJyacJszNJnvS4llmzISWWI0pDZALTXhlXFLw2Wds8dpHEyTCF0lKdmcbEvY+wgzn0mnlNfSXVkkpZmfTP+lrtJz6Ru0wHOE2yKqnwjKUGWHMlQZTSyeEnvSw6WY1U9qpYeSr+h6DIShsUE9S2Gcyc1m6QGpaTGNSCpmgFf2mdrPUQTuIhCp3fckKneyO2yY4MjZZ3LT4Fm8tJ2WYkFEdYjcz9+yVjLEWVgshxxOCyAhm3ZOlaVcshNCcrTEXJkLMuqRQsyWhH8zPsl+jNeWcmPWeZg+TAZlyeUXmbFlYuRek0bBk4UB7DEq0aFcm8yiSTbzInHlXMzZZguztlntFzFUoCQ8vJ4A0z5lzMKl2eYkiVpdysb5keILvmSdU5EJj8zfEGkLPaceQsh5ZPEynlma7JI6Rq0xIZ5HTkhki2EAWWrQ9hZICzTdlGZVqmmcrV6wHB0vEKpSR3mfzsuBZOcTa5mWIIPesL2Q5ZLOQhTEtzKIqVdkoYusuyRRnnOIIWZc46y6L-Twhk-iJfmY3EiRGjyya35xDOdjgkM0JxWrTGFlzzNFRCwstIZRuyMhmgrLhWVws0FxmCAjHp3wmH3AIsr8cQiywal1yIhqX406SpqKzZKn1F3EWVisj0ZilSickHxKL6QSspzZbKz1FkybKDGeS47mZyzT9KlE1I4kd1vFdiRiyzJEmLLycXtss1WKFI9elWLIN6RW4tmudDTnpmOLPsWTOYlxZ3N83Fn7eDS2RrMhiY5q9i6m-mjWhOJoxFQwayV1w2TOgaSJsk2ZcRV4lnQzKB2UksirZ8MygWnvDON6bwMxGZ2bigRmPpOT6SIMxrZzsyFqGTTPM2Rr07PpBRssdl7My3aQzM+zZ1Vl6lmE7LhoTQ4r9BpOy8lZU7ItkeTsklpqcz4Ch2yLnjg+0rOgMByKGLkjIq3pSMywZnfdwb6IVM2yakkhwZ5jY7dkC7IL2QfMvOJxTjSMTVel8OixsXFx5FpLsm7MKIwZXEhvJ8uz69nN5IlGedUlXZ+HS1dnNxO95NQsoJxyE0Y9m97P7ycSEgfZOaFIDmsgha8HIYYQ5wKyp8kcLIhyTLfTVoyFDPpRB4WtaOiE3reolTkcmCdIkqaB0yoZy4dd8lY5LRWdIsirKsizPWkxJW9abvskzay0zhSlzbIKSaDs0-Z8wTuVk2dLOFDp06Euayzd9EU1NJYbGMpmZs2zD9nzbPRYfM0raZOlTz9mhjN5WUUciX26BD2IFP7I6dhx-SjZx2zaJ5RbJEvqLU7hYXBFm5kKrPlWavJQLp8hiGEZCjQ89lmEAY4huivSlGrL1WZCM2MIPYyNrBzHN1qbOA39o250QIkwpI7WRGs-+kNqyD3B2rOnGQ6sqHpMayq6mDrKrWeN0xNZjtSBJn7rL+6czw3meO4yBUnd0Ct0IceZ9p9HSLlrSeSBMPY-NtZORTtjmLrLX3mWsk45o9SzjkMpM+6TusqrpdazaimprPZkRV6adZr1SdZn07P1md10rIpvxzgfBUpL7WVDs8VJwJyzamgnIrCUms64503SoTnLj2xMbRM6UYaEzK7YjjMtWWzsidK3aylqC9rIBObHUgQpWJz0Ul0TMuOSnUiE5adT66m+FMzqTPUzNZCayn4EWrKy6Tsc6KWzEzDjkrrPXCYCchHpTJyO9ksnLBOQd0xCZB6z0ik2pNPqUBwm2pEljJJnfJ2kmRnwWSZXRT5Jl3rN6KUpM9AZT6zVJl7MBBQBpM67ZBpSGNkXNJu2Zb0hnprGz3FmPbMcADlM0SYZkyDhkWTL5fOBs1NJkGyolliRJiWWv0-7Z8GzStmoHPK2SDstyZcei0NkREKH0X2bD1BdiyuBkBTJjOTZsm8pRmT1elyDNs2djErABU+51ZyFjMJgeKs8Mxtiz8NmvTItOWb0xjZdPSlZlW9LtOUAcu3pp-sGFp5TNtKTls6MxeiihNnQbPBmUwM-054mzAzl-NOB2f7062ZsmyOtmrgRD6cRAnrZRMze77KNMW0qo0iShWmzCEkMnPEavwM3KpvwyDNmztOhaSGU4zZdKC2wBezKmmRZs13Jt5SOKIJnM9ydNsybZeOy4xmWZIyOU409mZqnTD37aLMSggNEwmpSED5SkN9OWZE30jZpzN8gtkXTIMnoWGF8hr+zucnWLPumeJI7A55py8Bk-7ILOSWcw7CppSMplsbIdOd0AJ052BdR2ZZbPnmYVMvLZ9AyPmnNnPKmUgcgHZKByOzloHJDORgcnA51WzE+kSZPJmUGUozZKYCK5otbNvcW1suKB1WzOtmJRO62Upsoc5Z-Nn+m+e1vbvhctMpK7ShmkVLOs2cRsmEZ6LSBSnVLPxWSysyo5mRzKtmSlPc2SGMzzZ6QjaykcB3rKWz-RspJl4dtkYZKc6RmcvZpWpSxVlfnIlWT2kz-ZMWyMBlxbOFyebo605SWy5mAqzIe2cAcrxZVkwnmlvbI33GsxT7Z4lU6BlLYIYGUhc2DZKFyAzmA7PQucGcrs5WRzdyklZMnOZks6c5VpCPomVZMIOYjssaZemyUdmmbJtieQclM5iZz12mhTM4ueFM-Pp+Oy30FIjMbGtYMiVirSycglDZMKCUw4jg5ad0admFbzp2YQyRE5IhynZFiHOqCfBUtRxLrTVEmrLLJqXBmeQ5+ez9smO7MPmRgdUXZih5xdlf5Nf7p7s8VpxMlJWkXLKOqT3MgPZfcyg9kDzOeyXrpEeZUVt5Rl4hMnmXQswkJ9hy2Kl67LhOf7QQ3ZmY9jdk0blAWe6uC3ZPMRT3j1tBt2fp0iumsCyqEYO7Og6XXMqmhLuyT5mItHd2RHI1Hm1TiO5nnLLIqXXs46pQtDG9lQJWb2SHs6beUQz-xExDMsOaNcnvJorS+8lp1IcOTNcv2Qieyl5k39yWuansyhGz7keEZZ7KgWV3pPnZu2T7dmKHPMccoci-GJeyZTGfWHL2fhI7Q5F1yr5lXXK7mX7s1fubji1NnYeJIWYNcvzKw1yu8kfXLuqb3k+5hP1zprlJH3r1EPs+a5mVtFrlj7KyGRlXJCRzvxeFkdNH4WYTM+fZNrSbRmb5Jx8iisvfJ6+ySx5ujMHaIeHU-JLQzz8m8XNJySzMqo5czTGamhtK5WSts6vpWnSwKEFHIZyXSshkuDKzTFkWVJQIldss1REWz3Ok9HJ4GX+cpKZlpyNLnSaP-2RsMlLZYFyjLm-TNYPlW0mC5kgonjlSJMueKp8N45E6FYUhfHK9OUgkq6Jvpy-3zMDPUthJsg4p0myNplGvGKyUh9Ty560i0n4w7IhadO03RpC5zCLnSUIDgaucszZ4IyRtklVOoOf2AmxpdBz2El1LIHEW+UwN+yIzWDkpXP4Se0sku5CUMulnDZPGyQYMxIQ5KhnjkrOFeOTwAAOpFEpPjkTLPZ8SjuFPJjmyrVl0tI52aVc8Tp4Rz0Vka3PWWTDchQ5tVz9rlF7NAZgWSVJ04riV5IhXG+6Ojc9uZmNya9l4LJuuT1cwK2FBUwJrnMLD2STclVpHMsJ5kVqW12QrQ+PZPAVSZD13O9sHCwd25XX9VWpt3POIIDcw0EVITEkkmtONGc7xaJyPYYwbE0bHnuTzc4RZxtDkKkNyPH2TJgtfZoiyzf4i3O3iS8SZI5iiziclS3MvydM0ksp5nTBLmWdOEufUc0S5spSQ140rNjaXfsjD+9cdv8lkOKAGSosszpQbTAxm1HMWaUg841eeizNq6ssISnvuwnmp+CABNkZsRimSRkyTmp2ypVlljJPLPLU4zB7zZqxk4FIC6Rsg8sqpuQ+HjQPXVUtPEuWWWqzexm0FOndvwyA1Z2qzPq7fjx39sUQ1xZQPTvjyUnKFOR16PY5a9ADjl0aN4KTHUry5pxyE2AJ1POOXt02U533T5Tm3HJmkcfjB4501U7DD5eFwmROhdswtGRQ1kMTLyKWoUqNZxxypzk6POvuUMs7E5y4zDHmrjPImZCchtZaaym1n4pJJOYaI1IZ3xz26lKPL+OWic+k52jygTm6PJ26fo8t1ZrJzJun4nPfGf486E51QVZ6kt1LzWeckgU5rBTu7ldrIhwT3UqIpjyTnwkYnJh6VKciPZGKSknkITPZOeOs2rpX4yeTk-jOrWZrwsOpTRMF1monJFOXW0mfGLjyYnmSnLieR485k5MPSR1kfyOXZHU8jCJ6ayj1liTJPWQYXaU46pzcZ5uALx6bLKAnp+pIFJlqMANOY+sgYpxpzRI6ERNOad-ss2552zWImW3LbdIActEgttyqzkBC2A2a6c0DZ7pyUIDWTMiWT7cjNJ0PchGmtnJK2U5crfpnZyd+lFpLDOWGszyZGGzvJk+u0ufn5M1JZ7FC7ZlRXN9mW7kohpefTMWnBzLI2c+PLSyhpy39l3TNUuQsM-M5+pT-zn7PN-2c4s0s5wJTyzmnPMrORQXAeilGceNlO9LrOXw0725y6TDFGIHJD0ahckXpFsznhnoHJSWTiUuTZUhCutmKbIEWa1M+Qh7UzSZlelw02Wo0uPpkdzO9FpVPpKTo0jXkhmz0ZkkHItEGQctO5mBcaZlgvJDmXCMwAZM2y8Hky3IEuVhchW5lfSlbnpjLW2cvgoaJslkfGn3nP82Y+cwWZ6GSWykoDK2PoqfIAhuGSkXm5nJ-OTgMwC5ptyizlWnKY2bds1-WJzyLSkcbPS2b70FFxjtyk0lAzK4uuS82y5xsyWznFbJYGW88xDZGFzXLnwPKFeWU8y0h2SzZzkunUG2UOMgxpRFznwYX9NIuck1Y5eEpz4oksvKouWy8wmZHLzUon0XLInoxcyP2BFzpXmhawWOXL3Cg5qZzmon0HOZWdLc485ynTTzkQDLU6dtMs7RytyMxnrbIkues0m0+22zV4JP63kuclgtAZGzzPznv7O-iW+srSZ-8TP1nOvJtOQzEkgZf6z2NlFaEguZrZO5xxLyeNFWXIdKY2cn05hWzYlkhvMDue2c955EbzPnmMvOlxNwMzBpnwycLkDTIleSbEqiYCdzxXlw7Pyqancli5SLS1emDXKqWXKPOzZudyGDn53IaWZ7EvFpxOz5K7l3KJaWlc0RJFdyuDnXtNDiTXc0F+X2z27mkdlkSV3cqk5LOze7lPGKkOXYMhkZlVzvGzVXN2uXDcnn+wuyKG55DL0xgUMi4otow2rlguW92b5bNNmt8zcbmgTWIWRv3J65-iDt7mdOMqeQxU55ZTFSJrksVKmuc9Uv65urSYPm33JH2cvMrw5M+TuFkINXyGfNEYVpndwv7mL7JEWcvs41uq+zBblAPJIkdJ0sW5XfEIHl77LSOe0Mwlxzmzj9mh3JTGRecrTGuiyvNlX7NZVuH-Eaukf8DOlcq3GGW0cn9ZTk9DtkG3OLGUbc895aLyHXkfrOLOWsMo55NAC3XnjlI9eSAc1g+YBz1ul54XJqNwyY6ABFBbHk7TDgOQI037ZomyHLltnLDeZJsqBRIdzm3mbTPDuaC8lKpMbzsLmw7Mhaf5c0aZhSz43mLaUfeaFc8t53YDX3m6OPfeQWUtM50Ly4rmvlN-ee+UxK5BLSgPmntLLuTHMpS2WIyBO7Y0NxGd70yJEpGhrHldRlC+dqCAq5dwTNxGgTNxaatkwDpINz0MzlDPQ+UPc4XSI9yark1zKUOW4M7S06ZgTDrtDCd3mIUAP47U0F7modPI+cNvAw5t1yQhkb3JRCVvc1XZ4ezR5mtxPcSd9k5ap9Cy+9l5yND0Z18y3Q3XyQvlzhOH2Qtc0fZgnz2OnCfKW+ehIlGIq3z1nFe0gRyR60+FZ4KCyhnlXLhqZEc1OO0NT5PkyfPhqU60rfZBOSd9mqfNSObg8laZ+Dz6akzBNJcZzMs-ZuRyeZlhjLVuZ0IjD5wdCSjkLyLKOQ5so85-FyTzkcrKKSWpeEpJpDzDPkDxwoeTAUz9mToTZXp81M6OQw8mz5PZS3yHUgK86dGYkt8lYzOHnzJMWSWyJXZK43zdXy+LEniarU+KpKxyuxnxdLwiFI8w4+KrCV4EFkJ4fvY88Op7TyhXom1NtWdwU3MJJTyramcTP6edxMz5J3PjqHTGPMJOTpgraqvJyGoxWOC5hIY8ASJQHDWSxhPPXWSic+FJzjzV1lZvOtqfr8+NZqqTqnn8TN8eRycidZKSy4TGwnNgufCcvK5edTzVmC0TyeYh8kCp4Bz0TlrrM3gX2ExcZIJyvHm4nKuOb78sZ5iqSJnl5cKD+SAQh358fybulq-K7qTSc3upRxzXfmuPNiee48g35ehSU-lsnJSeSmstJ5RJyp1nBPIrWfRM1X5jEylTSdPIEOToOaJ5UdznVkVPMN+bhfNLyJvz6-lm-MaZLaklU5i+iJnDnrOYCpes6iE2pyb1krPL1OeRE9Z5Sp9fUlbPMp6RO8vZ5jrzzbmHPOxefL9UC59pyznkEvMGJD64-z52sybnkppOn3AG8xC5QbzkLnUvMcuWhcw95Llzj3mBQOZNFL0iM5akSozkxsPjOZgctJZxtyNznlLL9madU--5mvTyvla12X8lFMuh5R2y2flfxJo9rs8kfpQ-Tp3lAXK24nOY3F57ryl3nPbNZ2GY44j4+UyekSArMGrN9sps5N-z7Ll3-Ji+Q-88N5T-ytYlRvJ7ORRcvs54MTLM5h9OU2XRc1TZ56THCa8vPHOQW4+2Zb0SY7kVZIyqfHclPpSOzasnFLJCuU7k595EIzivm59LpmbQc6Zy9Mz63nQPNUWVp8zqJiXzNFlHwjbeRp0nlZC7C7aRyWT82YXw3t5mzSTXnoQJ2aX5zd85rPzP4kgqN7KQP0+AFL0ynPmKzOAudtE-f5FZzyBnnPNShtBcsy5+uzSXnAzKuGQ88ldJf2y93lHmIPeeQCy2ZmFyT3kXvLS+dG82O5LZNE3nBlKEUmf0gGJabzQATYCLxmf2cywmDALaLm-cK5efjcsmZpbzmLllLIx2QUbMbZ2Ozs7nSAqkBb+00DJTbyKflCXKp+R5smn5YlzVmndvM22QFsh-Wz5yrPlGArFmbZ8tzp9nybFm2vMemdYC+jZW-yDnmbRN3+dc0zz5gDTPFl23K9eaZcq5572zfOCWXOe0dZcx0pBWy7LlFbOi+a88sgFcXzNyk7pJP2e5ciO5nAK+Bk+XNq2Wl7LL5BSy957LnOBGSncgr5ogL07mVvNKqZICnHZ27Sv3kTYwJ2Qlc41mSVyM7qY0NjmdSqeOZ9XzE5ngfOxGTe09r5BRds1mh-LeaTnM+D5pPz8nns7JqCaZbfu5SKznEb4-MvfFh814xc3z4bkLfLYBo1cwoizVzRMytXPOuYvcs5Zy9yurlUfNccTR8-q5hNzdHHE3KY+ad8rvZYSDbDlkdIYWTd80DBHzN6bmHmICedzFZa5m6FVrmpNDBxHmcKb5jRcIOmj3KRBbh8p3ZR8yRAzHXPy6Kdcv5hpHznEHbfKrifgsvb5hCz7rl9NUeuUTc-DGJ3yRrl73LGuQfc9j508zrvlfOMT4obQRkFw8TBMmYMlZBReNaoWECziljc3K2uQiC8Nmeh9NnF4fOL2dXeZG5vYRUbl-3N8GVXsmXZehzAhm7fLXuSEMohZxIK6PlKgvuceYct65fC4rDltxJsOT3smkF2oLu4mJ8QAmVxUjw5PFSmbmGjN4wcJ8tm5+7YOblJrljmjnsyT5AnSo472tN-uWIsh0ZvMy22L5guAeTD8xoZ2+zZOltj1aGWjU9I5ZPyygWubNJWYrc9t5Wrzn8LL4PDGav+DB54wi2YHPxOlYYZPbS5ItjhJEnbIc+Zhsk3pm-yXPlOvKQBaulYtpqAKvPnoAs42WEoh25rgLo8kUYGt+ZtYQN8sSA72YEAu3eYsC3d5ywLQ3mrAuDuQy8zYFyXz0ll9TJ02Xgc5GZc5zXZn3vLrJvl8kQFOQLKDmdRwI2VICgcKsVy3YnxXNqqbV89QZTXy2llS-jYOZiMkD5gFTgMFdVPpBVb8x0ENvyDa4bgvt+bB8wV8oILmZlzLNPRtSM4uZY3zr6ZC3Md-jAst5ysNyx7mF7Mu+cO0aCc9eQnQX5uDlagKMt0FNTi8QXXXMuWYYc8UZLys5f5HfLMOSqC0m5aoLPrlc0O+ubNVX65NNzfFkSYFXBSqgUqeTel9QXALMYxu985+5H2Iri6L3kPsJMsQeoIRyEVlhHJhBfxjAW5MRy0IX4YMLBcfk2VZKnyJbl4rP32XxczT5R+zFAXlAoQeZUCkS51QKUHntgo-op2C29+lNTifnU1OVeY28uB5aryMfk5HM1eeoCy4hfKz6flE4Mc6b2C4LoH6iPinKXLHeaCojdhttiBjlm0mGOdWMwX59xUjMFshFD6vn1H4oHs0oumiPJ1qdL88QYSxy27BS-NkeXaItsp3KTZ1l5-PnWW38vQ4qjyKkDqPJ4KdEUyCZhEy+-lV-IPCXictP5NXTxnmBPOMCU086AkvJAZsDdKK9YDxCqm4WeBM6C5-LgiU78rup0dTSnlx-LgiZWspP5z4zq-nJPMqhSj0hOC34zzHk51MBBbGCpbp4fy7IqR-OUeTOyKJ5g3T+1klQo9+Vusvk5w0Kanm1-PrWZyck7pcXkzumTQvDSOm88k5PXSuoWPHOOcotouk5K0LQgVZQo3WdvUhJ5w6zvfkerPXGXtCz8ZfhTGnlHQsSefyciP5RayOnlsCFFOZyDUv5vTzYimlQpxOeVC1P5Y6yqoUZ-JqhanMm5i4ky1TlT-KbrlJM3HpMkzr1n0KlvWT0Upf5WNoZhk-YGfWbM89SZVPT31lTvNc+TYC5AF+kz7AV4vMcBUf8wABU6I13nmXK56bc8iDZngKKXkZZNv+UyC8fy9JY2BlHvMoBV881BpPzz0NmREM-+WDwhypwLyrhHf-J9meI8tGe0IzneExXOETuAC+F5I7zZhnUbKYef30r-ZlgKALk9Ar-2YMCu2e1tyD-n4vPUZJyfbjZPryCpnuApd6T2SLd5yCSd3l+nN8BYjZA8F+aTapkn7JaaTf01nWSQLHLopAoLeYmU9IFLAKR05sApveVSUs8FeQddNnI7KtydeC0QZD7ypXkXApleVcC-IFNBzbgU53JkBSUCxxp9YLDQVnnPT4Xp8wkmMAzbOm6vIg6CuFG7eW2y9AWyXNNeS1DE-yYWzxZntApzOZX4lF5EOz7Xmt7isBaOC3S57nz1jkzgpGBd584y5nJ9MtlLgtguWbCxfpFsKSpmEAoQOcG8vcF+7zYvmHgqCBU7CwOFfecr3kPvMiBYnchdpcfs4gXkHOdhcy8vEp7TTQ+mDnNamX1s18xs8LCvkzANleTpE3c5sIz9zmKvMPOfBCusFtkLggWU-KCdjBkq85Jq9agXmd3qBUa8lvpTQKdbngAuHeSv82LZcUzVYWiwv6BcrCrS5OkzJwW4h2VmS3C9hpbcKxgVhKNXeSbCtEYH2yETlxgr7haDMgeFkXyqXkcwpk5rS8srZgQLI3l2QusHlgcu15VWzboWTtIKiXDs4aZYrzw4W3gsjhQ+C2qJgAKfwEBzNzKXLCp4pocyPwVGWyLubwkr4FIeTAIUdVPRoWe0rPRKczTlxQfOD+TAioEF2cyhmFmnIhBYN88EFUFTkPlQgskWQPcuI5H+SrQW2WwcQcCEie5qILBChi7JtLBLslxxEoKnxFSgv0OTKC70FcoKbllnjkVBaSC5UFO9yiOlR7K-mZqCn+ZrGCdQUgywZBXqMzw5Key74VmtPpCegsq3ZG1ymjkYuJm+dh87CF83yDrlSHKOuYPM0+ZslNhMFaIpIqVjc33ZIjt-dl3XMMRdzOYxFNFSXrlvzOY+bEM1j58QzLvmTXKpuVx8jiFlTAAbn8fKBuSvMkG5XiUwbl+NghufrnXPZ3iLEQWQYzdHgjc-D5SNzjuiEQrNGRXskiFOhzrsnkQuxuVEi6j5Jb8-QXfiPo+ZEMzEJ0QyO9ksfIsRS8sqxFbyzHmHZIpEonTchxFCYK3vlgrNZuaePUUxs+yubmphgX2TmCxeJeYKedmyfJAeUWCr2RG8TD8nbIpUheA89SFSiyfRkGWxshQQ87s52RyoMnNgqchTfE6-ZVO9b9mwl14kSzk5oFJIDphk3TK6OYifGjZ6lzf4VUbP-hYgCtz5OsKrbnzvNS2QbC9t6gAC-PngTNeOA1CkhATUKrxgtQufRG1C1Sk4Xz3elIIqHhSQClYFaCKgzkYIuf+Tp8+PRv-zHPk+lIdmdoxDL5cdzRXl3vNIRa+Y8hFAaDLNlsXOvQTQisZpn7yZAUH3QaYfZUxpZzByo5nF3J-BalcrhFbwLmvnsIop2QPRPhFFqQYUX6IDhRQsgBFFYXB2oUwQpZ0p3csEFiHzlriSIqgDgpChT5vOy5Dm7zJZGTh83RJNSKycFVrDvYiR0IvSW1ToQnYgq2+R1cn3ZlHycbmEgpOYRI7W5ZQ8zfHHkgtVBYxCNVp3ez0kUcfMyRbrsiZFFIxRUU-QHFRRD0uhAcUxpUV8fJe+QJ88N8QnzJ9k1CizcIJ0A1F+lojUV0woB+TXIqT5P9zNkVSVIORTJU1VF+yKywXujLh+ZWClGp1YLlFnI-JVeeT8hsFnKyNXk3IryORCXe5FJny9OnXvyj-oPmF5FTKyk4W16RThYVklt555zVAX9DL2mTq8jmpUlyuanssKZ+S4YFn5HyLoAVmAs5+YmY6VZX5FGOjgLEs5Pz8hZJhO91yj+hPqvoC0LrIAl0wRTLosdCSk8OX5Pf9OxlxdMShQl05Y5Yjzn-FrHLyNFUY6aOjvyInkXpA1+fscrX510Lo1ll-L6eRX8z35VTzvHlkTKhhWNCtf09XT3ak7mzQqnjDH-wSxhIUJ1ABt+ZwARMAg5trjIeshV+W08nKF4RSeoW6-ORSWDC5P5EMKa-mjQqQmYqcoJ5mTyFunTQr1mWH89CZM6zzoVapJj+d38wV5d0KBoWePKGhQhikaFr6LkMX1FObWU38-+kJ0LT0V3QtwxdASIv5xTyRUlaPJ7+RWsuDFpGLvklGPNqedDC1HpHykaJloYu3WS08zLpC0LInkd-MDWd084GF7GL11nEYsGec6s4Z5dPwdoV+PLehd6szP5cMKPUQIwr9wWpM8W8yMKNTmowq1OejC5Z5RWhVnmNqwReSpMjvZOmKuAgiIqU0ei8voFmLyLblAouOeZTCtAF2thl3nLdWnKYlkwHRVkzmYUoop+2U88nwFw8K-AWjwodhQl8sIBp9I3-k+KL-+XQw6M5qLyf-kgvOV6eFc6QZELzrUUMopABbW8t+RJICIAX63IrhSpcm15bMT-nkJbI1hRi82uF0I89Lm-tGt6TbcsFF-tjc2FYAuaeDgCpPRe1R8AVX-IWBUQCpYFGKL9wVYoucuTii3mFl8K+KGJAroBS63DeFJ6St4X-CL9hdlEyMBhV9CMUEItEoWSi02JFKLiDkRwtR2d7MtLFj4LQW4ywvlecfCpaZSPzawXaQtlubZksm+S2yM4WVH1vhWQ8+DJefCaXIUBh0Bbuwp85+gK6YmtlLHSWxhD85f8Kv4XDgsKxSbcuuFmsKG4UzvPKxZO9YYFoCK5wWevIgRf9MruFw4c-Xm9wvhKYbMxBFAWKovkdYpHhfbCz0pjsK8UWQ7L6hTVsopZKMymLkDNMpRS2TEi58QLZPrSNLdhezrYbFCZTRsWfRMxxSf03eF8ZCY4VyvNqWQnC4oF8cT5AU6QoW2TUco7F7aKdFmnYpWaZtKDbZE31UPZnTJfhZhktlxTeRLFmjvOteVXCvM5NcKtYWaXLfOf2Cm8gP2Km4X3kJARdsMwHFPnzasUTAsLVqBsgRFM0KhEWQ4qg2duCtrFu4K4cXBYoRxYO0pHFSgKxYWQp26BUSirgFjszwgUUoMOBXO044FKbzvhbUopukfXYjO5NOK63mvgoq+e+Cqr5TBzvuYY-zq+dyi0u5f4LWEXCyMruelc8lp-wK7EUYYqmRTcE6ZZohyEPmLQsVRZCC5VFdIyJvkVXO5BV4itCpfIKqkX6HxRBehfNEFgl1aAwaIqxBQMXHEF3ls2kWRIo2cccw-umj2TRaG2qVoqe3s5JF71ymIXk3K+uZTctiF1Nysk5TAtLTtMi76pBSLnEUVQ3XmZbsu96HiK4QXoyw1RdXM3PFtoLBQVqH0CRYpiYJFGCzxQUmotOWRXij0Fcuy9EXRIp9BfKCq1ST8yW9metEbxR1o5vFIYKybk0LPuqRGC5UZcezVRlaNFyRcGi-JFkzjCkVgLI8XiUipqIqvwLQU1ouPEZhCnPFeYcZ8X1XPrmRKw0vZKNyVupNIs2+avisX+ESKLUUdIqtRbXi2j5PSKAwWvzKbxRSC1JFLqKYq5uos7xVki7vFLsFY8UGtMZubMi-+52QyfDlClmn2UPGTm5YHQswX4Et27Gsi8GpdozHWkNDIAeZD8mgluOTM0Wi3OyPmpCqsFktzNIUNvPPhRcity5rOK6jlY-Iv2cZC3H5M8jM8Ur8Uwed2C7B5HkLxVT9guexX8i17FnQKCsW-nJ0uYWc8cF2-yBgW2Atwgf9ipXFbmKMAXlgH4ebP0rzF36Kb9CFYDTKjb8oRgAGLWgDAYtWMKBi+qwfmLocV9x2eebbCzmF+5DuYUUApwSVQC7BFBKKRwXpfNRxbhc6bu9uLFznRAvdmcFcs4F94KaUWbnKTOW+84hp3uLcdknwt3aY8Cz8FzwLA8XntLRGSHioPFYHzMrmXw2yuZR0suwLxBC6B-oqBEBYSl9pPBTrCWeeltFGxgsre8eLCrmJ4qpGUXM8apKELiwXJotkOVVcyfFWEL+QXaovzxd7nayBJ3RVvmq-GfcmNqUAl2CyyIXr4tr2ZRC2UFH4iDvm4hWowYx8rEJSBLhkVsfOpBZfi2kFtiLadlGEo6EL+i6co-6LqGju3JAxWUSw9ct+KGbmvfNDRUJC2kJBk1jMFp7IGaArUqVYqyLQjm5gqkWfzcgiRgDyofmujOYJaA893cCizjkWQPM4JXIClH5szSDsX+-yIeVzMgQlDRyK0XGfN06Ve-Mz5n+SH9leyxweUq8gtF5yLUfnBtLThVostnFl5yCalwZNV8tTEyh5jF9qHlswBfUaKs7M5eWKxcVdAtLGVGY9AsU6KhjkzotChQ4VTmI6NQB6oTYQ6GP70epqXERN0VZYIEnjuirmxe6LkoUHotShffAypgvK0FHnTYXPRer8m5JmvyCumaPN6hW78vX5D6KNoVe-OfRRVCijFCpyqMW+rLvgUr8hLRGKCN-jgYvz+ZBiqOpLvzxTl3otBhetCx6F26ytoU+-MVJSY8tbhgfyaMXRSxjxbx8rUl2ULHHl4YtP+bOMgiZW3SjSWDQurWaaSl6Fgkzh-nxuOJOUJivQ4dGKIX7trOFJYX8wp5CujCoU6-OKhW6SmUlxpLNoVkYu2hUhipUls3TPoUyFL0KSJi3J5f0LqlISYtYmVPkWP5UpLYMXukpIxZ6ShMlZpLRnl8YvGhUqc49Z4-z7UmmqN0xSmfAbRmpyd8Bz-IxhQv8rGFxPScYWk9LxhWv8wmFG-zisX2YtKxdrCjQle-y9YUOAp+mU4Cw7qlzz1cVn-IHgB6cy-5LMLA3mDwvZhQaCxTmXWLH-k9YvcJXzC1DZAsL3-lHp3Uid4Sm2ZCWLosVJYvMaVZsmX+1by3v5VVNABcurYMiFGyh0WmAqwGSSSuLFRWKVCUkwonBYCi4clY6StCX-rOVxe3CnFIRLyoEWNYrJKM1ihcl1-ylyXEApQRRdmNclAQL6XnjwuRxQ7Al2F8n1CcWc0Q9hYwCsPx3sLtMk8vJj6Xy8ic5OwLcDn3pMEBTgEsOFi2KyEXLYvXOReS5LFW5y5pnREvoRQq87bFcJLdsWlAovhZsCvglxDzgSXIPOzhQdMi7FecK-GkFwtuxUXCgwFD2KmhBlwraBT5C0XF+GTJVlqwrUJS9irgMetzbMUfkvJhR9MlzFs4KdCXzgr0JSYiqFFvGy9465bPOiQhc1rF4FL2sWQUvRPtBStYFQ7SsjkZLJkxeC0ngFVTTycVozOxxamkXHFS8Koym9nJFIQps5KBqFLUgXQQ1aMf1s4yYO8Ko4UVvPEBbHCrO5b4LYiX0UtPhRUcvbFqry+sX6QuvhfjUkP+QoLWH6Pwt0BfxS-t5u2zX4XH1XX8UpcwklvkLzAXqwtfJUxEgFFZMKpwWRZMVxT+S1SlQOL1KWQItBxb68uTyMwLrwBzAsthb7c62F-tyXnmdYq5hdVM+L5R4L4KXG5JwRZbinwlBZKYwF7AvRxVeCgIlc8LhqUunRdxcNs6OF4gLM7nJkMKBV7i2ilPuLsWl+4vSCSwclhF6RLgPm8orL0Twi8PJLXzci7nBLTmUuI20lG7zJllyCiqJQN84ap4iKkPkp4uIQWVc2GpsiKrLatEu-xYoipap2FTmgmqIqaueoilq5mCyV8VDEsuuZXiyAl1eKkQl9XOTKfEihvFiSLECWOovHmeqCo2yh9yVRmQSOgRb5wfiFyezkfysgvN2XGEG5xW8zPEXGIILybN86fFSiLcIUZCPveAvik65ISKiFG-Uul2cMS+vJnoLN8WdIpgJd0ip7JGlKECVH4rmJaGC8754YLXUVags4+R6izAlOSLnvmHEpDRajSx-F3ITn8VifNfxULfaBZnLTcaU+IvaJdUizolFTZeXSAEoaRdCuEAlqLtdql-UqXuSMSle5YxL9EUN7NiRTI+MGldyzh5kOosYhU6i-e5sNLRkU67P72dx85hZvHycCVHEsEhXMilMFCyKyDrZ2xmiNPUcglzNy2FED8OB+fdSh4lnQSVUXPEvqGfGirNF8izPRmfErU+TtijT5TFKeCUeEsBJZj8xyF5aK2hGVovBJdjSyzB4hKE2mMrIFxQULd5FykyZKXdHIUJWyiomFk7yCqWkwrKxfLit9opVLF3nlUpVxRKoSFF9ML1SWg40LjHYSvXFBlKDcVGUvQVCZSseFmCLoqWHkvFhc+SsIFA1Lo7k24uspUn0vgFRByBAU-DImpWRSsK5rFyqEX0ouABfIM0jZdbyWUWpBMSJQHi78FKRLfwWfAo2pWndcPFoHynabZEoC+QgEDf4-XyFsliIoVRRK+G6lFFc08Ug-IepeUi7PFeNKf8UE0repYyqINC20MPt65YjKtmYfDyuXuyzUUUfPcQVASmvF+nCk5F2oteySbS3e5ZtKYaWKOzWYRki9AlPNKVyWQAu66PbSwWlz-JdEYT7JyGW-SjIoH9LakFj4u-pavk0TBQPzEVkrLNB+fJC2+lftKxMbxHMxWeWC7NFXciI6WI-IYpdHS5OFzFLuqUVAtipbtMlW5bYLhCWGLKeRcYsiz5WdLYSXhUushdwSxElhDzWKVAksTpdj8xo54+LoCluQrtPoO8trUHRz7yVjJO+RZ+-Po5sqRySWi0JnRfKs6klcLjxtRDxng6l4hee8WOw2xlxQuS6fx8TWpsvyzGUdjJkeYr8qGRbZTcjHDjLOhaGShZRl6K1HnXopL+fqSkGF7vzYyUekouOfKSyGF5ZK30UARJVJV1Q2qh1sRmRC6LDAwIES4IpWxyXGU22F+kYikoelvfyiyXyYub+c9C0dZQTLKMUpktQxRb8hZCx1LZgXZPOB6YKcyJ5+GKboV9QvvGaky6U5QzyMmUjPM9WapixtZW4y26KoTLHbplCzqF8TKmMXhkofCZ4y+t2FTKB1lVMsqeTKcr0lmTL6mX+-O7fo38gMlcpKMyW-QoL+WD0nMla9Tb0XeMulJa3cgZ51TKFMW1MqUxUmSi0lv19VTG8IuVOfGfVU52mKhEDc83meS6kxZ5DqjwLnjunH8YJPPOl3ZLLMUmnJdSXAC-KlX9TCqXl0qcxaX478l1dL6TjuYso6AYS+XJyaTVikyEvy2fActFFy5Loqn+AtMpabi8LFtSpIsXFuHSWetgn16cZyB6WL0soRSlioAFFFKSNlMov+UUnzYMxshLPkXk12-hUC835F+LLVoky4t-iSR4X7F4qpPmWXMod0d6SbjMfzLlilwXIbOf3C1uloLKIKWIMrCiegaVwlG5KsSlYIuXhS5SmMpKKicwbE4uhiaTi4fYY5z-YW9TPNIWVkvwlBwLx6UBXJy+fgcj2ZoRKwRn+UqK+WeSyxpKLLLyV7nNCpYX09T5B+zIqVFotTha2i9OFqJL9Pkc4sv2Tec7xpd5yC+FjRL7eVVRNKl2dKv8wBrO8hdlS8SlHPzs2nF0rHBW+S6Sl-MSK6XrICrpTSyn5l1aL6sW1nO0pfaUrcFVsKdwU2wqCxXbCruloWKuqVm4tS+b4S6eFt4K-KUkUtfMY5SyMpbc9EKWg5WQpe57EVlEV8xWX3DXTZeESgAFaLL2LmSwtpxUUC+OFsgKiykwPK0wSwypNljYLS0VqAqTpcMlbnFdrLC4WpUrkuVISgNlrQLIAV2fMrhRJStS5UlLiWVs-PnJeOy96Zc7z7tkLvKDZboSzpKnmL-mUWXNgRcCC+BFUOLWWUw4uQRRyyn3pHVL1gUFZOlUX3Si3FEsLB6UGktEyUNS3L56mF5zn8AsCuSHC9PpM9LKcXUzKuBbNSwzh81LExqFAtXpTVUphFX4KWlm70sGyVtS5OZ7wLTHQCou4OXsykCFfbTcrla4sZ2UKo5nZyeKL6VJ4qvpSVclD5XOzpDlutNEJVmHLlpT9KXqWILI5GY42QvFXrEAoQl4p+pWXi01FiZlOrkUQu6uVvigxFxhzd8XB7PgJW3slmlUNKg2jQMtWLhfiq753NLraWeorBxQbsvvFhrSB8Wmd1yGejStxFo+LcsTocoWYbyCrDlNoKX6VILKJpSbcEmlooKyaU3djCRf4MrWl+ILLUXAMpBpdy8w2lYDLRmgQMvMRWzSr7JHNLUCVc0vdRZxy3mlXiIDiUd0oD+YSZZBZItL1Sxi0qrDJDcuRFT1LJOUr5Lzxf4i9hudSLCCjK0t5LJLsimlf9KyOXmosAZUDSqrcRILQaV74t6Ra3sw-FjzjWaWn4usOVnIy2lR9zr8VjQOwJfGC-vFeBKvaUHb3lYOVRYglfCyMwUe0urxekk21pdxKZEX+0tXiWmioOlGKzBMaw-LDpfD8+hlKlSGcW-ErWgXLcuzJVyLcalloqkZaCSquOqdKZGWmVMJ+T2C3EloCBj54EktDMe6yoWpklKf4UOYsReZdssllH9Sd-mfkoAOcpS1uFv5LwEXVeLOCQ3Sg1qAkgLgiJWjXSJu8lllUbL9cUxssNxXGy9qldLypNmJsr0hUey5zhuCKrcW7ArjeUqy3JZxFLJ6VNbOMmJNSoqpYgKNWVQjJ3OZiy68lPFyXynLUqeBRvS39lW9KeUWNfJB5bw6felQEKDqW8HIGYREy5-wUTLBcDQcsqJbGHBPF8qKEOXCqVG+YPikX5FDLysrOcrz2TLS-Glr1KZOVGYMEuv70HsMbIRY0XAuX85e1cwLlADLSMENON6uZbHG1FtEKjaX2otmJUxytO4LHKPEnGcusRe8sphZsgRdyDw8rgONEy-mlVnLxmXNbiPydLLDY4EoTyeVgumXuLyE14l3tK9bG+0tiOWVyiglOyLudl7Iuh+XQSlglSNTxbnsEo0hfqyrSFMdLRGWXIvjpQ5CjrlghKcflDDLfySMMsyF8O9+GXa3MshXWy30ZTXK4lH-EtmCfZC65FbbLOuXOQrTpaa3fpJgqz0qWUe0AIUQPKXFQ4LC6UF3Jsbr8QjRlk6KtGWUkoVWboy984uQzHQhKtGUejVY4GkswgRHn7ovihRySqBJXJKd4ApQrsZY10-klokj7SW9dILmXASPKFpbQPGUSkpgxZicgZl-fyEpQHbiH+Q0y5kFDTzQmVhoJL5TkIL2gJwwz7jDQHdufsLe54G1BzQRL6KcZcicjplaIFoMXRkpK6XJitZl6TKAmWIYvNJab8v0lMJzrSUdekg5Zhi2aF2GKC1kV8oQhWt0zSl-dS5xnILwT+aN0uMlcpLhmV1MtehWMynT5-pK8mVcjCDJePyjCZk-LGwTMYsjJaxiyUlZ7LlmX0pOLJf4yy-lmzLl+W+ksnWYSA7P5lnDNjnATJKZf9CrrQgMKpMVeMsspf1CzjFJZLuMU+PMAFW3y9J5OJ19mUbgsOZdTZOZ5r58myUESBbJcZip1Ri-yOyUwqFxhWGAfGFeETeyVPMrsxaoSqdlzGznMWjkqpheOSmmFpgwFeUbcuD+ef8wFlcr1gWURfK3ZeiisXleaRjcUYlLMpaGc-mFXPDBYWRnLHgdFirYFKXyCNkP+I9xfcChalN5Ldwp3krzpXISiPl35zFCU3cpfJbQKn1l9AqXXkkgOpZYf8w2F+-BuboMsuhKfOk+s5e3KEEWbsocJYFi47lzhL1hT7FITZXBS5tlCFKV4XB9MGxSgbFKBaFKVNkYUpf6Z1M7Cl7ALVCECvJlZamyubFt7yb2WKssvBdPS4QFqrKKEURXJz6UFSualIVK7gWJwsa5YWi5tFh7KveXtcp95Vby6RlRPsbWVXYq7ZSlSh1lvbLBuXZwHFCMLi-OlXyLCWVesv7JXQKqbl6hLFKWJNKYFa5i75lC7L0JEWCpraeGyljJLWKQWX8CrBZcL007l6CLYKU90onhdKyg8pEQqIgW2Uoa2c9y695v0QuFStbIzee1smgFrlKDuF5vKhiX4KnnWYRUfYV1bLmFUNs97llwLAqWKCpkBcoKv7lRvKuCWGsuyFVbLcRlCdLLeUgkrngp2yhAZPAd+cUKMqT5u-Cy15fmSVYVvYqUJfJSz7FJWLJcWOYoW5bSIAy5c7KTBXgorYFVVSyYFDMKQ-lQcpsFRuyg7lbdKjuWCCpn8qMK7FF4wrcUXuCp6pV4S97FVlKv+XQ7JHpdaQvy58rLsvmO4qTuamA+IVJjTH2W3SPdxQfCn7lGWLmUVGDwB5evSvrJm9LuEVAcqEbDvS8HlGRK9qVboLa+eBy73pm-LUuXCIvXEdBaeDltRK3ZGLLJLmdjy1XllDK8eUVIutBW5y3-FOqL-8X4coOcc80IjlpVdlOVCjIBpcFyo5hwNKH5nhcro5UzShjlMXKOeWCWi55Rd8nnlYyKB8lccpqpUaaZGlrHSH8WD4rXmeDiEfF970x8Vicrjfl-i1zl54i+WkJUoPCK7s1YkYoLQkXU8rI+f-Snb5tNLoCWB7JNFQNcs0V0XLnEmxctbxWfiim56xcowUUdI9kJZylclNQ9OfLRvhNBbBOfiY5oKVkW27Jc5QTy5+lRPLcOW5DK85Z90HzlRVE-OUkcrAJXXk2i00oLV7lUcr1pTRyullEXL6OVJiuuqfpyuLlYYKEuWLEvY5aZyukFfbSERXOipBWRlypMFT9zMGVT7NshHly1qsmYLCuXbIuK5esi+4lckLHiUMEodaUwSnXlbxLBZBHIoN5SciqB59bLGcX7YtvySzi1t5-BLJGUFCq65fTkvH5PorzPl8SOC2SLMxBmudLzMW1CoJZX8KnQVH2LegVNCsHJVi80EVKO8luUA4prpX+SusQ+DKvIkzlK0cCS8fvltIBB+VTZNhRdo+EYgLdLkRVsssMpTuyoO5rgqJhWsMpHaXiK-4VFlLpsVo4svZZq1J7lt7LCKUQbTvBQkKstluQKnwUbYurZRcKj95vuTlEqJxKj0Zyi9alvIrNqVg8s5FfyigDl3SyzgnE-yFFWnTXvld4Jm8AISqbuWtYJCVYqKUJUVEv9ft+00RFl1LL6UY8peBZzi0uZJDL76Vlivx5ZUiysVOHKZ3bO8VbyLpcK1opNgHTEzGLVpeYfSml-1LVOUUcoJBRpypnlZ1TcOk6ctbaUkilMVUDLmIXmSvUtrzy8ZF5nKF6ZI6moMKmwRCVYwDgcmyStF5bmKh+5m+yMGU+HIhWYj2IyVSEQTJWIWioZdVyhNFVBKl9mMEq2RYryteJaHyM8X9BOU+bVlDq2hvKo6UGspN5X8Sy8V8tzchVkrMeFRxS-I5NvLKknoPN4Zffsx3lj+yG0WZCoRJSVKhmprXLzeXe8o7RZwy3VO581+VmB8tzGcHy7m+SjL1BUksrgVPUKrn5BdQefmzXWnRQnyrApSfKO9roFiBuNG4abqbrFH0IB1Gz5dyS3PlwUzuxkF8uTgEXyyfe+aDS+VJvPi4XEyyAVIpKOClikvuST0ypJlhIqG+W+Mt-5QY8--lxCotmUr8uAFW54r6FpqJjRj8qKb0j+dP6RvKSxMWHUmn5Zt02fliAq-+Wlku9JTcct6V1nLX8br8qWhQUy+qlRTLFHnnSspSWUyxZl8ArKmUPSrSZbJixTFL0rUBU38rNxXfyuqFx0LWmVXdOYKXvyob54RS3+Xa-I-5fXy8p5jfKyoXICpfRVky5Ml-3TBMX38pqZT9C+aFWZL8ikAwq6eV388plyTKOMUMyvBhUzKhUlLMrtmUN1OxhKJM+GF0zzSR5UCvrJQRE6+pRmLHVH0nFMxTcyz8VdzLKnlWYtNOQ0K55lz48AEUKUuKpbac4wV1WLhzHQipdOdOSuEVXArIGkDCr4FfYK2HFaIqI3EYiu6xViK3rFL-z29Swsv10QeSlmu2GyfkWnvKRZRLiji54LyqKXospPJdFc5elmWLq+G4spMBSoyiaVNArnPn6CuaFRSy-1lp2tA2WQipqxefUZ9xCaSw2XjLLJeaBS-SlGEr26VYSohZd3S7EVl3LqAX4IrqNE1MqMmNFzPYXdNKfbr00iVlE2KkeFTYvCFcHCyiVnyFiEULYoWFUti6kVCLS1WV7wupxQyKiOVWLLa2WNotyhrcKjVu14q2KW3iqeFaFwuvperzihWXyP6lY0Cu7FQTShKXTIOumaNK4dFj5LtBV9Ur-FZ-C2Sls3LJimzvOUzqBK7QlnQq1KV8XB8WW4CvoVHgK0JVNUujZS1SpwlqCKXZXrkrdlZuS3ulBIqlmVEipJRbbi-aMpbKKJVT0ry+Vmy5ppzlL1hWCstZee5SwtlEpDi2U2UqyBVjixIVlFLIiVVvPDlbLCyOVGQrzBmzVypYWos3SFxaKr4XrszipdnwoMVrmTXIXdsvKFcXCwSmz5CB2U5YrEpb8KyPl1XyE5WAioHJcCK+blrQqhgUXyrKpVfKiqla6Kl2WMsvhFVvy7XFxUzbBXoSqGFeyy8FlIWLEcVhYoIVfFi-ulQcr+qV3SuHpf-K0elIRZyJUxCqCuUIClVlNIrB5VU4pmpWcKl8F77K0hXfvM4SYDy9kVwPLeJXb0u0Gf+CnUe-IrnBF9MMOpQuNEUVdtKQQVyorPhVdS5PFSHKpEXJJNqGZN8xUVj9KKxXYcvZGRZlZFxOEtNRWEcu+pTqKiMVkoKoxVtip1pR2Kh7JsBLGaUJIv6Ra9cwZFKSL5iVpIttFVbS8cVworP2xTiscRULSt0V+fVh8VrXM5Ba80J8V21y-RWBKqk5VWKkJVLmTiaUdJWVsfhg3UVvE0ICUGioZ5TEirsVRiKexWJiohpYxy02l0NL3JU7VJBll5K+0VPkqnZA5ioEhb1FY0FpE0ixUUbAlpVDc9VF2krlRUBirtBf-ixWljoKtpRhiuOWRumcvF4BL9RX08vjkZ2KmiFcSLelUpKpmJQMi4-FrKIDOVa7MS5fDSj5ZS7JRRWdv2mVcEfMNF84qeFlpgrNRl9EArlJ-zFeXriuoJbuK9KV+4qNeWocrqGVVynfJodKkjkfEuPFV8Sq4VPxKshVNsorlW1yiqV+Qr55Wh-xqlTG0iMZW1yoxlf5JjGR8K6ZBcr1Y5XIFPjlRYC-WVUQh5ZmASpBFRwqxbl7QqVKU8KtrpUCYiWMHAqSVqOJO1OKyWHPAj8rHnkOyu3ZZIq4QVG5TRBVYItkFaeCqYV-UyO5UgKqvZeoqikV88KjGn9ytKWbRKtbFVPcGJWe4qMVTESvO5piq2RVrUpJ2aHi9g5dir5xEziMyJX4XI+lfIgGhh7TA5VahK1xVQ1SirnKHxlFQ0S3ZFW2T1ElS0ok5TUqlUV0nLqxVZ1WHuNY2cDq+zjyaVNio1pbiC6yV7SKQuX87l4iaAy0w59yyzEVyjNTFfFy2hZI4q4GXDtS7xTuy76VjIJzVVTKpRpWgyzhZ9-dMq5kgm8St6qndm2vKQ6VshJSldJ8tKVKaKMpUVctLVS8SkFVhyKYVW5oo4JfCqs8VbvK9BHVHLKlSiqpsFaKqqpX3ioMWXby+qVGdLoxmWfOaldgqih+uCqFAXM4tbVZ1KvIV3UrO3ldor6leQqnMZrRyhpXTIND5Q7PI+VBdKtBVF0smlXy42VZfPy5pWpCwWlVAkmiaViw1cjI9EJmXxdF6mmhihWW91R6zCVkfBwq0rKtTGSol6tNwiFY16rLbjXVHZ-g+qtJ6G6LrGU6rPZJTtKmX5LJLv1XSPN1Wasco6VXiIH-AdQpsKS-y8cZbjL8oW18qKhSDKmdZc-LBmWcyuelZktUZl9TyPoWd8pEFvYyxOAX50NiD7QDDmVZ9Ica7XkN9FeYH6SBBqik5KMqnHk3jMFlUoqlJlWMr5+U4yo2ZXjKiWV0MrxeXCA1AFQVMwRVseLy+WMYoP5Q3S-MldGrhZUMauQ1esyxfl5GLWNVACphlcoDTjVEdDBSU6kSg1TCmamVN6KenkYyv6ZSJqpvlwqdB-m8YuCZXik9QogPSkTnP8qo1Vqk+ZlYpzemVCytkxWDKp6VEMqRmXX8ow1dycyZ5ssqayXn1IdSYrKtopBmLmyUqyppZerKkhOXZKKBU9ktfWcwq-8VScqqVXsKuNlSOSkFFVWLqYWmCsK8VOShrFAU1btG2yoLlYMKnlVAgqS5VSKpNxTIqmJwykTwzlRYsJRSKI+hhB8qwdm9UpPZVqylBVWGDZ3Y3Auzua-faDJH5diLzGXE+sI-3F3IwlSVOTciuC4Zb4hvaLOQmtV11Ba1TGi+E84DjNRL2oEoWC+q174iuQMOUfqoGsTPUuhFKgrPiGKwo-heHytdVyLzxcXMPKoge3dGJeX40lTHtDAexLqY7oRjk1uqK3qsBsY1q5KItdDBTxkmJnDs1qgiprWrqFrJyo0FTO+V5lQ5KaVUsbNNldFqqEVi5Q0FXgHOy2ffK82FOuLvTliKtS1cMKh4Z8bLpFUXctkVSDE3NlYMT8Slckg8pfXK3Ux3lLW4jNyp6mZNi2MB8AqSJUPctDhaNSm8FVKKH2W6KqfZacKkeVGCqx5WFAonlQuzC8V7UrDsUzyokZZVKoyFnFKjF719KOmQa867FNWoRtXeqIb6awjCWpi6rHJ4iUsHZblinKlo6Lo+VKrK1jkdqoc4C1RLtV9asLMYKeZnVd2wxtXvqrilY+qzVxCrsztUT9wu1QTEK7VjuDlCV6CtLpe+SoqlQCK7AV0quW5eBK1blzvxO4WwirvlXnKh+V9zzWYWr9JflbGypwVB-5uWWfyt5Zd-KmbF+FKD+maKoxxYgqinF9lLh26LwuzZQcwA9J+MzD+bbCs8pbsK7+agQq4RpAKqmpQFSz7liZCytWMisWmXqywqVxvLmGWx0qFVfcKi3lHarqdWmsReFevRSXVI4RtTGqHKN6q8i6vhXwqw+UXbNsqYwq6LZ47KEAVl0oe1eFqzhVeuqwJUMqogla2nbxxVKTZrnTAtXZcIqwTZ+3Kn5WHcut1Y4Kt+VLhK92WCqqd1cKq6LFREr25UXgrd1SNSskVRwKGs5O4tlVdoqgeVyCrTyV0opRad9y0eVv3LmJX-ctZRVHy6qyzCLtVV-srYRfxKqu5GVy9VWBxLYcVHi1YlK7LBEVI8vklaYMnu5Q6qlHHzLJUcV4q1PFd1L5RW48sepSsqhRFtSq9JWavgbmZ9S4vFkSq7iGtKrzfq2K3RF7Yq6aVxiq05ecq8GlqSqXJWWisG7MMqvpxrEKE1UYEp3ZfYioNFAtL78VOIoE5Wbs1xFQpj3EWicv8VZhyl1VayrZ8VdvOFBUEi0mlS+LwxV+qsslZrS6mlG+KoDWxis05RkC8Nyz8yD8X9KotFYMq5jlKBqf6W+JLtFexCiZVACzQpWvKvzorMq9PZpoKCuiQLLKRVpKpUVv+rXVV1KoANQASrZVDModlWV7JaRdXswNVVeLDRWhcq6RfGKkkFFyrjvmRqqoWYOK9mlw4q2OXxqr5lomq3Ypk4reOW4EuOJU7S8NFGgJ2bnfKszlN5PLMVBVdebnwhNbkWD85I+EPzA6WVquDpQkcmrl0Krw6WwqsjpYwyoqVyerTeW8Eop1Q8KjPV1ZTLWV50KMqbSs0YZ-XLJCWVCoiSi-s4lVksyfxWedMoWF1WK1oB2raXFC6t-gOLq7rhBjihxYsbF+CUuil24J2rqjV7WMMxgI872Yzvxmmnkstu1TQ8w2V2uqLy7Tgue1SwKmLVLer66WAUv8noyYRvKhGr5RzEavX0f2dCwgkbLe9Uoiv71U7Ki56zgqB2kiCqhZaDqq7llH5CJWTwvt6FPqu9lM+ryUXRCulVeNSvL5b3Ks+mostDldQi2PVm+qmRVSAs-ZX7kzVVHErD9VcSoa+WkSt413wLDVXCyONVVbIPDVkxrBEFEas3GiRquY1zUKZUXzKzcVRFS5SV9P839W3UuhBRpK2EFlSr5EWJvwQWcEql5OGXVSeoyQl-SL8qjb5HkqRf408p8bORyoNV+hqQ1VEbOZ5VRguiFEaq9OVRqrclW3iliFHeL0DUIMt2KVtwCY1a1gpjULxGI1QUqmZFeBq1JVyisUhbTQuOeW3w2CV1quNluPcwmlpx0UFi4KKhWb2EKvJioiwDV7MMOVfU445VRhzTlUyPmmJaYa6k15hro1VDitjVdYatAljJqzOWYGuIKqCa+FFjhqHaUZqu8Ob3QvCFz+QynFkHQnvGYaZXINxLpIXS6Qt6IJdB7EpFoSDXbiuCNUCqgtVYRqaGVSHU8SAM2HxYLU11vngmOJ1bQHKKlLFLEjXp6qnVdq85BM3DKe1VcB3IBO-c7FY8GFugRHvRkCrsQ64VxUrmuUe8vR+W2q1tlsZrWwW9SplVjnqu94r6r0uoy6umBMySh9+BJ0RpWfiu6Nd+KivVvRyK6EyrN5+WCKbRle6q50W+nGYUacNEjEjoRgcQvd02lYXynklf6rd0VWMpz5eYy0gJXfLV96suAo1c4y4zV7BTXDlXSuvSSpq6TF02LMZUrMsr+aLKmEBu6zW+UEyoYESyJYmVIEwFcmx5JBBFAciwlQOSWwlzQttZIDK535NGr0ZUbmvU1Vuax9FQzKbNVX8p9JWgKhv5sMrJmX5Mpv1Q4awzVOGLFNWY02dJfhM1aFMZKXzWykqfRahqy1mkmqvzUj-IyeRzKpQEj-L-pUhFLvNWGSy6FkRT3+WW1Jn5YhqqzV30KYLUBdjgtQea5MZvQU4ZVQTJb+RBix0lOdTTNVAwrgFU+ataFGmrGZW7mvBOcpiv359mrTulVkqmec5q09ZQxSkYUNktJIh5qggVXmq76nMqLMxUrCrWVXBgdZWPMrJVRrql5lNeqgJWPasYFZFq-WFL2rM5UFHD+VSyqx0VNsq7nnrst1xX9q49ojhKbdWD6rWNfbq87lbgroWWv-Ny1XCy8fVCLKEPolauRZRiy5nma+rkzmlfMQNJgq7FlYIql-HlwvoVeXq9dVJzTZLWJys11b6y5hpm3pKsWqWqGNa9q-K+2crGMlz9KsFfnKrlV3gLHZXpav5Vdv092VeErcZng6pUybm8mBVdcqdhWw6r2FZhSoIVti0cKUcAtBaVXK2Vlnd8MdVe6vuGhca9HZiqqEO7PgtrZUxKsr53xLG1WIqpT1aPqtPVXUr2cXokrOxTnCrQFx0zGdWymRpievK7Zpm8q7O7GAuUZSSqwo1pWqARXBauCtQYKs+VFfCuFVfMvXBMGyqtVYxruz4nfXN1Xpa37Vixqi5WoipStUDqzLVIOrjWX1TIn1dMK8VVL3KFqER6tONaRK-yYYCr9IqZvKE1QlAtppl6qIYm+CuD1WkCnppcMT6pYIxO+iUgqhVVVxrUFUSAvG2W+ynVmxiqXeVnIpEZW1KtH5e6TypXtqqLNQv+Kg1iVKecUjWpVKe8KvtlGMBy1g1CsbNZzAEdFnrK+yXkqpm5b0at5lwEr9LnpyrNlXSyg9YPQqLJma4qEVQ1SnvV3KrDLUOCpWNWgnE61GxqstUtoqS+U25bYF5VqU2XXWsWFd3Kk418+rKRUVzTqtVTMukVz7KDFXNWtVVYtS+IljCK2JUH6sA+UfqsnZ3xrdBnn6p6WYKKxxV3VSEZW5rNOpfw486l59KlJXo8phNbaqrHlqEL00VgdKdVTtcnSVQSrDskXuw1Fe5NCJVmILiOVtzNI5YSaoLlRyqbEmytLrxfXE+A1lyq0lXXKp2pLcq6PZepqTOXwMsNNcya-JVZprUGUsguFpWyCjGlsgc5MabXI-xVUqtPZz1K-9VomtfGnAMuTlTSrqobVV3lNboc5g1oxLKOXQGvYNfsKqC5xhrA7UamvZ5XwaznlAhqmMH9OKvxQjSm-F4hr01UJ2uKVXZyjPZZoKeVjv4shJcia5ZhbIzHbX4EM2VfUi7ZVISLdlW-jWbFWh06PCZdrbJVGivG3v7a6iptdr6IVmGuecWHayxFcar9TW2GowNfYaxm1HdqXRXOGvV5Vly3KsuXL0wXLipxNfx024lG4rSuVbioDpeQyz-VQA9ZxXhGt7jEeKkU1J4q2rWu8o6tfEauOl3VrJ1W9WvipVSs1-JtUrsVXp2txVdCSykxBKrJrUyEvyNZFs5s1tlq5uUi4tJtfdqxS1deraVUqWrHJaMCiclJqRFwUm6uXBfHQfxZfp4LzWYZAVGYlayl5aWq+VWc2oFVZsa861Ydy+bVyCpCBYLag41ncqIjHXsonpcAqm61krzsdUr6uctfPS9fVwcrNsW6suEdeqqxEZzxrmlnRzM+NcfqniVfKKz9Ugcog+Twcn6YdsjTzUj5Mc3AF8ch1lqqZllo8qlFQss5CFltrGiVa8uaJZh88sV9trs7Wj2p1ntIajCIbZj-nLV5E4msXa1pFuhrAaUkmqzRh4XU5hjkrw1XG0vrtZAyoZVdJq8TXMYJyVSsSnK5XyySHXqOutUJo62CRndqDf4nEsIJXjEHu6goQbHVkygz5fXSwtVlBLb7WAqpLBbQS1J1oKqspWD3JylawSvKVbjsv7UNqp-ta1K3M1pUqOpUAOtRVcja3rKIDro2k37JrjjiqrW5TUrneXhmvzjkiqrY1iNrCzVAOpIVZmMlyFWJKGfm38X7RTjaoqZolK3WUMKv8tdV8sdFLDze3GBQrlWZ2arhueBS4PIlTRWdPXEgFy+hRFCgxQrIKYBq+X526KxzWckonNVtKqc1Eli-VkZ7ELUfJqiRcwFrcDjV8ruSauam6VGhTf5X3Ssgtefy6C175qABXEWo4tQdC7cZaZLgUm8qI6eISM9RWRshouZ9GNOhRPyxc1U-K9SXmatetURi-C1T0LxNWJkvxlZ86utEE0KfnWUpP1tQzspGVQpLwXUnmrRlapqhi1EFqf+XYyqIxbjKtDVdmrqoVNMqz+eRa9ypgFrd+V8atf5V0yoVJ9zq2MX4utBlSLK+DFYsrAmXoavJdR3y-TVsmrrumxMogFehauZlfMrO-l6pNo1Y86+mVTFqdzXX4NfGWxa9P5-GLqJlcWqc1Qcyif5YhV+LVKyqvWfj01WV64IfNUPrPm1Uac+5l2zzA0mhapQdf8ihS11KqMHVGAsGNTg61gVeDq4tW2lLA2UzCz05yWr7ZWs2uStdQ69+VMFLzLW4SvgETCy6y13sr8RUxYq-+Y5asfV+WrVsUg2oq1bLaiG1YlcIpmMGjUFQ2asaVjDzZrWOWtlxXJag2VaDqLXU66pxeda6sBFuDq4gHvatAtZ9qs3V32qRFVIioOteIqzCVHrqh9Vncs6pRZazp1DUysrXvWugVdyTaHVfgr4FWsAuCFZKypHVPlyUdWVWsKDtVajNlLZNJbVnCtG2VG6qG1LVr3LWnItsSjma93lFTrydVtopvFVTqlI1KDyBrW+bKGtaUK415AlL7sVmvLjdRa80vV03K-LVLaqfJQoqw+VC2qejUZurC1Vm6toVWDrmBU2uuGNSakb151VLTYVfaohxaW6-S15br-tUSKpGFdW6sYV3rry5X1usutWKq1h1Eqq8uh3WrFtTKqntuT1qr+nb8yrlZRctylLbrYFUugPbdXhcj3VdlK+HUhytBtSkK19l47r5bULTMT1dmauI1cNqkSUmspRJYu65I1WcKs9V1AvRtR79TG1Y1rkBklwuuaZlS8LZPOqxuVZtIm5USym7VibrnXVLWspZVNAcEVoKK1LXmyofda9sgh1-CKO9W36sRFe+6lm1PTw2bXHWs9dZCy7m1OQrPCVHkrDdT-K3t1Mwq7cWz6odxeB6s411ARqJU6KvQ9VLCkr+TVro3VJBIVtWI6hIl37KkiUcirkdaDyj41liqumEa2qAqVfqnK56Lr8rlaOtR5e4q6E10sd77bemsydWqilolP+qUTVC7MoNSoiqsMReKtRUgGuntZ5bWe1OiKaaWsGrslcvapJV9eLWeXgMu8dQOK7U1lhrdTWc0rGVSIao01C8y47W4GqKVfgalxFm1Tk7XEGq5BaQa6WlZjrlDX-6tztXzM+0koq5C7VRHwcdToa0u12tLy7VsGuNFbAa00VJhr17Wams3tRYawzlVhqcvXCGrsNXbIvUFhXr77nA3O7tW0E0WloWRSkWCLIUNQEqmr1FBq-8Xwp1rFS+HdBZqtKRlW-0oJNc5laMVCXql7VbHiV2Vwal7JunL0vU0mt8dWmK9vFGYqOOW5KpjBYfark16XKT7WZcullqmCxCUl9qjZwris0tdk6gFVqUqfTUBGvKrk8SkI1EKrROlv2qcyh-a3FZxTr8PUIqrKdbO6snVAJKqnVI2p6dRaEqNpxNSGnUR-1jfs+K+tFTrLvMktKDxtVx6mAFuVKQrUTsspVWwqloVlrqQJUN6svletaroVhYM6bUv+EIKv86pW4xLVzCpAupc0RX2Ch1bMKv3WA6vk9WXK9K1OIq5FXHspTdXsar06M5y0dVEUoHdb3K0ilcqq0dlS2rdxTLa-HVojq6cW1sseNaxKl-VAeTJHVcoukderarW1gkqct72ets9foMlz1IFTmfVK3ieyGz6xLoAPxvNGhVI89dUSnR14hylUVwmukRbJCr-VD9KyDWrepHtYGKzt8nOQgbhZhDVUIoUZSMvqqPbWxetiVZAa+JVFdr7JWUYLVNZSarx1VyrXJXXepjVefi0b1gTrowV2IvN9bYuS31zWk2dGc+pFnCgyor1Fpr3lVRSt9uNKEgEogfr6FiVsUSlZCqotV6TqAfX+euBVdk6zKVvirspX7bxk6XQyqI1DDKhGXwkthteU6xH1nvKCzWIPPYpZnqrtVtR9EzVNOqyNfiqiTMLUre-UI+vhtT0M5H13Tq0SXAOv2mbOqgZ1cjK-MHY2tYYotUQn1u8rVGUi1NbNROiuZ1O6rgoWzoqhUR2sRWxEqwmlijalOLnnkYc1+0rRzWEbMlmElCkc120rDpVyPLNFDp9ejF7TLsXXQatFJVei8Ul8Gre+oEusT+Y9Kgi1bzqWNVcuphhRS6-0Ipzrdxl-Oot9R46f78zhFswAsEDWgJbUsmVrTztSXUWohdQ+avF1HIjNzWEusY1cS65jVpLrPzUkWvodf1qpC1iIc3PVYYtBdUZqoV1TpLD+XPdNdJay6qV17LqWLVynJ01dkytmV1GLfzUP8tJlZRa7ANfXSvpXKaqZdZ-yiV19GrnnV+Mus1Ry6pflHzruXWYat5dVS6wepQgaHSUiBvb+SK6yTFAsrHzUEBufNUQG0TVC-LCLUu+SgDQq6n1Z8eQx-kqutrJe6otzVM-zXUlauu81SQKxSZnZLbmX+asNdev8oLVq6rz3Xmusvdf0aimFNPruFV0+uvlarkRn1M5LEtW6Wp+1V4Cyh1AOrHJk0OrStV-Kj2VOWqdyV5ap9lUG6kWFHHrYzng7P9lcqq-Z1ZJrw3XasqPhSI62F5YGr+1GustG5RM6o91+8q5rWpuqCtfJarXV5NqlLUAEKptYJ6ullNKjQg0Mwp7hbQ8v3RzNqkrW8qu-daZa4fVdDqebXDbH5ZZAq+TZmwrcrXsvPytV5Swq1Yeq-PbjYsR1a3K5HVxEq+3XaR2l9Vw6xYV+nrl9XA2qSFXkCsd1aqrVfVE6pn9TcKjp1lAa3NkGQpIecu6mnVKQtuKUk+2GtTR6vnFdHrhZmXTLORq-YXf1D5L9-UZBop9V+K0llZNra9VXuvPlQEGta1tdBg2X9OuwBbnKvAF-ryXXWooordcXKqt1Awaa3X7ssDGYB688FBFKQPX+TDA9TJkk4FsQLvVVNNOetWsK2D1tALIdVxlLytd9a4c5HUzw9WHCv0yfVaiN1yQr9g3mesODVDatp1qrcjWXDBt0+WayzOFBnyagVc4qo9Ru65+FTwbXxUvBswUoOsd4Nccrk3UnuvV1bUG9N1PgbKfUAhru2ULHAT1kVr1LWzSv4VZYK-81T3q7ZUwhs-dZW6-oNdurBg2KeqtlieC8fVYvraSnEit8ubwC441nDqNFWHGriFUvq+VVruKZpkCOq+5UI6xiVuHrLhUMIt9xWYqrVVqtrdfW6qoUdb8C0lp+vqdqWTnGFRY6Khm1zyr2bGwcqvpZKKp3119KWWkf6v5NT7I2211SqvfWomosdRQ3Z21sSNBjkugsENWXE-b1B1S9DWdKu3xfrS-1gcBrUvUXeoT9UgaqXcfjrdvVCGrT9VmKnvFmFI2FnH2uK9WpK90VXiFPRXrXM9NR766r1qyrvfXrKsOucfMmg1CnK6DUh+pOWf6qtfF7Xq1OVAMuO9QuPU71++LzvXOSshpQ3aq0VTdrSnk8yzG9fvaib1aaqWw0zKsTtYWK818i3qB7XY+oztZQjVMNIXr1vURcM29ZDvbb1aNz-HVitMjFbTyw71kfquvVJeoZpSl6pyVSrSgkFamtpNTd6+k1d3qxxVBOuybABagv103rEwUEMuTBa4aj713+IvvXu0q8NTfa501d9q3fU2-3K5SD6n01Vaqm-Xt+uaGZ36hrlT+riymNss6tVGahd1s8ql3UUetH9fnQuqVkYzmnUwkq39a8GztRZQbRbHyEsmdZXqzj1ZPq5KU1Br6NWL3AY1q1r52XBBu1se0GywYmfqqorZ+t+wLhozWg6AbJPX7Wuk9fiEIy1A+qoKX8+pwlf+6s4NAcqsg1jspRxRZqn+V+wKqrVaepiZY-LYIlWiqEIDnAsM9QlC1rJVbKVVWQ2oODQ8CpW1mvr2JXa+s4lQ564PFPIqHI18iv9Da18y-VwkqM-UIBqz9UgG4YwYkbiWASRsNtT7cB-VP7Tjg3eepG+apK7kN6kr08V5Ou-1Yoa4L1dVy1RUvsw4mpTLdbIi+SjZhmStrDXmGx8NXtq6eVKmt9tdh07pVFJryw1LhoGVT46-g1NYbUDUMmr3tUyalR1QkbtdGJgFEjS--NAN+QhQI3t8snDsX6q01YQlknVBoVSjS7cJfJoRrqGXzxOLVUmirXlQPrXdwVqvQjQNGpKVUKr37W1quh9XCq2H17Vr4fXNqpa5fO601lZHqanVjfVVuZiqzH1pnyTw2QOsalTRGlHsxwaZ3UrRrzNQjawf1Fwbh-VXBukZWJy6S5SkihnWGApKDUzEUUNM1rEHUS2PGUNLpFy2lECITH2lMvscK5NZJELJ7-ULGMf9ZYygDVk5qbGXAasPRaBq9oohVTv-WQat-9VXymDVNfLAA1RkoQ1bvypDVmmqKuHaarldRWS99F3zqGuke1MF5S8hf2wtVxR8nE4DPNWBdeGNlGrGA3QEmBlcAGtgN0gawA1wuuMDU0gUwNlZLcmXHmvHGdJKn1FM2SLnUuOSudeYU0C1gmrJA3CaqZjUS6-qFJLrYLXsxvxjc0yvl134reNWCxrvCQy6x7p4ga6ZVSBoMDVjG5OqOMbXpVSavY1eKneWNWAaBXUhksRjUfFWi1sAqoXWixss1Wy6rjFnAaeMW4xt01a7UiwNmAqDjy8WtfqScyvAVQlrkFCECu1dUera5lvmrXA1-4G1lQ8yw1RgVqWFUASu+DX6y95lhk8c3Urcrzda30O5UAka4Tk6Wt8xRbqxclh1rljVyep-dZiKv91gvrLLWeyv9dTzworVaQaWI2ZBoctRKGpy1GHrI3XK+tdDRZGsAF6UK16ivRoKNe9G1INHEaFrV1BtJ9dOyr8lPEaM5VCeomOAW65gNHQaX3VdBqSyaIqj91brq+g18+uzja7K3ONCQaMrWVytRxXB6iYNCHrSQ0w6vJDdy84q12F1SrWhCrwpZe8oW1RCKOHUKsvutZL6qiVw7qa4158u3OS6G8yNMbqmQ0nRsI9X36+f1HMzLo3sMopWcWa73Oq7q0hajRNeFfrnAUNL5yW0nwFKIKE3GhB1zEb4WXIOp+DaRkv4N6Dq5Q2uvJ7jdTauX+x7hjdVWytN1ZCG1913eqx43SRs10TEGqGZcQaPnl5xoA9SaG3CMruqbQ15fMxDZOvcW1qbzcQ0rCoGzgNi4kNHTTV41tuqLeSNgqiVd1rLjW7BqEhvSGvD1dFKE9UxGqT1U2i04NbIbzg0vxtW2W-GyDect8kqU3Ys3dT2yqhVkJsAVEytCATYbcluNgbq241eBqFdCfKocpy1qvLWxxoN1fHGs6xMIqkE1BWB5jSPy-5J3PqrdUTIwDuUbinBNPMK541C+vwlSp61uNBCaslncApJFRaG+bFotqsQ0L6pM2XaG+X1I7r6RUmepw9XXGzhNS1Ld9VTOrNASran2JNiqfiZOetsVa5G-alQkrdbWgYKH5baKElJHMgz6VmDJjDcVci21JXqoo130sRNVV651V54aEo3y0upcssKosGUNjtbg2NhGDdEq7RF4fr4vUvhsS9Sd6le18rTPHVs8srDSuG5A1FUbcw0t2uWJen6zyVhib4WbGJrS5XxymcVEEa5xWxOrzXHaYmHJHswHTXw5IQjUQymSFCJqH7WoRp3FQ36301g0bdeXYrP15Z-ahaNPCaCPV8JsIjfPG5+NRCqOGXTqvjNTtGh5FjTqIHXURugdbRG4UNtT0sznlBsPdflijdVngaz3WqJsgTZm6vwNmhLYE0tBvgTfzMnOVc-TiY0shjiQfpCcmNo4BKY3pW0iDZbqv25ZibWqXw4ssTW4Sx3Vx4LGHUiqtMgUB6tEN3Dqb3lWiB7lRsGvuVXiaVsW3GqrjZjsjhN7oauE0q+qsjZ6GiR1AHzwk06qu0SjEmgUVmDs6U32KptkTDypcRgKaJNTApoghSE61IMqSbH9XpJptVfo6rJNfJrrbXGOoMyqY6vsNaYaffUv4QxlkY9auOmCAWBitevdBVOGmyV6nLZw3CqMO+cVGr8Nsoyfw1J+p1NSn67JVSXK27VMvVM8o+KPMgnKa-Fngpo7fq8wqJ17UaYnWdRtS-B7hGVNmrk5U2zJubdSryxMNK+zU0VoRpWTRhGv01M0bIfVzRrqyjD6nZNcPrZ-VnRrndUj66M1PVrl-W9Ou2jdSs23lGRr7eXR-wshYIy8o5wjKTg37JpsTeq8of1c8rO1V+8t65frPUbh7kKcjWQ9nkTR0CkBNo7C8wT05BjuP0cRvx+BTf0iEFI9mIpY8JJpBSv1UQxp-VUmwsGNc4RWSW0KNi6cXyhgpIGiaXUn8uEDZXy3KFyMbbnWUlLXNfRavQNjFrxY3EBsljaQG6WNZLroA08utgDaqSnDVWw0Vyg2EvtWSei4MlPxylY2TR0hdbdKq2NMLqbY1ICrtjSgKhQNy6alA0p+zgDWD00J5-Matar7ppCecLGgjF06aQA1n8pkDeAGuQNEmqZY0hMspdfwG0k5VlSH01IEyfTU6jMQNdfLcLUYxthdSaSiANZAaoZV6xtv5RMy6gNTGquZW3mp5lcK66AV-MqxXW6BojvoQG0ANEsbSilSxqItb+mvTVGmK5hJyytwicoSXAVjZKvY1h4B9jY4G9slzgayBV+aqDjVJakONOzyw43txulDfUG-4NnyaItWzssVDXe6qK1CcbVxWDxv12Y66i-55Pq33VSRt6DVQ63UNl7MzLW1up9dfnGpINEgrdyWNgLl6YVqua1obrUg3oKqM9fWkq+NSgq3Q0NsPx9aGMUtNw7KPWXser1lWm6ilV7EaujWhWpQBVompvVhurUFm3yqLdSgmkeNYbCpPWyZqwTcgc+FNPLKtylOwogVYSGjYV6+SthXf7jXjSHq+JqFIb5g2dupblWaQ1FNqIaiE1sOslVesG60NKWa8uhnxvkFfvCvxNlkaJ3VXku-tTDa9NNf9rU9WRpsAddGmtH1fTrNAVruoZ1XyGwLZv8ai9WTy2-SOZmoklI7Lq4XZBsjjVx6ydlrEau40rWqBDbxG3hVi3U3M3dwuHjbpSmy5YFKM40wptflfJG6eNH8rZ42IpoOTSiGoOFwHqMU19NMRiZ7qwd1DlKfdXgKpzZZ4K2-p+bLIN6tus8pch6g4VqHr5hUOhtpRU6GmPVlcayU35Zp1ZST89xVp0bi9HnRoX9WVm6p1qPqBhmo2svIavKxAZDWaOdX+Ih8yQxGwcFi2qnk0BWrypTZm1B1MoaU5XRxoVxU5moINg2aN3Bq4vi1T-IE6lmob-MXahrhDfJmhnyimakQ1m8qNDap653Ve8aVs3C2sPjeSKnT1D1qN+pZZpyDU-6-2ZBKbbs3GZtatVi04JNK1K0FHehupTWrav0NJ+qI8UQ8p+BW5GnEZHkbadn3prjxSjyh31XnqzbU+epLEQc-TXlDqqbbXQ3JW9eKmi8NiUaIuEeDK1MWJ8gipIrTBiWMGoDVUqm4k1RYbqOWqmtLDb16te1VJrLvXapvKjX+G+8NaBrqo3R2pUdULm1qN6Ar0GVZqqQkQJUwj5auarWlFDJGTYD811NxDLoo3IrK9NU-a91NGaLq1VYRpxWYGm7ZN3frGKX3xrn9cR6zaZi-rs02kRq5DUISs5NVaKISX7RquTXgPHd1pfKbfgtZt51UTal5NZerpcXvJt8DVxG19+cOaQQ1dCoZGKqG144pRL7pyFFI4-rwKrUNE8a5M1TxoRDb+6pTNSkaBE0qRvLjR1m27lLuqJfWxCvYdVKq8nNJ8bbQ2GRrCJRdmiIlkVzz41GZoCTSSmoJNa9KrPVA8qkdc5G7iVRvrtqVciueulkEmlNwEL4k14jJrzVco1epVg8Y4nBRsUldaqtiVEhyEmGiJulzTIc-3lvorM7X+iv7DaF66gMpxdMdjTAn1bm7aqJVDBqAuU5RufDZ16+pN9h9N7kapoI6d+Gwb1mXrhvXZev1TQ8q-nldwlPxRbpsOOUfm5sN04rXvWv2silVaaqHJBHy2EQ2BOc-jmGz3NyUq6-UlqsB9WQyhMNwqapo01+oPFWrYgNN+Uqg00R5qYZXsmkrNXVq3s0o+oqzZ9mrhlyeaeuWVKoOjS+KmcehWbp3VR5rDTf36-M1E6r3s3MFs7RSWakGI38bMcGNg2LTUASnPNrHrDenHupW1TwEqtNqIBUrj7qoNyGw8-ol9WARCjFSV4NNyEYGNEYTQY36rP2STs6rdFtjL3-VpQpTaYwUnflQ6b1A0jpuudWOm-Lp10qIM3oxpsLfdC97pn6aWY2wZsXTeQGpF1jdSCY2fop+kfvmpxchRSrC30BqAtabGqDFh6aHnVqapnTZrG5i1Mrra1kOxp4DXcc4RuKgbDBmo5sHTa3gqi1GgaQLViZpFjTEW99Nm6yXnVvmu-TQi6y9NZgb1MWYDUJjYOMoDNmRawBW2Fv35fS6zC1RTzsLVH8tYDXha09N4MrSi1lkpIzU7G3p6hsayPiYBtExehmkzVWgbcyXkFHyLSy6jot7AbbY0JFr3NdwG1mVKRaaZyWBqwFaq6miJHsaaM3KyocDaJa-2NerrvhWr-PcDdQKzjNKibfg0XutlDXxmv+pN7qOhXw5sZVehYH+4-ybDCUQNIiDdJmqINPPqdQ0t5r1DYiGkfViQb3JnJBpstQTm6Nh6QbLXr45t0zXPSitl55K9M21xpvjfLC9KF7xSRuWMRs0FZUG55NxxbXk2nFqhzVHGim1FWLmg1Khr7ja30fGoScaRs3FutGddF6RqlGCbbdWLAnMTSdy2bNXrr2814JuUjR4KgVl4waws2TBvzedMGqLNBI4-rWOKwR1dekqVliWbls3oppJzUPm9xN5CbncW8Op2DeVqukN0+bzhUM5sndaeK0p1oabns3hpoH9UIWpgt5rK+rW0-K8aYdM-PVtWaJC1oZK3dRvKzPNz0bznXwluBzXUK8UNPebdBVShtszWomwtpvHqMYDDvVLaQNm24tLOREE3I5uxyjtaqENJiboU0UlthTRYmhSNwOq63X0lrwRSw6gUtM8KqQ1RAswcjEChyB22b8Q3kXJCzVAqnK1K8apg1khvZLZPITkt5ftwy2z0pfedHqtBVblqCs3x6rJTcyG3TuU8rFtmMFqX9WqWlf1g4aH4XUetKxrR6-Ut41rDS0A5rvCLIWioNoOamFUoloLzcfKovN5xaS80jlLLzb4IH5lQNThs08fIyLV6W5qlU2bjLUzZtbzTnG2kt1ibkVU6ZqUTQ4m7y593KB82pZp0jWNSinNsX0qc0b6sJTVQc4lN2+qCy3VsvV9XHdUapROyWmFWA32CXr6xlN+qqg4nXlov1fzm3fNwoq7c32+oupWfmmyNF+bjgGofJb9TFGnsN+SaFc2FJo85QrSlXNEqxM9nq5ok+ZlGh8NMSqnw1xKr-zaqm30FRhr-QV9KoQNcuGsqNjdqOk3N2qtzb-Mh71diLny2ROt3DW8q21N2CicKlmsVycaU44j5B9M-vW+GqXicmisaN5tCA80kFrB9VUMjJJxzpsI1bJuiNTQW2I1dBaiPViMrLLfHm8j1iebreVxprAdR2C3tVXYLM6VO8pgdezk2ot9yaES0g5uJJVUGlN19ma2I02lsS2anKtmAJbTVZnAhoHLRXm1BMBJbsZ6bpr2JazicRQCxqyS0mWonLXJG4yl-pbTrWBls7zWXGgiVv4q1PUrBo09aSKy0NR8bh82rlsyzWKWifN5bLrjUL0puzVCWsz1gSbFbUUpsXzeYq5fNxvrvymyOvXzXxKqKtgHLq7mm+pZEEEWnnRRlbMzkvlpNtW+WxCFdRLMeWCpqttZVypE1YqalDVreqVzcu8F-NyuwsC0jPxwLeuGiyV3+aDvUwVsXtQYa9FlYarQ9l12taTahW1cN6Faqq2eSs3DTVG2HlSVbKAHGVqm9W1GzlcmaqCCVoFpJ5WidCvJ7+an4xZOt9TbX6xCNGTqaK1EFvhNb7m3JNbfrcpUyYzDzexW1NNPfris3cVrN5XHmq6NOaaR-XJ0rBJYUc-NNmtzJ-UDqtadXfGritD8aY83KAs1JBtGj7Nohb343doqsrvdGsCej0aJrVSVsHRTvKj4NE0rpnXuBOULd8qn6NnxjgumCFFC6YKEcLpgbF9C1JdMhjb+qmnNtMK9pUgxrf9Y9I2qhAfR5zVgutpjZmMBwtZtSnC1ABt4EYUWh6FHhaYM3dFshlQSchDNhMqjzWfSvMCgZW2vNq9THGWoWrOldjW68Ze5ccM2gDUGLdBm+MlZNbbNU+FsUDQ5q0SxAxbTOAZFsVjREWoWNeRbX024Zv0DfhmudNhGaF03EZqXTRUW2GFVRaAi3o1tqLaLWlmtogaVY3WPOcLQzG6Yts6bDA0oZtZjQfU+DN8FrV+UgCrSLYhqtQNFMqrqUgVPNjToG-ANUtbYi0y1sNrSQG+F1PRbFa0cxudjdWSqwNLmq6yUbFsEtVsWpZ5vsaUra7FsfqRJatwNwcajXU2YuUTaiWiBNZxboc2Yls8hdiWoTNyoay9nDlu0tbOSp113Wa9rWvFtMTT6W6bNllbqS0KerOtT9Ki61WoUi43VBrstTnos95oJbsy0uWrcdWZGmfN0Jb640AqK5WC2Wx5N8lbkS3g5qtLZDmnjNUCaLi26wquLfSqm4tzeroAkxWvBDXFa8HFnmaG83o5qbzb5mml5VlaubWl1qU9aMG+MtTJbhuHCsvoTcdmxhNM-iySkLBp5Ld2696J6nr942ZfPXLZjqod1XlbI9XqsobrbmWmilQVb0hX04rwjQ2y-chJZarxXERsp1fxWi1lK7quKV06u1Lbay3UtTZSLW6CUsbLRqU0JpQOarXmtlq7rWDm0n11er+60fJt7Lde6gTNUWqcS2vKy6GHpWmqlnQaxs3zApS1fPW3n1sQal620OoNDbSrJbNU8LT63bwszLRfWrbNlCaToUJAsbdTXK9mCiHqvPYnZp0aiwmmkNbCb1sU7lvpzbPmg8ti0b5S27VrurTxWj+tSRrNo3PswCRbyGwBtMlypE0gNoY9Z-6qxYHdamI1IlpgbVXq+uFlpbOI0iqBKpf2WjEQg5bewhI5u8ibhWyFN6cbYQ1HWvhDZ8WtvNuOa3LkglsXLaKqpLN-ebp9VdytJzXPq4UtEHqVzlj5pold5WuiVs5cpS2GKp4bYzmj0NrIrQq1s5ovLRiM9ZyXOaD6V70t5zbEm+RBoYaTDgGNsjDQpKiRFz9aQ37vlud9TfS4gteVa8k122v-LWKa1+lpXqW-ykVu9mIUM41FX+b8w3XzOcdXrmk5Vor1uxVG5qALUGC9JVLeLfw3J+vTFWBI7pNDYb0i2FMue9UMm5AtuBanc3CfJdzXhUt3N3gz2BWUVu-ubaMwgt-ub0m2g+ur9eD6-01ERq6uU4RvUwQ4026t0eahG3rRpIjV-W9UtqRrUHnxpsojRP655Fyaabk27qLkpXiyvf1pKqe63hxpC1Z1m0fp3Eb+s29xrQbUPcDBtsgQ+q3xIOwLiZWnzN+DbsE2ENviDQtmzNNxWr7K3FxtIbfsa0MtZ9bXK1k5ucbbp6zytcvr8U3+VovjbTmmFtzdbAq1z5uCrQE25W1P7Lwq3RVqsVRYAkJtLr87y3a2vcjY+WtOmzza6tH2rK6hjS0k-NiTa+U3n5tSbfGG5atOSaFRWxRvlzYVWx-Nl4aSq0ZNDKrb-W6at7trxw1a5snDRAa2pNsFaGq0gMsALZ+G4AtWqbQC2NNt1Tc02zuJrTbj7lXDVn+HAWujRXUNEC2FKqL9YRW-rhwj0MC3I9HKrWmbSqtEUqho34FpGjTLm2itGst6K0ZNrWrQU6jatVBbw83bVsjzcs2-gtj8bkSUqAqerSIWnqV3ucTIWPIqojZdWgRl0-qkm1NqsVLQIWi6NKpbyy2chu-rdcG8QtP2aOAGM-KejT9WzzN8DqFE3lpo+jWXqaZJ9yDZTFLOtXisskwBxqySEE1Axos0JL8wwtVwLJHkmFrZJUmwtGtwPgV3iY1oYDSMWpc1DOAVzUTprVjZBm1wtmMb4i2OMPFlb0W4+ptUKaa23tl6KBqMx0QkKgK23hFs1rS1-KItzLq302MxriLdK6lttnLrPa2yxsFrZbWgxNQUriUlcyX7bbS60DNBjlcXXrmtHbfrW8dtHAa5i2sWt1jWbW96VwBMha1wxt3TeE8sWtysbmi0RkpplThalwtWRaFxkfpuZjaTW89NzMq222HrOUDQBmsTV0zLuZWzMtGLZhm0V1bEzxXUFFrHbS7WrWNDu0W+ULFsllVyczi1jmrNMUUZuaKblwajNgdbNXXB1oYzffUtZ5LgbNZWR1rYzdHW6zNvdazXXwNuLzRo2k2V3ybUG2-Jo2qY82rpRgkTuBWSRrzrd6W9jRvpaqS3TlpnjbOWn5tKmbfi1qZpSDUom6utuGzu81qRupzQoK7xtctrfG2vFL8zDwjBRtiJa2y2lxqubXA2zuNDAqmg1aNuymTpWgdYFHagKWeoBApWOW5+V5lb2bWrkq+bbgmuctAHrgs2LxqJDWvCgc529bPYUsNte4tyW9RpR9anE3HpsJzaSikV5riarQ3Hxo8rf5MbcthmbEa2VsvyDYfCri5U2zCg0PZoipU9mtFhq0aI03CNpjNc9W11trfQrWValvz4SUKyRttYtpG3butkbcdKzvpEDafhWd1razctqvjt0nbVG2nuoQbUR2pBtCoaUG2p1txLf8EFBRDxbl2VwXOwbaSW95t7xaCG3F1oF9fp2oMtveaic3AtoobWdmo4V7lb7G2gKpjLdB6tIOGkagyYMNtAhmZ23rZu9aOVEBlMobTjq6W1eOrcs0MhprZUcG31tv9q9q0JGrC7VGmistMaaqy1o2rqzWvK+st9HrqFVyNoO2dzq3y1ijbJO2gJup6V9itRtDQaqfWU2oU7U9sviNSEQRPX6JsByepw4KVJ4SNO196q07VnGpjtc2aWO2BZoOTQuW3Y1Njb+S3JZvRDaFdIUtZCaXG2nArcbQZ68Utq+qrs0lfPvrUi2x+tavqWRXM5q9DS8an0NK+b3jVORoirZwcqJN0PLlHUDMMSTa923FJPKaQo2LdsaLYXM6UVAqbeTW5VqmbZk2lMN2TacIW5NpmiMnfL-YsOT1VlfSkqTSU27KNtVaI-UCttJNWFynr1CYq+vUm5tarRl6iVtWXq9U2wMt3tVhWoCNhKSF23TZLe7YMmpw1jtLT7VS8uhyfRiDnt0yaue0upsTLW6m621xra7t6mtvp7ea2vXlwpr5o1bVoC7WmmoLtLSSXs1PxqDbXxW0RtzKs0jVoPPAdZCSzgtuPrJK0alNKWTJW00tTZqE22txqUrTJ2nj1albQEAaVsMuXAmqjBDiC29UUjG7bQC6+56s9h3u1LGs+7aY2hTN+oaV62GhuRTcaGoHtZDbic0HxvB7cm8kUti+roe3bBo8bQ1avDe1OafG0t1ofrSYq8R1gTaMe3s5t9DbSmsJtUPLpEGRNvpTQ+WllNMh94+2s+v5tH228E1tz44IVQmvFzeFG3z1JvbJo3nVuHuYy2+KNOTbieV5rlQiKvKIsG345ugTIdL2VZ7avnt-Lb6q2C9tSxTH67LlcfqWk3B2sT9ebmpptt3qWm2ZitlbcsaMV0r7TmhzL0zvuUNWnR2HUaiK1GYMX7QKuAJY5rSFSqiZpBVf96ggtKyaje3xx0mbZP26ZtTFaa1WRGrYrV36m1ttBbJ5X8JqU9Y72w6tCebQ23VSqErViqkStnrb9m2lHJTTdb2nattvabMlKlsELQdWoRNHby4zWvVrX9ZzUtlhUhbhnWsMVsNml2mypJ3boG0hJrBUWj4Nh5GERCHCg1p2sQQUynYRBSm03rvkbSLDWw5JDasTI358sOda-6451RzLVa1ltvOzdYWu9tDRbKZXUlVxrVOMjR5BNaN6lbtpA7c22ufhcGaKa0Htuk1WY81F1YPTE+2qxpAvv5K8g4hFIxI14CoebHUW6rhw6bKe1DtrwDRu2p2tRNb3C2Ptu5rc+21tt07a-003prXTd3y-WQQuaNa1Vtv41QDMyYtm7aoM2dFtkDS4OqdtfNar00C1sG1Z4O-tNZfKbzVthJ1JRe2hbRWFrr21tFvAtcB2h9tBGaKLXy1pMDW4O0jNnCLkM1u1q-bWhmn9tNFqxi0LMsdrRzWnCYTbaJ23qDu8LabWigNbIa8iQrFtdjTM8hWVAda1hJB1ouZTsWs56exb93UWYqjrR4GjstB7rC80J1oxLY0GmONJHaSu33NqGFip2hLVVHaktXJ9smzQXWyctRdbvu00losbWIK7clHHb-i1B9txPjXWwOVFpbvO1w9vBLdH6+Ft0pbhO0+h2Nzv1G8TtclbMu0KFuy7d9iiHN+HbZO2GCvk7VMO3N1trqC0iZ7LmHdtapLM6na040TZuMbZnGtPt2OaM+02VtXrYZ2gbt1cqA9WQxIizdMGiztM2cD63WdqWDT26pyt5DbHO1RCuc7V124hNenr3O1N1s87dmUvMt92bGQ2WRqLLbu-N+t46qCB1HJtfjSjamdVNwa-62xdpXlXOqyRNlCqZG37duOlcGiGgdJxbxpXmlseHZd2nkdD2Juy2J1omHX9ij4dccavh3N1AyjZPWx4tVXaaO1QpvHLSsOiytndLdO1WJtY7fgm3PtQLaQe2rZoBte-0jctI+aeu00Nrxxcm4gnF3gqCSnJlsizQVa0PVDFyj+mTduMjbC2n-pxw67jWHlrreeSO12hlI7KnW8VvgHRs2yst4jbqy3bdt+zbt254Nr5z4Cl0YluHWaWxRNhErg+25dslDeo285wfZbxR3aJslHWV24FVW1rvECjlsBHYXK4Edqfasc2Wrhxzd8W-7tVjbAe18lrz7W12zEdWKa3E0Q9ohbW52q+txwrpqU5luuBeDa-xNNfake119ss9ai26z1Firce3Y9usVdvmnFtrfaOEWsqQJbThWlxVYorc5ms7NH7QB0iKNOTrvy2aSstBQVW2ftzPb5+15Nv3kkK0sCt1rSIK2CjLaVYqazDpCuy0tTzhsi5dwa5CtpUaJe06pql7VK2x6p93r5e3rvI6bYNWh3NI1aWbl9NrZba7mhb1646Pc2P3K9zfr2n3NdLb7i6P2sAHd6m0gtMza-U3-jSh9ZtWiAdWA7bW3QDozTfOW6kdQf8WwV0jtOTcgO3aNIbK081etokrYc25384Y6A+1KNvbLec2rjN1pbhR3jDuu7Tn8xMdzmadE1eL2ZVWmOhQOt2YhICGQyMHS4cZKt1hBTB2NkvMHUsO7MdSo7tO3SRK5ZeCO5TN9bqAe0OVvs7SGW7Udgpa0s0udu67XiO2sdrCaJS17lsE7aZ69Velkbjy0w0OG+aoMqlNwTaIk0x0wHHYKi0bJQYaN83cBNqjbf2mmgPfJ6J2kaqk5MxO0kirE60q1pJtNtbo61-VmSbae2GOplzSKm+EFC47h7USpoHDWeNZ9CmZitiqA0nSQVTynntUFaf811VpVTYK288lTVbnrnHjt4NW1W9pNFuaIK2YVpsRT0m4J1Bk7gBBGTtmJCZOlXQZk7WwQWTrwrUgWtXtb3rwVloqMauSME+48vk69e3weoN7VD8--tSSSvy2bivd9fJU9atU7NcGVW9qshdgOvgt-raHW0keqdbes253tkYMjPndcrOrRwW9PNE2UdyEhpoEbSs2-atXo7CB3wTtqdav60s1LI6BVmDSrx9Q4ykVZfvbIG0ZdsszaOyg-1PbjyyrMDsxNT6E0Y5fTRFtY8xBfzToW8tR12rhB0P+rf9Z2m7qI3abi64lttS6WrWnKRUg76i021qj+Yog--17jLUY20yobbdIOtwtttTii0oaq8LQrWiIdStaYA3fhFvTVqk-Qd1jzDB2pTpJjY4wDKdbRYBq0WDrekXS6r6V9MbCa0ZDqKLSTW5wdu7auA1JFsWLaY8wi+x7bFukb2V8HaUO-wdrgLAh32DoxncTWpwdF-LAZ25DuBnV7W6IdYTKJB1xDqenZYOmQdtta5dHa1p7WfW229tz06ah07tsnbfIG19tKGL322FDvnTahmhIdOAaTzX21uwzZUOspunNaQh1fprCHSLOvIdfRawOXcWt9rW7Ginp6rr3NVdDpIibqcxjN6HbmM2BxvhwIMOo4teE7BR3cep6zXJ2yYdtzao+1qmq8vFXmt05WdbJM3HNtnrfYSvBtdXbPm0NdsUjXSWsutIwaK61nFKjHfsOnjt-za5rWQlodHVD44kd-nbSR2t1s-9W2QLCdBNq95Xd1tgbTGO+a1vGbEG3dxodnT8m6Pt89xfh3ulv+HSW6tBNZbrTK1TlpzHR8W9PtXxahg2Qjt2zYyWnN58HqZCEjdqHOYiOrClJVqQhVLwqXLbWZC9lBo61y2gtqcbVWOzctwYj8R1Ojt3Lewm2SdzY7EW28NuDTUtGhUtwXb7e2OtserV1OiLtJyaSB0MjqXlfTqgBtEbaf41BjsFDSGO7RmBnxk528jsjHQJO2OtnZa7tXoloczbrq4et+uqyJ3JjpbGRnW591RJb4LnjZqzHRjmkxtuY67nT5jtrnX-TQFt4vre52udo36qQmovtkPacQ01rDxDX12uJ+0LrBu2wjq+tZaOmYN1o7i3m2jo67dSGhX1jobTh073wJHdX26edfjbZ538NpwHQGM8adq3bys3rdsqzV9mshV6-qKFXNlPZHTImxOdh3a6FXjOrWneNyjadXwanh14dtGHVfO65tmjbSJ2j1pczVtiJ+d4ujbx3QhrnrTJ6911X87wok1zuIbXfkosdZ87u52koNs7VpG-t159aarW8TFHnXTmwQdsgzY52+doPOci2tHtlKbzy0rOUvLZzm2KtAkrgw3HBM0naByocd3fbuqlxNtUQQk266llLaUm1xhtpGf+Opolt+bP8X35vINcy24qtQFaSK3MFFAre7m4ptofqJw0HKqcdR0q5U1lFTGk3K7Oarf1603N4razx3gFul7dszGw1cvaEp3R-NHHS8q61Nw1bLTXP9oINT2hAptR1Aim1xotmrWk6+at9frFq0TNtpbTjyl+1PTb1k0Vgo79eAO3CNYiLCF0wwNKzSQu4QtZC6WC2ITtAdSgO0yFolbzIUYDownQE2Y+dSbrT50AtujHRd2vLthHb4x3UutvnY3qvhd5E7yZQuzqZ9UlOvDRwxBjJ2wzrHUPDOg0QqVbc60Kjs07RxOr7tZjaZy2bDqFVbIugFt8i7EJZ2NtxHWRK0SdOI6Ms01jqhbeRSqOduQatF2I9pnnVti7hN8+av2UdjqXzTr6rHt-7LTF2n6sc9TpO+KtAubEp00TsMnZ84TZdLJEnGglRqywHsuh2RxtqrJ0ZVtPLUhC+olBjr7VU35qn7dN8mftrk7Fc1FJop5Boc234RU7uRIlTuaRRjc7XNfLaWDV1JtVTZMS5Mp6pq4l3i9qu9Sf2yVtZ-bpW0X9uS5d9lc6eyU6YV0wzrhXcRq7JKiK7vLU1szyRWBG4ZNH47UC3YKLOJUEc-3oWbgfJ3hqQoraUupXlHVlyp2lqsqnRIsnxVNU7al1SruAnQyXUCdVramp3Q2t4LXa2tqd91b2Q3Otq6XS9WqLtrvadm3u9tQnegOon5mA7mp2QTpJ1ZGa-7tsE7OkG3IsgKbiu5o5806F1WLTrbrVlO5j1x3aJO30Dqx3of6kHOO07tMzZmHP9eOycGtZSrohLQ1tcynwOg6VV07Swg3TvOnmno8wtfJKO+merXiHeSkmWdf-rLpUABvxrWjGvWtwQ6Zi1nppxnfbG-dtjQ68xVPAK5jUqaSGdvM7uQxagnElWEAtPCIq6d01P8oHbX4O1mtOyRKZ1VDq2fAbW0Dt-nDWLL7mt8LdLKjNZza6QLUi1sLXSoU4tdYEyBNWS1pHXdh2bdtsxbhZ0-pvVne225mdM5qai1szrCLSu289t2EyeZ20nL5nZWuxttXNa6Z081o-NQ0O6dduzLdqVztsbbdbWlGdmga-23aBvlnXYO9ddt35N101ru3XWUW0WdypLva1aztWLdYGyf5tgacekGztvqUbOtDt4lr9XWbPMOLYFq4YdprrOF0Edp7LQV2y4tyDaIrXTDrI7X1aQudN2iFh3PFtLnd5m6INHza-M2qjoRTX92311Vlq-i0ButDne--A4dqkbJuX8doVEdHmKF5c3a7s34KlMzR5CUZd7PyWF3tZv5HdMutDdXZaxh3Xzuzdbwu8vN93bGUiEbsHlMXO4kt3Qb0E21dsxzVXOsEdUi7M+0kNqhHTAumEdB2a2hZHZvM7WN29KJ+9a4s2LBoSzeHfNFNwk6C+33LvBbcPO28G6i7zh2jusnnXlmmUt+Za+G1FZtaXTSwlbtazbP63dTo2rudixkdl2LmR1ULrKFTQupLtHI6Sg3YLH43cT6zn5+eaRh1ibq4Xb1mmBNuc7SO35zoM+CsuznpWDb5R1GNo-nSCOiRd3E6NN0Qjr-nVcu94RZoalF2v9NQXRGWvSN2Iboy1GjqcpfXOsYNjc7l43NzotHQiOozdUfS4IZsNvQXZdmzBd12bXl0XDpbHZ8uyAdnFaoJ30FqIjT5ukRtq87iB1X5orFuIm3nF9rKwt0GluS7ZFurow0W7CbVWZuJtc8O9Ddrw6NE2TWtu7Y6cpTt9ti5N3EzqZtcpu8jdPs7KN1+zoDLbxO5rttib5FVHDscrZPqssdmnqB53aets3X3OyFteKaXl1glt8rYI67BdQnbBt14Lp+XU8ahvtdkbXjWArpkdWvmuKt8jrLF2KOs1nTYu+kFdi7YbFRhsNjE4uzKt1PbMV05VocnTiu-KtQXqCV0AVuURcrm-xda46gl0kfKqTeEincdQQzxiWJKvfDQHa2ptDEKop3VhpinZVGgCNUdrsK2C5syXVam-Ct0TqXDUfKpE+S+OwJdQzaSl1rJrKXXMmkrlyEayw4oFvoJX569xdjFaojn6rrbwoauop11raIJ1QDvdXayG2AdXq6WJECVqQHb0u5CdqeaLME3vwd5VwWxrNraSpM1jOoeTXQO+4dClaK43nzvi3ZfOjDdIo7iJ0iSP23RBcw7d+B8tLWfLLWXfJqDtdAUqEV3gIBDXS8Wg5dH3ajl2gjrzHTxOjvNsA6Ll3VBpK3eeylct4k67l0qLs2zSTDSSd7DbpJ30Sq4bQFW+Sdc3bFJ2NMIPaWeW72Jak6+x0aTuBXdzmlyNsO6Aw1KOthoZ5GqFdwAhdby+7spwDsu5pgF6jj80ort5TdZO2MNsJq0m3VLuftXJU+cdeO7tElFVqJXZyM58d2mZ68im9HrTWyMSld+yqWxWuIK37cFOnftjVbhW3NJrS9Syus3NaFbmd2dJrinXzyxw5Xu7a90mAHr3cZOiSVwq6A90t7uVbdya3KdUu7Rq0yrsE5TvcCKFQ2aq1iRqSkhWLupCNCybfx1LJpl3UY6wCdIA6Q82bJst7eBO11dau6IzUa7ruFRNOmkdwiaEJ1utoTNQmmgZdxu6ve0+tpaXa1OhedeA7A21a7ugGTrujQFfq74SEDSsDXd72s3dim6BwWrTqt3etOoTdm07x0XRrvChQzkNgdgwRchkVKrMuM2MgmqZxBYoVtpqA1QjWjNdkgIs11mAOnNdhqrwdQZiqE3UxoXNYO20dN707YNWfTpvbVeun6dgs6t111DqBnQ+u-mt0HaO226Dohnd7u9tdR+6u12nMsRnaTOxIdB6bbB1TpqpnSoOzIdstbsh3u1vJrak8rQd+sbCZ0vrpHLcIurQ9y67ci2rrsA7VMWqtdY661B1jKNkPZoOhtduFtDoVKHr-COW24DNcjD3123tnAzUoO4-lkh6b12vOrvXe864DdOTLxZ1zrqmZY6ImZl2h7l6nlDrM1UemoDtBh7MZ20zoiParOnddjM6Z21kZuanjxatodVGa9Z12BvOZYbOmZkurrw62IboGHdh2oYdVs6461CjvE3dwu4jtKW68N1pbsbrSWsh11KcabZ37Lpy3d7O1Td9Xb1h0l1ohHQN9QuNIc6z53cdvNxddy4uN-W6BO2zdtr7fN29M5DjL7SErTvS7cQewTdWXbWN05dqmXbGOq7t0CajBVSbu0rTJusjEx274rUAjr6PUCO3Ldlc6hj0nLuY7Wcup3Va9ajO2hZs3rY3wgzdo3bmAVFWuj6R3Ort1qI7j63ojvz7SC2pztblb3t1ALq3Lanu7rdk+bJS0LHtbHUseskdN1bRt3Ldv-tWAeuCdPq72am06s3nf-WuLtO86rV5-ZqDXZ-6wISJpaiD3hrut3WnOlRtux7M50D1uznX1m+ZdtPrpN0I5rFlBluoeNL87qu09BvO3YMe32dwx7Gu3qjtu3aeyuztqOqwT3BiJAXTC0mrd1CSoPVkXOv6Xtm12FZo6odVMNsIEe1unylt1q7R2w9v4db1uu+tnG7Fj3cbqmcm6OkdVTOKW1Wejo6XaqWkNtmzbQVXZ6rmnfVmvedf8bw6F8YSuoGtu1OdyjbWI0h9ttnW8O-IRbR7Ph33uuN2kyejipnO7SN0yZvZPZ-OtTd4e7Ct03btsrbiKuxN1jaSx1ajpuXY8usHtNm6h50fbqeXV9urMtH3Lb62NjoKBVPO7Pdix7c90bqsLuWi2gFd3Y6gV1Q7rMXbpOyHlg46Qw0JVpvHYjKwKNprRyW2OLo73RkmmntkUahU1mtt-LVk2pltbk6n83sN2ArYUuiKxIlTNc01VoLDeU2yJdftrkvV07pFbXU2kO1N54t7UjIp3tZHag017O6crlI7sh8uKuh-tOY9ed1jJpXHUaSAJdZFbJIXKrpF3aqukrsFS7Ro1LVtd9W-u3Vderb6l20MtYrf-u5pdl1LPN1ryIYLYae4NtJ2KTT2CVr13ecmrH1hu7a0X7DngPdIWk2UeRrprXNxsD7Vx2sBN+Nr462JbrtnS7uo492jb3d2Viw+1f0slQ91xYG91VQCb3UMwUVdJJa2T1vFo5PZdurk9-s6mu2hnuF9TMemPdmo6AF3x7tuXehtRxtb274z2Cnvs3RCenxNSvqYT1DbuR7R+y1HtC+a-l1hVvzPRi2uz1OPauL085vx7XEmhHdEHLW10XrtUPalO4-d8xcRV3ZYtUsSju+n+aO70V1ZVunHc36nVdfe707VD2sH3T4u4fdJozR9337pp6kBkJ-d-Z7Sm3tKp9tVh06vBYU6GPktVqP7VWG6P8HVa7mGs7vnPdeO3xZ++6fd1qHs8wN2u0-dUl6rDE4GolXd02vVd1+71W0j7owLTpe6Qoel6p91Ompf3QtW489VS7Tz0rVvpbWKE+qdbv81MHyYzvPUgeu3tKB7Xs1Pnqd7VNukRNGZF3W0XJo97YNO2P+PBai5rAHo9HWtG0j1K86XW1rzttXXZ0nE9tx96BJ-nrBiHaez4N75CY+X+ZBjXUnUag9SbaDJW1bAxNY2o1qa6tcX-UXTtEHRrUowtg16Ua3DXv7GSas3w9Maj-D3-SNXbQpKG51jha7nW61vRnRkemmdWQ7CJlEZoZnXIeyIdCh7V00szt+dU5e0S98Er1D1mDpdNuzO5Gd816bh7DtokDeke5w9-66ui05HqA3buut9tHg6Dr2oyrtJYuuw2pdh6D4EvpscPUEO69dys7PC2RHsgDS9esWd+66eD2xDrJOQIerGtA66ta2Xtu6ZSte5Qd917VB21DrcPdtejw9j67BVQGatsPTkWhqMcs6AO3s1sVndUO8I9JRanr0e1ryPe4OzWdyrrwN1+1psDR0OhGdtGbQCD0Zp6HZgnPodK6rhyqUCpKPShuho9F87vA2O7qInQcej5l0F7FO0nHpY2Gcep4tqcbLj3vzoGPQGe2491c7zG0Fjto3QXG+jdldbFK1hzumPTsagSdcx72N2VaqbHS5uy4dao9RO0n+JdCXze7Cdp3akHXndqBFewuuMdBKgyzmu7sKALBeurFXR6p61Msuy3Vce2W9eW7Az3fzoj3QHOuudfurTR20JvXhS3OzeFCp74dXIjv5ebvGiq1zlaXE1YjpBPdRehPdiZ7S+32huvrUPKmbtVfaAd24LtlLUVe4dxdEjSdXtTtjzSie71d7bLfV1FCq3ndie809O3bEu1Lboi3ezkrPITV6zm3pzopPXbuzDdsy7AQ20nsCDfSe50tleQQcWieu45Vlut5t-p6vb3y3vU3Yre3+dJDbY93if0AXYne4Bdyp6cU23gvFPasKuMtzx6Ey1NzouXnKe4kpAQqbR0Tdsq3cmek4VDY6sPUPlLknSBA2E9Op6870ert+bYcm1E9Jd7SFXwDNqvUA21Sy4W66F3HSpFmA3evkd2x6bb34Tr7rTtuu0tbMB+PXFdvdPcJmjExeja5+lLntHjWXOlTdct7OT13Hp+7Q8epFNtyMPLlR3qEndGe0HtjNtKL26Rq32PpG+9lzy69731jtTPS+yo+9GZ6T71MXrbHdZG9HdrObG+1F7o5zS320vd4TavjVgrsjyTE2oRdVZ7B+0UCmH7WmmsKNU47x+1uLq-3VgenGlf5b2z2ErsArbI9UfdgrShKlvjuCXdy2gc9ZTaIl35Rv3HdEus71Q1yBvU4hKG9Xcq2c9uXrxvXpzLAfZ5e7TtJcj1z1jVvyXfk27c9hTbyK2lTuXjequ8Ztf46e92B5tWTdNGy89tXKc0U3nsWbV3c+89YpTxt3lXt83VleyA91V7cr2fnuYrVCSw6N1yaGr1TCDfveMuqutoF6us3m7pE3U7uoW9JE63T0Sjo9Pc3UAlRx27hL3F-OOvQqSAfl-u7Xm1o5q9nWIuyeNI96gz1j3ukXTUc6PdovqSL2mhpUVc4m6Q2cZ7QF3VjspzXReqUtd0iCH3WNKIfbUwnPdrF7fl02RrCTVQ+5vtoTbaH1t9sN9Txe6HdkeKIV1m+sQvYfusS9p16WJ0vkNb3SLm18tNRLO912TqbPXT2oAdDPavF0FJrn7RyMrS9gV7ORS6Xsf3aFe+8NW47wDVz7tpXQL21x1ABb1U3jnoZ3aeOtld546OV2XjsAjeku1ZdR16kL0uXtQvZJehJBK577x25Lv8vds+3CpQV6er2vJW42SM2xNFYza-+0nnu1Xffa2qdp9rf90W9rAnbeepZtiJ7BG3ELom3eF2yq9026cr3QHt2bZcmtCdLTqXV0mruKve066CdfE60D3U-JujZgeu6NvaKKB3Rto1KV5Cok96x6ST0kHq2PXHQ1q9SIxKD1m5E6vYR8d0xbCIR8qTHJW+f7fZGtBhbLp2jXsFfXDW9tNOa7S234eCjUbNegGVcN6kY0iHpRjeWur6d-M6OZ2-Tr0eVjO29d5N7TD11-PMPYhm4eGEs6loWpPqEgJemJLRR34Yb2VtrJnYOu4b8a67ib2jroevaEO2tdF6boj28Bs5jZ22369C66Lr38upenYtCjJdEtb-r36HpRvYYe12tks7ja17rMxvfIer51csarD3BdHkbTK+tC1cr6gj3nruL+Uje0I9As7Sb0AzpBvRoOsw9nh60empkuqLSutON9zNaE3343pSPXRay2Nd17Ab3VrsevY6+l9tYN6QN0FHqyMnB2rHppR7oN3Idu6HXBusS1GsqI62sZrVdTzepu91t6BR1Unqw3dZ8h29tLKyO0RZAlvYzC92dQLK9KW4Nryfc3mgp9Pt7gz2R7rGPareiY9Ey6Nb34ovDPf8KnW9lbyON1VataffmUkTtvG6bPChPuAvaHOq29rCrP71ZzuHfU9qkW9d3aGT32XEnfZ0G5llZ26sL1QPpwvTA+jYdSt7kVVPHuhHUvG5ktSZbWS0plqtHdFmjeN3x6t42dzoDheU+whNKD7Vs0i2uxHaCeme94J6cH20isV9enezPd18as71ubvwXR5ulK9uA6A23pXtRfWt2409vo7152LytzhXcGgMdbwq8T14HtDHYitbkdjR6BN1setYXbh2i5ti1rnT27bteIar+CEVjs7suWw5K9Pe5mj0tqCaML1vvvzrfR2wutKo6rt3WVpDPavWye9f8rnhYJntnvbveqht3uq6t2+6r0NlKepClMp6SQ2tbrJDW3OsfkXW76L0Yfo87TguzM9p96ET3q7tKvaF24j9pC7SP0bdr9HVt2+LtjUN4wb4npfvQwuwg9DL67h1MvoeHR-ewd9Zt60S0C3ok3TOyortuG7AH1p1vTNYIuu2QGY7pb1zvpkjbJ6sPdS76in2abpkXdn2gEt8n7BqVkXpjPWg+wvtIp6PE2uNtBGTD28vttIaZJ2MXqB3UUGlelHT6Qd3sXqCbUYu7FtJe6iz0grr4vQw+kZ9w46Od0xfuRXXM+9KtCz6Gz2Y7vsndiutDlaz6zw1M9r8RYTurs9xO7xH2k7r8nSEunltYS6dc2FhuHPYrshR9C4alH3xLpUfWAWtR9EdqNH1bhq0fT6ejMeXl7Vz2w+QfHePEuOe3Z7jH1FLtMfc-u73N8yaYr3v7tPtRNGgCdcu7wfmzNtmjWAOpx9SV7EX1WfpgHaAejK93o6-N39xztXcJW-pdaA6+GUm7v+zRqUsZd+zSoAX-VvfvWwu-z99u7+b0-3rD7dnACPtvH6851Ozo+sCk+lQ9Jr6MtH0UDYndce0Pd+W6g3rLvr9vVn2hB9-Nrk2XQjtWDQG1XL9S5z8v1Q9sK-WX21O9eiqGx3NPsxibCerU9rdcUW1dPrzPfZGgs9kO6hn3FnpirY1+svdh9K+llDVCNfWEAyLApr7OVWWTvb3WiuxlpGO7sq39fuvzYN+hltnvqRv3IguEfSy8ZW6bdxyq36rhBqSqKhVNVNKaV0L2oX3ec+tVNUxKD+2r7ssvW0mpndp-b-w3n9qvHU8+xOAkv7PMDS-tx-bL+7KdKraCK36PryXS7ayTY+v6pv02gsLBT-2w1tqSTNV1BGon7Y9+4Ad8u77H1zNscffC+5x9YILXH0aVMvvXAOyadaJ66nUY+o-PXtGr89OPqDm3HRop7fPO1K9hH6He2kvqqBeS+vNNlL7yB2wFMoHWcjN9RjH6Av0nzvPfagUngJ7V6qD21psD5Hw8y-KUuqcnEmChBuByA+CIueqa2iHat7COQCbFR8urhtXlmtG1f3++9VsurP1XGFpYPbs6swt7B7ZjmP+slfV74agdSM6vX2BHvsLQq+8dNq9SU33tFsDfZkeja9qgach1sxrrfTEe-a9B66Jyq9tu6ZfWMUmNefq4Z2SSoogDeOdVRIX1MLHmvv7XZa+1GdN171Y1ixvtfSrOmt9rg7Kb35DoeBuDOoupn17PX3kyr3-eLWhw9RN6-b5KzqrfQ6+wDdFN6dr0gzpXTSrWqADx0LY307-rgA1dethawR6K12rXtP-eteow9m17L-0m1vDfbteyN9sR63X1PouKHdLOvG9CyECb15kptfcgBkm9QN6n22gAfCHZgBpmd1N7YO1FHvlldzehm9hRlZ-kiWo7fWHW5f5+xbn6kBausxWx+r+9Lw7Q+0w5uZ+aO+nRtpYrYrWyjokzdR2we9777h73QPoVvacun99gno6N07DoY3ZMezd9XeaI52OWt3fcV8-d9+t6GQ01avedHVqjkiDWrx-0tnBF1SrqsXV1NbmfGdaqF1YJ0bwDAJRVdX1WNnXe+4nADRvjn1Uz-pZ1T71Af9C-7JtVeQSJAbG646VIuwm-0I-vNvRGuls1SZijrZdaq8A8cNHwDvYYdtX4zPu2Deqt9V0KyEgOjCK+SnkB4XVBQGQgO+AbHbJe+iON176h31t3qHrThu7B14X7Su1iBii-X4ohTdM9bZ32uuvnfQvW+-5-maHdU0bt-fdpu-k9AH7Xj2fWvePa3OsO9Y2LTN2H1r+PbZ2k+tgJ7IhUVjsQ-Qne8i99T7UP1TdvQ-Qfe-ct5X7mL23xuL-aNO+1tFq7BE3gHqIHdlelXyv9bMT1MjvtGUmGEf9+Dh89Vs6toROD+1tJwUiju1MLo2PSx+0g9LL6BdWJOkCA-MUKFx9QGigMKuNQIXtqwEhZRrxtWVAaaNXBHUEDRGxwQNTHIaA5tujhdCW6gv0tHsK7Tx+wTNXQGZh3m-EE-YSWjzNrJ6xP10ds4GMqO1wi0n7l61FbonvTB+xxNZW66n2xfWFPXT+4vtkHreu0Snpg9Svejet7CiWt3AfoQXQZ+ykNKn6DgMYLt+3Vgused3DbAd3Z3pKdXh+s1dyB6y-1Lzt9lFau+z95C7Nu3fZq4Dq8B4pYNWQznRN5C+A6GOoXF6QHRN3efs2Pb5+uH90T6wL1NHogvS6e2HN976Dt0nHtQKMdusB9Xma-T0GAZuPUYB0e9JgHx72pfvJ-Uw64MtVP6Y73VPqT3TL6rHV+wH7R1vLrhbf1usz9xD6TgOkPpCrTV+yh9dX71J1WVn4vYM+3sd1D6d82CXqfLXt+3SuMl6FD71nv5TX1+5Z92O61f2tnsZ7YI+gnd4prDH2rjsm-ULu6b9Uj7DL2U7q9BQkqqJdo57V7X07o3tet+yXtSS6Lx2atOd-W02709HX6ud05TtVbX7+-y9xFaCl3nft7PRrm7MFBrawX2VLqsfdFen8d557lIWwvsKdZ-SgA9BL7c70AFL1PSF25UtFf7DIVV-ruRadW9W5mRqnV0Dcvr-ZgpdIoZ76cJ2RrpyA4TjEo1ESTKzUVAerNVCB9vxuQyajW9YnNbjSogJY6TREQNaX0-A8XpegMP4GK1idGoifcpWwidwX75HnxPqTHYk+mso+Dqnu0S-sQvZQ4Z-9nsBejHwrqAxVDAD-9m5UVbxc+szHXF+zBNFG7F600gaIbSl+kp9aX77E0MgeXLYou5kDll1af1BEtFPQZGxn9Kd66x1R6vwfccBmUDMLzKv1MfzIffJe1aliYHl1bGLpofSL+uh9nSyO+1Mpt6WUw+txhvK6TAAoQcIAVqhUfE7ty3nSf-sXonb6scd7D6dq2cPvhlo2emcdyl6N9nH5LUvQtUoR9Y37bV3uxicgQzkVX4LE1l0zT7o37YOe2R9Jl6yD5mXr6RUHaxA1dv7rL2b7owrVVGtJdA4HlwUvPrkg3EghSDr-7MINaTW9-RfuvcNWK7Vf3gqrujUq0ZMIcL6jV20bCXHe6qt2MaK5M35RJMOfaRCqyV836hz1yPscg8vu2JdYvbbf2M7vcgw7+y3NXkH4p0+Qd0YMpBnCDY-o8IOhQZe9Zfuupdj47hIWa9HvekEBqLkyLiOgmzgfmrQdGN01pJsuCKx-ue-dLu6P9su6BoOBGpe-QWPBpYPy5gzUZNBU5GY9Fx9+H6iF3ebo8fZNu9F9dwGId45-pTzf7yhKEKZqtZhpmoD+Bma4zpuH7TV1IvrGnUtBzqdnj7VoPePozIpiShspWoHnwPxAdfA-qBw+d+JK1j20DsZfaaBm3dihbVPEd-o5fV3++Q00SN3JpVGryEndB6XVL4GEoST-v78fUIg0iIMG5-2y80eg7m2w1Z+bbxAWFtuX-aYWqGNvJK1SV1fB+0eAKk2NQh79-2lro+nUq+8Q9ZAHK30uHrRvb8A0G94AGNZ3QXBiHWOtT3AzfBcoSAputhp5gTyq8M6+20p1gogAYuZhIBTxl22uFvgA0SRNGdyN7SYPAAeBvVq+3mtAgH8j1zo1wAzi6mADx66+YNEAd9fYgBhWdXAG7X2o3qFnTIejG92b6sb1EysYAw-y-ADuN67C2VaRIA8q+iQ9ab6eAPYzvQA9q+3aFOb6BMV5vvEHaCc5gDRa7WAPKLnYAxMWzgDErIUANkwfVg+jeq-9VMG911CAfIzSIByjNSmpEO2dDrbfRUe8+EVR7ZAP9DrJ6QoB3WVGIH2P0dxtUA0nW9QDdoG3d0nHsbjJO+3QDiw78INDAfi-eIu729ki7kv2jHoixeMeryZjG7AXnAloog4G6+wDOZbHAPpnoODS4B-Mcv-wPAO1QRRA5tquXI22qaPEdaovWJ4B2oDqzjRdWQgatJQNqyIDbaBp-33vArNaDBh6D4MHsb21cOKDezkpEAN4GLb2FSVbg-oGDbVxBTO4OgxCBg1yJGGDcQH5-3wwYwNgEBvuDbUGB4OFAa7g1SaJoDlzaWgP5draA3e+mCD9864IM73GNhU+63AFwn6BgNvzoIg+SWiT9qw6pP24Xuu3ZHuv+dUwGUdUzAb5A+vekO9I2LFgNpBCs7ZHegW1AYGMR0vbuBPWC2nYD2X6R50NPuyzcPKsr9nEHSU3VsrPvTuB-O9VwGW2WZXsug9NO+kdFH7BrU6lrLNRPB2f9R0yPgNEIiegzae11xr0HrZ0xbqJtYDWhXVNQGT4Ooga21VvBof9faxd4N3qrhgzPB-8DBpFFdXdauCA2iBoeDjrJL4McfpNdTE+wetyW6O71aVpgvRnBjSlnu7X4P9AbJAxA+oe97oHP33GAfuPaYB3k9j26rrUbAdmFSKB5Pd9w1F73UJvobXAu+YDod7Pj1zBpLef00jbNKp7x52cNtM-Zne8z9JD6twPns3PvSAe6eVv37M-033rnxRI2yhDJtxJ4Os6p9pHqBtz9kW7edhLwayA5be4mFMiGrm1Jbr23WnBx29KiG9E1uluFrcIu-H9nt6dEPEQb-gzJ+gBDqqjq4PFjos3bY26e9uwGcv01Pry-eyBgr9a5zcH1sQfh7WmeuOFx962n1Znqq-Rr68h9vWTav2CQfq-SmBlr9zX7cW0G+ocVVmBgou2j6yW1t7vJ7XJexX9ejqiwO6QahfSuBjCF6z7Nf0CgpZbX4uycDJO66wNaGqpXby2k59Zv6Zw0hTu69Rwa7TlK+6Kw2FQZufRvukqDsU6yoM77ptpbE2nMDhcivn3fmqmcpLy-ipoj6LWmDNuKXXueux9ou7rv3i7rPPZLuxqDCyGJd36QaU+Ra2hqd+8TNwO4Icxqd9+-xDtn7Ol2qge6XVAetgt-U6zwOg-t-PZeB3W4zH6Tm0w-rCfZMkhV2j4HqEMCIZuPEIh3hDl2pAIOLQ2-Aw0a9u4wiGO+GUodaNfUa9o1jRqpEOJIaTg5x+3+94faU60EgbI7UElOTd9MHE4SyQYEkIigFmDoyzW2nswctzJzB7p83MHU3T6AfE-ZSBzidnLLif3Fwdk-WT+2utEZ7ykPA9rg-SJO4MD897QwNJnrQ-WKB0G1bP7A5lxzrhPe0+niD8YGef2djvRbcM+xyN6YHen39jv6fWWeoVFFZ7WuA1kEFQ6GgJvAIqHIInyNAvTBKh+f4UqGfUYyofM9mT20-NPX7CwPK-uLAwN+qKDQ37MZarIY6Jdr+nbYYCE5HrpRvzBm-myR96-aw-XQVv57dv2i39DK7uXlMroKg65BoqDBSUPIOdVrrDQamx5VTToGYM00CZg5FQ0VD-yzxUPdMsDQ3dop5Dd+LvL2thujQ5FBvxV3wT7wh-7qT-RstN1V9SqaYgndH16oui2bqK8k07WdJqOfQqa8Jdxl69x25QcufWchkqNkU7LkPtVvLQ7Zep39jz6KoOwiCORJGjY1NR9qRwO+-vV7flOnCgMqtXSxTWhSJmRNMx9gH7YVaumq2yO6aitYdB6or2QvtBQ8LcjKVW91JoNTOmmg1NaWaDuSTHs0LQbaXY+ehFDRp6Xz1kfp8fVi+h1dhu7toPKB1zVWutA6Dg6rED3ygdL-QXeh6tyoGKr3Wrsi7ddBt6tMGH+ENj-qG1JUa6JD7OSn1FQ-qHZa1mnz9n0G1GVRru2ney+1gdf0G7mroFvv3a0E7QtEaKW01L-qOdfDWjtNIr7zp3jXq4wxK++6dZbauR0EAaNjd6+v45i168a3LXpCPSf+4WDasHpD0+wZoA1rBiN9yLr-C3SwaYmcEoJ75FEA2mAt2FsngqfKSVWaZZBiwAdEw-zBnQ9bNblYMewe4A6gBkADlsHxYO0AawA9emqWDtMH7-0+Dq+vQXUn69CAGAh3uwaQiem+sTVob6p13KYb8LVG+j9tgIw-D0iYeGLX-+pTVSb6WMXEwaFg2Ee82Dmr6+ANqzr9g69egodcR6mAMJHu-bUkexEOrsGiFDDrttfRuuuTDAG6NYO+wYlg1TeocdNN7Wh2iAZDgy2+lGFMG65JmVHqcDSbOlOg5Aqe300RMUAwnB5QD227k4OijtTg-fBxZdD861ORZwZ6PTnWwxtHt7hgNEQdGA1RugLNGwKtSEq3osA2re23dUx6t333buE3Rou6OdEJbtF3Tau+wcbetkYcSHST0OntkQ5aB3o9ySHIL1UsrSQ2O+tLd-6Fn33DxtffVoht0DhP7C4MFbpVQ8UhtpJf76dN0gIYH4fyBoPVa8ahQOxZp+PfFmuCWkZ7SL00Qbs3VabdB9+o6aL3wxIc3bXB1M9h96Wn0G3ulAzh+jitvCaToOXAdWbctBtF9WGGqr04YYxPZR+24h9wbay2PBstPabu0MdLrL6X1vQZNAwCB5l9SgHrZ0jYevgzMuu29SlK+sNd3rHrR44+oZVE75N2V8F2taNhmW942GLt0FIa-fSMe1VD9IGgcMVPsU-ZDh-61rIGGIP0-vAXaz2qhNdDatP15sp0-XQmvT9P2HIEOAKrnvcz+3HVRwHnN1cbtc3SSO7xD5CjfEPWfv3A0Xe7XdiA6UYEhIcrvYGO6u9DZblt0kYcUuaGuv4D70GqcNmgZpw0x+unD8P7W72M4ZC-XiBgB9CT6gH073BAfV5i50Dns67BV5IYew4u+ouDXoHin3jqtKfbbujL9yirxcPIfrogzUhtkDYC7lWXJ3u8TY0+3xNGd62kNHvqRw3outi91qH-l18-t4vZFWkSDAz7xD6DIep2eL+lIZjyHZn3Guu6-Y763r9UaGQUOAof0g8sh4b9FYHNn0jof6bWI+oj5u56dkMz7rntUSahb9OUG1+5tgaaTflB+P1FyHWV1XIfZXY7+zld-YHL+0o5pyQyr2801J6G8p3O5o+Q54Mr5Dl36wr3-Idf3bd+lCN936vU0jQfydeb29cDjU7oUOWfpKvXCh0stASGbgNTTq2jawWpCduf6UJ35-oCfWD+4jDGpThuVMIaY-SwhjbdcW7jQOI-u6w87uyulGgHDt36EGO3Y982WJUMBtMPIBu80fTs42Ao9gDMO4srDwwZavnD2F6BcN6IdgfQYhgi9d26RfUJ4aogz3OrL9qD7U8O6ofSzRQR2i9YYGXEP6ZsXgecO6MD7SHYT3Znr31ZoBbp9SYHi90DIeGQ+Yu7SdvBHdJ2-GssGHAR4mgNvzowCTNCQI8VvPTDxeV0CPGDLOpV1+1FdEaGqW0uLqWWdkmmpdKl7B7UuTvUvR2e9ZDGZFx0Mtxgi2Hq0NY+BoQbIPZocCnbmh839oY9Oj179tZfMzStdD8+GN0PXIZZ3duhtndDl7hCMaYfgI1ph0ZgkhHF6IoEeb3TyybRa9uaXkOO5r8vT3w4ldRakQIP7PoD6E1mK79X46bv3LgaBQ75ex0ZyyyT8MaEeBQ6AO+ZtTS7k-2AYZQwwR+tDDlq7MMNIoZtXZi+1FDp4HE011osL-Tv+O-DRL6xt2errNw+gei3D1f7qP3bILr-TS+1tJw4Q9sOUYZzPfzqmjDeIMfoP0YbULTnoHvMzhQ0NgrooQiGuixf9Y16hX0TXvCIGv+tWpG-7BMNSvtJULzBn6dJmHrVnyDvhmocc4-96Q61r2ODvP-bPyra9JWG7MOCAZpg+9ejDNJUBevkksGTAIgRorensB1iWOIjQIw1KQzDcsHViMKwdY0boe8t9Th7ZMNBvvHXcfDcDteM7IO37QpUw66+nw9a3SPX0vEeenWsRhjef16kAMWYdVgz8R1w9FMGs306vptg4q6oLDBr7smyhYYNg9YOxN9CN7GXXbEfwRXhmhEj5MGSlH1DuOI5LB59dwWGUM2OwaXXc7B+p8OWGRAheYa0KfFh7I9iWHcj2lYYgA+Wen2ttN6dZ0vrPEAxuQcODsG6GsPGzoQ3XIBzm9ccGZLW83oyA4F+pH9agGpoC-rPxAwHhiL9-LDegP1h3CDVLennDn8GzK2R4Y9A4U+mPDK9bV33zYfXfeE+pjd4c7t33a3p+3agq+uDrSHD30YtITncdKzkInRGPoNknsdPRnOlu9ciHqT13wcUQ06W1nDzdRzBUVdsZZS++929vOH84P5Pt1I0l+-UjdIHXsNAIeIlR9hvWxX2H4R36fvVw7VTCO9uFLYEM6bup-ccDNPD0uG6kMM-oaQ4ahnrd4oG+t2bYY8tePK6ojLIaTcP4DvqI2S+siNeaay71YnuC3WQOusttuG9u3P3si3dUKo0D4CbIf23gbO7Wyh7jNspGU4MBsqgIycejns12GWT3Bka1IxXOnUjuiHPQP6Ie9A-M0-+dYuGLclKfpZA5rhsSdVSHgxGWIYVww3O1eFH1r6AUb3tdAb9akc5enqjP054YwQ3nh20j3FyvEMwoZmaci+s6Dy86LoNY4YxfQl-WbdNZbZGXULuAbU-e2s1bdbj7BOkddw1Rhvz9FoHIn12ZvAgykhm7t52HNAOrOKdA48hl0DtHbFR3fwapA96tVK1enaeT2EEe2NY8Ysp9ouHYP2VIZQQwcY+iDkZasH2nxrQQ2xuhi9F5GEcPYfoNw2wRhgdHBHef3g7v5-VeWivdfOb-ympgdGQ4T2pcREyGmdkOLrg5QWB5QjXe6aW1LgfUI53h5MNKyGe8OJQb7w7vh1XNr47g-2mEdCXbPul8RFhHDkOL7pgNSchssNVz7OwOuJOnPQsSrb93Vabc27fqHA2KujtDh36M2jHfrPtad+ib9g+GjhrC7t+Qwee3O1v-aFwMf7uGg7w+0aDWR8r8OWtuV3caum8jsDziX2GIavvcXe33lx4G+p1lEdgPUmmoZdwT6Md7k4eYQ+tu1j9HWHacNRPr2PTe+2+D1PrvSN3NrI7VBKviJc-SRCNs0DEIzcRjwCdxGhKDtM3tWQER6oaOT7w8PYEY-fbgR2cj+BH5yNx4dKQ3Iu0gjCi6mQOg4asNuDh1T9tVriKOYfojA5Usj5dsYHzUMdIctQ9z+7pDWvrVJ1cEYzA5EmmvDePbxqNZXLrwyYcTKjUcSECPeEduI+-Ae4jwrJHiOtQuDMY3hmzFdZ6Ff1U9rmQ23hpS9iyG0iNf4cMg-vMrX9JkGMyKYwLIOkySz6IVkH68gGXt57XZBhdDVELrlmFRtj9R2B5R9GlHVH3h2tT9VWh6At5LDLiPZUYWo7lRpaj+VGHiNJZMCIxvh+O1PO7T0McdKrQgEsIP14pIusg3UeGbSqusP984HIr2LgbfQx3hj9Dweb4r17xMSvZAPeaDuRHFoPInqfw9fe-yjGKr38ObQb4fenSsSt-arvW1F-uQw6jh81d6OHzoMrQafI2tB3eRpA6e0W1-qjbd9WjUpgj8ACPN-u7I8vBj0JhHxozFeLs5fXmCP6Nhtis20V5D21GmupGDDY6UYOcYfFfb2m3NdmMH9aQnStKUTTG4t9cg6D-1LXrrbQSRvplztbiSPewaRI2SRpTDdAHgSOKHvzfeEy3vt2frA6lWPISIiHUozD4WGssP940Fg6m+1V9Uh6isMKYbDfZbR+zDUQ7HMNnEemqn0m3TguKTsSOyDuUXOu2vQ9v673uIiwd4AzZh+9d5JGysN-eLSw1yMDKFQxbMyURYdxI8kOlotqQ6WA07EfIA3sRygDF-6TD22YYDoycRynZx7aViOQkbeI4nABkjRUjvp1mwasw6LBtkjz17ksPg3oDg4Ue7WdxR7qsNQbtqw4KR+rDkcHGsOikZjg5Ja3t97WGQCNdkeOw-Th73D9Hp+M2hfs6A0qR7oDmj1VSOqaK33BqRoPd-R6yqOGAZnI3qRucjinrDSOq-N+eULC6QVBOb+J2zHstI9XGzBDheHTgMwlrbrcTAzsjR2GgCPRUeno0dhz3DQFGcQM5zuSo3x+ocB69HPcFvwduw2Ru+7DCFHFUO7spJ-fhe-29mn6dyNeCqDvaZ21XDDCb7EPb3oyiamRsq1lP6MyOBgbHpa9ujB9fwjU0jQ4evo9CesijeuHDb1moc8owRG2oj6f6DwOXBtrIwvK3PhgW6eKUPnOSpayOxbdduHa7380amtX9WsUN+KHFsPgQadPYdhqCDNJ6OgO3up5Q2lug24Y5HSQMTkbzg4RB-nDk2GSIPfNomAxqOrCjjIHKn3mhoQVU4htD1IYGccWcgaXvZKe2Bj+2blcPB3sQYzvW5BjyC6d70aMckHaxBm+tzSG4cPs-q8Q5z+4adc86LgPM0ZRfRjhkj94GGHP0ocrNPSFulhjn5Ga71tkfZyb-AP8j8haAKPmgfiox7huKjlJ6b4M+4fr1b-R9H9-H792xybuJ7Yu2kHJIi7cn2hkYXfeGR6PDh9GyIM1Ud9AyimzVDpY6rN1AnrjvUgh2p9TVGKontUY87U0+jiDd9H4519UYRQbxB2ZDPSGBIPfYKEg30+yvDLqH+COMUaibaxR6vdvSbFe3ISuV7epByE1HD7Jx3aQfmQ-tR99D6ELhKPd4cXHaN+qsDiNi3xpa9qmTX0EiB66UHtDWKptN-R16vNDVhG5w3LfsPHYuGzVNlCyEl23Pp7A-c+vsDO6HV8OiftliEr20ntENHC-Vb4av3U1BvndJSb3+1HWPKTTN1f75KNGqK0bIvRow5Rnh9jk7v91x-vILeKSTIj736CaMp-qAw15ukmjoGHnz03wtfPbru+p1H+GDd3+Ps97ZURtojoY7IbDBMY-2athqJj0pHwL3YgbAo3E+uJjqW6Mf0u-H5Q-bRnyNjtHiKiA5gGqbnBxvNu9H8kNyMcKQ7SB4XDPoH1UNlIeR4cYh57dLlbEEODzvKYyuR1BDdBHiv0cNqVVR1RgbdFFGzUNUUZZzS0xsHdmPb6KMmLs6Y1pOy9pAhHwV1tfsK3oDIa-tzbTVMQZ4mY6cLmpvDihGW8ORocUvQ9+i-D6v7ew2iUYWY9XGrnFPIyZoO7PvxqMe4aL1c-dZv1yUcsSfPuxSj+aGd8W2opXQ8cx9XZkezNKNZKpl7XOe63NC56ueZUsZv7WDKPVjC9cgiMIWteQwcioDMXUawOi9yTZVMIGRHNt6HShnfjsEo3eGs-DyybzWNxXohQwle5Sp2RHAu3QsYfPe4+1mjmOGiiPYYYnFqURx8V6KGGpU-4fxfeQx1+tD+H361wsaIQ+zRq6D9wGuaPvVqpfa0RvmjraSS52-Act3S7hkJj3RHGB1XdF+cm80G34gxHX-Ec3RD6u8yE24wl02-GOgPQLWEh4lDBGGJtVVAdcuPhh8o1fcGiMOmMtRg8W2nNdcxG822o1sWI1v+kVZkdGuZ3KIwJg6IeomDaQ7CSPS1tNo-Jh82j7h7K6MUkdPSE5h2qh++ofUPXgHbMJSQIVDeMMRrDH4Chnc4RD39kkh9WM3sdenc8w619-r646OCEgToxbB4rDimGUSPawbX5VSR6KWLmHXaPZ0fdo9hxmEj5mHvMMskbJve3RjADKdHOSOiaAxIzKqKrdWdHEj3uYaSHcvAK9tk6bPiMA3riw63RxOjqHH-aPocYCwzOupIDNdHC32Cut1oy7B0t9Fsa0j1fEfY417Bt9jpJGP2M8cato4Fh0DdFWHiQJ90ZaKTVh-TFdWGdTnCkfg3V2+mo9scHkN1T0dQ3TPRz+j4THomML0ew3UvRkRjK9GZh3vjvSozoB4bDkTHYKPB7pT7dORiqjB9GqqNH0dLg2u+8uDVgHTSOa3owoxXGmHD8PbrSPBUsbg-UQt++uWt6tVHwbbg+vBrSxKMRz4N+AeB4KvB9bVyuqIQPxcZ-NUehdEjlXjogNUIdiAyShmoDh7GiPbAQJYIyZmhxlnpayMMseqgbfth6ijstSREMcIbBAx3BuLjPCHV2NGHT3Y-CBg+DrmdyNjIgZi472e0IDQ6ppEPsoYEY9-R9oDFnHri0s4f4XZU0Z+Dfd7MG03YakY4yxjJjIwHSAVjAfmzYoxnyjb2HpgPGdr3I0Ni8BDJOLkyMXpOWAyiO8zd3LHLN3aoes3VQR9cjuFGocNVMYJHU5u2+jBuGHGNTusJfRWRttjVI7qyOV-toY6Xe2855d7GyNSXN3g+8ByJD66LB2NYsbjUYLRgljwtH4kMrwai42vBlLjEiG0uPIqObdcDBmIDff694OCIYn-TuxgGadXH24Mbwca4x5CC+DfZGCJ3NHuJY2KO5nDxx7H3352WJA-3e0bNs3HRF3zcYmw4txqbD4wGZsOX3sXI9hR8gjOo6pcMEUcYg3lUrcj+OKaE0mduSBQeRzTJpjGmE0JvLXI1JOk4dRZH1T0HvvIo54hnqjLbG1jWVkdQPa9xw8D73Hb73Am1CQ-tq7UDCWRdQMA8dAbUOxjz9uKHuGOt-o3ff1x-sj4BHYn22geJ48oh0njKOxoKP6UdE-Xdh+VDuIREKNCCqW4792xnj85b48MPbsEnXAhkxDCCHSmMCsdqQxnhkIlWeHoW2BcbVPS0hkLjJDHEcOUUc6QyeW5pjQ1HDF19IeTA9KxSaj9D61WOMPrdQ4OB9fDIzGrVVKEecXXxR1xd1j6GK247rijfju3vDqhqMC0D4f3w0PhmSjrrHR8Pe2ryjQ5ByfDtO72wNqUfeox9kwNjKBLg2Pbfp6rexRhvD5+76oOjgeho0+OyvjnyGpKPbIdiI2VOrNjve7YVmZcrNY05Ry-DGya4oPuUdvw+cB1P960yqGNK8ZoYxgek6tgVH62PlEZ-PRixwHjh873rA4sfHeWwh4o16njcuNbsYRA+Sh0YcDKH2YFtGqLiX+BkyRDqoH+N5gyf49ysF-jjQG8ePf3rN4-IhpKjwjHRuMk8e7vZU0fYZiEHA1BNmn-YwlgQDjq9TF2gpdFHYOBx1ANMmAoOMxsYZY9TxmRjOBGWWOC4e5PStxtCjfzbzSOXLvqo9cunCjNBGwcP4Ueq3TLhzPDzEHs8PoIf0VbrhzU9+uHpWOx8aUnfnujlF8rGm+0Q7oYo86hlVj4S1U+NGqumozlET1Y0AndICwCftWfAJ4FwiAm210QcZQE6YotATOfHtHVi5psnUnEvaj8-GgWPU0fE5W2e+Zjp1HcIWUTVfA5ZaJwUFBbatTc9pm-dI+oy9jfHF0Ohqryg+FOlyDKFb10PRTqcI1vu25D3kqd2V-seb3TAJnFqwHHjCWgcfwINY8zptqvbwoNY7pjQ72hyB6-aHl+MbgdniYmhs6jOv7EWjOprdmKYskdY06Hm7WzoZLtdsx6cNwaqvWMlhtsI+aK5MVVl6y0OOCc8g3Ze0NjbhGRKLICdWcKgJmMMsbHza3xsYylYmxrXOkRGs37z3nrUWFcSfj5j6wj4PoZMKE+h07e6W6MaPVToOo2Chg5FX6HAzWGCl-Q4MUGOWD3HtwOwoe8o-gJ3yj5uHEWPkRvSNdi+qS5yZq4MNeqoQw7XzBmjyV6iaPAYYrYw+Rtmj1bHscM9sdmnbrnVrjVZqyUN0fpP479WhN1pzbYf0tXvUZZpUadjBTirqhzsbZfamJfQox06jLIUWIVo8K+gttHGGRB38YbVo5v+oAIRMRa6OqvqhI7scjYjBUKC6MukqLo98Rs-9pdGDiPUAe449bBjDj+r706NwAzthBqM2E4kHG5BPdKiFQ7KQUETl17T11JoI+I+JxtjjLdGpOO+0ffY5rBuTjgdG9r3B0bv-bIUnDjEJGwRP10cMGX6+2EjxHGOOMocb9o-5h+TjfHH-03UccimbRxt9dbIna7lRYdaLYXR59jJtH4RPBvrlreXR5Ojn7HU6MWLqFE4iJqWdTsHDYMicc-XeMW3LDTJGRCk+YaMDfTOo4jSonKOODEhaHcpxqrDqnGB6PqcaHo5pxkejIpGdONikYNdRbOvt95J6B31f0cJ471h0lj7R7yWNuxiGw27OvQDJVGsCM08dkY3Tx+RjKFG8BOPkS9lQthr3jgJapO2EXq1vVfR+utQXG9b0Nwaj41Kx5Npn-rGIhn8dgBYZxj+jkTH3SOC3oAE+8Oy3jot7reMT1tDZa7eoMjcqGKQNO8fAY9hK-+DpP6tN0NbvXrU1uwD9CZHOdZJkaF43vWlRpaDGd43pkf5PZmRgg5Z3GHl1kCf+tQQx5MT4fHbGOmoZ0XXES1XdI26vv3TCc13Vvx66NKvGqs0+bM-jdoC5ojuJ7icP0IaoHXaEHMTJPq3RNXvq9wx6R299yWzvROiMd9E+zhl+DqnbfIkifqU3Q7x2sT2aTHsPKocjI+yxhcjieHY3kg4aFY7eDdnjlAncyOy4a+iJAurkD-Xb3sMbcfh42Ah4xjhm7uxPjdvd1RYxo4VYvHVT0S8bBtWmJxgTpDHtT3lkeLLc9xg09HbG-v1ePpIQ45+jUDPjH+Q27id-w62k3G1z9GifVRUcBA+7hoWjs9HTxNFic9I6kh0sTD77QBNkylt49nxzUj0jGv4MKoeOXXgR7991VGOpWe8bxY8zxlRjyeGNyN4UezIxzxqgTwfGaBOh8cIY6V+4hj6Eno+PMCf6o-ou0Hdw1Gk+PcEZT4+nx0FdekmTfWjPspaXbx3MDXFHow08Ufz40s+9vDqRGhKNy5o1-VaxnQTLPb+d0DNvH498h4fDtkGZH2PUep3a2Blvj0+GbBMWXpLQ-YJ+39i+HSoNFCe8g9cx7JDLD7sDW6PvClcpCh-uElGQK07nssoz8hsgtNlHjlZHnqNbRC+voT0zGlIXgodco5Ch-GjAGHS2PbCZhY+0uvCTgSHyaPo+pTpWihg-jG7ELwOYscuE3A6wC9wCaeyMJIZLpQNxk7DNoHICMQUcO3exiflDmInCRnYidkE5+0M+M+InZHA1ifgo3xJxL92TH3OO5MeEk7VRogTyjHqIONUd-E+QJ6STAEmg+NMQfzI6KBwsjxqHamN3caYEzUJxpjVqHBqO2Rq0k20x-pDukmemOd9uYo-wJn41ggmrhqO9Fy-mUJy0qI0nTJ1A8PGk6w+j6OGkHdsVaQYxXaoJ8-DC-GLWMCPu0E2sh3xdGZETaoVrEhcVFyQEJGy1jf2ZQbSE8qmz1jezHLf2Mrut-echwKTDhGHBMhSZuQ2FJ8qDEUmx7RYiZkE+UJ3ETJg6PpOriLqg102hqDSRGTv3pWkhkxoCaGTVQJYZPO6JBfcNGtGjmUnX0PZSaxo47-PKTS-Hr8NQoYRfYTRpmjCoH8iPXAbJo3eK3fjD4qRCUNsb7VXiqq6tzbGsJMUjpwk2Veytj7jGEWMQYZxw8cJpsjgzr6r1YofvyIeJvnVk7H2LiPCcRaJLRhNd9QmhhRhdOlMTDWhGDnB6jkmaLq3Pn8Joa9AImUukLAI-9UtiQQNUxiSh34cZUeZCJuDVpAHYsMUieQ4wlhpOjUR7r-0uvpto-bBrupEbH1D3PqHDYISJ3f9YonwfJmYZ-Xflhv9dhWHq32hycpgxyR6mDuTC1MNTMXBIz-+k9deMGPMMUzr1E3HUkjjGb6xYOKidpE1XRqjj6InkLUWLME47jB4TjZ668SOqxqNowN2okjsonfiPWh3+I-Wu1EThXGsOOSzppI99eukjyR7tRMVDtTkyrBgrDr7GqRMycZpEyiJ3jjT66uSNgbsqw8HBq0T-JHWAqSAe2LdIB3od1R6nRNIbpdEwZxqUjoBG3k0E8dOw-KR7lDVnGyO23UYDI2qGqd9gYm0mOlUZDE1gJsMTrLHSIMlwb9dV5xv55FcGdcFVwfyY8eSxST+kqGBMc-sOk+309nJUVwDZN55rzE8BRlStjcK5SNpyuHI6TxsdoEjGgGNU8fSY5gJ8qj2AmBJNC4ZewwuRmMjZWS4yOKuLePQLx4mZW96zGOoMf24zAhjBjg4msGNqKvWk5g+znjRFGRWNa4em7Trh27jZqH7uNylrlA8LJ1DDBCGS0WdsYOE8+R5lhuOHyEPbzutwzR+siTFwmbT14hpB42fJlOdzV6YqMRMZAo6fKzlDVQrr5OwQcDw5zkV0tEIa34OaIZAY47xl8TUeGnsPvifwU62qsSTy0nVGPlbsM-WuR0cTOo7ueMmjt545txnwVtiGIEOwSeM3SLxsxD9BGHZOOjrWwwi2mXjWCHkcO7Jr4U3kRgRThCrxZPoqtV438mkiTFp6WyPBjv-jY1JkvVHN76JOv0dok8op+iTxnH8WPz0YnZf-esL9N8m0t1WjPvk08tUPDgwG5uNYKb3o65xiMjOTGoyPkQcAU+l+4gTpW7rFO0QakkyOJpD9kknLuOsKasY2ne1n9+0muFOHSa5-RpJhMDHAmen1cCaVY4L+pr95e6eBNWLtXk2MhkcdJknpL1mSdR3RZJ06TH5apmECUZn4yhUuyTlrHQZNRCcWYxVDUT5rkmD8MbMd2Q3N+xGTuubFv3yPqnwzEu-yTzK658Pr7scIzjJ5wjy+GrmPcrvTHVxJ4cDPv6oaPb4ZH42d+rZDbknWhN3oen4zY+yP90RzHKPqCecoy9vBpd157B0OQsZyI6Ep4mjZUm3GN2fo8Y2qBnpdyLGqaMDTtxfUdGvWTsRiAL1cMbejUbx8J9JvH8ePWga4-SSxoATI9axuNLLs7kgAx4s02rHXL32aHjk0GJ8eNTLGXOM4Kcqo4JJ2PD80n6lOUQaWk2QRn8TEuGnS4tUdUXcnckPj327JxMoSZNQ7Qi0sjLF71JPF4dOk5wR7STo1GGv0TKdF-RE2lijzKa2KM99rBwETJxUgy0Tqz0d3Nz48ax3ijVkmpmPcyaUhV3h+NDDkmwZPD7vQLQOa-eDq3V-z3HZLX7TPa2Sj9fHco27jqeowVGg3N2Qm+xWEdKxk8FJu59S+GHn2uEZd-e6h3VTg0nnCKaaGZU9FJsKVBoz0iMa9rzCASovuDihQiGjqcqK5b8xvSDObG5+OAyYhU4vx6FToeb4oOCyahYyVJ8tjdRHSaN+UYlkwFRqWTPDKQf2NscxQ349NfjZbG3H0VqfKk8-hrP9M07w22SKZaI7zR3XjOSBU0Om3tB48x+8dj7BHw85dBIPWDaNBZ1XDyGMOPnl7sULMXaDarjs20xygj6uq2mUIBtx7+nO3WnU12a5rjbWNiZam2PuMhqY3MIQbdD4Oa7U1FcmoZ16O0BXXqJvXIPbw8x+xghRw+p6bXqME241rIC6LugSXF2IzIDGldTNdalXjHzXvU6CyWaVp-r5pU-qdVeI9HaWjKyTP1PLqflo5N0njJVrxAYgVvRjeO8wY+jUb1n1OfFEvk+pSuowcGnegFfwK3ASXedN6YbxwIzOlHQ03cWzN65eAm4MVvXl-ARpy9m5b1Y6I5XylUXO2Q1x7tjR-Ge2KnqqyotGa0-i4JMzsiqMfgVKQDWnHO30Bxsw7a1hs9ZronXSOsUNudkpWz0TV8nkFPsScSKEkxvR4YroDHhYQdPiUY8e-eF9yl2AMNR4hdnB5fcMTh3qmS3oYk-bxwxTz4mssn70eqU7NJr+T5gGExP+cdjE0th2KJPIG2xOzAf3Iyt1FT6x70XNMqfV+wxs+LT6LhMdPrabK1Q6QJnUdudj3zEQ4ZTw25dfZRIEE-Sk6jrs+tEQBz6eUdR1PUUfPevuQcdT5rxqsDpmCaPSwo+LTRUAauPaRAmeqm234Shc1JhM-z2840mJlM9KYm+lNP7z9EcS-XYx2MjwP1OkPtdJAErDx61CW7HEbWMbrmU8qxLtEqvF4tvDGpYEjhBHiRstM6Jx94QwE0QJ0+gN1PhYwfU7uqs-1-vCyKC9aehsX4E0qxjASetN4+E3UyvJbdTizq+9q9b318Rt43dGkYjCdVnAcZo4uJyhjbHbvnkRKarU1EplPCkkI9xPBqNKDRFRwAjNEnqcObqv4TnTuBCcQGmqSXdmrJ8fq3VLqDrGFlVz5T9nrtwrkSpNh1nVjaeGOcEDPTdix89WhGEfyA6fB1Lj7zQD1N+129CYBp5bT0H8n1WB9mt2RROt7qgJCFtgXqfGRC69OXEN6mZnUg8GTbXLkWZJAOmd1OyvFQ0wP4xc2zvFrwoRknGxMux2UxXigZOAF1HrGZrx61o8Onr3aRvH-sUsx-b4gu6RZiGOIsOjBpkXg7eBt7AIafDerH0ZDT0ZxSdNk83JU1GkBN60b0JfA4ae9EXhpuOmVGnEaxEaa6k2zhvN6ZGmwuO1arDhL6HJXTlq4aNN+OTo015-bLVmX1GNNhLOY05iUeDd8SJJ-GwSvN0x1uwEY3GnVxAs3r3k2zeg+T49GsO2T0fjg+-Ron1dyaOUPI-pJdj1Jk49bQbilOIDHk04o8GCw7-7lNMYunuMXR09TTgtRNNP2cfQljpptcFemmslOOcZ3o6-J7BT78mcBN4XtQo1GJmwDhAmTSOVwasQ4rhiHVfPH3YXjFGU+qp9VzTG7x3NPUJM80+TM6D9-KmGqPNKYqY+2tALTD4NRVPNoM6URt3LPg2jTU0iRaeuI7QJtdcuLGJGiNuK2nfz6bNQf2m7HVVhhMIyqR6dWY+mydNZaY1bWDp-uDXCHN4N4FG1gnlpnxDHfiSBYxibxY2HxiXjwXHUhWhcYxkdVLbahVWmODVj8jXWnVp44xm0D7e5t2PtQCL4-6B539K93d2NEXhNpoVhdISQaRiIbqAzDxqHT9ASLAluWJuQbSkZjDLOnz1X0+JgwDF8DCIVGxOEMNcdspCvJy+NG2nHrGqry2w9eRxWT7o6YB2i6a6dUIp1FTyKHaHBT6bH3UTp3ksSyrJvpf6ZX07AZrHj8BmScO81LeDVRJm4TPDGvoOwuwe0971MAz2XciS7sDuTCKs6q64loyPqq4vEJNsZ4AgzoBmiDPlYN3U5S8Ad+SDh6IjnZIjlP7dLkaql8RjqjaYQiKwZ-oRi+nuHAxfHv6TTpigMqvw0Qla8YkUJep5b0p6gcdNTJP-U0yqOHTRBmglDi6eisVd4rhElsYfW406Z0TnTplnADOmmzEmPVMM09psc+MCgwa3OGYsuHSkFNd+To2TmwaYF0-Bp2jTiGmSiHiCqkmBYZyTTeJaSdNYaaOTnLp8LjZe58NP2H0jeMRpkEU6unvwCa6dcA9rpyjT0ISy3q1sCF0w0kIpEDGmBzFMad1cWP41jTpumbdOlGc409k2B3T8TheNP2ie04wJp7t95s66j2Wzv7fbPZcTToFGUjON9mk076R-4IYIbKxOJZIfAAo8RJABRL3sphKaU06ppt25semd2jx6YDE5A0pPTcxn1SP6acfE4ZpyaTdYn+JOcqbwU37erAzynqVsOAUd9lVpmlN1hCmzIHEKehA-f06FczmmrjNV6Yhg2B+y-TcI169OR+0b04UxqM9fmnNg3t6dygVox61k3enDGqbxHC05sGgfT0wKXl2OGBH0+bNa56rL6LZ7pafYM2IZnGqmhnkrw86ZKyK0lQdxJlp8tM+63UzYli4BTLydOFNlae2Mf6IyrT-uDjyOsh1q011RW-TYlijBEnOqY8aYE1WRvWt2tMjIfz8cD46kzLCCTjqDVgkMw-C8wUMhm3RpEd38CQUwwnGghnhDNS1LeASjXYX561SlAzsme++aKdffR3Jn5F6uMOwQ66O9Azup78EOhGe2HWwyjtTQSH+vJnafIkwOpopY0CmNt1sIacMwXxR7TrBnfrZptqE8Z98y8KnQnE1wu-BhUV7nfAzIBn+TPYFKB04YxhdA3N1rSw9bHgcI5yfq9tKG9JHyGd5LK4Z6dTyhmoYNL6YCveyC0AJ40FF5Jmygx00HILHTcrZDDNedPx0yjEQnTbhngNPZSAiM58Y6Mx1hnF2MgujsMwAp316TBmVnVq9SNMz69Z0onxjGdMg0jVWQGE9CRAOxvfqSLpiM-EZm1QIRmJeltINjMykZ69oteQLDPkado09kZxORyRnVdMoQjxthrpxzhuGmDhSJGZI+bkZ+3g+RmGKiFGeaMhUZzN4Gp1yjPFGbN01UZzxTbZT0ylBwBQ7azer1JrumUlNHydaMyJpwbjn8SfdODcciM2zABUj-uGtFPKkd2fXJp26QYenIYAR6YuRSpp7LWamnj8AaabZ9Qnp5uAixnXzPzGZI3QZp10DRinjNNVKZmk1ypg0jnnGwz37GbCYyXG9JZJxnBZqr3ua3VBJy4zNxmELPHvVr09B4x4zNc1eS0vGeBwytJoVTbemhhR52KC0x0p+qWoWmAmr-GYfeYCZzxm6ZSQTPn8YDmOCZ+4TzbiF9OBmdUM7Wxo0xstiwzOGY2wWJvpgD62+m2wmn0akFWeRhwDqYmbSMn6f4sd+XbtqsaVzLrplsxmdfpkkz5UYyTOMyLEHY-pqkzQNDI+Fu8LesWD-L3hk2nTdpdtHS3a1ED0zghQREQqWPF8TyZpLuTcZ7TM4FMFM+PtSI4WlnGxlw5I6GHaSITekDiIhGJBMCU3Uxw3DOCrjcOYGZAsyqZyJTuaaRpQamZkU8movHIOpnoqN6mYesJZYroE2vjTLPGmcy035LUszFeTrLOc9vPsJqs77TOdC8hIEGbdpVF4vrTckCoDMqkxJwRCZ6MkS2me-EN+LpQ4xZ2vCjGJIzMiSGjM1jaWMzBdQY11YuI7NcIZ-w6sZmSzMv9sBfe6ZxsMnpmtNa5mZdEJjYpeYfpmxtMqvBk4M1ZjtUTKper26Wfp6o7UgIz9e98xyG6eLAWYBubD4RnazMS6c5Q7MOtszi1mayEzfwDJCOZhiatbAUjPt3VPeQOZuIzWumEjOK6ZyM+gafXTx3sZrPSgiKM9bp2czvZj5zM3WbT2GnWjOjQUweNO7yb40zIBjDtzRmub390ZPk+0ZnBSnRm1FN+6fYjY6WlKjcSK5HqUTtvE-I8cZo8cAxjM3jn4U5MZx8z0xnnzNx6c-M8sZ6fcH5nbfn20G-M6sZ38zRmmCmkmacAs9sZqBjuxnL6OF6f-k8Xp-Rj0p74GP88ac04hZ64zSFnduP-DVQs0mAwHDGFmlyMkWdvBR8Zo9d9inFhVEWa04hzZ18xZFnotNkcP-IxOxhZaGWnICF47j1+IsciaxL9jFwg0WZfU568DVte+j+2ZMuVRM3SonizH-zjP11wYEs5Hx2vt35tMZENoOe4jFmjZ8Ulnl0ykmcMEXJZ5rTT+mQhEsjy6YyyNNSzMsjK0DZWbEUUuA2bTg2m9H6F2pm8TWmlExLtmVbM0H3iCYX4+VusqmdtNbCYRUzsJ2bDqmavLPHaZ8s-zAr2zstmYlOGXj9s8+QYtNslxl1UOr3oM0SpglDBdQwrP7kgis0mZgX5L2nyNTxmYMZS2cY94wRR-bNzsMYUcAZ+OzvHi1tSiGe22GcSmXY-q9o6TQ6baIt6E4rxtZi+-HCAJUMyu9Xw51Ki43y5YlqOFIZkeOTr1MdNXqex0zLptApRmC6rOKGYas+CsVMzj0dSzO6GjVWTr2xKzS6wBrOOGdCs+gWXqzkVn3DPFmcejifNCEI9vi+gnSGfFM19Q4n9a1nprMNmZQ2U2Zqezx5nZ1KWvECM9hpr0RdZnhzMnWe7MztZ3szAXI0jPkkEHM-Lp9+zCldddN3OnOs5YrS6zU5nyPIzmces3q4+6zeDVW3rqxGXMwCo1czRtB233vWf3k9HB7cztR6PdOSkb+sw3Gi+T39nQECnmfyU+eZ7oDsRj7XUzlOGM9DZ6ZAsNnI9PjGYuqjHp5GzsxnUbPEbuEiRjZ7zFc5KHOOYEdZUxnpypTHKm3ONAWfM0-NZogjRF71b2+caZeZTZ7T91Nny9O02er07I564zyFm8qnM2e802EKnljxTHXzFc2ehve0pi7jhFmfjMwOL+M33p-aMQtmh9PluKos5u4hLTktnH3b0Wa8hldsIwTGjjjnTD2aKWBxZ3u46tmh-GSCq1s3xZnWzpWmpqF1oNwMfiZvbBXx6atPvqeksztpcJWV395LOUmaKUR14mkzfesvjqO2ZnIaQZpuzWJDv3YGWYG00ZZz2zTUR0rMT2NxeK7462a-ECtH6NiKQMyneMmRXEH7gVy8cNCUuJkmz1DHVxM78d8sw4mY-jGMBW1FBWfSUyFZ7qzWudM-GFmZGOTw8vEGgLLdf2n2Zls-Zca0zoFC4ohpWbrsyEvOHjiZb11Om7UuWDger36bdnkwId2dGc1bYxHTjdnUVZazBbs+ICcqzApRKrMwqGqsw9YWqzheqC7O8lkas-fZoaz7IpV7OobHXsydKTezuOnyeA9WfaGH1Ztwz1znLDPcvvT5S+Se6DjqmGtiX2efswA51TgN9mth132YiM7tZ6O4T9n694dmYN012Z7azbrwCHNCdF-s6+Yf+zb9nNrMf2dLemdZvIzwRnhdNIaenMwuZyozCDnFKhiWqt03A532xOLnFT21GfsDeuZ53Tm5mMHMrWwno21hz3TsCnoAWHmc6k5Lpr0TlKm7539Ycfg7JcSbjEAm8PFj4BvM9RQO8zpvKHzPPXyfM-gQF8zmNml9ysOZ70EsZlhzKxnwH1rGcOXWAxzYz-DmibO56ZJsyJJg4zEFnx9VQWaYcjBZ9sTcFmCgr02YNc3LqpBdwvG8vlKOZv5j5popjJ3HObO4WcC061R6G8d6UfzFCmCnaS2TIxzofHKLN+QqhM-5ClOqVjnunI2OeLlvg4OOyj70J8Rb6aNwzvphsBGJnJVNWkd1s8fp5wDGvdDbNUyP8cw4h6hJZtnr1EyWcts2E562zilnmL7ROceobE59-TYsiXTNezBmcywBFJzgBnISY3elrs97Z1NtzLwcszkrGLczFeApzIgSinNbaa31bLx+Uz7lmKnOeWZipaqZyqTp2m6nP9qZoMxR0Jpzt2mWnMC12YM2kUDpzo0N9p1o5Fis59EMJVVngZTVbrFXU2ER1KzdpnDnOA6bfA46A5l0ahzwuQXfpmWEbdBHT8uq87Jbqfqs+u5q6xI-CGLMrvWmmhllEjogu6KzPGrgbwHoZwa6J2hdnMuiBLsyYZvez51omrNgaYp0-K+WwzQt8nnNedNLM1oZjIohZnAPOfGJoAlesHgd0PHuEP+Gf501NZicztIwIHMWaZQ01fZlsz9xbi1jtmYyM9NZiFzpGn2QbLWfFvVwMg6zr9mjrMK6aAc6dZkpIoDmi3p-Oa3JXWiKBzSbw+4kikfxc12YxczRLnDOgvWcd0-UZzGFjRn2b1Uufd0zS5nBzx4n-rOFugk090Z-3TrEn7QODZvmcXSpyhzy8BFNP8ub2rYK5taBEoo+WhEOoghQCyhYzkrnmHOb0Zlc2npsbDPDnmWNZ6dwU7gJ93jc1mo7PCOcTE2TZ3yZAVkYGONbt3I5BJretZozDXNyOZr04zZzT61OxtPrmuZUc8dxt4zD7yNHNsWLwY2YWPGRYeJ9HOX+MMc95eKLTxjnFEqgmdsdD65gySnrnorNXuZec9HnFb64-H73MlqVy05xZ0Nz3Fm3HN7kshPT5WqNzXjnf4HmMN8cxcYm6OhJmY2rEmfNs2m5pohVtnJr022Y+-tWI8wJw3jDfGS+IFkTW50szS6ZX+1y5CvOAe5jSkQ9iWvMe2bZLiZZs9zDpmfAnbueyrllyPdzvXnAX2NualM9FvTchRXGC8MG4bKcwTEjyz38mjtNzCY1k1DfPyzGE7G1HDubdw3dpxlQudn3ARdyVG85052sZkNQ7cjQefgcDNRY0Ixtpl3O3sNXc5W5hOzmVngJ4xfDtY83TcFsn-GwDwmvVLsptDE9zTgSirOv8dQni-cudzYOIx0PPNDRjJs51EE2zmU6CvuftUDPZg5zShmF7NX2Yg8+8SplUuK4cchdCZWGnh5+nT29mL9I9ec-c51Zg+zBAhopVchPS3a2DVdFu9ivnMIebRcwUZkXTXbmxdNoeehc4R5zDza1mwXMXWdw87C5pazYfbUYj7WfSM-C50jzgDnBEnAObHMzAoRDzonxGfOQOaxc7dZmBzil02NM6uLY82c6sK5a5nUHMNGf407x559+WDmBPOhxtPkzPRt+JA5GesNSaYD01J5mHE5PHIBPXmdGM5sSqPTExmFPPKecbaTMZvKQUrmdPPo2a082K5nzFunmuHPlzrWHYZ5zFF9PHluOmeeN04dpyzT+GkfONF6e3I3Z5uBjZemicUyOec8-H59eN9xm4IZmua7nY0puPdgqngtPwxP88-hZ7Rzjis+bNZ2Odc-3piLzg+m3XMdvFMc+LZo2TvkZ8+rBirxqpUk+SIiqDKwgK2fvA0NpmITZoy27gf8aZQ0XEyFRtFEQ3NuWbDc6pEvLz2tnb61H6ew9UJZ6ahryE-HPG2eq06bZqrzqbmQnONacSuvV5rNzdPi90FGeNf0+VdOJzaTCPvMrdXb8995zvzYBlptMeCLLc-LPEZzVbnoDafUO38235r8DwEGaUPd+d8Ee7Z5tzON9ttPwnubU2Wp1tTyt7zPNZpvwk8Qh1-D1AZT-MJ2apiUnZ1vzxpigINB4dv8ynZ3FTzQmh1MKKZb-a1JxNt6rgTvNq-DO82AZl4T49aDTNnFFu1Gl1Wez6tibTPUuX-84s52EhwOnc3qg6ZHCG-Ca8KuFTBkaV+Ye9As5qtzSzmp-17qcMftpmPMxpeyP3MdhBh8wbiOHzKD4EfPquH2c5gUlHz5hm0fPgqIx84QiLHz7dQi1z+HUjeDnZnez9znifNFmdA059G8fSTHMxiOWcjXRXB5z16QRmDdM0ebnASH51Dz3znzk4EeY2ceoFl+zxjChzOIufI85-ZqFzTLmIEX9mcF84dZzIzx1nzAvIuco86i5zQL6LmlTN0edl89A5sozCvn6PPsqMQc2K2FdpavmI4Pcec181uZvjzQmm+LV7mZ2PaR+Blzc9GzxOJUeFvRJ59ODZvnE7ODGZwpLJ5-R44emlPNjTuyC82qlTzo7BRXPsOezrY5eNhzGnnsbOyudxs+sZ4xTWTHTFM1Kdk-aq5haTVnm-ZWiSa1c7lTXkDn2G9XOGkQT8y55hRzVEqU-PPGaO4xUh1nj7xmbXMd6fMQ-a52yKbpCrPoC2Zdc8X5oEzYVz3XNUgMb847QCxzQHsfXM5Oc3PTeEdf+3pictNfvF788OqmfQwc7CtORzsxM9LCiVjtByDbNn6axkQSZk2zybnZ-MX1QgtqbwurzxqyGvOXQNLCpQEwbz1ATutNBmYBg6QFmSE5AWwAuluc+C-4ImuzGTnRnPn+Y-0yW9dl9Abn-gu6FsBC7pYwyz0pninOymdKc+25vBDF96DtNhGe7c95Z46ttTmHk4NSYaczlYA7zoTG7hO9Ed2yPGSfOzYHmi7NALR7zIpEaeo4kL7frdxH4M1GDF7zA3jCAtOmdqWKbtSyaEASoOixQbSKOuwxLTDQUaAuvee7s-9531zFPIYoO5nBAC6-2vMIFtVwtBPuevU-fZmqzSPm+AumWeOc4vZtHwVab01wToejRUx0cQLcgX8fOtOcJ8yjEB5zz2nFemk+cZUAui8aCBEKk13r2e85TT5tWJ99nJfNVvQxcxt5hazegXefOIKdmKKkIQwznPmwHPc+YF81PjZazmcGiPO2BZI8-YFsjzovmKPMRvBcCxdZrQLPxapda+BY40xbpvFzQCQHrMMecDw89Z1XzKDnggttkp482EF7XzenHj5O0uf18y-R2ILjEnBGNWutN886WtOzMnnQ9PW+eUeLb5ohduQWUZGO+cYc8757TzWNmJXOVmBd812Fr3zZSmMBO8SY2M9NJ2oLZmn6gtM+YIE2BZ9+pYjnbNP-vogkxM5zoLlemXPPLhduMxyWirzG-V+gvoWcGC75p4YLfnnRgufGb1Q-DRYLz6+tQvOF+fC823wyLzpfnaGgxeYdmisF+OhAsiEvPTuedM7Wxx0IIGxpQu-REdCHKFnvzWXm+-M5efRM0ApyNzN9HlJOtjsuCzsYsrzf5demlxfWCc48F+WmGbml-OROba8-cA2kzfBGHbP5ufUs0KwyI43IWCuh2mL5CxIqNLaeQb5vPlufuJGCFs-z9dnIQuG0Ewi6oaf3oOEWVqz+bSnsQb45AzWxCQ7Mv+d20-fhztzboXsQsx2dxC3E2XbzqdnlqLEhbFs4KF3QJFIW0YHneanc105hgxqio7UJ3rFDM1oW8AzjMDWhHuYnwC7QF9kLUjnIDO55CdsTzEJDMCEQ27iE6bmcz+FYULA3jRQsxuWsc7WxpdMUAX9ZwTEelCewFxFwnAWuOLcBa4SLwFiWpYkXQ85GBeb83iDLULC6xqRTY+b6gwaFrezRoXCdNE+Zci3dPDwzW6riHCCdEZ3FscEGkh9hxTG0+eN6NfZtwLjZmdynNmdZ84YF30L2HmKNNR0110w4Zz0Lg5HKqU2Bb-s3YFnDzWUXowv7gCo8wQDcBz0vnY7ZJheNcbi58fxzHnh-ElGeV8xd07MLTum0HMu6cpc4WF6lzwmnfrNCebwc2Sp9RT4nnLxMFKYNpa2oi3z3LmRjMDWBoc-eZpsLU-pG7nthZlWp2F8VzqaTSgsp6c4cwOFzBTQ4XqgsE2dHCwI58cLHEX0KNh+Y3fTOFhktUfmDGNqRZQpRXpumz10WAD0MWOn83XpjzzXmmvPNIPp947yx+4a2fm7XM2RRp6JnYzRqBjnbPpzBfIsyu0xYLhsmK-Neub0WircRLz+AISerVlCS2miCqyLOVm9zz7BcaQQVp3+TFpHAItILOjc6P52Nzp+mwIvYMP-NpBFlNzDwWXPKhOd3AQ-piJz2B9WtPHHVzc6pZtCLTtnnXgaRYHs5CBs0xDOQX6prUIV5XltIbzoIXdn0ABbIiwW5hmLjpi+tXMxcqhuT1NmLlGcOYuP+fBocxFubtq3m6alInto8x1OvYTVbHcDPFEZ28-25+3DfB7ms10GbxQ1nZ8oRt6nbnNtOfaGJO52dTVC1ozB3rC1mEQdT0VkhmszGHbxMDqyFjKzqkWY-OhvGS0+02KdMd6qWEbjWf0i7KTQyLGVnjIuHQ1Mi4XUIbEC-6DwjwdIIM1Eh+UL49n9DMvuaVC3s5lULzkX+AtPqcEC5qF4QLOoXPqU4+dci5IFgnzgUWTQuyBfA85nFs244OJXnN+LBcRfsIPnTbkWEXNFUHjC5HZ9jt7oWprO7WbZ8zXF43ofoWi3oBhdDC0GFvnz2UWfXhC+YjCyL538pYvmUXPjmfp85OZqqLhN0aou26YT2KmFnyQ6YW-At26c5URx5uozb1mNfMfWdNnYJploz2Dm9fO4OdkTSJ5rozBDmejPVhb6M2lcOsLVvmpos2+boc0KrFsLaLD8gtO+cWix75jhzien3fNFBenfTwKjaLL8mKlN++bapeGJtUdkYmGgu8qZAvSdFoK+1iGiAthXzj8zdFw1zvQWXTqbhZs7WaG9YDb0XeJgfRc707elSYLYcDTwuEItvBa654EzZfmPXMQxdWC-h7dYLHWZKIsuZVvc5a+StYK6KnHNBYhcc9GJ40jdgHTgshTNAUyQ+0CLeJnwIuAIPXC8Ag+4Lva7JYuwRdJi9weuxj7+qMb6QH3ts1DsSPx14CfApHqY1XK7F8e6cuGrnMAGeBC0AZpSL6MDSIvVubwS8wotLEYiXTHoSJdHuHN5h-zSIWW3P3GrLI6-58OzpUntAtYha-8xVJ6tTPEW1YvsMZjfXQsASLY6nsEtmCoNi35sHOL1IXvCxWhd0i7VsPUYch4hYEEm1wCyy8ZSLr3mHYsuKZZ2gw4M0z7l4LTPD3iD5Ie5yGDAPmCrNA+dCCaepnzY+CXEaNgihDCa++IskNkXOfR2RZhhg5F9coTkXfOnz2YECx6FywznkXatTeRbEC-paCQLtbApAvGhbqgi5F3OLAUXez0rSr2+O0leBqw4Q1AuxmedC4fkYeLn-n51qAudSi2RgsuLsunwwvFRa2s3j5lnAu1nvMGa72I8yYFn5z6LphkvbwnKi2TZSqLroXqoueBYzC3dZnwLKyXp4vEubni6S59XzIQWl4vNYZYzavF3XzHGbSwve6eY-YWJysLylqWXMLLupUw-Ovq9V5meXMNhbEI3DZu3z58Xo9N+1Kvi9sSm+LxQW74s9haWi5751PT3vnIH28OaM81sZkzzB7Lv4ucsfD8+TZyPzrYn7PMLhcc8-BZlcLICXE-NV2u+FhAl1YDUCWAT0wJaZs-uF7mzWjmxxN5+d0c6V7ZBLs2LZgsXhZL8+gl68L5fnHwv3hfxAVgliSL9MXYnqfecwzDPyKzwrIxSEtltHIS2XB1GLRWn973D+cxi4Q+sfzPjmJ-OMJdJfhJZ8l+QTnqvPz+cu-pwlikzZASEIuMmfa8zE5mmLS9jYob3xBfsMElsEUPkWwkv39P68zWIwiLJ-m5Es8xYUSxqlxnT99FLOQ6pZrDOEl-VL6vjCnNaJaf8625oJTw26UcN7abli4Yl5UznEWtvOeMd10rxFyALmIprEvVcdsS5BK+xLlIW97OoBfzdWrMJ+D4HNVOQBLG3mC0I6uzsiW7YtZOc3c2DqCbzpyspvMyBZ50yd0AMzUSXvYun2LR42BfU3a0tmz2LKRGbOO98Gs1VXHsrDPuc0YFkl304OSW4kbw6fVC4nFz0JycXukbogt7DB6awDzlSWs4vVJZQCyBpwazMcW-Ch1AeV2Keq0bI03g4otDGASiwz5pZLQjnmfMFJYfs9NaTDTBSWm4sVRZbixMl-DzfPmbOM5RfWs05wswLUYXRzP9xYl84PFpDznSWTdMbJeTC3VF2BzLHnsXM3hJni6a47ZL5R6hSOLxfQc59Z3Tj3UXIgu9RdE0zEF85Lonmd4tDReuS3SekAT+8WNqkQ2am4xNFqhzufrGwunxZpYW8lpdml8WFotfJYfi3oB1aLj8mc4Oxfp4k9qRhVzI4W3xN1BZXfROFvYzxBHrNPWAdOi3Cl6PzASXZT3AJeRS8ilsBLprnHosN6a3C23K1RzVrn1HN4pc0c8ghwlLGAR8-O-RbC8-9FilL8wWKLMYJaWC9RZu8LeVn6UvzdEhiy35qUxrxJdeSEJZy2BWl5EzXcZuUs-ybPox45gVLRXmtjHwsyuC0bZ1NGzCXgxGExbYSzHwjhLDHj5UttmkHISTHDsR95a4tqCJcVkYepzrzz6H98P7udm81Il8WLIIWk0skRZNSywojrzh074Gpc6ePWH15hYh9qWFvPVMNQM225vRLbqW7yP-OYVixhhx8jwim1oNtXD9SwSFgKz4GqtYuG8bgC6LRrhIiAX2nOOJfjXX14wCD9bQ0spGOOfmKTjR7zawiDSK+JbZC6mlvBLbDzsTWChAp5cDSbMziC6e7M3ObPzPml4HzcSX9XrSZd6scbLOWWi94taxpJeSEBkluTRdaX0JgNpY4eXklhOLC6X0fOHitBZKIFvULZSW-IstZeT5VUl80z-aXzQvyBbHczhQQq23oWHKS3QI7uK0lp0LJ6WpfOzpa6S-B5+KLdcW0otT2dXSwsl9dLeCSVdNWBY0tQVFuFzRUXMouzJcjcfMl7XTlcWP-Pnpani5el8eL9UW0wsEuZH8UuZ+9Ls-jH0towoXi3sl19Ly8WvrMSkfXi31FzeL+DmHssnmc0Uw-BwPDG1TyHNDGfrC8fF6DLLyXmwuzReuMsK5soTHYXvkuPxfzjbpptDL5QW9PMhkdfi+yp0FLSrnwUvuBZ3KWq58CzcYnILMtibs0-Clte9iKX9XMoper07RlvT1GKXDuNMZZ887uF61zllo8LOfRa708eFz02RJheMu8TDQSwsFoTLIMXaUtiZey4RJlp8LnIXpMucGecrioaPrL1OxOUv49C4syjF1TLdAnPHO0JdjA-QlirTYqXYR4ExdYS63UkLLTwW4IsvBeX83QfFVLy10bMsh8PiSzVl8nqaD1-3PZ7Jz8QalzRLMiW47MeZYIC+N5ifIsLRTIRU6YayxLSsIDdqWm3MOpfYS06llyzMsXA2n7abM89XFr1LDRH5hMaYkSy-U55LLD4nPP0U4YjHTrFxgzdSXwrOiRbWy3UI5Q6V3jH9np7Pe+F7sLYqTIXvEuatAqy-bFqrLGqX7LEmUxMKKqsrzuBhH4KFbajay7EljrjnWXuX3MYbPVXTu14kXaXhXgRxZrS7oFqazyoW81zYBc-c82lqbLQgWZsuY+dzODql-UL3aW84seL2zi8FFknzG2WJuhfMKv83KslbImzrqzMFbqvs+0lkXmSUXNpkpReRy995kFzjcWMoudmZKixYFrN60Lm75MbpcKi4Ml17LSLnc0kfZejeIlF2+zK-xR4sg5f+y9elxqLrHm70tbJdai1x5vMLoQXOotc5KLC7uZr9L+5mMNK-pe3i8-l3eLSQX0kMpBaGxA8lyaLMNmT4t45bPiwTlwytROW-FnqebWi78l9dovYXlouApefi8GJ2nL2GWif2OhcgYyq5gjLpNnRHMR+Z54wAljkL0jmnPN85dAS255rKB9GWnjOMZeWDU9utRzOdi2MsBefQsXDs7jL0wW-osK5YBi8LZ3OZN4XlgtxKGDS3RZpvzvdmoYsiJfMmozF9sD0+Xy8iG5eOgyHdI4LvKWTgvoxa2fRplySUIqWLVFiWYntnpl3mm9uX6tPB2eMyyQE0zLA5Ch8EWZfu8RJB6XqXwW1iGHqe7y2xh+zcURHLiWIG1RzgxFtJzw3mw8sqRYjy5CYnvLmxxAX2yByd3holxELwWXbjFfLsLLWiFqYTGeXg-NGJewM9-5rtjhEmtnL55YHc4SFyLIgaW7wN6xfJC9b8MNLNSWnEsrqjB8c162qxngN3tM-RFKy9K4yuhxqXw8vbwfm01d4j4TzYyqmgrDjB6J7Fu36w+XnAnFWavc4aY2VofwTSrZGY3GKC4wx9zc+XFQsRGaXyz50xtLE2WUzMtpcI+EUl+iIJSX5su9hnKS-bwHtLJllD8tUhfWy4OlsfEF+kmZMobBv9fjkNeoB2WIjN35c3TqUVz1L86Xa4u9JZ9C1dl9-L4LnP8uQue-y8-l2TTrcXnssAFY-y29l+ksIBX6zNgFaiy9jCSArbHnTMUNRbtWcDl5qLQAQSXNPpeHo1DljqLb6XD5M6+Z6iyWFjeLZooAbPqJsGi8DZzStPpGXM09URIK5Bljn1uOXaHMUFcJy0jZkVzKNnScsoZfvi2UFrejvp64KPyuamk5wVnjJz2GdjO8FZZy9OFgQrTimhCsXRYLZVRl7oL8jmJCs6NSFy6zZ7cLlrnfPPi5cjUmMFr4zQXmHXP39WD4OoV-4aiuXBMvUpcwSxrlulL6uXcEsapeYUVesWgMsD1Obpq5BcYSLJJGLCoSTcu8WbNy+pli3LzqWLo4ledFS3jF8rztwXoPEGZYdy-kVu3uATDwnMKpYpi1E5pkz1MWPcub+ZS4Vrl6wVU1p0zBQeZHQppkR3xLmW2vGJFa5i66qeRLXmW8EvJldYwxMV5l0UxXlig5FdSc0nlozLKeWVvNFFdvI6dB5Er6GGhM44GfVkz6lhl8NRX1YuWJfzUallwlT6WXeXEV5bzs1Xl+0zEaW1uUqrOllB0CFTkKxXwovWxbfCiyF5IrfiXO8vxJZcS2AZEjoFuxXbW3hXNPj6Z+vptAXfYucQJrc7aV2TITIxXwvGFBlC7m1WfLUZmJ7Mxmeji8SoZfLyPm1Quo+fXy0nFzfLIgXt8ulJYuK4tlmE6dzmgot3FZGS5e5lE0Pf6YXMfUqEuu7MfJYB2hJ0tSvC+K-Rp3grT+WDAt9JfSi13FoZLQBWefNDcYq2mCVyZLDvmqO58QjhK-uQhErZggvsuYhdi9qiV+Ar8M92vSK+fgc8RVlXzyDm2osvpcJKzDl99L-HnSSuCee-Sx0ZreLgNmvQuEOdRy2y59HLEk1g9MK9seSzjl55LrJXpv40FbU88npynL3YXGCv-JdvizO+j+DmGWpyMcFdfE1wVsUrxNmJSuNBf4KzClwQrJensrXc5dIUwqVsQrrnmPFOg5b6C1IVtCzkCXVGPQJfkKzTURQrOfnOMsf7xlyz3puXLZ4W+MtNQUvC1SlsJoOhWRMt6FctK+aja0r8SXzUu4FAq+GrdGrYmaXJEsvZ1dKxjU90r7jnPSslae9K3Uxq3L-8CbcuBiI8K-DEkMr3hWQYGypZMy5GVszLgRXKY6WZY609ZlhMrEBmnYtt5ACKF1kVcrDtxkwjWNiBC65lkPLNWp28sppd9s0xEUqrEzYSDrikkqq8CQ+-zuRXBfFJiJdHaiF8LLbEWSiuBzoKI7Fl5WLNbHFyodlYsS1qZ6jYDRXsgNNFdPKuIZqdRI5X-gjzqYdUMmGUwcyuRoNNSuOzMea9LkL5PUBaLD3GKA0QFmL4CssZiuTOYCva3kFqa8gSQfOucPuqt35zYrF5XI4u1pevK62lvFRChnjrEnOcejm+pgT97zH+3FQabLqHvlhQLfMpifa1JcKjBm2rnFkGm5aP-VdLi20lo7LLoWmcuP5fvs7tZwErWHmEKuAFccC7+VlCrKzU+kudxZey7CVpCr72XYwtgOfwq5nlxMLF6XaovQFfWS79l8mr7HnECuQ5eQK-sllB8LWGjkuMVfhy8xV4TzSOXqSsy4pBs3-RyQIJspGStyeayC1QV6IWcGX6HMfJcQy7mMKSrPyX3zO8lfoKzJVnBtclXffN05f98x-F6jdQfmhqvLYaIy6JJmzTpGXOcvkZYc87pV0Qr1GWE-MC5by6KqVtShd3KM-MEWcAtnAl8YLX0W7bA-RbUK-Ll40rmhWovMkOw8q2Y5iWz3lXiAuzXRGyEd47960JnRFGV2bNoWrZ43LaJnOO07vuoSwZm-7d1Wq43PaZYTc1P5pPzM-mpUtz+ZgiyTFzKrmbnFUtKWYCEWWIvNzaqWI8vFHL60wN5mqrRx1C3OsBf2q9oCD4xe6myrMIhcrK7VVrXLpuRCEQmEde8zcvcULsKs7-NGlQcs0HZ9KrJTmsFWsRZqI+6lhMLZRXZhM55e28+NV8xLATG+D2HbBmqxWm8foVbQC4nGxaYCTcG3orVUNdG0TNjIZiu537TQxWUisjFaDM0xh6ya9XHKDPMql3K1QF2wycxXsvELFahi9hgmZNiQmx+OBdyTaV0R1KAQ2XZ1AjZd-ml9GvS8+SWprNpmd-c5l2f3LxlkAau9KD0E9IZ54TA6WWcDs6Y-GmC6abz9CxHOQfFdvy7DVjpLJ2Ws8t-FfOywQ5jdwyNWOfPAla586CVjGrD9nfnSBhehK1Ml8uLyVZsKtrGtwq785pEr8sWUStk1bHiyRVrU6VDWoCs01aoq0gVkzFo9HHRNu6YiC6-UzAr0QWWKsc1aBs1zV2kroNnRosgVf5q5kF28zItXKCswZeoKxyV4nL18XkMuaeb+S9yV9DL3EnylNbRf-M3w50zTe0X8MsHRcnC5rV9VzbOXNXMc5bnCy8e0BDPOWugv6VYZs4ZVxU9lEwtXyeedT803pkgTYuXWMsS5dtc-Alil6+pW62ELxBmC0X5-jLgMWrhaxac68nF53DY9WAp9PJRssi4LMVeU-tWTTMm-Bds+QZg+rsXGqDNWFce497w2wrpuWSKP8WacKyAlcrTCVWAysQRYlS+RY5OrRMWVC4L+elBi7lzOr2bnYysqWfjK7TF+Jzz4WyDP71cx43E1o+rLgTg8tERcaS5Ggy2x2TmGAvQGfO1T1qweDlswKyvH+aMCX4w3qjFn7+qv91ciyxQ1psrq48ayM1OdDy9zF8PLFspomt1Ne6471q1-N52n01GFLGnq-AFqQadti9C3tFdh8QM5nmIntUnWO8GZnK0zvZNLkVj-Ev61ZKs8KZoR5Uhn+nOJUoVIc1lvNLb1XFnPH1cia2dVgQzx6mSkZ7dBctkiZtXVotnH6uXlaqs89Vzfob9Xr9Yf1fii1-VsFrNhmM9yNZf-q9Co5OLs7GQGt-ldow-mZt6aPhnrZOpruhq4dl1wLM6X4atGvBgq2H21Br0RmV0sYNf9C1g15CrODXCIXIVeuy1kZilrBNWB4u4taHiwg10mrVNXqGvolcByzeluXzPYmVzOBBZzC8+lgkrFLmiStsNeZq5+lskrCOWKSusVapK7w1ohzy9GSHN0sp4uIfF-irZBWWSszRYka-dOESrPLAQU0KNe00zLV8Sr-YXZKvKNawy8KVxSropWzFPila0a4RlkRzvDG-4v9YtlK47F+UrhtXFSsIWZNq-5MM2rFrnXjMONYUK041nUrh4XvjP2Vd+M4aVp2rf-CXatXhfcqzSlhlLauWfKuGFZRa4ElkfddqFo5YIme0MzpYsKrP4WDgv9+fQaXYVqhLDhWQFPYme8c36V1wrdZ9ovp25fya4Zl2mOTuW5UtZVYCK5IcxJhOdXVUujeNsyycA3TGrJnEqVimYfhY1Qi3x4Xj0nNzNe3q1IEv1zDAZSk13NcKAyA9fpr0iXuqs+KxRC73VsOzEWWGysTNeGq-sJ0arhwmx6v4hYLyxdpjGtPZWgL19lcjMamWfuz89WlqsI2NWEz0XP9+VpnTmsThnOa+01xcrnWXTchWWfcBGvZleS+lnvTND5ZeazuVwtLw+DgzMY0oyQaUmrQOA2W8hBP1em0C-VmkLCq736uTZc-qz+56FrmZnqdMAeeRa0oZQBrixzgGv3FdAa0vZkkmaD1y0utmMfnXRF8Crr0RIKtG6fVq6-lqdL6HmCQX9Jd3S6YFmZL+NWoSu5ReN81KOpIzaLAyWvNxfpa-CVwmr1HnyGsepY8C2y1+hrHLXJ4tA5aaixRVlqLjDW6avMNYdE00Z+ir7DXdZ1RBbiC2WFnArbFW8oso5d6M-SVvaU40WcoikFeoc+QVoSrUxm3iAFBa5K7I13Vr8jWtOv8lZ-M4KVkPdClWTFO4ZbHC5o1lDzh0XoYZNBaOM7bu1oLJsV2gvxkcXC2Y18QrFjXHGvnUBsawMFkXLQwXLau5+Zwsz61g8L1BHVs2qFflHJ4188LLlXKUtK5bNK8Jlj2rJ9W98YxtdMi47LZiz3Dwui4-Ve-ayJucKrbR9IquD+bUyzFVvNrxXnMmsWMIDEXsY5Kr-1rUqsW2dq887lugpLWmYyvKpbjKyzdT3Lasir2vcUzdMzpZ9qzelmWUNeb0Ty3XVxb5W9WFyuNVcss6sx9XqFzn72vtdeLQYalwZro6CKv19Vb7q09x9iL5nXyismJZO0+qZ8er35HdmmhYfkUwb5m7Th3nR3NcvumcS1Vher5Ombxo9IohqwxiTardECUrOVe2Gs+OhwPxO9WSrNhH3bqxe5pQy9-SoXHXdeuqy1gwWQgMHzysVWaBazs5kFrlabjDNLyoha1Olz4xX1Xx7g-VZTU5DV1nI8LW8wTJtvtJPd1v-LiHW0fDgaczbcd1jarUNWanmTWfii9h12azPxWAXMs+YhK2g10lrqNW8avo1cpawR1laz8PWBksENeF8-ul3uLpUXOZIycCx61dZzFzbHW0Suj0YxK2KcbjrybxKKt8teoq4K1+9ZBYW0CsfpY4a+K1tmr-UWiWNieZpK5H2+JjG8wPU1iZvnbcq15TrqrWBXNC1f0HJq1woLfJWVot6ta003p1nGzBnXnONGdZqCyZ1jRrFrW5utWtcs8+pV6zzFNmzotU2Yda4dmq6LRtWUUuutY3CyZVlmz5tW+82alcca9qV-zr53HbKuMyCC6x41o0rIbXvGtaFa1jO7V0GLQkXffX29cyc+n4qHocXXW6sjI12C8G5tNryMWw6u7Dprg5HVjQRJZHNMvh0bjq4V1i-TaKWwnKldZq80S3ZL6JLcSmvRlcQi3Pg5CLG+aI0RVNa3823hIOr-PcEituZb+mBQGK7rV1WL-MN9dlMZxXZvrXXXmapt9fRXq348iLx1W-Shz6zG6wVY+mRk7Wn63Tdewk7N1udL83We3OmJbzWAP1-yWNliFmtd9di+P6lsmwmzWMsvjslncw-0-dry9i3tO69TzK6vVo1c69WnvOb1fPa4K4y5rCKXd6vsvpgM7E1nrjyW1B8uiKjPq-GYt5rkmW42thH0UxI8yTQ5e+HY7IG5c+61s577r8Pnfuvjshh654l96rGoXQavgdZzqkuxqDrCHWlsv6GKbMTtl+wzbOmODPgNcR7JA17NLqIAYGsLpcZ68h5+frZ2X8OsoNZiXnh1n8gtLWHAsHpbQq5ul9ir+jKaWu0dbXS-R1nCrjHWKovE1Zx6xAVuhrrPWmPOctdgK7elrnrvHWeetMNeIFYJ1rXzgvWGKtitaYq1gVsTTUrXbS0ytc4q7cl9lzV5IFOsaRCU61BlwSrarW2SuSNfU658liWrOrWJKvnICYKwCl9aLhrXBwvGteHCyKVlwVjYmVKuWtb4Kza16UrQpCJHNK4blK3b1vSrDvX+cvKlfRSy715RzL0XMGPwIcM+tZVqXLCCXvotTBeC64H1iuaJpWgYvK5dYQ55V8xzXtX3wpBNZIJSjYjIo-vRwmux9dEy8CB0gze9W-FgUGYaa8YqFiU-71nHOh1Y1s7l5jTNErH5j3ARboS7HV3GLbhXi2u5NeYsV4VsrrJfWTibbQJLrK8F74LUN0PguuZfq6zm5+jmdKRH+v1Nef66s1rMrDnjOYvuZZ7a711vtry+mlmswefX01nkUdrxdXWM7QOMm61O1z79A1WB6tVxZ0C8Ylxfri3XhnM9dcqy+v12pruQ2n+srNb6a5qZ3mprpCrtOpKc26ySFo7zhHx9+vZp0P6wy46Y5hzWoVkfUtULclZtdTV-X5yuVZZu633Zm5rg7Xz24SIZHa4+1t-rz7WRQuvtfeeGoZr5rqyCoGuyZD+a-CRBULk9mdiuH2bxiFANh8roHXEevf1ZhawgNgPLUPW9+uoDbMwSDVwj4bDzbnGUbGDjAV0Pwz2LXPitwNfvy+AVhGrPSXn8v6BgoG4SwJgbN2WWBt3ZboG9J1u3OjA2iesgleIawf+UhrFcXmOuD1cIq9wN4irHHWFkws9Z46ziV8HLhmL+OuiDfzC6gVzspQvXROucNfE62clykr8g32Kv4FeGi-K1oxFZllVBtQ2YFq6I1lXrcrkxGvsld0G+LV7VrunXNes6dY16ywVswbm0WLBvbRYAs7tF5VzX8XVKs-xb-k5b12FLutXzou29f03fb151rNGWvBuLVR8G89FgcTFlWWMveta96-iljjLgXXiUt9JlJS+lUjQrwfXXauBvzD66rl2izkJnI2tZDZqa1pehNr8JmfmsIjYfCAk15TLRpHjgvZteK02qekfzQqXsYvCWc17tpvHJrxXXALZF9ZlSwzIirr7Q3XcvP6b4S7wJ2nadfXEyvRfAnFi210UzNzQOTPyRfkYUFllprxCW2ms39fzq4CNn6rQ7WIQOgjc4Cb318drH0caytkMbrK15RwareenBFMVFbiy92x5drqUjV2vrNdCyDv1-srZepHhvTRGeG4Q4i1LR7WfyEntf6K9tV8rLBw2O8v-DeMK9e1gbro1nWutRgUea2KF49z0SXO7MD2M-65rlkcb77XF1iftZS68veH9rorxQBtcBfAG+IySAbelxMRuQtbA60B1n+rsLXEBvYNdU8cB59ND6A2A3pIdY4HfkCPqNaHXGD0TWZIGxBVukb3xXcOurWYXS2T14FzDE3QXPsjbpa4KN8j892XOUPQLD5G7jVgUbZHXWBuMtbjC6KNrYb2V8iKvJvClG63sGUbgg25Ru01bJc+1FoVrdFXiSvoFbXiycl8krWea5BuqVt1GwBlkbjVKngMtydeU7bxVhII2OWVWuaDeV6+q11XrUjXaCtiVe16-aNySrBg2DWvy1aNa-JVk1rxnWlKvmtdsG6b1+wbxGXbWtg6q0q026u-rcwGQxtOdbU+uGNntu7rXvPNedaws5n5-61NtXdSvvSTca8ZhVMbwryvGthdYEy9ENyLrKuX8xtkha5nr5V7+O0SNEusLuefQuGZslYFY2ShuuOf-CwTmg-ThXnYqskjviqwV1yfzumWgyt5VI7G6nVoprZfXKusdDfCK4oEuHdG-mhxtFVaVs-11thE8Vm72ueme-41yZ5prRqXr+vvGI6axqln8bw03b2tDdbGm1ONnvrM43lhuT9YKKzgh3cbFDHNhvfZe2Gwv1nELR4GzEsrtdqK8moigEV43t2v4TYKxneNvZrrX4Y125GvHK-ySYxUSJDTKOFy2mm-GY2-rOlXGLPSZbfC3W5mhd3gpo3ArsbkM0+1yTOL7WL6st+cdlvRNddY3RcvaTWOt0M1sVlEbV9nVPGoTbQ2NANo4rUtGcRsQddjy-iN6DrPASCJtmQlp0xgNmg9w1nCER-jerTR7FmkbsDWmWunpZZa0PVojrVLXH7MsTbfy-yNzBrHE3ldPcjco6xiYp7LlPWMKu1kKIawJNkhrbA2FkscDaGq9q48irEk22et8DcxK5z1ihqsk2+OvyTZoq4pNg5LZs7vrNWiY1GxWF+lzknXpWvaTcl62j+sljfbBoiPCNYU04LViybFo3zRvJVrV65p1x0bJQWtetvmafi86Nl+LKjX8bPujaN656NtWrB43QLM6NdZy9rV-+L-k2hu0F+3cG6GN9d4TvXYvoRTb8G3QpgIb70WghsuNb2UcmNz8x6vBg2uRDdDa25V6d6EbWLStRteDHHlN4RLwNbKrHRNWy2EyMVqr+dkypvZecy6+UN6pjut70mvWK1xM9bl7JrTCXmptUStam8TF9qbbQ3f-hdTd4SyOgmZTVtRehvlNbHyw9po2cqHXKzNxuCBm9QgxexDbXiZT1VYua6kV5LzrVYB5u3LAJqsPN9F+k03xuvIINWG9P16drGw3xmssdeiy82Vo8bi7WRFMJZeW65mJh6IJ0oLptt-qumy6am6buWWEJRsPOUS5UmN2LdiC2oivjZtizBhD8bDVW7+MWWaPs2yqIvyZr4qRsEbD+8yZFrpGgPnQJslePAm4ylpLTAcW88SgMQdnCCdY-m8E3yEB-tYleAB1oU0KM3dLiA9aleFC1rCbuI2szO4Tcpa+fN23xT2ISRvQ9dRVifZ6TzZ9mDmv4Dbp89TN47L+LWSWv-FeZG+QNpmbQxgqBuRhdp61-lribRLWRqy8TZhK-xNknrDLXj0tULbhqw-ljVx0k3GPOW6almxz1uArMk3AilyTd2S-TV6HLys2V4uqzYQ7W0ZiVrGk2eGs6zb4a1L1-WbcYwj1VGzd5c9NF8yb2g2NWtWTdEq8YN6SrhgBUMu2TadG05N8wbLk3LBumtesG0Uhk3rxA3vJta1ZIy77N5wbpemKMu6fqRS0HN0KbLnXvWtudaei7Y1tmzLPHvOu+9eMmHFNv1repXEEuOuarYInNnRqUQ3fGvZjeym+Pp6rWWc2LLPzTaTqBhENAbMC3TFjFzd-C6XNiNztY3D9OCpfhw42N8fzhbXv15Fdfrmy6dRubhTWMqt+Fara9wll31jgjgis3loesWEV9ubUTXnYufum-mw+0CLpNzRqqvZlZb63VV1+bk82+uufzYcpP0t2Vqgy2I5SLDZGW3kVzWRvVW1htCyZna2jhoRb87WlYutlbRU9UVw+bECnJ6u+9vK42GuynDfjXZqvIDZnc9dNmmI943NUt7fEbjN96qe54OmECHndffG+9N2sxn03YLOjFfNS8rU2nYBOQfluyZAhg081wBbIE3XmtQjZ6W5RFsVhJGIS6iQra5CXAtwFrj1WF8vxReRm+iNtCbaC2IJs8okxm-AN7BbOM2kBvuBPxm2gNnMzFoWdusGmZaUNfx-djQcwKFuY9dom1BVuwbhLX6BsMLfZ84T1vibrM2BZuEaY5mxARn5qhgWcavcLZZW7wthjrQk2iasiTb2m2JNiUbEs3eBucda5a14F6ozvLWCTD8tfxK3It2irCi3Ycv6cZF6zINn9L2o2tJs8jb1G4Blzu9+k3yJ1UIeNG398dQbzJWzJuKefNm4xHVTzWrW6Cv6tbd8w6N2Wr9s2bFsujbsW26NtRrhNnGcubLY1q9a1nybjg3xHPW9ckc0GNh4ywU2PBvOdYoUya5wXLkY2Qlvqlc9a+Et-zT0c3bavS5cSmyF5oNrTlX0xtpTZ8a267FJb6c3cxsPhdSW0YVqTLXoTkutA1Y8NYVWFurmXnihslzdT65YBvlLeD6cutVDctyzUNhhLtc3xUttjdkLk0N4vrxASmtPwRYr60qlpCL7uW6uuFVb3QRN5igMpoziyv-LZKyIkBiWRnXXZxsTzYva31175bqe5flu7FDHW8HFwLLU631ptDNe4Uzneriz9ZWNlsMjcma5WU6ZrjRG8QtnjdOm2u1gsZxy3ncOnLbD6xH13ypVy2DQg3Lf36xMRx0rpKHmLP3KmZCxW534bn4335t2ZZ8yzeEHAbpY2c0uv9eoCxCNoyLYK3JnPXudXTHJli84CmW4VtVIAQW1JoJBbnyYUFuj9doWxhN7EbcA3jpQ4TZxW3hNkib+C2IhK4zemy4iYnd0Qw2zhtUTfpm4QNs9L+03qJsmvDIG4zNxlbrE2WZvktbZm-T10ZLtG2j1hcLap693FmnrLVS+4vOBYFW0x1vFrmy2xZuEuclG5LNiVb-A3uWvSraQc8INxUbasqWGtCdeUm2qNl9Z6s2v6MHma1mzqNrVbOk2-cPEObRy2nW+94lsqskPaYGNW-J5y0bSudTNvGLetG5yVphzDk3bVv2TbtG9Ytmrt2iGlavvxY-kwox92bkKXDh1uLd8m5lav2bNiGg1t+Lc8GwEtqyr1jXglseddkK8xlj3rcY22Ri+tYC67zZuOb2bIQuvOVdiJuF100r4bXzSsBNZYBHH1mtzyXnGAsxRcGbel5n3sZa2yEvlTYoS9WNgLjGfXJyFZ9ecKwW1n8uiVWalv3ReDK22tzsbh1DngudTd7G7bZx6B3Q2RlvdzZq635V39bu7ms0sAbYn3U01rqrU03P1tvzc767ctjNL3Xns4u4DcAyAstsYbEsXqys6JYW7TP1pWTc-XTssZ-t2G7HZs9ME1WJ6uWJZPWKfNzzpeC243D3rdum-1xZhRiZmGqxlpabGRylr4bG9XXlvjbYmW9+tk4B3nS7pS7+cry9yJMBC-82-YvArff613ZsDbO1WusvFLHncx85ouFsG3q0vbFaRm2iN9sIGI20VtgLfSaRht3gEkHXsNu4Ldw24GxG-yuK2F6rJofbqGjGUbU-RLx0JLvqpm8JNwTbe63UNukDfoW3RthuLTC22JvUDdYW7QNtuL9K3fmXkdeI69Ml-mbfK3BJv8LZJ28y1mhbwm2sSuibfFW9KNrjrki3ZZvSLflm7ItgTryo3hWuYOZUm8clw1jGs21NsarYQU5pt3WbipGDRtg2bE+Xotp5LCNmzVumzYtmyYtq1bNk27Zvk5aN21+ZnXrFQW9evLDoN6ztF12b7q2yduerfN6w4NjSrMpXfNuAJftTf5tkKb5jXQ1s8tfDWyFthjLZlXzwYRba9a8Ft+Mb7GXBWPYWbsq4mtk8Lya2UEuC2eTmxF1tLbUXXw+v6FbzG1mtxWzGlntcvxv0cgYIh19bFHQClvptb-C+HVtGLJS2apu5dez6wspWobRbXznypuPqWzKZsdB5Jnmlszicpi+qlipr-a3+puDrcjy+9tiyEg5WvttwheGW4tt0Zb483xluzremG29t9QEH22e9uA0m+26ut8frUDiNpurzd0S2ttjAzG23EGsHTa4i0dN3bb+y2QtlTVeEw+t1l+jtw3BIsp7c5WxfN65b523BkJLFaXxeYaaBbn1KW6vvreIi5MNv4bL22TPi8BP4efumfQop9hT7De1VOqyAFf7bYE3AdujFe5fZa0ZLI73xonLLCtCq6oQZEbV5XURto+GQ23JkeHbl3n-Mjpmc8vMjt7Gbf9XcZsnbdcypjt7BrMnUTi41+WUC3dKY+wlK2p0sUbdpm78V7pLePXuJsMrep25QN2nbLC2eNvUdcsC5QdnfCeDWeZvjUMwq2m9Vlb1GmhZufZaFWwRV1jrwu2BBuiLYni0LtyVbqyXugNZhfF27mFyXbKBXpdvhBdFa8L16QbXDX2asDRYUG7J1-VbngTDVtMAmM2ybNoxb0vlzNuWTcs29I1pDL1s2GCtGDclq2TliaTQpX7FtuTbNa3hl5xbm23JStOG2aC7o12zrVjNAxveLZVw74tz3bwc2wpvXrQjW2FttEdchXYxsh7ei2971nmzKhX4tuX9RTW87VjMbYbXU5vpbbj6-F53NbsbXnbPOxaA5uZ4O+UoB2wkmv1yKG8VtitbpQ3Kpt11pL20BF84L8cL6puleabW7blhobCm9S2uhleWW12NytrGdXu1tZ1dd4XW1ypredW+uviBNf21Fyd-bxSwHVPQfyLq4st6dbw+2FxudHeQ6xTYleSVGxLINo7Bn20vNifrG62BlOOMYIXS2ptP9fB3t5tTNbe4zM1zfbJ03Oys77cdwz5ay9bpeWt2tnzfR2-G4M7bV83yNSAHZKzI2cGGbhc3+Lh37daawIwr9bDdnOsv2lMNuPb1mSLXi8moitjOBm+CN0GbkI3wZuBJZMK1QZh2cZsW15QbOvhmw9V+fLSDWp0vIrdh26itkDraG3YBuYLaxmyRiOFr6B3Tjv5OiwO5S1xW0VoX0QlmQa84uTNgrok2rMOvAdBIOzQt5dLdC2mDvk9eoO2yNxjbdHXmNs7pYZm5GSFg7rO3CGtYVc4Owz5YUb1BARZtrewKO6fcTZLNDX+zEiLczC9KMXErEOWFZt89f1ObIdrqLkg2FDus1bVW9w1lQ7Gi3ZWuWcfV24I11bqWu2BKs67eRffodpxcls3rNv2bZtm3atm1bpg3HVuOzddG6o1+nL6jW3ZsQpe9G1Cl46LPq3ZwvgSaMax0FkxrS4WAtuE7bh1YEttMBoW2ZCuBHaD2zGtkYLfnWExvh7Zim0SlgNrejmY9tkpdSm8lt9KbyS205sZbdkBFltxRLTZiCwaKBdxqncfUPOYK90uvyEYqm0Xt6tbTSG6xtlLZaW3FVhtbNc26hvV7ZLaxz2lOrTc3GludrfL6wUGuSxQiX2ltWZcw6j1t3tbGqW3jt-9ZW6p8d-RlJDx+9v0mbm04MVt5bA9jZpvxJe7O+SsUg69nLjDo5hAW20OdxiLi3nZxNhUpdSyEp9ZbLjH7duEId3mzstvAz7ZWt9tvisJC8-MI7bpJK8ZvjHdEKGbJ8RkK1W6Pko9b+m2+t7xLU22Z9ncPALS1+NiGbd3Xu+ud+Od2iBBjKzVo6gVthq3Xg2Uwe6rX3WEVswnaleKp4r0JLzX4DsFjYb8CD1164YPX71Wo9ch6xid9DbzqrCVsn5Yxm91YiDTS6mIesbJMpmwQN6lbOHWPZu0neA6EjV8nbNB36TvMDcZOz2ZynbG46uRv-5c424hVjnbgs3+NvsDd4OyTVkVbIp21kv4rTIqyJtqRbf+V5Rueatk2zq6+Tb4g3VRtynfVG6qtpQ7YvWjfMcrYxgKqd4ATVvGawv3j00O9qBbQ7Zo29dvqAT1O-rtww71k2zFtS1YsW7bNs3bjk3HNugMdcm4b19ybdh3PJsuLccO2oQmzrBjWXTs6uYc01txp1r3h2mp13RcTqw9Fv3b0hWA9uAAb5PTYph4zca34psTBdCG0gl6M7aY2YjtprZD62o2TNbSZ3OeimxfYEi91+WzmQ309uf6YT62lpvYLyfW3SuVrb30+q56qbJR33EMx1Zxi42tys7+MXqjvH+I9mLWdhpbDR306tdrabO83tnwJa-mmKPtnYHW-F11K7h-n9Im11YIOvZl5mLYM3phsF1bau-VE0bbI1iHzu0pHZS+1l4fr6zC4DuEtUDs3Xthfbq2315tjNdna1vNwu9lanvUu7LfE4VWYgpxkI2jhutXeoM4ed5adF63R2NXrfL8zet7LIVoWamRCuK-66n4perJ-WV6ufaZ+O6B-B7bI52ntsj7ZeOzdV-4J3TXxEPcIY302CN4Db-x3QNuAndSO1fV3XtN9WABt31ZXaZAd4Fr0B3kTs7XLRm4+V6G7pGIsFso7bQO1jt1TxeJ28VWoXYeK1YErAbreR-1tT7rwG7hdyhb3O2aZsUndZG8Rdtjb26X4KvMraY25ydljbFHWZLvLVa5WzR18i7HI3mNsgOe4O6AV0nbjZXC9tsqL+y0Kd72xoq3Rdt8XZkW1IdpUbMh2lJsitaUW9JahU7kl3EcvKnZV25otvWbPomDZudQe0A+kFkybivXTVu6nfNW+6fS1b6vX7Vsm7d0uxYdllTPvnf4NvxbhTQH5t3jdp27BvWXf3JUom1w7CT8beseHaMY14d4Nb-i3vdtSbdNq-4d-07-x6gjuRbZCO4EsGLbPvWkxuRnZJS6FdlKboXW4zvprZi09FdxI7gTXzZTpgr8WCWl3+b2J2rMgpnaR0101pXVPTWz4P-6dTa+WtwpbWV3KEvlbZza1iZutbPpWBLU59cr29Ut-PrATmk6s1nYKazNdjl+4ljG9tVdcr621pvtbzfWOztV9c6a5UCH-TEOm-9PfXY667Pt3TxnzXRzslePHO6D5vNcMTWSNu9NZzu6N1uY7c+2FjsYSazNSNO9fjSYzOBvLXfbU4dNtcT3XXR7sVbjm3ZyF44bgw3lmsz3YHu3t5vv9x53s7OfVZrFSKEG5b9ljXhuiFCOayvJWGwfBnW8sj3eeu6Mdp-bRaXm2simb6c8O1iUzlqds1sfjl-2yAt--b9-WK3MZHe+a0zptA2v+wIdtnyKh2wul1Tx4tHKEaw3axG-DdjMzWK2kbv4bZRu1fdhftcvKPysQmLJG7waCkbL4jk7uE7ZrM3hdgRb8DWSbuMLaleGT1im7QJXmbvsTZpu0ydsnrv+XaLv4Nd5mxtZ0jrjF2hRvs3cRK5zdudrfO2ZZtzmcpqwIdyTb-gXS+WSHYFawqtpWbjNXDkuS3fYzfLt1Tb2BWldty4pVO4oNvVbdyWRhTKXaM20yVkzb2t257qaXYtWxp1w07Jh3pasmnasW2ad4y7f5nnZuurY9G3btrm7Du2rNNebadOzrVwxrDl3jGsG1Zdu56d1y73p3gttBLf925il8yr2KXLKuBDZDO2HtwPjLSmUWb+9eSmw522M7toh4zsZrcTO7HdzLbSV33IuA3aLGxE6RNrpY3ETPljbS6xldiKrBd2ytte8dyuxjFyubcLMK7tFXar2yVdltbklmmtttTfrO4v5xs7Pna6rty+K7Opolzu7bd2YTMVmaBG3y+ycbMG9+tMDNbHmzvd9+7M03FxviGZ-u6Qt+5rSgZ7LMNeK7qycYnura831hsLXd3W449rc7C3Wdtt9uZ2O5NVy4bnqiN2stSZFo9eNwj4Z12EOi33Ytk+aZq1L4ITFqhPzdnKx+th-bzx3xnNfTavc-NNk9Vi02+r1tda9M5uVkGb25WATuvdf2Gts+kMzgjyv2twTeAG7D5xCb9kXkJsISiQe14lFB7SJ2xaOYrcw23iN5G7OG20fBo3YR3hjdhHrN42zzvlmf+m+h1sCrXBXiduCrYEe0tdglriNXybv2H0puzyt6m7PD3OJvsrfN46+pxm7pchaDs9xfoO4elvjbXO2iXs87aE26n19jT1NXJJuBuA4u+IdsU7-F3hLWCXb9jfItuR7Ks24ctqTdUW89GzSbyu3OZscVbUO1o9ggoWp3TJs6nZyCwY9iZZJj2SctGndMO8Kgcw7T8nckNsqet2y7N8y7pnX7Dur7bN68493RrPs27Wuu7eEK7H55y7rt3Atvu3Yke871zy7plWgnuB7dFy0GdvcL4T2lCu3mIj2371yI7tEZEtuprcju5Fd7XiMd20ntzVcsc2ndlZz4yaCGBFTdYs+zA9iz+T287sF7aKWwBF4o7ZT3aptxzvKO-6V4q7gZWGtstTfqe3Wdqq7TS2mju1Xeq652d1vbHd3mrvihaGm689wbr7z2AJsjbY6u2Nt+57E23xrvNvcWOm1Zok7dlnZjuDXfmOxN1++j0sXtputsZX21RtrbbW92tjtbPbPG3u7VWTzj3GrA9v3s1pcMv6QJmtfoyAKKUsOAoxzINiCltF81zp0x-ADJxs60RY5ZCZvyDXqMSalxLG7Hg9Vksj-NjaoU8ZLqszKj2fZ7SRY54kAVAvHdGxAB+qxXIrzmIIAOziTu57SoxGoU0bfjQZF3oBxoUk4gsY69D7Ahq4KlYSpzAWhL3uGMv+00du8HqZ1iBtgQQFRCerfDaoUqWQ1GsOyfe1hd-97nSVrWhAffGI6pEDSZzyBoPvwJOqMD9+zdIiH3athvvfINBmVnJx4kB61EhTX-e2BjUr4DdR8Pu-VfCgKR9wgo372kPuUjaPAE7VM2AlH2HnTGdRo+xVMG-I-byicghhao6wiZjApAn3pgS-vet+B+97kZuNUMPuCfZIe4+9z97-H2oLmu7KE6uR9mWAYn3ofgSffhQ1J9njIP72RQXLID4+yI7bj7cZilPsdTQA04x9hf9Kn29PsrvOhXIrkYBwSn3R-0kuDKYEZ92LzUJ1ItVetSAUVRKfd77sxD3sma2Pe3nu1V7-0l79KfggBdkqpmGmsAIdSC0bxnZEuQNL7wEbbuCZfZS+7DAHL7E35UvvwhwK+3l9or7V2FCvtJVGK+4egfL7ZX2SvsVfZq+1V90r7bBxyvutVEq+8zgar7TX3avstffq+219xr7RxlmvvCpFa+3iAdr7fX3Ovu0tNMaJ89JL7+98r2WNzRZONDcemLg-6ghiDfdUpMFdOb7SWmFvtgDCW+zSyKwIm329VTbfe6+0N93r7Amp+vt7fY6+w19ur7p32evvnfdnBlyMDL7h32F7THfbeGDt94b7R33RvsnfZG+2d9xQID+rxvtf-0m+7T3ab70-UJXirfYSc5vm6UYt32AgjWZgKyRm9OgeN33svt3fatRA99xb7+33lvuPfaR+1t9lH7F32DvtXfZe+x99gb7kAHQfuw-ax+-d91776P33vuXfa6+xj95H7iP2Kfto-fayF998QUE33aKPodiB+4WNkEqp6hmfsH3dlCVT90n7mP3DkgQ-YyeyD9pQEYP3yfvc-cp+xt91H7u32SfvY-bJ+7j96n7Ev2uftS-Z5+zL9677+P2Efti-dl+899on7OP23vsK-dF+8PWJ77YYw6fuexIZ+zahgM07P3IJtDkBW+wpsFn70P2VfvE-dm+1b9jn7rP3bfta-cl+8KPXgkQv2lfs6-Zp+2r9mrU4oRtfua-el+-796g+SZbcfN6-bW+++FBFoQf2T2Sq-bD++r9uH7XMmjn6cOQiEIb9tj6P33GfvRfTN++pF8Volv2AjrA-Zt+4L9gn7vP3M-tOxez+679+H7dv2ffv0Vxh+zH9iZi+v3CftxRDh67gcD37Uf3smEtbtD+7X98P7WudI-tl-ej+xX92P7Iv3vfv9-Z73XFQ+2aosKAvup-bSKmdJxPjf5di-tK2dL+-b93P71v2DlzpfcL++GEPn7832Lfs9-fLGDX9kRM1f2+-sd-bj+-X96gMjf33fur-Zb+9LItl57f2v7sR-flagf9gf7cv3K-sB-cV++f9qXNDqCJh52ZDdZmhkLXE8X338SJffT+1lpOv7wv2vfsP-aH+0-93X7d-3gAca-fL+y79+X7YAPB-sQA7gByADhAH0APA-tb-eIODv9vQ4zf20AfNeFV++P9loQxv3S8PDFkU+tE1PkR7eEc-uQ-f96E1Ujr0WAPYAcoA+f+9gD+7wGAOm-tn-YYB8t4JgHpzdH-t0A-AB3ASGgHnAPe-swA-l2999yf7v32+FZ+3RIB7tIgKMGdV1-trfc3+7QD-gHqAO5Afb-f3+zwDlgHigP0AfKA8wB6oDvgHHwLNAfsA73+wID0AHXAPvft4A+cCAQDji9lfpiAdqEcT+1ID2f7Gln5-vaA-UBwYD5AH8gP6AdqA5wBxoD5gHegPnfsKA4cB21qzwHHgPT-teA4L+7gDkT7E-20PoiA9gXrp+gUDbW6F-sUA7oWC-9xgHAQP9Ac+A8MBy4D7gHugOkgfeA9cB74Dp37wQPMgd5A6cByoDkIHBzkzAe9IeS+5YDuUVG1UbAcO-fN+7kDwEYvAPUgdKA8KBxkD5oH-gPWgeBA-yB7-QxoHjgOUgfOA6aB70DooHFf2TAcP-TT+yb9iwHbi9xAfQb3wROQD-n76d1-6QNA76Bz0D7IH3QP3AftA+SB8sDxYHqwOBgfDUxWB4kDtYHWQP0gdtA58BzIVfNrTmBqCoJfcIThEDhcugAPPfuIA6gB2kD4wHoQP8AejA8IB9bBG4HMwON-t1A-mB1oD4YH2LsRcpXA4hbu8D4qo0gO8-tUA5X+8UD+nSpQPWmNTffF+7RvEEH1v2wQdZfYhB9IfKEHIynlHJAg9iB7MD+HcSIOhgdPA9MBy8D8wHRAPYQfebnhB4797gJOIOBAe-A7-+2MDokHh-2i-s1A6z+wPkBIHbAPcQfaUXJhOcD3-7lwP--vog+JB0f9-oHGwPBgf7A4KB9sDo4HAoOWgcig46B0KD+oHPwOiPH2cT8YNjC7O5xeJlODyg9IFZp3SEHBIOygcwg7pB7cDowHSAPBQcSg-WB4cDyUHBoODgfwA+f5l3MQ0HjwP6NLKg7QCUxm4xVSoO9JAqg7tB3Uw9UHwgPuQeefQxBzkDlkHUoPvgdBA+lB36D30HnQPAwc+g6iAdosS0HD-3kAlj+ydB01hg4NDoPbQTRg+gdq6D8IH7oPyge8g6AB3cD+P7-IOjQfuT3VWFns1YY7wmdQcPA71BwvPQImWy8LQemg4jB7KD5pqCYPf-jUg9eBxn9hkHJf3ZAdeg9duWaD8UH2QOqQdcg5pB0z9xsHc-3mwe7A+9ByaDk4KZRQ8QcjA7dB92DhsHi-2yQfYg9y+yGDh8Drnj4HSfA1vwDWD70MSYPdsYAg+NB2KD0UH2YOKwf3A6zB22D7cHB4PNwc7g9Lccv9ikHxwOqwcxmxXB1+8uMH7IPbQcxg-i3muD51wU-3C908g+1B8yD1sHxYPDwdfg+PB0eD8MHe4Olgcng+QEWV+f8H-Rtru4b8GvB-TM28HEEP7weJg5RBxqD6EHf320weFg-3Bz+D0CHfIONWaRovKTS5le97s2WBfv+g6DB6GDs8HvO3WAefg+DCJGD6VBkEOT9R1g8JBz2DqcHtQO5gcKSgWB-qDjsHo4O-gcJFQ3B2z93sHdgP+webA72B0OD3uquPnOwfb104hydoWwHn+neIcsQ6Ah6bOYASJwP+ahLg-uoFRD-li60Zi3b8DsFjFEbJSHjnZUQfnSY-eQNIiPAmkPllzaQ+n+7pDzDJGkPYId-Ihoh5qDgspekPlwfmQ8X+JZDxCHk7qGxZmQ68+A+Dw1iRkPXwegQJsh4pDuyHY8QHIdog68h6ZDlAJrG2HnRuQ4Wch5DlIuaoO3u7xg98hxo6CKHclcooerTRch6FDytK-kOdIfWQ+ih3eD1yHqUOuwf1g5dB0FDqMHsUPQmjxQ8zyTHWhSH7INofhhQ-nGiVDtbJMhV+rjJQ8qhzlDkSHKYOTIcwMJtB9lDiyHuUPaIeJQ7G++bNKyswX3+DKhfa1ROF9sDRl7Aovt7YBPexZuJc0xa0f-vIhjSh8ZDpCH74PSIfTUAAh1sDrcHv4O0Ie7g8zB4BDv8HW0OMIdrQ+kh0xDrQHA4OyIfbQ4Oh7tD4UH60P0Ifpg91B6tD-iHV0O9oc3Q6LB+RDtiH80PPIcz-e4hxJDr4HG8B6IeMg++h9QD46HcdRSQcMQ8RB7ODgSHwYPwYdHQ4DB1DDwiHAMPoYdww9hh-RZa6HKEOdoebQ8uh4dDhGHc4PwQedA5T+88D8cHeUP-zbiQ6hC4xDul0cQP7AcnQ5WhySDomHUP3QYeeg4ph8xD9sHGMPsYdYw-PBw9D9GHF0OfSLIw4-B5TD-aH90OmYesw-5h2DDtmHvUOjfsIQ4Chx9D36HTYP-ofAw7+hyTD5mHkMPSYezA9ph8hD7mHDMPvwd3Q8HB8LDiGHWsOYYcsw9v-drDwWHdMO+Ieaw8NhyrD5aHasOpKXCQ+2waJD9mHaMOCId6w6Nh1JDjmHBsPnYe6w4Vh-LDnWHmMP3YcCw9dh17Dz2HHsPTYdLQ7cB3zD32HAcPQ4c+w7thy7DyOHbsPWIclA7Fh+lD0QHQsPA4f3-Y1h6dD3mHJsPw4dJw8zh47DxmH2cOzYfBw4zh9HDv2HycPIAdnQ5Dh0XDsOHFcOI4epw55h09D1CHNcPeAdWw5qh3tR6uHZcPC4cNw8Bh07DquHWcPu4c5w-Vh23DtOHdcPUYcdw-hh5XDkeHiMPW4fpw8HhyjD86HvcP84ctg9rhyXdL-7PopZofUQ66h1ZDxOHfcONofjw4dh-PD+mHncPc4dzw6DhwvDi2HXMPzYcHw-7h3YyJ8H-wOWoeLQ7+IcEuZcS0KkZYdSw7lh5PDoeHs8O7oevw57h5-DmcHW8P+s77w9Hh2-DkWHYQP1we3w83hxMDh+Hr6Un4fUw8oBzPD2c0QCOEgdfw7-h9lmX+He8O+IdII7QR13Dl6HccP8YfdQ4AB47hA94p7wiEd3vX+qR8DmQH-0O+bZnw+Dh4IsR6HcCPyQffw7Lhxgj4+HACPWQfXw44h2AjyIHmCPD4c7w+9hwwjqeHi8PVYcXw+3hwPDgRH58PAEd8I-fh+XD7BHbCOV7Q2w-th7wj5BHtsOeEf+w4QR2IjieHEiO4Eftw5ER6fD2hHgiPkQcXBObh4pe1RHBcPp4d6I-UR4oj+RHKiONEdmI93h8wj42HpiO1Ee2I5Th3TohzhJ60OQdzQ-Xh45DzhHdiOsEfaI5lBzgj5MHE4P8Ec+I+m0DAj0MYNiOLwcBI9AR0Ejt8HziPwfthI-Jh-Yj0RHChG6f6GI-nNhYj0pYksO+wcUI+MR4ID+n78cOFofgI5CR5fDyRHWiOr4fwQ9wRxvD7xHcSPSkcOI5MR8kjvJHosPKkdeI+uB1wjkpHmiO6kfDMJ3BOyDsVRHiPmocxI49B20j4RH-COdEdKI78R+IjjJHMcOS4cZg9qUfijGKHHUP6DnQQ-0h0VD5SHFSPAkcEw8GR8Uj4ZHtSOGkcsI6cR6XDkZHQiOqEcnw-8R2IhdqHKUPacVLI9shwsjqksMiPDjAbI9TB1sj45HeyOFEdDI+eR0kj0ZHliPpke3Q7Ah5M-LKHFyPFkflQ6nxo1DxLUdyO6qAPI61BzUjjpHuyOPkdHI90R44j15HTyP4Uf1I8bh5eDkSWBkPYwdAo5ChyCj1cHayPokcQo7vhwcjnZHnyOo4fKI++R89D8ZH5iO3kfIo4gdg1D+4QVUPYwNXI58hzcjuZcYKOMnAEo6KR1CjiJHViPJkfFw7zh0ijsZHhyOJkfzw4oh3KDlZHioOsUcS6ZxR7cjvFHz4O5Eeko8pR-sjmZHxKO4UeCo5VR8KjgVHXyOrQdnI8dB+Kj+0HkqOG1ClTFZR24uVSH7iPJqrBQ6lR-SjpqH1sOOEervcyhzBDllHxUOCkfvQ9ah4I0OlHCeS-IeeI-Fh66jvTS8yOAUeeo-6RxyjqqpzkOLUeGo4VB4ZD51HkUP8odtQ91R46jmm4aSPQUcFQ8oh3qjhXCCaPcUcxo79R9KjuKHkaOEofRo7dR6GjjFHodM00cyo4zR-8jrNHTqPmkfeo4yh0lDgtHKaOi0c5o9KhzZ5y5ulqOPUfZo8rRwnD4NHSaOxUdxo60hw2j2qHTaOR74VQ6tR51DwNHeCPHwcOygiOju9qJge733EujQ+QYONDtuAMX3tZhdMJOKQcCOP8El0dKMOlpBDaBqB7Acf46yUbjSQRMZIDYAB6P-qhdtE49MFolggPOgG0PNEHNyg2MBd4DVJ+gAMdPkYBEGRegzCEqKDtmEQfJSwYXRzy4jhx3cwnyXNiNUWXVB-EAGoGYQm0we+AcbjoC7MvQ9ABBjgXKCtRpMBzWGtURJyP+omdM-mlkDK4elGANhpkMN0EqSHCAx-BzDGFv+YjHD5OFP3ZgVbZA8NCVEEIcPwpFzoEJZze6gYjgMAI1USdFLA56O+elUY52Ws0QZNwiTxZSAwY+iUlGgejH0Arh3o5CjuaT+j-8UiGOzbAAkChBPvQLiAkMMHUS52CBwSTgFuwZHoY1O4Y41QPVGzREXGPZoAn-CBymLAXuwwv4WwTLmrUx84KyEQnIBNONPo6w-Jx6U+55M9g1DVDXox6J4RjHLpz9hQSSqtIAPEzawkESsdFMY6DcSxjnLix0B7GBG-HvYHzufKgIdBotDDA6LWkND0mAs6OUstjQ9+ntF9yhxy6OxEnlmDZEJO6YDobnNIkT38Ry4KRjLTRCWP8QBuYQsC0uZ8XAoxjIpKIr13oPYISD73BJhjEi6Jp5mMYohjlz0QKBLPIZR3wrDKkNWOmrgIVSax1x95MAbEP6sfFY7WcNhCLrHtlQ9dZtY6c6A1j6T7VagdVLDY95AH1jugiA2OeMjNY94+y1jrpHo4O1OGnBDpehVjxwrkGhqscdY5P1O1jxZM7VgBGTbY6a2PeDMbH530JsdbY56x8dj3j7KshT-AbY7nxFtjmbHhH3pseNI5mCgdjtbHcXBusenY5ex3JDtf7pWPcsflY-yx6ZGi3Qq2PNsfIhgux3guLbHc8BGqqg45lez9MQHH2Jorse3Y5uxzdj34HkOOSOYlMDBx7x9kHH4OOoYoPY-+x0jj67Han24cf+fbmxx9j8mgo7siV2kxgRxxXwdbH-WPHsd+8mRx-+91HHd2PfseHCEOx51j2nHNOOUcd044QCX9jy7HnWOhsfc494+6NjyiIpOOb4hI45Ox-+9k7Hb2PcYf8LwGh0aMdigTmBIvuRY4mh0uj0lQEKNV4frSjeh1Gj2JHRKPoUcko6mR-yjrlHCKOeUfUo7VR5rj1VHWqOj4e645RR8bjhVHQqOqUeao8tx+qj63HZuO2cdjg-WR2OjizyCSPJIehI8+h8TD4iHvKPn4fZI6YRw7jl5H+uObcfa49Nxxrj7lH5KOQmbvI98R1bjpVHPyOY8cCQ-Fx07j-FHLuOJYdkw-dx4D9z3HUP3vccG47lWFkjniHOSPrEd644jx8PDxVHiKOA8ewo41RzVtGlHgePi8cfw9Lx0Hj8vHCUym4d9o7bw77j-PHJMO28dfQ-z+ybjuEHbuOC8e8o7Hh-Xj2vHUiOh8c647DxwwDzvM1eOK8f24-Hx+bjyvHs+PymCJ4-Yh7Ij21HgIOc8e246Nx-Pj5VHm+OZ8fb4-Dx2PjvfHReOD8dx47tx7HjilH8eOG8cL45rx8fj8-Hp+PIkdso+08EGj1pHweO+Ueh48Px3Pj3fHJ+Od8dn4-rh6Pjt-HX+P98f-49vx9-jsvHV+Pp8c-45Lxxfj4fHZSOOQwP44T4y6jwlH7+OTkdb44AJ0fjoAnv+OoCc344wJ3fjy-HSBPr8foE8gJzgT6AnnSP8Cdko6wJ4QTkAnscPFwcrw4hSZyD0dHVSPn8eN4+4R3-jsgnBBO68eYE7YJyPjjgnrBOeCcsE5cRwYjlvHRiPKMvOvZ8e136riHeeOu8fKw5fx4Pj7gnfBPeYf0I4Hx7kj0gnchPYCeyo5vhwMjx5HCDHvHsuXdp8Z3j4mHUhOmCftI8AJ7wT+QnqCPpCdKE-AJ6ATpAnzeP20eFI+qR8kCyYHif3pgfAg77x-7jsAn0eOiCfkE-YJ5IjhQn6+OQ8cmE88J5WDqJHcqPV8fbI8oJ8QTmFHHhPwideE64J4ETgIn0RPOCcwE4SJ9IjtQn7CONCeQo-cJ8wT2Qn2RO4icqE+SJ3kT4wnBRO0CcpE4EJ7YThAnnKPMidGE+KJ0UTj-HEBPvCf5E5yJw0T3InjRPP-t5dYAIGajlXHXqOO0eME8qJ2ETwon5SPSifO44YJ2vjl-HehOaYdNE+AR3jDoYnLSORieGE6k0K4TgwnC+ObCfTE6rRxUTvAnQMOFicTE6Xx6rj3NH6uP1idRE-6J6oTwYnyePhid9E+qJy0TtvdQgOVifdE9mJ70TqPHWROjictDZ6R7yougnNqP0ieIE9QJ7UTqwnnxPkCef4+AJ4cTrYn5xPzo7gQ+WRz2j-VHFEMHUf+o+NR8cTkIn7xO1ic-E+UJxcTr4nuBOESeWE5RJ1TW5Enov3RUfVg7rR7X2plHQ6PW0eC8TgJy+DtXHmyO5if3E6qJ5iTmInSROAScJA8bXWcTlJc7qOx8k3g4NR4WjwKHMJP1CdP49uJ-sTh4ngJOqSeJE5IJ2iT4fH9JPjkfYk6vB7iT1sd+JPgUfDo-TR44q4tHlJVFCeF4-5J-ET2knQJO+Se-E8pB2ij8VB0pPCSfxwqlJ9ijmUnJaO5SeCE-SR34T1-HKpO1Seqk+VJzUTjUnkSOdUeZo8NJ1BD1knEpOfUfaqflJ+MD8wnSpPbSfok+wJ+qTxEnzROAycfRiZJ2ZdCVHEJPQSdQk6JJyajyZO8Q3aCeiqmDJ0ajitH1xO7Cd2o9LR5CT8tH8aOTSeJo5rR4VDsEnqaPMyeyk99R2Wjx0niZOTiczE+GYfVD2tHuZP60dlE9JJ9Us7yHBJPmSdto6TJ+UTztH2ZPk0dVk-ch-mTo0nhZO0yfFk4zJzWT3Yn7JP80c5k4jJ-2T5sntZPXScG21jR6OT3tHA5PG0eDJPjJ+GjvMnc5P+0elwPDJ+mT2cn45PByd1k67RziTjsn4UOuyfQk-+vOcjjcnEaOVyeGyLqh5cTwwkU6Pf-Azo6Txy8w5BQC6OeYBLo8dA8XdC97ln3s5jXvan3Y-474dLuR27rZzHs+-eqxz7pvQGPvDY90+590Hz7rDhkPvxfTU+2aMrz7dYcvyeBLFA+4iEcD7U8hKceIoRM+-cIYzq8H2-Ah0fdgw4PMqKgkFO6SU2IJ1Uph9uEb6K0cPvYQ6Gx65aZ970aQAPsZFBI++BTtMBo4OWcT74Cwp9R98z7CJw6PtOfdYC1WoJj7PvUWPvp1rqxZY2Tj7L2PGvUEfdgp5tdisTVn2CKdWwCCx5hTp45qVhJPtcU8mx1VRWT7L73HWPgsnpZb+Tuuo2WxeRj0U+I+whT1z7LYdCKeYAqkp8JTminR9R5Kf-0Bg+0OK5cTuFPLPvGU+HDTZ9pinoOPLKcxJeAp880RurLn3lPvWfdux3BT9-Cmn2RwgC6zxx6rxDjakuPXdG7vbC+1Ac5oqsuPoXZRY-z7iZkXxmyuPpBw7E50gzITwMnVpPvScRE61x+aTm0n-pO-SdCk+pJ4KTg4nlpOyqfWk6RJ9lTq0HxJP5UdW5Jm+82EMYn1EXCqezqFcJ9njz0nipOOqdmk4yp81T5BsFJOGSdVU4FJ5ET3knfHhtiddE+TJ9yTg4x9VPUNqtU56pxnjiQnXuPZqf9U4Kp1lT5an5VOcgc0I8NxytToqng1PcqfdU5Gp1eTppHW5OdIONU-CRy4TzPHTVOtqctU-OpxSttanq1OKqeZU9up9tTu6HG1Oe8f5U6ep29T0qntP2DqcgI9hJ1yT+Yn11PEkdXU-mp1njxan4hO08f9466pxYTz6nA1Pnqdz1YJ-FDT4anj1Poad3U5hpx9T2jZyxPSyerE7k3psTshHef22qfkk7EhwDT9PHS1P3qeVU5Rp7sD3drbEOEaeUk9Rp2TT0mnD1P7qeO+FGp-QTssnYNOlYdr-Zmp5dTj3HwNPYEdc05pp+TT+mncCPKaeg06nx8jTwWnfNOSadi06bx6FTkM8vSO14cs06xpz0Tnkn-NPxadI08Rp4zTiWnfVOtaei0-Vp47j5fH9yOU8cZE-dhY4Tkf71QOeaenU41p2rTlWnUtPdae7A7cJ8rTyWnutOMae-U8Npx8TlClJtOpgexXjZp58D+2nqJObafW09tp6rT4OHvtP-idW0-6p87TzknrtP4Sfu06sB1UDjmnRNOIaftU8hp16TgWn-tOOAep08Dp9DTiOnaRO-qcdifabmrhzEHPtOzCcE082p2HT7WnpdPg6eLE4dp+XT16nAxPjSfnk6EJxUDkZmXcUzafg05Dp76TzWnOtOA6fd0-Tp0HT2mnDNO9adpU8mY2ID2OnLdP46fm08Bp5nTqenPdOa6cb48QR1XTv2n09Pw6cy04ya+0TuWnnROFac3E8dpzPTmlH2dOV8dwk-sJ9XTwmnE9Piaeik9eh2NTlsnStPF6dzU7bpwvT0OnKSOrieY063p7PTn6Ht9P1Sd704Np6cTl+nisOi6fv0-Pp5vT8an29P-qcn0-psbkjj+n4KOo6eH0+vp8AztunxdOlicr04aavpD9enqVOL6cTk7dpx3TsunXdOgGff072p5gziuntKPKyczk-BJ7+WXsnupPdWY1U9CJzgz6mn2DOsGdUM5Tp3xDvk7-dOgyeEM9PJ5ijsMn1yOiGd5o+77e6T2kHJdPa6cD04zpzvT-BnuwPGGco07FJ+ijl0njKPnSf7k8nJ00wnhnbwPk6edU6Tp6EsGIj4tKzjoFg87p6eDuBHojO+6fiM+1JwaTshnxF4h6et45xp3gz-hnkxP8QcN095DCdTyenQjOO+Ejg+CJ5HTr+nx9PYGci04NIicg2bHx5PpyesM-HRxyTnOnkDOr6f306YZ5oz8xnITO56cMA50Z1nTrUn7UiDGeNk9oOfqTltHcTPVkd+M-3p7nT2hn6TPhGd908EZzQzrRnWVO9GcxM8SZyGT4hnqN5SGdJM-IZ6kT1JnATOJqdBM+yZ3QzzySWEP43CBVYfhAC5F8r3ePwmfBw8iZyWDkCHu9Pome+EMKZwmTjenbxO0meaMFMZ5bTsZng9PUGfbk+kLqMz4JnE+OiCUWM-vJ04z1mnLjP2adhM8GEbxoN7HPZP1yd9k-KZ1+bU1HyDPEUKLk9VB8uTo6nq5P6yc6k7KZ2eT05nF5OALtmOiOZ86D6sn1zPRxFlQ-YZ8yjzhnjzOn6eAM8vJxZee5ntWPUkeHk8jJ6mT7ZnhjOTmefM8vp2dj3cn4pOZGdyM4BZ8kzrxnDpOQWcfM5dp6cT75nC+RfmfWo-kZz1DrZnHDOfGedk6sZ1mT4cn7ZP3md4s6eZ3BDoFnOLOdmdXM7BZ2gzpyHkLOJGfQs49DpizrhnPnFvGeUs9BZ8izssnqLOgseUDBCxxD0tzmcVPeE4JU776UlTnnNq6O3SDro6ICJuj8dJA5ad0dAWFzwvujnDE5lVABDHo8VZ0rgPAobmPKMcxqdYx7IAW9Hu1B70fEUkfR+sRYTAL6Pw9MDcHfRymgT9HYX9-0eaoT-R0Jj3TkgGPS8pKoCcx6AkyxA4GO5DL5mm0IPpj7s+cGPbMd-CbcIBg4GrgKGOt+loY5yqBhjyOJWGPvo44Y-NiTB0HSABGOnPhq5l8CIQBLVrp4ypzELuER4Fej-9jtGOb0jWY9+DPxj2HRl6PBCD-sZWBhxj2RwXrOOyQ8Y-XuMCIRhpu1AoUlms7UKvD4MTHutgJMfRs9PedJj1qkmk51AD7QAUx2ZPMtnw4AVMcFyF7ZweM18+YuAtMfHZh0x6sJPTHQsTLMCGY6uLNqAEzH45EzMc1cAsx2sY4E1vhiXoo0GXsxzwUkDHzmPBajg0cGbpqzzeA2rO-ngVEV8xy+IfzHqEBAscsU55Z1FT4aHMVPlcoCs9OnkKzjJxr5Pa8NxY88YAcCfWntsCUse3OnSx91QLLHkLmcseE4404dEJ0mMhWP7yjoU+r2wTjuZoYxVicel+gFx38zsr68HPGsfY487EV0YeHHFOPMcdPY+Fx+JAUXH+2OOcdA465x7zjojn-72+cfnY4w55zjrHHMOOccdqfbFx8CDqDn9ioYOdJoc8UeNjiDnBPEkOfSfd2x5xz3j7kYA8OcM49Y59KcZ7HIuPXse8c8EMIzjyjnsOPqOes7HQ5yxzzDnVOPsOd-bt6xwsz+bHIxivsd8Qp+x+zjvjnsnPiLzsc9Up6zjlnHLOPpOcY44o509jlDnGrMaOcic9SkGJzp7HzOPxIC048M5-hzqHHnWPTOeRCZzgLRzlk49HPRipWqFg5wdbIznBHPyccyc+M51Tjmzn5XiJVD2c8054Fzu9E1OPbOes47C56Jz-jnvxYRsfEc-EgKRzymoOnOjscvY6E50JztznnjPzOCIoqrACCSXIAjHSqeGRwD5KKPM9cF+XPy7BVoAAALokAAAALJwABgAAAAQwAACaNc6a57gAUAAYABGudQAEa5ygAAAAnqwARxo9DBroC5ABMgBEAAcAogBrRAiAELIFwACwA4wBcgCb0F4AHGQJSApoAlICWChoeI0AGwYXAA70B9oDJwEZqTgA0gBGgDZAEMAGGAMIAvAB5AATPHYAHTAeIA10AlABKQFogBdzkJI90ABAALDYEADLEgdo03P2ACBADMAI0AeQAhtBLQCgwBkiBIAG7nfgAfudfc6IAI0AVQA10AoedJYHO530ABoAVYAugBqAEm5+0AEPwVngfudLc9EANNzuLAloB9ABQQGugGEADmge2iBABhAA0AElgGlA1gBZufrjH-GcqAEnnzQAWQBOqAeyCjgcTAC+gWgCNoCdtJTzzgAN3O0vAlhOL0KmgL7nh3P3ABfc4o6NDzgtwLpAmuAhAD11v0QB1AXAA7ucX2GbANtzrHnEQA9ueTc6h5wdzrHn3ABroAM88e5w0AWIAivPZQCU89uAAEgS0A6FQuQDyACM1JdAA4A03POABhAF88Idz0W5EgBFIAmQHaAP8iS0ALvORADBfDp57UASUA+gBaMeeAGbALwAC2QgfOIefnAHYAMrzuUAoqB94CNACbyHrz7MAhgA7YRh89EAPwAdoAEgA7ufq89qACrIaPnDQBDufHUE25y5CMtoxyBeAD6AH956LgUXAUYA-gBJ88w4KLgXxAJvOIeeS8+agJjz2oA+gAQCJhgBCAHtoonnFHQ-ngfgGtEDt066ApQAfufXAEp52ugLbgcLgjNQyAG5oNGAPbRnAA9efB87dAFwAQ7ncWA3YBu85D56SoLXnEPOhQCJ894ADVz8AAqAAYAAYAAAAGYYAAAAMZtc7gAAAAFQAABYAAFcKAAAACM6AAoAAwALAAXAAZAABADsAFIAOwAAAAoqQAZYANvPP+cHc5kAJ-z-LAn-P3+cKAFIAJYAAAAQgUAEcAAgBSADGAHYABALz-nvAAwACkAGIAOAAaAA8ABYAAAAAlGudoAAv5y-z0gAVgAEBfsAAAAIKcAD4AC4AAAAYk5sLQAJAuZAAQC8qAArgXaAn-OJACf86sAKQAT-nQAuFACUC+QFwwLt7npABKBf4AE-53wLgQAYAAZABgAGNAOtATgAJAuToBsC8-52gLyAAsAAEAAwAGQAOgALAAUAAX+eEAAAAL4kAAAAMpNc5gAFfztAAuAAFABaC6AAA&quot;,&quot;cType&quot;:4,&quot;size&quot;:629974}"/>
    <we:property name="hostFilePath" value="&quot;C:\\Users\\u0396993\\Documents\\junk\\CapstoneProjectToolkit_v5_2023-04-08.xlsx&quot;"/>
    <we:property name="hash" value="&quot;9ef2c46ef76cf070d511d1dd53d5ac4f7963f96b7b170f13f15f1b8b7c11b7e1&quot;"/>
  </we:properties>
  <we:bindings/>
  <we:snapshot xmlns:r="http://schemas.openxmlformats.org/officeDocument/2006/relationships" r:embed="rId1"/>
</we:webextension>
</file>

<file path=xl/webextensions/webextension2.xml><?xml version="1.0" encoding="utf-8"?>
<we:webextension xmlns:we="http://schemas.microsoft.com/office/webextensions/webextension/2010/11" id="{59578D15-78B2-4555-AD1A-47030423EEB2}">
  <we:reference id="wa104381973" version="1.0.0.4" store="en-US" storeType="OMEX"/>
  <we:alternateReferences>
    <we:reference id="wa104381973" version="1.0.0.4" store="wa104381973" storeType="OMEX"/>
  </we:alternateReferences>
  <we:properties>
    <we:property name="DVSettings" value="{&quot;shapeBinding&quot;:{&quot;altTextColumn&quot;:&quot;Title&quot;,&quot;indexColumn&quot;:&quot;Employee ID&quot;,&quot;shapeLabelColumn&quot;:&quot;Name&quot;,&quot;shapeTypeColumn&quot;:&quot;Role Type&quot;},&quot;connectorBinding&quot;:{&quot;delimiter&quot;:&quot;,&quot;,&quot;connectorDirection&quot;:&quot;FromTarget&quot;,&quot;connectorLabelColumn&quot;:&quot;&quot;,&quot;connectorBindingType&quot;:&quot;Column&quot;,&quot;targetIndexColumn&quot;:&quot;Manager ID&quot;},&quot;layout&quot;:&quot;OrgChart_Hybrid_HorizontalCenter_VerticalRight&quot;,&quot;masterSelector&quot;:{&quot;masterMappings&quot;:[{&quot;shapeType&quot;:&quot;Executive&quot;,&quot;stencil&quot;:&quot;basicorgchart_u.vssx&quot;,&quot;master&quot;:&quot;Executive&quot;},{&quot;shapeType&quot;:&quot;Manager&quot;,&quot;stencil&quot;:&quot;basicorgchart_u.vssx&quot;,&quot;master&quot;:&quot;Manager&quot;},{&quot;shapeType&quot;:&quot;Position&quot;,&quot;stencil&quot;:&quot;basicorgchart_u.vssx&quot;,&quot;master&quot;:&quot;Staff&quot;},{&quot;shapeType&quot;:&quot;Assistant&quot;,&quot;stencil&quot;:&quot;basicorgchart_u.vssx&quot;,&quot;master&quot;:&quot;Assistant&quot;},{&quot;shapeType&quot;:&quot;Staff&quot;,&quot;stencil&quot;:&quot;basicorgchart_u.vssx&quot;,&quot;master&quot;:&quot;Staff&quot;},{&quot;shapeType&quot;:&quot;Consultant&quot;,&quot;stencil&quot;:&quot;basicorgchart_u.vssx&quot;,&quot;master&quot;:&quot;Consultant&quot;},{&quot;shapeType&quot;:&quot;Vacancy&quot;,&quot;stencil&quot;:&quot;basicorgchart_u.vssx&quot;,&quot;master&quot;:&quot;Vacancy&quot;}],&quot;defaultMaster&quot;:&quot;Staff&quot;,&quot;defaultMasterStencil&quot;:&quot;basicorgchart_u.vssx&quot;}}"/>
    <we:property name="DiagramType" value="&quot;OrgChart&quot;"/>
    <we:property name="addinIntsanceKey" value="&quot;94467c20-f2ca-4e2d-b206-00d3b35fd314&quot;"/>
    <we:property name="bootBundle" value="null"/>
    <we:property name="containerID" value="&quot;1&quot;"/>
    <we:property name="docJsonCUnit" value="{&quot;data&quot;:&quot;N4Igwg9gdgLgprAanATgZwJbRALhARhABoQARCAWwCU40AHaNOXAbXwCYBmIzgFiIBsADiL4xRAJwSiAdm5iADKIXtR4vj1UBWEZ1UduGofoX41I-Aq1rrl2+MWz5CpRr1Edmnv17SNvfncjfkszS2kxExEJGTUBZTM5ZVdA7V1VDQF4gWshbhklGXiZaQlc6154sQt8WxdRdhSiAK8jJTs1dssE5KI8uJ7HKWU6kSThG28vTyD+LSUtbi14rW1Y3w8FhestHx9pReaDndUN3Y9tbSUW+Y8VudORLR2ds2Wj5rm3uZ3uXif1k8FnM9h8Nmcdis-gd9h51l8PD8PH8Ac0gYiMf5UlMhO0rJ0CaFev0xFVTAThh1LDVrG40q1+BJorExHVrJSHPgQgpuJSFIyWVyBmU1PDJIKQkKxGF8BFapJ7GKmeLJh1hiKxErmQrekT1ezSiyFNFFZ9JBF2GY+RZyZY8eyjbzTS1lTEdXaevrVZblKVTViGbIZdy6koBHKlG7ldTBvU6R50spVG6Y6yei1Zn19PgjTbg4IIyro8bY013DNs1UpTn09ijPJuimOH0G-Em2SzPGKxjDlp1tJwXX+DIwiXNT0Sfg24KO1Ny4m+2bM7iVZZnGYsmpuVajYLrOGKbFi3nel3E5Zk7nVeSMxl+BMODLI0aIvjhiOtyNegehkebSePTPLxSU-cciVvKYClkI0ZSrENzTnel3AvVcx3lcChxbAYiSGV9RmgwYp1Q59hViID3AkMIuEg7gJnIu9JG1NM1TlfM1wQywBVAoiNRrDQOAqbEDBowRdGxbsNCbSVJRlOV2X9EJ2EE4DqI0cYxOmRNJKY9C3z9UUpgEpd9FU4daI0+dA1dI9Q09fT1SvXiyMU5TkNMpxRMQhMrItK1XwA+o1Udd0+Jc4yGkMMzPPoqZrPdQLyS9ZifXCELnIadk-kwh9xA5F9CK6eISVtIiQKpbp2LTGLhMyA1sPxaoJxIyrySSQDxK0nwNKMiC1KPPd6rY+UYsoiKRLojrA1uANMzairSpKyVmpLGQmIUV9O0m2bpAEMjVAmdsVXcIQyXsU0UzHBr2BMfN+KU8KaqiibNMDcENN6qLHDKxbD2UMY1o2ryJPvCwUsbfKWK8Dkn0JRK5SrW6wogx6POeyzMy0N5aVBWaG0KwiltQ-7UMBmLMgtPE-IM777BPO7XJMyLUYspCGMxu4pg+jyvoWobluJi7Sa2hiZH636WsRjKHvc9Sgc6jw3nSrm5vxnDq352QAZ6Mn7zO689ZApt8fp6WmdlnWLjRTnMJVwbuI11aSe14Wpl2tQYeYmtUx4wVjaRoSZfMuWptOPwcZFvG7bEQmLoFiHyQtydpyTFOTeRwPopdjRVk2a3A1t76+aJzWnaJRPk4cilfMM+707NoOLd7TbwrUyPC-t4vHcF52XuXVtUJMU4oQVmuGbG1vM97tmlgY5W295jvY5L7uy6z3XVV0g2fcJIjKmRS204D+vJ-R6f95miOd9naPxZWrXV6n13BQ99CvbQ5OefiPfeyZnqj-Glm3kMZLECOHESn8Ca3zjr6Hup9XYUzstTBatN0zD3OIfFSx80asymL2bGLdPrzWvurTu98E5rwIkbVC65PzfyWPgv+mCAHB2ARzC+4CiGQN-H9Ze8dm5wKMBXQ0VcGhmDoWwsKEgsqBiTqInhat8FwNGijc2FD-h51xlfLh4MeFdz4SwkWNROyqFkY+eR5CpZ12YRbDY7CJ4QLVjHK8eiYEPwEfwIQ24GjG1UCUWGoNm6MLclgwBwNc52MIarH63CYwuNSm4nBakjGw0CbXf+E9sFALZs3OeWjHFQN4a4ix7iS7SlAutYuGDgnWIoTnCJ3NOH5JiXfUuxTEnDhlEaWyD8gmMxqY-bOoCCENKiUXJecSKkJKyTibkXj4kWN6ePJ6oT5bPA0ZfBx0SdGxLIfw9pghn470phxUqnIhlGSkcMlcF0aFVRdsojOmSwnqPqQXBeN9mnQPmXs6ZbRqHpgqGHK58Fvp0wofUh8JU6ofIas2Gm7sCQWxNpcrmP5GhRxIUvA6M4VRuzKTzY5HJToIp5oonBo1LmLPrNhFKl0ZRkumQ8kJBjObvRtvPYhTjdG7JZUkhFx1+5mNTBY1FNot5RFXD6CZQsBnDmSQKmlo4wXDKKJK0c+ZRaxlKABasdQQXNmqjLD+tKNUwRgcWSWcCUYnV5ec+6VLhwIw4goWIxVYL1XsHiBsDLuwqKdXyV1XTdQLSGVa9yNqYrqIdbIf1r5YgyBul+Fqkp4iGqZhGl2Ua0n51jcoeNhzGpEiECsphgiWVZrHmpXNlh80kvwCeIQQKw3ptTZm0GlbHUIoDYIcViCQJppxK2x+FaVXVpdZ5HCdK7YDrLZG9to6u1xsENfHkSbugzo8UOuBI7lZjtiD+CqcYXbWq3TgndNs91ZjrR-BeG6+inumeenNi6819DmeikCP4Er2Afb68Nv7ExPtmpeqC+KpQVMOnejNw7527pfTWoM3FOlqAYs2wd5bYMXvg+Ot15iqb9uPf+jDlisNlO7aB6so5pAfg+ZyQUviuhsQgziqDAGvBAZFpe4whEJVRhlWh2dbapbRpo5RpBJiugyRQ9o4lCiWXWtuVOolBF8UJR+X+lt5aLQdonbC+wvGWRSoLWp+TRGYq3BE96t9gwP1ES-faAYnjVzgduURVj8nTmSjNdGnKL9igFvrT0PF-Ik2XUkwVUzmnqoqGLsxW09rs3AbXccijTHhEEcfn65LE5vMNVXZxAY7m53NC-iIN6lszggh7FV84tWas1dsIlzj2WiR4ocGhS1OCT22p4BUMr-WrbqJef7Z95VjnXJxe3WjZYutmczdpq52ZkNfW-bDJmAnN3EZ84WD0ORuJSbENIYqjXE1FZdhZprrsV3OE9T2-bdam2zai0J7bsMwz2Gkg9yL6Hisidk4ejcYtIjfcEzBkjgZNyTpuwSPbtGDuyiwlSa6sCns-fO+0S7VaWvkja0qutHjPtULuZlubYOfPGblEtpBeIlBOaFXCtp0zuu-YSzp0DeX-yyEY+U9LbnCNmwc8KsY3OYWjjbkeknz3ZW9ZTihOXMX5cMRE4Ly6IhIfjsqoembTPSclM4H1wbA2hvdUx8OFXnOJvYXeSQs7w6Ftc2KlxD0YHqMi-A2Lt7IPNtIoN8bw3VsqkMUd8RL7luyrW8Jrb7dmH87m90W7uZ+WtfWZvkT4a-O0dk9N1z0LnP1fBRW7TwnvtJhR7PTHvuygneBU5K7-HsZxdF8-Gnn155dfl-B5XgrF03dHcUjKU7GfQfR870H5w1fe+yFfIPa87ri1e-vVt7Pwee9fb8Yr2fjnHs66lyP6NK+jST-6JXYViQSLKbA6G1Hw+z328wgf4Nsll3yK9kKMvj6K9j6r85xND-ne18RxCxdwX2gz31Z2BRs3xnV2SXIwT3NRYyH07UnUrEoQlGUGh0cHf27A4xxBMDqHHwGE1SknQOyywMA0-xmTrV8SBxc1IMQMXxZx00h05CrCdVSiILQJaluzIPYwoLLSaWQQQixXwipCT21w00z23TvxkXfSgLJAL2Tx4MzH139z9z90D0oJwls2yDFXKXw0ELA3ELb13w7331kIGHzxIMLxTyFBbxALY3cBHREyDTTGGDvUdjKT8WLGKEvE91P1L3oNAK6xiyXjiyojZzwN1HJDp3iz9kl0kOCN8O9jqHCJVTxzAmiP72kymQkJvw-1H0gm1WUCKiyOBxyOMISPyJ8xqHh18ULDD3y2iN5HSynSUNDmE2zwPR1VVnT3iOCG-yLXMIyw2wYJe06LlG6IsOSXHGPCCyvEhgQzaKtle0LRKigJqKoPsKX0ax024wyJ1Q6XKVsigzGCY1sknF8L5Fu3YiWJwKMGozOOJAbEuLwjWy2MYKuVOKON6HX3A3wLoL6O9zGN2IeO+I9F+JBUaO4MCIcMeA6LZ2NRlGWz50BMAKdwZzPyTQ-VtHqFxyiPUwqLyOwL4I8QIKbF-ypzAgXlMVpWVRGKCKqM6IC0KH+3G0pNf1nDRTiPpNhOWPAId2WhoVVRTDBmRN5OtXZMmyaMVTw3eOBIXTGx6BkC81cWbDxOd0Z1yKBLtwKKx0VMGIRQ8Pa3GxLWqSJPIJKw+FuEOD+2xzMDp3ECNNHHG23y1NGLBz3jOAWHkGzydPxJsMSGmJM3n1uLKxWG9N1LlRJWDKkz9I1PtNdMJO1JH2-gjJ8xQTVi6DNWOwaF-1NL6XNN4MtPZjWRtM6IzLWOpmlKR1-0TNLWTI72-ixn3ltP1MyMNNZInHzKWXdJTK-gODTN9M7INM8OHOiLrLNIbPyM9IHJbKHLtKvTAylI3AQWGOvynOJPhKuXC31KIhXFowHxk1C3pRAMFKVJXRQI4PKQwPXRhOI1TLnN2LPKLUiOTUIJoO5BvKMPrN7MbPDMfO3P+RHM5GoOc0-IBJ5PvP-LLKfKApxzYNOTYIqSvJhS-LlI9Ogp9NgvJMgRkDZE91uIW332Wz0lfRpPSKhRAJIuhRw0FVpPPIXPVI60-EIv92IqrJotdTooosxNELz2M2mLfzvMjQHAG3YoyM4sR1KnoqLTJMPy+yYsEqvx30qOwNEr5N2OoudS4plP8NSy0UUvr1Yr93ErfkkvItlNVTbMSBoLgixO-MnN-MfXUruI8S0u7Qsr0rj1iVsrBPRWMrEuX3cqXU8qnS-Rnz1HhlQKtxBX8uEvmzYqCo4u0qkqqBktajd3xhQs83svQqkMSs0uSo8u4tlLpzBkH1RIZM3NMqDWKt0qnRtWIKCg9TrQcoLI3ItKMhE3zFX1EL8xz0v3gMK3oKsthRSx6vkr6oMt0JvlDMjJjQXNEwn2PIMuuMaLpPXKcrUuLPoStlLNiFqzeGBA8B2AOrWHmvZxEJWgmqiJSOmrXWUrdKqs6t9O8uuub0mry36th0PWcA2pUsLMcIHDQQN32p7COp7FOstkXFbLGqVJuo1LuogQPXP050nTap7OeuAhCPmN0lSOVjeq+NT0+qRs4RRqLDRpxIxuZ2PRxpfyRuX3ZJvVnCWpDymogSEBcJDTRJ-xRwBo6uAhyoyPxvvwNlaiGmRN8QRtW0zOGsqvFLpuSJsx2OGXVxlAChEH3LEzKK2Vk0ooHWjXZl4H3E1qZuc3+xhi1tqKPPZt6LQxWIV0dv0KKh3JAptq+oCMqucG8x4lfHvELCjEpudLysSNizxq3IdwIMnTn1mS1SaiQ2yN1pWuJxGMMsGuPz9rjqJALhMw4Gpvb0ZKYOn1lzhkc2aIGJxMBhzuOTzpDsLtVuZJSROQQtJOdUTyrsb0gLruqtetarLrbqztak7q0PzpMProd1jsnQ7r8NiO7pet2JvXgkOnKhhjTrORGX9Nrrmv30Xq-GXthUtpKr0uHtnu3vGPNQ1rXT1SKX6urq7rPpVtRSNHRK4gvx+lCp1VbyhiogFz7rXP5q2vljdlCLfA2I6A0MyAEqMviulxULUKNwGwgdbrKnSoJJ-KxscJJMAJOz5qet5KG37OqyIbq2Ifq1IZOvmrXvzAdPRK6C-scowbhMsz6G7JHRRXv2alsIUPRJMGQekp4s9qUR-sgnZNiv2iuv+MwJgfyuYZDPlPYdGzhuzulpV36tMTdpTvJWEcgejKUrnsDBUI3yMcdqVyZN0frxoeczof0cwfmq1pPPKgtsRWkdMN9O4Dkaz0yhVUJsQ2JtuoixAnUcPM0cZW0fvCgcGqWLcDqAipMZLtMaYIifXssbsIfsArA3wvhUMJsaYbcZYe2MkGkS7xCxwrkxGitCwtNn6RKVsTAXsUaS2Qdh5UTiGLczqP8TkQhRmtfgMzkWlVwflhiKoh8Snw6bMXqSGe8X7pQYEbaglxKXZleTHPtKPqnTmYxuzhyRth8Y-qVOcA2YRCWcWrgNSkgxGuWb6Fy0kaAJRJGKgig0eoXAx0ftIyUZxySc6wAfucCMeemGeYuoubD0Qu0VHsglBf6PM3+f30lJnrWvW02u+cqt+fLChfPusJ+s+2AJzI4Aqsgshcoeu2ywxYTsOxyY0tVp21xI+xJYRzSbg2soOV5vcPBYJxZQuxeYh0JcVOJYPLUCOwwOR3KPQd5PZYVLecB3MfTuLx3nofapzwebZdRY5dmh8f0phV53FJllVZOZxM7uZZAORauAju2dzx4UsM1xpwX0RfpMNdzi6t7r4p4SBdYJBatZZes3xftd2Lksfz5YGvXqhwIpGvdac09f5Pvx9f-yf2dYxUj2DYNcVeNdj1NdiR1Y92sJSZLxCbdOtc2tDfRyTZVZTZLHNbEOJGldJTdYTbDeVa-270moALVfdysOT0zZlarYVZrbscjZr2jdKIxI7Z+cTa9auR7cn3XzibCMc27JURDdtdFf3zHbX2Lrl3DsCYnLldzYAfzcfgXeXyXaxfLpAcxL4yt0+ZzbneHfDZkQPYAOgKQVtdnerYLZHcju-1KerJKYbejajoALSbMK7s-TJBgKXSbe5A1atYvPfLAqsLhrpfv1fMaJTWitQogrzfwawYdMPOyvAsVPg85evTPZgRw9g+hPloKYd05RapPxLYkZbZDYw7sdaeyHkPo9PBcd+UCF9wQf9yQZT1ns-W6a8TfvsBhnw+XGY+fwQwtfLY+vbf-d9JUeTs4TA6Gv-oveLaJq4f8dlsE4esHaRavdrbBc098e08RoCbszhdlP1c7ZfevaLcddiSU9tqgIDr-FlPalRK3aevnaVbsc4erwbB4e-12bKfuTCdkFEaxPEfMUkdvPI4+NyQ8bAK8bffrcTpPPKcKYKJUQblqSaFyU2TGWcWaYoTjIB3WVdm6f0x4RFMDNaTQdmkEuOQmck7C6HvY+l0WbqaQPFdSrkWPq64Wa2eTac5LA68SH2Z6x67FbWt4oDeYzlrucBaudg+Q9s6Ha7dhvm8ZdUz0c28M+2-nIZZjamxtw457t2JhesLbPha+cveO6Ls9x5e1oR2xcFc1KTMAb+YJYbyJepd5dJfE4YnJt20B7e43cxsY526buAfowM5taM7+8De5Yh-h35Zi4GeFeR-pf66oc-DbcrcO6R6e4uu1fr1OYQO84p8GtR8UPjbs93f84JtM9Lb1cZ62-s+M7Uh2c4ZdYEIY4o4jffe-b9dU-p8tZJ7zb88Lbra-d9dJbO4j2cZp+feZ7l5M-G+F0p91c9yJ-mllZ7J8++53bgT3bZx8fZ-14rcN8R5l+R8XdF8V4Rwl714zdt+sel+3dl9fZF4y6jb9bKuCa+5-JN-Qd94c-l+WuAInYirXb3Jna1fV-N5Z-94V8D9Jbj9lwT6Kih6faZ9T81+pQD97aD6PfmIyqLCisic56O+5+7ed8z4R3vapMfeT8L5wQt9Hab4Hb-zL6V9-afwU7Zxc49ogTd4g-1e17M5j-H7JqE-t598d4dY510TH9JqgOs-8O9985X4RMWo38s+yHc8Yk8-mfQ-k0VrQgZst9M9Zt6vn7c9+lmPRrJZQlCLXaj5xGCrItWc-qopFUQq--BigywJ6zVLugGFyph1-4IZJuA1NfjGHAFCVEuCVEyklQkopV4B-fSfMgPb5j1tq6AwqpgLqozNLKmVCwh8xYqQD2M0AuxrANor1UTwo1XbtlTspI4heIlAqlcgYE6UyBXle-r5RhSNZOBaAwKsQLMpYCQBrWFdk7WboochaV0UQZ4x4FAC-+TApUhQJAhsC-Kyg-KkQNUEkDgBGgkcuVWx4MMYeGAyQaQP4alVd6zVLJpyD0Fd80+N7XvommzaJgKUlTKxBkm7KbMqu9TUZIvFK6NcesFXcDpUl666Ze0MYeroUm+ThC9GVPHhG10A57lpBnXLzgsyGR49du8A9ZjN1yEmsZ+BQ6bo3GKEyF0hLHF-PhnHST9zakHWMJeQ-KkdVeeLITJ6SeBLAeh+8H+H0N6H9ChhgwnwQh1Cy-t-MMHLgu0Mv7FYuhAwhYcMMWEjDlhAFCepsRI7TCpGqAjCntRWFLCDh+wo4SjxYJEd2CrQrYQlw6G7D1Ehw1YXcIeGjCZEVHeFDRzVx0cZOrFADiPQsKscZO2Q2YeCm46qFEGI2CTtUJiF6F5BK9GYdu0sG7FJO1vD3nJ2J40DbGfvNwQHwHaeDv6OXRZHlxPj7I6k0Qt5C8O2QtIV4ofWaFpXjKBCQYV9ROkxClRldpcomFwiZjSE-DAmmQqbsNyJGjcksp3HkdzAv6ccR4ryHZsKMKGNwBRzWBlg0LObedVusYa5htzRG5MD+YAqgRAJ2F64XgKcNZChENExY+OLApusrzJHODpk1pEWjIhu7J47uS-PfmT1RSUt3s92Q9ljyFYWDce2ULlnDVe4Y8yWrlAsC93R5fYQekEC5vD2ky79TekfHnveH9G3ZAxoeAVri0BEa9YeK2CVvtwsae9BGCLR7g3wxGOdEBK0HVlP3jYz83e6bBnmr077WjXBZYq6mrj+FlsARD3FPi4OL5m5TOFo11pGJL4Z8B+rvNNmx07EadGx3YbvulxHFH5+esbWEVOK55Zjv+vPe-uOP+H1ADeXvOvqTxLGr9WxUnDXB2J3EFicRjlcPgwwTGN9S+47LcWeKbx+NURDY1cUX1LHR82aABYPplydHxj9+Pfe8cu3iab5AmSfX+tOKea9ieavVRtrIOzCk08+-4iPoBLnEx8fxFfcgdXzOEoC7mxYtcYmNgli9SWrfV-PgJM5QTfun4nEJGz763sf2AxP9uqPJbdUURMtSstoMrGNDp+5YrTnP035TF9OcY1CS6JKF8TZ+bNJ-hYW36tF9xDvMSYo1YFH9dOdmU-q-yprv9r+NIZWt43v4qTOJakl-kHT5Fwir+SRG-rpO+ECc7MwHbDPGm4mKiVuzQ6Dk1ShLLjTejHeYY8PuHHC7h0LcYUxMmFuS0Kc1byX5Iim+TVh3wt2psPcnbDrhqXVWghQF7tZqMFw+KVcMzFJTKO7tOqMITi5scliordYVyNsmvptxVosJHAx47wNR4EBMqToX06RUWq2TIcay0akniFClrXcYWLMkfFnCDItwiNWSReEbQPhKxlEQAFLEP+uNW-iqkQ7jZJOM07SWBMU4v5sy-bDMf1PlLKwiilgEooNwHbtSJ0b3dpo4AaI0IM6sWKkXK0YYfAaJWOeIUuWW55s6JiaS6lMzf5MVWuLEkMX-j772jZw8Ak6eqW6Bmicxi5OjHbC5KvSdpKg8nL31fo1936woy8cmEi5NtuS2U-ZDGOFTsgwG+IPjngLJbRMQRyxOJnxxBnyTl+ik4pjg29F3SvJhDa0k8MzAkzep6M6HsL3zjuNWG86BRsUxC7hdH43g3Lo8n8FVZXkHKV1uMhZElIYi7dHuKKgZE60mRDXSkU1yDyT1K6ys+-O1ylHlC1EbKJSeaMNmmTnkJslseYk1rmzJx8sYbHNyboKjqezk07mtzfLqdvu14u6beOzGVcSZIkm8WhNeb5DFx53ONm+Pr6ES7G9oy1o6KDm+yQ5EON0XdjhxpivRt07mV21RTJiYc4Y4AqDNTmpjC5f0rBhDIDk0FUMRY7sU2Jglq02hjgEuZhMzlazs5DfPIXD21FChOZdtGuVRJRZbllcm43XlWLV41jHxHPKOQeJjnDyZ+SI+sfhNrkzjmxIsPno0IjkeSw+BEj8euOQbzi18k8oNtPIUmHjvWTfUcUdnDkq8Ep-c98T2Mel9iJ5uvOsT1IvF9yuxA8o1o-IQHHiF5b8lEXb0TmY0-Z+7C+Q+JfkTjzxgCvcSfNplnygJB8rFltPMGbsd5D8vecRJd7UYEJYExPihODl0yvxcEp-Nn1XZIS+g+fDvvfLrk-ycBGct4ZoJwnh5z23s9BbQswX0LgCZEtAsAutSgLz5WI3-AxPL5MTh+ZcmCQ-xJrH9-WaWHidWIklSKdOhkpqeVAokbiv5drTBZ9KFySTH+gkz9LJP+orjo5u8oiTotVx6LpFqkk-sZPP7usfZICwCT5mISX0ramxAQnrSy4Z4HasTZ2n0Fdoh8hoXivqRIRqp71jB-AqdFzOtS8CBuQqNZtGO7nqKBaQNbgQ7jiUFCreyS4MXQPCULFGBUShtCItIk5KAq5LDJWoLgFSitBdmMpX9LyVWDaqkS2wXpQuY6DhBUzcpf9MyU1LBBG8v4l0oaXpL78vSkwTjlwUtTtBQgwZVvWGUGDKlRg9QUUqYXZNplAy2KlVKgEjKZEYylZaYKCXBiYBVSwpa0oar2C3wUpUTlvJ9EDSwFBWaOo5h1lUZ46QPbEdWBCUxL3IHM8ug8t1nZ0T6wzMlrVkGFvATIz3Yxv4uul-KXlAKmekCuKlzBQVlsRGWssq4X5kmvyoAv8qyEOjT6LEkFX0LBXk8-6GQgelPT2bwqhluorvkiqJUorl8zym+hvVpFzKaV1oulU3AZUL0phly1qU4L27tY9Gd9H4YisWHEqd6vKh0PysPrjLeRt3fFeypnGcqlgEqtFhBkvrlRr6iQifoCupWJTaV4q7lZQ2fowdT2m8+AVzKZRa8BVXsnHhbDxmXQCZ3xYmfUrgXOiEF6XM5cYrYXLzoJdC9Magvbk3CYQ5DEhuGrIYRqKGqKoVfmJgWhLPJPMzRCl1cZpdxJx4pRRZxsXxKNGH87sNap0Z5ja+7qgCUQqfiStkm78o3gXxoUryYJ9jfWDKpuVoK-V1E7RXzKTVytA5NMj1bPLMZFrK18ar5ZBNrX+rOFbuTJgYQFV8Lw0AilVB2q4H4jvlbqpeZotnHZQclvc6tdQtMUYKiJDauLD+jXRice1paz1eynyY5z0k4TCtawu3mtrB5P8jmVWoIVJyy1fyDJmuica3zP5o6tteYoXXnZbRjlbtSWtEnnqIcm6l9TOvTRzqBSdaSdd+qym-rd1HCgDZevOzgqqmha2NcWtXV-rH1mC59UOrzW+q11q8nEBOq-XHrm1xvdhXWp-lJAU11otmV2pXV3zUNDGojVBpI3bqR1nGsdfuqo2OMaNP6kxTPLMUXVANu7MEWxtvXUCwNhCiDezJ40vigFp68DX2tgqfqRNMIsTWRoI3fz21GG3dsZxRigb8NAm-9Savk03wt1r6pxe+o8TCbYUSGhxfRsE1SaTN5vNKmPHM3saUNEmvdTZoHXUNoNGmpTVpvSachENom5DeJtPlRbku3ZGGvdEFlyj+umajiWo0FS5qjeBam9aFoU2WagtaGkLbhsHVqbYFJWxLZJv3wuaj1em+LQZqs2Eb0NzGq7thsK0Va71V4jzdZpjXpFKt5ndTYprfXKag8DWptfpvvXkbJF0mmRpdn822a8JHG0rVxqInEaqtCa2bYZq0VCaEN1Gpre5ofVGb2tKW-5r4O61DbetLaubU+tU0jbqta22rcFvq2HbdNB9WjTWta1navNHWhcMBrk1FadRNW+BUlo3UraOpT2nbX1tO37aAuH21zXFpO33bjNAO6YFhqu2CqbtxWl7eDrq39qethPcLWNsc0TbKNSOxrV9pm1w60d52tlqxp7IWb8dvawnYkyh02FaGsOu7XtvXUyIptjgk9WTv4XJzk1KW2TczoC0JaCdb2onbjrs2k6wdbOuXdppi1HaadzW3bb9oR2yMUtZm5dZzpg2UEnNOO2oSTt40ObRdpug9ZvGm1a66dfOijRPAx3lhfNXWs3d7Fu10b4d-OlTZzvs3G6IWFOj9ers+3XLadvOnXX7sviu7zqFyIpsQoR4iyhGeIpbRLJm74IiuDTErtyjCEOrG6kMjFZLBVlarGRaqBIZMizk4aX4hKGvuvSOZkZIlJUAXm8yszuEuM7IqJCkp+7oiTuuUUDh4LywTCjlALeySpk5ANoIJqleegqQH2vpNUYGBtFQoIGz76W8+hDD9Vq5TLbmOM8eqRg33jpIUAjduCdKsqH790ecyPcGpykH66h+6VOWfq4xm196bcmmioPX337+OQKz9K+EFy774Zt+0bBftkU855FSqtfXfpSqs0XpwOJ-ePtwz+FlM8BpvQvsCXEcJa4mUA+q3AMGr99wBr-XsRKi9M+Qb+gup1rYlvKEe7isDB4I+XKc+NtE2MCeGUyL7jSQa9-YtqYI1dy98Qtg8HUZk37gt2e3IIiL-3UanMIUwiJq1X2C12Bb8IHdV1JWTCl9cxCuldR3KVkVpFknSVoX3UGy5VIog5piBJGAs7ZoosJOghJGSjDD0o2pJUMFGZbHJrshFsqMnSqi4ZeDKCv7hLJvA-DY+rUUbpYlky6pdU00YC2vmWjclscutFmxlq-VR9KxZPM3MYk1kOD5BzzbnP+5o8PRzEiA0WSSOWsUjfrYqVjtDldymWEW8bRDoI6o8AxBcluWkcEOcHhD5RyGVtph3DqZ9BR7RVzTqjuFRp+0hQBNKJwJRppLE2afTV0nKxFpE4ZaRMdWlTtKDaETaUdO2leGkuNsIY4dPpzrHE1mxiHGA1in1Fny0pRhc0YyO0DJFtPRbmPKXnPy6e7vReXvuqnAjQjJuO-vPPbFTy8Drx0CcYxnymj15y9G+Q7qj3rbPNTvYCbHyPnWEomXHcmWEcl3DiMJ0bSI4OIkVzzFFsJ1tkrtZ1nqaj1s3Rf-Nk7baujGip3fWpKVjjIFlUrnZNPJN9j6dd4pBT+JQUXH+NEJgbfctZOkLJlufbzfic03s7EFqJ8XvyYoWNords6sXUnuwVYRzjVfc1acm90-auTbWlk2KdIl2S2+0p2DbKaYNCKJw1JzHg8ryO-HZ91kn-eVK93QHnDnh72VB3WVSG8OEi8KVFJ8memmdRgRDiPrimhS3TpWD05FK9NrD9ZGwjKQGfyO2N3ToZuMysJcWEcWFxHSM2h0AN-k9hwZrMz5MlWeKIlxcWHE6qKnDKrTX0m06eJ+MvH5YhjSdrWcBPImOpNk1RbCmE4oyI9YJoQ-gfBGdSSTHoQPZiaI0TEZFjJ-jl4kma107Vty3adlCHPZrfMBkDSbmKLPdoi55gGRTlGtoj8F0z06GZObunvTVlSg0sJ7o5EDnBFGfQGbEbtjUzozGohun3Qrlskrz7cWGXuc7MUGml+Z6pYYZHNCA9l3q0Afj2l37GxBFS0ZScr4EAXs62SoI7ebBDiDDB1glpWlQEZcK72wF+1aBZ6UQX4lqDbA2TQwtTmdSCy8C0su-P7LWo7SmZZsuiP5LSK5FqC1XxrHUXcqXwz8wUsgsoXZS4VEuv4o6WzK4qcFjYHRfMp9K0VwUybAJa2VXGRLUgww7+J1pkHZDfeiQc0uWWMX7SFy6VULu+2XGVLIWi88jKXGWrSNuIp9uJdJk3qQGzqzpa6tgsWmDGbx2qR8aAkaW9TJukPfvIZlZyWj05QhuCAHCBWwQQVgK8FbCuhXBt5uxXZbrP0LbU1OXdCbzRT1aM09aa-ODQWp1DR8tmM-Lt10K4XriuIQvPZrPCE7Q9onkQ6G6GOj-ZzolfbyyXuyg8G1ZFe-poIbUhlWvA2KUiF4BtRl6ZidV3MpAgmanGVmFddVA6fQYjWAlNLOg8h1tqMG-kNyHLKFm73ArrgKwA6ksG2CLDAQCw0K+8AivL4prCaFUetwmtEX9BG1nsMPFuGKwR4ayP3KWRWAnBNTwaHBf8YFNx73zFpGcrnBgqim3rozIxp9ZX3dHHCvuFmYOWwoF4zjLRH1ZhZ1LVFAFrxFbO4ywk78SzPJ7kF0Ex6KmT2R4evaqb0vtE6FBhii-KosMOyrZGW-IeYeMOOzWepQumz1gZvhnPt8N5QtEOP2TAOQ+qFAsdp6xHNnpWybK8b3llVnINyh1CLtx1GRXbToOiW8oScvkyqZ-cEEwNBOm9W9Me9EyWxbV36psZ6Z5ypQ2hRTqObTMztVGPH2a3I4OFPW2kQ2npHlLJN30jyiEBrUUE8Jz3Zwgugy2UBct5itFbJOmWLr8V5LQU0pRY2kr+tCLsb1ysLMmY2e4IdNlIT57yuHV9wF1cNjlWtbW8IHEWZxZDWubTVhnOrMr38Z9kfiN2JnZ0jJxqrqsmsNZcGv5IIUhe7eAyxvh2G8rdI-Jg0Kgz-7ac0+wGu0W-jaAdgCIUslDV7DbWhhu184O9sVJSmwpV194DnFZlWkDqcwG608Dusll91Xe+qD3vum3Bv4m1v678D6Fz3eh+1-y9IVmhD6PDb53y4QJXtb394t1uEPdeBFPWKGOcVsvPv3Jw0vrz97ZaPd-sT39Ri4ae7-cGFz2GzC1VA4A9uxL3Azn91e0a0OBnBN7HMTBzvbQfNl0ybxDG0JfLl4humJiIe6kpnyf95pjNgu82BQdwXJjStPQ2PuFumo46FqbiNqthTVyvmiJXCrliGNE3nbrKeqf-cIOuZW92-EO30koNvdqD6BxS9xE+WyPmdJd3pmYn4P+l7bIh7-WWdsVZq9yL9WDu6m0Nh1aHjVqW9o9WJLnISNoTQ8LocvIQhaChqk55BoN5aQCuWlUhis4LtldjQawcJLYsu+2m6dmpR3CjUcEi0w5+r-W-2iw6HN8DuOg5k0+5tzgn-u0J1zRrpCg-SJ10QlHQLtIdzr1DuabWBTlTNrQVZGuriSEFPHHiyV0Jkoc8KCVsgbdj+HB0ZCVNEZr+lto05juizm4YM-GGE8hl2bhR3N5h2-BqBVh8E6WzQk2dwuzMjZ3XWUVbaFG2HVnI3HuxYotzM2ZRPdrosOeiffLZzKi06chkXN7dlzS6Lc8rD6MIR3CQ21Y4E45Ng3tA7urExmvtNP3k+Dxxbq-ItkgXYGMTf43Wfql0O-53x4+c49Qx1Q1kwwRF8cEhfpqbZ01kE1Eftv+yUsvzgAzmySX2XFb8LirCi6wdPOwoUJ7FeNcCZMrEhnjw5bRlUcLXrtUVnuViqVlwqFVCKglf4d8W8X5B0K6l8ypFWKq4X91xQzXqOR9oVThPDl4PXlV4qeXcF3wySostCvOXuK+OWK+JcSumOY1kV3qrZXivVXpNiEWRK-0uzSnxvJ00RH9NpmNjnQoM6vf8Oqu3Xrrj13q9NeM1ApZpiS9eQdcgu+ye1FYJ6-ddeuw3kbyRQI9gP4uKi8jgSTIqtd-Pf6NYgyd9XUkmT7ZCNq1Isa-77r-zXF-wr+cLeDdEljFQixba4G3DLtpFpC+paLdrMYLIO1bUbcIHohZLNgxt8UvAUKVK331q4zW-oE4WslUtlnW29Acdv2L9F05d28AusCWLHA6I0O87fIWy3zA1Vou6PPlKSpdbtSwxbncyDwXfFrdyIOXdTvVLX52d+u9WW2q7Xp7-Vbq-Kwx6cQYtahuyTkje2s2cb37gddFp4KPEH7nnZIEi6NVcaZqL2yM+6sd32XhhqZ4rRmdW4GEjKtdHw8dewN4HTG-mYtjXzi2xR8SV+LbPcFqG+nmuAZ94vFmaZP+EH4I6y4gRjPKustlD+VDQ9Bv9kpouK8bZSe4e070uAjygnUa+P69-j+0uyYWTp6qP4Hp2x88Gyhv8HFDR65CF-twkzgu1Ne+7tKm8PLLqL3mYKbrncfY+eHsJPx7XP9AJgUH7OwuU7upnXTlH9DNR+k-D2HpzHrT17Y496eZxYiMYYZ948lITPjUMz2rg6fS3wnPc1J63J08+iHP7zpz8w8smsPNPtXNz5h848zjTg3nxtkZ-lj+fAsgX726M5ye4VL0CTyXd1mi8+XibKcGh9MbZuufaPkX2PSlsT24EePJVi2Dl6I-mfgvDH3J1GU8K+mK6M1EpxliXWSfHbMXqh1V-KcJfavSX+r+56+vnADPmX3z-sg69YQuvUtnr7hWSREHnV0YadaV6IzlelLMn4Sy57m9wW3AKXjzwuGu6tf9E7XyZIR429BetvhX-JDedG-2epPE33ve0T-sXfYx83m74t6-gZfSFWXwMOt7y8Wf27-XCZ3B4Czfuh033stCd8SNA+4DIP-7SlrFDLggPrV6vZEM9ide3v2Tqz2F8IgNguaieMMPU7rHkfPaaPzbBj8g+jS2n+X6D10-1csftPC31hi5Qh-i8ofmYGH0HDh+dO-b-tKp-5BqfHm8Z7yJPEz+Jws-F8bPzGwiNQ-8-QfgvsEML6z6i+lcz3gT0HAKeJRrFCRr7xJ5+-jeKvojwH1r75-JfcfWmXOMt8h+rf8PJv0z2b8TT6K3i8AsGSj4a-cyNfJD3n3V6u92o2cqX7ZUbQN+u8jfIjT0Jb69TYMdHR3sb97Bo8R-rJl38V9d9d9cCc4HvkX177CTm+dwOnK388UmkaEyvv3+32d8w582dfxfhKpg8T-UZk-akf32n5IKFmhvkcBv8d6b+nfYvebyx1UOd84+9dbvpb93-LtBqfT1mVVKP+z8rHHPk3smQCfBcJMGpUfwvzH-nW3erjD1pf0T7bkbjHAqnUg1z-Dzokj1G-23zn+3--e5wYLvfxviplt+Xf8-kv3B87RB72ZUHVG9DupQNNXzA87fCfx38ETb-whdf-bX3-88mL63Jcy-Q3wr95YE6xJlamOz3R9x-fny-8cSIfQqp8-YH2j9Q-F3Qu1BsS-179hwfaByVpoLP1f8t-P73uld-ckBhouAs1EXAkA2f0oCBfRNkycg8Qn3oCouE8z0ZZuKAM6cagXP2P8ZcZAhcklA-gKP9dXIvwACC2E+zoCsA-OEYDOdYkXwDWfQgLc9iA2JnMCqAxswL91Ak-3Dt8WBP2ACfPNrwoRNwXAKBQZAsOnkCbAxQIhc9-VQOsCJ3Axl19E2Uvx0DnA6XFcCmApoA8Dw-BQJrM0yeoBtJEg3+Cx8DUOf1QCaArv0cCVvcIJKRHzNQxbdbA69XV8TA4ZX+tEvCgLiDgg+wOiE9iHIMe8KEVYj1gtbLKxR1Q-RvxgC1rSPwCD0PPXGqCtA+7ycCGgiINfBhHdFz6tsVQGAgRkUZr0LVDLZhRV4TLUW3Ms73GQxk8dGJuwO94IOy0KCiA0lwU8DgAm0sCM-Qu3YDmZK0kjVLgsNSuDDRDIIjtZg5zTNVuGaOz4ZD3QZ1T0VEaLjSMh-X1w7MQHHo1j8z-fSwWcpXAlBlc3Naa1UxriU5GWDw0Shw-8CGX+zeAWZFYBXtx7L+1-sz7a0g0978UGyc9wQV+xwcUQe6wOpmyRTxwcXrJGzUUgQqt2nNDjfTkYdxXf6TE9YAhENb9kA9IMBC0AigmtR4Q+6QJDoadEL3tMQvoRntYHPangdGQp92Bo0HN+1wcSQjEPJDV7SkM6JF+YB0q8QxSFGpYpQwIP0tSpMwTODLbfogECqgjv0RsbfIwD5CRWda3d8DgbQBAQewA6gWB+wL1zQQcQmRDxDJvAUKgc5Q4kJLJSQhTwGwf7UsjKN6Q6kPVDRHTULVDPQtkN58DQ5v3xD2Qk0O8ChAq9XQYrQ4QJXstrGB0vtMzTByCsDrIK33wYw-kJlC17IUObIwaaB1LJxQ24XgctQwngzCDjdmWjDMfJ33jDWQ-kKTC1A3UNQx+g3dkUNeQroNPtRQnMN7Ar7d+wLDb7OxhLDzgqBxWAMHaEFlCiQval3sCHVUIZCmwukJbCGQ2cKNCOpDsLbDD-HoLY8xRVMMw0jAmkIHdB5EcOrCL7ccLzClws4GnDiw0fTAcoHa4FnIHw9Bz+slwn0JXCqQlsyvD-gvUKsdwwvcObDtZNY3f8uw7oMqCUw-sPN4mdIcOKkbQk+ztC+hGrCdDP7M4Fdc3QmcKPDS9ICIjCW-ShlbDNbFkMIjZveCN7C5wRCMNUoArcOIsFw8BwxCqw7MJrDcwusIIjQZNUKYigDHcPAiqImf0PCKIjkMED6I60QN100fiIzNSyZEKtJUQtBwrDf7Kew4j3Q5cAgjtw0Hj4jhIwSOIitIj-TZtRIs82PCaI3oPY9JImcQ0i7pWSK7Mg8QyODc17bCK9Jcwn8PXtyXWrGHhAI7ULsjOtIiO1DHIsO2MjDlMSOTDaIjQLuDzMQzD804QvSIci3wlexYiPIw4Out37PBygd1w7g03D4olpwMjco40JMi8-VINY8c3SyLND9BHkLijNbIKK49kolSMns0HDiPvClgOBzIico3iN3CCog8NCjTIioOx8JIiqNvxnPNKyFlo7Cjw+CM9CoSOduvD7x+gu7BZnysZEHXkeMSwge2AiNQssLHtwaVSKajz7HawlDEdRe1qjNyW8OSiIyTyN9DVw+T1uDdiA+2+gj7a0OLIsQsUK4juhScMUiwrETAfszrFNzO8yw7B1Xs-QtcMDC9qJTxDCAjAB3WiSI-EK2jWI4UPYj9o2e0OiJHBCCQcCQHUIsi-LNB3OiPo-8KBjrozKOjVyyIhzklioz43ocKHLSSScljVfnIdKFamIscrJecnYdPwRfV1kuHWjB4cTwsPhjd5ooRzP4W7er0dlGNLjCkd+VdPxHM4nO0xJZkKTAypIGMUeVwMn3edATdnzBh0idZrVqXeC3pZg3BCJ9AQwTCvQ1WJc9rTIqAOdakdZz1J+uMoWBcpoK2KfkJJW2OzcMYB2N-l0XZNx-c4dAFyYwgXF2NpDQXffyDigTNnhhc4TebwRdI4hCDWQQ40oXRNBeWiyjsSFcXhxMpeCOP3hlQRcGLAIyVW17csWeOMaZE4imJ+daTJ8XpNUmPqLRdiTMONxMYrSuMxFeTFONLjO6fswj9v4C+ypctTd7kojdHdPi7j3rYG0lM-In6yDNbhT51etk4rPglNpDBmNuIIbPahntQwsaMnj3udGybcFgluiLiAjJwyVinJVwwXJOaU609kvYgOODchsdSlL9Q1KNWvibg8xUJddgoPVZZTdfIKLQC4ouF7jsg5Em1drOFAyAsA9PE1oinCX0kedhpbzkGNBY4YwkDRjMh0IgWXD-0f8qySV0OI3-A5T-FipGyMKIIEnYyKiTXLDTViA-bNU9i1gm-0UV03Aykzd7FRmOq9WHVdwbcb3JpyepS3BJWYF744nQVtAEi+NrddlEdzEsJJcdyxj23BHUWV63A93oTP2fuMkDoGIS04Th3Mi2vdmE292+p+3ECJHsL3RC33d5EvCxfjWoB92NdpQheNkSREzRNmZN3DZVYt5lNROESNEzizESVyY93kF+LGix3cuE5cCYStE2pX9cEEpd2cT61N90J4gPNMGD8tEEvweC+gPxLs0AktRwK0SgzoLCiewgROrMrIn6zCDhgvzx98AvHxwXNhPKEQUtjpFgIIDYkzXzMiBo00M0DiLFJNACXAmxIUSekC0OMDCk8mOKS0gwaLKSi+DAKT9dA++xODTzS8OgCUEo2NjDyAkpIQiho60S89P48v1yDK7ExDr8qEF-wKT+kzsPhEmk0qNDszwpJMx0cPIYMqTWRWLnxlizXpNkDEE7qP44eYtZOqkNk8sFCS6gz3ymSxRApwDZkcH4MKdVeGINKDGk-qOaTSkqKPOxagsQM6S62fABp9eVXMQDZGPXVHaCx-BpKZCwyDezSj5Q-0MVCgw8GJVCnfeJNPCLk0ZJnFBg+oJ2SSkMGUJh8kKw0OTPAmCN5JOAiwL8DJQv-05DT-MHy2TcUxIQtg9nePGbjPcW2HmT6kxZL2CkXKON5TjgmIjOTT48qNaSu+fH1ECQAplPK4reGuMtYOU-JK5S2AgZNLC4I4ZIiiig3TzQChfCZMwC7kyv2BNJLKI3lSSU2IJTCzAoOJQh-A8yIxTEkrFNAcBwCpKlSIg8AIKC2E-2zqSYk7lNMCUVGLFXs2waIBctPk1ZOFT1ku1PP9rgR1Kr1r-JMWYV6hZtzdSNUqL3eS4gl6whA4U0BKGSvkkZNFTjbBwIJ9JUqNJ6xNwc1XqFWEhXXdTYozfzkCyUwW1TSyXVKIzSSo9vxzTtqUIJ1SOkvVKAYdIbkB9o6PQOwrSErSHSxEjLC1TRkoknKyvCcCFYP6pIPfO10Itgr8B2CE09y2D1CTQFLeDWQxxWt1PLE4PSdEoq0gUi-UnByUij009JPSrrAOz0ZW4mFLDS0lBPUApiCJazU1eGZZ085x0uO0nSBZUJJowSoWFRb0wSHWOacVEUaR8ZzHahPiw2cUaQuYwM6bwgyVUXbyH4SjBYxpj83eDIRQ-zHCw3N-kGaVcdvMH12AIrVUD2HiAQq5BOjIDTVOw99Q3qJ1ISyDBJQj5leqJ2jGoqB2aiDo7iNfDYrSdIdSRI6jPypEUxiOXdGMw6l2iWMpGNrCngSULIySMuwILYqMtBM787rATNQjno0cM4iHw24Wvspwr6OXwpM0CIoy2WcZO7McE4aP4yPUmGMm8T7LMLEy3ovay0zDrEEkEzlwgmI-siYh62RSKQ41Rkzd2dLx4z5MmjMUyzM4jLSV3whqMgcXoscNaiUYnTMcz8Y7ewVDhQpUOetPMi9UW9rknuIUzP7JTIYzBQpjLCzVMlqJwiJMniOyzYs9KPiyyQ9zOVDks-TPMxag9LP8zMswLJOTMYm1MHdCQ5zIyiAwtzLBiPMx3zpT9dBqWMzc0gLMrScQILLvMHcXTImyUslLSACjM3jJMyRswdJqztIsW0NJQM5DKZiZvfOCgyFyGDKmNts5rnQzEM4HgmNcMmrx2z0MuJSwylrHDPkM8MnFKfxCMzGnGywLD0JOSsPe8hCi-MvjIUisslVzQiCsxcA0yPo58PCt0QPrMmyPsuP0Hdvs5RxL8ls7HXMyP-SzL2jrSIHInD8wz6PszSM-dMuiVwlzK6zv7FFOqz2ZOBOPs0IqzNuEDqXGKxzSsrHMTNl7PMKFC1PceI-szgc6iW8isyHMh1Ooj+PF1hAuHLySaMy4F6TXs1HNEz0ctjPeiscsHJxyoc4ynay4sxFISzKspLJ5yVsgcMGyFs4bMazRsy0LxzUoryLKyVcirJ6yqsjXM0iYswGOVyQY7rNuEScy3Ma82WHzPmyfsxbL1yPdZHNgiOMkrP1FKselV7BtAfwwdyQ3YmKYJyc84JBzSyTlResDrPBw5zlw7iKdyrsa3PgscHbQAeBMIx0L+sXQlPJ0Y+copK8ykI7XPdzc00XP+yb033I+SZstljqzoIwQ1wjPckEKigtUy8PycNsphyn8Lso7NHI9szbPAykE0pHEBg8UuSYdzsw7MMQrszDI2Jbss7Puye8iVIIz30+jLbiWZG3JNy7c4nN6yl4hKM4zuQ0vPhyMs94ErzdXCXPCy1MyLOjynwg4BfDos-fL185Mo-IazUtfXI8RxctCIvyMcx8LCtCwkaNxzFc3aIDyuVIPL1dQ824SSyW06CSfzhc37M9ykcj-OLJv86-N-zpwod3zyPEKbLBAlczfJujt8i3N3zXYSPMzCcHM+2pyM838LhTjchnM6JiEr0IBj089yKzzewLCNzyrSQgoLz64ncP5znc8zEMyoIt5yzlE8lPNXyq8+-JKyN8hFK3yfDR3I4LW8lLVdyBCobNbTEc4oO9zlkhXNQd8cjrPKzQY0PIILb0+0MPzYCj3Nfyvc17MRDtC23LwKZCnfOKya8iHGIK5hZ1zU9Y86GmdcxEDCP-Dk8uQufwmc6PJZzlPDmHZyvC7Bx8KbNQvOkTDCjEBgK9jc-wry0tb9JhyNTFvKwVlHZ7IJEnkVZCz0h01YJC9xnPJ22ciRJaOXAVo241PJssdQrd9xEVTyCL48keGEKwi7nKHz0Yi6SwLEQqB1Fyj0sHNXsDqULJFDyg+-HujuaZTNvDWM5GJQKb7bTIiIj44bxPjrwkexwKpCmwsSygi1GOGBWi7oCqLq3ITIgcBi8YvEyMQdYqvlKi9othT5w6Gguijcq6MJyMQwh1RsbOLgrXlCpYHG2LaaFDOn8yxemJayyopnG7yaElmMMwaXPJwFjOYiFL+UhUm1wr18kdmJeUwSx6JZsXLY4uWV-0xwUljTnM2BAw8XOgoRCiKU2IMdX0obn9jcEN2O0TRrcmyMMZuUkpsMKShaP5FdnG4zkU94rsR9ioROk29SEAiwNji+E2VLtjzk6sz5SUXflO5LjxAcQTieCw00bis+VOL5KQ0v40OBM4jzg9BDgXOOhMfxN+I7gJSkhJLjHjP2OgVg7JwtWztS9F17N9SzowxLSIzuO-FSFGUr7MAEhJKLJ24sMwbiJE3JLiL+SmSyTiSJV3mni1YIqAsLYUx63HirSleIHjJ2EG2DF549AtRSAbUMoVM4bJhWVNN47FxO4d41aOVj+HA+I9k5inEtgj5hZ9wB8bgosuIY74ityJdAtV7TK0cXeOkxcMTKIoClY3b+LeJf43bkV9g0hYqES2jSuX-i64xpMGky9UBLuYXnOYwbzlUkVgwT2rLBJTxlC1rPLA8E6d1EsfzC0qMA3E2ZjLS2XBEurdLEvdyvdqk9xLZ5lEzaIMTaE0RJqTxE60r9Z+E2ctUTOy7hLkS9ykxLHdDyyMJkSTy4xMsoqLMxO8SLE28tcSeE2w1MSQTJxJ-Ld3O8qMSHy7i0mVS6Z00ktgKqIpXcFyuS1pKPEhQXYFt3ECud0PEcJKp9l8-cGR9gkzv0ULX3ADyhknslfKhSvUp4sWdISlRLojoiobEjSK7b30-cMkmKiySrcET2nLqMt5OhSVY1VKzT1U44M+zq3RipX8SfF70VkFXSRLp5eiHisoqHC7s3RTfizFKgLfudpJ78AUwyHSTcvOl0LSeLeXH8VVfMzKOThaLeKDTm0n5K1z1K5fzasb1a3zfzPUpVKWT9w05OtTlK21NUq5yhlNuTUk6ZO6TfpE1OTS+KzNPbLaKyKK5CmvbysmTfK+5JmTpMOZIVTHK6tMNDII6ircqPSzm2iLF-dtI0rO0vQLTlinEf0Sq+kpyuayaUlpMsrzeR7Oiq8Uvyrp4nkj4TLZOUpKuOS4kmisq9wq-rLZY5spfMZTC0xOAbBgUtyVBSi4AQmQ8HKkquSqxy7w1uLVc83PVyVPA4FZyOYEKosqIqtlnFSWvbZKdS8g30v-T58crGarJq1qr+koyzrKRT5qoIvPi+hOPInKrA9KrlKPKyquGiGKnKpsrifIG3DLJTEK0DS1CkyrcdvUv+19SlI10F+qZ-JSoyq+w+ipCtRK2yufwS0hyQPLYLOStKrAagH0BRP7RtLRT2q0R06ri8kzIjS3qq-yLShEBfXXL5bAdKRz-qrwMEqVCS+IODMa9wKbSUA9aoRyoq3VJiqwkLO3Axe06Sob1JEb9OBK-091E6UGErwUxkQM0zn2yWHODOVhdshljuzuIB7LQyykUfPNNdXLxLccRMXb2uzZ84KEVraMZWusqMi6qKor7iaHM-TjC90oB8-sprMALyw3LP2LrM9TKKzq8sQtZq0BIXOtqD0+ArUKLCuGJjy2ItSOdqr812vEKFK3gtkyvaoJwOBVC9MOHCrMqXImKZcm-OCKiw8OvdquqvgqtqY6hUNPzaI8-Pyzpc2zOxz06hzPtrJC4GJWK1ctYuerrRIisKidclQt9r46+2u2jhM5jK-zi6+ewzr9E28JuLzquav0KFqrKrSzRyjJ1jqW6hhn9riydur2LEYpOsOKe68uokL4Uqutcz8Ckes8rM8nOsbzJ6swoQLms9ooYLqC9eqJzbCgwu3qFPaOr3q86u2rNrMCi2vpTYi3OtMzRoyOpUFUigGXC9suL+roNtXDh1UwAqlMgKt5QOHzr1cJR9n+KbwXIr-SpglTl+UBVW3Vi0BbE4hILJc16JdqS6uXJhr3snYqczrCjeovqt68Ai-qybRQWr9UoBVk6ksOCqUMlYQ4+G5dH3achvqs5UCqvEjXQSxAbfM5-PN5BwjOCYa9Elhp4aTC+ut6T5jaXAkBswVwAyBZG1oDkaggBRqUb5GlRsUbVG5RszAX6xvKqjGGpV2YbCBVhrbl2GpOU6kLYKRsRQNGyxvUbrGtRtsarGuxskBpGmxvsaXG5xrcbORGcpIzI7NFLNjFyTiVzoQS6Mlqc+Q9rmzBv3BhrGzqi3YrYiuss6npVXIrIKtznCpzPvD7gPGNeAvXGnOhoG6mXwnNrcQ21OirrMeL+sasN4GWr0I3rO-SUKj7m9rLCq+MjUp7Q9IWAIaNe0-CcI-3jcs5hWBo3KF-JEGYy2mttO7NzS2rmGqREcZk6F-3QRvAxumYBsbIShPIoL0bpGy0GVORJZyRRXGhxs2aNm7ZtUa-ktfx2M1m94q2zZav2qiacsjusaa0HIwqNovw65Kh4BQ4QojICYtTODyrm+Ju4z2ZVcnybrXDovvCym0GKGEasOElqwLo+Zpy0IvZJqbyz0+TwSa48gH2Bbag4US6aQnZdJL8+myBwGacm8uPCb4qzitwhOmCZpkQ1qXrxeLKuZFsc4FmqpKWbBYlZvrzTG8FB2atm9xsZb7GvZqcxVUcc20JzJY5v4aZIs5odqLmm6LiauVBJrub+WsRFRB17EsjmBsIkFpzyRWmcwJLs1ZJrlaqw+8J3raMyGk+jOIxmzyKamoJ0DL9689JhavwuFvYLDor1Q3SvslFvLTbWYAsgcdgTFoalhm3FrZLGwauHJag8Ylq4R6HWZuEaKWmdKpbNgwmRyLwa3xvWbmWyNqZbo22eDGF2Wg5vDajmwfKlgyG81xqF8UdFEPjRCVa09bFnXxtcC2CdFCr9fXG5jnCMm8Nwhj0C4lQRix6ns3TaHATNsfzomhGNiboaVVStJQWsNoJKC2klEzb7mssP+byCipuEyICtyMrDvTQDwCYAm4cGMw-W06NAa8K0lQgbkzdhN9RoG-gvLVVMUYKTdEGy2kF0p1JxzzYaAsYpDrCs7BtvzwrXEP5bK6wmPPrViiGJolMiyWQkR7zCnxg9PoSmymgSioPDKK5Ffu0qKZ6kLMdqF6zBtDqjio61OK080+tvaLq4etrq7ola0PsE6tHNA6z2-oSmL5cm2B+jj43MrnD-mtexDyngUGjSalvDCLTT2YZEs2LB7GLLnqg6lDoiy0OzD1zQqO2eNQcSyGeDAKiOsPJIZE88jqHyfqSWLJjM6uh2+LXsuL10MTmsbkpjWOrvI+LmYg-lZjrPThwOJrwcquclFOwJopV4S7TxFjtFMWJni0SltjgTpYjyjEMa-XDoKY1Y2NwkwZrPKVgTvHPWJ30VDdgxSr5SUszybzYrZ1lKSS3ZzMMvO4koCEJRfsQti1nI53Od+qEc2Oc5zQSiVKwqAaxXNTI6sugtd4lw0zLAjB+PTj6ah6wbSma6qqpImyh4pbKKjXYOvTgq3oyGkYw-J22MoEuIxgSxa9yrkMlaxfJT9s2kcvpbZOnlouphy1BN4az8u6tGZvCLirLyHSryrNcaG39rANqGrlpY63i5iPOb564OsXqbM5esGz8YGbrOLLScjoxrCVdjuhpCOgFsgLmPabuGKyQTctkzE61DuByU61AumLVuwgmw6cy-dN26COhoq47R2njrI6UXCjqO6sqZjuhjAO5tsrDFuy7rajvhLlpM6Ti46MNygCq+PbbQC1V3AKngQ7vbCt+UmPNsOy5kLTbe2woFnbc675w9jsSqtlZLRcKBWkslbREx44RSk0t5LiSsKvgDfAxAMw8DUq3CxdeXN7OXjvSk4trLxSh+vdjdFWsVJ7sW+Tl56WUpARp6zS7nV-Nlk9zq5aLXGWPTLmSgl2UD73XlSjMb07yTk8K2qNy16I3GIxeS-XBQVw4efdXuddNe7XvN7de713MUyEifkJ7eJDNRt6F+YSRF7VWR3tR6Hi4h1wSkCjtvusT0rJpczGM-Hv563eiwgoTi3T9shq2K0yv3w-EmA13NmwLLVUYCKjruTa6FVcrfTyc9PraUyyjLvgrtysCusTCS9ePnlny-6OPLEKrt1sS0iy+T5qRHMvoQrL3DiyL6N3J8vLKRum8uMaf+f8tpLPyoCvMS8+38qDws+4vsUVdErhr7r8+v8vvLm+oLCgqT3L8vQqB+zvpXLu+tyyxlXJWCv76mQ18s4VsKydtwqv3ZPr4b37SZoT59+gAhNqq0k6soDi2ghISMrUtVPb66Kq+ter807av6rGg7SqI9Nao4PDxOKt0p7gUaqaucrF1ZmtpT8arj1hqPqt2Hsqvc6mprTUq40IhrHqoIKyrCat-r6qmKyvzirWu2pImr4B1zqMjwanGvWDE0j+uP7rK4muZScB5sASrAq3isATuwkgac88a2vPMwsWm5JqqdqvyueTh9V5OMrSUwgdzc5OyfLSrH+68uf666mcWuT-kvKq6TcBgJuiCBB01MYH+K0Ko6qyBkSEW89m9-qwHsAr4IaqXipquKqCB6asQH7q8QYa7Mqq+ov8ia8QM4H8umv3T8jq0wZAGgNNQbWqs687B6qtqzAbEqpKIas4qCU0L0lBxquAcEGzBo0osGBKp-tYHNc83k2rV-XQf8G3kChRcGIhtwaIHFK5gbgChK5IpvLKB8QNSHEOl8iklTQIyvwGMhsqvEjvkj2uIsPm3qp8raq+5Pngh4llRRIgB6-pN68wzHNTq-8592aaewLYA8GWarwZoz0Bxoa4GP+3ZOnKsqGzx59Oh0ytGKLuhjqu7z2tOv-zzK0YYgHm6woc0q+-WYccwTu7-HSGVBp-sx7wo2Ic0HqAhfw4HZBzmv0GEHEgLlpFhgGoJVP8ouuTr1h-obvsBC5AY7K4hgXJCT2ajtIeH8qvb1+iOh5QaCqC6lorU7s0qQfj8dBvwbhrJwQIahFghgotCGKGU4ZhHzhpgYeqAR64fkKF-PLtBHmhyvz2qzHEwaqH-CuzJ+q-rb4D+trgJ4HbqFgXwsFTCRunryGuM4IqgHo00iupwnBkgneBcRhgfxGRh8AbYHO-RIfP6mh7gZaH22P0vyY+AmkbOGJBi4f+HuR88I15X+yYY5qKR7ANaGZ4qU1VH6B+SuE7qIywcj7AR8gZ7ERA3wflHph3ao+tvqsKzFGLRsruxquRjQZ5HFvYYb2G5BkWCpGt8H3o9HUa3ns5HrRlAesHER39w3akhlEY+qs2vLFWtXI8MeAHtPZghFrZXKhupSahhEbqGi+QZv1HyRhUeM8v+17wf94faXwkC9QAf3Yh7MUx0hSr+pYYHzYMuEYLHaay5MXCQR3KrBGuksksXwJgmyzJjXhmmqf7xOtaW9Hoxokb9HMg5EadG9B-KtF6JuGqx1tHi80YjHBAwUooZhS-McuGJB20a0HMgskf7HDRqTp1LAXQXuNTxxhAaBELUxnslGKqosZ7E-3Owf2HHY6FzobO6W8ehHxRo8fp7KUp8dWrth6UY15gc-kZJrnMCALdU7xoQa74JW58dqGxhigbKwoJ5lOZ7w8I1KKqtxzMbRqDREGoDSBU+Ee7Gsqzwr7H3qgUeLTf+uNKRrc++CciHA4rLu26jgh-piHAJ+cYMz3fDCZcDSahDCHHIA-8c9Haa4gNHBgJg-y2GpR+IcQmGi3iedTY0-dFNViCIScqH1RqwZJcWJ9NNy6VkzwZ2HAdCrHkn8U7tLob8wVSeWysneYKTLIEJYJZRokq8o0nP-fYOy7GagVMDUEJ7GOALiym+OuDw81Cfisv6wLiAoRtF9NsnsuT4N14cGXgfi4ye6bJkn66VItXH+JMoZkUgmbInIqmYByZtGETd41456wx7Ul7ly42KOiw9ZHVQaRe-IfZ7gdVFvTjOS0CSXTbWoXtfFLRgXSp17dWKc2HwJrgwsmRYIWuZUvE+fgia+UTwk7zxXKcdpjIMjsn7zx8hfNEHhpkfJOzaWefKa65pvrxHzda9iXu5Jx9dr16L+jKciaaop+sozDGhf1tqJqgMvsKWpoEc9qRG2pv3qYo8wuQ6MG1Yd6GbuzDrwaKpq8O0Dbp1+rjrp6p6a7qvh9DvpHOpj6YjqTx7ia0ahC+6bFyAZz4aXrNM0utBmkm3nr2xlh+jsvy0OxGZwbkZ0Hgs7zBxlkiLt+rKo4H6svjISLzpuGbvDu67GYvb3plGbXyrSf3Nh77rDjoR63upHr8n9J6YFrbPGtJTfrHp9GeenMZtYeBmkZ87xXrGZrbouDA8tmf27usqrJsG6WvmZtqp62yKProexqOAK4euWde6Durma6mu+dsKbr4-P6fVnDpukZh6ewHWb269ZhWeR7-J60R8HG64btNm1Zl7I1mH8jat3roZu+spmLZ1GcNKshvGZOTq7VGZnqX+7VLdzeu8vONVEpyqanSZYSWpn5pa+L0k7e8x0mgz2xg7PTmp81WsWmsCn-ua75p+0g2mXxVdFTmJOlosiShp9-M9nPpg-KhmJ633thmA58GZuGRKn6dvqBZw+qFnAZhGdBy6ZsuoAKG549pOm2ag+tOa+5+GeW7aZjYYlmR59uZJHs6pudOn3Z0QrPyPh6maBm55n4cum+Kpsj6FXmo2g5mcHKrF46vuofOEqLw1eYnmHp3uZKzaOhGOB6XpqLMlnuh57uPmkJ+2aIYL5pENHqfZ5uZ7mp5x+fhigejGeQKw69+YPnNe3WZPn9Zj7ucmMmpWcAW15yedbrIxjbsPn4e+WeI7f5z7v-mbB42ddnz-M2Y9m25q6btGnZ1BbvmU2pIt5G1fDvKlrs5mWqvn5a-rgNrqwI2ptgEMsRSQyZpladznIIHWpnzNpqhI7HdpsitrmNoyMMw52iqMpBmBh+6zmAAx1kd-t2R+ivQmu532c1b86p-sLrt5gedlyh53GZxB5F2TzemGRm0SGH3fNRdLINFwhzbqwFkTP7nlu+sPxmohwmfDmzKw2cgHtFoBYpnBZ94ZUzDF2ecHn5534bMXIyixYw6rFwYdVaWR85ocWSY6edCWsGsWZxmF5rIzniYlxRZkTpW5kb2o2R0nNB50oShaUMtS5eajr-F24ZKXyF4JZPalu9Jd3m786BdUHsFuBe-m8FxBa0nvu18bGSaF4-PvmQFgHJCWDisJeMWIl-efaXYF22fgWf5npfRqR4RxYaWVhkWdenYl0xcyAPF3YU-nOOhBfPmCF+SIiLvFypY8hFvUmfHralkQtNql5mTo-n8Or+Z6z3uw5aQXlllJdAXA65+YgXu69xae7Hl-ZYWXXl3pf46ylr0dVoI5uMauTBlkXLqWN51QbdqYF1mbmWul7juBWllvpdVog5gSJDmmcvZfZmDlmIqOXkFsxiJn9ElBdvnCKuFduXyl82pyW6m8WfyWmR60kSWBW5Jf6XsUmFbgL0F-6YoWn3BRcZWDEgpZZWil9RbqXaoUOZ2Xt0AVcyWmVmxZPs7Fx1vFWb1MlY4Ssq52Z6iSF-mcCX45r6ZcTN2ZOYklK56cZVrM56abGmdp7WuOy+F07IEXDa4ubWnS50RfLmtpiQfGnUM42v2mDcvlYRWoVlT3Hnj8ujJpXN5sZdPbRZlpdu7NCu5evnykmpdoW9FiQYMXxl5pfCW95xFd9WI8qmeTWwOjJZMWslv0TxyMo65uFbx4v-NPS+ipjP66w5u5ayLHJ-Nfim61SldhWblvltSXs1rGdTXWlxeY-n4llRdsWkl7Jr2oS192Y7n3Bpte5XhljBdGXv4TXo1brm1gutI88110nWGZh5aPnAV7pfRWmZ95czXp5nGdI63lksmGGXXZ0vZkpVuSIomoHctr7WFVgdbXtgWlddKXQ5yFY5WFwS5cEKAl6ldbWtCvJaFXmV1RbvWORrBdmWXu+Zc3WiVw9avnKpxJqUKTZ0hfXng1jNe7WkV6xYSXRV+xcHWh2rosfWiCwtfuti1wde6KL23oucWT82gv+WqC69cKXimjDfvWh1k5ZrWX1x2eVUuVkzMCWH5u5Z+LI+kMRjWqq1jd1yeV82cwXQ57FeCiCOfwqLW3IroqUieitEMrWGN2lfpEzl3ja74NVobpjnW0nVfoXFvXluEX1s5hbtWuFh1eHzEgLOZT6JFq1fzmbVpacM2VSVaZM2+gMufM4K5lhbTnq5r7Ev6Dp06piWZcjZd-Wq2+Vf1WolvFYBWCVoFYg2QVzRf43m6sjf9nVln5Z3nO1yNavaQt9dbC3wNg9ci3I56LbdnBN+penW1lyBe+Gu1qNbXWcFu2Yy3YQLLb9WeJuNaGXW54TbxXVZzVt7BoKdFplmQCidvOWUtBMc1WNN3LaDXv1zjeA3nJvCL6E2tq2Z27-mmwffWVZn2ry34ViUfTXzhjGvERc1qZYC20N+teund2Xmbg3+ZshcW2NRuReiXvQlYU2WlF4VYDHIl0dZk0ct+DYW3EN-Ra3n218NaS36ZvfLY7mtw9KWAJtrWZZnduohfu2DtlavvqCthLaMW+hkrZS2vt+bZ+2cHY6n+3rZ5FZsG1NgAe7nDtp7cTWXtsNb83BV5beO3Z6uHZXDV7RHeZnkdwHZq3IJurZfyHp3VYuW6F2MuT1AM-NQnTa1jGCVhum+jzmiNUIorFFmAz4nwtIhf9sXsAe+bro7hZorZW74NKHstmkdqbbS3cF7jv3sShkYvi3Jdmmfe3h5mY1mKR9VLfK2wNtFYi2MVq+b+6AOmjtI28stJZzWmOl9HW7NZ8nYV2Dd1Ffe7NtIxXvHg5rXmk7Zu4Qc66sTb4sLnLVvTuhL+Y5Tu0RuYn0cxKQ9wBo5iVOr2107Sy1A3ItUSqdXRLjOrEpS7rXWioXmZetbpC6dnRvRtj89+kqC6mbfzoj7skXzuOZM9v6OtjWy0vpYGETLSfJcsatV2xMa9+YvMt293UsF6OSuQQMqBXKnurifx2FzNTHxrkqZ7+xDUpTtlMvLeNL+e20ol6GTIqcGSjxanpH3kRA0qPD+y7W0HKEWbroCc5t2iti2VUarvR2mJ83nnLR+diST7bejvZxKkpqxWUVvqd3Y8mX7G6vNzAYlpr6bhWnDfn3LFRPuU5n+bhGudaeyryLmAS3Yj37BR0lkCT8K6YKpWHcaA4cGEcTzYWTtxxTdcrZx7UZ7HaAj8aDGtKlity9MkmYmySSe8-dSQ1JvEcJ3QJ6SZ239BIybW9KxySopVWsHJQqHwh9Se42CR7A99GdRtpMYPmKjeE1pdKwGH0q5BDFTCGqa2kaLyrRjiccnjx27YoHBDrmogriHRicyGcVsQfkPsprifYHKJqgYoQUD2ruxwUgqg4AnHJzFakmXx5jYXAZBgtOXGu8IFIXMghgLEJSRbFsdYD8JyMdImrhvQ9+SDDood8RbXVH2EmMDkNcaWQen-Iu2bt6IfUHca4ke622WM8aonwhExAG8DejMa6GNaoPZnGdDmMahrUdwI8-G6x1Mc3oEuDQ+h7ZVv9cC30NpVYwKsD-I7nH+DsVOKOCD7ZbXwHukfRji1R6g7rXAyoMOzD3ui3p17w3Wg5sPuZ4LK0WMBpcZSGQxkCB6O8J7I5mWewLot3sp7TlXVzZWulXGOUJyY5HsGhx0amHHD0Hluw+QeHEeCFjqQ7+qZDzjd8POJlo9zSJho44NHyxx4exYekyo7arI90gf8OGswMYHGRYPZMKr+B9+q92Hem-aAPpmXMaidpFrKYKOnJuqZ-98pnsq33NbfdohCJNrZaqXPd5bVz6U0gVwH2B9hqZ6bSupDZl3Sp6nXbMOpjoq62VN42zV94T5o-NS6pkk4prodQqdE37IynR00ypzXRpPYjpI67ZEpvqZ1VFBUmmkWmFlOdc2q5i6nYXduY1YmnTV8kpuZxFWzeOTLN9aedXnN11ccn3Vz4tLHP3cKax3+j6ZaW2atvUc0I5tqFsG2vN8HY13EtyZbTXe68k98WDGmnYnWGt+09cWU1p0+h2wZzA7Rn1dn05zWI1j7dTzQZMFddP6Q5Teg3njl2f634ir9btOTXHHaaXQzrXexP7llDdC2ldl5eN3t1qw7dODJ8ddMKcNo7csO0zqI8mLf1gndNOOllFeeXOZxZcLP+Ork8bXCtzXb9Pkt8TbY7cziraN3Mtk3YU3wVlWVjOvp2bf234W5M+9XGtvs8V2Bz-M6HPWzgBdLOBN8s5NPuDs08J2Gz0DZd3mzrdb46TbSVYo3ndps7PmCzo88RlVV84cFP6TljbXPNNmc7rmfV809fXpgYhcTOQdx7aG3MDrjYRPNQ9s-Iyz10OajO3ziFZ8WG1hcDR2yZtjbjntN7D0YXDV48UVOPVnhammFa5aftX7Nv0jVq1TsaYnyhFkucc3tToLnEWc59zYP7jT386RXHrIY+bORjxi53XkN6M-oO5mj09MLbT2c+9PzmtmfvClV8jqEz+u-84x6sGIM-grAelxZnn0lv5ctnqjzbZvXWV4pYaPq1wM6Y39j-Xw4vY5ltZTOIjle3bq+Lj-eHbwY9uuEuRt-FbzODzy88vm0B4Hea2Nzmi5WO6L-tZPXRjpi6LOAznM4XPDdpc6q3hzlZYkvxd75YdOl62S9h3aN0XKw33CjYfLWDZyWxvONRu8+g3et9TdEanznS+4vuh5y9vXXL9y4t66zrc5m27L+bbp2ELt33vTErD9gmiUrVNpoaSDi3xgRqGpZ1obpOehrsmJ0wRvH7-W2Da1W-tbHVFdlXbhujm0rgycYXOGjGktOEzka82SoAiRr6Dirthi63OWtbv-ryjmdqCa9Ypq98a6gnFt-ra2pZx7aM22nGOGCsXNqQH82+tqBVi2-XtLbvDW9dymvl50Pizrmiic08LrqTgbbqO-BoFb561trXt220VsP93r7MamYRLjopnttuuUJntd7J5qU8m8hsv8aSWmxx6ShrjZDAa27ZdphOoGkQZgabWopHgasqXdoxiMTtoLQb8WSI9fmazwVdK2L17y-3OLz5c6vPSG-a+2v6ryhoqQtrgkpavTxF+ElPxr61uGvvazvpic9GoRvnatLzz3bz+bs6763pr0brMy5ruqoaujHZweVmpz8lm8agbrm9WvWVTTpc6cSEJohEdr4XqGd8ts+IYuvXVlaq2hQ-i5iuUrsG-OLj1yG7Q7mVkjo4jq2rFtfNvmt8w6K-LpGLlC0ELJo7qFgfyzBatEfVu0bNu+ppLKbo6ChaajWdAI6arWmW9r68dLjwhyOIrqHaaZ-F1uBxRm-FvGaPSU-oAbykGZoNa9JCy0Wbg2l1TpbDmmYfrHhRm4jZbO0Za6z3cjnqbzbu2y69BuTrkLBVa-bpOoDu3IkjpabQ7rto87n8EG9rprrvgcyOnXftYeuhQp65VyXrzS8Urgbwtq+v574Y8tuLWr7r6a1PFmXtvERbu9roHb4sghuOt6CnLbZWw+59qEbj2GnaDYzPyLvdPOA6Xb9YvDVDpk2p+mjJt2whKJuLpEm-KnKqY9s7PHTqHcvbPL7GIsvFzqy8ZubLkdj-qp2pG9x7I7vR3AbP7-msywdp3+63b+phBpOQ92tqZ0tr9Cs5vDwHyHcsW17z7bm76cs+tg6uOy+uZuVUDKyXEPwd22ZgesYSCHc3YUnbuwiY42nJkDrZWyGwlPA8FL8ysb+yzv3gN2Cgh5l2iH-IjIZqtURpcQ6pJEZZBOLlkSjh8DBhloV4jcJkwViGlcnOqRICiN4TR2ZEdHgJFvgDHvwCMeP70x+LV4NJ9PPLHlWvceDXH+0k1i7O+roYYprFMe6Q1dlVxaLjrLo6ClgVFoqKccbT6vj42huXahsAbf-DDK4nk0fMWGV9e3e0vH+MpulND4aKpCRtFG1r8hCSvjyeGTqO2Secn49hzxrJr+7VWxu5q+L2xRVm1NlIZZ2Ir2xHUvadimny2R7soxhaHR6i-IiJPJebbX1IeOzIZ44YwSThAZc-xJlwYMKiqq7ZjJ1NOL7LgEiru+xbSDTuxHqLvTYIPuRzB6cfsHy9KkSCT3KfUJJQtW0ksNbSMfXG1QXW1kPWp0Ws4QzlvbBE41zN-eAu5REAxttxYJo+z27zg-bKftqK1ZKtOHlbE9t6vQ5+gqsb44I6NOTo6fuCJ45nequgMqaNqRE7LnZ9sedtmL53nkdSgmYJunAxF2gHMXcGKnnoB2PqdqOxl7uzu80JmL3DSEfPXH0DGso7-up7rpOzd2Xe83aT48496hO0c-ElRO8i9YW29gPZFe3N+tSJfwMIK3Z2u1K-S2L1LgtbqNkHLAuX7cm1tkQLCjYkCpfmGQJIVfacEXCUY7XIF+879TipxAuVXjGIPMuXDp6EeHRjo6tem5DG8-v+TyEPaxoQ4oGlvM0VbcVaM2G16yE7X318qd0WF16ce3Xg9WNevXqlTFvAMYN80RAk1OUjfPX3xlKrae9u7gxtnlTFj3w99Qx+OnpIEsEcw9oWMoCE9yGMkcDO1PaM6mhJPfqFwnue-rLOFchqta6S-ndDbHDWm3L3jDRY6hd0Xdp+7f23v4e2vpX4XaHYJ7mbounxEMHrW7oY9J-OKlrxSDW7aXjl+zMQzPyQPHwe+t9uu8VjRbo293rooPfCNw9+nfCCLl9Jenuy++YyHWkTOvfmM4S8XfT3u3dnfNZ49dffClkVY-e339V8OHDFNHo92tD8667vse5+9pECZ9mL1g99r5lNeKDroJEwz92C4LrMKhah3MxSTZ7RZAsbNS6MY+kipQPP3IJIQPY15cGQOa59q7D8+j7jaWrkJwsdsPHSlQ+y8MP7WxaDuHUm4FrX2qyd-7FgsdL5vLaiq5thRTwtIGmJT0j+Az9N6U-VPo+12wwuOFmU5NW5a61bNN8LnI5xu2F6fOn6bs-Wpk+lTz1ekWfdsTdXXBXqC9o+Jbgba9PiZgq4AvWXi08OOpru6b9mO7pQ4CnrkgN9RfWd+z-37Ebot6Aby7jB7DeYX5MuPRCLlK6Yp-7i5ySBoYYm5IeD23S0cvCmk-ugfsCeeP+teP9Kxgn2H+0msBVHvz2ohsQjmD2wO6q-LeMyXUR6kfcvsjpK-HrGR-acc8BR+fxRWFR-jt6Snt9Abk7TFFCF2j3JuxJ9CK5Q+eRUMCO1tmrPg3EDXzGF+6-bHPp4CeinYEtzKAnnx7zN5rRZ5ht7SZd6FmmLrJ8W-Sj0cEftO9jUPOLj5q6J276j03qtJIs26KSea8FJ5z54nn9epuIc-9ZcvlLjkeifxTV0bSfTtw1pu-GR2o5o36jjkYm+SnzcbM+NwtTSKf0-a6Wqezl0fPO+qn0p5qeOP-z8bf9DI256eqbKvc2daSvF5R+un0UuR-Xoam20OdTD6q6Z7O0Z759xn4w1eQQE0GwDViPPx4xkP0uV9wRMXt+5z0irHZB0fVyEb-5VlUcx89hLHjWUBP4EL6U5-HBbn6xeCvSnw-bu35skJehdxq8CJ2XwAq8mw1Ja+femt5RZJ23CnL9Hbaiq9ZpfVd07piy-e1iO+jddiJ7V+hhNBE1+Q7sPJ1+K1tl-N28V4de6LnLCntUI7zs99Venu65t+3s8vBD+sjv237iuycv98+fpMoV+19dPv4uU+xXiP8D3o-0WIQNxYwzs1x09hA2W-HnwURAMZ7rb+ZeQX-vUIMX9ZckgvM-y13ljX8eI7L7GNMv8UdbOub8GmrWKzFbvf9czuswXTf9NQv5pXPehOW3jH-tjUfova7eqShkuC7B-w5wp+NngY0NJquk62gSM+9-kC+LqWYxHI67gi9mm4Mt8rUPolFfYwzp+7AS0sN5N1+UyGn969tNYCe-a2I6--KSvBopg5MB-91Yj4830b9WIKbQHU-tJo5Rv1jQPFU7w5v65QcCmCwTHCN4wBhMdizkZ8Zjscd-But4Z-rRNcsLThnPqlcyAokVX2ne5MbhCFk3nkgvVi+ceXgMcezvp8Vjh+8p7Nb8cvrVhgWsC0p7H-t6ROGELpj5FCeBt0weurds9jwd-nnwdcDonMYvoldiyEb9A6uZ9RLhfckYrK1oKCR1SAZ-sR1pQDiItQCgfvlEwokfsdvlR8yJtlsE1vWd9LtFd6iuc8XftdUeAYwD2olQDn1l1FpAQwDZAbsdqPhpdhbpucALucUnfjJt1AdYDBsIKcRLloD3woMJLfkZdrftr9KPrr8aAXZoJAdlEhIvoDerrwCjAfICqdqkQv6vACv-lw9poq3Z3vBL9KSoc4mvstFZfnmNKqAr82OpYDgijYC1AVmd7dju9+Af788gSQDRVvoUDqBQDLmPr8ThiVkuAeiETfoy8cOl79FhM4C-flr9OZoH9Tvp-o0YikDGZp0UVAaPEMgeoD3fk+9IOjkCk6gID8gVnlimkUDRAWnIEjJ70DPl8UI-mJ0M3uH8+fPYDwDu3dkSsnscxmOR29Ocw0-mUDTrhn9vnpa4t3mqIEfnPpLXAFgp9MX9DgdAYLgROBdXvn8sBIX9p0AcCNnCAYm-kZIjHLn9tlOsDClAbd9YimUfGlzccfq7F+-p290ft51AutYYR-uCCAuocxTDNXsFeql0leu7JTfg28srmVgjWseksQdC0cQUb8kuu8w2+g8divnlNJFJT8rWOAlButACZ6OMZxPlrVfSEv8AnCv8Nagv9ljJmMYPuglrjCPJEQVnt-nN3trxuyVapgz0J9m3tvxq1dKzKJNx9vVNJ9nHEBlKz1TgZVcUXtX0j8AXNYPtooQ+lxJz-h3pD+JCdXOKH07FOH0Opua8cLq70dQdJJm-iAcs3B09aKkaCiLh-9LPO3BADrqDAmFzQDft-V-3t-cLNsHsUPkgg1gl38gOOboz-tyCPHsOMk6JDACpPslPhEUlsPksYcKntNF2o2VrXHmkvWjh8SPrs90Dj-9iZlrMeOIEC-Do8dxbuADXjs6M1vAx89YHEhAsBCQ1rp4d0wcsc-DhWDGxspNOCFCM8jhX9G9n8cGDvgcBfvxBKxlSDu0G-w3QT11hcl8csLkZt7Nv08WwbkM8wdAU6PtD5Kxg2FXCLF0TwG1gBoCu0KkNC9DKhG8jXim8ODiKdCIMLUo+vX80wY6s+epYoO-sZt8nGZsLVvH9JPlZsFPvwtLwX7trwVqc1PnrUSCKeDRwamDY7OQ9zAdudTTi-1pjj1cvzhg4zpkEt5QTDto1gnNrPrLchbvEsHLrpd6ni6dbzrZdHztBJgFlOs-zvcD3zuWBj7lct7Apjt2Ab+CEITQcqdpOd-AahtSrjR9gQk58afiztxam58-Go-dUHhtd0Hgu1qxqgDTnh6CKLsgC4Gju0iHhF9eTlSc+6GTc0BMa1dftlU8AbF9-ruNtffg6ElfvoUyGI+10Xt1xB3pu08itt4YSr38QQfEDSiokCObvL8HfloUMQSU00tswUNWswUyCnYsVfoMC2Ok7c0HEQCiAWMC1FhMC59h4h0-lLM7FlcVlwtUCcSDn86gRb9pIWKt6imWsTvonsoYvpC3IbaFKChcV7fty9OgTZCPwgjsGbsICnISUCBOrBx0eloD-dvMCJXrKdMocsC4-g+CQoRW9lRsn8k8Kn9a3oGg9gX3cXgXqQs-scCeQS+Vy3jcC60JcDlNiBhbgUWgMIWcCUqPB4dULOBWoQgYngafpqoUgQ3gYpgWDFFQAQVrdx3sCDK9oXswQWv0NIbNCoQWXsYQR09IQRXc+QUyUkQb6pies2wBQTuNXfhc8RQevsxQaPsJQcJYbwIDALoZQcNoaKVp9hdxQIS6VxokqCM5LeDbVqmdo3AiDyior1HTFmVUQdu8DIfNsRIcDDsQSDDnIU8N69oSCFDjlNegUJVCXHbZgloxoyQZP9PCNP8kiHioaQav9BFlfMGQaJ4IRJws7NraDU3myCEPvosvnOtJy5rfsVOHb0dgfKJ1QR8CdEKAcrQasCrwcXEPYvTDDHIzDLQYaDFge2lmaPDRTQQYo9yC6DQuPAC3wev98ShPc5eoGDvodtCceJf9-vkgJGqrhM7-nYwH-gf18Pi89qlkR8UwY-8dPq4NojD-Y6pDmCHjqwD-wS8cyxkWD8PCWDJgGWCxgH-9KwVkc2xrSDuFsQN83hODWAZBCYDpbCTjoQdhDpCJ5wRAlFwYKBlwbmNVwb591wdSd3Xpt8MAWEMdwWrA9wYJ97OoeCHNo-txYSp8+8phdzNpxDNTiqcgxOnC5Tqp9wKqdIyLgXCGynGDhPmYCAgYRCCIZhD-VsZ94xqDs4to9DxIURC64TQ8rTurcyIaZ9yVjXCKPkhCA1hBM8IXBDwLjTd4Ie3CkwZ3DSITBCe4axdaHpgd7zm+tirt3DkvmxcEplRCjTLT8QPHRCiDAxDPPvrcMnObD6mPGCUAVg9VTLg8udlXoCboQRAHlsVgHof9AiJRlnXL2NPIid888sUC2CgikOBvc1dvvUD-IZltz5kw95Id-wn2jNxOdnjdudjEDW3pYZpfrUER3nL9kgWFCP5i5F96tc0n5hNtHrB-CF7JS8L3vRsQCoIDVjoUCmHlgjl8K5DiZt-AGsObkffgUDJchq0OOl5CY4bUCEnuhs7IYlCiEQMUSgRD1IQue88Vmb1A8pc1rSO3Vy2ojtOER78MYiNtXIjRtWEavYHIRVhiEZMDUoS1B0oYYC6YllCy4aoi8odlCTVj8C+BCnstgcB4ssOVDSgbgNgnqrC2geRg6ocGCVUjoiQPgx97SEq8CDE1DVDB1Crga8CC-oRw+nJNC3rkCDR-pbFQQWbJfEWo8gUL29dFP28WbMEi-XnYjY4Qvgouhc55zDMQTJMFh50nc5EuqmVWBDTClRAfF7oZHJM6kH0ADhkj7jJtC2SmXE+9hJMpQcdDh9qdDw4gdCkTpTJpQU7FskdF9K-l6V5TGKVC4mfpGSsUiW4vaUOAXki88OL1nxC60IfvAC0LKkZVTneCQ1lX9BYUm4CkTXI03NMjous71o1iaDKYVCdf3vy9lEQ1C1tqDQNjvdYydm81wYUONHQWaCGYajRKEuoi2YcH0FkXEiw+tEpmYaI4bQZRdThH05jkULCioCLCCsP2CL9hxDRXmn1V+la0S3P8iq+n0lBlPvQo4cVJUiH6DyzCBw0DJqDaYc8MYKgG5bPOiDnJt5M0UeQxczKGDSKOGCQTmQ8jykjCJ-iNIp-lOUqQQqpMYcyC1-lfNoPqTDE1uTCoDrrCNYfActYVZU3-jZMPwabcOgiJNEIaoDswcAC9jqACYzNOCxfDbDYnDpB7YeUgSWk7C3hpQF+ngT8bodYd+UYZ9gskKjjfEQdTaDxg6uLRNySo3YJOsLJOuM9AhwS7DjNmOC9JgKiE7iqi-YaT4A4fKBA6NxYQ4RvAkKB1Y0VGxCBbOgCHELJUkAXg92PtCJUZEuU4Tg3sJweW0LeqqUroN7UHAUfdQYZGjcQVGjOEQnMv0g+k0CE+kQpqLC-UZXCzYF8FQ0QVVh-E0jEwlFtV4b1NdwQQ80KkJ8U4VKcjVpp80LpdlM4dJ9s4b8jHwXnCIxBWiDTnptVak5tS4U2jjUeyjJovhDCrn3DvwX+Dl4fEsuLlgCW4fPDZgVQt3ToLcg1CvCwdmYiwIXOilUeaiG4YPJUIbys5zqOiIZivNB4cWNh4Zldx0cFtR5i7lB0XZ96dohdPUX3Fnoc9laro099wezcSwu1wDsDzcTbt2iOECXdY3mACAIXLc+rsUEBrvo1kksujXmmNcY3l1d8wZ+ihboQVRdO118Uhz8uvlz89ZABiNbgu8jbjrcn7sjdgmgmwaGmE1n0SlYvwT5tUUVq1XMnHc-rAndiNmjsf4VHdbAdiDl7tW1dqCEVKCq6IlWhc4VWnD1drPa1PvsHcYrp20A2uHd3JkIV3vi1suAZetF4s5MEWq5Zk7oS0snDVMtcs902Zq81SpLndaBni13WgS1X7jrCpmtyAy7sxCxuJS0IgnOkNxrZZa7om0RgkL9YMSL94Mfml42vo4J7ok4CoTvCT7h9cgVIE9g0Ab9mMQqFrqrVh6jsytR7j70YNp3cpYafci2pYj5ihk9b4rHd2Mbu8BmrKMrMbL0AsVvcbhI5Do7lWEmmnsjLitq0YLlj0p7n20Zql4V8On6F1cq4CIcuW12Nt54PPjCU0HnxjT-O-dnUWfC07mu1o-ng80pAQ9CbrxCgHpF9MTo-D+WpQj9CtQizIcZD11mPDYvpIj3IQlCZEdDQRgYIjwOtJFqmESIh0A1j+qGpD5ootCfOlpCf2jpC1okgiUNigj8NmlshQhgigwiQjtNDgj9dgPcHQo0CCsTFdgoXr8TES5iSsl1imHj1ixsX1jQCgwiS2icCsrrOQpESNihAewiqwqIiBgaLsnunwiQCgIjd3pA5v9pMCuEdkDrvjlcMHAQiCgeMD5EeDDFEetR3QdycSEsK8LkRtDxXpjibEYgZgWI6IpYp3pKoXS9upuYjB9P9C3sb3DNRFn92odEQHESX8nEZPo7ga4iaoe4iwMPzDQ-nekm3kj9AkQXt4QWj8FoRCDYQFj8+3jNDOYBEiQ3lEj3UXAlYkd9QYukHCCgrc5X0Pc4uyri44UZkjTuI0i8UbItOQbtDIhD9D71HrjsjM8YJQbUj6zBUjLFKaUOphSlJQZal6kXdDZQXWUF0Rz1WkVri-giojLkfki2UpvshkcNDjwf0iN9rXE0Tn7ivkQ2i4ynhcJkYh9JFBzC1sRmUNOPMjVkU6C7MIvwOkfpJrkS-sQ-t8i6oh-snIRPZ9kV0DDke0oY8eTRbUQaCtEVp8q4gAdi8bciAoDzDWYSCMOceLR08eHcPkSFhQ8eXjUMhv8Z+lvDYlECizyppYpVAf9wUWz1j-kB9T-qBxZkWl0EUSr02-mRwUUVl10UT5MfJpijglPmYcUdmjtcc0jzFMjCiUajCSUejDtXOSjaIhAciYT+kSYThCCVHSirkOrCK4ZrCX-tMB7bjfipFmmivDjWCOAWDRjYXyjjAWai8DgWCfYZACRUfKA7YUDZwMJKjejhYddDoYc5AbmDPYW0dOweJUBPHQYSDIDBJwEqVdIHqjeRAaiwjhmCKUdjDoCabCB4R2CLxmL5ZwTwZS8XF0kEI1pGsWuCfUVHC3UY0gPUWCc5giY5anr6iKSuECmTtqNiQUdCoTJ00ygvupeMcC8R4kDCo0WDCxCRDi40YzsXHomjngh+xXglX1wgQ8lGnIYMIwcYNwITx9z0fnB+PvA1i0cnDPwUnNRPuWja0ZK9c4RDCm6Jji5PjeDxke9ClPrZjLCU+Di4ep9XwR2j3wXrCX8Xui54Qej1CY3Nt0W+NgIRxtncWOjPCQ58-FlOjBDDOjm4YESvCVESQiY2tfCXXJV0UJthtizicTsocEMRESQIehDEXvodkIY3CzCqeikXgqC5nu+lr0azdb0U7BObuO9H0T7RntGi9dGm+iQMf+iwiWw0gtiLcGiRNcj4VBDp0bpsghJvRGiR+ip4YBDnztFj78UdlwgrkTKIZH5trihjGIV59J0IbdMMUKNwgY3Nn4R1sf9i3NUNhFi0sSxdBsS5RSMZ-CaMQC0hMXF9PmoxjA2rstq2svdS1kusjLiRisQbq1wWk0YKsb9YBMaQUGiqa1MNmV8Yikncq+p3NJMY1MU7vZo87kpjIwB60JMcmD1MaS052k0TnipXcg2vF0Q2n09FbvckWRNx5LMe8CFaPXjSiUB9MscddicXddLiQciimvvVymgM0ZNrV4N7sB9s-ky9ssb5MksSNj47hFDqduvccSZvdLat5JCygRiuskRiJscO1ySePcYsQ5jQbuRiXicfNr7M2dDvkKsiscqt6ITG89bobFD4ZVin-tVijnufD6sZfCQvrfRb4Ya82sSx9QHp1itWt1i2EbQiKdt-DaSTDj8gfZDHscQDd3pS5NCW-1SsaHs5ic8SWITQTi9LVjzwBfCIEVfCeIeF9WsfxD2piAQm2tiCK1mJCgiRJDvfhr8XAekCLscpEtyIlM2HpvIOHhl8Gvvh5qIBsA9sBMB5QpuBNWva8gwip5uCeI8viXmSLWpzM5HoMMQcjmT-mPV9CRPzsFItLI8kIXFtHu18FBFNYdRDz8emJqi+mEUMaCG2SUBNITmxpD8pvgt9BybN8sUSWi9Idk8nMf-gbsfadVvhB1sntSSmEeFdKwpyorfjGSgoZ5CKnlD8yFArhPrJO9pwnvMFLtRtFVsRjXrJU9dyYhJXvvSt3vvJdbvl99TyRNi1voOS14psit8RBdgfqYdofgD8qcWd8YnmD8YflBBantg9VYVCjPOqtD6bHj869gEiIKYiVh-itDBcbCCA8LXdqdIM8HDDpFifg7DSflF9r9JM8UvgOUqfpwowgZgCIgRi9dnJo8myW194Ca2S4KA1Ywwv19S7C1YeyZNJsnu2Sxftz5axtAjVkPWS4EbHiSXsg4xdkr9r4pZCYoR-Nj5oEUDvnkC3AVJDWgUMV8SfbUuAf10lyY91zfk4D-4ZKTpKd+FCoe0CNsfgCnfn9jEHKr9wrmpSWCtGTAoSzJLsfcVpgQK9giY7EMcS4TT8XV0tPCsCHkWsCHgaQI9EV+TCcbsDrseUCN0azjoDEFivgZ6VqcWzjnkUX9+oUYi4+pLQt4lZ14+jZ03lFrEsmDRCw+I38zOp8DW-v45xYjjjJYdN0xcetDO5G098qXCDboaLjecSXsSRDviwEsSjKQQfippHoSjUThdcYSMT6oTJ4T8ZCiK+mu5+8QYjw0MP0G0Pv8wUYJDEYdzi62gGCJ8erjIKArDGFDf9IwacDowWf1vYXh8mUaMSR7KyjPvF2icMRRVwjoJU6waugAAVMImwbpMwJoujf8YadUjk941UTV0UqH2CRkfVl80SpDa9K686CZuDokSnDI-gl88MeGc6VtZDcgTaS2EQjiOEdoDxAboDfAT4cL8XccuxjAS80bOi+6iJCsmpoDZAQ+RhgZaT-qY5DEcSlDdIp1FQaRDSP1tUNDxtDC2wfk8YaXpTCNiUCXKZaVJAb5EQaVICwabjTvjrwcEjoTSytAETNsaTSfwVudHATJTTsWp5zsZuSPAZTTGwtTTAonjSZATriTYQTTJwQ-ipCReilnooTUyZYZ0KQ9StEAtjedkLiW5jL8+7HpCAcY782adgjPfkMCZ7ONirSZI85EYDT98GQjYaSGSm4QtIKca1Tc0ZzTWtupSpKc0D3AXb93KZD0eEakDdae7TuEfrSfqcjS-qaNiTacHTyAXy9rKW+Tc0blDnKQsD68SJ1Y-h3jO-j7SNgSz0vKSvsuEXAILaePCuoRYjbaVYj8GP0CoqbTj7ESkSEHDTjmoczjIqW8DBobeg-cenScMOlT4jMFSucaFSkKn8DTHl4iKST4jYKWP9+cQP9u6X4iRcaEjiqeKJe6ekiJqfvEUQTUCVKYDCbTqIS56dGjC8Tn0pMWc9YYSbAd9hB9KuhSDxpFdSyUQ1SsYdhdT8c1SMSfP9KUV11OguyDL8briikTgYDcd7Fr6XtCSkYKCykcicLcQHiqkSbjcwSychQUJUsJvjj2kSHiRkSaYeaGPkPoVMjE8ScjigJPjkQZlpq8fqC7kXXi7CZXjOcK8j1zDXjjzBYTE-I3jEgDHjpydzR28TlSFOoW9Y3L6DcqXIQxqbCigwdt9NMFNSEyjNS1CaBTl8E-jP-sqT4+itTatmpiFqbh9gPNEljqs7DMwf7leUc2DTUSdTJrnaD-8XDUmgrbCxUSATsbEXYljnwzcCQfTOxvjTdDpLTlUUQS3jjODLqXOCbUQuDXUqHDHUaxCnqX3R6CT0Q44YLVC0WKddCVvDokmWiULg5SM4Wass4feDU+vWjgGerVj8bzCM5k6tnwWIsMGW9Vlid4CdiW3CKIfXDmiUY0h0bPDEIQjSxaVZ9j0YkSzbr+SBsb0iqdvGcuieESZ4YoDe0W0tomcED4mbuiR0VkSvZjkT4iXWoBZgUSPiKEDqIS59aIcg9dOKhjysYqSfPo48-PuxCo-p105sfjdfScY9-SZSdAyUJC6HpUC0HB-Dqwn6FfcKlFkmY6VkoiZTuaRFtAEfDEqsApDmUI3BlIaCFsXlAilsQEJRRrxTNaYgjtaTPSvwpypzqIDcRVk3kdfgdpRKShs4oUbTUaabTfsVdiyjg9E8Nq01RwiDkXsTddKcfgDIyc811yeZTjvnGTooZ7TwocO1jqOgVOXv9ijsf7TDaSjSg6UlD0aWHTBOhHTiplHTauO9TPSbHSlgc5T8oa4ztKR5TNganSyoW8DM6bkyW6TnSp6Xrta6W1Dy6UWh6cdcDyMEXTszlnSyca+geoQZ0s8Xn9SWSFRq6X1DKWQgYG6f-om6S7ZOWSiUBGMgYowaQzu-lX0uKX385oTBTEKWtCSqSEjLFGEie6U7JIZEQka3jbFsyhSzwobPSF6eIScQQZS-4vicx9pkCy3oVTuygjDRlgSiCKeSCaqdvTSURjC96YoyRwYfSShoyCjMfvTXWVSjz6TSjLDlfilWcgyoGTtD76YnhxQZ-TDoaCJX6WawBkXsFroQ9JLoYAMWkco5RkaIo3oTZtQGWqDm8XftKGQ-si8dmyyaGgySvMYScoWvsrkeAy3kaGILQeciHGfWp7MePiKGbLC7aZtgaGQWZlYTmj6Cr4kGUbfjlqYmC0mWElu2c-i3qQbDWKEbDBGUdS6DhOiYSRbDzxpozhUTwZgCbtSwCfIzpUV6zCYcoytRiwDoanATiCaqj-YTozpVNc4lwQ6i-7kYzw3s9ToyFuDGCXRCf0kiQi0QBkamWZYDCSNMDNi4zPQZNNq0Qqda2aYSI8TYTPGRiyq0Q4TC+k4Sm7iWzZPkv5AmfXNvCcdN0iZEysmQBc7AXQC4mRMSgIQhse0Qhz2aRhybBv2yL6UPC0OSPCQmZMz+4TYNsIXTStAgUyZFhTScmYRyf8SWNBiV+j2MeRCNLotcmdsUTRbHUzHSYA0D4QLc0bifDHqaqSPSdjR1Sd6TNSVogwvj0y74bqSQHvSQn4SwjXme9EiOSp5pmVzSKdlVt5mV8tFmSAjFIQsxwEf8TlaTi9O7JsyJ7LNj78PAikgfSQOgcgimScytOcuDF2tlzkdonrTxEbgih2upFRgXcyyAcMyHmUE9ZyeQiSOkiBQrPtY-wnOt1fifsdduSyzftDilLjCzvsQDT7mYCyBKYDivXH5JbbkettWkKzs6R7S-aVLMPscNj+HrCyfsaHSrKYizUcf5FMWaiyY6YgypOtjjv2cHsjEXjjpHEQ406UTjfKfsD-KSNCjgbnSqGe+TmWQJMGWWiyQqZlyF9P1zOob1ycMNyzSud8CRqTej+6aF1ZWUVTyqc08JcUSZlWcPS8AgxixvtLiYkeF17qC9Ij2fF0UkWs9NRGmUm2cGChxm0j34qkjPcUGzx6SyVQ2cbjVngSczcanB7cSdCKzGdCI2c9y7cdGyYwBdzNSgAy84uqVHcTz1lkVyD+QWXEyTiSzSqZUj3uT7iEXsMjqmS9DPROmy1Xkh8UGYQlg2YbjSEgWz1iEsiF4SsjnNlTD3euHTJuW1kc8Yji88VyTHsfiDsGTjy9QdWyy8f4yVucgzYGQzz4GQnTO0R4ii-ujyLnLgzXQWLDauQW4+8XhZAUbv9hRCCil6KN9DvCE862Vj0G2QJNMeVeIQjob1G5O7idcRyS1iXSTF8ZpyeVK2z18b8EBTqSDCUdVS98bVSGTGMZnWcfiWQRTDSqrhyTXAGy1qe-QSPnfjEwY-jB2cwz9YbcdMwT0CdlNkN3YR-5FDqkT2Ln-jZ2VbDjPIASMvtIyl2XIzDUQoFZUZuNxaaozYCQCdd2ZaiJKkgSuyff5UCTS1r6Es9VHrHyXWeuz8CRLTcDt9MQ+edTP+toyyCXoy2DpQSzhOHCWmZHCTGS9StuTME2PiwS4fjZMuPu4S+0gdxMukxcQ0fVZNZoekDWaPy3iQOj7qYtYZCS2w9UfITuqYoSM0VFN22ZvjI6Rad40crBtCZW9ISI+yKIBLVDCfYywORXjAOaZtzVrYScWcqd3GYp9-2VVzvGSRdfGS6sOea4SqLvoT0OdXDqObXDQmadT6OdBCW5vByMeohzsiTdNwmSEEKOQNzm6cEy61klc9Vvkz8OR4TR4fOikmbRzSOXNsMiSzTbKYyz4BSdS6OTZ9p0Zkz7SVOyvGhvCLzD-VY7NiTpoeUTu4JUTputUTLONx9Orh0Tj0UBj6BTxzv+d0SpbsBiGBShzhicfTmUr2TaKQpouBSxywKbKTISWhjNrmO9mrlhjmpptTX+ZYUEsTHdCMeFjUsbJsIBTGZ-LIZDT0tRi22kcSfMaEkvbsQg2Gby85Ib-YkogdE-fnRiHiTxiIWtvdMQbFcbmkjFIrl8SwyYaY+Capin1iayBljJjCNqRyFMejC5kMpjC7qjdiKpCSIwWS1wSTapzifik9Mfc8a7lNCuWrwKWKet82KcAF0SciS6sbZiyBYKTcScYjHmaYi5ImMyCMaYLkYuYKE8l7Dj6YddPrht9XsT81+MaFjFBZsTlBRMzO6f5ihSWfdZOeMDEsQIieSVsSVBd4iWhdkLz7qKTkVgil8sRuToboOsH7nKT1rs6Smma6SI4dCIQKT8jJXp0z5kNfDtBNqTo4Y2oyfkGSDSR5jwrAWFguYQjhVmRjzSdFzA6d9j4oflyd6kszpsfzsTORAj1me+1YgX4jtmYLtdmRZzdKRKNbwgM0bOXGSg6ZA4ZHgiAnOW0VTzidiKdhpSXaW5EVdq1yqoYFdw1KtsQrJR9hCswVXbov8uuYKzclvd8YuYQi4uUVyfaRO8kuW64UuUZcIaD0UMucyyocTlysRecKcRWjSzaSTENkaTy9MnMDlgZVzz+XHTNEQQyhucnTsJgSya3kSz5KbyyoqUFSS6XXTa0M4i6caKKqWRKKEyFKKBoVzzngXNSJWdyJFuTAj-EQtzZuTUxlubCTunqqKHZNqLBfptyGCTLiducjR5cftzCpAl0juWqzKuBqytQZrjgef-TrRYGzWUrmyievdzJeGa8+Dl-SykUPtLcbGzSkbbiTRK9zQkW7jDeSGVOehi5DUk7j90f-sbuT3s6TJDyUmddyY2YHiAFMHj2uWkV6JIDyxkfnDhqdb06eRqC3Rfb12YYWLk8XjzYxV+NSxRWz1zK-t2WaA4QaCICOMXsKC8UazlJGWLOYWcjGeYLzoeVXiOxVWyuYTWzD+ZWi-8Vgyn9lmpeea3j95BgTH+RLDG+jO5N-kfjGEsLzULANSpeYe1YRrLzRqfLy6JsWL4UeJMN+kijjerRd5BUvjteRijl8GSJiUNNTl+Wrz3yevSebJvT7WcUQd6U6ye8eAdredftuUnby+ul2yYwWIylqc-9Xedfj3ebAcSKbwzV2fokP8eOyFUd-iRGZ0TFqRXy+PBHyEhOWCsKU-cpURONOJlATE+QidA+UKcgBWdSoCWklLqbvDeDFqipKGgTc+YqD8+dgS38XqdPxROyQAVgKcOfcNU+V2Cq+UNIa+QSCqSFQSXlG6S2zM3zL2a9TWPl6iO+T6jqGN3yU4ZwTvRZGzkKXeJXBfwyWTEPy5diPz56WPySNhPz8BZTpH0rITmdnPyReSRSlCX5RgThvi7xavz24SxyN+ZYyBPuKdLea58RPi+yxPm+yc4W4yhxkzy85gtNrNtiz32Rfyd-o4SXwaByXJXWiUjpBzXzjRz4JTAKwuSMsYiY-VimYRLWBRky7PmgKoeYpz-+YQTgBbhDYBYUzKxRgLkxZ-zJ4TgKkpQkzcMRlC+0W-yCpSRChiRkSKmfIwiBTOKr0Szcu6RQ0KiRILtrjQLVJHQLRbv0TBUbBz2BcwLASX6ysIf1LupZwLSmUvDZrvjDyuKiTxpYQKpidrcUHvvCFSakI2pQtLHBmFLt7qeLKEfUL4lj0L9iWlKGVu5iT0loLJIQrNjib5jyYGcSj+rTcXmQXjiScMK48mSS+RtpjHiZmj0HhGjDWe8SHBSJiLWj8TuqX8T3BcvTg+QIVfBSCkxmj6BASd60mkL61vPmHcCPlELqWgulwGIZiCSsykZpSkKW7mkL0WRkKmpf0K2SdOSa8L5ybpRg5hWvdLnuo9LtiX0KshWyTlKTqyz4oljtpdySlBS8zE7gKSyGQML2hVtKqeS1tdpY0L7ic0LqZcB9BhSzIxSSblRhYFDxhXRtJhaILGmSwLj4WezWmXU90hT-cNSU1ib4S1jJOQGTthQMzLrDHdAuQcLzWjQjURQdL+MWcLpERcKbmWvY7SUwT3PnvCysUxCXScz8+OSY9FZYsL2mSrKROWrL1hRrKdSVrKcKeZKcpdni7BScKVWt8yGgTzSNyRZSAWSw8HnKl8kyel9SKXx50yTtATaDJSJ7KcBv7JFdCyaV9TaSWTuIqO1yyXbNFHgjoayQz8tmbpy0bi18uUGz8WyVvotha-Ab0HEQOydvoSwIN8dHlvBJ1Eeo08PcLlwH98YVDPF-2lOSxyavj5voPL1vgTKc2urt5ydDZmxrTLIuZ0DxKapyzKQH9XaZNi-yc99B4iaMDydQ9Ltnd8LSRFdzyTuT5jnuQ53hRi7yexjFLnUczyc+SJYN+SZgUyywIoU8vyQBSfyQ-KnoZU8X5QIJgKXX1YYluKZufKzIKeqLKuCqzjZPBTdRZqL9kC08-eaCh-BkT85MCT8tPNrLwUJVTjefbQiKYjy5abWTLDEz8E3iz8U7M2TqKXXLD1Cezu5Uc4NHF2StHEN8O5Q3ZG5XLQVhY8KEfIUU1aYikNadxJ+KRjFBKQzLiGCJTIWQvK2ImuTl5Tb93AQ7MHcMSyOATOs3idFL8qhFy0QShsw5U7SmgbGT+acKyCRTrS93gZTQoZcyvmX-DTKWdjI5f8zlFVitM8UISw-tVy1ET2KORVizZxR1ThWTyK-6TI5CWYQYxFZALGoWSzvITSTK6WFT3UJ4ihRVn9q-v7zrEVmyqDNJhZnukV6DKPKRqGlTzXOIYRNJIYsqQPKexcIKQFXNzR6XKye-swrqStCCAFUP9x-rayUYY6Q0YebynKTvyETu1S0RQoM8YVBjC+RqdOFH1T7Jabw6lUWg1xf0z8xfNKWhTuLEanuLyOHrzr-reLwxbv1QJagcWGV-EfmmUKmGWBLPeVwc8JcOB0JbRAGwSo4SJpDSCCQOiU+XOy92VaiewUugbqYjzcOZPy6PPNAXURuDhJa3yX+QRy61mdVcAeGSdztBRoWTSL4cXSL4uQLSvAULTaASLSDAbEyhGcdS14WVy0IZbTg5ZhzeAUjTblebLaRXcy8RT4DgaVjSaaTjTRaVRymJYqjvlVNzIiazT1FQCqypRCqqaVCrhaX4Chieir4VXBLEVdZoUpdcqDkfHpypeGjtBY7TdFRHK-mS0DNtJjTvFtjS-zkNL+0V-iggRPCQgfVLL0UZL5aashFaWszxfk8LpWZpCK5ZE13hXmxLOSirsNkdFeFT2tfqSCr7lWCqvOebTBRXCLFKeUr3FcuS+FX5DqVQFCV5VCLXFVlyOFU919KYarfac5yDaQMUFVbIiQ6cqqGRSTzOcXFMWRdHTrFTH9ORYkqk6b8D8WQTjmuT5TchUTK35Qzi3FYwjp6ZmKxRbYiWob4rzgdSzxyHKL6uRNzHVVmdw1eUKYlcjpPFa3TRWRNDxWYCDyBRAq6yUArxsMPTZuC6LfuUWrSSu0pFeZuw3DJqrQ1Sii9WRpKNJW2LiukDLzoavTrZaw9UFQiwt6S+LHWYfj6lQxLT6V5DukB6zUZcOCi+ayDjkj+KC6g7zLxgT1bufHiPRU8ZHuWPsvucGKfuSWwAxU-SgxZJMkGU6wwxSXT28amzB+N5LVQQWKaxRjz51b9C6Yf2KS8dxLg6B5LwTtWLCeWsjTkRTQhxcFKTCfhlwqXbAeeWowpxVmKw0SzDbMVs8iGfH0SGTmrBSR0rY8bfSLbD0qzWH0rYqYwzBlYBKEwW+Yy+RCTOGRtS6ia-iFGWqsswb7y-hjkMA+YkdF4QMTExrMcJGShLF2ehLl2QXyreYOq2VVDTstqsqw+dl5SCVxKFcbXzeJfXynUafDz2UJKoQiJLpaVoSbJToSH2dwy9+U5KjCR+rS2R+ynGTWiZNeBzj+ZfzI8dtMAObfz-JcBzApS5thxc2jyNR7ye+ZRyLJaoLWVZZKEJVOqymf4SYpYgL4vhFLCVeozMpeRzspUZrO2TEyeubRycOSyrGOVEy7NVcqXFSRyopbBC4Bb5roiblLSNV5UuBTVKyrpUyuVbLSSifYd6mbMTuOSnc5oM7KwQgJzV2tjKPZXpzVhd0yBNX0ykFfqTvrkMyoHCMyOIgUL3MVFjhZZSrqEbMyAETEUgEUQwbhX4JM9DNFogUKqjOQqFWFUrF2FRdJt5e5jEdmzM88k81rtl9K-fsCKtiuZdrmdiLFVbarStd5znMX5T58b2McrnScRRapSVOZJTFFXzS3aSorJVU5d0QAk0ZHok8KRUZTYofKqvsaCq5tQdijFYyLE1TxsnKRVzXVSiyQlT5LXJbizm9N6q29D1So9vVznFcRzPVfGh1tVGrGcerQuyHGqy6TKK8pf5rAdbpgT9DXSw1c-oFRUNDEdXyzolS3901XizZSGKylRRBq89nqKZWakqNRdkrVWSWqJuGWqwFVeMtoc2z-ca6LweeGyiQXJLzWbuqxemmKvRYzS4GFdCudUmyUxb9z91QjzN4eeVw8SqCj-nVyTudTqzudWqQ1XTKTxSIT9WepKraTTzU7plqJadwSo2Urq2yqeqLqFVS7mN2qDpK+K+1e+KHkYxLwuY8yR1dZix1TUqvxbbyvNcfsZ1dSJ+xXaL4Ue2Lz1Tci4GbXjntWWy+xa7qM3O7r0GRYrMGQf9aeT7qW8Rrppxc9CuRVTKyGVBqndd0rxyYrDaOEYMVYb+T5qe-9EJVVjWGX2yQJf+L09eBKR2fwSYySRY3YQzTfjmoywmURLxApIzRUc5hxUTChaNXRLcNZOMTdXIdxwcRqmaZOiK9SUd1vAey31f4Rj2Z7BDGQJLAyaYykPPVJ44b+l72aLUUqbvy1slJqD+Ypqj+bfz3JQHrlNb+yM2WfzfJfYSfGQFK-GSvry+RtLkifFK3BYlKWib-ziaalKEBegLwtatS+pSVKq4QC80VfijUmYFqfNR-y0pQ-qAtZFq8Bcir0BeTTjNSYCqpQxyotZ-yrJTLTFQY1Ktkpxy2YrLKUtVZgh9Su1W3MrKJFisKfSQA8fZZsLiFYVqZOTNU8ufRcTiX5q1BTVqoyaZTZIY1qSGM1rlkGAi2tW+1GFZL8h-maMHcGZzdIXsygWVZzh2r8LRISR0ARYdEPLr3KrIedrXOTNqbVZ5z5tSqqYRSTiXqv5yGavrK8YiFzjhRqrpdfPL3sdSLrVR5ymxRoqqYKoq2OkDjiRY0DSRcRtyRVAYNimdrlDfvLVDcHSRDTdrUUHWKTFcyKdRfZTdNWeDHta9rPdR9qRWSnSfVY4qsBP9qsObDq55bIrA1XSzQOP1zaWW4jQdT19ZRZjquWcjqEdQwy8dZKzuqcKqloTaLC1QTrNGgaK4xU6w1uRkaNXpMRw8CaKIjbtzoZBaL9klaLckWkjnZJWqoSg6Luek6LyjbzqKxJeqseVTqukR9zGdauqd1bOqYed1J2daXqfRcHEQxcqz+dQDy1SmiZHRZdzQeUbjPRXaVeyrFLadazr36emLfcZmLD1UAy19ajzo8Y7qqjV3sITiHqzRRWKr9QTzE3HOYbDTFlaMRTyUsS2Lf9tvEXdc+qk8Z2Le9ezyH1ZkbnODeqi2ZpJnjWIyxxb+rQ9Z9pw9Us9I9TuUm+mFNAiI0roiM0qsDWfkbFXELo9cxQZYRLruudbEDxYijUOMijZdQviteZiao1CviFlWGDelUnqO2biUjeXkrd8QUr98UUq5-gTCrdQ7ZvxbbrKvCftU9Wyi3CS7y0NW7yc9VwzlifnqoijyiCNdodW9RwESNZISWNb7D+IFRqo+TRqY+Q3rIJYJV4+eodGNcsrkORaiOJf7CyJQN8KJdnyDvNRK-xLRLzDlyi3Vs3ri9cwCOdaXzWJQ4dIAexqBynerBVAYzT2fAb-Zb7KPXkJq9lTc5xJW-RJJamjpJQGi29XTUB+Zc9rBVSLXifLqgzRek1+cJq+DbpKZ+S8Fu8dPq6fhFNHjEvyCTSvzkWaGbnTbezT2cVDZlDGbt4Y5LHSKNMN9e9qL+cvrHDThdeFijzXDX5K20dhk99WdSD9UUzD0YNLwaTujracSqYde-zsmSAayhV5rUBdZrAjaFrezbESpwbfrQBUEz39U-qOVS-q-+XirRzR8rKpRObtJQOa5pUUSwlexzcZXlSKBflAqBWt0OpW1dS0d69j9UVLT9UwLRpXLL0mWw0eiZEg+iWNL0iRBiZTFUqxREQq7dAPrl9j3KwMeXd70kkqZiUtLN6CWBNzY5gpBaNoX0cFqpmYUDOhWFiGhSzL9pZfrdiZRjNBTdFrmqDRzpXoKvmgYKahdS99ChfZkRSoDF5RdKn5Hq1BCeaS1JSRt7BUnVHBXczEWoYYU7kyciRWls5MWzZQZfncAhRDLwhUYAoZdEgYZVpjuMfDLcZNELQGLEKo9da4JVp7BO5dB5mUWiTMZVNKcHliTVzezL8ZT4aLFgilIHIcKaEclFx2jCbfhK0LAseiLzSXUKmZeBa7icySh3qyShZZzL8MVcaNibzKILfzK2ZepaBhSKSRZcMK8sXqqpSdtiGjqqbRbvKSX7kEL5ZXab4fr7tstYDLuIWga-SZrKCtfaadhd9cusYiL-mZhbQNm-YTZRRizDZdqaEZbLrhVpzlmbUgXzUrTIER1qMlZ-ZutemVetYq8TVdZyjhaGSuDaxFk8qE9+DWVswRVtreaVHLDFaIrVVX5y9ZVFbaijFa9vs2asOlpbmEZ9j8ubFyHleCqhuVobOgTob7hKlz9DRQVttkEbzVSCLerXly4ccIb1DQiy0oUyKnVfYbzFcWbHKaS0TEG9qQpWaq7FY1yPer6q-tc1abNUGrycTIqAYajrC6TGri6VEbhuXdbodQDrbFeNyYjTyzcdWpaVRXmq1RfNzgFdkbKdWVSfrfqKwuoUaTlaiRZcUUarnIkiDucriruSkbFEmAYYNdUabYsMbnRSzrGjV0rCkS0aSevtCnud-SX6X0jUxYsbeja2CazM-S6keurNaGja5jUer3uDTawtZ0jcbRDyeka2bexW-TYeUHjljbTbAGTmK02dYT19VHiwGXcaIGdBq5YXfTdjSLbK2ToyJDWjiqxeWypbbWLjFWcaAWrsi0uWZbnIjcbnZKzzBxd2KtrVfMjjSlM5zO8b71dWaLYd8acGf+r8GR6r5xYuV2Cdv8wTQPi3JNpYwrRCi-5Sf84TeNSsbRPTp8Z4laCGiaDtaZbzxWeK15blI4NUrDEzQHKiTTazd9k+LTeQ6y6qRqQlxfqaGNdbrz8WRyVXPbqMNWnqOTcMqlifMVCpVhVkNRJqyPhASMOdBLeTUgMiNQKb29dOz9NYWCRTZKAF2eKaJUZKbdTdtTawSyJcJc0dk+UqaECaZ4M+XEJ1TUNVdUc9CdTZwdyPqUqDTdAqjTaXqTTTuy1lWnyUED3ryCcHC6+SuDeNfxzFZUcrBNeDbnTftSIzW6a5XB6bTlaCF+0rLa-jGaywak4dxMdyaBCf6bTDYRaG1fPTY0RoSbZVGKxFs+kU0fbbJTovzBrHQzk9VfrJCambN+Rmbt+SXaczbxRpNfmb9rVvqzCZDJPjQ5t1jeWa4HZprdyiXCqzfrbJFgZq3qSOaoLSFqFzb1LHNXhypFWuiVjUhzLJZ2bGzX4TnNWALDDbZq2bSYDPNdQ6EicOaoOXMbr9XJMhzbQ68HQw72zQAa5ze-bOHaAanoXFqVzV9ayVANM70RhjmrtubeboZrf0e+iiHa+akpUeb2iSeaEAWwK1HZeaNHRZqJpQrcJLXkF0ZcQ6kpJrd+LYExPzfbKZhStLDOIsT1peBKTLRiaNbclj1bfpb+Sa3DgLeVgVBYusXLecaxtVxjQeMhaZFCq1CSXdKcIiSS6ik9L3xpxaZnvhbIWrYLBMT5izWrx0ispa1fiQlKz7X3z9zRydl9iM0QSRxAmLdk6B2SEL2LY7KYnWwyNggiS+LQLKKnVGRxiXG1xLXeakDQWbMhTJahZXJaOiqE7SZeE6HpXzLuijU6bLTTLgdSGo6SV0LmZfpaqtfZiOZTgag7QMUXHYyS+Sc9KWSXjKhZXZbDZbljlds7SkYh7c9elAalOtY7YDZMAfLW0zmnaK8UDaJzdVOgbkGhrph8UVrhIa1b9hbIajhcbL8HZ47cualj+raVaYWalaVaBxy7ZU6TktcxbCEGlqDlTViVdchAvSTlrUDaF8Nhdc7w9ENS7nYMzJFSHL57qdLateCKtnTtq-JqmbEySrxkyYnKsvkuFMye9EDwK4EMLZnKFPNnLZHsWTpHmHlC5TV8qyVLBS5c+0TaQ2TCrPgqqKexL9ldYx9iCJam5X19YhK3LC3sRLuLaSpyhu-BnzeN9+BUOSElYgih5bX949UbqdJePK5Lcfs0ItPKE0bPLhnWJT+FQor6rQYrsHFaULycfL-SlUc81nKstto+T2VuvKp4i99lRn-qvQjKtzXTUdLXYBtEdFOTXyWtasziBzUDt9rP5TZSL9e-Kofv66W+t-LBOS9a2lWubgbbj8C1caY0jbPAoKfLbVufG7OnihT6oGhSyFZhTpnvzYH4Rh4O1SSb4iNT9BdSUrszdpyiRDgrK5UuJPkEhKEZWipxXbM5JXXAqGKXz8a3aK663VWQG3aQqogTQbOKZ1rWXTsy2FVrTWDZbShKZGoeFdlydXQjEBFXoraVcIqg-kHhVXUeUJFURalKdq65FToq6tRCKlFbtrhrftqvhcoDNbQlyLVcZTNtb8z9VVpSVrUoivXQ9qdrS5r4El4yNre6qsHQn96uUn8q3in9+RU4qzrf2aOuYFSerSDqPKAmr6xYNyxufGh-FSXrf5cLb4cDX9Eqb48szSLdRDOjqMqXEqjxdSNn3dNyyidG6QQX9bUjVh7kjWTrv+iTqB6SgqC3brrnxfrre1fVSlXbF5p7UCd3WZUqmQfRq8CX8ixeSfbKqI7bPUqCj1xYSaKcu7ax8Z7bG2QiaLOuHbE9aoTAHVDzGTetTmTb2yfbmMri7Zyaved4FdqXMqkZC8N5TSXyotsKbzTZdTNlaZMniDsq7qfObuXU3R3ntkwR9fkbDNXQ7mgBcqvqXFKoWVaqkrUtbkoUDTMVYyroVcyqWHZgKZ7fybyUoKa37ZkS-leqq3NfbSblQ57PnbNrLDQoiGVYxs9AbTTYVf-qW9cIz7NfQ6yHWwbpVcF7kzRirBaVirXlTiqGOVObEvV8qCBRqYWzRzSD3WSq2zd+CHaei66rfoq6VS57svW57sVXF73lXCrYJeyqCpZyrWOcuaFHbyqpoPyrjPfaDaDc8LuuHCR8reUVCrXFi0vdTyIOlor93e+9CAY561Dc56xDf6qltYF7kXQobqhXnS7rvIrdVbRtz3ZZT8RXu6SVQXiKvbu7qrVcyLteF6nPfCziuatb7taQ5b3VZ7HkW6qrFYCbHEVjreRZ4bP3d4bv3YG6LrQvo13T+7S6dGqodVZ7prWEb6WU9aHXdHbYdSgcxxQ9a4BPyzqNEj6vVdjqs1Z9bzHZI6iPSkqEbbJQU3QVSMbYR70lUhTi1arjEbTfTxbVWq-oVdbPmfN73MU-aFdUGam1e0YvTTXaapHJK16es9SPV2ryPZAlKPUnb+1ZH0ylUOr-SDwLLdRJ807ZOq6TQ74s7Y+qF9k0aJbXOqExY-SakQTbKbUTaFjZzbl1abiNfebitfRNwGbSD7VjXzbj1WWbRdWerFbRervbVPjbjcca3dWzyPdYg7H9j8bkaCbbSbZN5XveXDvFdzzLbWHqANV67vfV6DQNah8DaMqLoUePpY9ZNT49TeLI7f0r7-vJ687fY6nokgck-ZMrJ7elL8NUXrvPUl7iveXqZ2a27rYc3aa9TIzHYeAS9TQOrmPep6k+duytPRIyLTbvsrTf3qG5bab5haZ6kGi3zjRWPqLGQnDJ9ZmaS3bYzkLui4XffKdzCWbbiLsg7R-UXCtNbvr0PaFKHHew6wtUKbZpSuirNb8qTfRQ6OzYI6AvZv7RRXGcd-aV7TNSZr0pZ-rV-ahyfzmcr+Ha87r-VgLADT-zymdFq6pd173lOI6DPHs6PLaB8gXQ0gQXV0AXUW7LTncsLVZWKdmscFaHTQ4w+Trc7sDcVrJFaHThZhVqNBVVq1nWi7iDTJDo7sYLyDWlbbhZYZVmYN6axiEMRvQswxvQO6etUO7EuVicjtWlthtapkfhQYqLmbKqrvQHTzDXCz6RQh1xDc8yVtays1tf+7tVTMyMXdtqGrTu7TtZ8KSVUO5KA2CyzVZSK5VUwGlvRYblrfd6r3Y963vU9qXfc4bXintbP1W4bDrRLFq3vaKBRewG0fUDqeAxw7pRUziaWRDqwfWYHY1YYG4dW+kPrSYH5Rezig9RYGsBCj6RNDYHEDEphMfXEaJHeBTcfXzj8fdWR-AxVT2bVkbCfYqzifWLaada77F9tbiYYVz7BjRzaejWAcOday9E2eBAZUIb7qbeMb-uSsbebaMb+bXmLrWWLqx6bb7oGfkJtWUobZdfWrmfY2qtbWz6oYaoy1dfJKNdVXItdQ+LXCHHayTWbzZ-sW5t-uKRaPS10zdQx7PWdUqpfTSabdZ57aUZsa9jdTClfTT7r1bMHgDrranjRP6k3Szy3jX7ri2QvqRxaWMLbf2K+ed-biBUH63KfEb-QTHrtjURgRPe8J4-Yhr6UeybneTJ6C7ThzxlUMqM-WXas-XDcYJYV7J2Zujv-VwyRXcX6GRNRrW7SW86NU3rU7fiqOvcxyyhWxLF7cqarUSvbm-fainzfg9jna6iu-WYye-RMG72VYzxNYoTh-bopp-Z+zx-fP6-JSLq1g0g7KzXPkyQ9p9LPbw6PHbf7kvV-yDzREyz9T-qAfQQbj-TCHD-T2bOQ32b+Q4Q6l0SY6aHZf6gLUyGuQ6f68mV-rkpXyGCHXZ7oOUeiZQ4-6QDevywDWxzSPn86phSB8UbsDKOEL-6TPYTZw3WU5OIec6vZXa5YXffCoA0e0ZnbdK8DThbnrUpyiDT8zs8qQaFmWvKgMWXKZWtQbVIQZymFWT7iA28LB3SwbyA17T2DV87gwvZzARcxcZdgwH8AaysL8otblvXd7SEf97xFVIaXJjIa6cnIbURe8zZ7tdbTDWbLZAywHHlXtqRA0oCcHK65dDWp5JrT+FIfQFTjDZd6nLu87bpUmG5Ayt77VSVylAy9rXimyLN9eVyXDR97AfdoGSodsCNcfoG1vW1yHA8KLjA+daZrX1yYfaEaGw8EaYfaNyjDdEanAz4qsfQM7vrcEH81Th643Xh7xcYDah6eEGPgBChTRd3670JDb9jXtyYbZaLDufUbAgwtwhPZqyw5DkGZ9vDaCPVEGzuUzaH6QzrVdduqXuVTaupL3st1c9y-RRbhjfYKH-jZGK-uZ+HJjYuq9SoMj4ebXSZUmzqZjRmKebTsq1jRSHig1b6HfbfRLg6m5seUsGhJNSFU8QnjrfXEjTjfbU-HVWFKeRrbzvRazxqJsGnff7raQ5EG3fYWytgx8bKQwj7nA9xGl3gH7rbWSGu8SCb2PSuK7BIPjBqW1IR8Rh7+PTCiFefMGUbciaZ8fEqA7Qz6uZSHadI8AjdebH7aGQhqO6fhTY7Xaz47T2rE7RbzqPV77Bg2pBqUVMH-WX+LMNdJ6gJaybs9c5Hn+RyitqTgS8NT7yc-YRqAlb57a7WRqAJUX7w+SX6mwLXrQCW3aJ7R8HuRrKaxxjX7plcFGHNZ3qWyTD5B7UK7nUNqiqJYjzx7dIcplR2VRfUlGe7RlK0o9RTu9dXzONTxLX8HxKYEOiGd7Y6a97UZ6XTU8EJJcfaf7YZqZJakHLep65B+c3ZgPYQaag8Gbmfa-aD8s6agWGRcv7Z8ipJafaGApFN-7UZH6zc-7rJX368Q1PrB-ZJrcza+yYHZoHCzReDdo7JryQyeriQ0Bz0HSBydNTsG9NaFHazblLYfT7lQzcqH1-al65wwKH5QwRLCPio7T9XfrX+R-ryVWOaCpcw6M7U2axQ4HKvPZKG-o+Oanozw6l-UA6Jzjv7apZ-VYteAb4tb4Gc1MJwNzatKqidGQaiRA6BGseaGzcDHWjKlSOBbo6uzeeaWVLnQepQX7WQ0ejJpU06gGG3Z63Xy66Fef7EMZG6VrotKrHdxyYwL+aLHfnadPo47OSc46GSWeTFndE7JQ4dKNBcdK4LeTz-HfgbDRVy1lWqi7YQJ5FachxFZWpIUMLXDLYnQ-aMzMNGV7OdLknU4LyLRSVKLf25qLfD1aLTncEXsCS3WqCSVMV5ai7SU7NMWU7YSTpiEZdXcDMWjHFmu27eXfaDRLQ06FqBL7JLTjK0YxULHMR07ziqrGjcurHP4cvc5QtrHrLf6Dshf4aCw-rGuFSLH8uQs7IseHHYseyTViUJSxnXpamSe47DLSs6jro6HMRaBtxSb1leaZLLisY4EP-dMLAXUU7UtQrLDKgAGstcgbgA7ZLQAxJzwA-XL2sYi7dZfCLHne1avCiiK0ovFaXiUWGbvdaTpET872BV6GX2vQrBVcN6kjbghAw4wa+KWQHjVWoraA8laTBQRj0QpVaZVRO6vLsud9vVu6sXbJSZEIu6tkRmGERb-klLVPHjcnmGfIfNaPnW2GSw0NbhA-szRrclzxrSSLS4-sEj3XNaouXJz54+2GUw5ms7tYNH1rV7sHDVdGnDc96NA0dHccW+79Ed5TTrQYGAPZdaa1TLqQfeGqbHFEiIfQXTIdVYHIjfgmyKEB7bDRlyklRTqDwwT6jw-4AcjfMbydWeH1uZEi8jTCFtuWDaneneG7UQ+G4bejbWnraLiIxs5UbR+GHoU+Hvw9H65kUhGwI+r6KbQb6vdUkHlE-jbVE8BGsgx-bvvXUbXoyiYLykrxoI+9GYg97iubahGw1ehGSbZhHubYYnYI3+I6baaYBbRsaoPUbbQvpImXje9QyI3pwKIy7008b4mrOMra6I6ranMuDiqwsxGKfcow2IysHnfZSHXfTrauxasHOI3zDBI-76-jYH7E1cH6heax7Oo1BgOPRLy96Nx6kzSjloTdj702gJ7lI2UGr1b7aVeZcIaTjgCnHcHb0UTib5nnib4NbcHjI7NAddXz7zIxR7LI8UqftW1TbI8glJg0THp1U5Gc7Y8HXIwXa2TR5GK4cOzFPXhqoaJ-jPlb8GhQyyHQo4CHwo8CGW7XXqYowVHM-dyMcJSVGcDnX6+7aqRECRqih7dlHKJTny8o7lZwQynbq-esnmJcyH0NYX6dk2xrOJZabqo6CkbTWiH2-YJKzPZiHR9W3yxJW1Gj7Yj58k3NHldYgbGdVfa3JhRaC9VS4VJdDimfSNGF6WNGz0e-bJo8FNZ+dGbNo8bw-7YXYAHTx6NCj-iRHQ7q1o7ZLrGVmah-fvyR-Qkmx-Qg6WU-J9XEyg70Lq2jSLpg6UE0-zFk3CmIfSdsj9U7HNHcVLno0kTabVv6eQ9DHQY3e7AlZV6pQxPCgYygLv9bv7wY29HGHUgLeQxv7NU99TFQyUzuHfkSn-UjGX-SQLTbq06Ejc2xKBVjHqBTjHaBb17SY4TG1UyNL1HS6mu4RTHFHdTGtk+Km2Gjeb9TAzHLsvU6EMUIKI-UVBLHQC7lpbzG7U5zH7HYLHbQ8LH1iTzLLjW46lnZLHbydLGRsV1l4LddFAbhtylY0xjUXV06VATcTGgWmmJYxEKrBU8SmmR9K4afLGIYll1RMWk7-pRk7e+Sc667Tk67CHbHcbYxbZhUS1tQ6ELoSSFH8LLU7GWF7HaWj7Hppbx4xLcHGsZUJyw4xUnJ7rJa0w8BaSyCTLS0-NtSSZTKdw+VJU48D7oLUvji4xZaJnXnGNLVN79Y9pHk0-M6xY1E70saNTbLeaTRZSMKnLdGUXLRyNI01xzlpYc6M9VvbO42qSOmb3G1hRaGrnVaGEXdAH7nWPGZDRPHoaG-G4rTf6nQ0Njv4+5zNbYHSl4xNHP09AaHZf2ncFQaGi9EaHwXSaGznUBm8taCmpObm6IM0i6V3Sf6Oint7N3Zi7BA9i6Wo9lRMrGzEE5Zl81vMnK7sFmSs8geB5HmIgKXXtg85bVIiybnLaXQXLEagy6lHvdBmXTNx2iGy68Fa19irNRTZEBdBzcc3LyJd2SSjqpmjQOpmpnh66DXMqMx5aOSFXSPKDwZOSVXaunI+hLkNXQOTb5WnH6fad7sLdO6aVYd6tyeeZZGba7N5fa7+tf5t7ya662VjKTIfjE9LyXgpkJDeSz5c67jyacyrXUFm-vnjYS6T66QfiQQQ3de67AU99j1QlmgKZ3ylZflLGE1wnE3fA7-rQVmTw8m7WE1ndVmqhTYFcXYs3c88c3daHQ0rHLefSpQi3ccGbGWzsWXRW7X0VW7yRF8hWNZiJ4fHpn6KYK6y7N8mBs504hszlqGFb27mFfJmSAwVa9431rHMqO7uFefHj3dqrVyXq66vXO6748uAH4-X1606Q66PXT6adXmVlOVSr6MwIGDXfO6ofUaqls2or0vcd6mw-N6UAy6GZ3W5nGrdlBaIwEnQhVTFVA2gnyzZgnK3tgmTrROGfOet7iEyBgD0-lLQPd7DEfTQmBJuB7Z7ZB6glQo4QlcPLcTeZnvOFEqezKmqj1Ch7UTe38bbWjHklQEGWI4eG9w79bloeArKc9xTdnL0mvmHrqBfYMnKTZL66QQy9hgy1SdvdVBGJeJHZo5JG8k25Yikw4JXba0rhBdLCvbadzETS2yDI22yuk9mr3I9MmXI6hrgsXJ6Hg24Slk4VGTk7MrWo01RDqe16mNY9HLk1ACXiHp6+zLdTwafvbgU8PqwUxZ7cHW99NuoZD6wwqHpA8Criw4Vy7VVl7nlTl67NDKm2YwV7DTT57BbGbDX9f3Dl3aYKMvbGEgVWF6f4x7nRDU8qe5AyGMKUyq7o7L62vT8H3k-n7TFqVLEaeV7JgfdHKU8NnGvTF6U87-q08wl7A83n6-gzHIj-YCq88+DCC87t6N3fwH9XfV7PAYnmXlb7m3lf4CA87n6ivdXnj+hNHiKdx8V48Sk14xxSCA5vHs4HNmgw6QGQw-vGww49nDsRfH4w9d7Y87iLPc1ch9s7-Lw8zjEtvR8zTs3OE6My3ntswarwE0VaHszN6yw3N7TvdNq7lbd7WA7dqHVQgmqpkgnNrfyntrb9mq49aDTg9yL0ffomHFb96PKNvnXNX4boc9qnPvSuHwfUuHf3dD7wfWuHIC7Qn3rWlmDrfXSkPY3SXA196vA4fnyrgpHc1bTnCdc+GiU4QGQg9+HSc6QXok0xYpc3mzafYQmqg4HaDY7UGX7fUHuyh4KI2UinufWzgGczmwmcyMYTDn0GgLo10lGRqrh1SMHR1Y1TT8fZGJk2TCr6TjaZXnHiQ2XIWw2W0bAIx0af6aHEMI-ci+jUBHvubon4I7ImHE1kmhdXBG8I5myCIx4miIypHDETAzYk8kn4k6knmeevxbC48b7Cx-mnkb76f1Rkm+To4ncVUBrz+SBqjpGH6fFOGmTxEpHdxdQWL-rLn9efr0o7Yqm1Yen7D+lxb9PI7z33BrmhU1yalJfbkELAbmFTWZqF7f1n52XsnS-dHywQ1KasJVX7hC93bzk8xrjc436IPsiH17WHDN7S7Km+WRnd7VeHRJXx9RNVvyFnqWjCQyeD2UySG2Uw4XPJQ2iQGYdGlNRprqQxp8Ri4X7bo7-q-c5FK5U8OiFU-nTH9TObZU2zHuzXqmYcwhnlU4DHdUy9GFi-v6vpsgKu4eqna873mIYx7jZzXKmmOVSm1Q6I6UY2-6Ssf86v055a9Q95brcwgbsboBnPZSAH1ZWAGMDY+bRcyPHJDVbT7mfAHzzqzLGQ06HXs+HK5mQ1r3Qyt1PQyy7cA9WMpfJPm+3TPmd4+Krt2Cd6KwwNrTST06pWqNriLbtQJtbTgptWvmUM7-HN801a8E8CzOA5mYP4x4qT3RdmT87O6z809mAE-PiBmqCyM7pIGTDYwG3c9Am6S-Hm4E8-n6E6-n0ce-mJi4vrH3e97ic7DmGuToGP3XoGv3YyXpw7VDZw5Dmo-SEbMC1AWqE9-mAY7DnWWcVCX887nQfY8DkC-dqKE4QY3A2mqEc--nsC9zmEqKPj8C6T6FWSPSiC+QX9w9TnsfmeHyfV0avcTUnmjSr76dSoWmg0zrr7TqLRQTr7Pfd6a0gxRMMgzzrQg3zqZEzkjDC6b6Cg+b7OU5b6WC2riwy0rzaC4oaAjVpG5dc-aWfYWXXUgCT04hwXbdoEYrWWYXtdZ2rGc-z6+C9SDhfVPbIQ6brRC1znpc-AlRk8TCZfQ5HrM-L67I1sarC0ahtQUEmHjavaOI24WQI0JH6eXEnFy-KXdg+bb0kwcGrbQLyxIyEWJc4J6kbdT7uZNcGs0Qby7g4rmmTYyjZk6n6Ui-4k0i15HWxtKbuUV8HK7XEcq85snRGYhKxs4UWy9CCGDk6UX27T5GIQ68moQ4bnKHfkXG7Vcm1zEiH-k9aaT2UCnG+bQT8tYwiOi2GaC0bSmxNRtG8Y2bB+i5zhToyfznGRuXro0g7TCyRWzwSIt7+TqcuUwEzF-eFK39Q8WopSsXyE+sX08yIyqHdIWUIWw6IfggWPk6qnzi7KGdi4xW+Hb4aoY1sWLi3KGRK7CWKpQI67ixhWB8459zU92Xt4VqGZZdhmNHe3H0Q13GF0-5asrdC6tSaBnyMw1mnqELHIoVwGaM7-CdVXVq1OUiWNOR6GPUhxn+dqKqBVRPmsRiQX+djiXTObvH58-dmww4fHesZGGRMtGHeDZNpns7fm8EW5ziAQ-nSw1vmrMxhyKEYaS2rUiLJ43Ms37KyWtVYWGoE+vnBrfSX1w7NaL89oagEwcIJraAn6aufmqSy+9sq7SW481YavsyEmfs97s+wwWbLFaiz0E9oj4fVgm+RRqW-vVqXDCyQnwCxG7Yc6QnI1TdbKE2DqXER4G6E5eWl036Wqc76WAbYPSyswQX0jaDajRViHrw5eHceUIm+9bDbFiF+HKCy+Hjy9EGIjJmWKU5Z11E3TrXwyWLFfar6AI9GW1C5BHibQmWUg9oXHq4kG91WdXSk3EWlzTX19C1mXDjWDzfYoL0kxRAXHC9r7kg0vsK4nkGcI2b7V4idGxcxTDqI5YXiyy2oqI4RHduUBFKI6RHka6tQGq3CL6I2raIk1PYok+InWI3OWBxXYX1y9fz2RVxGkky4Xqa2pqb+XsHtyxTXDgzNHEeUOGh+lJGBC4AJBc1a1hc3ypITZuKPS5Bqqk+EXrq-uKc+H7ajenPj0TUmmsTeeK2k+ErsUfiaxPedXQBtvi2yzwWOywbqqPfB6Pxb2Wui7SaxywicGTUhr1czeWVcyKx5k0rnPI4Bbv-vRL+4Tyb-I3ybPy0Hzurl8nK9WKbiixKagK7FHK-bocEo8qgqi1uyaixoyCi+sr0+Tcmso1nyR7ap0x7U8myi0H7hyyaj+85snPk-XbxGR9VKoxxqSjbVGeNR3GUK20Wmo+hWrc6p7WCe6bYU0+X9K1k6CTm5cfS2imBo9KWMnpimqy-WmtJXimgpkmjCUxJGHa3WNFuAmb1a99XC88yHqU5hWJ9etGB-bhWW0dtHnJRRWSzVJ8v2bMXJ-eRWaa-2HV9dMXnCSvWbo-RX10QvCV-camWKzAWTSxsWqU5xXXUz9Gr-WJWT-ZDGDi-JXJzTcXpze5qsBWcXp4UJWji-qmXc8v74Yw-XmM8A6Wo+3iIDbNW2bq1LbHbI6HU51KnUwNL-g12bWifjH3U7A3TazGGf0XuaxU3o6ZrgY6g0zfaB4MBHBBfGiPzVzGo09+aFiZIKBY-SHE05rz6SdnHb0zunRK5iKjpdmnfHToL80369C05EK5IqCyr4oekxgRE7G07nHLBRzQ4nTYKNiYk7YWp8SyLWJj0nUU6qLVWGaLVw6hmrbHFMfbGCnThmMNW+jpmqfzPazf4PY6K6J09sEUZRbrpcDpnykbOmOWvOmIXVJaz0wMKo43wD6tS1teG707LLQZa-MYLLK4w5nULS8SdLeZbU00yTJnRlj8ZWZWi42BaT02VX70wdd849VrhChs7Xdpi6G40FnMM-s7W42KmtK98XYXjZi9K2faLnYQ8gS3C7IA+BmbQxFakq487sw887p43sWMnnPHY85cLoKOhnHK316MYJlbXK0N6ZswGHzw-NmJvYtnCq50CtscKtbOQzduDWfHKS6fXSItgtarWe6hFdyW2A5OHYRS1aoM8lWnnUbK0ohlXa1bRcWw7DiaqxvmJSxd7eSyhsxrSVWQE+LGUvTNapA2s2VDe7mtm3VXHCvjX8ec97mq7A6Bw+oHAc51Xgc91XaYWDnFtVOH+q1DndSzBHrS3AXjS6xWbESNWK6c6XXUNNXuk+XGo3StX8PYdXiC1PnhcQGWgbTC3jwxeGBExtX6CDeHBE8Ub7w6UbHw+CsldQom7feaJTEx-zdE0S2F1UoWHuYmWOff0aqUiBGrcXsF3qyBH-qxrX3S8my-q6S2JQwr7Qy5GW4ebk7RRTYmXq1DXdriMa2s8YXWkWvXntjMHcazmyIizdXvdbK3BE1jXGq5LaMa8jRvswTWwk-jFiawcjWfbaL6awuXtgwvXP8zjX1WzxH2I8a316y1XA9S8ivC9TofC-l6-C75K+c2x76SIUmITaCWTXOUnd05Umwi50r5W1LXV2DLXVeY0nHc7M7dI4rW7GFeK18WrXcUbEW1izHaN6WZHugwnaKTbzWqTeMHVo+Mn4vRZkJy87GFk8-iWTXMmry1J77azIKcNS+X38asnvg5Xn06x7XQMV7Wu9T7XIo2X7dbpoNOUR3bsJV3azk2HXFTRHXoKxlGY69qA46wuZR7Xnyk68BWnaz2WwKzkWNPdhyoK9p792VVH864CnqCWk20Abbm+ExCmh0t6joU7B5q6-3Xuo9oWGywpLb7UpKm66cFLS-xi260wXPpZ3Wd4d3W9JYnQDJfDrf7QtGyU0tHDUytHja5PW6U-iGjJfhWbHUuXTCUWaQO24yp-YMWzo030Lo7qcRfQ+65i3vXD9ctGinRg21-V1bhK0NW9i1cXFK6ESvo2yGr6+KGb68-WUcyqnDi1Km7o3xWs84Xa-UwR2eK-vWf6wzs-60I6AG3inh85qHpLdamMYwgikeDQ05HdhjsNb0TWVD6nvy2h3v0STGYG6h3yY26mdHR6nSIQGnXG2OmoCfg3GdoQ3EtV+bWVD+bY03+byG-bnIWlem5naLHeSXenLK2fKs0-lyc03LHiLQE7FYy19DBecUS0+p4SS-h0KZb0KdY-jqa0wRaY0Q2njY5I2W03hYAZbXWO0yOmgSco3e0w7HAhZ8WC2xo2NMVo3G2zo2OG-eaeLcs0DG1OnWRMY6JUqkLDHUsKjo1amU4yum+qzA9HO9cSt05E66G8s63G5UKPGz7dahWGpj0743h2v42H04E3KG8E2dpQ12TO0umI48KSn0w5bNndtr4m65bEm5-7dQ9o3gXUXX3SYRmpvKaGSM0FaB48CWUGhRnCm5BnIrSU3X42lX001qmho+s2hDQvGRsXU28U8N2W49+nv-ak3kK5N2EU7pWe4-8W+44CX5u3k2BIXJGwS0HL1VTPHzszV6Jm5pSjvb87v0ri6qOPi6nK8Z4uM8S6MQDmT90Bk1hM5bA3YJD21CKJmTaZD2HObI9JM9-Ni5XV9EqoD3VkEawFM1XKCkL+Wg8KTUqEJSBCnRpm1TVpmWydAET8H2mpXQZn+5UZmLMyZnYPQrDrI3onGiEt94qx2UbM71GUG61NFyYNWqvSpb4YpdnW86vLpdhejjXXa79qr5mPvqhtL5d99r5duSQsya6Rm-iEnXRtt-M7L3Ys65b4swmU7S9oCn5Y6JUs7r2jXcG7PXcl0w3VN276-lnys-JLycywmUW-4BCs4-s5q5j803TAq4ak26RnuhLt9F63yok1nTI+H777cW6Z6y1rG4F1mhO6CYmmNpmCeyXgie27Ee9aT3KFVH2cJIT2wSVxD9ORszZs+EgOm3+0umxem1Vl426SeO71s5O7Ns9fGGMwYqRFXJTCu4hDd81FD6Qb82nM83navVyWL3RVXVi3ddTVW33G86HKm+593IRa33Oww97r28oGQlfc29o61XBw8qX8qyOH33aVCgCyFQQC3D7XrUYGTs26X6Xn-nwW7aXLS-aXoDEjmg85rWz6cErXihjn2k1jm7mDjmDrnjmnlKr1ZXeB3EfnVcgy+WqD4kwmkW6eHre8GWek9rXvZLwW9a0L7me-dJioxzn+yyHG12dSbXW4e282B62ZIyUmE2waZAPu0rxawG3Ja3HqzM1f9Ok8PXYBwf3JPU7zlc5nrZPaW2cB+W3BO47XG9dhKdcwfbGwaEc3kwiqs86J24Q5HWl7WuZdPa1dg6IerDPe-aGoxez2ixi2a60R2MejZ7tdth3c8wt7bIRc3cq9s2OyWDH3ozLble5l7irjh2q7YFHg89DSOQ+mGIS2ZdcETIGxS7VWovR1Emvbl6WvT3mn6xnmaB7h2OWRqnTvZ33-o2fWi897n9B13m8vYBqbB33mNkw23MjFJWyvaSr88+Zdj8832Ps0IGBXcXm1LrF6YVa16K8y4PM82YPRroA32O7uasFXyqfQ-Ni-Q3QbG4Fj3s+5N1c++32VWlYPl88X2RSzHnNm+IOrm3tn2ew-ra+-DT6+6v3By2dnnQwiWDvZM2B+9fnh3STTUVV33qS1oOcq0qqJB-VX4Ey3WnvV-mXvQh3ZS0+67+6gXdEV9rACz1XgC6UPTS9P263g32wa-OH6hAaWbAyC3Jq2C24c84GPA46Xn-BsPPA+NCcC1gOQi873CC7b2gg16WpfqVn9nI-3Y3cl1UayjaKgwsPPB4z6721WX9W8chj22Tbmg2W8Ogzaiug4kBClb0Gt-oIWXHEbXpFZzmQB2MH2cxMH07bm2Ucvm2OE0wa7jIomqW9MatC18OdC2urdE4y3AxRBGPqxmXajRMbsI0H3nEypq-2dK33EwQlPE9OXftTYWKa7er4K69XJ-Opq4y0+rzW8sGqa1a2ma7TW0k3a2dyyJG9y6MOAi-Tggi4W6DyzqYs-l4mZc6gOE9TcGMBwn74i5bWe2beXBcgOmlR0Oz0i8snXy3oVsiyYOCVbQPzNfQPB2y23BQFFHPMz9BMJSnWwRxEPTB1+XYQ2aaG-b8mm-fBWW-XVHUoJwPUKy1ht250WRNVhWeixEreB0eC04VB2iKwpqTW44yxix4zuRxvWpi7ymaQ6MO6Q3p2GO3DGfCUfXQ88R2hB84PaBxfXBK4R2pB4sOtuxmOWJeR3EmccXxzjpsSxznmsx4WPZK7Rz7-bgKT0aanTHcjGNQ3tdIDW8WsMwc7Tu3AaN28F3LG38WoXdk3+456PMDT73t2MGS7BXAGL8ggG4Um93ah--DbK4j2hQjrzl42iXEh+n2crW02BdriXgwx8LdmwwXDmVQHdBdRtJ6ucy1sxAnztR0PCh10Pihwu6Zh+rzViaSWWS5UO6C+WXG+9ZXOS-4Obs8uGCq3n2KyyCy7Kydr8q6c3V81ePoq8mHH89Yabm4za7m7RXnVW1Xnm8v3ACBMOmuV4bph9X3di4gWBJnz39i8NWVhxsO1h9YGNh+aXUStv2xh5sOtw9qWHS+gWBWYaX3DUgZvAynrjhy-2FqzcOlq9cP3+5kqpjUtxfw0DXWjdUiV6QkGGW5uqDofGyxJ5kHLqwSPoxSDziR+K2w8SYWEa-hGay3cPA2xritWU8P+ezBbb21imO6xUaGg2wXEU22rlJwSDmy5Mjyus1mda-0nmc+m3gRyfTZ291aKlQOWMRYAOYR6OWuK45HKR9YpqR-cPrC-b6LC+QleI6bad64iPxxdloAp5a2+I8FOBI3yO2a7uXOa1P3k45H6oqVKOQwTKO4-fKOZq-eWIkrgORlWhqXgwkXNc8cmjymOz3y40d9+8grNPcbmTR0wO-axaOK-V22Ki96zi+bX7w6+Xy8e4wPGoHBXV24hX12+d2QU537jlWXXmM6A6U9uA6CQ0ymiQyGOis8On4OyyPZ65GOr+dGObW5vW4xzMWExxBykO3Wbv21J3kG6htj6werFi2PWcx+-W8x1kP2W0qm760w7Kx-frjB-Q3LpzqnmOxYPpK9cXqxxnX6xxKnm8k2OlK0ubX-Rx32x9qGxBRxbeORN2CM5d3+x5k2+0kOO7uyOOQS8PHKM+bcPnfaGxWj32Pxzt1FxzI9lxw5WHKhj2poC5W8A5iX3Kwi3UseN6c+75Xum2waAq9aS7OcFWeDVVab8xWGcromHrx9dr884v2VUolW9hdBmUq7BmNu0dmhg2WX0482Hzm9oPLmxDixEX5XAE5bH9hKVWjm0mrxZ5Nqqq31bOhyzOkcZq3bmwMOx+0dGJ+082ua7dn6J-YrUJ-P2yKGzPE22AWNJ7hO5h+KLAWyfWSEyNy6J3AIIWwrmQG2xOidcVnre9wmQyxxP7e4i2KWOi3wU5i2tq+RGcW8Im8W6Im5E3C2KW7Un3w4SPcg+HPPZ1dXjq7xPuJ8hGmW-r6dE5JON1ZoW4gz4FtE7oWM59kGY5whHZJ66UuW9yGuI7EGmpgBb+q0K3IayhGBWwLq5J0jzGjPmXEa1+KlW1lQUp4kmb1SnjVW2yP-Jxq3oJ-n3GxbnjLjcmnSax29tbc4WjW5FP1p-HPXjfSOPfUyOvfUMOvjazX250cMBR-FP9y7bakKm5ZRecXC9-tAOWlTLzRa7Cb-Wz+HBy6NQ1IyG2GkxwGqGy0nfJsrW5rKrX0B-G2FR78P+jKSaAR+SagR8nbGp+OqbebCOwh3m2pk9eXlR9bXIZllPYwRqPAxy1VSBy4qXa7qO6264OPo+g2jRwASIo6aO22xhL6pyBXOJsHW0y3O2Wp-222p5XrmDplGR2ygT463FgZxflGbjlrnDa-ZPkF5EOM66abkho6Pl23nXcWwXWN7SDObc4NOeB+XXh0hvEu+W62K25k6+x8lGfTVz3pAjyZ0UwGbtJ+3Xx+SmbAG0+3IzXITiCwvyP2yoS354AKzU9m3cQ-+2cK+NO59cyngp+eC4u26sV52RXFJ7PPYx9RX20VFOsNQ5Kbp69Pv6ymOYOSKHWHRh3P65hOZKwoO3B7DljU0Fr8x1h27p7MPix49PLi7dP-FxEuPk2-XqpZJXMO2XPwl24vUF13x3p99GlsojHmx8pX2s3ZiecVI6wG7x2IG6phcY5grJO+g24GzJ3hO1eavF5LdtHbUuyY7tOFO-AP4hUYdo++DK3YmJ32Y2p3m4zqH0MXzG9yP+baiS4vZBU0mFa9Q3uhX06y4zWOpY9sSfHeumrO4hbfZxPdlY7ss6ETLMXMt6GLct-MNWlFj1+t9a3pc8S60xCWjYxI3g6abHFJVF34U-Ow5G1bGFGyDKlG34KIsLH3dHaxamMK7G1G1Wmki6odEZYiTVmqMGxRBT3ecBF3ie0HHzG9l33Zb5K8u3umCuzM27WlZW6VAHltl3vnjljRtvQ113849V3gsbV3r4vV3XHX43rGy139OxG2CVznHyu1C22nZXGomzli9rBKS4m--MpZfhl+l4DO3Y-qG+Fz8XuWhDOTzFDPvZbk2wM0934Z+CX5m2t3DZXBnNuwan6ZcLPqmylasZx7ocZ4031x9laN49iWs+7PmFs2TO-x5YOSrUfGgq8xkQq3TO4wy9mmRsIUhe6fnGh3FWMJy4qOZwFyFm6U2lm+-GXxwLPHM4SWdu-fmIJ7FX-480OXs-s3pZ4c2oncc29ZyBOGfe6vmAzoPVZ4POv6wgJkE+GOR+zrOEp8OH-8wbPjrWhOF+-eOX60muV+6+PBZ383bZ4uH7Z8sPVw4WvN+5uGIqU7PfW-C2+3U-2BcRcPwkVcOwg+7P2E1i2eB6nRA534ng57tWRE-tWxExPP1WZ3PTq4XODC0htyW53O-w8oWBJyuq053nOGjW2Is56nPc51iP853om-6USPsy2sbS57WO555ja+W5Yn652hGNC7YmRWwJ2-mzmWpSvDWLfa3OaTevOixapPsbX3OqR3LiDjdGuu5-SO1Z38rCa+EmjIZEmxZ7OWb16+rp50FO7F6yOFbeyPVy5yOZ53GuffSJaWaPa2kOqJGhR51S6EvPyHbTzXzlEfPha-osfW4lO-W1H6B18r0b55lIw2xryVs5G2Q7U-PqOIZH5c9uGTI8m38ld-Oeg-wXbJ5m3oR9m2gF0YO5faAuy2+Au8ByW20-eqOcHZqOGFw1CK7a7XFBxB6PYZVOB2xguii622Si3VOV2eUXICT23qB-qOoh0EvSF13ryF8O3Y0jlGHk0H26FzjxhNyMnrRwFGJN96b57fX6c63UWebA0XuNbwuPRyXW0K4IuWoxQO5OPu3X26znYF58PA0TGXkU2bHUU3Ivm68PzXh3e2cU4UT9M9PzNcL3X+c-3XjJaLUdF2ZKw2w+3x9YYvsK9PWTF3PXoHda2Hm8pqwO1BuIO1K2rF3NPJ-VvWgpQVuF-QmmGK9y2vy+Zrql7otz9X4uXp+xWjp9dPfo3Evmt6R376xJWP6xR2yx7XTkrm1vr61uvYl2kvOHdgLTzXR3Pp6qGFK0YmxHX9PnZ0UvbU+A32pZA2dzXCnvU3Uv8O76IJOwTGkG+5PhpY0uqY1tuT9UY1Wl42YgV5X4Mu6dukXn0uOx0k3o01p2Vt2tLX8KMvaIbhi5BWSuQmx13KV3MvM0wsuTpbmm6MR5E2G3Z3PG7OtP4SV2oWtum3Oy9Lq08cva05WXJFecu6Nik7vieNnpG+2CoXXXWbl6F2Xl7LQ3l5DLB06U7vlwl3rpUl3-l9U6cN0kIZ0xCuE2uIW-LTCvOO-l32nez3OnR87uncDk+G653ILdTvuu9PccJyFi6u99vCV413iV8ZbWu6Bb2u6LvOu5Wv+d1lj4nXMta4xbl640yvG4w6T7tyN2ZpzTHxu9pWAMzyvgvuaHo3gKvjKwU3xx7sK7V2KuOraFyUXSM7ErdoOam2LH21WpX3Lcd2Pi2N2f-Zyv0m0m1ru4OOjdx5ATd37K4Z8t2qM6YK5x-CWtsy33vu7Nv1rk2BWM53Z2Mw03TGES7U5QfKPIhS6oIDD2jcHD2CyT4ZKvoyx+M5mZGXco90e0nvGfj6Wk7D1nI++T2rnqBI1tnH3yFbcnE+zXvufDPh699T3x5ZN9b+xKrpXSf2VaxOS5XZZnrV9Zn1XTIuqrbz3zZxSrQNhJS++9u7Q7WL2j5RL258FL3z5TL2TyW67je4r2l96GMIs79ZV972t194Fmte9K7Te2ROCnuiRks+xBDe2fuFe6Ioss+fhQZxfakVRzGEjVolOtVAqabGkqpWe-vHezSVvZzb25DnKjlB8M9Hxdm7j5-Nc-e3Rvgi4H3G55grR82H2LzZvJq3e1OS+INm8G4EPefhQqrHi3uhvZNmArRuPVV8wr22iTOMh1quzp3N1SNzVgi+xeOS+4L3Pxw0PqEdCKEV4b9NvSs2iEy9nfB7Pvb424aRrdN7D3TyXjV++O+A34OGD9HLJS12Hh+z2GGHJrPJi4qWEJ7rOfxzP2Qc2mvjZxmuut8NWcJ-dOsJ29ay14qKqJ7v2aWAjxIW5BA9++69raEz2Da7o1EPbjmW-gTn-bUTnt5-eZSPMr4AO6LZJyqhw3N-M9JIMzucfXWvSdXC2Th9h7X+8tW-D8R783f72v5wN0027-OVK9aDhy+b5gBxY2Z25UXfSPB9kG8fsHpuAO956hv+a8CjPW8HuhbXgWxa+fPI5-LCoi3G2kt5lO1R4W2DNcW21i-xuajxMrLPRkWlPeQP5lV4eDxpuzjTVJvNN+lHmDvADFfFyxB6w1ShF3xrt7VwPS662vxF6EuLPp9TBB6kvRm6F6qwuGvRZ0jjovcEPS89GuelwEuyp+7X0l9ycqxwdn1B2xWQvSIPHd+BOYE5BOMDx3mfcz3JDp9tv6acjnJNwoDGtwzOch7fWYl8nnIVfYO7j93nfC2ku06ygvxt-A32tw+OvBw3mfB733BFV92xDx+TvjyXn3Pann0j58e3a-W39jw0uYhxgqeVfEP+vcqvps1iWiDxXvvK3iWnqASXPB2d7888KXQJ6KXlZ5F6G8ybP+WkF7nV9t7qh0fmoT+9nRD59nEC7wepVVfmdm4IeGZ3fmVj0UOFEe+vAaxrO4J3IfJ+44eVS11WfvVMP018Puix1muqhQfm1+6TjLZxGrwdasO7Z1NWt+y3Wd+6Z0aJ6j69h2ND-gRWvqd4EfYW2TWKc6Ee8fWQWWJ2cOjq1T6Tq6WWWTxiLPt4wWdJ953Wg40GpF98OkSjz6IjybzU2xZGbJ3-ORffEej6Ukeio-EepC3CPj7AiPzEz5PeQaiOl1TS2go+TagI09WIa5omp14uvOjeDWjfV9XMB+dO8lxK3m+C4migy2X8El5OUa3eufbX5PH1+FO1y1yPit8zWeWxsGF54FOMz9yuYxyzWYp-+v3kZvOg+wofO0N6CqSOBqz0xcGaR+hgzy+SmR67gXE-QJumj3UfVRxwy7a4KnYFxBKlN+XaBGaVPATywvAl8o6m2+lHqp41B5N5LBnk--PqTUQupF73bpNxwvEQyu3uF2u3+Jb2OMQwIv-ZzHvU3mlv-R2f3pj6nC8zTlvx+9yn5NcvXgN-NOyR4Lalp7lv7FzvqH+Yg7c7VVvkxy+vD6-UvuKz4u+t6ev7j+pvUozduspfKmgW9YPM19R2BKydP6O8h2w1YNuolx4OUl6NuWt9R3Ml1NuTUzNuh81ieXi03HNd27uv-W3Gex31PIGn2eZuzd3gM8bv7u4KvpecKuXu7AGvOVCXEerOOKm1ZXhDwIq3Q-ZWUS-U2cTxjB0S5L58iuCkUh2RSP+6tiST6bwyT5pOiSzt1jmbc0Tx2NqKS7N6BT+SehT2IObx6zO1D8VMNeU+O3mcye1T6yem86jOuD4xndsyc3TL3XmDEuIHBS20PNBzSfmZ3SeUoWKeX12oHpD5Ke38yMOKt+RPVS6OHhk4oecMAyeD+xofJ9x1u9ZwuHoCyWutT+sOxq1-oSJyLUb90hPop+Wvyr64HjT+4HTT451WmcYe2lx53-94ZepE-NC7T2TnIg1aefOuxOE5y6ek50om8baayjJ9iORJ2c9udamW8BumXiz0OuAa6ev8g+euqz42ilJx-OKXCGeGN9EemNxGfkj01OxfbSJIR0x6Uj9L7TKtsf6TUpS0jwduza1fsiC6UeSy5PSc166vnhxoLFF6FvNJXpPWCy2r2C5Nefrx8O2gwWXaz8-sxOfhvFg0OfKawzW2z3qdrF6+uobwyOmYQgyeR6OK152BvnQSOfG52OenJ6EW8N7Of+COUfX55Ue2rwW3Nz0W2ng3eXqj+TfBN9ueWjysnC9UgubR2pvat4u3KNZguap6CGFN9efIz6ZvUT0CeIIWzfrN06P6iy6OUQ636kKyqTxjyOOo3sz5hp90WwHb0WNt0B2Y0+YvWU2EK1bxynqz6lfUHWVvLozreNpyheqLwfX2ST1uGt6oOCx1KvGO4-kzb5RfpUycX-RkNu+Bzsfu+2WeTAQkugDUkvfF89Oaxzsfxt8xeQBdNvmOY8WXcT162x+-7uLwMvYZU7Kvd75acu8k5ZuzC6jK0Hu9SVJfBsbgaXLsjPUXZwfXQ+gGyDSuPUS1Qbu3b6GM+2T7iD+kPiXpkPhUyEtKZ6hnqZwavaZ+eOFZzkDBDR6vLj16uq+8wf7aqt2sw+t3YrVhf+Z+6fFZwtbor02KlKfLPtVwzO-V4sIZZ4Gu5ZxCyV86GuZV6PeOw+Ieh+30P414lf-swMP2q0qcgcxmblD0bOM6a5el+xv3VT-mG3r8qelh1bOJq5KKdT8Wu9T7oeUdT4HFt51ea133T-9x7OizyT7v92rSv74E6-Z3bmA54A-yxTtWKCaHOe13HO+1xImCb31xo59JODEyOvl109e0a2Ne1fVonsz-iPM50evs51me8Ryy3N11ofQ75y2Sz8lvkHxXPQa2Evv76BHExazaqH3KYU2bhHbF2ZPzC82e5W8gP716Bv+58q3qWNjW1W9w-ieRIeDT9S8FZkTXv1yTXf15DeMbwBurTUvP73SVv1g04XuzxFOgNwbfeR377+R5kmEN6lesjwCicjwfPxefkfU71Ca+PQgOSjxDe6k-a5NI6IGDO2RvWk5eK7OulPdF6Tfs3lAedr1EewzzEf-+wMG+b5OWTa3deOewiPwXo0e3g4kXmUWkSNz2AuYF-3WdzygXEFzKWPy2ifhHYaOHRznXzz2hKub1efk64mrxNwM9CF3qPoQ+fWhbwKMh22rBkCRTncowZvJ2wHWGp7zemF8zfCn5EvaiyLfbN2LfGi4PqPz41HnN9+ehF3u2UZFXXsj-6i-T8ycx943Wgt1e2N7y8TPr96fvr3kWJo2ovot1Ga+64Bf4twJZTJReXRU99Pf23+fFbwGO4tyrent5BfiLvluQL1rOwLwtPVNe2fUb6MW7+QheaK0hfnF+9vXF4xffbyifWb8sX0xxbOFj+EPsx07eZj18+GL+oePNX8-yDwB93F3muaL7beYY9Vv6L0xeEY19P14eWfiU7Cu-A2hVpHUMudjO1hyl9ifKl7jvql0dua6CJ26t7tOvU2g28Xy0vxGlCuwkCY2X6Sp33zccOju1Hf5iTI7pibp2hU0E2pd7pbQm+LHbd9KvGGxZ3mG2dLjxwWmwdzV27G4uOeG6NtbiUSvBG7rHPO4rvAzYbGknRcvm039KAu9-7ZG31293j4Lnl2DKC7oU70Gx8vS7pYuR04cv5ipU7LRQCvDG+0vjG7XvaX3Tvcbxk2md+LuaV7Y2kaRK--qdzu+nU12Im+enz75-GRG0emRdxSuYS1SvBnRLvSV80nDOzQ3jO79v2r+G+aV2s7om-Su642MK1dwk2iG+8XeLyk3+L1Lf-08aHpu8RmRL6RmBpynfpOSHvR4z3eorQ6uJV5Wmrb55Mw1+7nzj7aTNeKAjG4E038Z7pekbn27y7xqvOm2Qfq798L5toFX674M3mik3fKq8djDZeauo97CeGS13fbscU3e7+KveZ6u78r2CekM62GV74jjx7wveF85LP7l-6u9DWVWg1z+OQ16IHG3yLORT5Gvehx9kEr39mEk-e-ZB-I-gNS82D7283xw5qWF3-Vfg1UPf778Vf-34C2qO4VedD9+rn70xOzg74ff72T737z1foP96X-752fG15-fm1+2vvRxDa0P6opO1+A+lcZA+CW4DfKffIXkbb5OSW6Q-t9uQ-YHyFOBeuNe9fQWf1C18Z517iO05zmfFrwg+11yb6N12R++HxGXga7Q-ZjdXPD18K2659DXi589DSR5B3Nr0jXpH5AzKPwjfpP9ain96YrqHyuX1kVKWVbaI+v19aQx55I+6R4jfF5+iPl5wo+qP4a3ZHwZ+X39c+ty4Of5P+zW28YKOdH0hvTyoZLM+mhv+qRhuxx1hvTH8Uf8bymfaR9fP6k0Ru755Qeo28viHH-Oev2y-ebYNwXv+7rXBfVZHLDyZv6nxPX2N-8eZPObX7gyE+UNbxubawQPUi0QOxl5W3dz58Gz2mJvEnwLfTb4+e0nxzeLz7VOsn1O34F8pvePKHXuj61Pyo1y6YKwF4KF7pv7k5qbHk5PAeb4deAF6pvGn-xXin9w8bN4HDup6iHep3m-i66W-Jjz0-XN+0ftOB5vNFyRSfN0mW-N6qVrlwzfL23ulVJV9e6gylvrkgs+k8DFuxF8QOB68oT1nzEWyH3M-5b36PdnwBeLv3YyzF0c+gxwdHTn7IeoLxJ+3v1SHVp9vXfv8heKGzC+RtwaPmK58+iH51u5B5sXglxD+Cr-W+IX9ALaL8kvQf68+GoWf7Yf4-WAT7he3p-C+2L5ieg+8A3K14J5U-Dx2HeHx21t-I64h7i+Pdz0vTAfUTZO-tuUBaS-nU0z+u4edvHX9OmQ0xhe5pXduAZ7LLVbyUvWX-Gngf5tKvt9LuQ37zuZK-MvvHYDvll8K-Qdxih7O8WRiu28Tod2V3Yd+U7pmAjuvO59LrO3UVpzvnK1XwIxAuxIvcsyF2X1D2m9oVT2idy7GTXyeeyd78vGY5TvvY0um0ZbTuMZXOmqX93GWnT4eahDY22dw52Od5un1f-w243xdujLe43Bd3iuGmsG-aG6G-FOwm-KhSsSQLQoKuXz9vNf2G+Wd4m-eu14LYmwN3030N3M352PkmzcuzuzN+Lu78WDdxTh-d+JyYZ4t2TK6bwJx1W+X4yu-+73W-wX8ITN3xs2Lj5zlF4-KuXdzF2mX+yuviwJeuV06-hL37uAS-yvxL6buhVxW+RV693FL0Ts-L9Cf++9HucXXHK8XYnvNL8nuPgDmTr7mFZoe4Jn1gFS7bFPD3xM2WTke0XvpM9ccSY-AeD4Bo9Gybnoa5YQrqFX1Z27Jwg1trG1bB52Sm99ge3-w3gYS0A43xgb-8O9xfJQzMHDw+FeV1Ge0VdeL8p+UHJHK9zulGfUKtlXS1ddd9FjzmWGfc1-zn3UXsg3S33bzNJezNdNXsL5UP3B75D5QIAr6pryWwBSLMSALX3GLMN9wXJTvdZRxQLc-dnMEv3VdBr92EfTfc79x17JUwcsx0rCN0re0-vR3s-OndnX-cslV6vSBVCswIXd3sas3gVL3t0pgKPTFJID1APAPtkXlbHDbcy92zgBA92hiiMAhU2vwfNYADP-35dX-8W5VGzKhUgAJoVRt0ubFmiUu9vS1AKEg9K7wHfThUsTWoPZu8VyToPEQ8YT0VmVMMlT3SlcocB7wOGKocPTyUvU90cAO4PIUtyw3JPd49vV0XvIQ9wgI5PHwCAh2ubW99sa1jXT78FS2SvJUsZT01PdK9Z+zHDN2QPmxnJCHM81x+bEICSr1qvPQ9vmyj9Uw8XH2ipLAxQlXeUZ+cB93P7SYAU1VsPQAFWe0OHH3cCzV6cIv4yPFcPUj53D1oITw96DG8PEnNHTwCPKYDt1x-vRI1q13pzL-sw+B-7WL8hkyl6DzBfH3mjRydTr1Arc69T9inKK68HfEyPBz93ygzbUE0XPwnAIx9y30KPe-tfXxnPHz85zyJvCO0MpxcfYJ8ab1XPSm9qiigXXet3g0DrZKNlPV1zSgdFlRUZe88ej1a-eEN+7VYqIPtBj2NxFXxr2VSKRzc5v26fIB9tzwsKAQcsgXaHKK9e-wjXDGk9BwRPZr1Qhw43F59cn3KnPN0H22iXR+Njj0jzGocCAVEHK99nLzWPPECNj0RPMvNkTwBPe4552ziZLH9MAIpPCE9O8xuPH49O-x9vWmNHj1JA+a4F225A049eQLJpSE9V-ySA9f8532uPf58djxkHV29PdhFA2mkujzntciYfzyAbbE9R8wG9DEsu31woHt9H-z7fUmc9xx9XHVdWhzsveIDBTxpLbEDVjzJpJADQ9z3zNg96Cw4Pdk9XM05PFIDAfR5PFocl835PO0CHLwdA42lxS1vHXDY0gMarDIDYL1AvMxUUr0yAzvE3308peU93my-fcHMvmz1LGcMKgMA-W+97rQInXU89h0dnH98QqB2HHoD1+1lPFq9-FFeA5t54P0uHZhNzhzrAnJVgjy9nKQD-S0evCx9HhxzAg5lRGwO-H08CPy41P69DJyEnJNs1AMiPMaRPH32vWI9GFz2AvstxfRjPOI9NgJHLS69y8xAXRjRx1zU4S+cNwLRHXB86WxAmZdccR3AjZj8sHwLnNj9Y53XXWGtcywvXFudJPzbneT8UHweHSedlH1bPSDdEwNIrOT8BH3A3GG9XwNjAs591H08LTR9vCyMLaUsckzYcUP0fQTQ+SD9cN2SnSj8mPlP7NAdngOcfC09In243Cm8VR3Jub4Dc9V+A2p89zx1HBJ9djySfdC9wQIYHUU0qvwyfQCtub2yfF-MXJzvPUqMWv1PPCqNxv10ZNp97NyaLWO82gnM9dD8QHQVvUaclb1gXF79Jp01vIYsNb1+-XC4itzhvIz9cLj1vODtSlWsXIH8kx2Nva29mlwCfPac4f3R-Ei8fnzwvG-Uef3Q7Ii8T6zVAjU8mn0x-V48atyFA+h8tIMeXAi8nNT0g2GM0L1-rKF9WL2DvXUDYh1IFBLVWVxgNbscjnQ-PQQCiMyADYt85u3r-G50zd1MrRk8ZL3m1OS9T5gT-BH9hCQj3fb10Z3NyPSNVx1a1Yu8kh3sA7t4OOicA+QtJvVBfS9MfMSOZEksRtRKtM8dhmwMgzhtQwNuZFWdnQJPvGoc+rSRnffML73LApyIc73lA3ACeD2CvClUxA0PHCQMIr0tVZY8nL0qgy90UcW7DDREXVW3vb3Zd7yTAmq85T2+1HBNigMJlUoCmtxA-bNcXV0agomkkJ0InfMCSwMeteAsSr0qvaoCswKrpfU9KgLLA9U81oLPvfYdzTxo3CrsOrzbA+asnTyrXXK0hr1LVF2cFryRHBQtwy1urXdddfX+vEcCDwOmvU1lZr3SDcTxZ1xXXVvR2PxWvS8C1r2gvNxNzJ2DPMj0rJ07LXelvHw2AxL8hg0SPb38bzyzbX9tkvydbTjc4PgOA1cCUcgeve6CHwJI-Np5KgzfHQksPrz7A6stfTwMnQCNT219PUycbgMP7KG9SYJnLKR9PwPNBF8DVHzfA1BN0ay5gmR9GRzM-AAc5IOmrFT9hYSxvGcUcb3KFCUdLXBSnOCD+9xYAhc9Sz3X7bAdcvx43XKdngxy-B8s8vyefZ8tCvwf1EqcSvwIgsr9Ux16PCqN0nzNHcv1FNytHVGCSQL2PYR17R3YXYW9OFz+TSb8Jb2m-MY9WiyRAr0c5nGxDAxd0zV4gvZ8VnwOfGQ8sgOOfD79fwK+-VetmHz5gxeseUwcXPlM1H331TadKOz0XKpddpzg5EyCr7zR-YkDjz20gh49rIJCXHKDynguneH8C4PYZIuCSHRLg6u9qQNNncStjIItvUyDn3wejCeEA70Ive4tIpXYvQn9UYwjvfn8NKx-TZP1QXQy1MGdfINlOM0Np-xAzQPdQrWUApv9KGw8vBTll-2q9VANESyXHC8UpsRD7WpA8ZyNAlWlcXkJPQwIdxznzS0DQwx6bXVcR3wGbCq1x3xKg6ktW72FPBkCqoP8Asocn43HjbmcrZVXfeqCA3wDNKptt3wGKXd9DKWiAzSdcrg9MWe90uXnvABD6Z2eHS99aT3kDQftFA0kPEaCVA0ffAHMcb2TVaaDJhzTA3qtv330PX99vLw9PQ08jSzzA0uDzBzwnB+8iwKOgmsDClzfvW4dGwPmAv+92Eyd7RasubEw-TK9cjXXMc0VcW1w-cdAVcRtPFScOH0bPUj8lrzZbBGQKPweA7xMmDRTnJj9tExY-OdccHwXXTB8CHy4-MVsS5yUQxCM0zxTnSh9c4PEQmh8WbX4-Dj9IYNdKcSCR9xlbe8Cx10CTRG8e5zUQh9c6zzxrKMCtWw0-HVtxHz1bYydg9T0-Hs85H1FgySDDbTYfC1seYN7PCf84LwHPDR9YpylgiPVE125rXI8UN2c-SJC8LEFrF2054MsObDdroPUte4CGzynxPz8rH2PFQO0o3zsfTE0KN1eEKjcXgOQgkWAov2WAmL8WczOAiQsfWX8fBM9xyi43QgdNYPztbL8Gj3eA0J9CpzijYqc-IyZvMzcnjws3MECGILa-KvUgCX2TaKN-ayOTDpDGaVkA4GDwK1yLbf0rNxKfbTcyn0z5Khcx2wTrCds+vyogkCDU6w5A4hcyO3mQsb8Wnwm-V88ep3fPMf8wrU4g-2Cd2xCcPp9jLFi3QC91v1pbFAD5UXT4eRdH7Rpgg1lwtxi1TV0H+WmjWz9zv3y-YIDhj0-bajcTb3Gje78-23S3MadAOwmnAYshIPAvUkNRINLNG8DEUJn9c6NtNRkgoqMxYMfLGJ8k8zzgzSD3nwcg-adeKwzgl6oHINrg-SDgP1YXEF864I0g0AtG4J0gi-1yUNsgsxNoNg7g4uCfz2SfZyCOLwW3Yn9QG2W3IX8ubn47aQVnvzJfWn98Xw0vGn94u0m3biYCX3voNn95O0pfbBtTjisAj-9aFQywOl8kAT5-dStrHUF-cn8yGxF-BSCEZxyQ8ld4-yl-DNMzOwB3WWMShQbTJC0rpSd-NdMChR1aVKsnO2n3BWNHfzlfHX8FX0xTAMJxG1R3E2MpG1bTGRsLY0PfbwVnWl1fBi0wV1J3aLtKwSHTaO8tfzfMC19SjStfNLt8Unf-Bik1UJRIMxt6dyMbRndffxdfZP83X2VyRS02-1LWbC0-f2XTKklo-wStbxsU0xl3BS8+d0ibDl80-x8bOtDM-0T-bP9k-yTfOld0OgZXAv9jlmZXQYJ3IMHgzyDf0xaLBYV9d193fA9ctQCgpzch42Mfc3cim05ne1c+706tDv8q40qbaqtsQObfHmcKDQJdGbE8T3XjVpsHAIygiu8soKrvbeV4oShaC+D-hSvgxzlbQLyHfAFTVy8KGd8vx0CvHEAXQMrfJd9q3xXQm3dP4LZLb+DN0LDAiNd-4M0VK0Cp72KrI98awxPfcBDQMODAsy9oEN-gju9UgLU-dIC5S3jg01sauVyA7Q9xhw8NGaDQc3TAz5tZmxqA7MDXr1WgsuCz7w2g4hDn91IQnaDH7zA-WI0IP0mAl6D7oIGvNhMG12egptc1qylxdCs21xAfLD9obRDnLhCwLhCZQltOwMEQs8Ci53w-EGD2YJIjdRC8z1o-BRCpr0Y-I8DpEJPA0GCq9wPVTj8hEMXPMD5twPTPOxMrEw4dGucQazofLRDHW2EUOGt1r3GLFmDQbwnFes9+ELu5fh8fEO2rFVsrEK4fZzCZJCjXNQdrUIYjUecBinHnT-d1WRM-YWCUb37PJD955zcQlR9-EN6AwJDLP2CQqG8bP3Mwk4N68V0fBQl9H0L6Q+dnbSHxYKDE1iSQrP8kp0lHWT9leUyQuWtskMmXB+cQv30jNKdCkKQgq6CSkKWAq8QVgIqQ5jc2c1dhGlMc22AXeEd6kI1gtCCIFy3Ram8on1pvGJ96b21HNYYTYMPPW0dK4LoHVJ8Snytg7Bd69Tq-KtsCaVOTIb8IKzmQ5p8VTU6-EtI9Nx6-Kp8NkMWww2CZwKOvXttmv2f1fZCLqTdg50cPYLdHBvkK-36nYh5uBwW-DgclvxHSTj5-kP1goLtzf2jLRmD7lG2-bUddvycHTACvTyUXWK4jv2+QmitfkM83SpC4t1JTRLcNnxQ7XJdA4PweR79WgNDgmFCCKymnE59o4Ijgo8EfvxTgm580HRg7dFCkryzrI052X2ZQ4UCpsOJfFSDs4ObgszDW4NHrX59kf29vcyDooMtvSuDM62lQzuC1IPzghnClz069alDcULZwluD-bzx-JyCe4NgPPuDeUPXNMn9l+Ap-MpdHU2p-Pbcdpxpwmpdjt2Ug5n81cMJfE7cNQO8yRVDGPSu3D38GUN6XBl9i-we3EhsWXxe3UVtUQMl3ZtDa0Ml-Ky1pf3+3WX8rUPojFZcRXyV-cHcXLSuJNX8vX2cbWZd3UI87T1DA329QnzsVX1+lDHdA0Kx3KdDz7WUg+i18nUJ3f4MjXxhQL5dNKxQqKu4qnVd-Std3f25-TLtGnQNwn399rRRfCtDXX0D-FX9g-xdQstMYdzNQ9tC4V0rQ82chd3xXOP9Y3yigiP8K42T-JtCx4wl-U1DHcPyw-398ZS7QpXcxZVfTQrF3012dSO82VyjQz3c9dwLfV71J4Nu7Gf9AoPhdef8F0JW7L9DW-2t3eQ05x27-XbtUM37-dS9DuzNwrXc40OBnGfCLe0hdGPC+V2ng2f8y3yW7VfDXQIuKcPdmoO9A5ICmMyEdP7tcKB3-FeMeHh2gJLI3YB7aITNyvnzJSl1DoRz3QbBL-1y+a-9KyVv-KsFKDVD7c+An-3ZdJTNX-0MApmMO3RZjECA1tl0A+PtGKTblWuU0CP9jEwCBgCwI8ADb5RldOntB9wZ7M6Q4PRLda1AAng-Q+0YgcSjcG+VugJxXUICV-1L7F9CfQPn3fACN5SoAnzNiAKPJdXsyAIChR74K6EoA1J57XVPlPfcos2EIhgCj91++E-cWAKN7IH59ez9dU-duANv3TLM+APxscdDZ8IBjYQDboJd7VidxAPYwzhNTCMqzdN1qszhPT3swD0w3W1JVAM6DSCCNALDvLQDd-3L3bHsNMIMAiEDqxmZjEADWYzMAzTNm90IVAgjEPH8I9VD2KRabAk8y7wQI80DSDxPg-d8WrSC-QlQb4N8hTgj6Dx8Ayvt742qg+o9DszXfbsDeA0SAl-CFQK5PP0D2oOEHaUCogMgQoBDn8JHw1qDBoL+oa91+hyarEnC7KXjpVBD9OnffVMDP3ywQjMCiMIOgzrkCiJwQjcN6MPsDYjC-FUMPJQcjhzvA9WIEqWoIiw9aCPxjaw9L+06Am-sKCMQ3DnRnDwbAOEC3DxmVANwxgJOBYvDWMIiDXhDaELf3R6CWwOQ-IwjTh0i-BrCDVnKQ8M9pwON1JcCEj3nAjGC6n1nArYwCYLZA1L9jgJ3nSvookL5rAx95LCuAu-CKRyKPM+dvPzSQrwwwvxBQxjCWkMGwj4D0ILbTYp0Mv2D7EgclsMgJNo9VPSABVbDZkKcg87DK+RVNAY8GfH6cIYCrkKmzP-1jGVnQ3chLkPJw3fdR4nmPQF83LyWPRb16QIGg9vNlQLefMQECQI89AJ8Xbx2Q0EDyQLovAIC8iJOPFkizj0tlAa0H4Ia9Owd8QIMHQkCUv3xQ0r8jz3RPajCRSKn3WIDMx15w1UChcJ5IhUi+SNqQlyoJsJZvDnCQT2G3TUjvaXLgsE9YoK4I1-C30MyAdY9cpVVAnH8ucM1A6u1Mz1L5Lr0fpwtTOLdtAKlkWwD2tUIPGIiVSlPQ0d4XAOKtG0DchxoPfIc+oPZImK8FtRKAzMCa+zFI90DKYPJPWoj6h3tItqDAEJCvSoieoPs9OMiYENXvJ-MhHzvfWCcxoMwwjYjzoPQQw2cFT1UPJ+CK4P+bAhMVoNOg8jCaMOtnEq9KMNKg9si8gOLA4YiyKBOgny9crzyAs0926WKQ2vDUXybA-w9TiO1Ra4igj1egh6CYPxoQ508iPxPLMmDgFQpg3NcbHyR3GZ8wYXeHWssemm9SH7CtawsnaL8EYN-7OL9FiOeI+2CtgIhHBcCjsMG-VycVwJ+Ipzw0v0XImTDwsJ3XXj90H3zPRTC-oOUwlRN-yJBg1lsdMLdvdUNGH0sw6GD2gyk-QWCZPzEQuB8nwMiwvxCPEMxJDs9tEIlg+ctTP1Cw5ac0bys-OCichQdbYCDEJ23McCDJz2cIrFdyGWqTaEjE1FhIopC6sOCFNEjR0JT9dc9s7URItpChNyKnETd9z3GwwUi6IKNzCr9ZsLIg62D221gIuBdMSIG-W88CnzWwmH8LYMGQpiDD2WOQqb9TkLuw-hdHsJRA7iCHv2Dgp78AUKDHYC9scM3LSOD7f1kgySCkUO1vdDCIx1ufWf1EL34jR58n2VBPXnCeyJ+VMetqcMvrSVNSxxwvElC8OysgmuCecKBfb586UO63JuCnpxbgpyj1SNfrQXCKcJFw1lCxcKYrCXCGpSlwri8B4K7HPi8vILOQuO9oV0n-S-Da-0tDOf9JLwX-aS8iLSnHVTIZx1bw9dCwgI5LNGdNeQwDAu8NL1HzbS87AM3HY9DYiKPgzVcEiIlnOtVDx3h6agNqwloDYqD70JjI6k8Ch0dA699H4OwQ+WtzK2fHDnNWyOHI7O8vQLqIyICu+361Q7UuoPCvAQ84MLzIxy94yNgQte94EI3vKQ8H33MXJ98wqKu7PoDkwJQnVNcj72yvHIj+cLyvIYjxiMsDIhDiL3WgwsCtoM30TVRSJ00Imq9+yIeohq8bDwypDwMxyNavCcj4313DecjrT2gfXD1qEKeg8wjoaMuI1NhZPz0wyRD6ywBvEGDDwNEnQGCUy2mQsgtCHybIs9dDELjg8EjTyLhgvpNQzwGTR4jkYJ5zF4joz3eIySisYN9HDrCiQLfIm69viP5I+k1iYIjnMTDyYIwA048Xhz3I0aMXENuXONlUaKILTXUQb1gojzDb1wcw8oMkKPk-JG9uYVaI4z8p52woxWiqgIdBODcnmW0fCyjPP0hImCCEKNSnTHMEINE9WrCIvwGw1CDaj0+AjCCzaIaQ6J9AL1ifXXtjYO6Q-m9VSM5QwkjkJWEo+bDDk3oXLiiEv0+I5hdJsLVIjTdiIMHbBSjvwIBTE5D6o06fCY9kQK4g8FCdn20o1HDnvzDgxWiLF2IrbWif2SMQkyj0KNxw6SDVaLsomfVDj2VIvnCwPiIgnyiQYyJQkPFXSMDo-C9dcJBjJlDiUPLHMeZgqIpAxyjKUI5wj28H-TtvdODNnzEaR6ccly2fJ4tNAMtTNyCJ8I8g1KjmKJHg12UJ0Kyo-Ssr8LEvJfD8mxXwkKDI32ZLEHIn8Pmo+xsMZw3gpKDG4B3gnS894MM5A+DdAPnwYy9JrFzIy0jwwz1XUd9b0OEyVIiW70laKKsgMKdAxMj5oOTI7zCW-yC5EtDf0LTI7ci3V2XvEaiGQJAwzQ1yiJtI6e8hhFAQskUYMOAY8Ks-6Pt3YsjYE1LI9e9yyIlPSsj2iPCQpaDkJ1wwjBCeiPQncaiBiL-de6j8GIBbJ6ibZ1MDJ6i26ObIpAsn7wYwrOlDCOnIsI8WMKYQxcjjiPabVZduMKmPABgW1yDnATCu1wgfbhCDq1nIi+caCxqNCTDh13AuUddEaL4nZm17q39PTEdCzxA3f0VAKIwffB89C1xo9SCPM2MTem1VEPVnNB9ukT0QvNdjML4-LCMLwJJHJh9L11vA69dTEMkYgWDJaNAfVzCdGKcwmxCB5zsQuZtP10cQrT9-MJ0-Js8nGN8QiDdeYIMo98DvEJ8Yjkcw6Oiw0OMLPyzrfYMQkK0fOz906NqVC4D-+ygHLLDZI3yokWsISJSQxAchGM1ZDJD5hlKw-8dysOC-Ysp8kMEIJx8SbxBo6YUSaPbLC8jVgK83UAd6aPawnGDAcOZo7rDdYMaQlij+sJQgm2ihsLtokbD38S6Q-CCTSOG-MH83aL88ObDLzwU0fr85ximQ55D-aNNI6ujC4IGQnwjSn2IMZZCKn303RudDNyTSCZDfaOOwvEjOQL2QjbDnzy4XEOceFzYgxECHsPm-DSjFvwrrHLM2CUGfLqN2fUzPINEue36jCZ8Qt35o2mCVFy7rNqNFnw0XZZ9nv1hw679Z7lVgsF95mPZjJHDGsRRwlStGU1MXQSCUUOEg7XdMUNMorW8Nr3hY6DsFxQwdeMd8cMQ7I28tp1BQzxdq4PLovyjAqJI7aH8in2Zw7C9FoOFw+nDgT0iokH9Ifwsgmjs6fy9vSljKcOLozxZRcL7ohF9OtCqZXuDOL2SQsGioRH5QvVDVtwVwqBslcMQbFXDXU1lQ0VR5UOqlFn9JUM7TWjs6YywbAvCHhR5dMIiiCIiI0NMCG1Nw9TtuY0e3Uhthf1e3dEiC41T-LvD0-1bQmvDqWIYbcztoKEs7HzD3cMV-c7hlf0Srfawg7mZLS4UtYzdQ3C1XpVeQjONewKItFHdSLUuXAND1XyDQ4Z8pZ1DQ+TFw0ITw1PtDX2J3VPCUtXTw+ElLXyp3AVjzXzwDPwitWMzQh18dgMLwvaNi8Pl3PEl-AN9uX-IPWMmor1j4UiTjDNj+8PrwwhjD0xrQm9MW8KaFBtC-XxT-DoU7cObYvaVe8MnIkvDO0Nz-GJte0NV3ftD1dyXyIdCUqJzfNKjVKPH-GLC-IKn-BfDr8IXox7tUmOXotfCl0Kt3Z1DV0N5fANi4GJqrbdD34N3QxVc2YA7fXeDkhw8rbBUWqOJPXcce933HF7Nemw4NMq0T4zsrIEUBqI8AzoEn0MpVfy9rswdIlyEbqMXQy3dl303w3MMvLwagtsjD0x-ggBiVZyAYnSk72NO9MBjBhAgYgw0oGNg4+y94MP-op+jRqIaI1+V4rwrI5BCd7xIoysCuiLwwlQ9j70bI9RiKMM0PJsj81wA-AsCyELeo0D8PC3A-WhjmJ2Yw6YCuEwYQv-dwaNRbZhC+MNYQgcVeE34w1ZDeGKEw8j9juVKDGijeYiyRbRipMI-IsxDk53kwz7lp1yXXNGj-oIUwlRjl11AokFizoN+rBcQZOPFPXRibeH0YqljFH1zPIxj7E30Q0xioKLxwmzCJaOCYwgh5OLNbAiiZB24-dzD7ONU-MsjQkwcQr-YnENbFQWjMKOhvQDcwmNzQ2LCMKOCw5G886KOggLjEsOIomWCOPX3nDLDDHzc-BJDrMzywvtjDy2oo6WjakxyYtYiskPyY++dCmMfnUL8ngONospiGKL6gO4jZ9TJo6ycvH3gAmyMXiPjPTrDEzxaY7Kcrayy-SBdraJ6w7piLv3tosidRNydoh2DCIPK-OSilmLGYmr8JmM2Q7TwVsJmQ-Zj1sMEog5DNsJ03bbDuv3HbGiVqn3GQv4DYzyXAwZiZKOBfEZimDkOQ5iDrsMLrc5i+IUuY2OjnsJuY9qMYU3uYz01hny4JTb8-TQC3O+1lJWC3fb8PmI+QlQdH2x+Y078lnzuQgFjtFyBYmKYvKJ5Y3v0IUP-PROjdKKAvHaM4mLk1UMcIL2xY2ODzGLRY7fVrKPufWyjsULtovUj2WPVAqnDwf0lAkljtSKLop2C6WMroh28m6ONw7YsWcNhfPFDCeIioiliPKPejE6i7DUZYtlDfKNTNVjsd4Rcg4eimMKW3TGNnt2xjMVj1t34g0VCpUOVYtMIOGlZ-KVjPUy1wuVDpeIVQ+mM1WLGJYYINUK8YLVDXd2H-PHAMXyhka3CcUNtwi1iW0Idw-p16Gxl-fYlFl0OJIV9WGxDedhtydwkhVX8SNlD-Hnde2MDw7X9-WIbfQNilX19QkNjVX0jw8Njo8M+wnyDfUzx3PV8bfyTwxNjjKN9TM18go0dUedJk0Ld-Ln8VeLzYhcD27iLYyJtC0O9woklnO2lfHl980KuuKtCC+ybw7vCW2OzuWtj+2McxTvDGZUN4nvDjeNL44tjyqIStZ9NHLSzI0fCllyL-fVjiG2zfMv9c329gvQjz8OE5BdjRLwD3G-DZ4PnQtdi6Hg-og2VgOPKbE3jTZUAw40k5VwPwneFGX0nwzStu+L-TXvix4MLfedjsqKng+eiaSNhnUfj54JgDajN16LlA4oj6iKQeX7st-3+7L-Dn2h-w2r5U9wlYdmAhM0EzCoAz-1DEC-889zpdKAiSXRgI2TN4CLHzZr4vCM5dHwjhvlMxM2xUEGzyJt0RsyYpdn4TMROQKXkTwDW2Q0DLpEPDYVx1iJ73GAD5iLgA68i0ALIIhgj9PCYI3XoWCKFIKjibSO3YyPdX0JgPTzMfSm33cCRBCLQKOQiANgUIigC+CMkI-appCMPJRgTSAPkI8gCSBLjdBLNXnkClX11rOC4AzTDxCN4A3J5Yfg34xT9wBToYuhCkKQ-3bq8v9wUEhD8JAIQpbjiHeyRJDXQM3Q97UA86s3APX3tbiLPIphBWswSokfNOs3IpZ-9WfgpEQhUYMQQEuDEH4BJ7XAjhXSG+ewS8oEcE3r51WLcrPS8L2NWQB0JMoPDI9qjyZxHdTOMqDwnfHHimoN-QsvsrszbzPwC8GJTIiEsqgVA4r+DJ3WUvCICArxzIuDi3j0I2KwE-N1CMAhDfx0iEuSJMyJvjTITsOPvlXDiUGPw48aDCONHI15tuiKKAgjCkyP6IsoCo-TIE0i8MGLVomhi2hKipOoDymMkkazozDw8UHAT+OPbjDoDkPS6A7Kl0GMTQpXxtiPJI2OwRgP-+F7C5aCOImYDIaNtPehj7T36vdYT6sJMExrCHiNq43ASaPWpo+j1OfyqQi6hbryNI6KJ61Hi49LD0HUyw-xx4kMP4ys4daIyY8x9YIJjbDpNEILK402jOmK64pEi+sJRIt4D2KLJwum8tRzIHfYiVhNxImbjdkJm3fbihDitRdvEYQPp4HYiA4MiI9FR7sLO4mOi6SJtwhkjKMStLZni4Sy2o+Birj1--Lki0lxdIv49cYMcovijqiy+YkKiEq0OzZITrSJ5AkkTEML-jJUCqMKU-L49eSKRPNmj2QKWVWbieQwJ4qPN68zyEpFMChPFI1fYvcwFA+UiHB0MHJUiyWNmYoZjGWPNI528KiLSBeJ9JRMMheuDfL3SElqDFqITzCkSdSPIiRUSaRKLonbj8SJ1TeKjuVQsEooQD0J8E7t8D4JQEt6DsoMHfcUTGb3yEo3A7ASpPF7N2RKg4hMjVvT6I2QTFiiSEngj5BlIw8DiYoNKE8vs4hKaHU+C+D1LWfpidRJQ4xsNqiM2o8qCCuWfohQMhoIQQimIYwKufMLDhhxyA6siiOJTAkjirqIqhcjjOhKyvZaC-3zo42jiGOJvvQo0iRLTEkYimOJ6EkzjKGOR9Rq8nS2bEzBiGJzIw8wd5BPOI5ciGwLnIrYS+r1mApciHANg-So0isLdPPBC8NmBw95CvGObVOstRJxFora9IPksnarjEYLfFOrihy1OE7YCHyJvIv2iGmLcna4TvBlkLHj9E5y3AqRj-wyjLWRjmWyUwuRCpEMlBGRD1MKQPbTjeyMHoyCirwKswqMdsdhMQgijPyOgpILDlaJCwlOigmLBvd313EJFgtCiImNXnfCjbGOHPGJit5zLErDAJzw5ICii5dzlg+XpJOJ9EOiiTaPhIzCCgfzXPK2j-hNaY22ieuN6YhBceKIG4lUiA6NdoqqcPaPGYpjwDsLtgi8SekLFAkVISF2DopdsjmPdgpSjPYJUonviO-QuYnES5byEdEaccxihQyU5k6MIraadksOzomxdkeMR4nOj-v3K3WHjKJnmLLY8q6NYktMdRRJ+rInjlRNa3BnjC6Lp45kjT7yunSyTnn0tEihjxtw7ohsdTpxpQ1kTieJiorlj8fzY7blDw71eLZKjS-w93cv8JJMf3IS8i3wH4kt8pJLnQ64Cx+NHjErVagmQDTMj4oJqo+Vd+rn9InEZAyJ7daIjmqMAEhIFT6P8ec+jhB3MvfKCaEVMha0k-QiMKO+jCyLZI0kSkMJKHGsTeaIzvfHIf6MvvPMjYxNiEkXsshLAw968mSSeaCocExIfQ-0SsxOlIjki4ELzE-ajEENH7GCSUEJmE2AtPtSwYusjMENwYkMSuyI6E-yiVT27I0hj9S3o4gcj3qKrA-aDehMOg6hixiKIYhaShxOjEwblRxJWcC4iTCLho5hjdhK-It6DiP1TPO8TpGOfEkZ8TyMXI9GiZr3TATGj6PwaRfTiIYKs4wCToKPForgtKuMgdDx9yaKOE-jiAByjPM4T82Mxg1jdsYKvEpri6kPxgwbpDgNS-DmjBGPAkxCjuaIbYncjVxI+49cT9JyHAhmCRaPugsWir11WjNmCuaINbKCSIuLGgxxi4JN8Y0JjUKPCkuMC8KPiw6z84p1HPOaTcbwy4iWt7xOE9Eri5R1Ikljj0v1aQzL8tYKpvaiTWuK3PYbCIRIYkr0TNRg9I5QcVlTYk2TcsFw4kympvaO2Yk4TbyNNgl2jBbwREisZDuMUok5i3z0jo9KiOIK3bXETNKPB4qFj8lyhk4Mc4UPh4hFDNJPUk5FDvZKkg7ST9b10kxMd6SNQvFlDhuMJY0UMK6PIdEHjX-mbojUi8aKckg-17JIcoxyTyeI64yniWWMZ4tli2xJ42LySyUI5QznjeWMlw-ljx2NHo4dDx6OHgqkjR4Kr-SdDZ6Jyo5O8R+Niko-ixfztDKgo34SoKTWMTcjNJFGcDRLQDX+Z87zSk1Bt3COzgPejGqODI3KTXRJ8rYITJ7xiA3Vc0EXhiPbE8ETJpP0SIq1bvFx1RpKDE+ITVpO7vQ0l7sXn4p7F6ERSE-9CsqyVnDkS3QPWoxIi9m2KrSsIuslBxJlcRESqItDiQrx3wtu9wwNFPLzC2WPZwQsSJILUkr+S0GKwwlU98gMPvesiyOISE7sSBqx5o6yTr71KvO+9GxKA-SoCfqKlk3nj7pMYYjjizCLmAscSEP1Q-PjjIuhYQ+JEdUUEw5JEw51k4kmCGZPGwNRi4VQkY-Wjkzy+g4Lj2PD3A4UE3xKE-eRCNOJAoihSNpIYfEh9tMN-E5yiFGPjFWhSDMP3XaxNBP1rnSuc3t3Zw4ijxP0zojns0eRjxfGSlaPpHSxCHGOsQtmTBHyQYrzidkU0-fPFrjUJbcLiFaJZklRS7MJbPPxi6FMyo0LiUJN5kgiiYuK1ogJj5OnUSB4T-uOXFGJDVxWS4l4TUuLeE84NMmPkUq+dpa38-NXoJqOSIirCVxzDtcWTzyxu-Ko9P+32E+4jqmOawg68tuONks-E0ZKZotcCBlRXPUJ9KJLHWciT86NjNbyNp2yz9FMSmAT4k0NItZPm49rwxuMyfCbiuJJyfaIYgD3YmIpSVKgEkxZiSIMhA3LwtsOHtYTj0CUTrfbCanzwXZGS2sN4kx2Ck5MOYl7wup1Ekm7Dmi3S1aW8aSNlvbcE9BRWEyusOo1u4uFMHkKeYp5D-N2DwhRc1xOxTL7jAph+44Lg-uPew+yiWuiBQuHDwlJ7o0HicQyDg+SS+IP2fdHDgOz9k9W9EWJ-zZFirCXMo2xSE4PRYyShYO0i4vWCjlI1E7H8Y5It-LOD2Q0ZEgF8ofxlEubiM5N63LOTWcLMgmlihlLjklH8Xb0Tk04tSeMUgjxclQ3zkjnj-PSLk8wSeUMtPPlD+eIFQwXisX0VwtwjFWKBU1XCZWJ1cMVCSX1l42Vj5eOqlDn8kZNOJCcxhfggEpwS2YzDTKCCRBQ14lfjdULlw-VCTWP0krv9bHxNQ4via+PNQvfc7WIOJSlUELQV-a3jRX1xXER87rHcxPpoD93VtSGwfWNHTV3i3uJDw7zt9f0bTQ39UnWN-HDilWM1fLwVtXzDQgVsrf38FSND3l3D4tOixeKj4otJkuxpaVLt4+OMxNlTwBP+wUX5Pf0hXJVCt+Ny7ctC6+InlJDpXMURSNVSAoS8xKSkrL0oo-dMG8Jj-LtijOx7YlxtQaLrwmlcK+O5lbtiZl0lXNvDKu0cxQfCa42Hw5vjtnQmFFlcy5MnYrvjp2NCkwS8AkO34uuTd+KH45djDBPvwz9DOZz3kgrkTSQsvUztZ4zn4rtSF+PbVdKTh5LfsFKCCDyPQ9KCTDDiI5wDp5O5Ewg1L0NQRHbF4UgFLJeSIhJzkoP8r4ztIkojfQLvHRqTO2VtXbVsHsVQzNmZ8oNak4cSu-wQwwMSx70fkxMSr5MtjG+SGuzBxb9cNDVQ4jaiOoMvUzDiZSNzExojhoILEtDD3lIww-+SsJOwwwcSU12mBfDDeiMIw0MT2xKB9SBTbJM1PLaSuyNeovaTGOJg3VgD0mMFY1QT6wNdnKGjNBJ9nB080FLRbdatvz14w4jSO1x4YnD8iFLw-JB9xOIXE6hTB11EY5a8RMNEQoiTUHzkwmj8lOLo-L8SfpL-I1hTmGPYUqBTJShUQ7hTbvzk4ixMljUMwgT8GPzkQzRCwVKE0sT8zGN9k2ziZiLQkrJiFWy7PCxDn1zMTWCSjFOcYlDCSsjcYnziPGJ-XRelOYNU0+Wj31T9knTSwp3gkqLDOZPrUv8CeZIAg6JigIJsUosSzqP+IrqknPyBIxLiQSNcUpuTEkI8UgrD5YMXEpQIUTXsPPJidyJyQoJTt6JCU6rC5c3oov4S9hMqYvcTdr0nArstKaIC+BrjfWVfIlJTlzyYo4eCQ-A6YtijzaKaPdpDNuKNgmtsDzzpEvts8i3Nk+j52JPG4ziSelLyUk5MVN1hEoUjGlNJwsKMfk0W4pZDbk1HbBJE1kLW47pSNuJwg+JSeJOdoliSEVJG45pT2v0CwUZTrZIjo90co6JlvK9lzGXb5KFN+n0WUvR8hn3pg77CqZNNUyoTq21e4t5j3uJBwz7iwcLszCHDk0Q5rCAcAePjNRaM4SIxUr5CIWMThOyVXZOfZLLd59QeUpesvZKDk858wZKmnQnCMWO+Uh59MeJ647Hj11P6Q2ujI5OJY+DSAqIhU2SiI5O8XGyCG6IG3JH8sVJzg1H8bWIZYjOsXJI+nNHTQ5M-kvOTgqP7oxF8fSOhYiphkFLRfYpcRWMFQyn8T1w+woTt1cLk7RJd6VJpUsXi6fwVY5XDM4JUg5lSYzz5QXPCy6KUrdXih-35Uw596dPHeEZdTWI7YsVTm8NTUgPC4VNtYy1DXMiB3UoV6MWdY725lVOwWDdNK8NK7MP820Jd4o5c3eMPTUPDDVN87UNj-OxN-FEimTlE7S38wu2t-e1Tbfw142NCgZx+XcJ89G0zwydNPVKMdI3C88K9-QNTQINT49tj0+Nb4n3CHeL9witNwm0pJKP9E1OrQ4Xci+NTUn19Y9I7w-XjK+Ptw6vildKFkyJsi1Mb4-rsR2OlJNviJ2KCk51S1+LHQyv8uZIngxO9DKxngiAMV2I3FOKSRVzuxMcILZQPkwyYZ+IStSDigMIPYg7sl+KPwni9RuzL0mtT1+Mr0hzSE738gpO869JiksEjm5Ifw0MlEpP1EooiFqPKEy-iO1Tj3NL4B2WPYmuAiXT-w5KJwhIR7XPdznjAIsR4v+Ikzar4Ue1q+aslS9xHUj-ZPCJ-E6vdqKWyoPskfAEbFaASLHiwPfn42v2f0-gUb4G2RUgjugPIIqADMBPHlPvcWgKeIvATADIIEjs41lP4E7Oh1pIlI11CqqMNEgK8nuOxUCQjLvi3lBgTwch4E5gS+BK0I2gTCALnwTgSd5QtdDXtGAJnlMgiNCMSzYQSOALRsZQjqrxtdeGt79xEXL7Cb62ukyygf9xXI2cTAFRhojBSbpMUEmQD9UFqUiqcQDycIgwT7CNQGRwi-h2cIiMUh6L9I2-TQyKVJHHtkD2YpQnskhX7Ja49zANgElskf9NYpTQzvBKiIwmdTQJWxMVUb2PxLIqTKQMCU09YwqwzEqfdnM0oEzk8siIaksBSbV1TIo+TMq3XdM-iV9J-Y7qTb1IDAvk84gKGkhIDKqO-Y+MTEGL2o5BiWiNQYhMCANLS4usTQNKOtcDTSOOuovdSEdM2khAz0jOgU7oTTpKOk0v5JiPM3OIs4qRipJoCkqQMII8TxhKHIw6Q2-jQ9YDT-dC2Ij9sGU2bgAECDiNWE8tCWGK6vCCS3ZxQUnYS2ONo3McD3HwnAmGSpwMy0zLAEZNPE2miJtN2Y-YCsZMJg4+w-iPsU4E1HFIaVBJjwTX802fTXhNPnd4SoSKy4so94tOiLYFj35wtrArSQXSK04ETXgzBE5WTjN1bBFozoRP1zaSjrRKWLYZTTfER5FESGnAWEn89TuN6ZaSSRVPOVOY8MQMivYajP1LGk2USTRKLoqkTHByaI5qdOtLu-OnDRSKpA2lCxRMlI3fC35MZAnQFbj2V0gUjctKR0h4zhRKKfEyS5wi1IxHS24LhPVz15RN+PSEzf1I60-iiyOwJMjvsrSI+PcgSN6LKE3wzZSLlE5kC+RNZAgUTaRKFEuET3by5QvlinUwNAx0SjDN8Eomc-fkCE2XDST0sMnkCiTL4NOwyKiIDE4EzN5OmbbeSKgVYPDwzVm20VbwzS1KNEwaSOqN5Pfg99TPfY13MgTIqglUyIjImkqIzv5NmnX+TjqImgxOkpoIaEysSQFNSM1wzYVJ7E+YciZIkUmjjOyNzA1sSnJKR1E6T0NJqvKozKgKBo6sCBhOPpDoz5xOJ1PDSiTxnEmMzuDO8UqXUGxN1ZBJ0tlLxBAcCao03EwSdMgU4LcI83H3hg-cTLyLWA-oMUYMm04ID7yMmMxcCElMa45JSusPXAx8T9cXXI16TPoJ-ImRiRn1fEgCj3xJUwz8S1MK04hUdKdJYTKGCbOKJo1mCrGPo0v9c5aP0-HCjzFIUU5CiTFPs0udjHNKCQ5zSEsP5k7G9BZOFIMijcJPUAyijUkN2M4iTQlJVgo4zpZNBEkfSmkNYoxiiZZNl0+iTna0YkgZiatNOwurTtZP-LEZDzR1q-FrT6vzpolGSVRN24jitRvwuw4SSrsLGUk7jVtOmU9bT0RIZo+OjrlJDgpOi7lIFUuIzC4QRY1STkJJ9kt5T3NPnM-2Sk4KxYgHS6K1xY7uiEcPJfVXDzb1BUvHTMTO5IsFiHXjdI9njsdIos4oS-xJG-ZOSLSKosnOSoBQrHFiz-lNbowFSItSx0ljscVJbHVwieeP7g7VDS9KVYkKTR9LCk8fSp2Hnwwfi6-334hv8csJR-b0IStRGZacdoS1bYp3CV-17kteCt6OxNLAMt4KUhEUz8A2MMg+D0SxPo8wzpTOyE3qTKA26o48dTmVPHdwF6AzfUxUyRpKu1C0z53zVMpktJqM8vaai0zLSE5fTdTNX0i+SDTOyQ-ktAJxsM4NcV5PtAsCdlTJ2oy0yf1PzErHF-1Kws7mSpTwTXABTsjNrIy6jXTOrE90yaWPKAqMTZqIrAhDT8JwHE7sjAzPH0PaDmOLyMm0tgzJUI0My+xN2HAcSLoPHI8rj81JugqcSKC0EYpMy+DJ4M5sCOwNC09SdvTNssjMzSZNBw7MyRqiPIlGjfoNo0hoNmYPHMncT-h2hkmriRjKPE+GSTxOrMoPTHyKkohmjGmK9dPmdJylmM7Ezj7Fxk5T9HOPY038jW1Tms76S1OPYLf6T42RDRGcUpFMJokCTPJ1UUhzjhrO8Yz6zuYKXMxCSq9Jjg0zifE0XMjmSAbJksyaDpzy8UhWCvhJfnH4T4cI6s1EjbzInos4zdRiyUiHSoeN644R9HaKfM3kyYTPhEt8ztbAArUZDKIKqU6iDtkLxsmkzIVMEkp88RlJfPJbTlKNtkmdjzkIdkmSSb2Tkk-cFIeOZ0vSiYeOQs0Dso4LSs1czvv2kU55Tf5KorO59HF0B-bJTS3RTk8yTwVJJMgkjCUPh00yTiTMZwiyCaLPF49lC6TJHI1WzbqL24-izyLLYslFTOLINslujU5POUpeFvJPFwgn9i5PxUjXdApJO7CuS8M0xEutSVzIn0yKSZ0N9g0ccUuNZYoaMM71W1XtT3u1XgzeiEoKa1Qyy4CO3gkyyCZzFMkwyLLLdE89DIyNrvfpsb0MDqIZs32MnfH6k74P6gzyzO728suZsJ+OitLdjv6M1M9g8L3ww480zr1KWowkUQ0PAYgNcwEKtLSHEYrKgQ8uzsxKw479SzVM-k46jw4MMotojYjMFsjqsnTOI47BimhMg0loToNIbsoqyZqPwQ8idENP9Msb52LLSvRBSJPVY4ziduDJYYxD9tEPXs7BSyNPQ-UjT2GO4Y4TjKNPQdHhCNhL4Q0WS3w3Ew3DDwYOY06TDLrLekp8TJ13U448DhJyUY3jTn7NUYoGTuxPE-ATScTJnE6j9dEOMY4hNDGIAcizjgZMbnV6yNJOU0yxiwJLvstzjfrLsY3h9e5zgc3TSyaDivbzDDNKYybRTAjIjnPRTLNPws5T9cHL1tKWyouI1ovBlYmL5s+JjnFNqYyAdVjKdtJ4TssKXo3LCgtOggwrCpzLC09SMjxUi0qmCI2xi0gyyqsMNo5WDwvzIk-oynCPo3VayDxMN1DayfHzrMnLTuTOaYuhQLjMvM9pjMlM64miTuuMxs+8zy7QKU6EyqbMVs0pTGgnKUiiCvzLG03pSg62EMhPkTsO1A+iDutJQPFpT1UX602OsVkKG0mhculKwJMmytkO2458yrHLOw54zYK3ps3hjTmI6fO2TPz3Uoi7i6IVaMhZSbuN20h5j7uNklButZF3PMU3Sy7MVfTMyJCUEs8HCpo1u0v5D7tKh41Z8xGDCUw4zeLLvMVLcrlM5sqnSquKgdH7T8HJufLHD+7JxwjCzUWN+0xOCJbOTg6pycWNF-dFS7IPNglHTLNQHvKySsjNp43+yLJNNs+OSKONJYgZyqUK4ssEy5bMGclWz4lzRUvFilIKNTKFSVQ2ts3yTBTP8kglSZcPM5KXT7UyF4qn9yVN50kizpWIlQo5zaVJUgnnTJWL50lAUBdMmMirj1DObGZIVjcO5UknNl+IF-SXTBVONY3XisePT07NSU1NzUtdDaVxgtGWM1dPl-K3jWVJt4+1D51MdQvpoihXFCR1iO4WN0yR0NlOlXFJzBHg+JP1C-OyO0gN1zVODQrV81jmtU7tNHdLtU1RsHVLt-J1SJLJTY3TEXfx907PDyuD4FfQyUBJMQfPDLtwLY4NTc+J7uMvCaijINcGIg7nhct3DEXM6spP88+Pj0gvjY-yT0718OXLaFX5ys42mXf3C81Jz09ti89L67fP9C9LHw6WU+VLHoqdiJ6KrkqejZ8IvwxtTF2L34r2yD+IC06njsCgedIDii7K3w5eCtVNPkrdDB1NbfMt07hSjs40D1IXMsvp547IjIg+Nh3ypnS+DU7Ovg9OzGLLt4gs4YhOF7KZsrVwKs+EzRVytcnmd2-3yI4qz2CL7U+1z4rKchGDj0xJ6koBCEOKMuKDDZZwnsvd9BqKXvPdir1JLIqCcXGJgnaoSjqNmkrKyuhJys5IyqxMIoqDS1pLg0uZzoFNnsuBTyGIQUihCozNrArDTBrNQUzjD+rK3srjDBOP44rhjyNMPste0+GOEwslsprLU053VL7P0Ta+zZ3Nvs6xjDOMfszjTgKLus1+yn7NUwxRCRNPEE0GTBzKiMq6y9GMAcgxiRFJMw4ziJFPxozRigJMWnd6zUc0nM1jSfdBsY9ziEHP0IsbdrNKJ5TzDy3KHnKzsxH2M0iR9TNN0-GcyEJLnM9KynpNCnH9y-rLBsiDyhbMiY9G8rFM3M6WDBZJB0u20llIFzYEiKSjiQhhzV2KYcrYzPFI+EthzLH1yY4RCjUIKY3JDKsKuQWGyjaIlk34ThHMiUlLTzyJLMmpjocKhHfpSTD1kc68Td2CCfRRyUbNt4ks50bN+UgujclJ-Mor8xsKYkk2TptPDkppTjR0a0ipTmtJMc1rTfRmm42iD6RMgrerStGT60lZiBtKccghSXHPWQtxzvzIkoqYynyPU82rSgqNm0kOjLZNCY10dwLOCcrp8-YLZshED5lNuYgZ9onLu4-bTZGK+k63SO7IfM07S9vwxTVJz72wZE3ZSIzV+Y-SVVv3fbR7TgUMS0pZyf2xgs0pyk4U+0vCtELI+cihy4eJUk7JN4bzMoxpy2nNK3AOSMUNFs9Cz5IJDkzpyw5O6ckXTUdKjk+28LbKDo6rzenKJ06OTG6OvM2HTUdPro4nSPTOckhZyiLO2nS-ZYqO7gm2y8VM2c0viSfwbuHZzPnIZ0-ZymdL+UxA9WdLlYz28OdMGuY5yZeOpUlbzznJuc-XDWXODTRPidWNU7PViS9MNYy3DpdLZfPESW5MmXcVTFdIVcoFz+X3tYwV95VPBcgB81lyLTC4kK8Kh3KPSwmwruPC09Y3d4tFyfUIxc73iI8JwbKPDSUO9JHHdznPjwlRtE8NQ7ZPDNGwpc018qXM9jb3SPVLpc9Lt-dJa8LLsg9JT4kNS0+K5ciHdFlw+8pxto9KlczS1RrMQzMITo3zlc09N41JJXC7yqGyu8gFyY9Mj-AdiFX3z01Vy031HYjN92+KzfIfSJLPL0yZT83z74gccd+KNc5tTFLKCgxhyVLLLCAuyYM3fg+NzA7J96FNz95LQzAf8R6Ids93dh9J1cw0NXbPCY2uSsm3rk6fTvbLcU32ywxP+VU-jdLOCs1ky19NjlDfT45S30jKT7+JzJRdo00jOZCl1S-Hf4iR4j9KDCfPd6XUv04vcZMxv0h-9XhUr3B-TU7HJ7Tpd9XzEQfCJ39MwPf-8v9J8IkFcWKWrgNbZT2NQEkczE8FqMkAyqCPMPUYTfzHoI-9jkAPic8fd1vjYItIivALCMkXs0DJoEi75yFCwMuS5ZCNwM6kUfvlYErzN+CI4Eh3MZCLoAjVS8DNEI911mAMEEv3Eks2flagyG5xr8u+V14nN7TfjLexXskQC17LW5dQSac3jMpQTcnxEMvN0xDJkMiQz3PwcI4wTmPNME9BUNnLcIh-979Ij7cPyVM0j80PjSTI-0+PyetOeEZPsY+1T7cfNRTOdEkMi0-K9c2dTWKzFc5X411NlA9IjvAJKI5wzd1Kjc5+CETP8s5cSNtVCMjITrfNCskISAjKNMoMDgjIZnDqTw3MtXMtz9NMQjG0ys6PQsv+S+7J-k-wtzqMWk3KzlpMVPYALqOMnsgKzfqMA9btyKrP6ExGyGgIViYYTaDBoIsYSL+3zaK-taXFy4rPzdJP6AqOAXD2MXd9IlhMH8O4yh0DWEvozT7LOIgQy5xPQUgayZyKY8oszSaLS04YyMtKkciszpjLnAk68zxJ2Y8zyviJOsuRyLMgWMqxIHFMOUhhgkmPoclJjG9Mfc24CPbWI8l9zusBIkhjykFIRI0rT0lMto84yCp04ow2TchluMnEj7jP-Mx4yXKKAsokikRJJI5wNBgP4CjbSn-Jds7YULkNl0tED-jMJEzECzTNbsr9TjRLnUxBNHSJCHQ0j0ZONIrxyybRDzbWzIMyZPDyTEDKVMiuzS3K5E9ySr-IVExUiLRJmcwbizYL18AoLdljlM+Wy1bIyC9EzBQODcr55GvKZ43ILnj2f1JoKnIhaC2Zy2Tx1MlkzwjMkHNIL8IIhM80SmmLqC5iS5mJ6820T5tziHYUyx1JVXCdSZuB9+SUzJvOsszNy8yOGCj9Qn5Kn3UoLkgpBMyNy87I29ajMz1Muk+dTkAotXaPcgjLCs+9iGTKeCk0zYyNqks+Tuh2QwzzjowNSsvALixN7s0sT7P0HsisTh7InpOaDJ5QqszIzW3IwY9tyKrOQ0ygKOxLQ0xqzzoLDMwGiDpJx1JLS+2L6snDTNhL7c2QK+FKuI7qz2wNIU76zzRC3ItqSOoOpgiaz9yMFolZTa0ke44k09-IOEmJSKaJUCqmiElJponazzxLUC1GSXyL0CxsztFD0w5EdHMPvsidcP6XaNZTj5GKg8njTd3P7M-dzGNPI8nTiIKOzFI9yRbPpNWRSpyxI8n6yUHJCYoLjlzL183CiiQoiwsDy7NPBst2z6nJyMgWEXNKIotzSAQo800ijAiwgg-cz8JKookWSRrx8vewKEbOxCli0EiwyUtGzVHMVk2iSNHJVkgLysi1xskEDdHKYrLTy-yyJsj8ybYMmY2szKzIWC1US7R0CCvjxQ6KC4+zyHNwgsr2yZlPhAsHjYLLKc1LyoL3dklHjsvOog3LyUWOswzLyKzSK8n5SlZJ+c+liqLKMklZz3KP6c2ELcdNbCs2SRnKRUhOS05KoknpzML2a8xZziE0hfRFTzXORUopyO9PbCoO84qOG8u0S7bNLkjXzO+OCkgXzJ6KF86fyDXIN8ptSFLJNcpSypfPNc1SywoPUskqjNLJL4qVSg7LezPuSeOgHkxfjh1Pqo11yD6P9DXKS3-Knk29j9gupCvKCjxxOZMktL1lsvaMj3gqGoosivgojAowBoDNFUxGdM7z-QzwztTMt88YKupJvUy+TwrJ-C7qCYAozsy8csQNTchBi0At+CjAL-gttM7AL7TLqEkDSgFI-fEeyVpKbc1YcYQobgijDyrJQ0lsT57KqsoxEarK7En0ygzNGIkMy0Quas89SQPXqE5l92rN9CoVzMNMwU7DS7pPjMzozgbP4MzgzbpPkTWBzeWw7Mj6SHuN88yIM5Qoesv6TNIvmvHGjP7Jvc1a8CaMgcpaygz3kCqpjWPNiUiAyjZJTC0o50YJ5CrQK9rMvEgUKePJ80S4TWaKcijJdPoXlEMhTlrHJ85+SaQou05gs6YIpkg7TbrOpk4G9aZONremTyQsgk58D-rPg8oGyFzLNClCiLQqNC+czrQpiTW0L4N3IcupzIbIPM6GzPhMcfGrCHAuXs88znAtlkq8yhwpvMi8yFPWuMztkcbPVkqYiKpxKU6zyZN3fM32tFPP1kozcfaMsivkK-ArxMwCzYwqjrZe1-HPAfQJy2-Uc86OjnPNmUy5TkcITo8py3ZP0o7KL3wMeUtCzAQoac2sLFosorVFCicLn9YhyRPJyU2WyhnNaClyo2wuHCvIlavOzLQyTewsnC03y5NO7CsZz9bOuimFSaeLui2sT26N68-rd+vPciq2yFwvWc22zRvJXCsSzHbO1cyuSdfNnYlKKG1N3CsXz9wuik43yzXJuiz7dW5IDsi3ygrJSk+8Kh1KHk0fNR5KDIzYKABPfCgqS7pBAY2Uzz4L9clOzT40DcoCLMIrlVLOztqPKC7Ii0jPZnF+CuZ0WbWt8E3Kns4e9kMxLcnd9kIueC+DiIMJnvOuzIGPzciBDjguKkj9Sygtwinod0Ap0YzAKkWLtM6ty6jOys50zwQrS6SELw1IInWiK9bJA0+ELGIpgU6hNWrKXsvLNZ-Mki2MzujOX8zjjJAJJC-F4R3JOcAo0d7KE45xyj7Kb6E+zAsJgfHULF3NXXc8CaNLE06hSkaMU4qUKuNLUw9SL-Yq3cnSKD3LH8u9zvxNP81zjFIv4nPdcRPyk0nkp511k0hizb3OF1N6zNjKfcmBy13NZkvULyI3sYitynOPM0tBy3DIA8rRTuZQCw5QTootBsg0LkopC4yDywuKZk-RSMeIaspvEMos1orKKHQv2tVLDASIKTWhzOPUl5VtSPP0I84LTCJKPMhYNSPNy4rhzepOi0wrjqPLi0gRzSmJ9CxjzktJMi1LTxHNLM6hyzrx6ihyK3HGxk+RzUlJOMsJ82GSZY-jy89TDCrRzXfia-bxzXzP0c92idZM5vIxzKlJM8w7DJkPMcuU09mL5M8ljfHI6-Jbj2lOcczpSjPNjLUu0KtN2s+piBlKG4x28Boo6nBbThoqnc0aLJb1rU6ILWbKmiyFND7W20qJy0sL20oKLZGOL89ZSknNgY6Z8QcM+QxLzwzSi3X7i-mOWMubzLvxMlApzgePq8yYk3tP79BSSFHSUkzHCBbM7i+uLccI1C1ykXlM+U7qFicPB0vaKZbNYsgFT6Ep13TWySHXOivf0xEsFciRK66OVsuiLxnK7Cs0j3ooMkwcKVHLnC0cK+vPxYzFSydO5Y2fRcVKXC-6KcQsJUqUyAJHlw0lTxWMOcq5zVvPfrdby-0UpUzXD7EqUdcRK6f1ucwNSCkkp7Z3S1bn8BF5zZqzecjSskLPMSoVTvnMh0mVzr03+c+VzAXMHwu7zZVNOlR7y41K10lC0xX3fCZFdQ1FRXC4p0VzsWTFd3O11Us7T9VL1-YNifpSN-X3ibdIjY7zy+YqtUmNibVOJc15d42Nx3OHzYuwR8h39fWME8yWx9G0XSa18x0yT8lPsVMSzQ84S64vZc2nzWd1LYpFc8YhkeZlYg7gh7bJLLwvS47Fd8+JZkJtjIkpp8t0LpnRXohnyFdKZ80nzKYt3Y9nzh2M58ovSP0wH0zXjV+KUczcKZBMBs2Sya9LE5XKjb8Mb-aXziyFl8t+Ccw2n47Szk3JHvB1zvnUHk+-8WXVPY-ejz2PFM7YKwyLMSs+ibLKAQh9iIw2vogNy70IpiroK100-Y06VK-IjcryzqIsXfDdjY3Pl8igSbgpKs1Fzu9PFiv+DuYtgC31dKksQ4gWLkOKFi2DDEAubs4tycIrJE4P4-3KqE6IyahKrIkEKayKVipaScGJICy4KzpNg0nyKGLN9MkhikNN2kpEKqGK4i1EKODKJKKQKJxJkCtRBzYo0Ey2KQbSI0-eyUQL3s0dz8FLs3UTjnYsri12LbAo5g6RMw4oEYi6zs4vFC6ltDQr1EORiAZPjLURSPxNZOAcyf7OUSpucxjQNStzCY4vek-lt44qAcy9zzOMk0yzjwHMU0zCyM4tYfd9z4KN1S2TDDFJs0nh9P3N5wj8Ci4o-ksPNh5wuNdW1tPxA83UKI0v1ClWiDFOQctNKvwJriuKKrQvFg0hz+eUwk1lLDAqWM4wK7pFMC74hzAuVCgZZh4pYckLSSPJy42fEa0vTvHhzZ4quCYpjrxUKipeLHAt381eKWPMUCtazlAuOE+riZHJqQ7ILzMD48-0LXApZRIMLoF3Uc7mzxKJfisvp+uMjCrUC8gph07ZNvawU8x+KlPINkkBLGaTU83EzP4v6i7+LWlN-iu5MNTVW47U11uP3S8bTkwu3i8BKGgra8rdKtN1s87MLxb3GU9iCQnPO4x2TrmOEXSJyD20w8o9tHmMZC1SLSkv883CCAcKhMqZ8QvN0nWEzvuIi88hKovP+Y3JzAWNoS2-4EvP0XbZ9kvI+0poyKnJCnZSTanI4ShDyuEvTioiLVopwslpy8LLrC4OTzvIq8knTZPPa8prypEs8omRKNbOZY6FTOwsUSsySJnJUSqZypgv+kY2yetlUSpnjLovsgvRKfJK54vyTXIJp0oViiVN2crc1GdOFQ3JzReKVYzjLnEqJfZeFLnMZ-RlSgDXcSpXip8mF05jKDEqQxOx0jvItw7XjjbhUyxdK5dPF-S1ijeOz027yZVPN4uVS800SSxVTPcJSSgnyI9LJlFzstktlfIPD8Eu27D3iTWm+lJtNgfPXSTHcwfOx3SRcg+Id0-HdKyBh8hNjyXLDHYKSkfK90tNis8Op3HPC9vIsxFlyGd3jvJU4Q9ID-UZLy8NulTncq8I1-a1iRIozUqrsFkoK42VzxnRlfVZK6fPixezKq+IlUpzKpnQHwwdiU3xV3A5L1XIrU1cK+fNNfDcLdXK3CmuSZ6Mhi+SzbksbkjYzjwpl89fDP6Kn443Jt8LFigdSvksX4wf9KwRX4oeDnbP-9aeiIpNF82bKG5Pr0weK59Pikzb1kYsgClAzoAp+7dfTAU3miW-juHmB7E9JSRUQDaz0fDEViLPdwCJzlT-iKvm-4i-Sb-xLlH0dP+zt8vF0NhTgPFl1v2kgMq6Qu9wwEiwysBNz8mUd-+wL8+mLU-UoeCZZIHls9FntSBJbc3IiCGlwKIhp72hjKRKxxeyIM6dgqq3JeMaIKcvb84gzO-K1UmnKwqwMzQfzMxWH8g3tR-OUQwGwxBOyzC5LKEIf7Cwi8Qrt7ZfzF-MDLIXKmkjX8iA8+vlsIrfyfbLoqcnKcSBjoSACUCTAM7WIR0qFojVwpKk23YFRIsn5cAfZlMC1y1g4tXF0yk1w9cvl0CvSwpKNynFRFXBsSzcUGjhdU63K9wR1y4qRzcrRSTVxbctNys-I3crAgstxWgj6LTSoDnjHk2sY2Tljw48jDtIx3dWw4ZLaCmXMxaFHGJFk+MsYC2W9XnlNsX1SoTJsRX54YkF6Qh1LElPE8-lK3bA9sNcxZ0mxiggNQ8qvSUzCcdLx4+l8NGJWCo-zLBJP8-QCQBLm0quxyrG5qOuwTEDueRuwBrDeYp5zeROv8rKNgiO-0jOx9oFrsI6AO8obsN1Se8oMMykinRJNA5hUoaB2C5g0P-LJeJ+ZwFhCuNxYf-MjIuOMrCmJy8+pgxNRSni5rdg7Wbs5ccrL8iuo16hg6IeomHhIaY0yZ5KZEoK418pDORjpCUp2Slodt8uuKAnJB6iyiRKzIMsrymNdCIqwCyjKSIo6I6PZOxxzeMao83nM3Hcy-crAKuEo49mFiQM9QQouo+tzXQt9HNHNj+1MzARzmexwIlt09sox0tMAJhIwLOw8jei4C2jLH5VvoBll9qXG4RxwW0vPAXnMwFAmAUoy4ZJIORuwyDmbYHpcNbP+SmIEmCqliKzBw1VhvcGd9fNtlLYUgvM+jLK18T0JnUaQMjmxUDfFf6MEK6bKOvgi7JVJanHp8UIK+Aoy3AQLKAUdITnwuCts8TW4eAqmwdQrmEuy4ZptTLN8EoPwAoHRhXGhcRNEC1ezpUtxCh6SxAue85VLd7M2ocdzQH2w-KdzNUsNSleKBjKHKbjyJ0pvEpszuJ1FCylsTUp3AlhT37J7M5hS+9m2sZUpbIEWOD+znUuEiysLVyJbM1090umwSkZ9ySzyBGddD5WHJFg4bcsYCjRg8-JX2H5RyVCKKl3KCVB9yjblazChUeVxjcs9yppdXcoURbyD3TXOObXK1MsC0h3LqmgaKyoquiuszGoravA9yymNtcN1y-PNQSKjhEmQqis42SYqTGTtkM5zo1y-QMYJQhR4cU7KKVPbNcXMCJPhNc+z7RQni5tKwKPay4BDcEpOKyi4wOI4cwnMp4rMvC25TirWUzFZhR1FIF0LoD2gc1TTvFO-cl9UsKOgkuLi+4oS4owKe+iXpXMyJ+kH6LvoqHIEEEvpYnK2RSfoIkOw8oXMgGQZCrcpgSpX6UEri+jyKeErQLG-edDzd5xbeXvpN+m-KJfogtiRKmEqW3kAqXErF+nIRKEqQSqJKqvpxDn98KKhHEi36IEqMSo49F1T6SrxK8krddGOM5GzCtLaSldE0dlPi7CDTHOSjXQrhvQsKlyQmwGsKtmyLPJfMgmzb4pIlYkjXjNJIsIKNCrv-LZiD0t+OYUqQ8s6PDWSkUAfPZqLabJeMouY-HBySdgdn4pgyzXo72hrqStoNBXKae95KbI08qzyabNdg4ILPIA1KyfMyPO2EJMK8aL6CvpCMfz1Kp0qJKgl8YPKCAzctNJxEAXcc1WjvSo59Uvk7hhmwhbjnSs28bKTCZ2K8SKdPSp4StSSrRL6ij5MEtSTGBZDSJUDKkvLJCsNIaQqmkvOKqgdTSpy8oz8MypPSj5NFxggBfUrffBdKoMrCytVqSIhQagRdVMrXouk8xYLoNhSOWxz5tLJ8M9juCqRaXBcVPJE3DkZIys9I9VYMwrlK+MryfBLvJ4Ug-BnSjsrLRInKzWSqdiq1dBd6ytYqBMr5ypFKugxgUmpCb6RFSqMKviDlytyGecwKuCq+RMqKjkscjdLmNRSfF2DcyvlKncrUoKeFWGRqnAyIFQrx0wGAk8qAxzPKxPKqyvxs2VNnYJzKuMqAys8gW-oGxk4A4crbYMTVVy1Vyp1K7dlOcJ-LMhc8yogq-vxG7mgqpHxkSNgq5KypSuvi7f0mWM3Kj6pIKswq+gzHJ0tHKkz8KrvKuJkJtxQqko5SKpVuFLNZkhLwSiq8KuPSoCqinwdDAEMgjlJ-JirGxi-bf8rPEPTKhCrGotoq2sqG7X8GbjBLMTYq6UsbcT406ir+gsgrWwY-SoFGCjBCgDgIe-wdLzU0FqyhKtWU7syP4s4qwCzAXOIq6iYXUkHAzcS9KsZCgyrqTPtKnkM01NfS3Qz9Al2CPAIrKp9wQk5+9jkEOpTBlKR-B8rQKuoGIWiBdjcqh8YiQG4CRTIeAmBA9dKlKvvrECqKNRIq5yrl0gSc8sqX804CZE0EUWeGbyqIEsyCNhd-KvK4BKrGpkMCYKrA4hsqxSqfSuf1IirYyrACIWjXKsm4m1Lv6Uyq59L7AhjKx8roJhJkIKraqsFBBIIuqtiIq+KaKrI7birTKvCEcmow8pHKvPLipzMyqKqyqv6qiSrs6yEohkRFYOxGEB4iqsk0UqqoytsuFSrHSuombdpOYksUCYISfFe83p9XTXQSoDLPPI23DLLBKhj4-TFJ0xOeNgzsiqWWFvYdJjnEYLL0OKo84O0GdFe0yLdP7SycqHCWsP4g9DLTzJnC8etxComy2b8YYoLCwiz8AXLaFEIwoIW6DGYNB3Py6DpZqjNyODoH2lSCyoLJguh0+gEGzIVsjirowqG8uEyQAp+uCXYn8tFmSTIoOgHqXQoIwuDCMnKKgux4mYKagrmCw6KptO7KhhZ6LM1CvgEzV2IYTuSoWnh2I6zKLMpA+h5L8uRq6-L4OiqC9kznSLNEhmr08tvK6Kqrp0GCxgiIdmxy0gzpRIZih-KpLiPy0mq2TOmcpmr2gpZArY85jJjyrsq0wrei+WrCBMVq304ccqZIo6LshwoKFKIicuWKIhpOSMEysS5JaqyC7GrDasAqvGqPk2ZUxAoKbnWWaI5azkRMmkC+-wcsiti7asFqp2r0aoqCqui94vmCo2qALKzKhRL0GidaXRUdlyeuHmqSdnhqzoKo6vJEuFKWeJMy7OTRKrJAqnZiqhXyy3YnanTOZ-K9RIJmXUj+QP5qnkzBQpxq3qLqyuo7TeDtappAqGqFlwX04mrVMizq8kz26sNq+mq3aqVEnWrUwoTq6jtWMrEy3yFem36k22qPIQjqtGq6atdq-kS3IrlteOr-Auo7TryGMtnk9yJ56pvaJGrvx31IuUiOTINIlerAitx49erMyqZwnRoREp4spxYvlkfy6S4bdi1q52qX6sxqo7pz6tBYz2q7KvJYhbBDEtrykXjFDMNA10qzLLJ9BfLgUt2Cky8ZTJ3zSS5O6ifqquqg3Oh0s6JoIp3yh2q98q3kg-KPoT9qqXYwzitqwe9wAtXqRGqv8rwg6mqZSUbs6Br91Ngaq3ZXtlB6DCK86rhLMOq96ovyg+rf2KmBfCLpYoAK2WLiIvliktLsJKIZJ0lwCo8OCEp-eWgKhJQY9jgKuRkFAh+HAgKACw5SyiLJc0fRUEgj+wT6GGyLqxmIoYSeCtKK8nIIzIcSLVySFOlwuwrhcokC2SLxxPho2GjjYukCt4rmzNNS2uL6FItS7jT7rKlCuIrEggSKlUqTQtY-K+zPYrAciRJ-7M7Mh7j5fKVWJFwZQrm3OCN7UsNqmhSlIvdS0JLGUqtSq9zz3KZ4oBlfGqM4+JqGZw7iDlsj8ANq40jEmqV7HOriH3HYHJqY6qYfFgyp-PHsvEp5rJ1SseLHwMJkxNyVxIviSjyKsMT2Y1ksirVMSsoNtEFo49yIfjjkMiqPsmGq8vLr3M2K4yK-CoUC9eK2PN+qupi-zJ3i15xV6usiFyLdAuma-R0g0vgckNLKmp2NcNKYPKFg5mS0PLuE6JCqSsSNXpq4srKHCkrCSt805Cp6Jmaapd0jmrcoPuLSRzRK4ixLmqsov4q1+hQqW5rKokRKq5rkSpYSRagx+kN5BvpFjIxY0dxmLAX6M9wfEm7ivCwaSv1iVkqySsZKgkr3mt2a-coLLEha4FqMKha4+dLARPa44EYnAq6YsrSPArVKlcq7Sss8vRzVKrAqg0rzsiNK8g4TSuU8sar7oubqoyrhnNlK0V1YBkpa0zysTKjCn+qjIKJagKqPjgCqZaq9PifS02TUVKgSg4YLiHr8UarmWrYsourxQOIhacqeBkEqjqqcaUmqtaqbBmzKuKq1KoMGIHiDkh5aterv6oJa2jkZqtD5aCs0RhcODEY3DgIDDg4mWuXS3miP8p0KU3ISGtkKHRy2Wo+TXsqhvhNa9ytiUk1av4wSqtxqh1qJ6ula+5JfYrpMP8ZwytiK6NQXGt6ARIqZaqmqgqUNysqq6VIvUrLiQNrkqq+o2yqdWv6ivyqVWvCEX+kwYI7gBNrzWq9deSqoisMqr2qmcNiqusroBnMqnMyZrNwquSqm9mDoAoFT2Aaq-lq28mQqniqdHn4mXcU+EjgmOVr66wAi3IqVOOTa6Ur7KvtuQaqqqoRqVIqhaNkqvYIcipy+PIrVqsnK7LY6Kpba2uUTJhYHT8BzJlc8q7iVv1QyxdLOUMYWc6q-DkuqmIVvYxuqwPiWmtl0KspfsPPbIUxItBFMJ6q9VM2U2kL+wI50EroK8r9vQW95nz2UwBRQpkoS0Tzj4DBQ2SSeILgsnSjt2tYSj2Sx2uUkscyNoo+U1Hi0UJ2ijjzOeSESnhkodPEyqryC6u-OSeqS4qJq4K4Satoa4oLR6uos46chiShaLeq5m1Xy9WqaGrfmRkzo0pm006LvzmI6vS5zaozOE-K8GpeizySBWq5UmGZTapgM9fKLauVq6urIM33q4hqqartaoq5BBQ46tmqBatI6uBqNapw6yjqYGvtqhh4r8uPjVGqJ4T22XxKxOoJqpd0qGorq6s4oFlk6yhr5OqFq21q7CgpWdjquMockuOqF7P7qT-LKas3qUWqTAU-OBjkiOqTqgmZ36onhe9NrTnU6m9lOeP6uEDqKwuIyijLjQuFs8jLfzM48wrzcLLWnODqBUxDC2zKkOsBq1yj1blnpTjroCnVyKh4YjiFWIDZAaoI6xzrPOrNsizIqzkpua7o0ur46u3cBOps64ho7OvqrIWYqcklad-KDOqtLTcAsTkaBTX42cg101DMQq18KVS4JavUSwMLnnK8KH2qs1lx2AOr8diDqwnLBapYa2zrlOoFw0TqzOoOimqCrWsIaC0rLqkm6pRLRutK6m1qhOuM6qVrpurck2Lr7akd2TlR+zh8uBlcArnnxVwps+I8KQ2UmikIRRnJV6mfcffSv2PladOqMImvOU5YMdNSyBa4+uuc6zxZXOoKlHxLCOs868nSSEJ-RXzqmnPhQ4YsKwog6vpTNouactHjJbMi6omEyvPoy0w01uukKUnKgs2Q6gliegoe2dDrjEOwars5LaoBM9jKsuts+HbqBusrqt7YmOsJ6v3IGaid2TpZzzl8Ag5jQ0xy60ZzUv0ByfHrlavQKDLqEaopq9bqJuppq65squr2iIdpaurG6wU4Gutu6i+J7usRSx7qSSw66mdyW4IZ+flKJwt668tSNOtESwhqeetR6y0r+eu9qj7qZutvq82zocRR66uolup166jtVOv+6-XruLMtaurrBOr569HqRNmeZM7ry0w3JS9ZOcna6v7hGuud6m0r3MutJD3qXupi9Vrzasj16gdCvOugFZYLniyFMtcd1gokKmOz58rytCBql8s-C-wzEhLpyH3rgd3d6xu9qpLPgvd4ZNjN47uqsOqisiCLC-N1GLHKeOqK6kuyPQO8w43qScu16shqJ70EygOp+ihA6ArqIxKCvGBid6pF6mvr0Gt2oq0zUMNZFGaSCOJAKrN5YSgvoXN5hGqgKvmJxGrH6kt4pGsQKtlKh7LkaiEKG0tDS+8UjYoVSm4jerMekzezt+uki+dzx5HXcyULVC2lCy1K3uWtSzqqQ2uca7awvxI6a7nK4yiSajdzGdQCa3OAgmvWU4TSlQsOK0FiImtjiiTShFOUU7o04mtAchJqoKIf6uOLomtO9NJqa8rgjTJqXOuyaugT8FEzyqGDQsxjBcLNIxiKanQjpBLH0gYSjkS8iotBKQr4iv2zGCnqa2eLGmshhCpLT2pV0c9rymvIU3SKPTOMOWFhmyhF6eGEjD1aVUKLUTiAGldzCzKGaqD4Aivdq7qpZmu3pWOqiYNuEn4r7hLLS-4rMisBK-Pt7msxKgEj4Wo7aiEr6+hkGwpM4StAyhEqmSr7il1SXmpeqZQbNBpxKksKfU0Oat5qHmvEGp5r+lD76NkroWsMSE5q3LHBa0x5EWocSsPNdBo+awj85hiBaxwaEqzUSdWC1HLRauWTalkxagESOKPBEmqK8Ou1agdqYwrPSuYCjNjJa9gqKWrvSwUq-8rCGgirkdLk8oSSJKlEOQ8j2TklK+IbRyobqhVq52p8c+lrERPSGlXLZ+nsSSQ4xKKxsg9UJWv4k+lDNqtdU4gsJ2tFAnyqmO0uTE6wuWvyfTqLPAtCGmobilKp2ZVrS2tVaqSg6qSaG90iGouLqieE9Wtv8rpIAatGG+VrtSrEqieEnWoYqtVqMMtmpd1rugvqCxtrZsl9a6l9BqiNaknpMRl8Es1qchqpaoHC7evK6q0q6A2iuXqrZato5aNqWquZSHJqncyASztsEhuz2C5VeesuG1NJrSrqKW0rWWpTaiyS02sGG0qx4BuQkdR4q2snamfAj0jbKhtqZPLbyDjLh2r4mRSYQp3MmXNrqlJlwZvYcukiqhYaJhsIqnKr02pHamAEx2rRG04axWp6jLEbXJjhGlmqm2qHamNqIgmXap9Eb4DXaosLcMvpTYlN5ot5syDrT8WWi7JN4jzy89aKoeqg6kwbQdIES1rD4OqbCsJKWwrG3UujUOua2HHr78sw6x+rpOoo6lbrjoquilXrSevvq5vqX5n9q9jIRuvVGzHSmeqt6ger0Gmw6obrqjmK6r-rlepo6+y4vutL6hjrj8oJ6hILyaus6r4a0eody0nTNRq7o-9ylRrI6wbr9Rtw61WqxuouGj0bfCnG3C3rsupNGxvqV-x1Gx0bNaqtGkVdu+sYeJTqzesZYv7qoxq1GrrzFRuTGxTrSGs9Gr6YHOpJ6n0a1EpkSwFyvNSc67FS-2ukyw-yRLICkwGLNfP58s5KQaqwG8GLq9Mn02vTh+POyyQzzXKTWAMbCuv82CpsT6k16k3qUapjKCaNe3JtTBTKpvJJU0cBsXy6lO3KudPFQ7GcBitcS6TtNMp1w2iyBvMV4nbzMwHMaTAgWWijaQ8aY2m0EgJ82AW6zZorgROXGr3JBdMZAJxoTxofG48bDxv3G9dAnxqPG98aPGgS63VieVLctcXT3nKNYq3DZvJ-a4bdvQkk6gRFhWgBuDzK3kvayVJpkdiPON1ww6s9uIJ11lyGCqBNSmmz4qJ0a2PdjP1i72tRcpZKY32T0sNiykrFTO3Sr4lveJ1pqkqJcxLKYYGSyhpLHVLSy51S92ud-DpLkZRTQ9jw3xsfGj8bWWhw8LHzDMqDUr78Ptyb64Do-rlXuJ7y5lxlCR5pNtXVaZ653mlWXSFzPdJgeP5orO0GEIFoeDRs7JFzwKRRc3djzdKKSiLKSkpB8v3ibl1Im59iMNl46Oi1Y2Oh8+pLaf0aSqEkT8I90sdMD2t4tbLLS+IjaTia3Jo4mjRpm7kD0vibQINrzUCby6tcyCCabUJozAdo8ESeaSZLv1wfkhVpPMpdYr3DVWinsaSaO6nKtHoosJvsmvJLRCtRcnSblX0xcq3TsXPR6b8tjJpbFDFpzWkomnFpbVLqSx2M6JtSyhHj0sqlsDPCsstpcnLKGWi4mlqaHxq8mgNSfJpx87ZLG3LHs5SDfXwTUnyLfmhkXH4b2MTLQ7qaERq06wKbKVSdYttjH02+uQdpJWgGaBEB3uhO+VS0NXL-G8uTgYoOysF1twv74k7KopOxEmfT7kt7G-Lq9RoHG6m4hxpCWEcba+tN641RC73bfZ8KAUr7dcBrp1LPQ71zPljjG7jrn6uz6uZtcxuFq1Mags0gitSoy+sY650a7zg1ikJ06bnp6qQ0-5mOWKuztRuA6XUapdkbLSlLC3NO9Q7r6biDpP24mbl76pKzJpL-UgfqYjOBC7gLAShgK-Z1BGtaCCfrekNEak1BYCpn6hTc5+vEcGRqwNLT2BtzCCtonLVK-H3QKjWJMCvggiyL95EzVaDgq1K9i1+8LGvsK3fqQpwcKjbkXCtxE1VL2EKvMEo1vCt7XF2Kiy1X6roygb0UGjEcp2ut+GdrE-CY3H+ImBoBK0k4X2puLZayU20HSiRz9aw1yzayuQsRkzQLmR1-k+syR6ua4zGTBBpgGi8I60t7sKyzzEum6QmK5Or9GqTryOsDGu7pAmCbsl6r9utlmRs55LwZ6kObJYIxys0b4Gop6sGa4wiyoCGbi0yhm6OaYZuJWbnsjMl+6AtyiUu8wsCbtOtb6vADc5sfeYWLXLI3fL7pnbk62KObT5hjm-UI1FMiMuJIT-iq7PRqmLPca56TWzLDS9syf+tMU+UoMHEZAYiYzRiYU8-qgKIUq-q8wmshmTDgtMI-6nhTNhr360Abf+o9SmJqz+sAGn1LxGPFHd0KkB12KoNs9yUI3fxTskKIE24qG6wRuHyESsNoKzx0biryuO4r4jOQSSKKfYvMQuWilFILinOLs0o849RSCVCHgGnrImRP4jKJA+mQfQhyUk3Ga0LqybxtC7mapaH7Fb4qXBsSYvQajZqyGkFqTgMXFQ8w-5DUG9EqYWpFGjDyBa1UGzWb91OcGuFrHygssbQb07mMG2QavNLXKL5r3BpcSgID8FpsG4krzBtJKpFr8SusGx5qrWjsG1pkHBuoWowaNBpgWqgsKCqoWwwaLmo5KkqKsWpcCnCrj+m4q-krmj3PiucZGKviMVW57WsBG4ZjIhvRjdio-+mNKy3Mu2uzLXoaGlM08y5MYBhgqjYaeROZq42qwWObapEaZhg6G7SKyRotaizqdFqeqOobUhrhqdoaWKtBORNq8aXyGtcr24N2Gx4ZZhtFa2xbzP1WipIa+qoKlAYbJKucWhkFcnCUGINqxhsKMgobJhp8W6RVHknVa9YatFq5MzxbEKqB2QVqxGX1mxgbIRrdtW4bI2pMBNHYLFoVkfYb+rGNaynhjhuvZdEb2KppaotrGWIeG3KrWRGNGCgijFvzqseqN6vVsqOZ6huZSVpaIRwskf-QbnnyW2Jbs8viWuZCS2vCWkir+luX3PQDKhs0c3yKlarS66LNhhkKWxVraKoJGkEbOWofecLTZazcW2pbpSz7G8nq8dktGiNr1luUqukbHhryqn9445u-fdpb0gs6Wq+rultnC3pbrlp8U4Nt5lpkWtV1Q1mOWi0bnXTWW8Zb7KrCW2aq0jj8aL+D7lpzmvlr4Rr18ZwUbHPsGcpau8sqWmSoSWjTAcNqYlvmG8YbJWuUq5YbdDKV7OYblDX33ULle-IPlAFavFsIqkpb6RoVkLpr+KtXQV4UIVvqiuJayVvsqppbCRvK4GZaqcpHmtJb9avxa8IbIl2BGqZa1KvZW9dgE+pGWjFbGVsyWs7DJlpBWp4awRoZiUKx8Vv5EjJbFhoOLcxbKVsrsApqwxn8W6WrC2u9atUTLILhW7TNl3nTGLVaMRqnufHFGsWpG0xbaWIXa0paDuOfKucrXyo3jDCqaVtogVNUaEAVWgrzHlpbqvVaBqrVW2Kox2tzsRtRrnA9Wsgr6lt1WqlDYVscqp-TFYlKEO54nJsSjdFb8bSv6y-rMpMUW3laRvw2qpxaSKv9a+NrcJghW-Nq93NJWiVb+qopWq5bWRGAc38Y81q5W4OKJ5rDWpRafVpZWrZbkRrt8itqEFpNWl-N4FiLW5Vb+TOmwsta8gkzajTCc2psWvNqa2rDarPJ62q1KzFbahqm6qVb9Wv8GGiZ5egUGhiZq1sAjbWaVqj7a2dqmVp1TVVa+1txkNtr40H2a4tR81qAmZQJ9wJ1W+tb8dP1WqNbDAP3WwEDV2s7axNax9jXWk-IN1q9ai9a3optWv1auakZG3moWRs20tBLbkPLS4RKzfxPauJz7quxG15iMprObV6rgv3eqkhKWcrIS-ZSKEqA22xl-qqEcl7T4Nqg86LjctGCYNb80FuYmQeaz+EVKOF4Cpj-6u6MJLwsCxjLqxux0YhaPWpP6svK41BSa0KiKNsvm8AURRLjotkaPjNuU2FjYUL869hKPiMfSoLrDIpeTKyKqMth61pzQ1tTgiGrSxuIszbyEusxBJLrjFpY6uOqSeO26ksaQJLx6iB5eOoNGkuijRu9G6F9gzkTmk5b-lp02jlibRqx62jr7RraSEGanRu02oMbB6pBHBO4bNqTmuzbkpFAuXQEg+pvmUzrQ+ty6lHJTppwazM4XRrl2COba5r3OaGbD6rMWyMbixoM2w-Kg5vOm05b7NvNJELabZjC2zOaItvG3DMbotq0Sj6LTDWS24YUnljS21hrxtyLG36YYtrHCoty8ttgeI7qPMiKONTaytu0SrDKEhhD69Tbs5Kro8S5AznYIgPrgh082u5qQ+q02KTKfOvS87uylor+08HrQeoufckcRNsE2sLrqMoi6z1asII6c8rbKvMx6uUaRCUU2jpb6Gvwg1TbvNpa23HrnNuM2qZZExrXq2li6tuy26VtNNtS6wOrEtt02k2zjRqzG2Lb+xuK2S5URgoJJDOb65qzmyDYSZma2+rbfRqLmlvqzprb6l7bIZrPOQrbDzkQefobvtrO2wuaApqRm35YVarw6N7bCVgQeQhYS6sh2ujqctsvjOnrQdusuFHalhrR2qzbeWqB2szavpnc6+TbGx239JC4htpTo3kbybJeIgUbgJKFGnkatotFG2Dr5tsR6vXjpRrO8VXshCKb8-eUW-Kai20a1tvE61nqflp06p7bccpzk7nbuBPoA4lb+do+WOEU-tth2oGYwrhrWeXrnoqU2N7qbbzu2sdinopkU0XaS5twaqnqhLCl2nAyZdub8+Xtd1kM2lUaqbgS2tzb8ROWWpgTzdqfJUlZXuuovPTbBduEKfrq21ke29bZnTmu29OaQdve2-BZPtt9Kj3bmev7Ch3x-NvZ6ivr-dre8wPakduxm8HbLdoe235abdpM2pggk3JA2Arag9pbOHGb7zASuH0yvRrD21XrDbPV6j9jEdvC2ZHa4Zvl2kjqYdvjGmTrslnnOePbK9sT23Hb89td2jh1oNii21+oddu4y40jzLgxm8Lbc9qT2oxVQZEz2-LaN1kHOVvbq9o50AvbuvOg2TLae9u4FXbqaAK78nnazdr52i3aCpRK2jHYftpk243aGG0b8jfazhTl25PaOtsZyjnrHds3253bZ9o72-qtoNlJ2tTqS9sB69wcykJ42jHDQOv86wArAuqR4pTTdgOm2rSTwuoB-b2T2dubC7Ma-8pOiizb5RoJ2s2qvpts2mPa9Orw67ba7tt22s2so9q02hA61Rprqxzb3fH22v5bDtvI2RrqLeK1E6GqiqPk2Lrauup62gQ5tduX2snqxdt92-04bJJpAnvyndt3eB9ZXgoenHba99o0297K43PnWGXqud0yaeHbXtub2yrYSppH2qCc91hMWKvbhEXyBabZCDvnOTyIqNl4Evvzg6RShNXa-8sV66jii9qgOw2Uvduu+QlartlYOh3r9dix2nPawdrb2kwFu9t32qHbWts0HPeUT9rFjdg6oyNH2wGFW+JO+aTYYrgSkkFTG9vL2pQ6iVuMO1HdUQAoO9AUtDupamsq+ttoOznbWOsW8HfadFlQOxIa2tpwOzUJx9pcyAjZc+q8OmGqfDt5yO-bxwpJ2yI6+shf2qWlKdvf2+5St4u0CvLd+Nu-27Cz6dofcxnbLKLIWllkxRqcXDGyYuov26PIDtvX2lg6MSoH2ivaxDthmklYb4v02vmc+9vJuPA609oIO2PanIkH27HaZDshW55bTtvR287bxjvi29PbEDppAmY7zDpx2mfaHSt0OysbhdsN6vhUM6ueaP7ZKtvkOxxbVtsS6g46LOshPY478IiA8mnqDuqL6jnC2eM9OdbaHls22+14ywnO2PzNedraaJVr8dveOgZj0nm+O8Xa4lgCOipoTOpQO7g7XhIu2pZartvWOtk87jpkpfPEa5ptmLJauDpGO8zq-Nv12gHaGDue25TakTKy6MbYqVVROjrZ0Tqp2R-bLevu2rBqVjrBOo3adXWRO0k7n2O1mFHZ1ysBO-+t4Ywj6+QyVnwykhg0MROjsl-yHAJem1qj+32Xyi3YH6v9G1PbdOtjDSuagcOrm8k6J9vS2TZ198t6m73bpTvpOhuy05rj2sw6E9vEOyw7gJz9m-TqA5uoan3aUZugYhUyq5sm2J47RDpVO8aS8ZutMzhqSvKAKnhqSZsIZMmbNOgpm5j4qZtb1GmbgSgqYiRrZ+u8CaRqkCsIClAriAqPLT0Lp7M9mqWb2OMMaxwr4zrJCt2LyZKkGiNln1rJAA-wqFLVmxeaK5yY-NKr8ztP6gAaONJrWgtr+NNoGtA6IcRzWs9yOBpFwitbkmprO4-0zZuecXgbnZoxk1I9XIs-q9yKPrNziqWjd5oP6t+b1muyAYuL40tLi9xisHPgC+RMgFtcLeHq75qRsqqLuSqhcw39hPMlG0MKQhqbqhp9x6vVs-lbpVqCC8CrDSrYKscw4hq6G3Fq7Fp5W5Iav4qKGi2SVTQyGiyqemhOG48770vFas86QlrsklRbCir3BdhbO4zca4BLHzvCOqFaaRpEy7JbGWEZa4daqKrfW9Na4XyAu+gaFVANm0VbvWzTW886sBWBWudbURgRWjKRprJTsCAqQ1t6C5867hqwFKYa+ypOsd5b95s+Wtc7Mcvr2-A6-dv7axC7HWsSWrpIIRi1VCFbfJvAumi6fWqAu14iNSCiW0i6uoolIh3a-jqvlG-bqLpfO+4a6LpDmWPgRRTRW9xaKAxlyVlZj5pvmq3ohLrwuoEbRLswSSnKrjm4u7oaaQJMheLI1bUYPOkCdjjOWwFbf6pUuwS0AhQFtS44iIEkug5aPFtxGrFb8RpMu+aMrFuxo0C66lo3Orpb0woqq3db-Vr8WjlD3ivuNHNRcNqwS1M6SzsLWi3KshuTitiyWNs-63KCG7O864oJaNoFKDyrSAk6G2LKpWH6a9XaFu0l8-DyGZzpON9qPUgSuxyx7GpROZ9r0rsSGqK755v4i4scnZOLClLz8Ms5G+et5ttTohibuRoaO7hK7IrAS779c6MESlc62juiOlTbZRq3Gzi4YDq4680aJjqourA7idoRGzE6ljp4Oii6xrsYO62rPFna2+jq4Dpc2zA6C1kjODzbNdpfSuRK4LgyuU0axjrmu1Y7JjsROkQ7dTpb2-U6djp7W6a7hruS6o67NToAFUw665r1OgY75jolWdU76DsN2+rrx9qq2zGaPtuq2W-bA+u2u5Zzi9p82lnrDjrK2c67+juzm1ACM62sO+I6YTtCo3o7bTt8uS67BjtcOmtYfrs2Ol66YbtBWLa63du0GAo79Du3qjK7ito5OtXq76sDmE85Nrrn2+FT8ju26-ra1nIVXEHrGrpp2jxyElNqOy596jpQsvhLu0DB05uKerqoSj0SfDHtDOS7b5reu+uqYjpW2wa6BNgVGvXbbwgMuXi4xVkEuc5o+6sDOZI6hJsFaf7bkZs96gw6j9u6Oxw7BLt-uWm7boqmw4nql9v2uqYKDFkVugVoI5RVugVo1bsx2566Lrteu2G7+MpuuoE7PTxku7jp5LvyuUzadTudu6G6Q9pr2v5VFdvuu0ubcVnCuFvy1DtyEzI6yDpCOpYqbZ3M2y47Pus9unAFo8lku8W7T5v9u60aJMuGOruDWt25O4SzU9FsKlqVhWJnGvZzLEuF4hQyNirXG4FSNxo1wtbzTnMXG9TKuzQMy3caoalV41KxXnOOSiXSAJtO8g1DZMuGS0vCysuHu+rLRXP-ITIFHriFaaabZEtlg9tiJxz+2kSbZJpB3WabespVaS+5gCkP-FXJYbjtucfCRssRY78tJLMty3XzBkvds-abPbJhi01yFspuio5bPrsC2soVkA2xul27cbvjJdozTEsga1CQLErnGslTAGtru+LL67ubur3K5NtIhHTLLxr0y8DFtvMKy-1aJvPkW7esu7rMdYn8Akp1QjLzgkq+coCb9opAmppNj5qtuQs4D7mPjM5lbXJEHYAo57FRFHbp4lkiuJJLgnRVjQ2UZ7CHub8IR7ljU77ycJvySu3d8Jup8lrKIMuO0kdNjJokDDxjyClKmpUZakoJ3KyaudJsmt3SR-1aSxc7y1BYmomQukoEtO8j2bnWiUDl+kpZU8eCTVhKy+FduUokhAe46HuxBE75GHq1+Tit+pqGdCe6F7hd+ae6pptOlV65WsojfFuScHr3ueGJUuQjRMe7C1LuuTe6r4m3umG4jLgjRdabdsvbmrXyQYvwzU+6isvDoOSyDpu+Mo6blLJOm3E6Atsp6jjKn7r6Oqfa0buYuDDNe7oCepsbtfOCesGKz7quSjsabkrOyqJ6jwtvu9A7Ltoumk3jhxrdGrXrbpr6yTf8Icpv4h3zb9J4edEA+Hn-IPL4fUOVsER5QCP+y73zSyUgI4HLoCNBynejZUoAPHntmANp7YAykctAM3malYLRy6V0gZsO3JgD0AL5S+k0ongkEtvz2BNmW5hFmcvk0unLNnp33VfamcsshVnKMBqEE5GwR-IYMpNrFcv-Jagy+ctbGlIrozIX8+fySsyHcp57LCLd7Qn55AMooBBVve3lyvCl5TNmUGZ41cuSpa2bOGC1iPChscFE0ps7nisVygoqbzuiIYF7yjI1y8oqOisaK0Yq5eLNyhRE5+kFcPornctXGjnshisMMqILYXidyw1wpePgunoqpbFJexIQZisxehvN4XqaKhbyVXB9yh4r-TtNY9qcg8uCc454wrpGqrcSQop+JKPL1gJc6uNb48u4iik4DbAIG09914A79BPL1zugUzPLtkDGWzWLJmrFe9C4wXkLyxqBi8uZs+H5j2rC0Uq7X2vScuQzi7t5OxQzsCKbKuPqyfSDMRfL1sTBS6Nz3ANfy1PqlrgWeqV7-X2Pk-lYYNP9Al7NwWQrmqlLZj15eduzuHtrOvDiq3KH6tDy3oIzJeEIG5FvnZ6i3NqdeYCLxzOlmnqQtXnQ+HqQUVP1ebIwgHFZs3PKtaitBHcKY0jjeuAFev2JKL47Y3vd4AMQ8wrBqlN5aXrPQeN5nCp6keAFN4xLexN7vwArew6baSPRehlTpVlkSrSsk3ize01503kkgqfq6ZtOYFToXHIBGqPYR+tBKeArS3nn68sTkCtZmvKzXXrgi4qK5MoJC2pB0S3O5ItUN3q44jfqtL1PG5q53-PJ-X2aKGqJOszLj3stOrnb5LTPe4SN45ojUtd5V3kWEDd5U5oJy9x6j3jfe-d533uPeH7py5tRmgubYrNveAD6b3iA+n+wT3m0EBvqkGqZyr94oPvfeaD6MSp2W4JMGUpwu7cU25s2mwnaKuKiU43gnZtqCnE7XZpfFIQbePQT+HCTu5soYFhCsPm3JOF7ShtfiGZ7wDOwKzdRcXrJe-+7j9kJe1lS6ipxeioq8XvJe73LWiq5e9orM6DRe6t77cvDG3or2PoY+xYrE1mY+v4YRioE+-RYJPtf8Lj1AyWmK-F6XbzmKsz0FipbutljliogSCigxaH2qwytGPtNmudyUzKXE0sqVxO5yJ35D3g-eyz6v3uoGzIbeXvrrQja2ys5W8xQRQveg5X1e5rdSo-roy2f624BX+ocandyfoPzM6vyI4qXm-ubErskpD-h1dQPirkrTjJ5KhZi-QrSUy4yemK+W8aqELuEup4zLzoa0+aqyREnUYXRDqq20wDacnMXSgq7yeina1VTHqp+i9myAOpLCuq6vtMqc178Zzp5uz2SxttZumsKGdoC6mo7mdq+U5o7dosFu4CbrepuOuLrIdrlulOKQTouTaE7HIIq+-+rI+uMSpIYLMrXCwJ7tpurk1QKi+XCey+623uvu46b4YvneGjNEvh6cZjMP8JhKF7L2vGy+IgEhzqYyAr43fhAI4-Senr+ywHLz9ML3QZ60e2Ge0LpTDIQAqgzIANIKqBrkcpGE1HKNrPRy0gLI9vKyv27KDNYI7U6ohPkNMNyHgsVA3giNnswMgQiG-O78iE7Dbutda562BLh+jvz7dt+O4-aBLpR+z6r3vrZyuY0OcvUIy57D3PQMyQTqnjue6Sye3KoQ0XLnnolygjT6fsAPX-L-nq+PWXLAXvqzaJ7O7r7S7gawlHI+k0YGXuKKxlxZnqPElF6+Pv6Kzj6C6lk+y6VIVDY+1F7xfv0+h3wpfrwDQ7Lj7Tl+jj6FftS-NVRPjB+8tX7RPvU+wYr88wF+6T7xPs9yMwSjErryrYKrBKQI6uVbBMMA9wS5QEQE8zE+8rj8gfKAALt++ASPBLMxTlSiXsFOufLLXtYY0U6LQOT6lCLEhOsMnZ6jgrlOqUCKBMh+2d9SiKAC7R7vMO8O7FKfrvuC2P6d1Oisk96aQJIO70TETEKE898kAuZMuMSkIoDenFzO7ODe0SDgCu3MzoiwQqX6lWLmhNfo1oTwFPICghr9YuoCnWL6AvL+CJTMKwgWwX7iiRo+iozWAu7adgLjHE4CyV7+Jr3vdfq13u2ErfqnCqg82M6RHJkMsRyhjKHSpGCOQqy022aJjNsi7qKnyNBat9sfNNYWvI91jM2+vXbPZuFkneaozsiLfYyKjx7Sld7YXv5+yj6EXuo+9XKx3Lo+kT6aXqU++k0lfqrZVj7Dcvo+9-6Jfpk+7j7tXosYP-7C0mN+7oqhPqpe0AHp6A1+t8iv-vfOvX7gHsABhvMVPoFURT6AAaZ41AHZVBhBMT6NPu2qj6idPvrk2AG5B28G4MKLaPEWmLKStNEWxL66JOS+w9LsSOEXGETN1uLWmUqOWt3OlBBmByZGncQLcwztUY8pLLUo39LYgvaOp3NHrpqkukC6pM5E3Orcmud+ikzZgu1WxS6iloq+3zbgxqT+nO6yoLis-FL6pJkBg66lruXqrkz5mqU2r1baWt+fNO6Qlk8O7UTYYQ0BNQG16trqjEzPjqTCAwGNtuCWpS6yL1uutdNs-tTEqUSjtojJQv7OpORS2mq66vsBuMJOzq1a+xbUBgC1Iu7fp1WCll1gGvNeoU7u3kIYa16Kiltei+jzAe0cyUTfRI76oBDTgo3khKyUUrVO9UyyDoju-BqTPogCj7soAomCw07M-sJM2O6LAfyEvP6w5szEjQGzgpzsn4LP5oIiwmbmUqA03hqyIrrchd6IztAUhP6OIvaEl96dbM2khiKRUqKveBS6MM7E3Iym-rR1f6iMCwxCwSLgaMRsx57Z-vVm-EKxIv7c3ozEzs5oqKLNyNGBsX80joChWD6zgZg++kL8NvNSzOJy6HnsLgIwhmhewYzAR3Ws62bpHNE27kKfJtASiZqkvySU1s7+BuCKxdVQisULcIr9MNsas8I7qD5AJhhfUnSgUea-YtXW7BxyCW5azTip5rGBhh81QtHMtq63yK1CimsjPrM04NLAuIzSmoSBzo+KgkGvioFu2YHwFr5k0JCATSr+6EowNTwkttjDzL7OmP0r-uJvG-7DYpEWwIayouUc2dKFZNRaoIarjJ4uok1s-Sk85wHFAfS+tgG74taiuTcmtI6i1Urfzt+ObwLGAd8Cty6nlvTCoC6TcxRG7ZUSRyPO+UH3hq+B0BbL6u9WyZyVFsW0gJybZJW08aK1tKdNDjaZosA6rmyqEoEg3jbxtrA64HTMQcM-MWzOvv4S1nbJNprNNOCMdow2iB7XJI7C7E6HUp+6lIbVtqp4m6KRvu666g7NEpmuuw6qDtkmATLpAaJ2i+rOWINsoo6GEtVC30iarnV8hsb5vsyeoJ7iXoyowAN2xo9sqfSuxqKe7K7Fss4BLI6bsvKBkg0872RLdGKfkuSgrKTdypxijK0A-uvY4+Dg-p5i7hy7LJPUwjZVJtEyGjZ7XqCB6PNQIs5iulL4-swaiajw6sNdSvr0yJqI3wGUAseCqoGUgeKklajIoQGkhAK0Ztis7CLNAckB+lKpYoLimWLnTp-2oEL5D1pB1912UqICzlKGyIB+zsqIFJWev864QomBnlKpgc7cmwM2IrmB4YH41Tb+yYGXSwOHW4KGE0n+7YHCQu1S3DTd3ohozuaZUun+o1LH5oU44s7V1o1aQJqMIj8+3syDoSlaDFZgmr362-qYaxBkjEHgupP+koM6NOzOgNb8BrAhz6lJNlo2c4HP3guB795BJiuBuxrvPodjQqq53JpkixjpDM-nJ4Gf5xeB6PLlvvsi47NtrM+B3kKKjpVegcFGapdmzOLXitwG1uLq4sJBkN7C4vxBizSiHJAOgtLAILtCjuL2vr2jLYrt5v36lkGF4u7Ss5SozKkWgMK4waoBrkG7zLoBldK3y14o3C7xQYCCjUHDHJJs4xyXLvZuqyKxQfOW6mys1qfKkCzRb2O43MKrQcgsm0H-2q0o+0G5otq+wjK2Eoj4y8GOvteU-LzfQc6uhsLurui6oW6V9s+ikB72dLIs5QGeMt1sm7atdvjBtwG2Nt4ynPLqOt0OqMHddunCpMGBlhTBrKGdEpBuqqH1UyzB4pyhLKiBoe76xs1c1D71wubG0GLvdzbG8+7DXNOyo3yNvs5+3XaEYpfhI3J25M8iTuSv4UV820il5VUvTGcHwoxill0sYuvK+IGZuESBxPqbXq-CzUS55KXU6goV1KHaZeSsgczEteTs7LyB3Oz5wd9GlvS1Mjb0+HpT1OXBuQqXqrxSloHK7Loa4W7jirh6EHFzmlkO2rAX1IzcyP7eLo2y3IHaYtPB9hrzwadO51srwf-y3AK9IYwTZmakjP6Bx8HBgbuhuqzcENKBjtzWxO2k261aMPIQluKk2olStZgFgPFmwjSzGpkiyVL6bG3smWax3LwUjhDCFOPsnwroIcI-dIrJdWk45Ir9Gr-shSL+FMiazz6XxOgqGLAo0GhBws7FGOwh+usEQdi6JEG2FPLO027HUqD4FEGOWKrO+s6N5vAUus6omowehWHU4oUnYTbA0onMrOLkIdUhpZqFPxPctZqSQeRxB06NFKbFRiNk0oPI9KKlIbJBlSHiQf8u9SHgFs0hkhztIcyi4tK3Tr+arBbMEv3+0waBaywB1jbAMQw0keKdiov+vYqm0o0jPLiotOIGmDbMA34cvmbF4rMhugLSkNZCsyL2QteB4SGOrr8fRmi-gcnSlFqfgKPi4CUAhp8GgUGkvrIuhfxtHK7WvEbCWteWqUH4wrai3dK5QYtsGuGWmB0ElK7-zqtWjUam4ZnK6OsHHMoXNZjdsI2Y29KHzv1BiSGRIZMWzc6TQYy+7TzAodafYKGzmNbeyJ723pQS3dsjqoK+4DL7kNYh8EG1lMg2mSGo8nGs-yLJrIQy8LzENs-a7+1d4Ye0k5SUlvoZRraB6Pawmq68Mo5GmKHywpdBr-auGsoyzm7JtpIy+KKxNpg6myiWjoQ6ojIoqNJuga7drpq80qGXXvDBi86Soc9u0QGCbop4wXbqodGO77rhMvTktBHM5IwRi+r4Ebv9QbyAgsiB3MHmnFLu2nTy7r34b+6zcyrnEVCMAccSwSsG7rZ0oA0wHqZe65z2fygenNDcZHt+iCDyoD9U55zvxp7unnyS-2O8qzKZdN+MwgbjUM2SqJKd2Pd42JLXMviS33rV7ohcpVS5whYxGC11VNC5bzExJo0m3dJamhvbA1TdJuNU9HcDJuImoya8XMtUglzBHsrYcqaRHsqm6yb6Jpqmxia6ptTYpND02L7wotIeEfIovhGnfsx8grKuEbMUwtjcfND0-HzA8lYxMiaeBO0RqCaPEbr4s-LA33Ye5rKxd1ce0G4s1KaykuMc+OSRs+5lXLz-fZKJZUL-I5LhEfNwwsGxsv6h7J7BodyesJ7rksudMaHDwprB+GKlso7U1vSIw2HB0Ap1spbsp6H98NbByXjR8z+SuIG-focA3aHXpqCE-sG-3p3qw+N55K+WReSzoc3yqd9Oav-8i-iMGoKBuEUHodgmvVcWkcPksAKcYYAw5XzPobTcl-LX6uXde5cH1NF3J9TjNOBhu7N43uScj6GIYYlitoHm5r+CzoGVIZZSv2G53rDOtGH5GqfBoYHuvOb+rZH2-s-BrGHCEIDMrtziYa7+kxKNgYJk02LYIZ44hM6UP2tizD4yisZhhWbOEKo0-hjlZrZhs+zo4YXctp5lYZEQ1dzjYdPc5SLZJSmUEWGbQHOoLCGYisy6aWGIEllhss7uYd9S9-rPGskwgziCUa1hmzKfTM1hsAbtYZTi-SKI4sh64xDuzvfmu1w+YaUfTTT-ExdSjTS5aOHOxUaMHObFe2H-OKnOxmsWruXLBVGBCuqOzhKKJ0sU1TTrFN0htVHkYc805DdvNN7i3ha6HKrSmAcOpnuKreamQcxRtSdY4c4csOG8MRnipOHEoPni1OHTIcKc+oDM4eiU7OHYZKFe9f7RNqw+4+H-gai++c6Yvukek+L3AuCGoUGVUlXShlalXpYBxuH-Ie4eNyHPzKfi6y6vbCPSutaILoWOt862lMvS6hcAEpG04zy00fFG0cEwgdjGRnrJQcHhoaLjmPNB5bTbsMQSlmyvzyuYy7iAMvc8nbTA4a8885qeo3Ay0xHf8sq0wLzA0a9QuDLFdTC8478P2shw6LyFHTQ257SunNxTSr7Ioeq+9+G0vNKOoJKAEfqcpq6nEaVRjOjSIYSh9VGgEe2ikBGevoyhvr6dAfwRjHrG7oovPpzQwYKhpg7wmv7hlqHoxpjeia7SrPZanBHH0cah+-a2OseivBGv6vPR5qHIwdah-RLFzRzB8pzyEfkykFLg5GoRldq2UZPRjt7OdNbuwB6VxvoRlpLoEYxPJDH-7vt0il8dxugew3DjMplui5SxdP8ewJLUHq-ukJLtYcQ68JKqfMSR2XdO9OlU1XSHWIFcnRHFCq8ynXSfMsz4wQ7yZQCy3JKTdNwm7SbDEeymoHz9Jqiy0HzvKJA273RMMa32WxGkstEe9TLxHpJ3NPCXEepc2R6LLNvGpCVVHuT4qxtMkczaMPT7eL8yjCbw-0VcgaaamoVfBJH0kYEbWx7M1MoxqZdqMYMx+e65psDfPZLU3zyRrnzi9MrU8SySkayeksGDmrze3ldDfKrB2GKb7smhhpGAuU7Up6H1kZeWv7cu9P7UjpH9uzV8-6cCwdGylDHj7sF8-nLLQsqR-J7qkf8x8aHinqCxusGigcX0nuSgrMQiiNy6nqeyjVAjvsaCYHtU92JCHMkFIkP02771ARP0oAi+nqR7AZ7f+KGe+6aXhTT8vuV0BMme6UzvvqYChYi4ZP++r5GKzuwWYH7vkNB+o4GNl11dGP7X0KC+vZ70fq2evW7EfqMO6-bcfph+wgz6coOeg-bDpX1upH6cfrizJQiCfsMLIn7RBK5yoiGyfu0IqQTKfpCe3tKtnMZ+mf7HseofdeyhDO7huQCbCP0E9n6LsqkM7n7RHJhehfcKPome1XKn-pBel-6A9GgBylRiAZRyL-7Pztl+sX71ftwBg36kcTaK1X6EccQB8B6KXsgB9VxIca5cJHGza3gBo36P-sV+036D-L+ii374CIby2WQm8ugrPQyNDOAaxvdXfoT85vKGXPpxx6a0oJ2h9VdA-viIkZG78vhMsP6JwYg+rACl5TuynX5AAvfQkvqrsuuC16GqQoqI1P6qBP2Rn6HDgvmkooShcaWh+ZG9TJ-ywN7Sbq7swfrahJAKu8HF+ofBj5GMYaWR9v6wfpVCsiKDYoAhiYjlGvqU5-dijMaAxF7mXAb+doCwzOIKx5ycUtCex0zV3sghhhi4zp6MxMyJZvA+Hn6B0pGa8yLRjKtQcYyxIY7uszywByQWydGjUYIW6SNkmLNRmCieVLP+oyHL+G9C9OGHnoRy-aoBfs0a377kXtf+3X7--uhx4+xYcexe3-63-rAB4nHUv1hx1HHEfDLxuvHkMbNrLX7mHqsFFvGYAfxxgl7Dfof+xl6xipaKlAGj-r7odAGK8Y9q0OGLpDU+pAHpB3wBlq9CAb3C+vHjNVIB-kHuQeFU1XMdYLIB7FrI0c0uoKMlQfmCJgGWLrS+lyGVFs4B2AFJFJNK9drgAZ-Sn4z-QZW2eILkEdNM6cHaUq0BvKIyTJPq6oLh6uw+uV7Z4fcuqvLrjqJNQIC+asnB1kjxAbAi3QcOgv7qoIGsaqLh77qy0cKOLkDACaz+jg7Cod0BpkCuus2PJD7HAY+OnyGjLqqu5AmagZcO59HwfoQiov7-AakBperMgrPqvgaXOoQJyQZxzRIR6KH0rW64WIGCyotegZGucd7BtqjecYOR+vNzoYveqUCcgY8sm6G6YufB-2aigptpN8GeQPlx7giitvA+i9DlccoY-P6QwOaBm5HZwcjAs8GDOIvBuGHsLMr+mtyEjPIixoTl+tHshv7Smpnsi3GO5o-Bgtc57LITFiLjpLFSxgyVS3RC5q8VgcjMtYHe3L9xxCGVZq2ByQLxIoZ+wPHxArSKzcDhGJGs4zGZ6Toh+o4GIeiJ4waWIdwWjb8kXBoQdRBM4huhR4HizItmjeL2PPKOmeGqzJsi8SH2ru+Brjzx0toJoIrhQusalIRRrxZRwWGuzJJRg0QIQfK+mcSg4sAjZUBRYYfk1vZQ4rnmocyQMYz83lH3QZw+uSH8QdxB0DznONnMvXHXYdFtd2HpzrZ2rSG24rIc32G6wtZe9WIpz1yimwKVmquDE8z0Ntv+5c7esPRa7WFrIcrhmgHVzqjRtYsRQbXS2y7p1oTRg1azzx3S9yHU0c8huydvIfoJ-CVkDsrRu1al4aOQhmyxJKZshtHN2ybRsJySnLtBxdH2XpZulKGjKOaS3VHAEb-hmC8t0Yg7Lq7yQYXSzKGIEYgOqBHOMryh8G7BNMJO3-H1Qb7CqcKBwrqhuIlv0evR-vbYweTBnEnowaNsmcKF2vq3bJcgMezB-8TOobrGpKiEscPuhCVksfOS+57vcYteC+7KwZbUnsb6kbyxuTZwoI0s+S8yqOq1dXGVL2bBtS8ukc3YPk6GqPYJ7aGHpu3HbgmxTt4J4W6SpN-Cqy9HLJsvCLaVCeyB9yyIvVEJlwzRscWWxGKLK2T+3yEyCb8B1ALNwYOhjd8dwf4etajb8tAJ5EzX5JxAioTS-qDeytyK-tdOhYmUYbVLOftF3rDUp5kaIumxwyDxgZsJ3GHmIt2gj6iqryuevsigIa-BtAtFgY5m1wm26VWBh57PCb8JnYGnscCJ+CH5-qCJrPHiW2qatmLpLpctKImmIZiJkVZAouCu1daDcFXwB2pwjDLKRazLAtbLDD63ZOeB4dKhIc5C94G7ZprMg0GzwQDRw6ykzxc+l6Se5tdSh+zqif8ausn5KAbJwOLHGtXW2tqaEA8Y56yFNOs4vomCPoGJ02GhidTSwc7SQc2al2GLYbdh0YmZYPrZPKL9aIWqyjcEtMlkrYm50tLhyyH7Rm2JhEnYMaqG0dkHIdFBp4m-PRQ669bRuJuJlNG90snh3Ibt-pyJowGGluxJheGSCXfSuzd4Eq9g-gGkEr+Jv9KIoedk2aLSwuOfBaK10Z7s1OEqjp-h+GGxIJ3R3Qm90fFs8TaaMphJyrdFtoa2wMH2EcvRrE7ZupvRxa70wfvRgDH30YOnEknki0JJminiSfxJoTy2KYN6gb6yxteO0UMC7rB-Jgn8lx2y0Si8Cqds79KT2p8xw3cl8cKegLHj-o+3CZdfLKXg2jHrwrqHVGKWwadclgmdOXZxpqiEga4J-KTvZtBS20miYsvo69DyrWhS2+jEGtvgh+iUTLdJ1U6zCZiyJ5LmYo-g80mv4y3fGcGqwnTci5G+can3bNzGgVzcue8KUotOkWKrTppS48G8qzuRvvqHkdGgroHEYYhJif7Qztka43GTCaois3HgIfrElv6-kYjJhELhUsTJ0tdHCZJhiCGsyaghzYGRcqhRtjDXnsphthjR3NwUvjj1UpYgpWaoHx8JjFG1yIyK-VLOibE472LKIe-6jz7voODi0WHtohakclGx5oJOFomHHBzydonJ5vlh7lHrOJxRr-rVYdZR2hGL3Ok05hSIrvfBkJqnE39S5KGWydswwVHlmuZBlEdDyYmJl+bmUeOp6W0pUbte7VsjNPHOiuKyqcUhxKLYorGJ86nUGXA8xsKKQcdhqkGMJIFkgwnYWroWjtHzgONR-uLikx+x9xTT-u2KyXM1id8-XxSL5uiuzyZbH14c51H78Fo8wRyZ0Y5Brgb-sf4hxjdOyd9RsYzstOKJuAnePJLhhbb7yfqhx8md8cFBvfHa4cviwy6t1olBgeHiwV-JxMKV1rMc97HnLszR1i7s0fApwaKB7QvSwbSDPILRm9LRtPuJljdDQbwJumnmLNNB2BL9GTrRiZT2SaxE9eHwaugsyyZt4dHSFDbIuGK+zSZfTQHRs0rdyLPhrMyL4bHRpDKkNpQy79rMHsBQq781hsfhiinn4YnrV+H2RuBJqnaiMqwp3dHSMrWitr6EqYwp-dGWdsPRz2GwEZqhikn2Mvi6qinhvrxJ2TaO9QfRmk6LopYpgknEEcIJjingbo0St9Go6YDB2dHdErjpgSzqxqm+nk6yEffu7Zyk+orupTKZvJgx82n5vKHxxbyf+SYRiumtHSAezHHbEqZUzhGbXzyCVnHPcZQEisbBEf8S9J7iMf7u6bpxEfvxqCKpEYlcmRHFfK8dM3i5fwRcpjGq2Xkm11ii0MKFNFd+XJYbL2FHcuEbO3cspq944pKTVK4ej0nxEotUjZ0qkvMmmpLqJq6XMlzXdPkx5NjFMeR8hqbUfKam1kQW6dvlXvK-Ee8m2PHg9OCR0rKo3KMFHlzNvWKFRjHjHtT0kVzBpqTUg3jM9IlUlPSWfPL4qzHGfOHprTGHXovUofCX011MwbsCkbm+xLHxErZJlsaqfqGhvJ6Kwc7G3knt-IeSg9TMw2-Qr+ibXNUppXyPkp70x1yj2L5O3pH5Sf6R-SmlScMpvsGLDK3Bm0iIUqvo-1yyYphS9JhQqZ5AhFL+DtFx4v7FkccpneT0UqIZ1bL0qxlxsf6N0J2R9QmvKcVxi9D-KbU8QKn67IaBi6H31PaRkQnIYeVQxD6y-q9JqzSfSZIptK8+gd0DAYG3TONJ-lKfkdSEjKndYpjG4FtEQvypjVHDpPRp0WaKqZOIgsnh3KqpwdzeOLtihmH6qaZhkTiUUY0OvFVRMIOBmga6Uc3mvFGeqcWpycmiUdqJo0R6ifFhjRNUIejLcamx1qpGu1KZqbxo2ebGUbEY7TTyidBB4T9wBvZRuNrqzvVhvSKDEN6JvCnAfoFR3cmrGrfc02GXOKQcxVtJUbjS6VHrqcwc8uKyZMZkmKK4POeprNLdycmJxVH0KdIrNKKHqeQ86kHFQWgW5PGsiacU6Zn0N1Tx0Gn28eYcvG89aJ6p4rD3SoquyRHE4cRp6NsCoqvJoqLnGb+xxf7xwI7J1f7c4e7JgA7lwN3i92aiaYUc6dKKAbJp28mFtvK0hUHf5RjRwpSWhulu+irrifvi6r92oo7bMTzyRsVB9rTmAe7WhBGGaeKG65Nh4a6-K9LhtKFpotGRaZLRhHqPyZSjYUMIWavO94mjuLAskKGb8ac8jeHCwv-W6flN2rNp4Db201uqlSKI8t7R7XGiv2gypQNYMofa0LzDaYycglMDlMK+x0Hp0fi8m2mKdJwywEnarqXRssK0KaRhyEnRtpEgl0G+Uc9pkbaYeuAR9HjQEd6+0unX6u8BhebqLODp3KGQwfYp1EG0wdzuqa7uKf6+gCqsEYqiximU6f32zvav0Yzp0vbKbuyhtLwiEaEpxcKAGpLuvOm+eIgxkxpSlyrug5y-7t7xiTGTnPQxj1mVWZYR5byPBoAe-nTG6aU7a7dLjo7ppB6u6ZQenum40w3x6TaB6cu86RGSfLaR+RHx6Z-pzXSYpu10hHaKspD-T7yMke4x5FznqurjNenAfI3pkxHhMcMm0TGyWcD4iTGofPC7UlyXdKH-CR6p8JdU+qa3EecmjxHcsp2SdTGazK6m6BmepuEZgPa9dKJ8zjGoGYsx8e6AGYT0wviHMur40Bn28PAZ9ZK2u2nZrrKbvJ6y1Z0+sp7QpzHnXEQZ-e7mSbsm0f8b8akpvaaRoYiekK1uxrwZ2sGCGefjFbLrXJedUhmX5PDXXvS4sdEsnqHhZoW+ySmjsohiyGc-MdwZ+XLBJoFJvfMGweDs4rHLV1KxxCtnssae7-Cqsc8gKlV05S+yoMoKsE98ml0z9Kv-NrH94AD878623xeFHeD0-LceJXLTsxm+UHGkXuGx+Z7JcYVq3BK4DNagSwmfAandRwz7SIWxxfc1LoQGlbGujoOxuXsjboX3DAy6-KkI9o6sfoNuw7Hj9xOeqQSzns-JTnKSfvDij+Vbnof3O7GbybG8t56jGsnEqf6amDFy5FtafveevJ8PsY3802w2-D5JhXKjmb4htBUNGPceEf7gcdeUbATi8fBxkrpccZNyuunJfqxe8oaoqGpe1vGJ8cZ0IAGfiZAB2vGe8f1+pZnKXpxxjzmocd7xpj7+8ZM5vHGvOb7xswozfrtZk17j-MQIxTMbfr6zaCsjAOsArt0vnpgEvAjAAKEtJLnUbMiC3373XP9+qSKvZqYZvYKU+rUHAXGZkc8Ar5Yt1KUVcXHi+tvewoKNTM2Rqxn4IqKx8gnrSe5PI06iTqUJ8hrBCcQM2QnsyPdJ2V7wmt1xomabwd+pz0ycMOSp8M70YbMZzGH5gZIwksmiYcKprsjaApSKjv6YPTM5rAqB-rdx3iKOApqMsf7QINJh5gRyYfk5hCHpxJex4PHPUYIy5f7LZr-7Nf68aY3+mPGcMam2nf6E8a3a9BhK0s6UatK4abaagyGrUbapnb0c8fdRqMz88eVy4LnH-tgA8znIulLx9HHy8YC5z-67OZl+mvHu8f850LnAuZRxnj60cYHxuDGNvI8-Hzmdfuh5pznYeZJx+l7MefAB5HGyaSnx7oBx8cJ5xyiKecLenAGUeaoszT6dqqasSYIeIWc5u5ROQYOJs5LUbP94+L7D4peZqeHFQYYBw-GVQd7hueG8eI1B7sFTc2gx7gGDPU0WltG3OdvxyaL+6b+Mz09mOslukoL9SZirE8HtAYVZtGqY6puZr+qUWbL1V-Mf0cX-ernTro3urXnPVx159-Ggh0wJvWrsCZCB3hS-8bVBs27YEfktJQmCEf0iD-GHec5M7lbG6o9q43n57VMBhW7sHLQJmbGxgpa5jcHKCcCB73nBdpZapVaG4ZtE21npvopx+wxdKfHk+hnul0Pe5hmTKalAr3nGgZOC63n271t5mrnxCeNOyQnTdXm5wojbsvP4zXG3gt8pw6HiCZtJ0GGiTuEJg0mtGc0J6GHtCdhhtMruGtDe0bm0EPvBybmTcem59KmHGbiR3KmmxOypwmHW-pBR7Ydtua9xqwnDCZ0arELl4rBRvYGcybFmqmGTuZ6sgsntyYpC0MmYrsiJismz+cYhqsmuIf3hujah9Hw6D+ECzN4h7a90ifDxnOGuyb9Ry5mOLpjIPsnp4fzhsZMDrLgq4cn8maBBj6DxyYlC-qnj+osCF9b-mhGpuEGHq1rMZe4L7Bv6+anLcdDvdEGDIr-23am7OK3JhSHXEMep3pnM0uaZkYm3qfShlEKxma1RlDywkKH5mNx6QdQK2viIacjOv7mvQo2JtGm2bVXxu8mZ0qshyqLSotshzuHO-EfM2NH7cfCBgSjXiaBDaUHdZNlBgFmDYO4ky5nxafjR8FnE0eAsumya0ZGii0H60dgpxtHQnIQp+dGkKaihlCmebIau0En3v3ih-Cm3adwp-WGhWfXRwinpWbh66YnWjsRJvq6kDpRJ6kmr0fVZ8CiI+a1Z4qHk6YSOmMHOKbUqMkmA6bL2k1nbtrNZ-KGE6ctZy2zMwdpJ9qGkXxLtUSmGmV6ht9mz8N2mkXzj2bW+9eHssbqR3LHgCeKo0ZkLwocq+viV4JvCvSzQ7OTh576FmDlJraG6Gc5x-LnLLMK5qBqWGfOGn8L7LL-CoqDnLLK5rCKkgtkZsvm-2Nq5o4rV6PeiNyn2S0bB+vmQrKdJtUn7SZXUzJ5vocSCl-GIqe+CqGH2gY4ax5HvScH5hWLa3JH595HUqa5SmbmbccGI8Inp+b9MyMm7CejJg6TarNm5hwmPqacJvICXCdastfnGJ3ux2TnwUYDW4PGd3sU5-fn4IbqZw-rwBbgF6hw6BGZ1Ron5ya8+2cBzgFSZ-4WXseQFlfmksJ6JtOLzBYrOl91xdUOposnDgekJpqTCYmUuSsmYierJytrlGJCIP4WgEvupiVhmyYNhtInhmqu5zImxmoa+468v+a3+0dL-UZbOn-G2zsWans6hUdCZykGiBfNCvNKvab8uiYnjyfhJgONYN29h9uL5icMZn7mzycohi8mCkP2Z9kHWBc5KkNGy4bynLfG18Z4F44nSRjVkj5msqt0dW1bRBZbhmUH-mY0uk87jxONk2QWwWdPS7mnoErVwaWnBwNUFuWn0GYEBu-GIgp5ZyFjkKZq+5dHvtPq+lr7ULIrKz0GkocFGiwWvaasFg9GZWaPRp8n5WdTBzEm70aYy-DGRwtDpjamNeccF3kYGoeYp3wWbwn8Fs3mtWv1ZpOnI6e8FwOnw6YiFyTKmbuzp417c6fixl9n3MaSx8bKBodLBtlzhoZmyk9nB43kpiaHFKfDbU0nMzEA5ooWQ7NSktaG2wd3ozPmuwe64OTwkgfdExQniYrrvDhmX2Ilu1XGbKbhqiAn6T1I5oOVnKZrfVynJGZoh6RnyGbmFvcHG+b4JysMtX1JS49883NUZ7rmkTPvZ66Gu+dMunvnGUp0J-vmXTtWFnoHAFOMZ9UtTGfys8xmyApGBlEWMSZVx78G8YaFSufmdYtGZoqmfxuDxsQDYUc8Z4CXvGfphuqmfGYapxWbAma6ppM61ma5hzqnOZpzO41L3PonJ74WhYcgF4EWzDm3cyWG37JMABAWequRBzJnYxcVhkxNiJejS6Jnl5qKZ7ryOUaolrlGsmYqZmEWMBeJFrAXmRYOp61HOH0IF8zTTqdXm-pnLYcupwmqZUbthzxiU0tlo9kWkos5FwJin5vElp6mSBf5FtkXyBYmZkonMGZyioE1-mpJZ3vEgadw8z7nNmfDhqwLFIx2MxEXoGVtRy4r7UamhxrKdmeKBwm9WQfhs3PGN+fQ+lkKvUYyJ0Zq4lIfSySGfgcci53noLmJpiiSOBdJJp5nQDtoB3gWaMjrh2mm5BfpphQWDHKZp0SjsLoJpaZicRqnWvoa9FrNFhEMh4d08xxzR4evS5RxNmI7hlUWLmfcl13njQfdulKW7HOtRK2Ta0cZsy0HcWYmi-FmHReuQ1Wm3sLZZ2DHNaacmXBKj4d1pkmSz4eIS7DKxnq+qs78mpflZvJyseB8upqHMNoLh+2muNrRwldGSMb9FyVmwetFZj0WvJVhF7CnEod5updB+btlZ49HQxY-RrlmlxuBUtEmI9s7K+PmuaZCF9Em9WZjpwc1TpcOliG7P0eCFrwXEboyu46Xcf2+i-GqaxvJxxknHhcdZz+7IMZdZn+6rEvdZ0LnPWcYR2um2Efrpv1mq6aDB8Il27se55DC48pIVLLmuVPDZy09kHp5jGaXnWfQekunSWbNYztigGZzU0dm72b2JKjFXcMXp9NmVEZYxtRHzcgwta1yBex1afNnNJsLZ1ut+MfXpvSbN6apZ7enfU13pxYQrEYPpqiaQ+O8S2HzHEf+05xG4SSUxlHzOkrYm+8000K3gDNC0-OZcp+mYZfkKovDX6a0enYXoXMpllymXULGmvtmp+bwmxPSl2cImvtm7MsHp-WWuMbXutdm2fJVc3JGt2fyRndnSxaBi6tTPMZV+4Xzq-yDg0aGssdqRyjaL2cZi5dDiGdvZ6CayGY5iihmtsulJ+n5fkt7FnKTs+c9cj8K8+eK5nISzKZJiiynOGasp2FK1cb4Z2jnt1J1J516LXJjcsRmb2eWbZcXl+Yg46LHNGa5i+GaiqyjY2uy9xaCpg8WeGZt68KndkduRhYX7kY6B2Kmnke6Bl5GBIpr+lKm6-tMJqELzceP5yEWxuZsZp9GyrLypgFHRUsuF-8XfcZKp-3Ht+dcZnsGg8eqp6WbaqYRRvxmkUeZhp2LWYYJFwsmZaOxR8iWV8ZY0qGmsNtzOvsyjRCwlxJnnq1GpvCWw2tDJbCWOiZyZpjTymaPciEWXeYwoih8TZpIlx-ZGW3Wpo6WeUaYlgNL+Uc3JtiWd5eBBviW3YZ4lvJn6meAVq2G+0c060c6bqc6Z0SWq4rwF3NK+ma4ltSHeRc2l0gXcBfGZ76mtzNG5xo7HPz3+pPH-qe6pbSW08YKWiOH60tHioyXsuJhpjZniN0LjSnynUcB26yWTIalFuyWHhd8KzGnn+bJFlyX+ZsNFukWCaYZFoNH8tOi++UW+N3JpquGgpbylvgXiv3fJpyHfIcuJ78m5tKGQyPlW4duJ-8m9QcAprwKQWePxlwGTpfRZ3rSkRNzR-mnKn3Hh4WmAKbOGoCnf+aNB4wG9Vsl5yCmWIOgp8ST1Bd+JzQWXPLmUjdrjqp+quJT7Jmv5xK6e0fLZsxGdv3GfKDahZzRc-Wm0nKzpo2mr4YnR17nYMaGl74JNieW2iLckvN5Zt+HHaeml4bboevmlp5STBeFZn0WPaZWlgimvQb5u7r6-ablZrGWwxbjFrEmJeaVspBHhDqKhr4CdWdPRsMm6KfaVhxXUxaJJlzqMxd5B+6XbDqRuykn+KY68guT0nOHM-DKwMZJ6ShG0Hum811nyMY6uH1nGBRBl8unIZbPNf1nqFqBlhXjVWNjxoXS8so92pGWxvJRl0RHtO35jQe6ketyg42XOsuu86JLaSRTZ4mXLeOiR2ztyZZEOodnfcOJ8r7zAsvSm-RGErWLZ8LLjEcjWxobbdP7cGtmLJrrZ2iaHEeqmoWXKXIvpzLK22camlyaE+K7ZpPie2c0xsdnI41CR8PT2Maqyw3SassMx0x6J2a-83GXlks4eugWF7ogZxNnPlfRVnrsLZZyRzdnnLVb4pBm3MftlvqHHZZ2mqbLjstSFnkmJfOXwzIW-2cvZ1+CNZYoEtpH65Zixq4Un2e6hjabX2aLBxb69XOdloQrfMdkpmpGsrs9l-kngCdkR6jnLSfXB2E9QOdRDcDnOHm30u6AU92g511bJ7nJdb7Krvsaxm77T9Lu+lDmHvvaxp77OsdG9UZ7SEogAiZ7PvrPogbGSioh57f4RsdVlsbGxboUuuzMpsbfFok6HDLmxuQn6Oc45vckrvipFQw6HDv45sQi-lGjVq8luOcx+6Xs+ObY5jbHXVfx+056h-NoMi56TsfpRnnLJOdYM0DaKOIO5qHG1BLp+ufyQJdU513t1Oc+ez7HxDO+xnTmWfsggC7nhIGN7IHHesZBx8HmNuZLxiHG-OZC52fHLDirx+zn+6CR5kdWbOeQB9Q70eebx-HnPOdHV9xTcefBaKdXrOdBl2zniedB5wfGMXq4+8LmycZG89PnuuF0A0kRqceUzVAixXXQI8Ijc2MCIhPs3ftAE0IiJSuS5tPsNgojl6oWf-20hfGLMaHa51WrSuZ+mrwy--KRSqlUmD2fFgWqq+YcnfYXArLr5nwzKgba56oH6TJb5+DXDxeDqtcGofrj+7vnFhZhh5YX9GZvFjuXegY2FkxmpuafF-1WFYdfBqDXrGb-FpbmCjLjRss9HcYYCovGB1ZYCrbnkyYkMKYTu93w1z6XcyfRR4xqaYezJs7mnhZDxnhXSRdOZw8Tzmff5gqXcibeImkXBFemM3f7N4tmZ0hXYkNp59PGobNWJ2hW9jPYVg4y6EqB5j77r+x3V3v6wlX7+wdXLOeHVjdXVlbpelKFq8Yc5qznd1c7e-dW51YPZ3j6SeeXxizIO8a+VlUV11bs1+DGx1aC53tXkeeXVgnGJitHx7JgqeYZ5gE8VNediannwTPnxlYHF8ahi1zWIVLYFkmm-JcrZuc7uBeqi2RXWRGF5wAFRecKl+xWCUJKl-sqrqV7BTSQ2B3l58Jy14dPZ5Xm42dV59O71eedJ2kCD2K6FyKmfeft50I69AYD5nAmzicSl3RaBtrOllQGLeZIJ9QGjwYbljQndat95jrXqCf0BryXDAbsV0Cn3edD5-gmmlfQJqAnP8dkBqWqwLo5pk-HXAaW18E8ZQItJ5rmrSZj5trXj6r950+qZteUlo3nFFfwJ+ZzhKZdF7AMEhxj6w9D31cVJz9WjLyMpwqSGhYL51An5TNrlzXm1CZLl8bWehYr5oAn3DIa5t16muZg1q3y4NbKIhDWbaqQ1uHWUNbnCDvnteda17RmtCYvFvvm2qXhvfQm1hdX5wjWHxeI1-tm+5esZnWWydf+R84XHqKBRmYHsFeOgpfnozpka10tC5Ydx4qmTGqlS47n8ybzJwCWvoSPl7eWUxhr5utVT+Yv5jEWLgaxFttagKORcIja2JhDlhyX+0rf271HBIdxpqPGtrLyJ5+n+yZwuQcmABdvE1CWOYYfElCHrrM3cjUhv5AauGAXkmYwlkeAUie3FpAX95ffFyRTtqd9FuEWgFf2pkBWpOLxBhpnMFZWFk2HoFc91ypXJ5eg8kkHtUeFF4Zm7FMzeXcziPtFF9TWOJezx5gXOWZk5-Ynt8bEWoESeuoT1pUXMtappkvx+BfVFxqr-gy1F3ZMxBYfizRX24Z-OwXmbFcKJrYboVpaVkQWMWaUFkSTPia-Sr4zqtdql5Wm7ac428IKWEqdpuKHwSZKV0wWoSYdM3JXoOsDFmwXDBeeZ8ryltqo2r5nUSbVZninzpaJ60TKb3L6VzgXDWezFwIXbpcAu7pXXBbPR4ZXrWa3OgUz3pftZksWpVbLF1BmKxbKRqsXTqM5V2sW0hab1jIXVVayF5kTZL2FJyKCtLKvC+cc4oOqotGKtKce1qaAKhc7B17XuwcPg5Umg-pjlkP7iZK6oobUHLP-C64aANZAiz4LPKe6FknW1Yp8sxeDnjqXerUzPQKj547XofqR1-PneLomFyKzw-pVx3UmmgdG1lrX5hYx188XIFaZStuX4qZ71geyF+q7l0fmthc+R0jWLGdfFijXJ+cp13YXwjSjJ38GYyacZ7g2qAoX5vYcbhd-Fu4WpGbKa6eX2df8JgPGd+ZhRuQ35IpQl0AWbGt3A48xjRArJBonqHyaJlJm57Ba6nuG5-pfl8KjUBYsw9UKqmZF2+EWJOL51iFHxsGohlnWr5rRF04Hz+dF18XW7PqnXWtqEioomRsmmyxYGniG9Oaf5kTWBIZxp8sz8peAp6yLpNfyJsvXDQezeqZrZtbd0UCT5IdZFz6mZJfwFokGXqeNtYgW+Rc--AUXZiaLSn6n8ddqy6hWo4cYFsWSbJdK46UWhANlFjLWFzoUm2OnU9dLhgXmdFeFBt8metfFWk0XT8aK1tRXUJREonBc4LspFsKW2jaZwqWnlBbgS60Xv0rxZpWmKSNb1jJWHacy3Or64WK-hl2mClcsF1r66jtmlgfXMFu9B32nbBf9ptMXX5dqViMWvydQx6MWPeaC23MWGvOX1h6WdYcX1h8nWlb15qY6UBeo7AnSsl0uN2qGzjb4s-MXJvo6h0hHXPjiFpLUWVcSFpvHkhZdlmaK3ZZ-Zk3zJoaUplA3uKqSkjeiNKalJr-WjLJ0p57XZ8ty5zgnADcYZngmQDYHBsZHfXNHF0mLxxbduycWXOVsp10mcxKEZ0nX7oeWyyfi85adXCHXl3quR4uXO+dLl76GFGZJSnNz75JUZxXGJEXBhoHW38bPFrDXe+Zw1xq68ddvFxWKjcaYNnuW0qYHZ6EKB5aB6rWKuDe+RnaSfxco163GKjYAlwTWgJbNi6QKPGbAlleXbYvphqCXkUZZhtFHt5cP5veXwmZvs7qmrDao-E+Xx5oSgE3Xq-DN1w3Xg4vZgK3WT1ht1i02n5dHMww25td6ptCXSTAbOsjXaJYDNspm6Br-lvWHmJcAVpkWXdc+F8YnpbQgV3RnvdZd1mBXqWcEl9pnZUZElh2GyBYwVjI2DybAVnkXczeDF+SWkjcUlvBXUPIIV7Zqg4fUlvzSFmZ054-ZZzvnu37m9ddCJkyWItLMlpSmw-pi0ztLY2zZBzhX49Y7VyGSP4dE1yRzxNbu5oRXC4ZEV4uG7mYS+7nnYvqvW9LXqAeVFjPXO-FCl89as0cK16vXMvoL1v5m24ckFgr8R1saONfz64bsuiMGVFZs8nTyQ+BHhu3tzFdoXCeHtFesV2kWZBeD5sqNIpczCpxWV4aCc6qXrQeajFtGbkLVpgaWsZZalsmQ2pbQMwtn1GciVrZTupcRwvH6btP6l2+G0MsB4q2nxPVSVj6r0ladF3QWHtdQprkaQ9eFG7+HXacKVpaXIzYlZ9Y3CFaP0CpXtjaqVijGHBbqV5Vn8ePjpjVnwxcNG7VmrpdxJkiWF7IXbRMXqLdopxlinjZYvBMGhlb4pnfXWb3u15F8HWbLu6caqEd+lmhHxFMSV-F6tlfZ0iGXKKflYjZWtMsi1aGWAkb+XP2NNWJll08brTkOVjxHfxqIxqNmTvN7ps7yOdvp8xdnrldNl-2XR6aJl0FyJ6aeV6X7p6bimmOM0V09Y+aHE421U5enfvLN0pmWS2ZZlstmXBUvaj3dOZaGEbmWbY0PpvmX62bD4qFXmvuFl3RsKd2Ux-d7dlazY69Wc2Nll-ZoBks5J1hxNHpGS9+no43LYuerVMg8typpupvJ1v7zTMe5fczGzZcsxhdnOXyst-GWyVfsxu3dHMYGy5zHDkttlo-X-jZlV99n9XKPZq-XuVYPClVWePWb-Kk3C7L4O39CRVeuRiMNOkYRNiOz+xfDl0Bq0Tfe1swy6heMp2OWcTavQhOWTJsNXdoWarWnfDIiM5dYaoMm8hUpN0RmN8JpNiRm6TfQNhk2ZGd5NqexvKdVx1k2K5d3F5RnBYprltvm5uo0Zpk3gdbYagU2sdaFNkfWcAuJm30mkqZZmojWx+ZI1ifnx5ewnWU2jDbbchU3CrKVN6YGFuf91gXL-5QUN2Q355Y3sgiGmGOXlm2L+E0gl-xnHYoxYpCWx2rNN4BUfTf0sLM7rTb9NsAXQvsKu+XA8QAdNo6A5yf8+l02rQH-msZ85Yc9NsM25qdt1pA7KJZDNsjbPUtWp0RSf5Y4U+TSlnggcoi2yIejN2pnhUdNC5ziEzc9JpM2BmYEluBWfMMA826mumfJrJ2H9ya91uM3XqY5F96m6dei4igWaQYrN0QadmqU1lxTazfPZpZnwacMhoYnWzb2Wr7n42Ysl9tKw7JThpWC04cB5jOHBzddF5yWI8du5lXWx0onNwdHSibEVuUXSacluCuHE9cOJ2zKFlv7RyTyWjdo15PmIpauJy2DopZ6N49akJWPNi4n5Bazt+SjSJVMV-Tybzdcc14bAWYCWm2bHiZu1iWnXAccVy7CgoexZ1eHQofzCqCzJjc3aP83Gpfgtor6AlcKuoJWgreiy0JXEnN4xiJXCEq+vKC3babwE2C3WWb7t9lnELZGlp+HuWbQt97SZjehQ7JXqdpFZ-JWrxZwpvvXt7alZofWJNsMZujLzLZJu5EnIxaONs6KTjafxle2I6YuNwZX6cPYtwoaWLfJJ1fW8jrulrMWXjZzF8IXNkhel4hHU+Zzpn42xLYoRiS3ZldnG6S32Xrkt31nK6ZWVvdWcofBl+B37NcQdyB7sMY0t7AJQ2ajF3n9DvOZVyzLTleGXMy2wDr6FjZKh6aTZoh7bLdgtey202eUR57znLe8yjPiwnQ4x-zLGrewm+HcGZYMRwpKBMdLZwFWbzF55qtnxMepw2tmndOitgWXYrYWl+K3Euz+XJK3AVwVlozL9lcfpjqbn6d7Z6lWz7h0x97z3lZHZ8h2arfHZjg3G2L1lhq2Vkp0d+dmLLfqt4BmbleZ8udmaVYcxy2X6VbfTRlXOraMt4-XI+NP1rzHyWekpmv8lVfdl4a3vq1Gt863r2YmtkhmbLZ5NvVdZrZt8yVWnHe6tjzHiwadloE2FVZkphLW5Kdv1ka3QoJP4oh7xSYqBwRmHstt8srG2Mwg5u-ioOZ4zKHs68CNoV-i4OatV6l0xM2Q5-p77VbQ5v-ig-JZdLytepfe+91X8Od73QjmXceMzfAS5xa462zM8fpDVvR33xyA1zJ23IijVtH6uOaIAhH6WObWx5H6gswyzLbH9nuFW9NX41YfJCgzJsfhysTn81fOe0Tmi1e8aktWSftuxnJ77JYKNvfnmnlEA5-sXnt3517H93qqzDTmZcq+x7TmHbd05hf79OdRwbtX7-oM1xjW+Zto+odWvNax5gNnUeas1idXPNcXVgLWZ1ZN+tHmnNYx5gzXSee857HG8eZc1tvGwubJpInGkXcBdoeRk2QZJhQzoueUM4ASL1cT8u19KbWcE3Ar4Vtb3dA8ffrdcxbFmFWHgQcWE7MV+ZhWDLpTl3-yK-JGdkDWX6IpN1PqINfBHQXWvDK1V9DX0-rPfX9WiCcDAzcW1cd65o623dlaZiA6hubipkG2RRb9JjK9ZoPr+jl2qdYIYwZ3BDeRC4s2rha1i5bnjncGE+KlDNeaA5-7eCpY1lYjJhNH+miH9ubZ1vjXSqesN3wnpDf417nXBNc7Voc3AjbOZt-mxzY-5j4H1dZ-56Ed5NZmZlYytJZU18GS1NcMl6PWzJAB5nTW1geB5-TX-Nao+-tXvnZF+qHnEXfZ587Bx1YR5mzWzNe817HmIXcc1xXnMVCzd-52uFtWeshrhPr+d2F3kXcj8KT7Etcrx4LX7bYhCMLXAtcSGyLWZ8fBdvAH6Zu0+hOtZKdTd3FHFRfYFh5mH7bAWqo2BSsaNmu0D8dy1ssrQWYzt9o3NzcXhl7xz8ePMcrXeAf-SxXnxjc7tsfX3XrV5hk6PgvAJ+A30dbt5s7WptawJwurTrKD5+u3wpcAdim6JCaG18qGUdZL51EzcQLW187Wv8ZoJwmnrtfHezmn0wr21-MjrAb2Ns2Galf-dg3nT3ZyC892Bjb1W792vedlAvl20-oi22wHs6qA9wPmQPY-dnbWeLb31o9XAGrWCjsHHVr7FhZgaXb2h5IHcDY6537XbDP+19vn73fsp8k2kDbmbLl3IxJ5dqHXhhdg1rJ39wdGR8FLiPYz+5HXX3sB1n62+TfXgHRnVbcvFnHWvEIMZnC25xQYN+d6IbeYN03HpTf7l0NWc8rIYr8XbCeX0YFHFucX51jWmr1uFzEL7hf7N9NSpyLeF0kKsbb09u6Ddge41002cBZyFOj2KyxOB+iGnDZs95iHD1vLV7Qts4jDapGhpkJJF0yLg7df55XWusGjxtXW5Hbjx2xXojba6brX3yMUN-FGQQeRo9X0aXF9SZwBfCCdNvxq4nKyaYYAxJ3xFgiGqbbgR8M3JWzMNrEH4jcGJsz2AuMGZ1VG6DfXR7kXpbV91ii3-dfNtpSW33eyt0T2w9edC8ijaBZiR+gXMuI0148zSjfo88o32DMqNxc2BPLDR-KcZzfT1g0Xo0az11L6DFY3NoxXofGTR5mnH1uyJ2xXjRendwY2OjazCqCnRjcb1+sWJjbByqY30LaBJ2Y3Yoc-2xY297dWlibboSZE9ho64SawVimniHfH16Kir7an1lwWZ9bDBv9Grxv2llfWjpeuN1im37YCFi1mghfX1242APaell46hLYAJ36L0PYP159murcbG6J3ZVcmyy5L0sewZgp7lVd5Vu-X+VYf1oUnzwpFJl-XIscKF9SmP9c0pqhnFDN-17D3-9YWtpQzucZnU1UnlqKaFiA2WhfDDfqimXcBM2YWxtZ49xA3gybcO-oXUDfKtjA3oPYVxsuXgWQisxHsgJ2Q10j3mDvI9sk3cZtgVr9zy-tw1-XHbwdGhQnWAycfFln3TrZhtr0z1XcVNgmHDhYOFn8HiJ34Ns4WNXYnlunXVPbNdpYHUycFmlcXJDZcZwz26cwphrfmBNdt9j4XFbe-IvuazUrYh3kBUQCc9pQzYQfN17Iq9HpVySd3pqd5t5+2MvcrPIHTfDbxksz2BdYoChgthddF1kXXClhcNiHy0zrd9zGoJqc99q-nKjDD9uQLQ8YV1jz2fUeCNiTXQjc-5paRv+YKJqI2tdY7WpM85FLy9lVGfwNPtumtG4rwckfWqNcq9ss3KBfyNxVymzZCJy-6tNev+vs3DmYClmZNk9aX1od2evbPi4KW+MmaNgQXPmc1Fr9atzZ1F8QW9RdilgTbJNZAp8Nb3eabtzFnypZUF2WmxjZqljb2OUI5svlmslbdF+Y3Fpaa+iR26-dX1dcmkJN-hspX1pfItpv3pbKot8A6DXsONu73qKYe97i3GLeaV039sHd0g-i3n7fe92o3v7aftxI6LpalpTi2X-Z7CvO6BlcEp3fWRLdiF-MG7Zch98sXSkbcdw9mUhYGtnBmeVcXovlWq4XMlqE2s70j5y3y4TdWhkOXMOe64TaG-9aWt+hnj6Nz5ornQDbjlpOy-hUTlgk2jV0+tu93qYokB-d3y+bA1o48c5YutwJ2QOOut0uzYGOmt7j2HrfkZ6uydxfZN-tDq5a5N9mKPKdfxhA2UzfZlv28ZXZoNuV3TvY8iuX3xTc2FyU3theht1V3sYca5lX2mIrITfGHxqxp11G3Dfep+wXKTPbtd8qmrfdegOVKl-OxtumG9TcJtg03iba8KmCWybZwGxI3H-sD9iqUabda9tjTwvdgFoWGovaqkumg4vcJRikbEvaLCG8AUvclmtL2sgWyZpdyvGqoNqom6Jcxl-lLgzcEUleav7OD9v6tr-bgHe+bn3Nptkr35ZrFR--r0FYaZjW2BaqElvzCTNKzNnBXzNLK9oG3qg-SNk225JayNhSX8QaD1vI3RTcpK222FNcDduZnXP3rd8E36zeWZzPGXbfoVyeL2zebF7Zmvbasl6Uce-d7N-22VuZddoO2X+bz9nA6aIP5C65ngPanN4NHh3YkV5pCpFcTtoW7k7c6Qmmm1zc-d+pWOjam9mKX21uraw82LHMeDlD2wKdndiCmLzc0zMxX1mNvNyxX7zaBZyI3jUWfNji2hjbr1iqWviaql1d29-fXdz4y3POu4k6qAae83Ae2Svu1p2lnh+3pZqJXGWakyy+G+pfnt06q-qqXtlJWJ9bSVl+G29eVKjvWt7edp4wXDvdKVopXVjeIt4UbSLf3QB-3L-ak2sinU6ZQt6unCdJjFt73Muvn1ugagA8ul2AOTjZFTROn+lZADgAOwA8EtgB2bWZB9836PpYMtj+6C6ckt0Vj5lcxl2xkYHeWV71nAZdgdmumjQ6bd+S39MuDZhR6BuDUzcl2BEYO8n8bjlfwdgXjTLfOV8+2KPNIdk2XWHax99QV6MYe8pRH1JuYx2KaGHf4e7htPXw+VpJG6Zb0R7z5TlzsFIxGSptZl4JXf8oKmixG96fCtxRtIrYjQ0R2UstPppNjTuyYm9pKxZdYm33T9kBpfIl2UVex8tFXjHc5c0e6METDD7MTc2eqtpq2CVbV9inzRnUpVyMPqw+lcuq3k1IIm6y2mvaVc9dnld3Fla2WXMaZVg+692d13QE2OVc-ZxVXEncR93APkffwD4LHpDVzloQPXktf148WHd0oZ8Oy90Jdc5E3n-KqFxUm6A+jlhgPsTdY9+OW8TdYDxHtX2Pp92ZHn0MOthZHVTNYNzW2FxZ-Q+Q1Bhe2RtcWmfckD3n2P5kUZscJZDvethQP3KZ7-ZQOeA949zHWqDYE9h2aB+Zl9qgXE-nl9woDJPfH56T2ydao5+G3rCZn5inWx5eMDzV3+g-FS612yYbkigz2vCa1FbU28bZ4TAm3NqzXlsB9fA+NN5qmeNeCJionL5wY0h+Xlg4BBtM9gBbc+5Q2Iir72aIOWyFiDtm3cJYlBC4okvauhFIOnezSDwkSMg49iplHeJd4jgpmxFI9dzpXtEO-lj+Xf5cYliM2AFad1+W2SQdjNtI24kRVtnXHpJdjSvj22me84jpmmI11tgYOPdcLN6X2jbZ6DiSXTba1d9oPBg4ttyZmtmuttqs2A4bIV4N35I30lsx8w3eKN7JjFg4OK3SWHUdWDlhXuze+Eso2+-ZlFiGS2yddd7Gn3Xa89pnA4z3pFyO3bmfOD0f3Q0ZqNrim+QfqNnFrXmdqiqrTHIeQ9sb3ng7+DpXBXg9ztlmn-gL0V7bXKo-w6hy7itbctcp9rzeBDyu39RZKj2TWV-fm1tf2zFs2WgVbiWr8c4Y2ZacqltQWT7rgpjxXN4fql-L7-zYXt5qWsQ5JcIe3UD2Ct-7CwlayjzKbh0fPhokPYlZJD5DaALdQ2ikOWBZu9mJXpou29o-3dvc-hs-3XQdA68Vmivf9Fu-2mjp9BnkO-Qdq1gS23jbru0izp9d1Zx73RQ8gDlrzZQ+H96+3--elDlbWX0fmcoGPrvcgRmAP5Q7GVi6OJldEt1d6pxqdZpxQoMaZG5ant2oNDmUNFLbBloW5WEYs1gmPp0XUtpunK7CwdsGPohcIxsSn-xpMtmNnqJe2lilWyHapVgmXgXKYbdw6SZdod55Xgw9Yxxh3KsoN0p3jJVLSmnjHWHp2jrh3mZYBVq5cNo9jk1K7q2aEdsFWRHYhVsR7BZbitmFWRZcvp+FXr6cRV9Hy8MavQXiblHarD5sO8reNJ9nds2f10x3j+w7mSv19OfdgZoN8WY87D42PardMd3sOOHrzZrsOFdxsdulW2rdHDjq2-HtpjhIWeraSFmcPywe5J7AOhraR9lJ2AONXDwQPMUsmtih2QncCrMJ2Y5QidgOPpVah93q35VYUKucPQTZwDhvSo47q5tJ3SGYydgRmSsf2+6-jP8Pyd17LjVaKdsHsBHgEzC1Xj-26eyp2Acp98oHLancOAdDmxKMNV5gpYcre+wAyY3asRAjmE3eF+0F6SOd6F6zbYDKWe+zMMI7XTcNXKudvjMZ3Yfomd5bG41f2xmZ3E1db8hZ2lsZ2xpkITdsC5K-bZnYE5gfy81fZygtWdndPj0T8JOYOdqTmjna4Vzfna1c51uTn5Dextt7H2bGsIzTmTkEedv57DQKE145mxR0M5vDmOAs+d53GblLcK5N2YXZrdkVh03Z-+zN3y3agTlznIXfzd5zXIE7Rdkt3V1a7x0F3p1c3V2dWq3c6KtBOieYWMo16sXai5+vKYuZUM3rNphvx7e-zj6dj8v-8mcaoT23wvEtEd7LnKXdVpPLnJ5O-Vugj4dfudf9XrKfL8irnHw75parmQdb4D693pcZEDqvqC-swN7VWMNcFdnhPmgrY9+ROOPcKx6HXgOZO1ig3-regj7HXYI+vF+CP2-eH5vQOJPYMDlg2jA-192G3ZPa-9j8XUNNcj6jW7cdBRrmboPXRzDp2wE6+YQf6pYWH+6oy44Y9VtY3IDikNm13Z5fcZl4WLYucDhcjH+d3EsPG+FZDt0c2w7Z7Jzf6IjcfN57n9UaIV8YO3ueua-yPM-YHDzv2WI5KNzYPbJe2DvV2gDJB5uN2wefW5xN2TNeXSRzml1bbdsnmSPuBdslR4E4IThvHXObcV9znGk57diRb4XbXVrBPzNYQd3BPrJGrdppO4AbrdswK08cbdmpPHpZbd-zpotbjqpnmCAa7dxJ2Ok-isZLXfJYHd2WO6jdH13fGhvf3xnLWDqX99pqPnIeUWpb2dPWl5rgG6efAcq-GvFa-NsKHwbXdDzd36te3d2A3d3fAj8g2D3fFqo93HeZPdxD26CdA9hb34A-otwuOI81-dmKDUdZt5iCP-3aoJ493QqMN5tD7V-ffWlqOIPaUT-Y2XKjg96AmAfapjxIaoQ4GCgFPFE8R1jpWShLQ1mD3WGtRT9bXkU5+T75P4Cd+Tk82U+dVDyLm6Ecw919XY+oVJgA3OE8+1gmKFE9QmvFOeTmF9u92uPbR115PeA5fD8DWb3e5dqP2ufaO12ROBXaINoV3ENZFd1vnfXpINzoX7rfBT1QOBueOijQOvdeeR0G2xPbeR4xPkQVVi1n2ZTcsT5V6EbZyp2fmUbfn5lT2RDYZ18MzNPYkN5ZmudaYj052jPcXl+32nU4ptmw24bfsNqz3yybj9v1O33gT9g5rYmcjACamnPeVAB-m-DYiTnP39g6V1-P3PXf6jov22ugSTvqPC-fL9w5bABZCK1z7wg911lQ35ELuB64VfUhI1AoOwQb+MLhwy05DrIiXgg9mp4iH0BZ0juW3DYYSN5M7umf1tpuK8zfqDn3X7I-K9s23C0qODcs2DE+oF0UcDOdDd1ZnrTYlFkpi3Uajdh56LIdS14AO+efEVho2HzaaNvCCp-Y1FwEk89bn90sEEwreD3o3ZvfL1uFP1zfX9mEPQLPr1hzzrk47t8KHtBYml9vWA8oZDrvXmru0D7dHlpfwt5Y2j7Z9poMW-dZDF6pWdpbTp5hHO6Pu9-6OrE5gJrrS--cZQ2+3IY9Uj4qXPvd2NpVmX7YuOkDPvNVMBxVnfTZ0Ox+24A+EtoB2ixZAdw-XInZQDk-W0A9idkOOaxa-Zrx2wTbhi+-XwxLR93IWMfdmSm1jaM1hN3H34Tfx9p8KDw7MK5lOSfdZTta2vtcI9mqCNBUG1R7Eafb6otoWYDeGkvlOwU4FT0ROhU8aFlsW-LKkJ1sP2pMJTnn2WTeeZfn3jtQ598D6ZhbgNl5PwIsgjyg3EzZgjj0G4I61T+V2wbdRhvVOr1QNT5X28I95SuTO2DY19wVLFPdBbAcS-wdVeq3GEybMDoWTPE9tTtwn5BHRtzD0HA+eFwTXXhbIj94Xj5aUN-mHnfZLTxK63QAVKM+xos7vltSLARZwSxkBQ1CRcZLOL5akndiP3bcqu4w20BNrTnamWJZs+1qnmzYvs4smxU+JkmP3bPecN9P3yBtklOLOVQBizwiXCs5MnHw2az0Ga4TX3PZjToI3Dg5898I2fXdL9gcnMo6HJnL3sBcCDtyO7I96D1I38zdK9ztPH-a9hnI3e07b9kYOdPZWZ1hzxRZRpv23J08KT6dO1k78Fgf27BefJu4PuKLVF0b3Dk9311yGc7YWwqS6kWY3Zc4mkpb8h4u2lmOW95xXVvaq19b3kQ+qu2kPjCuVvTvX9vaZDwT3vRcItutPn0+ej19Ouvrejh9Ov1S2lr9OkSdf9yfXnBY-9gDOTU81Z2FOWo5hj6OnkxbRZhGPEM+BT7LPHjbFDx6Wnvb1w5UP-k9pTtPn1Q62qZBmWSaVJaH3UsZUlu6hVvsGtq+6PZYLjkh3CA8Wh5KSGM7IDua29w8sMKgOifZoD6oWOM8xNs8OWPYOCkcXk7OvD3a3hM9Xkkk374POC-IG0I7OtwDi1w7jjj8OC5dSOxOOxM43F+VPzw7zIgCO1MiAj8lKPrYVT8C3xA-5T7TO-reblpYXW5c1T9uXtU9eRibn9A-1T5V2qPfQjr1OyoflNs1OcI+VNhxmqNd8z5qVMbbnl0JPZ4FcD8XLQJZqp6iPgHyJt9eWAmYYjnmGD+Yj96SOTYkiZqoP8mYi9jB9806OKQtP0s+wfClGDoXLTz0AK055txCW7+tCagW2aLbpt3NOJbbt1r+XY2WrzgCqSg+VBLL28uuGz4BWDI6mzmoP84rOpjvOTjSldtM3LI4zN1oP5UYb9jSHhTdMjnM2Js4u9giPszdNhoYP8Ffb9zkPE8cBpyYPLgJC1vAOHfAbN08mo9ZCjmOGwo7jhq4qTSaijrs3iuPa9pC2zJYt9yNOVrKiTzz2409iTj-m00+BUKdKBveqN4+LbazlFhdPwQ9qi1c2FAaUViIaXg4uzr2irFc-ztvV4pctW8XnUc5zRvmny7a6jwBKeo9L1xJPQjfm96lPX0dfNqtGxo9hD7f3Jo5tFysX7ZPgpzxXCWfc3HxWl88xD+InHkJAtnWm6WdjDgkODaf2j5lme61JDjEOYcNOjuPWBQ56lmkPpjcmlhCzb09+z7vXgc7ml473+9Y5D872izekVzGzv09YLpS2lvIOl1i2RQ7n1tHPpEpBjm42oM56VzBHwA+GleQvjWfvtvMWzWbah8FjuicmV0B3wMe+l9GW5lb+l6u6TXowxk0PVHWQdnzWUMe50lS3NxoxTy261HqYT0FcWE8Rlh0OhEcpz8QUXQ4ZjhZWITZWDz0PDHdZj4J32Y4FfTmPHldJluh3VEd8vNJK7Kwim3Zd0NhySuHchGx8tu2O-lZItHh3pY5HtsXjQrcGEdMOnl0zDuNj7EZVj8R2qc481zNjvyqvp8WWSw+BXC-z+Ze7ZysPF01Ud7THMVc2XFFcMoh2XdXI9lxzybWWGsuSIyBmjHadjtPSew+JVvsPvQ+Wz0NTskaHYux2W+J2df2P4hfTj1AO2VaW+iGz6c6qRnJtvHcjj3x2LdxjjgJ3Vc79lzcPNc73w2LGuxe6RsOWWM5y5ql2OE6jlrhPw0BlThHXmA84NHa2s+v4T+8OHutLj1rmjSckz-2a3w99l-OXJE5XB5+Tji9RMx63PXt5il63ZA8Nzqa1jc4PB6lKzc61z9+TzI+ldqX2x87w1+3PO5fE9onXIbaV9gNV3M9tj8xOi12wjzg3cI8JLgqm0bbsDjG355fy5zd6l5eM9rU2lUs8DmiPo87ojxXE-A63lxwO+FrCDqprKbfLz6XpD5e5L1Zqc074jrdVM87FLotOSmfiDxz2WDBlL-Q3N7Okj9LN+barT1sKhbcKDxmOgzclLpamZLaD9rSPMvafT9mqamf0jx33kpm4lrTTEzccjmiM+881t5oOk0szN4fOemdQVggWJUeSNx0vMjaiYjcyqvcnNtLGfcdLS6s2ALc0llfOmlTXzpcON87mD5r2PQp3zveaWhCWDrLOtmc9tlhX1g4No11GOFYKT++O5dez9rOHc-djT7rP8aYjtobPpzcPi2O2Co42TwKWjieXNmjIyo4UViqPTs-G91AvGad+Z8iCi9b3N6sFF07HdxqPVQaKliAvjk4BD0nsgQ7HhkEOEWaALmu23gafNqlPC7ZQLh7PVFaezj82xorPTyt6L0+vxnu2qOASV+VmgLfiDQL6z2xyLk7TcQ8mfKgvdo+nt1e2c1bnto6Olo8GljlnryYkLme3xpc+z1xPcnJBJ96OywoO9-7PsAoPt8DrhC4-Ty72pRqgDmUbbvfhz4UPJbe-9ya7PBaxznFOIM8+OjizUEZArq93eKcULx5nlC83139Ht9eJz9DPSc+Ad2plDC+mV8B3SMZ1Dswu3WZrupZW8Y5sLnN2GEdAehwuL0Ybp9B3yY5RJDHyw2c8LzunCkePw5l8xEaIdr8uSHcst8x2rY9oz53Cx6YeVhJKoi55jzNnXlch3TR2WHe0d+NCC2fHt3y2JY-8tqWOiJuTDr2E7dIVjoovLJpKL2THVY4v9xHzYVcStosO5Holl3DGFHdX8A2O-PZfp8ab1HfNj4dnRK5CLgcOjMYs9u2PKrYz-TH3Ji8bQ5mOvQ7Er6yv17q9jmYufY4ZV+Yvhst3Z93T92eQTvq3MA+Iz+cOti8XDlnP21OVz2OOXkrWyhOPvraTj04vndyQDiH3ikeWLmJ32Vdh99YuMsc2L0jPAsZR94482xbqHdROdVfLj+p7K44NVx3zCnaYeLYlMHAz3a4BEOaqd21WanYrJB1Xr9LKF8t0EzJzVgeO9NaHj9p2R4+M14jmpySzlznts7pB+-HLjU5RnYZ3Pi5O+JePt45XjqnKpnel2zNXNeyTVq7H5q5jV6gDdsdvJdeOE1azVo7HBOfB+LZ2ROeJ+3Z3ig-We5gyMBsOd8pHCk8zJh12bEHOd2tdX44ojy53JcuZ+hnHas1bVp5321fTL9rPefsATntWRiq+d0eOLOcqT2zWi3cEWwhO6k4zdydWek+zdgF24eaQT1pP06HBrit3Zg4wT1Iv2k5mTmHG-NcGTpZOWNFJx6gS1Q+xdshPcXbD87wi5tLLDvA83k+0MtLm2vypru0Op0KZTo8OADbjs08P6he4zwnK+E7vD8rnsAJmrmrbKPcNT6j2RU9o9srPpE+59uQm-DMYDneq5U6F9jgOl9LUT6PnsDc0Tq3PsNZtz6X2jM4hzrQNk11Mz7EuUI6htxXP8S9njj3PAFNVNpG2+hJo1wQW5BNgojRrQE-gsnNh3E9l6TzOPcfvpuw3FZf0hsxgGjNi8-DLBAvrBHwKRAowr4LP9PaDzoOuXU7t9-zO-49edjrPr84ODh4mvXd7JmTXa7Y-5q4TYjfO9f12KRe3Yd7n5PrrNg0uqFZWzlfrR0-WzidPMMrTL8PUjOYOaIGu7a6A6n8hRfpTd7Gva3aRxazXYa7rr8LXmk6Rr6aOSXtRrhBPs6gxr3WMsa9br4ZPt1ZKT+Gvi3ahryVRpg4FscZOcE8wB4MvrXmmTgevZk9i1tMn4tfWK+uv+S855hO3ZzekejjKpFo-z4cvQRo8PYQKEpdaNv5Pay8nL883nSuhA48r5hOvTzb3gapwLpXnm9cNQ+5Pw2wl2jTPnk-XFyAn4T1JToDO4jvxmn-PbtZVD81nxE6BT+42YHlBT0vmVU6dIj5P-ead5q7WUc6QL8cvC7tAruSJIPbj5yFPPk+hT04PKU+rL3-OCCegroj2uU8Ar4gOJU-5d2D3oG8Tu6bWutdTrtO2ra8QJxgmMM5IT+lOYgcWtjgn6GbZru4v00AeL1F1C+bUZtyzRM8gb8TPcS4WgjDqaPdEh2yvxa9IbolOpa91z1IHw+ZwN+WureYEbh93+ufkB7Wct71ldkbn+08QjoxO9a5MTqT2VXbJLtA3RA-V9qwP57MsD6nXeDZsD2xOjfbYCjHVTfYx9e1OYzp51p6vg88GvK52XG4RF8N3d5eRFmzPtwYcN6z3-U8qzy4HSC9WUpz34itjAVIm2s--j3hXhzatmlSPvPdV13rPjK411yQtBs+11ziOQQe4j7NPFI-Tztw2XJCSCWL3hI7zzqWGOYHEj9MBJI4HWsPzw4ulth3Xile+Ww0v-Lo9T2yOO08nzw23DI991NpuPy+nzsbPgFbnzvtOls-HPcPXWqUj14KPis-cwSN2S6+09kf2bId69-KPds8KjzZPKae2T1UWIwpXTnPXUO3XTyb2AC7GQxFmLhILtu7PTze+ZxiD3zdbtz83EQ+-NoadEKavTukOb05P950G7o7wtpY2Qc8Bz-LPfE6Z20HPNjffTrtPPy7ELmHPoA7f9v8uwM6QzjbaXialDxpWQW5dek7aN9c-9sIWfvewRqCvgG5grv+33jZ0LqIW9C-pJ7430K+wztOPnHaPu1x2CM6yrrkmuVfDjpnOfHdiLCcc1LNkvcrU8haQDBWuGPY7Fz-WmM+j6rD3x1OJ93D3U1rJ9t6bxTooDcA3+M81JqA26fe4ZxRvUXQgblRuHKcMb6eL2fcIN4xupE4zIhTPJa6kDxrqVM6FWb17f3pgZw8GlU4kDlVPGg4ol1Euug+E995vZzsMTxg2nc-Mzl3Oha7dzyau3BfDJ4kv8S-sZ9zPnM9RClUsza7I1rjBRDco18Q3zfYdTzxu4Pzcbon1XU4jrkcniPrfl8TSGbZK+5P2s4lT9+LOARfZt1dbffd3sfZPwRb5LpHPNqYAkkiH9S+qZ2GD5dczLzrPUo9vzxJv7ud89jB3ubonVTyX4G+oWXD79dXw+kVhzrJaprkvvG6jnI-nrW-ayn1Pgm6Cby-mms4wu1w3RI8jbmWHGs9FosKLMk6KJh+b4Jfd11pvnI6dLkVGUFeUhkQv3S6+p1zSdUaejn0u3QuyTnicmBdPz5e3S64XN2ZuX86z1eO209bH9rLWJ-eOzg5u+teUV45vBkNqjy7Pi0f2b-o3T68PT7svN-bs8z9LT04ubm5Orm8vTm8v7a+A6n7O+Nr+z3RP97ZWNrm6jW8a+jY3ylfBz0DvoN1+b3q7vy6o638uXvf-TtpWHjeRz47aGKfgz9BGVC6hj-FPB5ehbv73xC8L201nwW5Qb9MWkK8iF2gvkY8QDnFvFi7xb1kmCW8yrtYviW6wDhH3wq-zjnYv1krZzoquFx05z7einVaRN1lu31YFzxUmOG7ZTn9WOU9Qb8XOWA5eLtOyea4ENWXOTxcblucGzE5HOgQP9i9irq63ZM4kb+EvGTfNzoIDpU-E7mB59c6Q4mEuQI8gTO63tW6Eb1VO1G8ebDRvNA60bwZuh5aMJl0zFfZOtvEurM4sTvxvP5fk98xvvxYtT38XXW5n89U23U-51yiPA24ZL3U3I84w-WiPPCrZLuPORZv2BptOwmZLzk03kJbC94UulI-4jgpuYvdZtl+yRI7TOxIOE2SQmD03ku9E-cPEk8+XLd+X9Xuo44tPCmfolti3G89ehWW2Gm+d1hW2ws+nb5W2zS9Vti0uM8WRL-vPNFLHOxBW2g4D1o8mZs4fLhuKHS9nb7pv529wVxdvg9ag7yhzAy42srOuB4pzr0MunbbXb7JvVIz3zu1HYy8QzBGm1g6Rpu-zJm9mpHYPA7bLCuJubuZiTwtvxzf-5iv2fJcH93Ym5Q7nT9-Pio-gL4UHv86nd5AuZ3Ym9uMLN040Vv8ni9beG0d2go1ALydaT66+7xb3qo-NF3lSOo6CDCu3YC6X9kLrIQ7HLw5uHoqh71KXq0YwLkY2d-bW9jA19-by+gDbFo7JDkDLQm8ZC8gudy-eY6guR0aZZ67TMnLgt4nuVn3PLg5mqQ9Qt9guro8yVm6PBWfZDj5u8lZWioDvWQ5A77nuzvbShzI2bg+fJgjvzo7hzxDuEc+Q7weX0U7BbxFvQhYYtslObW8btmFvEc96VtQvrY3gr2FvNe6VD8juCxa+N0DGMK7Rj4wuMY6kt6DHsY8dB3GOet3xj1B3TQ4VXG3vrzStDhND5CVtD77kEHomq4X9vC6Yrgh2I0xYrv5vRi4z0vGW3K59D9PIXcOodrmPAw6npmIulG49fBsOIw6bDth3Ui-lfApLDs3jDtHdeHZgqkibUw65l22ZrEbt4KTGaJpkxkLs5MbzDtuMCw-qMnSuVMbuct3vdM0ZrxR3s0KorssGNHuVlk2PSNfBuNeDJX2JO-THRSdXZuPTCVcWSgx2OK+cbWdmC1JSRlyvgi-dj4Yu3HtpVryuRw58rkvbwfZwztKu8M5WLuVW4nezjhJ3c44jjiKv2O-XY6Ku1O7KbOKu2Y9FVma2kq+5znuPV4wFOthP94Ly5kTvOM-ZT77XEDLYZ8ynpO-Ji4VuTc4qItOWI1b65iVvXc6VzvYvqTfXD2k3NO7Fr7TvzO907kAmuuc5ru64jO7JSkzuCyK-DwOXP65vfKCO9M50TgzO9E81r+bvta-G58G29G+dz3uWAB6Nr93OoW+87iwPfO+19y1OKS48Jmn7qS5NimCH-W-w0+kv3A7hRi5wIJe8DmPOSbckofwOK1VGzyOK5QUYj0Nu0u9ybyIOaiYEjwpucu6995034QbKbpIOiu4yZ5Uv6u6VLkrvX5oiD71KRbZWpxOKZNI0jgCuoRYrPUoPm8-6JvSOmm+NL4buTqc67kyOoFeTN3Vv-ZptL3Vs-ON0UkfOPYbRLtW3LYc6DsbuLFPXMhdudIbm7oXuRBqBp34rg4cP+iev8q5Ld9buxRdpt9ZmYy4ij8yXOza9tmKO4bLij1Mvpm9cfDMunJbzbsTWEm-Sj3Mvbu-TT+7ucp3KizMXnu4uDveu4n0rL2hvp-bXT2f3tm4bL7o2b272bhQIM0Y7LgrXH2-R70qX2o9WYzqP+y+6jxHv-Pb3TgaP4U7w7jofitbNBzAv4Q6mjlLHJJLbe-Hv-0qXL0Rdjo41plaOnJjWj3xWKh4oLvEO9y4ZZkM0ae5gtunuGC57ijbcme869y+2kY8dF9e3OC7vLv9uFjYA7rAf+e9ebx3Xl25It98ufm9EL2DuL7dhz8iupC7+j2Xu5TdvRpi3gK9Qz4Fucc5NrtXv8O-+bz+Xk7ow73BGsO8Qr-XuPjdelwsWmG6wzy33Te61DiB3K7twr-wu2iXNDqwvDzSIrgNmLQ8Jjsivf09Jjl3vKi+U7Dwvq8q8LvB3NO2jZnTs3Q6u9y5WE2YdjmjHQi-uVyPvIi+5jpy3Y+8HZ4SvI9MT7gzHvLdT71em-Lf+VhMPArfWjrcvzjYEdgt9QVeUr8FWS+7sLsvuI+KPuyvun1hkd+R7Xe7UxisPOpqNj9yv2++U7uEtdMaz4l3rp+8NHgfu5M8bw8VzXK9JVy0eRi5djsYu3Y-ZHh0fZ+88r-rKF+-sd3yvB0LpHlBmXHfwzhjvvS6Y70Kud+7Jb7YuKW92LwhmYq+P7+DNT+4RLk4vxVe2ylKuV+-9H-FvAx9WL4MeMIByr4cc848WZ8jPzfPSd8V2nw45Qg779VZTJJp63spGxZ+Mm4-g52seKnfP-Xp785TtV1qu6nY6xuqjLBPRN7quNndadvquvVaF+wav8-PHj0HXePXGxrnsKOcSAY2u4S3njoRPUDK3j2vzNq-h+5jnlq9Y51av5x9ieHeOlncOey-b+Lv2r4+OIALOriRSzscD8C7Gr45N7G+Oy1Z-lQKjK1dteXgyn49ergIn61ber6lmfq7EBNn7v4-BN18f0h7+r+Nw+fvtdQvGq64dBkDQIE+HriGvzUZgTvxR4cZbrpt30XblseWnBLyqTsF3p64gBtVwEXdQT-GvpBlxr-BOMJ7sOQmuXCJRHnGPTXqt+2Lnce0sAjLnVUJsAsWraa9cE9uUVUPTQyifWE5fC-S8Sfbxi0TvuE+f7sHX4y8Zdz-u4S9XBmjnf+4ACzOWenYbFUAKwB6yp3l2pG8UzsYXhxaIb-TuVE7momROyG+JTuweVNo1TjWu7c+MznVPHc7Mzt3WLM7c7oxuCS9MbrxVbA5oCy2uHE4qD2YjDXbKMzp3IlVNduxvzXd25y13f81-uL2ugUJ9rvYjD6-9r2KBA65nl7wmnU8dTnfrnXbO7458Lu6vInIffUB6zjQKS-YhDnC4U64rbmcQDArUl3yPDUeXzsYP-CHIV-Mfmu8Cjrz8R08FL9YnN28pDtU2zvkBrqSpga8HHsoqQJ7xrtevEE6BdmGuQXegniZPK3bgn20WuV0Qn7BPiY8E+1Cfuk4an5Cfak4GT7Cfqp-MweAGVNanrjqetjymT+nmYJ8Z5pevO3bHexZPBp7c6br3d27yjwwU1c35517vge4Pr0YCj67AL--HaLY39vc7G5zeMxnwPjL4Bjuv3FcEBiRG-XoeT042OhcZ9sg2Lc5JT592Nte-x7aOEG6xThDKle8BT8+SwG4khMVuKPdBMu42xapV7-BGYU9CBlHvz2-xMkjuJITQbuwGAPaHq192vS9BniGeHFoOLRFPZJ8a14seG+YCBuGeEPe619ZvthplQxhusW+t7oBrWG7YzjluQ-KANnnGsTdFzuRuJzqmeeSfdln+nsX2Lgp+LyvmRa-Eb8Ae+J4lrv-ulM8vzBme5a6-7m0iWZ7bs+06Jfb1bvRm3B5wHgIeX3V0D01udJ+evPSeRG6MntV2tO-NrsxvKB4czsq9-O7cz9zukyeN9lMmNPe8z9fnt2-WB4LvOS4U50OvrfY8bjU3edbyn2kcuwM87xoW2247b2P2MFriJmrOeoyJOLgJ25IjTl53-Dejr0KeyzJzLotvkm5Lb5f3U0-Sbu7vMm-S7zbuhS7EH732HuL38KAWB2+-DbQ2LdaZtv4UY2+Tb5QfNI5rTypnM2-MNlrujS4EH-L3PB61rj8ia-f8YrwfHGfVowUW5ieGDzjXmsCI+kZvLUaiHh2fHgIKns6OuvY3rw9uVp-3b64OlzZWbzPXl0+z1wmeah68u-PX5-cL1gHvmy4xI-euQjbm9j6f7s7PNtIbMe+PTuEOG9dezvHv3s9tB9nuN7cUkm4fHm6fLwDujvdD9iHrXh9mznY24R4QbwnPJC7-TmXvbGdBHj46Fe+BHiFuX56TVSqH35+hnmDOJQ4gD9Xu-h7-nsjvER8vdt6XQfbzB6ju-jdwzgMf1+5h9xjvsx-h9zLG8q4Up5cP-2dEhM8KqM+f1mjPldLoznUzSA947jsf2wcZTl7WhO4AN1ifH+7E7jieeM6p9-lvK2MEzj-Zpc81b+6flU6Eb1zuVZ+uK6CKA7M-D6DWGW5KruRO5J9gHyN8VW-QisYX36+a11hfHp5UnwW39W9rn4G37O+bn9YXdG4V94nX2F7fogyepx5g0z8WfO+1noicnM9199iLVZ6ENq1PWrI9b33OvW7dr8CGgu4jrzU2GB5eri2ebTba7hGi7qylLjEcN8CS9ynpim6vl0SPgRaHmkkEkirUH4tXam7XJ4weNyeJonNvMh5jr7Mu464TT712Um99dsv3o54KHqtvIEhrblVjSBooh6IfjPtMD8rOyyfbbqrOu2-HavsyPF-8X9P2iRajNhtPcvbLn6ufw2-Ue4r3x8-Gzydu3S6Q80s3Zu6bnjEvGQY7nxtvNNeTL7TWpm-79xZvVk6H9pQuSy6f90DxDs-sh09v724h7s7PCbL+73UXdzbgLzael58GHxBvUe9NF0Yfc6yx7iaPJh+wLs-XcC9mjglnGEqnrL7P+IPvLyue4HSeb5kPe9eA7-+HcB-rCoA6dJOvnyi3wEa4twEfvh8fn-8u7dfl79DunC9hHhCuUO+IbsCuRh+I7ghuaLdgzqbrAF6Bn4bW0O-hjn+fM6bnR5EeSZ5n1X42NOzTHujuMx437wjOsGbDjljuUF8bF-APITcKgteiix-ozlaHCF6QxzGLyZ5Zrlifbi7Yn+4uDO5hnyTvni6KmtgO9rau9LgOZxbGosRPjTr+L8Rm9O9lboEvTc507xEvoB4UJ6QPLVNetjk3gI6QHk+Tvw4enpEv0B-49zAfAlpwpkU3FF4J15RfkI-0b1CPJW41nvYX1Z7db5G37M6OFpT3adZsbyku-M8DzoJO6S7C7tgfGS8i7uWbFkVZLrjUmqfjz+tvmI-Xb0In4H0yzuIfk86tNzueRB4EUyLPGbYhcVOe0-dU4uNufhZLoAiWI19pRwJe9nbK7lNvdMLTz9eatB41hzUvOUbyDhiWC5--lt5vdI8qXkbPRB+dL00vag-UHnvPLS96760v0zeElofPnB4m752H2m4rXzpuml6nz6bvWl78H9pfNJ99L5KfiFdSng-6-I9nr3bvUnvbn7fPxm6jLw8VTJeHX+IeGXYO73Znju+tptIfI68DnteKol66zmJeo5+EVt6fK25yj5afLg4Rb0ofco+kW8f2TMg+7-RWay6qjn7uao52b0myrs5lRN+KE1oAbhu3DFbrLyFneaehZ5bjYWcM8wtGq7akFvkbPHJRnoQWK0avX6Hvxh+x7rAvd-cublzdfzYal5cuSWf8V0nv3KvJ7raOOpdPhkLyDy4uU2nuWWZPLhnu74ctprduf07GlsZMbm9OX7jb7m4-2-9veC+eb-guL57FZq+fa59LLj4fYY7OHqXvfo6Q75+ffp6VZt+eYR6Yp9HSUEZ2u9-2FQ9eN-jfitMV7gbWPavvnr6KDe8+NmIWifwex8S30Y8gxC3usY+1LrGWK3eJHhsc7e72li5zSR8FD-1MKR+j4qWX4ZeT6T3uX9zOVn3u-gWYrpkfWK49D9iuQ+6srsPvKHZBchjGo++1U-QVqHt2WR1CqZcCdmmXUpt0RiO4Tlz1psLLMi4CtrPuUU3KSrIqK5YKLzQhhHZJc5WO1K7KLycOdVJ1HxyaUuxqLtHzU0Lon6WWGJ71Hw2Pmi49jktj8rbQtJh5vN9Vz3zftVLsxlsPDV5tH12ObMb77gJs7HrYrsx37N4tH62PmrdRc1q2vR7mLpfvU45o7qJ30q5pzjknAkdDjklu8V7zH1buQJpXD6Mej+8dXOMfQi7P70J2L++ZbznHLi9v7w+i8uYoX4XOOa42ti8Oni6fY1lebw4nF4g2p9x-7hePRhbZn40fo3L5Xy62BV8Mn96GRV8Eb7XOhZ9kbioj4B6rlzk3ZV+g2hMfxW-Fn1M2VS9kXi5ebO92tUiK7xaQjsYSWuRHHwDPyNcNX2zPNZ9Grc1PqB91n4Q26B-sD61ePV+dTxVLbZ68ZiPP4Uf1NtVKfA9i7zeWUu-JtxPPk18WnlPPA19S74NfVDZTn8+W4g8f6iAWY1+znnPPTwN9Xron-xK4UhNfsg40HkBzQzZpYmrvlI7Sj-4e0QZMNjNumu9zr0wfRbXbz9tPkzeMjlEubB-Vtq0umg5rXloPgPKG78ufRu8B3v+yal5d94bf4oub9ntO7tPnzhzvF85XLzGhlu5Bpibe3yM3zuXkul8jLm1Htu6nXv1fAi4SHmDakh7o8s-Pp14vzgOeo09zbtdf829Dnm7vfgaRn5yKCy-EVosuAF72zm+e-1764yoeCZ8r1yefmltGYm9ePIaHLg82Wh7F5vafuN8vbx7PS7agLzKW4Weylu83cpfLLu-P+o7WXyGeJy7XnrcqYEvGjq0Wce53nmIK5o5VphaPe7dw3qHi1y5lwNYegVZe4invztN2j3YeKO-2H7DfTafVpklNmC4vLlnuiN9-Pb9vq68SV85f7l8uX0+f7h-Pnx6O+C5eHkXup87F7pmO3l5-9vTeWLy+X2fXvo7nu+HOhN7DpkTe9ibE366XkW-hb0Tf4V6Rb0IbJN97o6TekR6N7kSmTe+47M3ulN5wrqB2KlwIr23vCR82V-EejGiJjvpOEMaDZyiuQ2Zor+DO-EojZhivB9MGXP3udeJxHwleXd+a3klXWt64ri1CI+5c37kfo+-c3lCbiZQFHvTHzR9dHkWOJK7FjvjHpK4lHzPvsi5Exwd2il5Vw2LeKpsi7SFXcw7VH1kmNR5ke6vvkrb89vZXkVf9Upvu2GRMrw2WzK7eVwUetHYc3pyubY-6L5hXBi-tHtre2sts39A-xi9D76Q-2t92S2x3vK+9HnremSeQD1fvYF4yrzMe6c5DHnOO6xcyuiMeQ2D8dw-vgB4OLjcPHN5BLj+vD2JTjvQ-Uq-RX6nPM4837y-XQx-MPh7tMp7QX9VX2c4VbvmfsnduI8qvDvqrj477d9IoYf-D-f19wd3y3+ObjxseGsZaxqr4O49R7dqu+O86r0n3+nZ7H3rGfE-ZT-se+-uNd31Xhx55XnE6xx516CcfBV7eh+TP+J7O3n9i5q4XH1NXJneXH03aVq7Wd1H7l48XHjH7tx74u7H69x8UIw6uYfmE5tQjzsc2dy7Hx-N5y2+Obq7Nnu6uAk7UeR6uP7yfHx8fnq7U5qXKjBPopd8exnm+r3+Pdg-yKj53QJ7Knko+ZcUqngaeF65xrxuv6k886fuupp7HrsK74J9anruuhk7c10t2oAcLdtGvEa5Rdnqexp9zdjF2oBrQr0mecXdD80-yKa4S5p9WX8B0tuhPqJ7J7EIir1cIIqE+BO+Zr1E36Gew5+gPtt+lr+-Lua54ny5HpE+mrkYWK+yEniePzeYkTsSffkYknxWusDYEX5QnuG9xT2WuFG+FnmQngj4ld1RuttfgnaaThuelPbRvDcYVnwgfzW+IHy1vJ+c0X4Kn6rJMX9v7dXe3b1bnnE4Grk4-XcYIK93H2NcRyjpeq+94Cm+vbm8WEjyftp68niYDLfetnzfqbV4cXxhCgp6SjvYP-d+yHoXe6CqSbqKfE65HLhNO4p+q960REp4L6AdeUp6w8tKf5mdGT-w+s2+yn3WjVs8LrvZm+l5O7wpPB4+M5o4-AJ4EV2uv0J4Wn3bZ4edgT5uuoz4uPhuu83eRrgt3bj8an9Guuk8wTn4+wD981oeuqp8TP6BORk9NRhT6clE+PiLWh162KVt3ep4yuuZOF8YWT1euCz7Uavt2UtZ2zmuiZm655wb3eo7Hd3ZO9cyTbzPe3ef2nt86QgtcntESu7dMKw5UkQ6E1O5PAEnRA26fn8c0z1AfH3e-r56eQZ-fd-Gfx54T31bJoM7J5f5VIW-ktUWeUgsBn+GfOtbgbh0+-3Yr31Gf2NrBX4V35G5w7v92np5gbi7XqG-inmDOV57lq3+f3AaRTzGfmT5LHjGqMG9gbr5P1z5OzvBu7teJn5gnv9YxgNgnKhZRP6oW0T-Zr9a3MT7FzjGfjt-4b0g3JF5cvYk-CqNAbsk+cl8kbyk-JU-S28VeBZ7upwReRW+Zn0X2xZ-F9v7fJfalng1v0S+7XzEvdU75P3SeLW8szjReyB60XokvNfYR36wOaB5Mn38WzF-cztqz0ydur+gfmB66r9HeAp9xtu2fPIoEHyP3xJ+j9vJe3Z-yXkJuvZ7erX1J8pBHh-2es-Z-H6NOzT5HN8KfLT7Dn60-k06TrhNOH845BWOfFI-jntszE59kH6NfjdbtYU3WvF-EH5OffUk5tjYkZmNznrnevTZesupu2Q-rTvanWu8S7lpvkzYrnxff6-YbXg22pu5aX9yPPS+3XlvvEqadCkUcnioAT4dO-T8p3pMvfbeLroM+zZ+2z4ZePvdGX-bPQxYmXt5mRvbPby8+-882X69vAC7BDxeeC-eXnwDfy0dXnnPepy9Obk9OcWffb89Ofza-bjgvb67OX4+egbbZuw+3Hh-qb6jeN98eXwOTnl6hz5-3Ph4Bb1je3KPY3keX3BZRz7PfBN5BHzjfcc66ViEfd99V71D2NC6nqhEe0W6H3zFvje6gXtFfyi7mFedWvD9nD7fvfD-Kuqw-UncFJzBeaW+oz-IWxSY5z8le+HI6rtt5qV5gvxUm4L84b7lOdt8WWocG6F6fHWn2hM7eLsQGJF4s7i3O1F8b+7hzpM4GF9XPDtfwvpSeZG7pn-xuAJwF9tTP85o1b1Qm0L7hvxVfdM+VXwG25F-VX5U+xTd5PlRecS4Rv8wngW2FPwoTtF61n01fHM51ip1vtXdNrvWejG-Zmk09jZ7TJ9wmMybEvvU+wk9Ij3yfTuaddw0-g2+iDVUuQ1-J6N-h1Da+leneYmZ6jN0AaNiDMaxbEzIVL-CfRd7yzp4esp9bJxyXLueDn1JPI54C9uJeI56R7zXWkl8fzgQa8PrBnq1mLDcyXzK-zuVsN1I6gwmraX1P3Z7F16rOu0fUv9w2w2s8Nxss-4nKXgtegr9LnkK+SzYnz1tem15l3gZnwr9lnyHPu04bn3I3jd41Xk535g9UahdfkLYSj5s+hl8e70GOQRLKHjafWy5OJyf2Nz4Aumf2p543TqRl-u+m9u9eQFuR73BvAG5fX8+v15-QLzeeJh+3n9u35y56vgEmD56uH39vuC8o3+9OIr6v90Jeb-YeHwfW30+H1hjexl6+9m6XdpfAPxa+n5+WvgEe997EK+-evp+w71Dvhd+2vnXuNe9ULjHP5zfWv7HPNr9BblDOeN9WcmTfKO7k3+2z-K8ke6fDpw6JbxBfcV+QX8bennabF9y9iV5Up-2WS49vC9Tkuc+W3nsXVt6YnvwSpoCusWl33ppz6vbelOqjDV4vZO6pi+TuaYsU7iXHML-f2VTvbD-U727fhT9n4yAfRV7BL2k+nIje3t62jc9M75AelA8XP1k-XLoys2zvbc9oN9fe-E4dzggfab-1r4Rv1F6MXlsjuZ6NXuzOFPbZvnWeVTZ5voqfdT4lvkLOQu9tX8Ovwu5x3jgfV5ZZLmLvXV-ZL4neAg6jvoIOfL4Gainful54j8LO+qdqXxE5HaGZtpy-HTZcvpOfYmdeaN02BxaUH9R+dS+flsnf0wblv2rvs18-lgXf687DBhrvkeXF370-C17bz8wf8vbl39QOGl+gV6RfgxocH3zidFMM+nXf5b7qXrkXAn7CvzXfx76c0+uf5s6N3gZuM7-A78hazb4rS9JOKz-NRm3ftxTt38deHd4+W2Gnnd5I3Wdfoo5PzvJOUh82zyU-9j5Cnt13zT4Lb3Ifw7fyHu2+w95jtmdPiy64Fo9fyh4dos9eDk5Avo5Pqr5T3u4m094xG0HvgL9bv34OQN4x799f0pavNuHuYC5-XpZey77zh1Ze3z7R7mZ-SpbA3nZee77nL2Ye955g31ve4N7H3vE5-b61mnEOUN8oLoLeGWYw30zK6C+fbHWh1h70F6hKEtwfh3O-Je+pDrb3Lh-6vsje5jYeboa+d7b571feyg4QXnnuZ77BzrY3pr8-T2a-mN6+HskehQ42vy3mgK6r10FeH94Bjk+-m2tP3iGO9z9iuojur95kLpe-CN6Jzl-ewF6RXs6+0R8-3jEfsK9ML3-ecX3-3vqUtN5Xvpu6zQ8anjTeoZYM3hoatLefVhGX9vJpH+iuLN614pA-rMqt78XvJ+5H7tQ-cF+4ruy3cD74rnkegw8Er-u5Crd3q4q3P4U8th0MRR60mv7yMi+ExULe6D4rZ3Ivc+7Ct-PueZbKm4R7pMdUr0vv1K8uvlIv5m5VPrWP0t5vp2t073GzYxE+eJv8R5vvqxeKytvuR7qK3t1iCwkYa1V-Fl3Vfn1-dHeq3wBng+4wPpPvFD8a35Q-at7Mx2zH++9Z8j0eN2e0P7rewbtcP1MebX9wzTw-sV7h99+-cq8-v39mAj+9lzdiQB7m3o4uEq727JMfyA+dcywwaGegv64u0TcBv+leuG8ZXmKDX++2tg7epc+hv8vbN1NnH+7KLt8Nr9+ixrbl8nB-oB7wfqLGCH8e327eiL-LlmuypV7kDj7fphcUDsCPqH5L+tVOU19ovim-DW6TvvAfEjP9J7VeiB6lNvVfeH51LFtvgV4oH+Hfvc787oR-kd+Fv1He7F5t98PPVj-EvnG2BOMdXtwrEUZdXniU3V-i78P25L-K7qy+dH-t3ziWQP-pt3Xeb+aiIFm2qrBMf+y+LdddNrm2kqvvlzIP5I-Or2x+85+J4hx-Bd6af-e+1I7rzvQfvl-cf5ucgc4l37x+Yzd8f4vF-H-+3hXf+JaV3-gPQn4eOpweIn5cHqYm6L-cHkbuum7eH9te4r9b9y22F88rNkhWXT7ttz0+rd9ePyIex16793fPin4YVwL9yn+Pzn23wDI2z-pe87-CTq-PTb4Dd0tvAF2D3hK-vJfafi4OI9-ULoefOz7e74b35FaqH1dPc9dqH37u674WXpsuVn+ALtsvGv2mXpBvIe62ftqOy7YL379f4Wd-X-c3-16NFjZ+q99avi+va9a7v8Dfdl8g3j9voN8q17xWd4fb3-u3EN4fGbve+HaglGA8wLdFi0LLbn52Ug6OfkO+q4gumC9i805TUh8vLw8vvn6YS28vh7-I3so7AX89FqsLeEoELka+IX6+bue+td95D5+v+Q6n3tZWD96RfmFe-3bWv7F+P54vvqFvv5+vv172iX-AU6Ee-l943uDupbvTptF-dC6BqtNuCJ9xEKZX0R-vRI24hUNFfwaWne6hUpl+SK+Utvb+7C7buzl-O2adSUzeaY76350PiVNdD2Nm+Q9bSq5WJX6kPqV-sD54rrke5X-wP5CbXvOmOjR2JD8srzA+pHo9Qjh3flfFHkLfZK7886lnOCpBVpSveZazD+LerX8S3gKuAf4cmt1SkZV0r2ov9K4EP-LL5Zatv8f7UMlyt31-TY43U8Q+SD+rw53jM7-mSsx6Bi47D6N-1D6UPlkegi8e--7-8VfNllN-hw4Wo7dmFi+gXgw-0x7gX2nOKkeyrpBfC3937tjvIx+jj6bfsH9jHm7yi1O+3pw++9NRXg1iYF55-ow+sV9fv3G5Bf9zH4X+vT8m39Bf-elJXxSfpG7fux7KwOfKxyI-KseiPtZAsySf4jcBEj7rHm3+Gx4-4psfUnRbHouUr9KZdBp3Lfryk7sfcs8ibtp2ij6M12U+unagM4SfgZqnj8aulSEnf98IyHoaP2HWvxEWxhav6BKWr9o-Vx86PjjnxnZ6PhnLlnd2r1Z2WBOqPsQTRj4v3QtXL45MY9avcbCurmY-z9ZEfgxrH44kitY+sd+r-z5INj8aze52W1Y-HsjOvx+XX33e5HD-HgvHMeeOPsHHIed+duGuwJ-GKq4+6p4aTof+yz7br5M-zp7aTif-u6-cGXuv8dTTP6s+mp5c8fM+7j6n--4-ZN-1A0muQT8by-F25tLAEhwSvfq8E07X6E4sAuATvVOP-jlTT-6Zr0he2G6oNFfy65iBviP7EL5AC7E-ZTsZPqP7ohOj-pj2Fc9PfwmqqgNAS61H3sMj+fbGez28sb6sM1qBukDSwGsJdcT7yt31-lJPLXGagcaP7UGwYfloHe5e+94ab5Hv35Pie-Ege+s9Mqbkn19zgF3F8WFtd7E71AVMPH3-IjmJrt5T42pxdrt0BJyeKWFPa4-lTVPqRvFKwvtc9qQ7T26cP4nYiOpjUa-7iXxpLkFnMR+wdcdL4xNwCNilHRp+ge9467xJz6zjFPU-E9p8Q96tHBY9It3a2aFu8RczFvy8fqM3XKeWj9YNSx60n3pX-IN0JU80XpUAJsnhDaM4+-H15-4xn1H-nGfeqeCZ8N-6D12n-tMPK3Kzx8cJ5S0kX-vGfUCek-8HAF4JwsAS8fS4+5PMcn5C0S8ARZ1CaeiFJoz6gsVrPnFres+bPNwgHLJyWnh2fPdu+A4D25FRy2Tl2fHZOUIltT5g93TtjMvM+u1e9-SoGlSOntfXRoyFHgzp5OALtFjVrO7+GoxZz532yeTrDfKAeS59JtaUNyhTo9LR2+r58mr70N361tfvTiek45WFarnxG1lq3eoBb9V-z5Pn1PPooA8GeLd9n15fuw-PvOpDwGlgM+gTgZxRzg+fJoBmDcWgHYN2RnhMAi92u2tpgEMNWgATn9LwGn888F68zxZPpHVYYBL7tLtZnnzaARsAsD2l60EA7Q5QdEmA-J6azCpdrDQPx5bovmboEewDapCZAyZnk5EA8+8udboaXb0AAVkdHheFJ8+F5K12pPjAPEG+9M9kxIfAMu+p9vWoBUpF0L5oD1JvtYPNAB6k9GH7jX2YfoxfbSezF8lZ6sX30nlw-azOMO9SAFw721PAI-PReSO8xT6Ua0EvgQAwcSzOtGdY+n1f3MIAsOukl9gk7ypQEAYwPdmGUn8sUa+NyJAXaTAJu3t8VL6MQ0DTuSzWrO70RUs49AEkum57VdeGn8M67-7ViXgnXUy+tp9N155lwybmUTTNOo5NQs4uLwZ3nALOoQUIMyUZwf3i9gkHDEAiIM5S6pezsfmBXXWGepdPH7Fz0l3pWyZpu0d9Gl6yS0mzvHfDwe8T8934N4livrPnDyOL58L9Ye13dOilfBr2AONOl6SfxyTt37Xpevftiv6qf2M-okA7WCyQClm7Vw2PbiZkcq+Ln91l7fd1fXtPPeZeC-tFl79DzclogXQL+dLVNl7TlzObrOXLq+fd9P24D3x+fuqfAa+I99bh5Ub2uXgRbBr+b5dN94iF233tDnXa+9FMEO5sbzXvhShQGOUK91753n0wjvPDQ++QC85tYQr2uujtfGb+-V04V6jf3nCq-vbf+JckKc5+j2zfqfhF++YL8gvieOzCrvivHLGBVcegG8OxhNvgvHju318sj6-XweARzjHsWT-8CuZbbwQvi9vPkBYN9Vc7lSWPUuhsQXG4i8EQHE31nFhg-D22i4NegE1H1lxkyZRABirc-w7omn59gY9Ch+858nD4KryRAVonDAe5N9Wv50P2B3gbjeWeWJc2H46rwNrgAA4kBBq8eH6w70sbqzfLX2vF8Ob4GL3-BgSAh2cwj99V4Zqkcbt63ZxuMl9lj5Pvzr-mjvTUBUTNU16mPwpGuhDF-qmEMDQGuL183LhDQs4+ENUg7mgMBXgYPeScVoDSP6aAOiblHXaUBDT8DL4WnyELNIAh7mOP9cwEBewsvpfSFJe2CQaG61PUM+hH7d2+pn0lL4+3yCbsKAhz2Ws0WIE+fTYgSE3MO+gV9WJYUf2qXqx-IZmCT8PhaRP0klhKNCr2hu9snLp3ypvtbHDbuWadTyx6AOZ7gYAwZeD3c-BoGs3bPpvXEz+yy85FbxPgqvkBvVgG7n9OjbE2Tnng5-eq+8ac8wHtAIYJi1fRdqJzdm7bLw2LAQglZGua7sFy6sjT6vlWAv5+e3tR76bo1ggUJta0BZ88WQ5rS1ejlC-ee+xV82wGTgPjFoC3aXuh+8MX7H7w4ygN-bYBjydEfyQJT7ARL3Om6X9tt77ibzhbloXf+2pL8gG7kv3f3udfBX+3P8MV68-yG3olffN+o28P76a-zE-tjLZqSM0MvORzQ0-hJVJII+B4Cvr6JQWPAbznP6+Tb9u3jPAPw9kOLROy82wJka7YiMhJgiSk8fDcRZ6RVhbQhBA7le7M9ugErIzTlBVJONyGyMcL6Q6yLcjL-VY8RD9235rpn2bMcjBZ0pyMH5JwgP+gQ9vH7eVF8UAE0X1RAdLPDSelc8sAFIQJwASxfAU+bF8iIGq+15AS+DK9+pIDcIFWNz4vhavFHeVJd2QE1q2kfq+-UW+Ied2B4RdDkflwPH9+S5glH7CD0tnq7rZ68HVM2d6wS3LnE4vJ32uj9IP6JXWJRnqAkVaMg9DQHaFn-CCaArW+3l9OYE1NzLzph-VSejEDed7pr2KZmLbNNeRQdfL6rk1MNkXPbL2jTcpd6Uf27nFYPeXeHH8JibBP1G6ox-HW2SCtm04zt0bXg5HDpuxikUjZtr09AX03b0BFwDfQF6o39hliVRguNDkg3aBAMoVgyAojyYzcuQFFPxIuiU-RhW5rFLJYdpUqfuGArYONT8l151PyDHDKA1yWqTdqkIqgJjnruvBIBA883IxxgMY3rcHOyGbzN+n6tDwW1oOff-O9Q9PaK7NzGfilVGpSXwcn16bALbvnkAgKGaUtLzYws3zRlqaIveoIcS94jzwavus-JKBzxMRv7Bfw7vp1OS0WNUYXs693wOfrlAggufjBiWanP0N0GpfC5+oz52pbXP06ljTBO5+wGNmnbHl1H3ksPcfehX93n4cR1HRpdHSsBbACuC5Vf1XRjZAx8udw9VV4gv0nvqr-YXuk19ivIYgIR6gvfbc+TgMn97ab1Xvi1AwDOPy8Exa9QKTFrBXWdOM4DQA7Cb1v3iUPP+BZ+8P7bEvwG8shXYH24C9ia6QL0pfnxVal+P0sf96W91U3vqHJF27L8CR6svxX-mggkA+um8uv7pLxvGrX3GPuMrhHfre-XtDvy-OA+gr9qv6Yjz8LnqHV5eTo9I36qHye-gULX0OOB9-Q7A7g+-nahO1+cJZ1EZRqVo2DGpIx6-Fd-N4r03Fjun3bh2er85K4Q-wQlHkXeRsTLEEspRWzh-iqPa1+SW8W2auI2XMHHxDLe3CMPfoO-U8Et0uOWWSjtjK4qOwK3hw-RG+astI1IaCk0RsKsKJGAiDyf4yH0p-nIfan+9aEZ+4T9yD7n85BhBTP9Kt4s-xatlofLreZakM34P330Pu4fZpkULss47eHzMPtfresWyTt9+7j8V3kk0jNZG30CIsZYH3eSigPTbKqvkzi4yk0UMg2-agOD-9zwEyAXRPteAyABplNxkbHQyhuEiWaZGTC9yTynbwHfjH-dB+kO8ox79dyPUpzkcLGDuUI-52uXlXoiAoGB1C85wigwOjfHfJJd+QMNQIFfbxhgQDPZABm78VYYA7xPgSWJBRerkDNV7YAPB3n6qco+cnt2Da4wP0HkPLbWKN79Ed53v0pAXMfEW+TICbZ78AOpgdCjKmBOyCXA60wKnPl+-aLuFGl6I5E7xZgSTvQD+fED66ChBx0Aa+5L4Wej9UqrOoCFgU59HCWJTcn1pUo3CbuzTKWBqH9cmbqwKTXnLAmReButSmZKwJolpmvXIOW38dYbEf1zFPmvMyBKmkql7Fr3a7qWvLvOCkcS15qQxNgfy0M2Bg3d7S4tp0b9ju-Wj+nH9Y74xX1Qkrx-NpeLkCGL7OnxCHkcPN0+wn8U8aify-vhEPPOuWd9hrKu21DbHJ-Ode5G5I4HZXxTLjHAgZe3CsxAFBzwkgfE3KSBoI4Wn46f3zLmnAoKBMYCrg5R7xeXiXrEKBFZdzP7x7yrvonvVlazcNMwGzzwbvre3Zoe7Zd+z6dlzWvls3f4OJit8949DyylgOwHKWSqDVn4rLzFpvmA8EehYD2r5bzzfbtlAyc+-d8rk4LD0+8PBvZYeiX9A4jJf2z7ql-TYeu5cbn4Eh2XgXSTI8uBw8cN6ewLw3jQlAjeJX9MN4XD3K-j+3R0GC+93QFL7zPgcJVF8uty8TvbjIMAOrNtYA6bw9WwGwv3IpmAgkmOiL9Bv7Ivw7AcxbNF+O98LQH-zxTFhOAua+UI98X6DQK6AeCvZ+B2hd5v7ot0W-gJAqjusCDYHrrf0xjvONaBsDL9dv6AH1UtlsWUA+KDsX4EcI0gPtaHKkefL9NUK4OwnDr73XwujI9bv7tf3u-qyPO0ebiCYkouZVTZq5vB0MBB8vv5EH0J8iJXXvueKtNX5A-3xDmcuURBYP88pq51BQNIn7cA+zB87EasH1KLuwfbvW6o8tK7SOx4PrI7HH+-B8zv65b30QQaPGN+BP8O+5E-2IPmaPUn+wsdaf71sWtHhG-FxBLo8HEFujycQXQg5DBdW88VbuIJz-HP3T0e7P8bZac-wuvkog+juxh9+f6mHzuvmEgiw+e-dRf4H90PUir5RpB3clA3wy-0fZsmPKaBHfEAkFXXyCQTdfEbezHdloHhjxowY9fY-igpMCsYKTyOASWPXVWEt5yx4852y8FWPC3+UvVkVwUuhtVvb-L3yKR9mx4tVxd-l3Hf-iBl4LLI9Y0z8r7-aZ6Mp9+-6lH2GrsH-Ch4of91nbh-w4vngvfE+jHtRnbrj2QGvuSbAyB8ddx5rjx4At0fFo+Gf8+j68c2T-jn-aeOPVdDx4emWPHg8UPP+3OVr47FNQEAlePU+8N49A3h3jz2QUcgzRoynM3+z1-yZ+i+PD6uCgE7CK7H0WAiafA4+-49e-7hnx+dqZrZf+vx9cz61TxsAeP-bM+M6C-j7NTwfrqmfOf+fgDj7DuayjDm1PXpOVWDSsE+APl+rEAgmuB6sia50p1UykRPKnGWjwacYpDDvpgwA6fKMgMYT6D5R8InTjVumx0D2E4OARdCC8Ain2y2Zyn7PgIETnzXAk+YuMiT41IOEwT9PX6B9Js8L6ggKpPlKnGk+wMCZgFfnwhAV--HrmYADzt54RSggWTfdWuSMD0QH1gKSviw-XWuyEDj36GB2HfuxfC9+-EDHO4kAK87rUBMyeFACzJ4mAIq-rtuZYi9k8iCqKnz6xtSg+1+cwligEl2g4ASp6ZUGAdceAGHcxIjiHXBLBcEM5-rnc2CnvHA0VBl3dDL7SQPlATIA+Je-WdYp4dnR9AeWAJ0+U-QVAFwyTUAULWZlBIkCM8bhl3P+qB-GPW3c8WC5RgMMAYcfSuuLicU0HAT0H-pVg2wuQWtrAGQT0R5vVg1wB0Kx265lAKePh8fSwBnScup5ZnzsAemfL4+HWDEcaNnyGnkWfD7mYydSz6K4IQbqEA0n0XWD7z4zT1JaGsVGIBWuDyd753z8gcUPLe+gUD+57Hr0TAfckHs+QIFdp4Dn0gOu3fGve3-RCgFqFVYAaeVFd2bqCoN4kaWZHjOfR-GCwDwG4UX0PPsDPaFe0dVqRK6f1HAQ6gknO6L9RupiNz3viCnKPBfwDY+a4z3jwdZ3AZ+Uz9FtadQI6KLDPbOqpwCXp6IzwTwU4DJPBVKF0Z70nwHAXPHG7Bg78-z5x8zxnjQ3NVBfcNUVK3AJ3-vcApE+9-8KZ5EiEWwedAul2bwDBZ5-azIvj8AzPBrQNvi4AgM1tmngqsySyDrsH-gJCPsx7JvmUACMZ6XYN4noqnFheb4DYrz0fyw-mMg9NBQO9NtpWuxMzoe-WZBuCYdsF7XwSMndvM9+2EDr34klx9zkJfAHBeMCFgaGz35vmIbO1OFEC865SXwCztLfEJO+yCA24J5zkvppA0smrfEBQHKXzj9npAqLBjyFEiYVNzP4ElVKUBkScE4ECKzMvoX7S2+nr8tP4XXhODhSnbKOzn0gBYeQITnuB-XNOgYpBqYhtSpgCrfdCWIz5UmbKlG9DFNTbW+dyC8P59oJltsJAm0B5H9gr5jt2GJh0HN0Bzw9jQSxPwTvtwQph+98C5s4elz4-p5HBCOrc8-ohaAIyvo8guwKXkDTh6BdxtwUUPHkGRd9d66l30c-uXfMeekz9JgGXr3TAbXfavUdn9YoE5gKTgVoQmuB0z9dCFzuw3ni3bDq+bdt9n6K00Ofr1fQe+vz8ppZHwLRljwQ8F+90cIeqgvyzHu4QxfOG0sWwFCA3bAR4LD5ewYMlr49gLkLl-AvjegCCU9YEv3ftt97NfWB69gEE4vwOAeXIK++U38b75zgLvvolRPxBbh9lwEcrmDjlfA19WBlYxt4rQOZwdr-bIWj+t0fbYL3evvuAkgOh4CDoFELxWZHNgu-uC2CF5Zfq1bfsDfN-+-jc7wGWXnoXj7UIVun-9N8HF82UbkMg--++ACkb7St24DL9gmB4WM9bsE653yQaiLHG+qmcZW4b4PgAXqTYYhrM87sGq10FNo9g9j+Ms83CHGt2r+mjA8-Bys9OH6kQJMDn9AmkBqyCH8G3vwcZpzfOMmrmd735UgJtTssDQW+PmdLV4B5xogfFg+6ugScpb42L3tnjIQvVKTs8F8FHi09vnesHSB0H0oCFRpS1mtOTMNq20QvDah3xaziw+I2+ES8Tb6E4LCnuKg-mwMkDi24YEPNvoMPQL20kNpUFs4AUAZXgwJYDyCOcFihXS7nk3USOMJDlShwkPYgdqAnBKi5MJQHHUBXJsEvTWB5UCW846wLtAdX7KyBhXtBCEG2j4Ia6Arj+UyDrEHuQI1AWwrKOB+ScBUE84N8gUoQjfG8skir7R7z8-rHvKZe3wdmo6e4LrgUmjEZ+Wit24FpALWfvag7uBn5MgR6akMUFpYQjKB1hDzm5B4Ki-k9hBwh+8DwcHz70GvnIvYa+4HUvCEmHyELs2A7puxaDaEHNoPg7k1ArsBb8DU259ANhXjWgmIhi99vl4NoMxzm2gwl+N+94iF370SIeffKtBQRD-0bxkM5OucPU6+k0Dl+64t363mv3ZX+8C9vCHrgNdlvdfPKiIZcsHqBF047nr-Woh+0DvbY-XyOgaeAvSmj-92Ey1CyvAVxnSEBzfM4H76rjHfFwzAYhqxDLoYoP24DmwvLOW3oRrt7lv1wftZg-B+rSC3wHtIKEXqi6Uh+0q9yH5QwNuthOQwYBG7888Hsn17DHrjPYh-JCdA5FQhmQUq7TGB+ICziHcPwUvva3L3O1xD1kHEAJIgfsWGLBFNgZDZY4O+IUEiexeL78qI647y8DvjvbgelyDSbYclxuQao-bx4DBDLTAClwBIWOTIghIpcgKKkEONEOQQ+khqt9pS4UyDaJpobPMmOt8jXqc72lgU0zYChSkdXH5Q7xcfoR-BvOupcQ-Zr7zI-hHfMwePMCTS5qQ2o-gjA7rutiElV4WR367ggrayOFsC9bZWwOivm4PcihtmlSUHcf0dgS7rfpui2c0n6m7w0lr1SbJ+YQ9UF5rd1ZQWzgtmB48UOUG3zka6kfnRIevKClP45X0XXoKggc2OWD6n4SAMkgbh-Iy+Qe9y24uwLiNvp-I9ehn9te6KkMVQUD3W1BK5sHg7VwOuAToQr3BlX4S4F6yXnnkulA82Ez9woHNXyObqlAku2PZcXBJ5ow6Ui3Aq1Bxe8bUHqEP1Ic3fJPmOQDIM5RQKLARaQksBVpDur7lgM9QbBvRYep5dALYrD2Atpc-Me2lB8J7YD72UXHsPVeBUaD14FxUJOjlvAz3ezu8rtJJoJOXvaQwaWaaD9iFgdyuXs+XW-2Avc7l6H4JWnDfAlyO7w97BYNQIrzk4LZqBPX9b3bvL1-9mkQsb+4ZCte5VwVDIY-A3AmEZDT74dQOvPsNA5e+o0DQF7jQLf3gYXVGOVL8h0HKbxHQRKxPEehodHe6oIOAPkTPDBBJWCjv5YYx2VnwfWPcMfY2cafjV8SvpbHEKTod6R70xw3QeqXEtB8NMOsqM-zIPgkg5hBr39ZX4Bhzc3p9-KR2MUEYXJKdT5cm5ENNmFRd6ZaSV3SLiD-XV+D6Ct6b5TUkQUa-fIuJr8IrYw-2KLh+ghLeX6Cx76oMy4PomhVRB7iM+2IJCgecq7XJlymVsXC4iHxaLoVvQn+xW8nHpf0wXppEXPoutiD2w5sj1QweBgx0eTW9435VW0Tfg1vXDBrP8S1I3xg5-n5XfxBuRDAq4pnw-Zrxgnw+VGC-D6rQImmpa5FXO478NVZ2xxYwTuHNuqMmDIH5NEPW3i0Q99+TZCVSa0z1XwQUg3E2Eud3+5dkMZnjynEQ64zZWXYaJ2qQfMg0bqw5C7D6gD2r5phAjL+C28oB5TkNbIaAxNk2AVM5yGIDxXfqBHOymGxDJYrIgMNgfpnc+Be6NKb5w4OpvkcQvcheADBT6kDymIYwQlZBiNtb8E8G2OFuavHpu5k9cbw-4NpLtjvQ5B95DyI4OrxfIcyXBmBCj9f37MwPdXu6nUneIKCSTJkkMKfmB-Ya8-pt+YGhr3eQQkzCghLyCETDUEMSCLQQuChBhs-yFbXzTbkhQgFBj8suu4873BQWrAyFBKsDNB590Jsfn6lEJeWsDOSElz0IoSigpW2aKDEHLio1RQVigvfBxp1cUG0UPV3nZAtBWmKDHQH2wLnbuxQ3cmnFD+P4m70E-v2vWlBymsfYEBRzM3pHDSGmrt8Yh7hR1DgTjLcOBsWlkaYBnwjAdKQnyBQqCxIFIELRISHPDdeCkDbb6WXxlQY7gvShp99VCGpANM-hoQ1O27eDwC4akL7gezeayhEgs4oHp7wNQflrQuBxqDrP480x-ih+vP+KAtMvKEfSB8oUZQvyhdqCAqG3Z0r3pLTJ9uoX8rCEuoM6vhFQssB0X9Fy4xUO9QVPAzKYCVD1y42Ai2-DLHVWSfe9gvI7D2p7idfSNBI+8X2z5f0Z7hPvbyBcMc0yFs9ztIYLg0qhjpDSoFgk2RoeVQx9OHJDfaE3L0+bhB3GqB0jCUgHTn00LpNQ3ah-pCOqErX2DIcaQnqhP9s2LYjUKxftL3EBBcRDP7a-e2HAbHgvRhfX9UiFn31TIYivWahKMcB0HK3HgQSYXSB2SCDoHYbULWocOpSwu2mUcEEPz3JHvOgnUei6DSEHLoMdDpGzVGWDI8zlaboI3dndQh7+LW9HqHPfzoxiwgiIu7393qEcIJnpvzHHNmQo8jdJI-2+VjGHG5+APkaD7+oXB-uzLSH+wz4FR5w0JUrgjQ+H+SNCSoFJY1RoVZYf9B2o9KR6Ux2kqh6-YQ+BiDHEFqO0xVqaPZh2l6Cyf7M-ytHuG-Sdmto8p+40-2sQWslDDBaSMmaH5MJGYcm-TxB3sdvEFJ1B9Huxg3nyPNCpw7XXzzfgL-At+Gv8BMEi-yEwXRg8X+41tzaEVvwcPlW-RMetTYJVaZvyzIYr-WaBuZC+f41ewLISCbIshdyUCV6yCjLCEv+YuOMxDB36SYPj3Hk4CrGScpzf4u+XrSA0Ud3yGcokj4O-zUwU7-DTBUmZ2x6Ur07Ht1jJQivY9qhzDxzKTiDXIcepmCPwEh-3I5v5giauzs9v-71H0qQVX5BzBzw1nMHgnQ3joMfclhsq1JdqH7VWxntXNzBBLCBBJF-xB9MFg4p4gWDh6FTH1LViU1BOh5s8UsF3kIWPkpzR8hKx9UsHsyy-HlM4TfyX1cf47ZYONvl2rbv+xSd+cFGYOoARVPYXBquCV-6wT3VUBLguBOUuCTcG4T1lwY8fTuuCuCGsHZfncAbYAzwBBuDusHfHw1YTtQsXBRCdMXbIr22-gNg8hOeLsUCKJ+XqLu4XO9W7lCpsGU109YTD5RiejwCyfTYRCWwWrQmMaRKsx3Tsr21MrZgmHWO2ZQNZvQMG1qSfS2hx5CQjJHYIIvvITfG+W4sf3ZiLzRvmmwjG+ND9-67qN0OougAyZBAdClF67kIg0iHQrGBh5DCQFW0MBwYBDR4hk-MJT5Lr0oAQVgzbmtAC1PbI6HoAdMJUbmx08ySJOEOacMjgu9aHR4ClyPv3Jgc+-OiBgU9DT5xwNThMgQyPG13csSHhzxxIdbfeQBVOCtKFp1xe5rxQ9NAjODnhJkZ0NvlIQguumV8x05dpX5QSp-V+huz0gE6hn2VYZiw8qepx91WGWsNNYTVPaGu5WCbj56sKtwVYAxwBRrDN4gtYJHrpDXTX6bx9fObFYJzPn1PNf+5x97AEWZGGnoEA0aewHDJk6BAKi1u+wiIBZuDVioV0AbPuBwpLW8QDZUEZwM3xlnAh+B1dt096u4IWVO7go1BKJMTUFoMOIOAqVP3BiODm953-wfrjlA25OoeCH8ZbuznPju7OoBoq8GgHta2WAQBfLBuOBD33aBUNc-sngutBJJ9sL69fwzwesQyi+MeDjz5UN1GASSQiz+GzdOlZDUM95l+fdFOSwDpBwnn0Avm3gyu+HeDHby14NvPunghvBS+DjgGL1Rbwbngtk+hqC2h5mLW9IvoXflmiJsiRBQX0yQf3g5ysBlM2iGUL3YntOQuk+unDX-6DENQvgMAtjh7LsxiEqdznwYo9OthTJ8DOG-nzmIerQn7W6+D1M4M+wXPj+HHVui9DQUGIwN2IcjAzABCrsCgLHELxARwvaOh5xCDsHYwPMDvfgk8hj+CaQF+52tTp2wlqyH+CTZ5aewUoctnJOhti9x2G0QM+IXBLLJeL15gSE0L1dnuCQs-mkJCLezBp2pRr1w8NOsusKmIokPbJp-QzJ+Aw8ojboEOEPsYQstu2BDgvYZp0BBgQQ2y+qFCqSGbuXFLgaICUuA9D4P5UENlLnqAIvO8a9kKGTHw1gWLvFgh2sCJ6G6wMsgVFfVtOcd8N6ETtydAQ7A8lBXoD4r7Avz9AclfR4qgYC0r4rEwDgaGAiZuchD4o7nsMPXnuvQBhzbVgGHLNz1IaPPNZumnDIGEkcNQYYZAGq+ZcC6r7SC3L3tXg9oeIVDnUHd31dQTP-R+ucw9rm6z7yAnpIwmsBJ89M0FT3wvgWPQxRhDYD0n7VQO+btC-GDuzVCfSGzfwRfs8bbsB38CUW5xfRTIeNQ5Xu4FcXzZRkNiIeN-QjuA0DWeEp4ImoWWg5-e01Dk8ETQLmoZmQy7+M0CPD75ELXAYUQuei4vkSiEaALKIaj7F6+9GIqiF0t1UTgy3AheR4CGiHrvQVoa+FU6BTnCPtYucIZXh0gmZ03RCCoI0Bj6IVDfJB+LHDXwHLkMFrtWww-OylMOfbNILf1r--CgmDJ8bwFSZxEXo6TFfBjWtfgFT4JVrtFTFuWSCE7O5cnwc7ia3IOhlbCvsFoQPrYee-IlhNed8YHmBl0XnrFfCBpwtDF41sOIgY2woS+1IDeb4WL3pAefQ3T2ABC3GYsgMCzv-g7HB7jcA16AUPogQLDSghD3E6s6N8LPsLXQyuhJX00s4gixSzs3Q+UurdCwR5S20VBMwQhFB+7DRIErrw-oSpQsVBalCScFoEIVAbIAhAuP9Ct16EkJmMm7NNYB241yIb9rmAIWOQ1+uFWcICGYiz9vjWTHQ2GcRYs7N8JDvpDCUyBQ-CkUFFrw4ITuTIUhrFD2P7MUPZkq6XO7hmqMKUGdrypQSjA0den3CvV5hgL5QYGfeShMpCDKE7E38gZfvf7h6cCncGl7yTAaqQsyhD7ci4HDP1gYYv7d4O39Cu4FXAKgESgwmu+FhDO77kMLR4ZQwjHhdHCoqF7wOTQXPvPHhLhCcla4W2X3qTwl9Oo18Ar5bkJ-ZPRvNRh8YCbN6loITQcy-EOmujCN74ov26oQ4wtnhV+CgyER0JBXoNQ2+epHdMX68W0DvP-A3+2o0sSX4i8JQrlAgvrB2LcJeFc-04wTHeGXh+ZC5eHfsyLfjMHVA+P995OQVbxqISjFOoh1ZDDoGrID5zmy3MhelAcjeGrW2bIU-3NzhnKd2yFQpSTlreHHE+BN89Sacrz3dgOQszBZvkzaES0NgijdbMQOgyDAYFKt3nfjIHJ2hS78ZV6u0LM7kuQ3zhK5DTOHZATD4SWwiPhaT8o+FMXw+wbgA2Ph-nCs+E4wOC4csggVK-D9CYGx0OsbvHQ-3OnpZGuHi3zToZAqUPOKnN7V4Rd0zoVHnbOhFyDCd6fkOUfvwPH8hgg8YxT-vyQhgxAsFBHECNvxGiG5AAWnHeoLfCon5OTALzjtw00BvECi6HvwNkjlm1ND+5pce6FqwwhQfzvKFBwtsh6GwoJwoUYPEnhYS82CGR3zaEUbA+M2BsCAn7EoONgQlwkJ+Ku9bS51rxY-hdwwlBtAiY0ox31u4dvQ+7hTsDHuFei3wCsknU4CsoCJg7unymDkygpXh1u8wy7O2wsfOJQgL8klCuJ5zr3d3qjTbnBf3DBuEZD1RIWPwonBGJCo+h4kMUgZnaQoebXFABFPdwdweowhMBYAjc0j5wLM4cgwqHhqAibP76EKzAfZ-Iwhr8U2aZeX2xEYNHFARSe83iYNwMBDtAXXoeCPd4BGi00IYb1rSq+QX8XKG573SgR8TChhNhDSwGjwI9QePA5b8RBczd4IbxngZxApKhiCh0v5hU0ntjM+cNB0QssN70F2jQXSggr+98N8qGiaUN7ngI4qhEjC1N5lUKoEW5KUgRWaDqqEUCMF7nIw2EmHpCi0EBEJaoQcbBa+uY5fh4cb0TIatfX5eHAiBeHs8LHAZs-PgRAK8BBE-wK6flzwsMhj+8QF7HX3VEZkQhcBNXDNQ6LUMQQSpvbxh-jDCK7bUJg4YGzJxKE6DHC5uJRO-h0uGhOUfldLZfjToruQgpcBPhdrv7UIJhQbdQ7dBDP8kmG2Y33QX6HdJhb1Dj0EfULnNngvOIuiPYEi7dFySLjgvZLeFB9wlZSVxEQZLHSUeYW9nuI590jYjXZaLexoQ30EWvzqYQoghH+T99lEGiy2qLsWHdRBdRdUxGX+UaLvqPfLevTDWi61hziQR0XULkUyU7Zj7LjKtrIfamhu6CpmGLMJMdgzQ50eWGDhmE4YKWYR1vLxBBGCxw6OO3uYVLwwJBQVdgkG3Xw3AWGPdb6zOdIkFRVyAHmcwjwRU1tBkGsYNrftpTfdCdZCs+ZUGgYZs5w8wRVC9LBESd0vDlrQ7t+iD97BGNawqQRrjWYhYhMTaG1IMFVouLBXywICIlYAwOvfHbQzohDtDIS6BCOhLnWGOABDgjgS5XMNhgcMg1chcECpgrMXXjAhgA90BqMCEhHowNxAfuQrLhWEC1Z7pCKT4cavLIRPF8iYEUgNoHg+-MmBJfCJL7+T1C7lI-coRMj86YF47xqDjnQpmBcXcImZDWUaEYRDa5BlecvuEKKByDnXQnOcWecehFTqRFgR0ImAh23DEoC7cJQ-nJHQFBfNsMP7WP0NgZpItUudXcXwaYUKq7ioPXNe2kdB+H4UPMgewQ1POewjthFlr27zi6At2G2KDvrjL0LlRvWvAlBo+db+G2wJYodcIslBT-CHuGiEOpwdE-FduNKC-S5xUIDLm8I1fOAlDPmH-sIk-h-wmy+0NMZP6xD1voft3BMuwSlH6E533PzsyFIbhyUc9rzrryZETbfefhqoDo7YGf06fpHvWUhSpCWy74MNCgaxiKsufHDUwFDPyigbDw29eeqClPSIMIr1uqg4ESpHDoe5dDz08l5-QWmrcDBy7w8P8-nXbJARQVCho6tRy2XmF-XZ+6PC5cEaC0unkcvLeGxz9YqHxfyoSp3vTn0G5deCRsMIC8hww+9qVPc9o6BiOH3gqI7KhR0jElYnD1+4SIwpxhGoijFwFQOcIf8-CjetYDZGG6iKy8nhQl7BLzcmv4qMMp4bVAtqRI4Cn4GDfQ+fJWgkThyGdP4FNoLq8l6IhZutaChoF69xRkUZ-JGRDAjOv7gILGgaLw5xh-aCq-5gO0U3reaJahv918K7Gh18YUPJKMRU6DAmHloP03iEw9ph0B8MU6wH2RllEwk5W66DYmE3UO9IXG-Y8RCb8FmHOZTLERbxDJhlYismFxTQGYTirIWO2elr0FA0LedJl-EphoP9OxH6vxCVgwfRSuhLkzX5H0zTEQ2zGNCZ9N8w6-oOYmq0wvSumDsWZGdMOx-suw3H+80h8f4FoX6YT9-En+1WVTxFJv3-pohg8ZhjNCHK5NiLPEYeIvmR9CCUMGCyKdkdY7ZZh8-crxF+xy5oTkQkjBmK88yFukLV-vsw6Gcqgi92ElvzFoTGPWbeUv9ThS-iJlobqBC6h8gic36KCKjka8wp0WL4j0hZviNowfPpFORmvCgOZggJ3dACwzfSlVdKx7m-016IksdAI9VdynaImCaxs3I9TBrWN0j6u-xL3LqBPsk9okHq7ETwoTo-pemuU1gS3rQnyCIg+rZvKUFQaKANx2QGjO4LicXbCpMAcsNB+GE8BvCZHRNeiAfWuqGfGTSkr-ZjObiACXkSlmP1Wl29XfK8HWcyJ49GnqFn0ZZE7f2oTrbQdKQgccQux6YJ9-n2PQzBN7CA-709m6driwldE380ZW44c0nHhxfCpoU7wCDLNHzCzFuLQG47mCNq6eYN3ji-XPtS38jtexCc2OrmMfE8eEx8zx43PQvHnyw-IR0LYxWFCsN4AdWrOtWtf9nx4SsPSwd89RQCZRAssHDWH4FLtSStkOksJrhlCmOsGagCHKeLQxfLBPiNnubwZFcuR8gsDlDBhOKGVMoawpD1k5w5QYoBIQ7rk7zs8sEgJwFwQQIqXQ97D1-5q4PuPhCoF9hOTxbWGxiK1YU+1B8RsHggOFtYJXVpmfTGub7C0OFJnw1wRjjTVh6uCdKEA8OakW2fHduIAjen60PyQYRSI3ERVIi314BeCN+nAwsc+QzcPTo7PG+zvs8X0YIDVfBIMbRFAd2jSlmUWVBXoT8KcBiK9eCsEPxNDApvBTyrN+EZB6YNL0AKvTBeqKKU14ymwC8qwwEheJQEDxRjQ9wfKMbUDNvC-Lc+BhI3FGM0hzkbq9KEhvm4A0EohQLrJrYIJRwa0Q8ShKLnNgxZN54-U5IlFf9WiUWgNP54dDck1TxKNrpIkoiF4ReUoXirgOKupUnLChrVDWapq8UdYeBfGzhS3J9eHMTxFYaGwkXOEXDaops9RgUQ9A+vodgJByFkuBBcswguYBlGIsJHcoi-kcysctocPQJ7AThFZOoBAyZMI4RM+7EhE8Bng4BchlhwKgCkHR2UdPGDaBUrQiMSEfX4atP1Ed64-VsVBEaj9Op58L063XDGaQhnR74IwVWb42-wWCoCAX-6BWNBSufSNPvCAqOM6HwVZMqNc9XYFEZ15Ulwo2+ogbCoERSFW29LiiEAB0lMEEAflTfgF+VPthSpUD4GufHaCtoVQjgqSjvJ71yCKAd7XYlMphUri4eeWpKpYVZzAEpVicBVMkYKkPoUfKAtg5p7e9jvYdBfTQqTJIVrbZwFoDPUgACcQqi2mjvv3-kYVmRmcPdgcrinsRyuOiWHK4hoEA7IiqNFWEqoj+wKqj0QBqqNaIWzABuRhWYtoH1IDVjD3Yfw6eqiP8pGqL2iCaoroEZqiAwgWqNMEWxhQQ6VqiLwE9FB3gioKM1RSWRnVFTqS5gD0UXQCkDFXVH5cx6KH3HKrYgyN3VH73ANUeCws1RAZFhkAornYTDr8Q0CMGYzVG9COiEH-MM1RTIxE1GaqOPDMuTeNRH2JI1EFhGjUVFaE1R3ERc1GGQiFUdg4QtRKajs4BpNCFUQGozCAgdQhVEY1CFUWGormAB6whVEBCWiEFjkIVRcajhkD01CFUUmo5tRwd921EskObUW00UNRwaiS1FhqMQevSEG1ADYQHpEwIDBwcOIrtQ86RHn4VICTEeY8SdR5wgkrAM4GVik9QAY8Y5BlHpTX1N4A29fm4a9AIYATPFyaM94CVAGbQovbGIETlJR3aAqzPM+aiHqOMMGEw7RmErpyhRJMDvUT1gCZ+lHcYPgHqNVIMYYBwYrRA5ZYZ2ivUWWPKusrxD5oHfcHg8FYVSE+CghAWG2sGlHu73NdUYhkEPASlVMQEOItfgZjQdID4UGCtOBQDoqvZ80oCWkELQK-AJhaOTtjf5YZlMgTwyHgGh4QXyYuBCM3k+aF9WRGi9Vbe6FMunDLGjRvL8QfIoaPwgGhouOU9FhFuDyuBw0U5APDRGHwCNHUqCgCORow5QlGjqXLcv0g0bRosI+uTspuymFVdfjlvSPCbGjKEFWQHQ0V+YbjRA9BeNHOgCrALoYdCAglhhNFy81xpGJo6DEmiDeEawoH4RvVhcI+DM0NEFX-09+jf-bpcgqAlNHHwIYgHFAYhUmGiSCDYaKBAnxoveA+GiDYB6aLMyCJopxMCy17nJHUNmweP8SzRDGjDqG3wFcwCgJBzRxfdTWAcaJbWqbYJjAPGjPNFaaI+eIJotlQ+midQZXLCM0aWHB6+iwFwtEFvlg0fX3D3uf0pHNGuEO0gJxopLRAbgPNELKi80dpolVCfmiJqgBaJTZEFouvupjZpNHEaNk0e1o+18imi4tGOsAS0cuCLjRyWiNNGpaIMgN5ogTRvmjolpe5Ba0X3wNrRMSRmE4BsM60fRoorR9SRFtGP+TK0f1o1DRFCAXNF26Dc0exAWrR8zx6tHpaKm0diGB7QOzCTxCsWlguqnQeZO8yBoNEs2EIUYDwKZSmQsUw52yTxxAeVDgeQtZdqoGvheYRAQRyeyLkQQ7MCi-UQR4e9Ro2DotFeAFUeJEFQlu16jL6DA6Oe8OT8esIc6j1Fz5QE+UcQySGY3u9wcoyaIN4TNwP1RUGiCvoWKxiIq8gaRkLyQqFGlwKs0fp4Hpa+Px3q6jMGrsCPlRoQVVhx8of-knynukB+mutVtj7YUllYRCgEQgoZ8UrbET33AAhQEw4tDQ28o5dzL3sckfG2lQj3uGA4z5waVPNthFSdGpg-sOH-sPjMrBOrCPAGSKP0UdIokhetWCUE4PsOlwcfMDRRfdctFFSKM3-v1PXwBuujcwjO3zX4Y0Ik6REPZ3AQ6zT7aiXQwOBZdCzOKbcLcvsmtJW+koDSZoBgL3MkGA0QB79D9-J9z37dgVfMpkVWpgeEmvTf9hNI2Z+UIFfcEjn1OnhpeEMhllD64EktQXyDENQ86FWshpHYSI59r3A9kRbV97VqDlSFVLJ-GskfPDoGH5AIbKi+VIwR5hVwvCijyAxK0NUhhLxky9GCdzFMrCorrg1ejIqgHTzr0Q6tcvRSNw0VFqngxUScCFvRdeQ1pH9HkbKrQzGEou3hWyrETCe7P3o8zAOK00oGzlTz0SKVQxaceidhpt6NL0R3ohvRJLRFyo4VSn0edgRtaI0dTSGr6Pn0bWMNy0H2intHB0HxUb+VLHM2+jetor6O3Kmvo5E+P0B3ypy+E-Kgr4SlRbk8SgH1RxY3tUUWdajCdI9HkcImAHItbdR5FVXBRX6L4yMNHHc6b5tc9EAGIuehSUAMKIBiPcjsXWdWnA9K-cGBBPjhL6P8Gm0NRAxgBjhhoitXYFE21ZC6P+iguF39HT8D5dOAxuaQCLr2DF0QX2fD9ITbUZ9Hf6SpInf4MQ4wXgdKpqehm9kbrUs69lVS1o2KK5qOW1btuWTpSDGtpF30eAYvII+VUemg1VVYMSWdAs6xJxLNzbnRQuvFVQKq02j09FKcXCqsoY4WBkq1Wo44BCYCGSI6gx2VV1DEiGKyGpxDJDGjt5PLpcGKAYFeVZdIYhj1qFGGOaqiYYgjgbVUFDFDySMMfgYwi69ntU96S8SMMeQY5tsPBgx045fX2Wg4Y08YrUdIgFpkxZ5rp9ZPoEK14KqGkNRZlJSOZeRzpR8pugEDWp7AZnRWsQJ1HzqL7wBVrWhhB0j6GEbwLOfnvwzOe6VVGFK7wPlEY8-BnAzz9MLZbARVEfGg3nh70iodHUkUioRwxQPuX80dLIAtAuiOso35q8MjtVjlZT6aPh0PhBByiWZjCkXbQXUhE5RTgozlEtGIuUQcAteRoXJdlFaIw7WIcopAmnAj-jjryMYKJANe0RscwxmxMrj2UW5iBTkvRjsU5zGJPbsu6VwEeIt6gYR4MESE6UTGYOvxj1jjYhvygLhRpWD1hVlHh9xGMV1AxNY1yjtWi3KLWyvcop5ojyipWrXGKeMZ86Lx09xjmOGbijW2HnkTXoLEQh2hL3Et4QCda4x0flFQgXxCWMSYCUuqdt9BjF3MmGMTn9Qk2ZN0gTql+HOzKDQZoxKJiPZ4P7V6SGq8KEx6mRiNiHpGcOmCYjjGuJivpi1wTVeE8YnooLxi4rRvGJROhOLVTaN9UgV46DW96KcY23R8cZsQRpjXVBn-VQmRdwDG4C46LJUf9fUBUUyiMT7e8OaYoiY4OkyJjUxKEmxQvg74GkxxJiCMT0mIxmNQiQYY--dQ6EnaT2MfPMP4xuolUb6jsm2UQRiLoxTGQejHI7COUTIWKUxwLQZTHrKNRMdFw4qQipjtxYtihVMVCWGhsTyjnFHZvEDOkI1d5RIjUh3rkzU9MdAQoKMfyi6NFSYPmwd28XHRLGZ8dGA6IcAr-HYnRfAxSdE2UOECLg0Ge0jf89hq9V13gGWor567OjEFSkKK5sNzooQ+1ocFMz86NcjGaUDcAsRigmY+YzUkZ-w9TSl8tXL49cPd0a41N-qwX1bTb2fQIxBxDHiB39ke+G4EzWNK0A0cBcA1GOamukQGj41DVaZNti766UOMUQD4a5IoeiZFYYiLo2m7ohsxJvN3r4R6L36oy2Ida5cCPg7SLhoIZbACdaSFUwDGyGLMqiiNL+WD61G75PrR7atO1V9axlVLlo2GJAuKO1T2eUmI87bSLjOMeutHiBJPFP1p4iIwpG5IX9aR5j0jGE9zb3jGg-rB1G0-DH84QrAfgI3Hh1StcOG-tWtEU-taQu3PCQFyWmNbFrqYpkxjoiwVHTfwREXBYteiCFjUTFZ6OQsUazLUxtxjfjF7AIgrgkQ1mR4e1oyFLp21Mf0MBCx-xitlEdGLWMVMYt7YMxjvFqLHQ95gdYMmUVpiYQEf2FxfuMY4VYkxiLEHTGK2MSp1cm6zoibxJoWIU5BhYlooVLwMTETGOGFN0Y1sW-FjfuqCWKRyBJYw0xLYpjTEd1FNMSkRKnYf9c0FglwXG3FSdTMaNJNOgEMMHAsbMvcb6AZDR54cznOlJn1ZPIy9xZWgUmPj0TAfEixMFiyLF4WIOMRkDY84r5N2TGg0C6KEw1IhqZDUsLHINk92mBnG4xl2p8LGeAxqAdRY1Yx-aF1jGmIPGSpno1tBDljH0ZKWJosVFYuix6ljuJ5yVg9umZkJKxLxJQaDr1F3eDbMfM4N3VuTSGmKHaDsuKrYel1hVjehgBOgzdYYkGW1BLELf0iWBKQOqBKCC-SEedWyOv0Y1UW5Fi1lEEWLG+vndIKx3xiCEShWJaMeFY9-E381XfKiWIa7AVYqy40IdxvrmMLKvo8lBtMVljucg2WPj9mMYirAmvROjGB5H2UbJYs0xId0GbwnGK8sSg1ebqXcldbrFWPLwqVYpPIcbDQuRVWOlDN5tXva4aBsrEbWNosbxY+ixcliMrGzWNwMa3ozKxhhiJdBE3URjjQELvBfcifiH310PDiKYxY+dK8TeFtvzN4cXDRpYhJIwxoaIyyBEXzek0Dpiqkrc5BGmsGEU7EJUiUJEJsI0IV1Yu4xPVjNlGjWOSsTxYmSxa9E3rHhcKtul-AVix8FiYQG2mMzYW2JYKxtJjlTExXA0sq6YkP07pjR+qvKIgKj6dJoQk71i3jk6L8OEGY5bRIZjmiFhmIK0VjovtB4pkN3pwGgF0fWdUsx9OjyzH9Wyp3p5InQeXyC9fRzmOc9o2Y+-qzZin1qGQLbMVrY2WBVkiXbzdmOX4Qg3Psx22ME-5NKNBko5gt0YI5j8r6F3zguDhw5qx1Oljl6fSMJUbZlYyxuQDiLHtWNIsc1xESxZWRzlGIWMRkX1Y9ExVNjZeo02MDsZhY93aex1HLG+iLM-njYoaxhxjQ9ox2JQsUpKBOxrljYAFHGPj8MpYzaxIBRtrFk2N2sYxY76xQliiab+2PlCJHY8SxhsIc7HPWNJsZsYwuxoS0FLHoyOEsdTY9CxtNjK7EGmOJsdJYk0xO1iNLEJLSYsVAER6xUljnui12NiscsQnsqjdiSYzP1GLsQt-EO8Iu8KX69bzkEVsw5++F2jZeEM51Jbq+I8luxzCVUHp2PYsU7mS6akljuLFd2LUsT3Y7ieE40xL5rfyuocAnXUO+YjFlZUyOjEetQ2mR6RJp0Gi4LjEXOg-ahgGC7xoWNFamh5NVqai+1I7iHfxZ4VN-JmRQUYXxoyNG-seA49yajjQv7GQOJgcRs0P+xFWIyEHsyPgPiclJzR5vcMZY32N12ixY8OxBdiUCiizEnugnkPYsjNiIkabyNWomiuRiMamwT0GfUM-Pn1adCapB9tWh+bwKYaLHVsRdldh+7FiNFJoGgkK2IKsIkb9NBKmqa-IR6WsjL-I5h0bZnrIivuBsjCw6TiLR-tOI6qQP9jYHG-2PdfubI7phc05cMRYOI4xmxY59wS9R8HGn3yh4MFYrFWm8i7Fj+9BmShbkW1CL3kqHHzqSUmj5hFSaV2ob1hVNHePqKPYRBd6COxG0H3EQRUwyGhVTDuHHFTTMmrDQzWRciDlR6uJVVHt+gzg+Yjj7X7o0PbZpjQ5qasjiInHHjXamvmYp+wCHZlHFh2NUcTtY3Bxc9hNHFMsW0cd8YpvisLleZyilgrWB7hXmOc4Qb1gJTSexN33bboKXVO8Yp9y1fm2IhxxMldlZHOOIhoYUQl9B5-h7OQCXDI6Hw4mxG5r9+tE-aLYPsI48vuKTZmmFVFwdflOIp1+7E0IHEyOIUaNE4rK2eu9vX6mVy5coTQn8BcU1nmJuuHRsRQ9NiIob8vZGqbBUyKcoxgoGjiXLikchMeh4gvjYJBErPbz1CMKPtYViYN4jJeFZyJXASvYpQRa9jiiGHMK1-nwOY+RIViM7FM6kfuv4NJ6xKViXrFpWIAoPoIkOA4yiIH6JYIhseBI1zh9tDUvwJOLzyGo4sSxUbCIrGfOJJsd3Yguxvdih35x8MmXjvYwOxVgNgAG-gOjSnO-VCxLdiJrEV2P6QS0Iluezyjh3oaqDeUd6VVHRAjV-TGFKLb1ELYgjWWq8MuF-UTfwep7U7uhWjFaFi2LC0RLY4ii4plT2LAEhJ0WnjBMx5NwPsTisIzdFAYhOQmZiHnY7H050bmYyDRLhd2-4y2OLMYMieWxlVhFbEhVw-fhLoodOTXCr6HwLR7bmmdU8xdujMzoAUPJIWEVSkhtZjvZ6eVWSuvNeRAhYfAJuF7c3oKj+NXJBkGNz3qQSOoWGXY60xfm45THwfRdoAsovFq47xllEKeBcsbvYrIEXrjTsHQ2Obsdg4-Fx9xjPXFy8hQ+ksXOBG9tjkRESLUnMRGjEHhoDD-KE4XC72roY91kXF1iRGouMDcei4vUxFy0s3FlUBvenctD-R-aM0XGUWMIsRi1DAxYK1-0L0rRSIbyMEyq0PCs6y5LQeKHStctxdZiGzERNwXMdtYdi62H9VzFuGMyCIIYvcx0EwW1q8GKkSPeY5BYjdCtzEy6x1AoiNFtxMaQbzHxpEsqp24ika+rinzGRGLS5EBdBda5GAXDGjPwWkRXAzEaG7iX1rPmMG3K+Yq8x75j-HCfmORqMxmboOvPIcNrpTCCutiLN+ykhivKr5BTQMQf2YCxmoixFE8Mk9sRZQhKx0FjtDGovxTsThY1WSlbj2LHVuKAEYB43qhzliXnFBuLxfkXojgqsdiFOHPOJ+Ma84s1kYvUNboBuPg8QW4r+e04DvbG+IKcsfHY-NxVbis7EIyPe6v3YovBKyjcPFkeNxfo24wm6VHiJqidoI-OBPYhhgLHi4jZMeMsMXj4NjxaSCERqbUJL8IzdJQGahR-3HQCNBuraI-r+AViUPH8CNbSANYph6eHjEPGQVxTuqnYoNBEHj0XFQeJREYR42DxJHjaPGQePI8ZffAjxyHiVPHHKLxcQHYqNx7djj97cVWwsdp4gYxpnjy7HmeP08a-PBfavHjMaAceO2iFx44dSU9iPrFVjUaCmZkUTxUDCjPFAeNQ8TR49DxCHisPEImLs8e64pFMUdj7LGEePusR6I2TxeWN9jFhePcsQXqNTxfxiNPFF32wsfF43Xucit0vEE2OSIfO44uxgnDc0hyeP4QQp4kaxGn1sPE6OMGsRh4jIEYvVOtpbdTusdwKJI6EXiI3FmeJRMfx0RrxAliarHOFza2t14+SxvXiOfxk3Q88YBYmGxzXjCjrot3p-O05OIcrViydpBeJk8fH4MrxyXiKvG9WPE8UYwvNxunj1PGpeJe4vl4sKxp1ixBFZeKk8bofX2xuNjSPF6ePo8UV47zx1HicPGheNW8Zd4k7qqnjzvHbeKKsYd4qTeNB1nC59QM-0drg0bx6DBWvFj7UpJvA4z9Ylt0RvHFePiugN44paf1ifPFbUK9yKJ4j+Bc3ioLG2iNYrDV4+TxdHjCvHWORg8Rt4+axe3jhrGOeK22v5Ys8a0nj00ASIl82JRdFceG8dk7HKeIW8cT4p3q8B0fMEU+Ka8dd45jxp2wuLHfzHu8s80BMMxSVMvFd8HhukAsUAUo30D7Fs+M-hGggTnxek1ufEcqBc8cF427xtXiUvGXeNjMJ0dcnxCasMTqmWP6sUl4nUxF3jCvHy+LJ8Un-BnxbnVJfGLePP8Mt49XxL3jNfEuFDp8RmrA7GNgwmuxtWPSIbr1QGxUfVLfpASJw9tIBYFxqtDplGU2M2cUMYoNxcpikbEAnn9cSj48rxaPjMXFSM3LkDi4+3knvikTHe+NN2PTYrf0ixMrHTfKPBKN6YyfqoBU-TEduxpcTXaOlxmOiutHY6MFMeLY7Pxkti+3Q7wS0rLLYn3EyricUCwf1zkUpIy-hG4kX3GiRxPcRmdJmamj9jXGgKzsvqLAtxeFrjT1pRNwD0S2fIPR2djFCGQyLsoQ7RI3xFFiNfF47QQMXW4xi6a7iKcGn4jxMeP4hQYObjGRHMc3Tqp9ldAoJ6RtuhlfTr9N-ovsqqUJUXrJMHxgJJdRKY97jHiQwnCvJLN4udGNG0mGHaSLC0ulVLQxUwCfrHI8G-cW7YkqhYFjnbHAePp4Xz40IhhsJh-HdWP28Rj4rTxWPjSo5q+JH8Sb4s-aT3itvEZeM54YB4nLxR99t7HPeIgCQ9426xTPiS7G7GLgCQV4ob+0wVqvHf+Pxsb-4hQ6zPD4kFQBJa8ZSTXnx2lj8THU3Us8UD465Yw3jx7G-eKHcfwNIbx-1jLbBNWIH8QF46zxn-iPLHkWKIBHnkN6qO3jw-FuuKj8Wt40Dx0ASoZH3VRBcpwEwERY8YEAnAb1A8fz4x3qHII+Al4eMJNuL1NeOjLDs-74GTgznF42qx9jDWAkTfUAsvb4mb6JztxvJuMLDEbS-Lxhf+877EAHxjEWoon6O8YjLAkv2KwQXggpHIqmMTqGEdTOoTVwzORiB8uZGEO2s3qiPOZx9N8+pp-0ymYDfgzvuU90yTHL3RFaL-TMBm6GDS7GReO2cct0VJxeziAglZIzuVhY9Y9YxrQmbHfhHHDo-fZtmpGCVf6r2I2Lgcwjexlh9wrR5eNQCft4+K04Tt5N4kyK-3mTI8MRy1DrEqrUPvsX4wsdBaCNn7HEV20YVt5YBxoK1YHpYGOcCY51VwJBgT3Ak5iMUytdQlA+4y5mxYOPXzlEGog3Oe91w9w2QhIeoTEOUInKgVnF0VUocdWIgq2kk1JkYk7CDuOQ47t6wn07HG7sXsrlaxD2RHDjDX5uONVbrdA1EABfcNWICOP5lkI43WRvTiy-z9ONS3u6pR1+OsdhDFwIJ6CRM4-GhPTC0MF9MJXEVfGX32J6QQIHNijHuEuIwoADWV7rgWPVCCTJNcIJ401HHQTBNSdFME5x6fRDfAnIBg8esupJlct9wCHqT1CIwdNAq5xeRCelGV+LucfxgwoJgmDigmwBPACT1Y8oJLh9siFZv3DkXNAjBm5GC375LQKF-g84kWhMK0sAmJ2LcsQdKVnxRpitrEbGNHsXt9JFhPeDNdGg2JOgXBSMUxeSCZlHCgw+GNMjeZR3wDT17NiyPUjdA1+EkUIYCJI2BVcVZPZgKczdj4p6CjLMVqEobGwUDjKHg2KI4eZwmHRQwSLqr-3EYpGeon3+7gBrUHuoVLoXMxScAq+IIXpaEHXMRu8DThXmgeYAs81Feg8IyjKcV01zFZjDaDJVLDW8jlCOgF1exvUemjEaRAP9HQmmLWdCQsqV0J8WB3QnBA3ikfj4neAPoTglEJJjyuuIYgmkmuoQwmtcHSONT4ZKgzNpB+L3nQLgRSIiuAl9AvbAOUIdYGtnbQhUlAXQkM0GTCbATMYBdjD0wmqyHjWvUo37REoEp-E-B33Tk8HZD4sXQhX439DB0UNYXxAPlCHQmO6KdCf7g7QQTYS9jxpL102t6EjsJvoS6v6-yUG3HnbUJUkCR2rJhhOSgRGEqsJ9Xhf1F0wH-UUVEOeQdYTTCF8MEbCTZgZsJH9VUwm5yXbCSOMTMJ5i4YqLl1hj0QOwolRmp9lhKZAOkyqyovWIpOjOVFPuJiRBCozSQkOAunHvhNYYqOorPxK2j2XEe-1JKEBojqMBOjmqJE6NL9Py4wMkgrjnvbvx1QumS7FCA7e49BIt-ylcZ+PYBqeZjJnEqAVdJCX4rm0ZfjurAEMOZCQW8er23ujJdE+70IpBCocCWFpQVk624OUIZQDbp+e699AnEUQFMXrwp3x7LcXfGShOqQININlxOfiDLywRIrjpkYhCJ3bwYzHIRLjMQK4hxR0HjPg5pYOAZJewhJxhCiszG-PQIiUc4IiJcrjf44KuNQ1CWYiqw5fjVXE8rhUftX40rOKbDBwZb8I64UKA3fhtfiI2S-IOcauNYbS+DvsiKE6QmW4VKFSQe2XcK-H6SIZIdkVAruyXtG-H9+LaYvKQgTeU5ifAnpkPF4QvY4jBiP9l7HcYN2YRRg58R7zD5sqCUOV4RRnVXhHkR1eG7QMrIZKTYB+u4cr+5UzwpduA-ImcF4CVaHAG3+rkb-KCJYkST1aiSOC0fn47lxz01dnCxmP+IPGYxSJmniJn5lLTTMQk47S8AAgfnpKAW0iVzo2VxTgSYuZFmMMiUq44yJlETbnHcwKnobzAiuh-QjgLZ9t164XGvdOeiWcffakbCyaK5Eguh6-Dw6FQRXa4YKA84GXXDp-JxOSWiR77bCWrES5SE88xGXpxEsxRXUMookuMJiiXiEpexaDMtdHBV2BNvnIlKJZ7NPhH-PgIDr-fLQR9Ldg7La8PqIcKE0B+veCUTbihP7kUJErv+EMlRIkTKOyPhJE2GJjUSngHNRLkia1EhSJcAjxBHJmOp0XmE+EOZLRCwlqwBP0cUiUsJvRBP479RJIUdK427UT6iRonS8LIiUsaCiJlng8gmS4iZLj7otyJs0SJEJmuIDvll3absfQjVDZiRwUHi0Gf+hgeiHbFwV3-4TC-F2xVnCiZGVBKMLu4wtBxJgSIxFmBIaCRYEh+xzQSqoatBKJHgJ4j2a79iLZGzCVTVjCcAsJvKlCYklhMi7ud-FdBWQTlNEIIMAmjQggIuZT83ZFHBLgwSkw56hMr9WEGtdXYQSY46sRoU14ej3HUTbsLjDV+ewTKnHA0OoPkrIpxx5TD6nHPoLiylFvGGhGYcamFKj0tfiOIhph0KtNK4axzhViE4hFWHbNXEawnFwkPrE4-RxYSH6TExIsspQY4iJXr88f5rOJrDu-TD2JbMwvYluW1WcduIqmh9sc9xG00Pgwc7HI8RPsiTxH2xIPEQHIi8RKzDg5FDZV9HqugscROQTI5FMhOjkSyEgoJhcjN7HkhI-Eacwsd+kv9blYKvmlocHLS-uGUkIRooqPrIZDEofB9ETIIki2OgiQAJBGJXLj28Q8uJRia22FCJ2wo0Ikxnwb-tjE4MJuMSAqikxOIUVE4CmJZbkqYkEIMLMa0KYVSRkThdEV+KHiUF8Uj6LESjXGxhJNca34gyR+lUgE7Re25iZBQ+vhCXt5B6FdwFiY1IscxrZ99KE3RMw4cuFPvhgJ8UV4f7zgQcYEzxh8sT6X7mBMZfgmI4Ih4RI1YlAH2XhGTHZH+q6i3Rwa3hNiZEw5Bxfd1L7FeBLiYRcrBJhO6DJmEliOSCcLItzKbCDMmFuxO3rtt9He6FVovwg9F2oKAw45sRgNCUqFVOLjDveg2pxIcSn0GXwkacdowwcRnTip8JMKPuCRwfcpxnCDuD4SOJr7h4lFphAESEDTXxJAwXJAn4JdNCMVb-BPURoPcHzEAiSQ341xMH7vGXeQ+jsdfgmNtHFfmw47DB-sikgl4YNTfqswzmhvcSzYn7ZVzfgUQ4kJrITSQlHMInic3pUd+zyUZ4mS0PlkTbQ6t+NzC2MGyCNiif3EiORzzCpnGLQL4wQEkseJRQSdZRCcIA5hWQySeAECColLxKCsPxE4wRkyj14mvAJVcF-IzHIyURMF7VJIqIWUg3CCU4NwYisrBbfC5MeysT6h9QnTqPr+IDwvUJCtiDQlaNVAER3Ah8hpoTkGGVhItCfu1K0Jp6iG2jnqIh0ROEmMJU4S4wkzhLtcHOEtE8C4TidpLhIfCRUop8J-npFDH4LiUcFuE1q8cxFzDzq6CXgEMkisJjxphwn6oOc-tr9f0+54SGwkJhKWSSguFZJHYC1kn9fE7CU9w0wW2YTjzEXVVu0dxhV+gDzwTCHmUMHCVp9c2JyUYawlXJKPYQXg25J8zxEwlUQGvCVpYzjIzyS4ZYbJNEggf6PO2YItyRHDDxGSWug5oeo4SW7DjhLbgR7pP+Je094wlQpPuSaqRR5Jud0EUlBrT+ScikzvBvYTzyrfJJU6EFxE5JGKSzknApKmYpSQP9REiVTwnXJIBScSk+gw0KTY4nmcPJSQ6I+8JLySVwkgQXhvM+E65ir4SvpGDsI-CUIFL8JLKj7HJ-Aj-CZ0pbCk3Kj7OEK+C4sCYVH2cEESLNFcuMBSnVEyLR1USC-GEniQiUfE+SJqET2oksKPwURm6Bmu2ES0EAN7k+rq3-QLGkrDdInUxIweLTEgM29MTt4BUROHiTREr3REeth+Gd-zGgEkYZmJG8TRYm+DTtwfw7UxRiCTuIl6gSBsQ+Q0CRNHCxQmhmIlCaUkt526zxEYmGpJpLnBEmFM0kSRQlyfAtSWjEq1JGMTDnEiuKkqiGfdSJmboMsFy5UGiTK472AMTjKi7PxLNWoLoxeR+oTGYlAEOUkSAQiIm2kCDomdcPsiRLrMamE1MIm6PKC2iUGvFWxNkiFon09G8iaAk3Luatj8u6QJKCieOk1ERPfjhYm-wNjSY7g+NJ3PEwfaPRI4wc9EgeJSSSFoF7MJHibHIxXhagivmE6-0BpBFBPQojlcHYnu8OWhnlEile61CV4xN5CKSVkg0UxGaSWsxZpINSSYZXeJDUT94lNRPNSVguY+JYVpT4nORXPiSpEopOxBEXVESuLwiRzo+tJlMSG3R6RL50S-EttJCKB34mmRIVVpWY3KRtfCIs68xNOidG3FneOiE2-GcQITbnvmFdJ35CLIk8gK4kSCQ-kB-aTdIGDpN1cU-1QjJYbVzokYcIAYeOYgahwAi40l3RJyzhmQvdJmzD6QlPMNA0fConFep6TF8JxyPCHmMEjQR0DgSV6-MLJXk+knXhIMSRnpdjxTSaxnGleJSShkakyLpOHmkmqJCdgjUl46P-NgWk0GJaGRi0nuaPRidmAnfRtqT51oMpMgQEykuDJ0rCXUnH-TdScNEp+Jo0S0Mly2MmiQzE6aJTMTP37fpKb8YSkkAWS3COYnt+NnSZMYHmJk7VAokSR2CiU7YpER0aT-JatSMVQWLwh6JUsTMK46ZJxCpt-ZBBt9jFYm4JNsCW0E6wJLL9lYk4JMp4iQk60OJE4KyA3UA2SZQk2kefcTzknDBO5kaME0shNsT+ZHzMOwwaWItJhIsiKxHGOPodnzHY+x44Maepw9A+ymNqFK4ssjREkBxPbETU44OJj6C4olSIIeXDIgy3QRfdaE4xW3jiWrHROJCVs-0EaJN4Ph-Y2wMoQpGUlWmgmYAXE74JYGDG4k2yP+CfnYiyEg2Td7jA7gSCZEEgXctcTDglG8TH7tSuemh3sjMMECyOcSSzQ88Rmh8u4kIM0IwaHIukJcUSXon7L3cdkrY0JBjOdAkmPOJ+iVNvK9mEv9k5GzxOYwWnIheJID9VMlmvRH0RDEz9J2mTqgm6ZMkiRjk2qJuaTccnAaKjMfpTYDJPXwS0knxOtSWyYyDJBCjDNZ7JOrAgckjxQRySrwC4RKcyfhEtv+hES3MlaJNQya2krzJmGS-EnPkNkfowYB3R6kj+zrTCP8iW5fcLJQkd50neL0XSe8Acpu4EBZ3rRgKw4fKgpLJM19xYn3RMliVxrKoJMsTv95yxLqCQDLXLJ46D8snqxICYQA41+x2ysJqiqY03CbOAZAwDOTBsZM5JsdDVkgV+2YisUkNZLoSTzI62JTCtbYmOZVLkSI2Tker1COEliyK4SWok4vBcbld3jeYky2JYg+V+wiTow7vSmKYWHhHKaPvE2Zb5TXBUVUw6H+3jjYf6+OKD4v442RhP6Ck4naVy2yQBg7WJFl1H0Q25ImhHbk3NQIzxmclfBI0xouI+xJRNDIMFmA3lWMfMK0kULRkvHR5M9kYEEncRdcTmEn1b2a7LG-en+dm8o37M0P7yazQwOR+GC-snXiNxCfuk4TJg29GQm-aP8SaPEm-WRcit7GTxNhyV+I8JJI9NHD5-iMN-nEkp6Js+TfEmdpJjkZJk89J8cjL0mBHy47gJPCTBuvCk0l2cP5zh+kk0JX6T3fFWeiW8MlNbnInOQakmUZye3mPgq7BwoNX9IjZJ2iI9YEjoiOxv5hIfD5yR0koT4XSSILiahIgKSMoheeB5t2qpqkIvXoCkyMJULxxklRWFpmmXAPFJ80jk+7N+IHPnyk5DgAqSZ1GFwOFSbCvSlJrmjqUl+yQDCYe4j4O2LBb0A4DBA0QrTG8qSBTBn5W2HIJPVknak0YTRKEkFIWScUAUlJAdFSClthPIKXtoygpjV0PknbJLilk-4URMO4TniaYpMs3geEh9eJkidYxBZM7LgQUwgg-BSnQk9mIM8cIUjDRohSgbYopLpSbS4rvh-YS+wkoFP3CSOExIUoWjsCmVN3yijcktQps4SrwnzhK0KU540VJiKS9ClyL3XCYYUmu0dh46gAwgxTAcQw4lxQKTUHHxRg5SUeErlJtYSeUlQCPsKYskxwpyyTnClphJ0KfpieGBVVCcKZSpMu4jKk92xuIgh2GtGQywEqkkQUA+UwrT-hJIURqk+-JeKjtUkan3AiTjk7NJf6S8-EmpKRiYTokkQLUSLMmlpKsyfUMGzJmETcDwpwBwiY5krTmbOTXUkc5MbSYXE37GCgivUl2Jh9SXXYTuBZqA6vaBpLbnolHeVh1EAw0n+ZMqiXFk0KJV0S0tajmK4iXxkuexLz8r+5ppHfSQ5w3p4UMTQ0k-pIaiTmk-9JdRTAMnMKlkieZkg7RlmSiRGd+CBjHycO1JVaSFrEs5N6KQhk9nJOkTOcl8TXlcUc6UYpb8SO0m+ZK7SdRkz1Ou0TvU42RIYyQGnJjJsiTZGJORLIIWmWYXJVZiNJFi5KgoWFkrmJEWSwElaSLpqNFkuAhlGSNikgCMB4f17dae5Oclv5OsNUrCmPW8R+ITeaEY8IwDu9EwK0EOT0klkhMySVhfP4UmUTsTH25DvSUwgh9JVVEqyGlCz+catWIqJM+VU0mi2PTSVjknXJCxSTil1FLOKbUUreJB7YTMl8RMaKajE5opFOSy0nwGIrSR0U-I+MGTOW7N-1ZyR8U-opXxTBikoZJbSf8UiaJfOSj8l4ZJr4ROk-DJk7VWMnKlBznvBDDOe60TJToXFEoyeZE5rhYRNWuFR5FBIUfuWyJUJTCl7W6IziO77IjJeJSE3EJZMKvggkrdJWxTkEmYZxkEYJkkRGDzDpeGEhM-icoIkjOUmS0olPOKJXpoI6E2AMT2xZAxL0ETfk8iO-J1iolBsJwUU-k38eMMTf0kHwXOKbKU01JwbDD4kgZMtSSqU1op5Mx2inJjCkKT2uG+JmWD74k9DkfiVzk40piriAyDeZN9SUCU5wq4aTNXEzRM2EVOkmnewCSYg5FN2lyaFkziBOJSFcmxZKVyfuvOMhm6S0RHFiyDEUgkkMR+dMMElYjzpfguNQ3Jb6Mzcn2BOzqKeUjWJeuFOgldwxbWthzdummYikHEUIOCKTUEy2JGDjv75e5Naye7ItuJQsjOsnsJJdiZwk3rJvKc-wgPQzmCRNYo2ES9M-Yk3oO2Hp7xKbJZTCZslP3zmybJiUahi2SOnHLZLEdqtkjSuTTCgnGajyNkej-QZg7ZTUUbziLy3ufya2RxiS-X6YUA2SugUPtxYFS4bgRBKsdvdk6xJVP8aaF95P2cU3Et7JczCvyndZS+ye6PcfJ7iTu4kOO2nyUJkoHJh6TRMnu1wFoeDk9exjJSgknMlMwfu4IzfJP4jp34h1RrfovExQyiSx9imaZMEiWWU-3RVUSaymAuLPgATkxGJlxT-fqk5Kr1KugNqJqpTc0j7XFudsmMG8gfUIGClm+1BLJ2UutJnxShomGlI9SaREgcpQujASlEhIFydJIhkGrQjJ0kolPASea4yXJc5S-ImolMXKUukmLJIZT7ma9+JakZGkpqhqCT5wE7lIMCaGI2hJmL5sR5WxNxHmy-S8pK1UaZEqxMjBoQkydBzvdrylGHFsqdrAeyp5EDHKnUjwiYbVks2Jz5TA0xkYyyqeoIj8pLcSPsmniI6yS9Q52JwU08nGKv1RdJA4EExwBF-5FeFF3uv0MZrBQiCqD6TZNKYVi5cGh0iT0lG3VWqYRnk+GhoETEaE9OJUSQDQhoaWo9jZENxFYzAqgSrhx84iKmgYLryUYk0uJxNCDrFTWiGqaKokapPj0T97cVK7yQ9k1hxw+SWKmJBIcSc4gjipdsSuKmj5O+yX95Tre-FT1mF75JnycJUxJJolSEpFJRMLIULQ-LRMlSRJ5YPw3yfDkiJJIWUoknXMKd3LvkuMpRSMqSnbMISifzknMeZ6S2QmlEKecd8w67KOST0b4G-xRyd3Yd9+wpi8claZK5bsMjMNhL+T-8mNIz1XJ-kz-JwlxffErpT+AOaVA5Eu9gsQl-MjIshqEkyJvSSfVbK5Jc5irIGApsujh56g8LCPDIUkjUchSOCljJNVIBMkmFJtoTrCn0fjPCbyk3gpsgANClxhPiKXeExIph7VkikVQPeSVskpoe3gQ6Cl2VKamG8wazg5jReACuoBoKuVNUnRzKSD05mFNGSd22S5JqiSVClCpPVqUQUlap+BTtamNuN1qa8kv0JqRTBlGfJL8OD4U6Qp-hTWRFJYHYKWyk+KMihThhHyKVYKageS8JboSnCmm2LIKfNADMJSKSqCnh9S8KYGY4wpQw9HanmhNdyTtSHFJFo5lamxxFVqVEUz2pmtTwC6CFK43vPATOp7hSLhGeFJzCazTW8px9dsgH8cJoiagUmVEoRSKqnhFLBSZaU5qO0RS+CmxFIeSb7Ur0JGdTlwmPhJpSQzsF8JLACqOG8qPHdnsnclRb7AfwnMvlVSRHsYopgET0cln6PKKabcSqm3ACRImVlJDItWU+7RRlTEImKlJuKWZUu4phhDO-ANqxTMYMwQl2be5HUk1pKIUV2UxDJD8TkMnuVJGKZ5U9tJPSS-UmjZIHTqlfccpDET-KmjlKWKeWUkKJAAiwykMH3xKbxkkkpfaDeInd2GTSSDYjTJYNiqanUz3J9gFknSp92jpSmcuIAyXuoq4p9ZSycnKlLAyZTk0rxrZSBRjQZMwIhmY5tWupTszHdlNSAr2Un4p+kS-il-1Iwyd5U5MpWrih6lUQw34fmUCEp2-CB0n+lMv8SoQOEp4FCESm-xLmSf-EkLJTEDOYlKBCkHr5E6IqMuSn+pLlOSDiuUhVBMDT2InhlJ4yZGUxBpPESsiEAxW5oQfknOR3DT8gk41MhyeyEp6+rJTqW5q8NvSR7I7QR0Os8yl8lILKcUUQzJFNS00lrxLFKYxE3Bp7DwaikENIuKUQ0sBqJDTTKm8gFvqTbBPjI4TZrKnUNJeKU6UN4pX8c+ikuZIGKSw03nR-ZTxomDlLNKSOUi0peBTtH7l0Ig-tOkzEatpTkgjEZMdKf41cjJLpSBuFUZPdKUCQ2jJbXDBGm+lNiJvu4n5RYsCimk5xEqafA0zjJcCTuMmrpOzgUlU7cp8aTBglA1IZCdJzIuJJ6TUklL5PCQSvk4JJjCSXeHZlLLkbmU3QRLjSVMkoNP5UZ2+EqJXBkjikKsIrKacU-xpKCpDKlBNJaISZUkVEN9SWin3FJoyD6+aJpb6iCKl70T6ibfEjn6OWNXMluVPcyTTEjhpZSBMmk+VL8yRq4zNJgWTpGkt+NkaS7o2JmoVTpB7KNIXKRt+PmJUCTM-EJVPXxmsUuO2q5Tt0kyZX0aQKw7XJ+5Si6bX2OyyR+kR+xRuTisnHlNVifTI+3uHL9SqnGNmuaemI06hD5SjlYcyKu-m7k-3u3gSmN6D5JUPr7I9rJrCTfymKI0DyT1kvke5F86cggVP2iK3Y8CpqiSgspyyIRqTq-A38kiT4KlT4UQqdGxNpxhfdUKnayJWyWtUgJxfLTysko-zUQcM44FcxLTDsl40NrySRUkuJfwTyKn0YlAtFRUgFojqFQQn15PmcQw7Jip9cTnql3ZNeqbMwiJKriDkmHtxNcSWzQ+BmHND-sleJOMaUM0kTJ8+TkkljNMFoQyU5fJ48Soak7nzkqXDUrfJFEjZf7fJXOLjjoq9ixZSzwGY5OpqRlk4+pOzSqykylPPqQc0knJV9SGynk5PIaRZUxtY1OEnimVpI10BeoongFtS3iBW1JtqW60F5c9tSeikJNL1KUk0g0pKTSDqHc5JNKRk0rhpC+TfKmnIJwaaF7ScpQVSsSkuewPFIo0vwpka88u6qNKiqbiU9ppoZTtGmwtM0aWLEqQRZOdd0lpZIvsVZlLLJkYiCqk8bwvKabkvBJ7-iHAlqFCtyeVUrAp5tSNXoJGDLaUnlQ8gEXlqqlLoKGUVQkp8prhDdckD3XoSRowj22Q+S7WksJMV3P7k7qphqk2WkvK2+uHIaDBwwHk4AyPjkHqYD-AVpbYd-vIJ5MExomHYe29B9eFFiY3lHunk-hxPjjBUnZ5MUQUDkp4JSrSMaHLZwGqIW0nqwFbAS2kPFGPaTQYFZiZ7Th4yHVIMSSdk6ZhKssj5EB1G0ugHSduoIzIAOlWJJdkRGw97JbWSPZEuJOtac3E5jpnFSV2Z3VMdabxUtn+k+SQ5FutLDkR60ufJIzSxMkpJN9aZJU-1pGSSOsRi-3XydPEkNpClSwhFI1N5JMlXDZh8ZS7xFcYOUUYlE6iJknT7nGWNLxqdDkq9JCOSSG7E1KQAfyUrVRbqib+7rNL-vDkg+C+LZD8JGpfnpqSFjCMMTNSKiEgE3lMSulL+R4WN9rDbWLkDBajbKIotTRFGQFK4yceg9pJYtSjQkdSOdVg7UgcJRdT5CkpKPQKfLYTApCcBy6nSgkrqStIkepGtSx6lkpInqXq8Kep6ySm6l5oNotnnbHOgAkJjkkmIHEeq36IEcsF0palwwlZSQ1U4FmrtTZXzu1J4KVUtUepKdS4ilp1KEKfl0sVJM9Ts6lt5A3CWq0rIBLSjZCn1dJvab6MUFJbtTfmn4FOrqdl0gQpuXS8mD+1PFSSnRAwprdTkowWGM+7l3UpxRPdTsUmWFJxodMk-FJk4SRckCFNm6R108epXXT66muFKpSRLPA2pgCMW6kh1PwXEN0-5JyAiZakx1Im6X3U-dpuyoIingpPrCZl0r2psKT5BzQByW6X10sQpXJ1pUkL1KpUUjg+VJftdUcGr1JF4OvUlVJaeMiikZxOvDEBEvepiHTRoCH1O7usGYvBpuzTfGnGZOJyY74jNppDTbimnNLvqbqMYx6lzTMOmdFIdSfSoeJpZMS74mf1J7Kd-U55pnqTXml7yNbac0-YQs0xTXuF0RNAab7okfh2lTxdGC5PAaRGUoWJibiOIm6NM3KZFE-jJpRi5aEYwGv6mDE4Up28S42lYNO5bt80-HpkOVk2kBNN0qRfUmSJITTjmlhNLJ6RE0t8YjxSqellVO6ia8U6tpDPT7mmZC0eaQ20nbJaTS8BwAlIAaVk00z2O0TE+F0ZP2iUI0xjJIjS-UHXAxHSaG1MdJlTScMkLcKAoXk04ghgoIgWlKNKHaQukkdpcuT+YmQtLF6WukiXpOjSemkL3xSyZrkoxpwnSEknDNLvjseksGpbzCIanFkMirlkkjBetjSson2NOqITmUnH2vJTaqLLNMWiNf3GNpq8TVekYmzd8VA0nHpfjTtel7NL3iWm04heRaTM2lkNIhCOBkmh01OTnimW9Liadb0u5p+Y97eks9L7KR5knnJpfihykTFI+aQFU12+2H9AaitNLTnglnKNeOCVymmbRJD6Q0IkEp3kVPel1NL7ST70w6J0JSg04UjS36XGvC6J8WTJ2mSh2T6b00un4mfT777Z9MBybn0z1pYnSxKkIqMowX60yZpAbTZOn0+XLIQpkvaBSmTgYkvpJhyiKtFeJwEivGnxtOxya2Waop3fTNeknPz2wnWUo5p2aJzKnNlLfGO+sfNpqIwnulOVJlYUz05hpc-TWGlNtPZ6eMUkXRbbTPmki9Ma9tk0lrphBCI+kgUPxtNH0wdpnyCVGlyDwT6RC0xXJ07So0mP9Piqc-0jPp-JjDGkPx2RaelUwcppgTsEk4tMYpuu0yLURVTExHHf0JaQrIQgZNVTL2l1VPdafF03MRIwTmqkyZNaqZx0j6pvuSRnRvtPLEay0uSa7LSJ8GctOiQbSBHlptFSFWlMOJ+Vreg8RJjji4KmzVNmyVDQ6RBOr5FR5KxyzyaJ2HPJjTCUaHYVPUSYM4yRxKrTqXyqDMEPkMU3-p0zjRD6Yq3nqly0qXItgz55hzOKCCUhg96pT2S4QmOJKeqZ9kr6pPFTO4lByIE6T3E9TpaNSD0nA1K9aQX03TpElT9OlSVKhyQmLUt+GKVvxHxV0RqUpUmJJ-4iIL6V7AvAR40kUp8Ay1ek01OWKcLY3HpKAzO+kE9K6UsZU4npoTS8PIwwBH6QkSKypVhFnFri4DK6czkirpg6YqultuPv6FP0j+pLlSG0kO9OLyRQM9JpXlTXemr9IgaV80ztpE5TAqmmuLkaWiUhRpPkT2BmrRN36QFE0dpy5SYqnP5yFqeuUjpp0vTYyka5Pf6WIM6WJKLT9NZotJXaSVkk8pm7T994w+KaCUCMqqGZWTQmELDOo4EsM1EijbNVhkMDUK6BQEr5CF39F7HO1Jpfne0j3J75Sw4EGDJ9ySZ0vl8B6DeK7dZPMGV+0yDMS015WhChHGxKtsSVoWLQxsnMOMiSUK0o1SIrS3Bm+zDDiQtUuDp7TibgnZhyqmhhU56JqHSaXLaxzTiS0tJJRsIzUhDLDJCFIiMmC6eS0SOkWyIJoYYgvwJ31wKRl9IK+WNSMxgocTRKaGMVLsQcxUzkpneTuw42tKoxu1U78pbHSyJEZPF+qYUMgSpAOTKSmlDLz6bMfCoZ-qS9OkkhJqGVY0uTp6Ej3w6HF0uYc0M8NpsSTUamMVy-6aJ0-PpozTC+kfROL6R8w7cBCcjCx5gDPEwZrjCzpPnRyalo9O6Ga30sCR7fSpQke+Mj-tIgtzpX+T7oEKhN1yBzOLrI1CIjkbCPFWWkRocLpwXT7OhQFJFqfzU2ApLz9ctGCVBWieevROp23TzCkKBE0+s1YG0JY6TUunK4N4aY2MyFJ-KSa6lEpIW6YCEYHpWdTQekAWMDCdWE3ZJZeTCsC+IAw0VsqdrAgJhQKDl1y-JDF00wpcXTZaku1PCCNykn7pdhTTulJhNTqTxwkVJw4zCul1UOQbmt0qZi8dYhHgBxl8KR3Ukbp0tSxumvZFX8lXA5rp03TVCm7jMVqZ10g8Z6dSugCN1Ju6SvvPdGq3SHukE0gMMZAIlaRa4y3umHpVLqbdATsZW4zuxkQpL+6f2Mn2pF3SEZFHjN-GWQIr2m93SJClB1gvGV3KIbRtwyGxkQpLAmQ101sEh4T+6lfdMA6YwM+FO8Ey5umaFKQmdoUnrpbhTUJkGiKDqXPU8Hpqp9F6m7EWwXCjgkXmaOC16nKpLxwJvUyAqKPTMWwJjN2wPvU1PQWPS9UkDm2QGafUlNpkZjRhmX1LMyYP00npTZSzmnFjAfqdTo+1JIsNX6n09On6W2rZJpZAzUmkL9ObaQcMzUJgDSXuG4hj56Rr0tT+ovTpfrMRKFyRxk8XpsDToOnp9Nf8W-07vBcQIhTEiTP0yZpU7xpNkzjUm6VPwaT30whpRb1ozEG9KwGeE07dOxYw8jiP1N5wcqMRKsOkzNhn6lNcqTsMsdMTvTcpwu9NMmW701mB9oDoiA9pN1ZPU0yEpjTSdXEwlK24VEQZyJkjSfmnHdKOphcMgFpIVT0SlS5PCqcFUsWBajTFB6IiNWKXObIHhKbiYEESxO+GbN9F3J-ozD8lZTKqGU6M6TpTJTgBklyMhLE-rKvpGvCxME6CLr6RG0tJBo+Z-DDqVIwaT5MhAZ4pSqikn1NykmfUuSZ6yFgmmYDMCkNgM1SZb4womlzDJsqRP02DJ9DT3imMNJIGfSlFKZBZijJmUDOX6dQM71pph9Q+nikOVsdaUzfp8BD+271jNjbsO0+NuG0SX2gW6Iqatq4lrhtTSvSn0ZIv6TZ7I6J0GlFok-TOWiexk7vxBd9U+kbpPeGXQImXp2xTool3MMucTaM7-pgYzxOk+tOGmWkk0aZ0lTxpkeh1AGf-fT6+EAz8ykN9Ma+Ks0w-RAkSznau+IqiR30gYZXfSZJk69NTaSFMw3hB0zQMnD9IoacHoqhpb6jsJkiWmvGQlM5ypSUzthkGTMbaWlMpYkGUz+anmlNsmWOUqyZZwz1+kKwNIyZ0ImcpgkcwqkgtMuGZFU7gZy6Tx2mxVPXSd6IlyZ-tM3JnBiNSqXuUiQZ3Nx9cmUyJkGWu0kEZuCDzynOzKCYQS0rWJ3SVRZlXjNETE7krMRdWTwJnnUID7rS0mZpT7SGWkdVKZaV1U0wZ-5Sg8mAVNfeqCYmSkqyMkKkLqSbEfSMxwZ0FTgt6g0JZGcnkpLe4rT96ZeOPg6ZnkxDpfgzkOljiIFGVtUvCpA2YPODqtKMrqR0js8OIzw6qEbRVGc04ly0dWN4q4mDK6yWYM3qpySU+Y61QXfeHJiU8UIzJ7WlpzKKYV6eRWRWczpsmsjLFaR4M+bJXgzo4k+DOLmeZqfwZCcSsKn55M2ySEMzRJ5AyhHg1zK6YW3cJRxLVS4krXGnEbP4dYzSMkJ25lEjLe-iSM7uZHm9LBmX6WfcM-GcNQQ8yG4mMOJbEenM+PJFulw8JCY0g6Qa-XFyvYj8XKRxMKLvPMuLevgyl5mlzObZuXM3CpUjj6PjltWw5kdkzVpzr5Yhn-BNLWNCydAIbccwCHLQxSGd3kx7JM7NMhlvVNtaeHM40ZPHTPY58dPZoYyuKfJVozcZkmNKTKTQM9X+FjTnRmGdLqGYnImbeLMVQ2lejJ3yaTUnZwOR9m+lwDKTGcbwkFxEpTtmlSlLx6cMMxqW8pSFrZ8zMbKdm0nAZ9UM82nm9OMbJOM-4EM4z0HSqYAXGR6YtlksF0iBnOZImhrP02N2hkyXmn7DP-qZlMo4Zhoo7Jl+TMcXmzEjyJoLTHkLuPBASRiU+cp+sywWktTOgSYqOQsuoXS384l30RaTuk7qZC7SFqG2zOXaQrEnKp1MjdtwQjMKqXi02dBFuT8EFc5OtyYosrLpTfQVFmpwEXGWpE5cZKIzn-RojPiSeuMzEZN39sRkHzLvoXiMrPSRgzCRlsJJZaTHMz9p+TjxWj8hMEOrZbfQoQxdcCn8tPGyYyMkGhwrTJ5k5zORUTIkuLKi1TC5nLVMUScvMtbJq8yNsmGyMLyW0wkHuCiz26RKLLiWfOMhJZaiyLSwaLP0SXKMwxJp2SyKmmx3LieuInAy98zJXKajMY6UP3KdmveTdRkmjLWgfdQpxJjsiiFmmjP4xOaMl1p5CyhOmf9OyCWUMn-poNTKhn-9Kk6YAMmTpz3ZZKmhJKFVvHHeMeSOSUkFqdIBqUJUgaZpjSaFnH5KXYmmUzKR+NTjOnw1OnHo3g8IysYytmR35M70RpU5mZmzTTeEuuJmaumM+bJmYy3Ol1JKz9JTkSRsqb9whLeFGe6iWMnpJ1YzKKAVjKscEF0lVhpgDU3HKoJyEDeMx2Cr3SiJnnlUS6YHYZLpF6j7QmzJKqmfMktrpsSy9xkfjKAvnl078Z09SRxn6FKNqeOMqF4GTRjoCcuB9YQjqWrpjZNo6mMrLb1BnvAlJL4yPancrP+6fuM-lZi3T6JnXdOovikU7Cy4hTjakymm9mZ-+cWZw3T6Vn3jO08JN058ZnKza6lvjMQ6YNHOupyEztVkUFMYmUTw-8ZOdSzxncjGAmZt03qRbBShwmBzJuMpBMlig0EzvumwTN+6Xas4gpDqzBxlk1xQlHrUrsJr0yM3G0pM9WRN041ZMCy6VlJPgZWeN0yZCH3SUukD1Km6TasolJEazvamqFOjWSCfH8ZuqzbunrozSKTF-DIpz-jMenQ9M4AYqkqiECPT+JlI9LVSdmYkop8KzvpBiTPYAbqkzaZSbTOZlBTMCaTzMonpikySeknNJUmeT0igYlPSzpkxNKwiVpMunpGwzJZl1tOSmTLMx3pj0yDFmcNMOGaLo0yoPPSLJlBpLmKZVIrrY7hVZZqqzL4GUnrU2Zso8NykYzM+GbL06zh81tOFmE+y7WZTUtaZvQyE2mSlICmcIs9mZIwy9pmhTIkWVm0gWZObSDJimMIwiedMtFh1aSJZnEDK2GUhk3RZssyN1nO9NNKZz0+0ZQDT-iE5NPHijU0qyJtlkCpnQzM7boO3f3pdjVxGl9tI0aWv03hplZjPInH9TYGSU0taJ-jUnFlJ9Kl6Sn0pyZqMihBmuTJEGVbM3lSOfTrlm2jIr-ncsh0ZxMyJmnUYLJmS8s6GpVLdwoKvX2yiZfkmysizT6+lQDPoNBkg0opCKzDilaVOEiR+swYZg6zUBmLDzEWeULMKZh0yIpk9GwkWns4uRZXUTwNne9Eg2Vosh5p+kzYNnrrP0WQhsltp26zAVkMDJVWU8gqcpNpSEZlnRKo2fcMsppQMyO3EZL0t0cf0vAa-DSfeToLJw2Zf0v3pooiwWm39KRmdA08gGcVTG0Gq5JnaZbMlKp7GyrlmnJS42d5jMHJDyzqhmkzNqGUbLCYhOUS5pk0zKWaTJsuIEhgj19EKbOMIutMnxpIiz-uxfrJS+Ps0kdZpmSB+njrKN6ZOsk3pngo8BmGbNLDqmszjRNzTnUmJNO0WRZs4BO5Ay5ZnrSgVmVNE4xZyszIGlC9LVmaRsjfpUfT6pm6zNj6ZwMrz6tGzeBlxbP4GWFEt4ZEUTb1lYzNSyVrk34ZfizlMpvlIQbI7MoBxbsyGZHYILkGVsWKEZlRdYWaXjJNWb7MtQZ2PT-Zn1VKzWUHMmlpNPD2Kn4LNbiU5lTqpTsTo5k9VKoeoQfSPBCcy2XaVUWlVHYk8g+IiSGRmCtMaWcyM5pZSYcJEENOPDiX2IgBZMW9FY7ALMXme5GOVpueTAnFrzIGWRvM7bJuwzYWY7zIUcXvM+uZB8zG5nfrjKscB9atobcy2Y4dzL-KQDsjNmPczIZkti15JD0XLaBTP8R5lx5LHmWB0rIudTjc5kzzOTmXPMpaptTDi1l+OLAWQpjPHZ4jiCdlF5LHTNvMmvJqKtydl6DMPmeDfPtxRuR6jgqXnPmUUs9XSTOyyZZlLKUbnfMmExv+QF1i9NgOXJBU4DpRbNYdmW6STyQjslxxSOzbqoRxJe6FcEj-SRcziCklzNHEeAsoIZaNDY+LodJOdmUpNNZJOy9EF1zK1aTM4pBZ1Y8SSxdSKYyE-MM+ZhiDUhmuyM-KXbE57JwrkogmfbMNGSx0whZuQyO4k-ZIKGecswTpxQy-RmcbPxmXaMoMZ9yzkomhjNSiaCsozpAqsmYoYSOFVk0M+eJ3yyVKmj5m3jNZ0kspcWCKtlmLIjMUmSGrZm8TuZnoDM4Jv+sofpbQRphmS3Cs8aSIotIEqz-1H-KGlWR9aTRZfWzzNn1tLXWbsM4bZr8TENl2bITWbxsk9ZwyZESm4ZKtKXzAgppNZhKNmRZMBqCts4jZULSt65qJPDRi8MxLZCaTb9mTjV8WUu0w7Z6LTsqmYINyqcTGSXimLSWglhLKYERRXT2Z5WSp9lWYhPURQqBHUfszHyn9TIyWRbErEZTWSMyloH29yfksgkZAbEGdnFLL12dEXMkZuyxAYYHukFJjvUIdoqloNqkBb0R3Lzsj+ZieTIsrfzNVkc5Mxg+fOl5EloVLuCaJRJtmUuz+lky7JTiUKMsJxEQRADnjmGAOU3uUA5syzFHHHVIWWadUxvJJxiI8kCx0bTDI8c+o4+ys9kMVM2WTYk+xBlrT6KnsdLT2dZjI0Zn1TWKnfVMPTGcsshZ+ezflkadPRqfFE7TpWNTaFkn5Nxqd9ExhZMNSFOksLKU6UkgsVWrQyUak4zPRGSJ0waZ42zHRkkzKeWWNMoTZO58fmFUzKhWUx7GFZjjYVpkvrMRWUpsiwRYLi3yLOdIBaIFWDFZsl4Wak+uP3UifUdXImuyCHqfZXlUfXIUsZlKyFnhkrPpCBSsl+RxmCR3bGhK02SuM9UhmayHxnHqMpwBgUqZJdoSZkncFIdWUWsgHpXAoDXooTIrWX+Mw2pY4yaCmWrJGWfskg0JDuTVbyyrNt2PKs17ZNxkuCkJ1LgmTUcjVZnoSBVkk9JEKa6sgohLx5k1kkiPbqQUc5AphEz+jm5DCtWcoUxzZ1Ry1VkITJLWbRMlwpDRz9alNHLu6R6swCZuhwNun4TPrCUsc4o5NFJGXIHdJwKcqsgtZM3TNjnUTK1qTschIpzqzJjmNHLQme+BDCZhqzQ6lPdJ6Ob7lHbpJtSc1lFtN1BrgUiiZjtSqJlndJy6S8cnWpbxzdClTHNl4UVceepbEzIenPZGyKVwA78JfEyQDkQhGR6af44SZu9TvwA9rLlSZUUpAZW0zJ1IGVN76fVssikQ+zlJlSLOOmZ4KdSZUGTn6ldFO0mUusqDZUsyYNmDbL0WWz0zdZbzSkNnqUKanHuspYmXez9j6LFJOGf0M89Z0LT3YlRbOp4X00nqZ7kzakBpDlFCeg0gI5imzfJn0DPqiUIsoYZ36zRFmE9MiBOMMw3pkwyCQCj7OA2dFMjSZsTS6Gnz7Nraf1spfZlmyV9nwbPSmevsoxZZjSAP7dpIC2T4YL2+hUzICFX9O8UdBQzi68JSrXFSNPuObk05xe1O9U5zH7MxKa3wzSYZ+znhmuLK6aZ1Mm-Z8LTaxrztNpCdaMqhZNzinDl8bLoWVlsl0Z309y+mibLsaRyUhxpNfTuO7zTNSQaHLOTM7jSvJlwxMCOeqclmJUkyyTkwRNkmT+skbS+0yDTnhTON6ZFM2SY5Y0J9nU9M1KbQ07UpWx9JXHWnMX2ausu05qUyHTnyzKdOYrMoaZ70yQ26fTIP2QRk1zZwZTIzmH7PqOA1EA-pHkUvG5obJ5LqCU0-pkMzvekNNNw2WwNMLZZBcItnn7OY2Q-0jbZSkT0Zkv9PJKclUgZpFLTNOkKCOoWZvsvOR9JTHlkCbOy2WZWSmZr+sAH7FC07Fm0M0ZRlhhRcj+HM8abwsswRKYzlNmCLM-Wdqc2rZlJyB9m8zPbOTpszs5emzuzkXNNnWVc07rZb9TNIkDROg2V-U8c5D0zrNmOnNs2c6c+zZE2zxTlszN5hu5EkL6UZz9H4RnPsWbVM5qZjwz1GmxnPD3m4smU5iVTX+msbPv2efYx-Zwr9-FnSDMCWY0E-KpISyMO4KDPwSYzI--ZOo8w6kdlMe2ZJMtwJT5zc6DLHMToX3TT6Oe3cDlnZDIjma+0i+ZAeSSlmkjIN2aK3UexLnSbBk0VOSGba-OpZ0OyQOlMjJt2aQc6UeUHSeHpC7IlaQXMrkZCHT3dmgLM92Qwc0xxOFTBlnbVPBEPMcxXZTRdQ9mILN1aeHVBIZ1FSTch2DI2WWMwpjp6QycFmGy1SRl9s5Q53HTJDnELPyGRPkvPZRQztDklDPTOZjUpWZzhz+NnC0IYWaLQsw5YSTFOkN7K+WcnHWWhhUSjChgXMTGY-kus5EaSGzkDrO2mc2c3U58kz02ljrImGUdMqdZX0VZFmYXMTgO0c+nJnRyq8mO5J1KddMrSJ+FzmemEXJ1Hqvs9DJfJyN9nIbKkkR20iU5JGydzlMDNDOXXw3tpj8jbFkNTL1mUxcrWaMZzjZk37MB4e4snp+UZTSSnz2J8Wegkg7ZxdMjtkM-mEuUrE8EZJ2z7C6XbJKqdJcm7ZQ1yfM4V5Nw2qNc1W8YBzyWnUJLpjlZve9pDHDH2n0tO+2QUspA5ulz32kzTX12X1U9zhqrQW8kXnDbyZxiLy2Fuz6lkw7MDiRPM1wZLSy2RltLI5GRrIzpZYuzulmS7PPptLs4JxvuzQnEYdKMOF9c23JI1zWnz-XJ4OWTs4K5vgSw9LCtBvWMjc0bEqNyy1jR9z1GWT5aQ55rSdlmsdOOWfssxJhWlzM9mqHLyGTnsjK5mhysrm+jIQPrlc-Q5+VyszlGHIM6SYckq5wbSLDkVXMUqd6Mn5ZCtyTko+JIBWW+clMpm4CQVnhjPPyWKRCTZpLCy450zM8rFZ07hZzvjazmd7IugXIEmmWyczIjlZjKxWWUOCSaddjVc5tRFhmhuwwLpVYyIulyoOFqeSskO5ZYyaxmlX1yGN5skCZW3SnanF1LlqQR4BWpZM1c1nsrKqOZRMkY5fKyxjlarMFWQV0hE5Sgi+jGtHOrCb8kmzgHKS5GixIn7LAXcP5B6KTC6lFHKm4oMc1RqO4zHjlQnPm6TCcv2pcJykinxrKWuTMc445IKSutkBXOe6aBMhu5pdzezlpdMiKRl07O553TPxnddPzub104VZHhSjjmYTOSjFZdM45NySLjlTcSDWbNQENZ5Ez1jlZ3Nbubysme5mqyhxld3LjWW8kw45FY4NwmD3NwmemsoE8o9yDwnAnOw6WnotY5wZzVVkyVHa6Ufc6E5s9zLul7HJ7uaXsmfxYPT0ikQ9Lf0VD0ziZw7DxgLcAN4mfkU9lRbrxcTmg13k2d2sjHpOSAgUAKXP8maps1q5XMzdpmtnIUmY1s7q5umzl2TgIJnWR89OdZNPSF1lcqFM2Qvsu3pA2yedFwbOIuVOc0i5M5yEoG7rL4arREg9ZGNNhUGrXOOGXQM+s59GyUZmMbJMUbec4QZD5zj1ZEBkHOUKUlU54FyGrku3N4eeg8jmZmDyh1m69L76fqcrq5hpyermtbKtZiBs-AZYGz+znpmIdufpEXC55MTbpmPqOX2ROc+h5I2zpzljbJdOcCU6ppzbd9znm8Ow2Q002GZPKRA+nlTMDOZVMpEpouSapmazOsWdrMgdp7myAZnLbJYua1MwxRBJTQulElPnThdcpBpogy+pkBzKNua+cpa5i+TszmuHME2WneYTZp4UK+nslPGZMWc+ZptfSCtnSbMfCo07JvpEjzaVH1XMwaW301mZU2z4LktXPJOTtMls5QtM2zmqPI7OS1srs5YjQFsmgbNIebo8nqJOFzhzk3TKmuaQMma5zaTJzkWPMYeVY88i5C5z1rmLcOYGRl3TLo55yT9mZdH36cDM1fhoMzSNmpmUw2ZwvQ85XpzixmhbPOfpxAuZ5x1y4zkxbMjIebM5LJPFzHzlA3LvkQNvRw51jygVnGuWMORek5rJj44-olzNNmmU40qTZC0yKzmpDhgGW3s2Np0jy31mIDMTaVqctTZVWyNNl6nMjsjScidZdJzerltPPa2QNci3pQ2k7tmB7LZOWZs6h5tpyuTl0PJ5OTZskyZTDybnkmLJVmacM6i5FizaLlrnJ2ubOU4Fpi2yrFmrKXBaUbMtqZWjTrzkdRK22St-M55UTzE6FpVKf2Xdcl-Zx2zHrl5ZOxady8yniElyt2n6HGUGZ1s1ZCiLzsLm9BJ+Vog4wG517SYmHu5JgOT9Ejs2ENzkrmIHLkRjDc-7ZH7SDLkI3InwSDsiqxNXpwdn7iO52YFvIg5Gfdcbl27NDiQTcwPiTuz4EkDiPR2SwfcXZSHTPLnk3MYOZTcq6qLByabm2vlWQkHsptJbqyhbINzPnqk3M6nZV7xW5lQ3NVeTrssFyjlsFX4s7IXgoVBdnZ5rEn5kLMMNeYQctDe6Llpqm5TSnmRo6POZ-Yiu0yi7Jjie5crHZyiT5WkbVNbZswc14JwoyamD5xI1aUrsiz8fryZ7qa2mPmRrs79cseyOR5qvM7mfpc6+ZQOy-p4u-zWWb50+VoZuz7BmvzNHmcm88eZTSzTXlkHOTDq44ipKVrzkKmSY2laYI43kZ2OyAhmR8QgWb5cyuZwqIkXnyOOD2XMssjpDrTlxGhXOQWSKEVBZjd5MOpNvJNafHs2K5SVyM9nJ7I7Qus40OZSryM9kqHJeqScshvil4iLRn-VINueJTLaa1zzxnmq3OBWafk6TJ6UTSrnvLKCdpW-NhZ6cjfDllZDquSr0v55FTyaZ5cPOauUC8hR56mypIlgvPEWchc-mZI+zBZlLwgkOdo86hpZdyd+AV3M6sOc4au5Zl0nUm1pPZOSus6WZgzzJyqYvJIudi8sZ5Jtzhel+VI1ORM88E5DmyWBn5N2uGXOkxqZ21zqXnRVIOeexc+M5Z1zNimeLIRaSmcjUONsz2XkAjICWW-soJZn+zV2lOFwFeaCMoV5H1yQe54fM5SfEszOwRHzyjhKFW6XPeUqV5BltBmlaDKpacgfXQZjzzcRlxXOXZiq86C0yBzddkavPbeaeg7PEJDjrsriDm26KWhft5UOy35nGvIkSfDssd5EP9U8kVJQ6Wa5ct3Z9ryPdl8jKUQcu82XZQyysLlMpII+Zp88dZXF17-BevKiGTxsyzhCoyOnS+3Ju6I-hFz5hsoQTGYLIeqdssh6hz8yd3l84xnXvAcyz5ljtx+68dPSuXxU195J3iP+lpnIcOcbcxJ55jS1bn0LI1udYfT8R5hyP4KWHKofskgqq5GcilLl4zIDGSXswmZwYyPzmZbJSed+c6xpj+Eial5sJJqfkkoie8YyCTlQfPKecmMyp5DnSJTGwWPduWzSLMZu3yBCZ60IRKrGYXewBxwpIRxciZGG0k4lZodzXhlpu2gKZHctI5WoieGQx3Lb1B8gn1ZARS-VlBFJUuTXaVsZ1oTJklK1MTlDBMyZ5EJzp7nf3JPuTGs8tZ+xzPjlngmoKbqQtNxg1yE6BMwnseDaHH8qg-EFjk9jM3uVGEprpr9zPHkndMPue+M4+5udzT7nz3IYmR8cpiZ+qzg6kr3PPGaK8nCZ14A8Jn54POOQ-c+9e49yuxmA-IHCZCcr+57dyf7lOrKJ+TqsiH5pPz3VnacNzqcQvf45ARZATkl1L26WNg7EAGdyhjnhrNx+fasyiZpaygBKdG3PuYHUsn5V9zBfnU9IIUmK8oe5wvzSZqi-NDqU-cyVZL9zbX6sfNMKWz8vH5IPyCflg-KFWceMk0R3i1kTmGFRnCb+45oyBHCR2F5FNVNAUUnE57ayuVE71Mbfuj04gp9aySTmAvNgucC8nU5aAzNNmdVwhec1sqF5GjysPmMnJpyZpM7zp7jTbmmJTIo+Zyc2h5VmyaPkMPLo+T5k5h5bjghTlo6OY+d+PTh5VFzWVKmLML+UI8y6J0pyVilq5NnaSgk51hwflPJnLfO8mc7c-55G0zSTk1PKbOVg8+p5rcCyfTXFKUmZC8wDZ0izNHlmnKZORdM-R5rP1enmTXI5OQRc9F5GfyPKm8nI56YtcgB5KGzZL5unLBKYQNTZ5wWzVrE7PJyMaVM-05EjT3HnV8JZ+fvs+aJ05SGLncfLoucBbI65tLzotmXrNi2Rfs3qZ0Ty2NmGWwa+f8shJ5y-zTbkFyJzOcVcyluGTyCzmV9KLOdX03J5pZz8nkfPIoDgZk-LmXQyVvmvrJg+dg0uD5mpzg-mIfJBech8jq5-fS1Xr9-Kj+YP8+k5mjzTpkkPJFmWP8176b49J-l4XOn+dNc2f59pzzHlr7NGeTn83F5J-yTfksfMj6ThDfZ5jFyfHlUvMWeXHckJma-z7Hmkrk3+Uecj2eTTTjok39OXOWxki85fDy2In0vJUIV1Mrcp8pzn-mGfKL2cN87jZlsixvldMgr2V9Eh55sBzZMl1QWtuTyU0AF5ZzwAXZHwZmVAC5v5apyZHlNXIQBRg82p5bVyw-kofP47k08lC5LTy0LltPIwuXgCjX5HnAtfm33MoeSOc1F5Y5zyAVmPMz+SM87P5w5TMznb7LI+h48vfZDAL2Pl6+nP+ftc1gFZPdr-mhPMQSadczi5XpDa-kxlKZefNQm65knzMqn3XIvGjJ8kS5wSyXrnrjTO2fi0qS5luSCEG3bOp+XFgO8pAVj+gmqXMG+RiMqA5WSz5Xli3KYSYV8wWRv2yqHZ6XNQOQJXKN5VvMdXmlW2eaPq8or5ibzdfxTVKDiaO8+y5P8zHLl-zMsRqjsm153gyMdl5vIaPAu8leZgQyKbk+XMi+X5cwFI1czArkLiOreRTs-15VOyUmgiZFp2SG86z5LbzGdl2fMB2Q58wsREN9w8lxvNEHAm8jG5VlyrdnY3JHeTNUvG508yZgVphzmBdm84m5ubyQvkeXLC+Sh073Z2iTNgWrvNngBW82uZW7zldlmfIURkfMj4kJ8y+M57gMjmX9s1t53QLeR7oHNvmUk4t7oWaje3kKH0EQWkXBpZbwK4dkTApKMV8Cyd5KOzndmStOuCW5cwEF+by6DkiOL6caCCgZxJbyhnFvBOLBOu82UZvBzWblpfLaLhHsjjGUeyO6gx7KlHuR0hDBMVytlkTMLaBbss0W5OWyixES3IfeVa0p95QwpfsmZXMtGZcs1-58gKv3kMfJa+b+8+55Z+SAPla3O6+Trc5TpLQzkakcLOyPmjk335ZTyYAVrfNg+SX8-VJHfyd4lWAtBeagCh6akfyjTm3+Ew+TzMQNmOHy31HoGAR+T1YO18SvgUfnIvKoeXfrHRZvgKiLn+AqoBYEClfptAK2EKUXKqeWtc+gF5iywzmZd04+XYsi-5JLzePljtJv+etsmFpZszr1l3nLFkP00ll5SLT9tlZAsPKaOgsS5p2zjclEJPkGT-s-b+lodhXnArgDBZaCRH5NL4QwUebwBuQZ8+oFSdyqEE6DJyBRoC-QZFnyLHahtJs+eG8qxBhCDDLkUHi6oi6EHt54bhVij4HImqdq-a3Zn8yIOmTAvIOVes9WRLuzMDzBfNJuY68-WR6wLghlsgtCGRyCtsF8PyOwVBgrp1k2pJL5x2S+DligogwZR0qLGfSCswwT2H26HB0aK5PD8at6J7IyGQlcrIZz7S-ZGygumLrLcvtCWhz33kZPQzjk18j-5STzWvnf-Pa+WhI2vZ7oz7D5PUIDlr186w55oKaQn1fMoWY189-5o3yy9ng1IAGV+c3M5E0yIVnyWj+YdCs1xp-Owm1HKnNKedAClv5sAL1em01PFyAk459M4OzPblnhW9uddeEJY0yVHTFLHmXuJg0MApqRzsjmqsOu+WfEiO53VgSVn3rMH8Ue4iEaOvz3Tp6-M4mN981O5YjV+6lS-ObuWrU2X5kaz5fkd3Mnqdz8l1ZJPyfXmX3PP8T8c-BcdfhiUbEBH6MMCcOoAiPzOACJgDJFvxqI0U351RpFWrQZ+RckzcZoazj-nD1OB+Rz80H5ZazrfmF3Mr8X3cin58UYb7k0-LvuS7RdyFJtS46mSwLBOfvcoH52kL7XlRrL0heMcpX5AdTVwnYBQAmaFC30Ya9y6fkb3OihWL87GhEvybjk2FPPJsMcpKFtRz-cxA9LPuRlCiVJkkFvjlirJlROFCqoFkUKWJKFQv1+ZKwXNZZEz81nY-OnCZVC0Y5t4TO7kGQveObz84yFVaygHk1rJAeaOfCopy9ScNE6n3h6Vicrg5nvyt6lCTLMAct83EgRJywIl4BDQeUZkrXpIfzqnnDrMQuaOsvB5ajyCHmSNR58bdUjp5+AKyHmJ-MgBcn85dZNpyfAXp-IoBTGC+a5i-yyLlc9MFOaw8mYpkhDg0mVbPbafRwgl5a2yL1mozIoORX8i2ZzLyMPadjyfWaVs1aZjEK7QVwAodBfB8xAFlgKu-ntXN-Wfr0j0F6jzWnmYTy0eR1s4FcFpzx-l5REMeYz0-p5d0zTHnRgvn+Vi8wxZOLzv3lulLBmR6UiGZDjzz+l8AqKmZINByJjOpCNm2hJD6TLfSomPbTL-kzpPm2eS8jgZlLy4gXBPOcWff09qZfXtkgVZ9OjKct-OU5dhz0lkpbOL2YoCufCuoK7nnq3PUBdXslXhmTzIrkwWhmmaZ0rXh7zy9AV1v38EsU89TJ9ELjAXlbNb+QDCw6FqMLO-mKPP72eH8k8BaHzJFlYAuheXjCgzZcLyPXnGbMn6VdMmtpfTzSAUDPKjBbNc4Z5sYLaYX0fOa+YS87tp3jzAElk92YBdmC3mJ7AKyyqcAr82blM905j1hPTlb-O9OTv8zmFq61E4WCxIY2QIM+-5l5zTnkiPMRaXIClWFCgK0tlquIy2SNMyb5pEKKZnPPKIDqQTfLZ-ck8fYLfOD8iVs+-RUjzVvl8LKgudDEpD5qpzzYUUnOCmcdChrZ6AKmtmegvBkN6CmXBsLyXAXwvM1+ZUC3SAPWyyPkovIjBTQ8715wB5qYW0fMjhTQC795IQKf4lhArD6Wx8mZ5kXthYUx9NFhQ4ssgu8QKi4X8PJLhda8k55NfyEtnxpIf2ZkCgS5z+zARmFAsQxry8vIFdMi3rmlZOTEb7C5eFYsyHtkXtKe2eAcgOZCqzozJqXMqAfYbcW5QELGWk6XLDeQ5bacFqwTuEkc1UlaKsjJOZO3yDXnPAs8+UO8vnZYiCpEnuDO+BXn3akFLlypWncjPkQRLso8FojiTwU+7NdeaW81g5RmyCFL3gvgWYF1Gt5Dq5EdiBvNveKcCqz5sDNJwVoIujyRgikPJmZTeqL590HmY8Cq9BBCLB3kKyOIRWDQz4FGbynLn5zKjiTm8heZSwLi7gFvJx2e58zapkCywhkOyChBbvM2Jx+8yVdnwgrV2TT1UMkyILRMHGDIuBSgcq4FzOyb5nqAyN2c8sPEFKoy+3krgqJBVjcsYFONyPgVmvMF2eQi41+lCL1EX-As0RfSC5YFOiLF3l55OdeRsCs8Fm8zedE+zLkuZEMh8FvIKwQlGIMRXCv+be678Iv+JBbK12XHsrBZj1SkEUi3NSuSV8xV5ZXzxwWGy1AhTV8tUFb7ylYX75LwhRmchMFP7zNYVtfO1haYco0FCvkevlrvz6+UtvLuFLDdOhnVnL0qam6Rq5-PTHQUIfLRhU7C7B5DTzB9luwoA2Rh8oDZPoLsPkEwtTMco4K4gJdBrIUFVFsha0AByF1XQnIXcYV6ib1srwFm8K0XkvQr8BbvCrP5+8KggXNIqPhfZMk+FH0y0wVbXMFhT4EaIFFLyb4VUvLvhTAkoxRgnzZYWP-IMac-89+Fg6DbrlSfKEuf-Cnl5z1y+Xnf7MARWgja7ZIPcLIXCwyshU84GyFjVwMgC7IqnKPsimkEvYK3tkyvNtmXAirdB4NyKkWcV3vSU5vDmO6ILHEXw3N6BZBmFiB73RY171HGuNKcycap3iLrLnrgpIOV-MrcF8lcHdnyxyJuUF8rpZJ9MVgW9LLWBbEi08FVNzU4msIpFeWsilGwjtBNkWFmG2RUEANFFg3QMUUNUm5BSzchBZbNy2dxUdIQWLSigUetliGOkSgpkOTqMkpFUtzU9l0tMJRRMXJ8Fahy7Y4aHPAhfLc+pFgNS3-lNIsPheXs4iFRVzEIWujOQhf8XE-u829G9n9fLSehc8uNxhh8a4Wg5LrhU6iz85LqL2kUlXM8OX+cyiFPhzqIUK0mHUYzM4pJtoKB4XrfOCOY50yUx23zUVR7fPc6ft88fBRsw8sY6ouM0qWsUqSf4Qlsh81KkhVd8tcpN3zKxnloqjuXL02sZgtjCklmrIzWRasyDwzKzpiCsrNKhSrUye5Cdyzfly-IhOQr85n4I0L4TlGQumOQyJHKFh6VwsAlWDAlExgWn55YSWUl9HMuOUqso7pfUKuVkf3J5Web8vyFlvyAoUF3JHRYic2Yx-dzKfkIvJXhaas4e5Cdz0fkKFKZ+QD81MFPYze0U6Qv7RalCvO5Exzh0VjQtHRbSZdX5CpTT0W+rO7qc2MpT029y38C73N6heEC5Apt6LkoW6Qs5+XRModF3dyL7kTQrV+bMc344FQKwEU9rgUhU6FJSFcUsDfnHhO4qF5C69FFUK10XqrJzuUNC-SFT6KoMUq-P5+QoUFEOlHDUTlL1Jd+ZA8zE5MDyZ4U8uiT8WtC1OgIkzNoXIPOhRrtC7vZ+0KkAWh-NdBZjCk6FU8L8HmoXMIeZdC3h2sUKwNloHlp6RQ8sMFxyLaNCRgrORVTC3+pC-yqBkfxIXYSt9H6FvPT2HnWTML+bcisxZEMLpYUh5LWnpE8kT5yZzSE4OiVQaTSotbe1sKY3RIrP7WRMix2Fw8Kiclugoz5tjC86FQZ1usEj-Pj+UTCz3+E-z4MlBwtT+TP8+TFYcLKAXvQuUxVhk7OODMLVnnZLwuIdZE1mFWzz2YVNNV3+Q3w1x5AZzXPZBnJXRTI06Z55GydQGXwtnRQ6U6jZECTDZl8fPzBaDCgR5xzziwXCPLLBZXC-sF9qK8rlDTPrhS4ckiFP-zpvmhkjZKfrCyrUeWy3nllnKAuQ+s2zhVZym-k1nJMBbbCkU5hOSbQU0QsMyZxi6wFTmLjLIuYqExRdC7rBuALG1adPP0wQOcwgFu2SGGlT-P8xWQCwLFQzzgsW85P5OQRC3jZc5zZb4azPjhUhvQuFbyKDrlkZK82anC9SBHvTPSkswqC2WzC485cLYAykKlCDKSICti5HT94zkRPJe7sZi-fW3izUzm4QpqxcrcurFIaKJvmNYtdRSAMluFHWLjYVdYub2Sw3NTJaDSrYUDYpthUxCvoZyMLzAXyPMmRQ5i+CJNgKB8HabPQ+QLYE05SyLnAWLYpuhaAipJFhFTxrmBwo2xU9Cyj5ocKdsVvQr2xUv8g7FX8ScFLHwqP+amCsjZYsL3Ko2LLJeVfCu4ZgTycEqfIpcWQJ8o55QDCpAWYzPlhWSU0sFxMjKwWfwo5ed-CyFFD6NoUW4tNVxZGDWFF5OK3AXHovAReEw9QZzuToEWffNCaMHMj7ZJqK-wUIHPIhabxNEFlwK4bloHNnBdq87BFiczNtRDArKoiMCodGJILbLlsovJBSoioJF0NCQkWALI0RYsCiJF2iLGQUPBNqmowisEF8SLCdlezM9ebsC4ipYWFuEVKWl4RccC5jIAiLLcXSv06BbDchVSFKLnEUzNLuBVIi5yY8bzZEW2OP9icSC3xF7wK03nKIvNjL7izwZ3KLqEV0gsPBcCCsuZLILngmo-wSRY20hXZG7zt4V7orhMp33Kx6PRDEhkNvNPmaKCrkpJKLwi5kottxT0C3PFnbyavjdvPcRTsuTxFjKL9glrgo9xRuCkfFKX9OHE14tnmXXi2kFB4K+UVRItWBUu8lvFaHTqbn+7IMclyC5m5piLHwXFfIyRb5ebJFs440FnZwvyRekis95koLTUU1LJOqfqMjjpY4KiUU34qBcsWpZ1pctz1QUF7MVuY0i2rFwQKwcUNwohxeGijr5U8Syrna3M+Wbrc9hZ-SKzMVWgs1SfDCwbFaOL31kwXIsBfZi5AFbBIXYX1vwJxe7ChZFQ-yFwBZ3DH6SkMSdF+iBp0XlIDXhe-Ux6Fo5z6cXbYuo+RcigIFVyL4wWHwu-iXciznFCUKz4VZYqiDjligJ5cfSuBltgET6atsh-5YdzNtmS4u22dLiq65e2z0smIDJq4YJco8pyuLZBnFAvCWQd-DQlv+yWwUqfIzauxIeBoEnIe0gktJcCWS0vsFfqLomG4opNxWK-PBZ6eyuOmCIvlkcIimh2rsS45lKv1B2dt0JS0K9hRqnGtMh2bHko15RCLiDngdPXxScEig5u4KaQWu7N5RTrI0PF61Sow7FvJFRW68s-F5a0DCWEQCMJbrigPSm7yeQWqor5Bedkp3FLSTPCV0gTvuO1A0W5r+L9UUWtJlBaUiloF8oLikWS3MfeaPi7tC-HTakV1fMXAXE8kdCqsLa4V0lJUBc6iyGp5MyQkn+OzhyQgSr1FlVy+kWhH1tRX8srUFMELWcWf-M+idWDEshYKyL8mzfPLkcdgt-CRWyM+beYqRxZZilHF1mKgjkQSJCOVt8uBmHELs0WHEu4hQ74empT7EMkrg4gEevo435xG4Qsjko5SY1jqExME3STbiU-fXuJUe3GcxINpECnx3K-RU2MhoFQpU20W9tHKOQBi61Z6WLC1kDQvwxeuw145kGLlfmZQv9CaKsku59XhObHc0DmJMNAVFFnVg7Mn5IANCjUtde5AKTz0U39CbubYUrSFuGKtjlCpIHRbgqKEldUKVunk-LMhXFLFqFq8K2oWLBQ6hY90y9FWGK+CWm-N8hTRM8DFuxzaoXLdJd9NlC6kluhw8oVzovruS2ihElf6LJfmVHOl+S3coklTxza6mkksrdOlCnklWYSk1kHorChVT8xDFqKNkMV7hN+JeykrqFIJyjfkxOmwxTL86UlbdyOSX+QsV+bGsiklvJLJoXrtVrWQ98535GQDYekLQrcEC2s7E5bQR4HkD-2tBaJMtjFEkzbMUOwudBejCybFfGLKcZzIuH2UTiueFOBziHlk4o1+RNmFk5i6yA4U29Jn6VvC5L5zzts5HGTI4JS9MiKep9J8-k0C1keUX8v3R0FzlrlAwvgBc-C2-5YMKr1l6YpfhVDCkmuZmLYYW9wtGxZgSxGFzELiyV7Quq2XBcvvZ0yKe-l-rJDJbScj2FMfzpgB9rEoJRqU5bFejy1iVs6OIBUY88mFJjyqPk7wsUxTTCrdZn0Lo4U2PMZhRhsogBlntHHmFTOced6kbmFwfSddbWX1PhXQCxgFrAyhCXzPJwhiLiqWFdLzCwVMbLEBSxsiuFYnzmiXeJNaJYGi2kp8TtICUNYrDRQaCuYlusL--lZPINhTDiwGJJsLusXy9LZgKOpJXpkjz6yWo4sbJeji5MF4yK-SXiRJdBSgCoMlH6LToXNPOj+bjC8gl07y-QV9nOHJd08zwFfmK6cVp-O7xaIZNglEcL5yV0wp1BTHC84ZACTxcknROEBXaU4QlS2y9+nXYtEBdlMjSBmcLvSnoizixXZ7YqZ1-SWmm0UuKaZ9ipqR32LfkUxPKf+bfsquF8TyHUXkUsMOXqCrWFH5KFXllkOhxdoCiUmHcLGM4oEumiEWUkp5GxLhkVaCRsxe38uzF-pKpkXd-O8ocjEmbFDgLhMUS+KpJkz8thF2uL1SX0EtJhbb0k5Fz0LCKXr+WIpSFi56ZKmKpKXcPKY+bmSo7F-MK44XUUrqmZmCva5F2LYgVIbzPJQ5M4uFEgLEsmSEuf+V4s6QF11ygUVVgqkGaoSsFFWLSIUWpUqhRdoS5sFaDs9CWuArP4O4CiKFEry3zS1VINxS9s2V51LTQbn0CNvee-ixhBP5So5kT4uzxXbirV5ZUF+gVGOJJ2C7izkpbuK0+7VONTebbs3z59uz2RmWvKpBU-CnD+eToSbn74uiJYW82IlKiD4iUsIvdedZSs-gHCKq3kJ4oOBYs2ZPF+MR+EVzLHTxS9-a3FDiLJ8WYgvtxfT-fPFzuzpEUpzLbiV1SsUeq+LWUWbgu9xdXiykF-8z-cVo7IWBXa8xvF-KLMKmCou8ucKi5hF7IKy3mQKmMRaTsq-F+wLzEUnSgRBdy0ofFNiKJwX2Its+ftSyN50+LROGuIvAKPPi2S8+CKS8VQVPfmSa8-xF-VLzXnzVKGpQ9SkalwfE98VREqfuPQcp15n1KmEWHtVFRfNSzkF4ry48VHVLSRSa0xUZCk978WHvLPjMe89fFeyySiVC3OlBYai2olcoKw5mQ3J7ORUS--FVqK1XLAEuyuYXs6uF2oLFyW3PIV4fqC-95n5KmFn9EuNBYgS00Fetz4cWtakGRf1i7SlFWZtiVbNJxxQxCy9iY8KjoWEEtWQLy4popPZLSCXYAvQpcsin2FzdM2WSPoi94KiSmuwdZ8jRRqfMxRdTihMlekzTkXOUulyrOSveFpFKo4WwQsBhTxhM9ZKYLWSURAvPhUeSoKlC2zr4WXYscWRLCujZJZKCwUdTKE+bdEv7FEC94qUKEsXaQrikFFKVK7WHm5IUtllS9oJRWT0qX50rPKZrEsoFXOTESUG-GRJbSAJ2ldOiogGu0o5kiTE+S5Xvc1pQ4opBudkslXZuSyf8VmorqJWEXdnxDVLJ6ZiItWnuVlWVoit0EmgsyE7qlr8JfFpeKfEU9UvGBZjS9lFfnzOUWCOx3xRES8alRNKUVpMgseCcfiwUZc1LEiV20otLA7S0vA9dLdsn0OH2yYyOFulKSLOEVKyzD2WXEselYsZSt7t5Onpa4CPL5WozdxHC3Pevnssvmld7z7CUVfJeydLcn6pL7zGiVEePvJZoM8Yl+ELohkSdJaRbLS2Sl8tKdYWK0thqQMSkD53qLhiUDfIsJdmQgNFUtKg6XY1PghY3CprFu2CZvlRjNyScvg8D5LkxIPlWYqBcbpSzzh8xC9iUAEoOJVmitH2xxKnOmvgqfCM0CQeoiwTnJhChNu+TWi+75nSTQulPEru+aJCqlZ6IiBkmFlNv8SYUwo5IpKEuny1LKOX98jSFBJKq6lgkvx+QRitKFFpLFSWbJJaOTD8mlZpYdL9BYQDlRTeClvGWZAnxnYkpe6TIyjyFwwQr0Xh0uAxeyS545nJLISVEYuhJfVCtcJVJKmoVx8lpJSeizUlrDzUMWs02uhRXU7tF3xLexmEFOJJSQUuUlF40NGUg9JFWQL8uDFrYJBSV13Ni6YyS5bCYpLO0UBMu3GYSSsFIn9yN0Wmkq3ReaS8H5-9zJiURA3fRSAimyllOLcsWWKPnRf6smBFIPd0MV5rOBJUBim9FdjLZSUPosJ+U4yy0lSpKWJnAPJROaA8tE5DayuJkTuzh6c6SpaFHvy3SVe-IAiaj0jaFYYAtoW0Qh9JXpS2Cl+OS6nkYwpweZOpUylqFLHAUsbFExVZS8VFEmLyHm9vitOXhSpglBFLkyW-FPTekpi9ylQTMF-jZksHTqHSt+hgvSCyWMfJWuRjipOlJWLH4Vz3UZeYrCu9Z3jCnwrmYrWae3s0UppgKxkUowtwJQZS-WlcpS8cX87D7+dPCnGF6zLraUeYvH6X7Cy05HtLdJk5mKOZUaU8OFblL3mnNIoixd5Cvhp6-yNLm8ArixZuS9OI25K8OaulL5hfrrZ5BzyKj9nHktXObzE8KlyMzxAWXktLhdeSyGFt5KAcU4QvsOcDivmhb0SXyVEQtDRd0S9w5wWQvyVlakLOdk8oAFrzzYcW6AsApYVEiVZoFLkcXa0pdVsmi+0F0FKgWVY4rwJTxihClyzK0AW7eShZa5igWx1tKFsUxTNpykks-2F+zLacWHMoCxT7SzY+qZKnpmYsvpheSyh-Ys2ymAV8UraaSwC07FD4wzEl++2YpVU05cldjz7sU8AvXJVv8ollzrLiNpubIEpbAk8XFCZziSl3ksuuQJk0YlOhyhvk4MsmJXBCmSlbSK5KWVEt-OWH3f85jLdO4XVXNlJmaBWAZTtyGyVKsqRhSqyzHFPey2yUwUudheCy2sh3ZKB-mW0s9hdbS0nFRrLtgX5Up1xckigx545KyYXBwophdOSxCqTOKl+l2ss8pXi8ybZ9zLptk4su5xe8i6yqfjybhn0Up5xR6y+llwlLxIURPhipbfsuKlUuLdylfSzb+coSr+F0nyy6Xv7OZpKJcn+FOm91cUYd01xXlSlom7bKqcUQIt2hbAi6rFkByPGFNAtM+SOC8z5F7z-6WQ0tQRc4SgCpFgyWqWO4tB2Xq8vbsruK5EU87ICJRjSyvFASKyEX3UtmBY9S+YFQCyXqUTUuJpTvS8PFQqLyaVOTUppYfS7ZlOwKu8XJkrokceFR24a1KuaomTSL0nTs5t5n7Kj0GlLOapXnimN59wKcZZF4uGYRdS+xxzgzYKlL0tupRq+VRFWbzRqWutABBa9Sg-FAqKj8UR4tZBbNSn6lYqLmnj-UoyJSqirhFq1L+8WW8JaSdYijBZ9OyoaVTgtERVWIzBFSNIEaW4gqobHRy-IWDHLJqkL0r8ReByrGlgSKoOU-Apg5X8CnlFm9LZWm8cvepfxylDlkeKhOXngt+pdbCC-FN9LlqV5oRCuWdU5KIzNKJmSP4qCuCe8z-FAty9UVc0sOWd-S2UFiVy7CWGDMFpUaiqr5MtyakVAErqRYDizllkDLJKXS0okyamyhCFMBKkIU+y35Xg4ShGpaDLlKkWgt+vlwszSlNnTBDIszOVZWOy+2FwLK4KUBkt4xVqy90FdbLMAUNsr7JeWAX3A6pTkxj6Mv6AIYyhVAxjLr1a3-xJhV2yhylsmKkyVost2xYOy-bF0DKiZk6YsL+b5SillzmyMwXPDH8eSeS0puhWK8wUJAs6aZGy1OlCDSY2WiUrfhXxcj+FngSMqnVgpWoWoSp2Z9YLiqn8vKbBcXSiJZjgTygUdcsMAGfSxzmJjLiHBYosUuZgyylphdMhwWcvO7pfLpA1F35SOgXObyzxcPSlTl4iLQ1jHHTk5WxienIQiSdOUr4vLxaSCljlPe8Y0lhEqoRbviyIllnLJqW6IqLeTNS76lDnKROXUvju5Tsioxl+PMnuVkxGVRYDSrIl6SLGaW4pxLRTpdJkkyaZLEnfgvWedXGbBZIDNcFkGjKUOfe8lK5UXK0rkxcoaJXFypolsTyHyUSUwmJRNy5QF06EuiUl9PfEb0Smw+yDLlaWDEqQJWB8wBs4lLHyVJspF5YRCovp4vKwxnr5wA+ZGirNl0aLbbkrEuMsqOS35lvzz+4WQXJTRTsStNF9DL2IXWkk4heCnTzpwyckaQtOIGKOY46RErrhKmngFIrRRkcncIzxLBsZ9JPMUR8HRPIqPyCJlJMt0OCpC+RlHYz-vkskrfua1040l7PycmVqMsfRQqSqJlS9ztGW+UPigQrIQFRf1yfzQ0DFi6EU8JjR0vJvGXPoAXRY3czH5xvybGWNMpUZRb8hPlrTKk+WL3ObqW4y+ElzUK1SVlMvpJW5CixlMULmSV73Oj5Rsc2Pl2TL7GVmksHRW0yzRls9SAbHFMvyOU2i++57fKioUhaP26RUcw7pHKyQSUPHN75X2i1n54TLw+z5MugxehM5Ul46L4MWeMvDqSwU4PlU-LOoVFqG6haCcu45i-LXxmV8s3RdXyq35O6KX0U94tnNPb8hHBlGKOJlzQrdwVA8xaFdGKBJk82I9JegS4CJ0zKsil9rLmZVVyhZl8FKCCU1svNhasy3slaFLWPFFEv8ZUvCmMlkmK9mVIspT+fhSy1lxzK2GmnMrnJQtchclApy1MVF8uGbn9Cw9ZEIi9aUPMqLJU8y8rFlfzt66GYt+xdty-5FDvjGiGrYqMBZsS6hlutKBFmgspYFfpUxZlgZK6uXOYoa5fRisnR3uhTJptcqWxY-IkclGkSBuWJku9pRgKvYZ2AqPoVkUpS5e70rgF-rLjgaBso64cGy4dJZUyUsVd+N4Jd3yqZ5m1yvplzbOjpSLCwXFIhKgnkrcqeGfx8r7FkbKfsUeLLoFXfs855FCCJKXgEpuRa+Swq5ArK0nkeHL-+SKygAFYrLDYVtws6xVKy9WljAq5NnPrL7hUmis3l5XKh4X4EvCFWNio2lSjyqTnTYv4FdCy8ylnKx2nmYUvheV08kzZ0mKDmXeAuYJVaypv+ftLLkUB0oPhcOyg8legrw+kGCsXOS5s0NlK5y3WUBUrFgSnC71l2LKucVrPNXJbkvR7FnFLtnl4bNPOVS887FouLrBV3-LKxRWS+LZVZL2WXgMo42ZLS4XlKXypiWqApmJaX0qjlWZTW4UEp3AGSpS-KJebKCfbfPMduUzM4tlkQrS2UVcvbJRWyg6FhwqlmUzIqQuXYCwnFbrxicUtcvwCcpEzzFzfL7tkdsp8xetikgFm2KQ4UsEpnJTays5lQ7LFBWJgp4eWYCiOlQGLJ2Vx0t8ea8i2OloVKF2UJ0okJWXCi8lKdKl2VrstE+eMKzdlCm8lCUGBJUJTWC49lXrM-4X7so3aWdyxQZe1DK6XkDIQxS3yoql-9iSqXPbIgZQGsgYJ1hKd95s8tsSfa0uqlu1LoaWNUqnxR28jPBrVKynGDAsA5Z1S4Dl-hKFEWBEv52aQihCp7HLfgWccqWyTK09Cpb1L+Rl70ormVAsquZi1LaaUh7JWpcDSgjlj8yiOXBvJy5W2HJwl5HLNXmUotZztRygvFWXQtOUyyN5FUm8-kVYHK+qXL0oGpRa8oQVw1Lp3nUHIlFbQcxDlYeLJHZzm1Q5WlvYTlVNLROV9PDgWa5y2LC3CKwgk9UXOcbRsZ-Flb9tRV4H2-ZViClxFOIKY45qirOpebs1GlluzGZZXUqCJV2Iv7Cv8zjOUUIvxpbIgwmlaPLnRUxEosuYq0-elnoqMOVOcpppdhy1JF5PKGaVh6X3eR-ibzlR7yRQWbMoqJZzS7UZZRKeaVKgsqJfzS5V5ADKU9nRcuAZaqCvnlYDKBeWUiucFSDiiAlfLLwcXvkoQZR0it5ZdeyPlly8tVpcgSjYVPSNFWXrEpK5aWU0ZFNzLVWVHCu4xZVyjslxlKxhkXCpIJWGSxZFNwqbaWLwvkWbX8Lo52fKVuJFIGo0dLyM1lrwq0BVbYoKFSREooV7BKShXXIq4JezinglXbTKKX-NIhFcVVGdlXHyYgXusuYmIuy6v5pZLSsUS4sTOeWC9dlshLkRXiDKSpVgkvOlsYjy6U15iPZSdyhT5l3LCsnXcp3aeUCzPljNybxVfryr0PeK4XQL3LqRVvcsuoZ3S5oFv9KaqV7oNRBZni9V5MNKZwWUcvf2J5EJ5ofoROVB55DVtCaKxMVmNzmUUpisFFaK0kDxMHSpuyBfPrxbmKyUVVnLpRUCctbxcq0i8F1L5CJWBwl5jDnyiBIefL65TkSsvxZ3seZZ5qLFlkd9wkmkbkTiVPBor8hfdEkKD2K69591SP6U95O5pSFyoWlYXL2eXvsqqRUOHUhZ1qKxaWQQsueTmQp8l-NC-+luCuSedAS9NlmtzZxUoQs9RagyoYl+XLsIUTCuS2aOK7llj4jxKn1YvcFRLy4uRUuMw9wLEvbFvwvSuRsaLTaXxouYFQqysqJjrjU0WbfK6wmisj25hxKs0UsMrfIl-IgHwWISYrTqvwoqUl8G4lwjK7iXlJ0v2bqE3hllnhpIXi1Nh+ajk1vlkDCQ+V-ErkZUl0wElkfKu+UX8vfuZky9dFK-LTflr8sQPJEyuvlRXSd2pj8ry0VeKrPliYAfqDZgGzAPDgNaAKQcLz4RQK1JQOC5bC+JLyoVGkomlXhi1RlEJLYTnkkuH5f103zxsTKVjl78qQxRHUvaVPjKf0UymjExZIyzO5iULl+V3otX5S0y2-lC9ybfkAyLRnktK12Fn6K3vnfou1JScmFJlc-LbjnLooaZThi06VoTKUoUOMsulUPy5Pl9fLYMUqkpTWQ8K9d5hfKo6lVMs++TUy3Ulz9zl3ajSvhlSdK5OpcfL++W5MsH5bXywGVd8CoNjWkq8VraSp35ql0tT6Oko-5UMyr-lbazVoV4nPWhZ6S1jF-vyUHnkqKD+SAKiAF3ArauVnCv4xTqywTFZlK5sVpCrj+fCynZld0LSPkMEvI+c+K94Vr4qd-LvipIpTgKhQVeAqxdHqYv3WbMUjh5+ZLohXB0rqMRQKkYVydLqBXwiqTOf9i5hu1QtG-mekqoZQm6Mrl+wrzZV7ip3FdjimIVuOKpsW0rKgFU1ymAVZ4q4WUFtIRZcTCsclvmLzWV5CtRZT-Ur4VcgrQsUGHPR3jlMtnseLLaIaxYpzhd0Kk85uzyEibJYoP+ali+5F85zHkWGCovhcYKgXFO-ShcUPDIsFaxcqwVglKbBV2yrglYiKzOlHLLlYUxSppKT5K8TJ4zT-JVTivTKYgy3cBrWKFLS-kqUpbneNYVz6TCnnVCzj7EMi0qJdnSgb6iyrVZSCy32V+aSIBU-62IJfMik8VZBLWPGRcpWRU-UggFhyL14XhgqG5dIKkblA7LyInnMqTlWfCoEVTrL66z9CtMFQxSp0pG5ylnk+bJWeROytoVuF8sNkZyrZhRoKp9a-QrzyVQSteZVGyozF9gr4JXpAvFpaASrll7cqeWVb9z8lfgygKV04q5QWZsrQhdmy5xpBTz1oYfqwBcdPK92VTZKKBUTYrK2VNAZAVXsrThWdkvOFchS+wFazLUhV3eENRdvK+UVl7LbKU9PKjlU+Ki1lL4qZBVzXOZxbgK5NlFsqQ8HAwtZibHCqilEVStZlgitvlfOy8CVUIrvWXWypeZVFSkWJMIrRhVssublT8MxQl27K0RW7stBRTiK-IFcnzawWvXKLpbhKv-ZhIredHEiseFdeyvXFkCLpXkQHKpFXUC97ZNhK6RWyHOQRX7kxTlIiKXCU-suB2X+y3V57VLuRWpzNNFaMCvTlFeLLRWscoi3rv8qd57TyHRVzvO6cTJK8L5MoqDEWKSp3lUNpJalQVzlRVwgsOBcZpPhFJwKtqUfsuZacyKoHl4sizWn+2WPWAPMwvFMiL6OXuKvdxbDyz3FN1KEeXmIy3xcLs9el+4LUeXSSvR5dEi3HZtnLBOXY8vbxTtkzvFpPKdJVmIriVbW8gfF6uy-hQQ0uTZrYqr9lscyHFUz4vU5bGK03ZBIKX5kefPkRaB0gUVJCKRJV3Usi3naKgJVtrz30HB4uqPFKK0JVckqT8XocpkFSSKxUVMIL6aX+cobyUfIqysXnLzP7CgpZdgzy9oVkSTmeUGy18CQ5K+kVI+SueXKgvstAOKtyV8XKW5UNIvAVdtItWFHjsJxVQEp7lVXsmcVfRKZeVdIpNBVYc8-uEUrlxVhyyK5ZbCrSlGCrdKVzyu9leqyghVPAqpZX1cqPFWvKq4V4ZLC9QiCv9BStKoiVa0rveybSvLpMcknIV0crHKX5CuYVeiy1hV+sr2FW0DO8pQCK4uVM2yTsUNCquGQty2dlS3LvkEiKvDZd8ijblDcr06XQINkVYhK+XFB3LJBkoSoxFVhKjTKmiqC6VIOzxFZJcs7cwCKM+UEqpUlTeK9aV6UwtpVRCAWuLUCu9lVErlLnlUpM+cOC+SlLWS2qkc8s1FSrpVJVSnL7FVRisc+ctY8LKt8kUbn71DfpYWKhwZ0yqbLlr4rTFRdIwBxSPLQkXmcu45Qhy7elLor1Y4NKvklX7smQVPBVrxVEqvSmCSq1QwZKqKxW30qCRvfSpZZzYtL5SNpgdVdzcp1VnPLaiUtis-pbZKq95dWUb3mFiK7FWaqiyVBars9n9itz2YOKnXaw4rJhVtyp+Ve0S3ll6vL+WVJStXyVLyzr58BLZeVhSvl5cjkyKVNaropXK8umFUoCtXlIYyNeWV7ItudrywmpJDKzOl5JOhVYLndBVGzS2BVQ2JRWZO4crKMby1sHsBLAJvw8TnqxTZWklErJ95d6rV4ly7LLoXVoo6lRWi-3lOnRQ1BB8vp+Ufy5SF-xL2xmksqBJVj88mVUpLEZUykoHGX9K7dFAMqgoXJlOLuToyvI5y0qJ4GCSk9+hzcH65L4ptwlPSqcoS9KyGVqnkjpXpdJ7RU0y99VKMrhoVoyvmlSeMkwGIMrv1ou0p+SaExK9VBUKb1WSFM75YBi-clPkKr+Xx8oulchqumV36ruwnbGKxlb8onaVSPDE7lGfOn5VFoscJI0qiNUPIor5d9K0DF96KkNWEYso1buiou5eTI87YVZIETG7S4YRu0rINUECo++ZcckiZn3Sz+VwyuI1bYy0jV1Mqb+WfquJ+ffywTVdvzWJkO-PYmcMBPplEDzDiLNrOGZbA8qOE7pK1WECyqmZd6SoAVSKquMU+yo1ZeAK-2VEfzkhV6sqEFT4Sx8Zo-zboUqqToVS8KiclPbKpyUM4tYJTrKjFl43LMSH4CvxlWw8k2VWmLcyVTctzJWIqqU5tsrIJWynO4uTIq-rBK4qmBVTyoXVZuKrhV24rbNUoqpOFWiqohVhaSBMVnQtmxW5imZq+MLbaXioqyFfFM8lVDCqY5XoCuPla5S2lVgdL6VVLksixeDMxnl34UCWWZytUvjnKwyRWgr85U6Cr-FerM9oRbKrfNx84p1mSYKiuVZgrhcU8qtrlRGyoYV3TTKBWsssqxfYKpXlQvKoGUzCpTZa0i9LlgUrf-lFAwHlaVRXUZjjTJWWjyuUyQbyymeoQq4YUjwq2JVlq5slOCqMCWjwollZqy9FVSFLitUoUugFTCy6YAcnhByU6POwpdkK+MlyLKmGm9soC1Z8K0-CaZLPxWcErKFYCKxTVwIrAJXmpTexSn7D7FtLLJ2pNCtdKUf02x5lkTrlXvys6FT1q57FgjFXsU-yoipQ-CiRVaMz3mXJatW1UiK4QqgvLP3mDqvVhXgytLlBDLIcX6iqWFX+ShZpcOKCuVEEo0pXCq9cVHeyhsXTcr0yZwK8vc8Qrq2WOasc4YHK9eVVtLvtW3Cs6ibjIdElP0AHMmA6tQFYwqzWV1KrRuWnyp+Fbgy0v5+Lz7tUOsvdFHNyowVHKqQJUhUrAlQjqiCVq5SkgWJaq4ufecynVwqrrZlbsr+GVfY7IFX3LcgUqKqeuZhKjKlauKZVXoSpX4ToqxtpImqm6WK6oolWYqjulwr88UXxMKLVX-SiLl21LUmH1UptxSyKg6lbEqYoIXZPYSe4CV1wrKxL1ijZIKVd1SpjlvVK7Lk+Kp7EZmK4JF2YqUKk0IpAWQyC-MVU1KXVWVF1DVafimQVAersNVB6u0leNC4uJSarBDmGPV0NjniNPVKWIbsm6op-BWkMt9lSezWeXf4sH1fiM0tVdbEx8nVfN55e8q-nl1OqRxUDqs21UOqrfZ0CrGdWwKt7lcCq6XlXXywVUq0ohVYtvKFVNZCDBGriosxbzq-5l-OqfKWC6oVZVJijgV9RTZkWYqtDJdiq08VpaxZhkXiuVVYBqy8mGRBOwV03Mx9I+K3zVbwqQdUfCv7ZU1qsblLOLVeVb7O4JV3svXV1ZiqhWn-PDOTSy+oVfCrb4VzauKxfFqq-Zm3K9GlAKqblRuy+3VKIqFFWJ0PRFcdyz3V6hL5VWCvPcGKeypwu57LabmEF3f1W-AT-VssQpxnasUMVbey43FeqqPAnaDMayc+y41Vo4LR9UW4pSVXHqvalCerYaVsirJ5PIjbe674dkoh0jOz1ZdSopVHqqVZEcosGpWvSvcFnZIpJVOisDVQWK8Su0fFtlUJEvDVdQSlCswGraDVA8DpyW8Q+NVforE1XucoMla-XM3iohriGbiGr71Yzy38Fpqqvyn5qon1a9ks3FDhro9XjTWqRdPq0WlHyqopWagqmFYvq+nV0lKdtVM6oy5W6irLlN29zVWri131YlXffVvqKnBUL6uS5VrqmWl0MV4GXr6ojRZOqrw5oXCYxlZStxnDlKjLVtnTMFVQUo2+XQymUJzYshQXrqrKCPTUzPVgBSgwjAFJqNcItdqV28BOpUPErQ1EIyvhlIjK61njL1zgbkMPYpE-KooX4atD5Xeq375EfLFGXHSpfVZTKvvlzTLeNXqMo35SRi5o5pkL3GWtHnRRc9osIppxz8oU4kv6lbItWDVgTLwZUXhLuSW+qxCZ0xrE+VzSvplcDIr45DfK-1VRdJUGeWKvGVgRTfGUgpPelV2i9JlyjKuNVVQoQxPUc7kl6MqFpV8ksWNYJUAPIuGqNjUDGv+AtDKx9VZfKKhWs-IQ1YcagflZJKUNWnGr1WaRisEZ-JKHjU3Gog1eGEqDVB0qg6y1Mp6hfUyxTVnGrX1UmkpU1eRqvjVJxqqNUm3KROdpq5-lPTKqMUOku4mYMyyvALpLloWjMt5lQg8sIVhJyrNWB-JU2fPK6rlhlLCFUHitwee9q0hVn2ryFXS6qbFRkKkBFiArdmVJ-KORbkKylVscrWelAGo11SFq2ERUxSjZXCnIF1Wd3MU5-wrAWUssv0xaPSq3VKQLX4WiPPxxT8yhNFD+TTeUG5FnlZya5FVC8r7NWOYsQpawTVeV9+qo4TXCtLWKHKoclYgqINm1at-1RrK--VWsrhinxyv9pXrKlrVoBqV-nbnNaFVFi3LhGzy1BX9pK-lRKCEllLkTeYX4EIeRXDq03VdjUJtWLcpR1afspA1a3LHJn-ytsFedcwVV0giQFUeSv9RUr-byVkCqQkEJSu7lR4KgqimD8RNk+Cp-Je1i4eVTYMztWQDPHlT2LSAF+RrSuWIqqtNblqm01qKrJZWFasaIRLqh-VG8q4jZbysq1YTC3eV3mqJrl1atlNQ1quOV4OrbWVKmsCNdwq-8VmWKhFUI6pvldNqu+VnmznSmbnJBmarNTHVNGTOtVdEOjNdDM2M1SfsXWUDt1-lTbKq-Z+ZrhPkYGpMxXbqpLZfhq61VfsIbVVAq-5Vb5KazVtqSOpYpStKVeTzWzW0zIu1caawwFXZqNxUAsq3FeWyvs13Jrr9V69KLvM5q0rV+rKRTXNso0mREMztl9CrvTUq6t9NWrqk+VdMSz5Uq3Ji1UyqmbljrLWVUIGqASQIqnc1m5q2Ibm6slOa1K8uGcLTG5XPmqwNay8iT5OdLndVK4sINady7EVaEqD2VoY14tVYE2VVOVK-dU7ZNkuQYqg5WZhLsUUmKpgRcwayql9RiR9XhcrH1bwapkVVqrIxWHUsjwVYMhmpoFT9YVjVOr1VMqkDl5orvPlkgtKVZviovVfuKS9UzvLL1ZjsyJFtSrD8UxIrJpXZyppV0eLrQ7iWtgWZW8mJVbnK1UX-BPiGdYMnS1g8q9LUv4sKRQV84LlThqy+LGouqpebi8r5HhqXJWAEpn1UOKufVtaqEjUuCsdRd+axKVmvLZiV9ys6RfXsnfVGELIVU2HM51Yfq2FVa4q-mU9DKwJQC83s1rZLjhVVsv3FTgw6l2jpqLaWS6sbZdMAVjEeKqZVoKopWNf3U8mpD0L1ZU4Wv81QAaoilQWrmtWlCt+Feq4rU10FqYdXJmqvlRx8o3VWYLQJVjavjpdXKkJ598LGWVwiv1NXLC2Nl2Mys6X8XLFVXbMimRFhd5PnSquINUp80g13ur+LULNUiWeQMxyFnVr92nK0L0+eSKqBFZVKrCXmKtpFYpaxyV7hr+lVkcojFUMqm1VOj1BQmXGmevq4q7TlkhrGOViNmY5QZyq0VKeTV6WwdMqVUoa6pVKhqfWhBqvWyY5axpVFNKtDUoZOutT7BVY1jZDfRWeWrvpWYak5VC1itLVw9DECUPnCHZ-BypDmBctbFV-SsK1oakHlVWKqOWULSzw1rkrvDWz6tfNUDipLlKVrodWwMpSNWmyuBVsBL5Okdqu31QuK6I10SSsIUjEoS5a3K5K1Y4rXBVpWurNS2q6ZpdZqMjVRou8Ofry9s1kdkjeWmmoOKRBSktlWCrUxnI+JtCJcSqai8EiF7KYOA5qQXiLmpaoSfbrW0jLRaeq2tFJ5AveVXuPaNc1KrFhbxLxGUlCMflV8S3Y1jGqH2VzjDD5UNKhRlEpLNIUvGvxNVTKqY10Jr5SUkmoE1cFCsdFSJrZFp7Iputbmsz4lr3zI6l3GtelZ3aUvlBpLy+UIyomNVNK4epM0r2hizGphJcxM26VtGr4MV-HNRNbuE9E1TGrfjmEapxNRxqnO1+xqCTXh2pplTCa-jVGmqY7VvorulUYUvSRldrRunF8vTRiCatjV9dqi5V4mtztT9K6aVH6q8mWBQujtT+qoTVGGr8KkomoP5deqge1j9ziZWG-NJlexq0e1jdqSUkHGu2OUcamvlUdqO7Vz2q01V0ynTVL-K9NXgPJyKSiQN35bKiBBVmas7Wddqv359ryA-k7Qt9JWLK+GJYAq7TW8CtqiSOa501OKrKlltWoQFbg2JAVUpr95UyYtwpMNyxc1eRCIdVBmpGtQbKlh5UmrfoWCKP+hWYs4i12prnmUoGr1NUxaws1c7TTMUdmtrJX3g3BVrAq7tXYKov1YFM+C1yjy+BV36sataOaqXVNOCltWy6qnNeHKzW1UrDZzXYWvq1UwqxrVQ1rgDVsKpDNVX4481e5yVBWtt3PNT7fS81XMK85VEbLJZUmaouVKZqFrWgirgNUnCqLJ2ZqVrVUCvvNQKqp81DsrWLUv-I5tf4axI1rWrkjVzZTUBXtq5rF16SppmAAv8FSsK3KJwFrCtnq2pMEYKUnnVpVqILkWmvaITZqqq1u4r8tWDmr5NQO8Bq19bKmrXNcs5yN7Cl-VVWr-tWmspQFYwSzh1quruHUBmuKFXA6r8V3NrSLX66oFhTmC7c1-0yZtX3yu7sRwC27FygrmYUBso-lYSyn05+kC9nnXmrv6cTq1a1MsL1rV-IocFeWC9bVtOqAjV-KqbVZOK381TelFhVyZL-vira1YVd4Vc2UH6tyNdzqkq1JvKIhUuOshscAKrk1oAqauUvaqHNeC8pC1csqytULgA1GUA6olp5Yqf9Xdsr-1f1av01mVR8LXepMItXVi8A103LIDXIlP8pRRa6dlVFq0nW7moKxWISngZoiqJ2mk6qLBXFqja1O3LywWAoqMCcCizi1e7K+LWyfLSQV-sr3Vx1qXZkV0sutboqjC1klr9PnSWsNxQaqkV+LuqX2U90u4NdFaz61lqq7FXqWqT1WumXy12lruWlmXMCtbUswphhlqZlUWivz1aZa04J5lra8WKGrGpf6qreliNq1DUYupS3poag+l4arAXWN9xw5bpKv-FYelkXUmXP8tUa0q6FzyrTWm9zOptXmq4fVihzHlXAQqZtbFapvioDLq1WJWv7VRtq-R1-DrttVwMr5tWkagW1boyPUUXMLQhVuHWVcParZ1U2IDoEJQyoXVOlLF1UjOutNXBaxeVYLKxdVEEr-tQ+YAB1ZBQFnUujA6tVja-upJpq2HU04rnNYfKpyleFqFTUEWs11QY6kdlSYKDhVrmpG1ZSykl56ZrOVWZmspRio6r5FYTyfkWVOpEpfQK3blY7Ds6W7WvwNfUEqVV141S6XvOsbBWQapMRrYLKRjLGptdfu0k01HBUdVXMGtD1bta8PVDCTI9X0SoZFf9y0lF8er0lXB5OyYYSoVk6mqkbGknFyA5fxKl4FyYrpDXXUuCJeFvRHlUP9YbXEuvCRTxyuy1fHKHLVuiqctWja6l1GNqE7XZuqTtbjos2R4nKyeVeWuyJaFc2sRNp1SbVq7wmVTfinNVNkrQrW8utcNXksmF1qIShXUF6UGyu5K+NlOVywCUy2tStY06gFVzTrLsptqrgJUB8j0Zyrrt8kK8sPwiwapW5sUqeMG+SrltTAqwFV46qFaWRjMyNdGM87e4HzbLZaurylTPK9ohtDLpQnRo0NtZcEwY4MLiibFgATrde4i4756GxZzoe8vttQxa1o1jRrk4DNGrdtRLUpNJ5TLXIV9SqBNX7aoY1itSRjVB2qUZVPc5TVLdrVNXT2rv5QUy-h1v6q0+X4cKzdREo211H0qJNVomqk1fcarY1mdr4oXgmrZJbR6xDVEdqImVF2pcZVlCi41rHrxn4V2uXtXhq1e1jPz4BXM-MNJeMapu1YdrRPWt2sjtRJ6yklMTKy7Wtgn+NX0a9qFpHqoZXi-PB0TDKsqFcGqgmUgYreNcbhD41V0qvjVoatQ9oN0pe1XtrU7XvfL49SEU9e1GGK-MjWMqE9SRq141g0KiTUzGpntcfa6jVp9qpoXdMpmhQfU-TV19qeJmf8vd+SZq+E+jGK+ZXMYsmZVJwF+1wsqJgJuOuIdVwKr+1fsr7TUGZNNddkwF01SeRLXXbMolNSrKmc1DrqOHXzmq4ddA67y0sDr5BXBmtC1YbKpB1GmLItWX5zQdbs62LV1zqmWWAOLudVU64BVsltb9JKLDA9Qiq3V1OXrHtV4KvGxRfqhC1KjySFWXCv-tY-quMkv2rRBVLjJq1UrqiJ1dXqonUNet13E16xOVKtyWhU2MrdvmxSqGZT2Ks5UvYtEaaOMS1gg2rmhX7Oq8ebwqpqZ7Kr+2mBuvgNc96g2ZFzqaXk5msipf16xh15OqbdUyArEpfeyvR1XNrRrVVmp-dTe6-BmwrLVTG0tzZ1UBarp1qlL1XUjPVVUXKy+FVmWqoLXZapgte46uzVA5qJnXeOu1ZcrxXVlyFqhBW6-0NNC2yi9hw5IwnVDnKwtSs6n01azqXXU8OsVNSAarbV47KucXTWt7biU6+0psoV8sUUjTR1Yf01DZ4ZqOtXY6qjNfk6nrV4jqC4Vc+qudSbMsslzLLMHX3OqjdTU6kH175qWp4jfKldRrCmV1u2r+bXRvNZ1c2awB+dlZ1hU9OtWrMU0cb1GPqz9UkWvIdb3smq1RlK6rUYDOmdWQq+WVczrKFWTmvCGUs68J1vVrInW4WuidUua74VK5qsVE-iogNTI647Fo2qjnW84uAlXNak3V8jqPkUhuoGFXXKxbV1+zo2VU6sV9Yi0p516L4OLVHcoTddxausFglq7AnnWuKOmda4hJSqrSw60utorsC617lhbq2DVyvI4NZ2KqPVylrYXV8GrSVRG81iVeorLBnAVL8tai63S1bmrJlV+ErNFdi64y18PKN8X4usWVXjS+0VKyqhxFrKo4ZBsqkEFWyrixU48q9Fa76oe5bSqW9VWyO1abu8jzlerS9ZQQ5AiuQFarv1G7rgrVSgu3dQBC2wl71q6-UHurcSV4a491Phq+1VvmultR+6nTpy+rv3Wr6t-dVry-912Vr5xVdqsXFS+60C1YyiQcim+oKNT2anAlozrxZX5eqXlca67KVxXqBVCletCseV6l3B7HqZXqceuq9Z7SlFlC5r5TVM+rddX769LZPXqSLUPeqd0XNE-JpZ-zFHXzWtD9ZCKpa1ksKynVqOtfzho6pP11TqU-V7csSpen65Klkqqs-VHWpz9QVk4S1Dvdk3VCWp91V2dXKl6dg4A11KIQDaSKhBxD1rjFWguuetfJakOZpbqorWVIu12XC6wZVFHKW-VyRGXdYHkVd1ziFybXd+oIOR4q3PVi9KIbUF6sl6XKPcSVnIzJJXw2vneSEq6f1IaqqXUlipkFZjajj1ObqdEEeWr2BVWKo5Vt+K3CVt+pAKKoGvzi6ga9-X5fIP9RLc2m1zldj-X8upyGRy64WlIDKq1Xc+XiNRK6sH1SRrUuXBGrX1UCqoKVIKqt9U5WpFtXlavfVBVre1Viupv9VEGi913NqIfVP+qh9V7LQqugFr05bX5LtuVbFPNRaPqT9VlWsgpRlkqD1MY0D7Hj0pzCBVKwAJDSSEoTbqo3Yruq+lUl3zMPUtGoLtG0au21-DLQLGPfO6Nc98tSpRnqGSUmevcUeR6tO5bKyqPVjGoyZePa7jVv0qD7X-SvU1Ux6mYVLHq8GHp8srsOtEcrpK64tYgAmvMZYp6yxlOyQ-PVjSpj5aHayY1mnr6PW0yqPtRsGpfVjMqBukL2pp9RfS+zJB2SJg1t8pODR3y5T15wbn1WLBvU9dcGqE1WnrxPWheoeDbhyrYB3dqM-H0aoiMXKsgmVi6Kh7WjGqs9d7amz1QXrWwm-3M+Nahq235VxiXg2YWreDRiSj4NYMr3PUQyoxNSCkrE18mqF+X-BpDtUsG2z1CfMaoUOeqxDUDKgR0T-KhjzRevEmbF6jE5t9rfwk8ysEmal68BO6XqQIltyFftag89+1QAbP7XjOoc1YV6pzVNDq-HV0OuatVMcdl1VCqcGxwaKq9bhSilVTrqqVXe+pgdcualn1ypq3pnANLe4Rg6vMldzLPZXa6tHZaaG1dlgDCd64yEuLNV8MhU5D5DQ8h-+u7NZN6yq1uXrhdXPaslDT-agOV9vqhTWO+sHcIdqGANqyLqtWIspp9T5qun1fVrIwL3TKCxZs6sYp2zrMznHev89biy7gFqgqxfVOPMKdQGYxkK8ZqKpm6CouDRtcvANh5KZrWveuN1eCK1M1B8NcwWWCuQNVh62MBODrNHUZ0u0dbU6h2WbRKg0UdErF5c2qjK1CwqlbUHar1hYPKps1JQb39Yc6rUpSj6zmYTobILXm+qNDQ9qm7VrCARdW1WqrVj46iANUwycVXPuCCdVGSzIVoTrLpnLOsG5ZA6o+Ve3rp8IHerjDViynAN1UynvU8fNSdVobXn1jQqmKXo6sF9Sd61+V0WKcdXZwou9fFisgafWq+hVS+t5VWG6+uVEbrYqWYGoQlVkG3R1KvrXolxSq-dVe6n81CtrA2lxlwQVfekpBVAFLghVDhq2FcVypx10Hzag0VWsADfq6sZ1PJqCtUE+snhTLKkrVMzqULUKhsspcp64yYWGrL6XVZPd9RvCjUNcpr5+nq6vQDbqG1c1nrrxrVY+smtbI6jn1ShjCA2R+uIDcIq0gNidLltW6msYtfRaob1P4bbQ3bWv25ZX6w7ljAaCDVu6vBRR7qqSNF3K03VKDN4DQyNEiN7wbHwnB6t1VRX64z54LqLRFvWqCDdpcmxVX1rRZEKBrhpWumFPVLLTu9XbuNa6lnqlt1hCKjLUuDIH9SES6YFBLrt8VEuq45f26gNVZLqq9XqGv0RSu8uUVeIbumCkRr+SUv619Fo7CQg1h6VMjUDucyNw2TiLS3ZPkOeCEnwNZbqivn83LKRXAc6QNv+Kko390oAJcK68INrmMWiU5Brv9efKruVkPqwI09EvnFsFKxV1ZwKpaHhSoyDcj6h0NBLwqg2IRvNNc--Vx1robpvVTho9Dd-a17VqHyZQ2Ncv8dcHKjvoz+qVw1JEsVIPsGoFghwavTXhhs99Qz6rUNjXqdQ18OtZ9Qyqx5lZbLmI3B+r9dQQGsuVRHrlzHnhsOuTH62814iq-vUJ+sAVdQG4b1FOq5cXyKsd1bvI151yiqU3Xu6oKBYm6ulS8kaCRX-OsbaTooShOx0BYlElvDUjQW6mS1RuLkMQ0ivqgTpGhm1f3LGJUA8uYlQIa5v1xkb51K9xzoPANkt0MUai9EWaBsKVZ4quHluga8XWhEp7dS5G8UVQSrP0FT+ubxTP62UVhiKujSvRps6HFqXGh0ILMiULuop5WFGj50gRQYY3NgzhjVcqt+VIHTblXrLPuVYBCghZioLYo0ZRpFpZf6tm1OjrEuWg+tyDeD6lfVcQbn-WZWo31e2qh91qELiUXPurVdRgyyINdTrJXXzRqCNZr6kI1JjqiGVk+sA9aQywzhNUbyI7yrXqjQM6hGFutqijWFSpKNdGjMI5RFpehAtBr-yedY-eoy01ajXyrDtjQ0ak9VTRrPeWCMpw9SqAPD1uRyrjVuNLWNUKSxJlUwa8lEzBrUhfu0pENOxriQ17Gt3tc3am4NwXrjjU6eqtJany7YN9lD3o1l1OV5ifS0g4-TINpUr1LSUEcGke5AcbGumeQrJlbiane1fYy97UkkqntXcGuONHTLS7U78uImXJ6tz1z0rePXp2qZJb8GqPluYaD7mBevBJeiGrn5sJrSTW93Jo1TXG2O54waiQ0NxvC1Z561TyiIb5g3IhvDjcEy9QppcawmXlxrbtfcGzfl5xrMZUDxpALnXGlO1I8a07XQauzWd56uplT6qi40UysBDXna4DFBdq3kCVxq0ZWRilkNsIEh76ACqvtZyGozV3MrAyQP2p9+X-y5+1QoasvVH1JajZOGvL1EoaOo2TOt-tT6GoOVX2qCI2KyrDlcrKrzVaobHXVbhudddNG-b1s0a6VUSoO56aqagv55+qNTXofB11VbKvr1Vfyaw1HRqEjSN619JBYRnZVvxvApbdqzH192rLfWVspy1ZhG231XZLuo0CCqgDcbstb1N0Lgw0RyqIBbT6zcNR6jtw2oBpidR+KuJ1UOrRrUJhrbjY7PP1luTqUw246sfDRL6lJmkjqeYW7ktQoZfK8i1H3r+FXsRpLDVH68WF3EboRU6mthFRU63BNL5qaA1rauV9bf6iBVQEbO5UFXPlte2GyXlLJT8zkNmraxSv4vsNkmyBw06xo9tW+k-WNLfSkI1GxuwJdfqih1hrraynCnV8dT1GuUNATrGCiGsvNOdOaqBNtXrKI0oBuojTGG0bZ8DqPXXlCuETfwSmi1ZYbTw15Yo82XE5fn1W5zLDa+sqx1YzG0G+ojqVL5SJpwSkTqhllFAbB54CRsjdfom6gNDYbWVZNhufJV+akCN6Vqx1Uv+s4NVAmLQF9ibH0k2OpQVd2LFH1xkDC2U7Cp1tXsKvW13rrqE1uhp0ArN6kbFoAapQ3i6qATb1GkBNHfQ0LVQZJL9ewmsMNnCaEdFURqG2TSq3h1iCalY1eUsWjSMmhJNCiaQ-VKJoUdetGudlU7KwqU7RvIDVec-aNaBqPhnCRp22Qr6isFZ0aXnUZ+oNyXdGqlSBfrU3VfJqu2UX61Vpbvqb2Vt0oHuhpGj7l7BqjVU1+oSje0C4GNlbr+DXVutcJUZcrS1LLqO-U7+t2CdZGt1VLKLUxWyGsR2fIagt8-iqRdlhIqDxQO6yvVGPLpqUTiPBBb5GqCIi-rm9XBRtIqQIcwm1SNI3A1IpsSGWi63f16UbN3XMxtH7ju6yK1bhrT-UKjOZtXFa1m1CVr2bX8xoAjSDk+pNlZrhY0qxviDX+6rK1ZUbsuUx6paQaLalTpLb5CrXHINqKCOGvnV5Vq2-lTep-je6GkANRrrpk0mutmTYEmvqNqyzAw2DMGTjVBM1ONTEJWCoZxtcjRtwJp2mFrVk1SCtgTTuG4vxCCaWvWPBsLJSHSpiNzKqJ2WsRq8iSomwRVFyaSA1feqKxT96knVtyaqA16JuOjYD6hKlzzrkJX2zIOteoqpN1Mkbro1P2JwlewGj2ZolqidmWpuDWdam5EltzFwUSZxvmhY6moF1IgbzCUgpu1Dq+UiF1rSaoXVKWp4NfX61S18LqfrUaWswfjgcx3F6QS4oTcIIgqWimrF17qqO3WeqplHiYon1VAeKCU3wctJddDKJG1fSyUbW16p2VShk0aNrGr8WZpxttTdrKEtNbuCy010usrFRTG6sV6qKV-xiHJp6vXI52oG-iGY13hqZjUUighZ-gbyVaBBsBjRzGyr53PKK1VgQsFTaK64VNUtq8o3GJs-daYmnm1Rjr5hWWJteWUkGoW1KQaP-VKprNBap02w5ktqvlWc2sFjTEGwqNBQbio2CsrN8jryxBVevKQOY5GuN9Zeq1xNPCz3E1DJuNjRbyoqVZsaibWJ1AqNdyadmp8WRhWiW2oeUdbakL2kkLBg0dGvm+I7apQw+6qBx6vyJAYboy-nYwwwc41nos2NQc8IONHaKLPVPGrDWWp6yONGnrgQ23BsXjRfGkfljAS8OHjPzzTTvcgtNLnRV02u2nXTYRwpU5txqPPVNxsOlQJ68-lVIaaPUdxvOlV3GiDFPcbZ7Xheop2riGylNHgLPg0keu+DW9Kuu1B8aG7VHxuEzUCG-e1Ynr1+VghuXjVD85e5cdqvVlDxrUzSSGmu12EoJ43z8s+lRCakT1omaY42H2okzTdKxE1vxra7Xa-L7tXeM6zNx-LcNCn8v1JYJ6xJNwnq9M1V8vCzWsGnn54IbJUlMyqcPNNC2+NM+p0TlNrP+UcZq++1YzLt6kTMos1Rl6j+N7GLRQ1oRuADX-Ggr1XobpQ2LeuPFSam+ZN48ZzU2R5RK0ZKa+6F0pr1Q0wJs1DW6mgyJCcr9w2qYra9eFq5B1yxMuvXaYqwDUaGwb1UhK3AqwStwdXX8tTeBSTt1gaptP1Vqmu2FnjrWo2-xowjV462hNWMLjU3LerHNSd8irVwTrmHWsJtYdT1aiiNI2aNk3cnNddVs69116vrXTnpwtTlcmGkR1qYaNyXphvT8WE3GRNO5LgP7TPKOTatG2A1ZyauVWiRzotSDCrB15Sa4c1PJtjTbLi091EtLRU3oBw7lTAy-INIsbCg1qqxh9Tekix18PqQAVdJrABWbCtVNF7Qds01Bo8TShGrxNVvrRk34+tOzYT6+R2xPq8I3iYwLCMuGin1RiYNvXrhvIjQfKp7NUSbNk00RrezRgGtVxiTqoDX5hsiBVea2oVyOr3vU8fMyTYeazkBiYbTvVpyq9un9moNlAObmmlazRKTfCKwkp0abtHXI5vVyRBmu1FUGb8o1EWslTbzarX1crqdfVtOv+icAC-sNQQrVU3oZvgjY46g2NuwqhnX8LMazbBa9CNlDrEhW2Ao6zViqi7N9Dqrs0LwsGjdcaqlNoYb2HUTRp29V76sbN7DTffV0Rv99T4zUIFOYbwc0G6tLlbNa4KlqibOI1m6quTaUmm5Na1rdE365vwTSdG+NNafq43VKKtQlVwGvP1JXo001V5txFawGk3Jals-k0L+oszdqqqS15frvo1guuLdQ+0hBFrQLguU-bOhTePiqt1TfqR6VxTWZdU0Y5FNbLqNbLQ8rESWDavPVXuLUY2ORuH9dByyy1gSrbgmmBsHddZy4d10j13RUvBKsDQum5ZN+scTEXtKuvxelGynlrfrKKlb+sNaZdUOAVHLr2U0XptbiVemmZhAMbfuV3psAZeWq9Q5YQb4rUvpr5jW+mhWN0Qb4k1mJqKjRYm5KVd7rBbWSxtClZ6MvLl1UajfU0wNvWJTm5x1TUbhnU6ptiFYbS9qNrWbOo0ct3nDcacxcNk-Fes1Hl0ODa+QBgkK6ai02CQmUzV4eJU5G4aXU2jZp4TT76ibN72bdk0MRsZVeOGw8NFJDjw1UsqI2UaIN71SjqszUaJul9Sdcji5X4aERUsWt-DWxah3VryaJI2Z+tkjcCMn517sz1lYPRogPopG5VVJMbsaBXshILaDVL+xtiM2mDWqJgPvm636Nb7rSQ2yxOgOdX6uiVqUa+6WMiqYlUPSkfNwPK9TX3dQTmV2m49NPTovEXL4tnzcjufv1KMbB-VoxrTyb26+1NE6a8xWqGs8jRS6mvVlga5-WliqUldyqISABYV1C0zDwPGr4W-tAlBbqU0P8tpTTq05NVqSU8ESlOMuNJg0E9N79LBbncusP9azGm9Nr+as1UditCDW8q59NEQaTFXo5sJbmbmx-1OOb4M2eCqFZUgy5IN7-qoC1VRvFtXLGyotRib61XNhsbVSOqtsNzSaxY3pGqLjprG6dVZDK0M1wFoHUZhmotlgyb3c2DwrwzabGk4m5saiM0IeoQXHdC9ouKHq3mg0bHQ9SJCl21t7DK0USQsyOU1Kl4lLUrIuk7BvYzdzbeuNkmrR40aZsGNYNKllZw0rQ43PGt0zVcGk+NN6Kz40N1LczXMakyFUmaY960FNkzf+iyfU1hIa8B10riLdoW32NCTLVxncZpg1VpmhTV9mahM0lxqjjWFmgzNXJKGQ1wmsrWVvy54NUIbVPmues3jVcW7eNhhbY6m2ZrBNelmgL1LxaJ7X52oXjdp6z4txdrVfmj8qxLVG0tFJFTLhSWJZoCzWZ61jVjxbBM0Ahscza8WuCZ7xarumGQrC9WSa+e19Jabymt5t8zT8Sgkt73S943YmrszdvahzNCJaRM3OZpBDa5mxj17mbE1mdMsi9efaqk1r-LqMWGavKzU-G7YUL8aas0kJq9JULKhrNerqvc3NZuOzQzm2cN0sqifWyyod9bM6wdw6SV8C1+KP6zaqG8aNayawdWRhsphdGG17NsYaGC16hsqGajonMlFvr0E1MRMwTUtG3iN2iaDMV65tELVUmx2VGrrClgIFuwzbMW83lpArbTWkJrajfqm3xNZ2b6E0pCr9DcFkMlwrpbKfUzxE29VQWr2lrqbaC3ahvjzXNGr1NPDSX5URmq8EfeGsEhXQretWJYtFAQNqqR1iZr1QEsRsUTdtcgN1xYbg00giuj9XwW98NiQLwnlxloeTXISuNlRuaxiUCxtNzaDi2otUqbRY0dhvSeV2G78ltibEo0nav-JY4m2AtqajBhgplsajZeAuYtGZa8fW6pvGTdOGm31tpbhzXnZrNdSt6jDoJZauc0msp5zRHmmr1UebIk31eurLTNG2stOyb6y1s+pO9QGmyX10ua6KXQ5rTOvLm5Z5R5qck0nmpF9fkmtXN6gqNc2CAt4pSBW-il82q+VXx+ofNWnS2sNQqr6w2GJvfTd0W8VNT4jly0W5tVjdr6jjuAFqp1WnasR9Yb6kD1X4RwLVa0om9aQ6qMtE4bUC1PapzLTfq4hVApqlvX3lsuzYVbZhNopbCqWeluoLc9mjF5-pbYk3xOvB9Ytmia1fqb2fX9lo4LaS8ybV5crTnXJJvlKLDmy0NghbC83xloNzSFGq1eoqqxI3iqqTTXQjL51RBqG80NgoART8m965OabukqH5rzde3myiVVabBwVgptrTRCmswtkr9+6XhisMjbqKiGNxIljLkT5uZTZ361FNvnMXC0TZKRjcUqzt13YiylVORoqVRjG2d56+bglWb5tklRYG2f1zSqidk2VtxtY4GndNzgbz83qA0ZTX5W7f1U+a6Kn3prijdZKjlNH+KKbUKHN3db3StytZ+b+U1ZRu-zRUW3KN-+boM2AFu-TUk7KZp4Ea3BFypoiNQqm9CFPSLMIVgZsdzRMW6NpCEbXc0zFqQLR7mi0tOPq8tXW+t5NYzmjFV-uanTU8VqDzQHLfitlBqVC0QumwrECWx2loJbU0Cbpsjlc6mystNBbok1iVsseXEmj7NZoavXUWhovlbDqoCt2WKoc1ButPJbnmnXNGlaKk3fhpELdOWkVVLybE037WqMrYda1NNt0bmA1FAtkLeds7dpmSzukr-FsiLZtWldNIJatC27VvjRbZWsv19lbO83iBq7pWZ8+tNJ-rG02yBob9Wpa1tNiLrGi1hXMkVAuC5s4J6RNEbOFrnpYJK9t1mKaBdmtLJxpQoa8IlVSqLOU1KuJTXUqvRFcRLnLVy7NctRDW7GgUNabU0w1uEemCWnG1Dgb48WZVvKrccq77B+NbkXUr2CJrVGiUmtORaqbW5qvyLQqM+m1RRbIuW80tqrUe69q2NqK5y0JsvfdR+m+-175zOiX9FuMdWRWk5h4Ba5xXAfNaLd2qpvZFQTta1nuu+VR+anotDSa+i1NOvqLbWa9ctqUrKK2LEvTYSrQWitRkIjy2DOvGraeW5FZuxLrY0czmWLVbG6NGhJidlz4dC6QXVIXDZttqXY29BpWzQcW73lRxbfeWC1P6SQR6xvp3qyzGW5xpZLbmE3jNDxbJ41hxq3jS4KGkNaIaZOGoyvbtXlmhqFcJLLjVnFvCLetWkwAPNba6WC0Hx3NoW5O1udauM15xoGOTCWykNh8b4S0hMrnjcjKlzNs0rIs2jjOrjV5mibpG8au61BMtxJXHyR41aTLOS3UhuPjeSW0+NlJbQQ2qlq+LTBiukt+nrB43OLNxLTx664tO8bFQaBZthlf3WuEtXJaFS1OZrLjasGtTVuWa1S2APNXjVPWuY5Ypb4s11dPzrZia6UtFIbgs0ZZrJLcsGye1d9aGPVfquMzUKWiL1NpKis1vhJmZRyGsrN0DzEvWVZuZNb-yxB5--L2TVv2smrWMmp46LWapk1tZrGxdgWr0FD5aM1HCzOjJSA6gbNqsr7KXCVoFzS9mtANwua6I2XMpQTaGW8cNopyME3mhuOKXnmviNSQDNK0fVoeddDC+tcUuR-a2GxpwzZ4mnxNl+r8FUHZs9DZgW3rFeDbZ4UENuo2E+WsuuL5a2E1rYsjzV6WwA1u3rvy3wJt-LZ6m+iNSgqvs3mezETb9miRNbZaik17-ISgG48guVKeabq1yVv9deH6zPNw5b4dW0WqerUIW3XNQhb7ZV1hvjLTUmgE2isb-y0M6rqLSAW1tVViaWsXdhqO1Tk8iVlu5aHc2DhqTSdb8fhtbubA63plvYFcI27xNmZbsG0SNtBlQtW2h1geb5Q0A+ArJHI21SJVPrXy1OpuUbRQ2r8tx1bqG0BlpFzWZE1gtGWLoDX4BpqFe9i0CtD1b66wQVqflVBW9rVTMLTzW3gIKTUI04xt-jVtc1ONsnLS425i1Wjr3G14VqarYuW8cVjSbzE0DFrXLb3m2ZpywrpiGKZJJzabCgCRYyifHTRNrGrSeWuJtnuapq39mrEbf-GrCNUzr8y0uavlHnRWohtRhxD832uqQDcDqqaNseasBWBmua9WdWxgtFFzGI266qD9X5S9gt1jaTnVnhvSTUaAsctaFaPw3x+ruTTesrhtyfr7BWp+rp0qCmi6NbyaHZkfJqxFZwG3P19ea4W1sBu4DWI0DN1i9rw82MGqBTa6HBytYNbPuXaRr5dbemiqNjhKBlU6ivs+Z9SvvFuVaFZisupvzb2moKt5NbXgWU1uElem8hZVfiqllX4pr9VW5GydNbFpp00fUpHdajatDl6NqrclpVqFrXTSpwNotaXA0IpopbViYyfN1LbbDWwVvsNXu6u5VSta2Y0C0vH1eFavsVn+ayi08xqFTb-myDNC5a9a0FRqALXBmvxtitroalv+otrU+6sNpS4r9y02qNamf0mxNFAja0y1RCtYbbTmqhN2PqTs03lu7BlI2woAuBbpwVMOsbrSjGSGt9tLea1t1qzjQkWt8tlzbjHk+lr7ZYNa3hNusr7m0SVpgzX8K5gt0laxc0HOvebWtGjPNMdK7G2lhtUrY42i3VL1bEc2CRverR8y8T54hbvq3-S2hbYDW3+FiLbG83mVuBrSUCxVVqLbV4GEFsBLdDWkNtpaadC2syL0LeZlZGtNEqTC3K1rbFUDGlBFcgaSW3XArJbWWESWtm0DJerYgllrfpanv1Wga5806Bu8VYvmkdN6Mb6a1w2sZrQjaqdN5LrfCVs1rHdfvmq3JXNaNq1BttbrS44dutcNbc3XpVuFrfja7y1D9KGU1X3Cnbdx0Emtyt05a396oT2Tym+K5BRbLFUq1tVbVMXQ91HPlNa0nuttrWjmrotDtbCK3xSvNzT+mhsWMqbxY33uvNrY+66WNlrav-Xy-2NzXq2gitmObJuWQdrarUAMhDN2cskM1QRpQzRv+cYtqaie1F2trNNQHWjZtTrbQXGW8tDrSR0cOtvb9MwQ4rNDYnisinYYRRCVndBqYzcUfHI5+xaS8jOxtw9WeqtQhDdbVkCusvFLT7a0xVX3zC62B2qCzZKSq+tQ9bES1KlrEzVSWretNJaETWpVETjTJmiIt3NaT20KZr5ree2qWknGa561QlsPStsap4t8GrQs0KduyzffWgUtNdbXGWYlr3revGnEts9bvbXz1p+DWKav4NA9bZO2zxvk7bfW0ethdrqS2SethJXp6teNNdp4C2WZqz3kZ20+tbJbcUnD2tlLWP9fCUqIbO42V1oo1UvG7etGJaRMouerizfJ6wE1n9ayQ3f1tSzdpmjztK9buS1r1reLRvWlUtIDbBS19xvAbczKyBtsqSwIlv8sI4ZzK+k1FWbv+UpepZNU-atk1ZpbZmUoFqzLUdmn3NE8LqTl3lpK9T62-h6OTaE-mQJqErYdWkStc-zSm3iVoETQg6vP59DbrmW+po7-vtmvZN5Aqoy3LZqPVesUgH1KObPmXINIkZZ223KVjFbyE1kOsmTa7KvVNWDaDU04NrjRV62wQVxzbuWljdq8xRIKjhNRTa1G0lNtjbcFqhPNYOShE1AitvDZGauCthja8dX8Au4pb6cjEcWYbD-nDapZVccmgctNjas23UWpDTVxGsNNq3LVHX55p0Ta9W4QtQzbgW06ttQ7VUWoMe4zbna3XutdrX+agJtZjrKiHTTKJzfbmxZt0rKts2quDWbWQmscNKbbKE3VWvpzeI2gBN4-LDm0k+oe7TPS8n1oSaWHV7yrVlY9mrhNVZaPu10FrubYd62c5lTa-mkbmsR7Vuat8NDTan1pNNv84qxSlXN6d1Om0FLx6FS+GhOF8vbKw19BoVIVIqpLVcab9u2VJo8bUHHep16WysO0Lh1SeW7WmZtkEauSnQRr3Lb7WpZc9PaSHWnduYrcz2jx1M1aaE0etpMEXd2xhNbBRVq2LOvRbc8KwptU3bKG2iVtm7adWhNtLVb0HUptql7cFkmXtI5bjnVBpoR7Un2y5Nvzbde3J1pXZQb263Ve3bHk1VOrBbTMrHFtTuqoW3JpsxFcDLettmhK5VWmVvO5TCi5vNaLbW82fRv0Ldi2xoFeYjnK2mFo-bfu6hTlBkar5ljtrWCXY2SVtQqx8q0ytrJrWjSrz5dkaPC0ORpQxpm80UVBNKTA3xVuZrfZa+pVs6aQi0pVusrQCmrH+c7qT82HKrFbdlWzS1g-aDWkKzAKrbK2vJN8raqq3rurPzQO2r+lb+bexUPpo1bZWq+qtOUaadWNhvLNSYmrHNlvbWO5TfLCNWW-c5hhLbcuVtFoGrRE2w7txVrj9UNRoo7eVEqjt8Takm0XdsvLegW5Jt7PbAJFDdsgDSN2pCYgfblC0Btq07cfS4NtZ7bQ21gOsF7Xzm4XtR1bBc0xJqj7fN2mPtUlaVu3x9pDORLmyOlhYaDRDcFqIDScm0ctyPaKw0RpvKdagaqctJbaZy1bWtLbTga86N4kaJVWSRvTTWlS2vN8Lbvk2V9p0JSJap6NYlqj23N1u07QIYFElO1b9O0pLLNTGks3Vtslr9C0SBtNxdymhVtaUaK3VD5thTdYWjJV2HCKKlb3Ufbe90Z9twgq520Ixpz1Yu2-Tly7bPC07grXbcjyjelJLr-C0eRpJTXO2vdt-Lbx3WHts07ce2rAdp7byC3jAVeaNEqjKtN7bF3WpFtMHWfI+bUd3UZ20vtoKRfFG1ytF-af6VX9tslTf2yyV6rbLUVf5vKLU-2+fV+FawO0YdtF5UUQontxraOq3ZyzNbQh2jKN0Bb2i1xGs6LQUO1X1vyqLe3EVqg7REg0AtpPbIjUVUTm+eZ04jtNrbFG3HdrN9Xtmgj2IdaCM1h1rRyMRm8hEcRyRMj54kZIo8C3TqCdb+O1J1u27ZhPPjtHsaBO2sZv-VecWt1q79a4Q3SaqzGJJ2yj10nbg7XPFvLrYl26iRm9aKu02dqk9QnG6TNR7jF03Rdt7TPJossJEJbpGU5dv49QXGre1cXbEjgJdv0zUl24k149bomWT1pizUySzLtlxaj634lv8zQRqluNhcbL61FduvrTyW37pfJa-7mP1qeDbvW4LtQUZQu3DxrxLepmk+tgayou0pxo5LTiyse1q9aAG0UlqAbRXG-ztunr0u1mZsoIKCOw+tVdrG424jpWOeSG-LtsJa5S2D1q87YqWnztypax62UjvjjVfGik1rIbis10-FKzRzK2jF8DbWu2PO0ftXWS00tmXrzS09doNpWxWq7tuZa7S3M5odLb6Gp0tIOxb81KhrdLXXuVk5W3qPfXR5uubeo23cNHqaHm1BlsOxQaGyyZK3amG0RlpYbWeWwttWfb9A3RlukVbbq1LVz7QoWiEOvBiaxWhntQw71TXSTM97az2vZtc1bqHVpNtlDRk2oJNqNy0B0hOo9NVb0g0dQvb1k3h9pm7Z924a10fbzq3JypV7T9mhGc3Wq0w15wqHSWPsCHt5jaoe3+pqsbRm2osNEfqs81MDvUTSwOmuVmfblh1P9K0Ta6OoH1jgr6h2jNv1bTUWiZtwBapm1-pvdrY26mxNPYa7E2e1vZ1eE2pxNKzaeKR0QvR9f-6l0NqEbLS3ihutLWz2-ZtSQrOe2s5u57SHkJ7tYSbJu3IBuKbcQOk6t1AK0x2PNuWjW82gCVObawvqpJp59d82i8N+5rPbVpwsEdSf04R12Y71e3BN26bTRSlCtInbUe3sNurDRj21xtOFbhm0GFvtrY0Oz81EqaWh3YdueWQ0WjS5yN9bc2hNuHHdT22CNSaS7rAu9rdlQAGl1tLPa3W02ltvHoha5cdjpb8I3NbBDzZzm1lgwfb+uWvdrD7duOqhtKY7tk1aNsTzWX8nylVA6cm7HjrUTWH6z5taSbK5U0bLzbRj2y3VnDauB2bWt22bwOpCVDAbBB1SFuEHTIWmvt+IqT2UWVqARU22-y5jfbW6VF8NfTeoOn6NdjotB0WKpfzYO2gfNw7bsa0tpqMjUIa+dS4+bKW3Stq-BTS2n7ywVay8WhVpkNdTW4UV5SrnLm+quMDZu2jfNi-ah3XL9t5bXOmgVt5QKhW1kxok5REOymNcQzfK26Tv8rSim2-N2ar9-WQpvKJSEGtId-ebii2cxtKLQ-23IdmQT8h1tjvQ7RWaoitnY6jW3djvaHf+mzfVgGaWi0WttA+bLGp3trezthX2tpibZR2j2VzraEm105tQnQuOkMdXUawx0BJojHaam9X80Y7LwVN1rdaE8O6+lBTb3y0qNpjbcaO0XtNZb6C3lNvidhQOl5tvZaVo1p5qjpZm2qbVylbZe0ONoz7WwOspNmcCOJ0l5uN7QCiugNCaa+J2GVv6wcZWni1NbazK0ZpoULR0EpQty0qmp2PDrStriJJvtPbaxA19tvBTR323Qd5hb9B2D0uHzegimwtCzi0tgnfFJtcruOwZ0eSZ80hVu0DfYO3F1jg7V23eFpirdZarRF6yqzA24xqSrfjGiJVzbal03W-hanWJy9Z1mwbAGw-0rD0olNF6dkio3p1o3Ow+QFOpIdnfbFW0U8tCnQqC8KdRVauY05Dq1bT-m03t0ELze3BouAnVb2r-tptaFXXyptYWTUOwAdEtrPlW49tA7QBOx2tQE6kp2+NpSnf42zsNHtaRi3dDpnVda21vaCE6RkVu9uKNdB6xYthGbxh0rFrDzIZKpS+YdVxDlbHFHIar2om1x6x3bh-DXD7kQmigolyjyTypqs1nY2mR2Jk9K7pqNSudtccW1219Y6fQWrDriMesO6lZmw7LDCK9KxHeCOnEdkpbA413FvbRUXWo4d1HqzO2ZZuv5ZZ24Bt6waUR1fcXRHfiqw6d8RhTbChwh8MbEW+yFUMB5uw4qKG0bc6UTtLnbOCl91t-raSW04dvw7zh3ldqDnal2leNQI7G+UL1sc7esa44N8IbLVmL1onuaZ26z1kJqLO3IlscZdXW4OdPYSRS0FcAPrU526eNKc7awRn1ss9SXW7EdSdSSR20ht0OvZ6ozNlXaP-lFMubnUH2t+tWXbS517DurCSyOze1I9qvh3+bn-rQPO1baQ86G515zo8zRqWiBtUXrhR3bwlFHbSap0lzXaDS2FFKqzUxi-kNtWbBQ2X2rQbQqOmAdmDb5x3Bjp97UV6pAdC4aZG0FLAanasiiBN3RT4x0EDsTHSROiPtZE7mfV1lrKVFcykBpTPbwy3epstlZt27BNCWr5p1G9vUyROfYPBKqU7aK9HX2sFw2OwoPLTTsTidjAXopYijYqC6Itgj1AwXUcKOyxBc6+PFojrUKOZcA2d7GJbqjazp8xCxEMedqQKFYX1-I9HddUsWdOrqmK2SzoQkb-kNBdBhRCF00Ig9nm7wtDY1YRKwhs5EJlibOh3KdpjFDo6zsy2AQusCpmC6nY3QDu1dXfO-rtJtLcTx+9pQHdfUXntHmq7s0vdoOrVuO97tO47I+17jrIHemO7aJOTr2m0uz0fHcpfZ8dat9gc2ksp7LfNwqa1pY7Ic1jTqUrV825id5zqEIDfevfHTGW4+KmFatuV4JuLbQtO1md85a8e1kYMvdYT20CNZQ6So38zr7HbD6t6+ljqYHiULtQ2PUcPKxG5Is8iDVtTUaEOqYtAybfR3IRtwNfbyxAyr1wuoLEbHRsX6EORdzEMBF1JLviWNQuqpZX4Q6F0hCL8OlIu-1RV1RZF1ELqN5AGO3H1uzaMC0IDtSbVxWzrNtU7us2z0nfnZEqu7NAvbyG3ETv0XaROsXtsTr423GLoPHTJWwCtTi7vpmvju36RNOtPtHrKle03jugrUI6-RtD474K0xmsQrXDMpvYvTb821CUoGbetmtIFnE6-w0ipvZnYBGz9N7-bqZ2f9qbhf+a3X16Tsql1sRHZKdojd-JsE7CymgXOyXQVO9ZtEA7ip0Ojq97Rg2uMlwjb5vUHNuqnQwm9RddkqxTVh5qkneG2oHVkbbBLRRhsZxbuOuMFGZLE21jWuTbZQO15ts3LknVljvoHUOW1Pt9jayw1qVpz7fDmuadX47Bm1uNux7YX2rCurfb-hmXRsrzWIOm6Nairy+2kV12nW-YqytrlqbK33Wv1xRSKyYVGg6FJ2o1shdT9ylSdf-atRXEtu+tZpOm4FonCD+1X5qP7SP22elY-bQOXuFocHVP2nemIorTOViitirTyMhftARbPB1eRu8HR6K0ItNLqN+3pEvhnV6ms+xQtKmXXeTqlbb5O4-tp6aAe1n9uhdbjOhml+M7qiUZDrLVVkOyJJ3MbAO1X+uuXX-ml-tKvL5l3Y5pXLbjmgselQ6pY3VDoAHSqmoAdHtrJISsLp1pewuk2NZEip9xucgSaMIu43xUi76l3B+JXFvhyqrIrd4IyWUjPQ2Gk0PWdaxCksglrrXgrk4uxYFa7yugdLumrUGO7pdi46sC3PzpwLa-On6O8K6Dp0YDohdP-oSOdWW8yC08AC8EPHOp-RPC5c3QVlr0XTHmk0d7qbNG3mju0bUm2-ZNV1bDk2WNph7fJWwctFY7s230TtDTZ4u8NN3i6-5U3OsEGY2Ow3tefbuB3cTrkVbG6-Ste1qK21l9phbRX24SdCqros0crvvXXhK4vtn1z-B34Sw2eKxBaOdr40R11xzr7oAnOzSVqvBTp36oRb7Y+ytvteLbKq3urr0HYPmu6dhg6Hp3GDq5rgG-biBaOR1zlhI0CrYZOultbbqTJ2DpqxTRUw-z5WRUJJUo8psnYaujwdLNbMeVkpqjxRzWmS5sg6a-CDrvInof8M+lYQ7r22QeRxGejW3SNQ7aEU37fDqrdFOrytWk64SxVbBycdWxdG5faa+RV9+on7Zqurt1zo7R01PUrg5asqolNRq6KN2kps1jtRuqL5ZjQx13jeBBLFpKlzleNrTDW3tqiHf12QZs5KVmzgZ6vZdVjO6xJ8TkKrHMFGYKDTLX9tAQbv22SrtVrSUWxJ6SixehRWLEHaO4COwRoCrDbm3LrFTUUO4dV43zSh28zpNbUG0rqtI5DOh12NmrXSSbXNMU7ULPoLGRQ7SEuvzdGOaEp0QdseXVuAlpNphz8O329veXQjEERdBIk6l2mzvKDR8SttRZHbtbW5Lupzfku4h+JmQli2yzojrfUeTh26G6BWj8Mzo7a7w905gi7DZ01LtEXYVu8RdMfinui5bpzXcAEvNdRW73Y22zqWHTx249VNGbE61DBrgKbJCj4OOXwDO3Odoi7a2Cf219xapO3n1vTnUpqv2dZGq651V1pS7Sp2+Y1PxblSEfBwowJXwT0kOhqPlouOAPFDgOpqds-wKICVPhyoNZMRbd7c7lt26KzTnTJ2uEdcnauR3zxvJHeJmvkdVcakc7qdruHTPWkudeday51j3OhHZ8OmiG8Xaa53cjsU7RcO3OdB27vi0S8XrrQgUnzNOw7ejng7tFJfiOq1NhI7VPWedocKd52n7dvnbz43-bsvjc+u1Hdsnri51+xshLT3W5kdeXb552xduh3d8O2HdxO6eR1+duU7QF2ku1eCDt51alrZDb2s++NsDaEvV32slHTsfaUdRDqkHlddus1d-Gn0d2ZblR0cVtVHXs8DAFMK6u12Khpd9ZEqz+d+o6p11XNqjbaDq1RtAC7aI1ALrobe1642VRArTZUmhpKnRwqpBdvqatu0Tbp27TaGq5dkX9ajGcKsxsiguppd9DjI-HR5ChjVsGh6xuC73d0pTU93TLkb3d+6LPPFkLr+8f1u994nW7ori1LvyBOGNe7phpqeG1JltnJhOO6oNiBaip3DJvTXZwuvBd0i6Wl0m5HKXfwu9rdA26tZ0x7uIBOGNCRdjS60IolLsD3b78P7QN87FF3groUXQruhb1fS6A81LVsybbQ9U5tvsLtF2IBuRXZOS3XdA1qXKWGLsxXR5SwRNGOrtl13jt2XSfzfZdF5rDl0uPK7LbIm0HN1TbFl3rro+bSn2tZdZK7c23TToPXXea3xdnA6gl3nrqeTeTOq55dOqGnURLqaTcbWq3N6saye1YLwp7eHuIvdtGxUl2BQnSXYmulZt48QU11H6tibZAOpdVuaKiuxcLvwXbnuhFI+e7PBEmNyAQvfurrdBW7Y92EuJNXH-unPdVw1AD1tLoJRE2unZtoK60J2xYKZzUrulnNWE62c2z9ornV3utcN4jyQ+3tTre7TOu7qdP5bep3fdtFzTROpzZhK7am1I6vqbbLm+StnrLvYlXhtX+bo2+S+sFautWWLp34XmO5jJwFa6m2oVrrHXbusnVDu7991cTsP3SM20NdJ+7mh3czsjXcT2lp1twKKK3-3zAPYWcr5d13UX91WxU1tO-u-KV9nSV11yPKazXOO5Rdy8qOdj+JpV3bxWwKxwy6qhAETv2raH26ddXU6DF0G7pobUAuyidkZaDk2HjoJXYc6qsdDE6191uLvSdSxOrfdobqJy3hutgXWeusQ9Bfblp1l5uvXfG695NVbbPk0SDuypRwG0QdSLbq81CBItXVYe3QtdlaQ9W9trD1X9GgsRBKLkh0MSrUnc2m+QN-G75V1IuodXUP26-N+k74Y2rgtcLUGxDVdv06tV0cyx1Xavmsf1CiT3I3btsCLbu2rHl+7bzV0H5stXVumhNVQyUDN3t6o39VBmJVduViVV2JDpKrQ-mo0ZT+a6f46DvP7W4gn+l6taAO2+xy1rcEunWt57qxm2y2pkPSRW6VNmW7Eg3pTogLUq6xDt2U7ra3qHo+JcSELQ9EHrhnX1BrVxlmu-hJxe7ut2QHsJsbFZaLdaORS10qjMOsaNiStdTQN3j3dqUXHHWulQEIfSPe2dLpQPRVOx+diA7MJ0ajuwnQdbCw9FLQzt3Y0Au3SRdK7dkyyrfwttru3ZcQHTRdlAnt2bjp13aiu30t6K6h93pkpH3diu2PteK6hp1HjsT7RvugWBcPbxp0+HrOdT82msdy1qAj3rcoBbXvuuBdB+6wj0xup2tZEeivNTAbpC0q4rEnZlSuI9V3LtFXSDt2Gadukf0X67y5goEFRPZakYIdGJ6TDj3bv03I9uzvkQgbFSSI1syPedO7I9L1r-o34tp-bSpaywt907lOVIbvKWQBOPmibB15Vj3SlH7UmKzh2DLa5lVMtuBVgDO9dtfbrCU3tHq5bTu23RGpq69829HtUxlKeokMMp7nNhynti+Yqe1jVmJ6fRXCtqVFZJy77lmlzvV1Srv3PhflAVNpM7bhWj5pDDu545s4ehtXLhLWLCxLaegSV9LbcN1U1qFFc3MHFNhgafC2YxrirdjG0GdXuy8Y3hKsc5WEgUvEnsFXsIZWzcnfO6jydu6bS2ITtuc+ZFCP8IUU1IJon9rPTfJaEY41m6fN7JKqP9Y5u6-thM7381+rvnUq9ce0mefVGCiebt9+GcVVsdkh7KZ0thpKHZEukLd5Q6hyHhbt-7ZFupGk-x6sQixbtPMfFu8DNGx67a0m5vbHUuW3Y9rQ72q3RLt7HcQypQ9ke6qF3R7uePaXun5dSa6lwjXHsKNXUGy44y6qmnEyzslyBMOs-I6wAPpS3y1XUo9DMykBe61Z0nGLJlHPYWVoy6w7mQnYJWIRmuioivLkH8V0gSQvTHdU74Cw61h3jboYzRkFTjt-v9uO3nqq9sKs2sLtHuDXt1t6lW3Z7O9bd3c6q50ohtZ3SPW9ndpO7Od1UjqO3e1IoTthMaNYA3br7XfHwK1NvaYhvDD8GTADY8FxwLco6hDaWAldOMwVr1o7V+13NSFyCWfSiHKxgEoT4ynuVuMwUsEdDI7j61uzvzjVYy1uNOmbfZ3LzorrdnO3kd7F7+R2A7tuHbQUkHdNO7Xh1Y7qU9W52-S9hXaTh39zuMvZEInOdD9aN53qlrD3YXO7wImI7k53UXrHdl3OgTNRI7i41fbpvrWzu+Hd7l7rO2NzuFLfZ27wp1l6Xh2LHICvUTKk-lepLGd3EloMvdXO8ztcO6A50UjrMvQDu5T5Z9rKTX87uJOQ12135j8aJR08hp-5eZqk0tgsq5R3ddpl3b12y7t987W12VTqfndCe4BNwpr2jGimp1HcPbFUNE3bv50QOsIHdN216FGK6ST0XMqzJUt20BdNo7wF1kCp9Tc2S23dVoaaBV2CqT9bj3Jve4EpkbpBTQBPR1sIE9LqFcrp11tc8aecLa9x57a10AtCf1duyfgxr+12PFPdAwvYe8y4U2F7STE6gT0CUaalZt2YQfz00Mv-PT-ukNyBeITvjDg3mCQrMc69rx7yTy3XvrFfdemSaCczfj0nbwORL9enmc-17vj3eREbXY2c5A9La74B1trskbR2u-BtZh6vChumr+1bGO8stvOahr2-zsmXf-O6ZdfCbZl1Yrparb922HV-3bmy2i+qB7Z-K2fdW5LbF0JmrkTWDmtddEOb5uXljtsbaSuk8dhV1yw21jpmnWj29R15y7sK1Fmsd3Tj2pLdDQ67l361tmFaOqi-dCQb9tWA2s3LQOO7ctd1wQb1odEQveDex3FGS6bVGiNpdzW4m48tQK6M93zFrQvTaRVD134Q-r1XxF2vYDe-UxbHR1b2izE1vSvcdItUB70ZrQ3o+PadegG9AEREb1OgoNdY3uyFdS47oV0Fls1HdOcCc1N2agw34HqYFQ9mn+d3paCT3RtsH3Q4esptFB6Km34rrItSvupc5Ky6-pkMnpUrWF9TZd2Tq2D15TKF1tPusR1jN7Znk69sFvR+O-XtJ67c+2G5vz7Sb2iQ9tSbX+33Lsw7elu825Bx6fzmKUvcyKqEo-cSqYhpoSHwQvexiVD1EN6Lj3HIMcAv8u8jtDrbP93ArqgHeeW2XdfXaIV1UOt97Rje6RtWN7+M5jdvObVHewm9Md7ePZorsC1QneubtFN6TF1PNtxXYNOhxdfZa073OLq5vfD29fdvN6SvoUrqrvVSuyRWNK6Ll2MLs5PZ9Wq9dmkaoj2VtsFPSZWradtfbvnWPrpINVeU-ad-ya0j1dtoyPepGrI9Rbqcj28yOg3Q2mrvtpHKR22yrpKPWS2otdiq7iHospsw3Sw9Vt19p7Cz2MtqrxWxyiydaiKx03stvdPZy2z5cXp7u-U+nrbxS5amS5rk7j83L+t0kMkWtf1Ix6Ca0ouqdXZMeoK12M7rp1lVr0lRFaqQNOM60o3LHv-bVbLRfu2raj91eSrDXd425WNex7Vy09jrC3QBm449CZ6ojVpBpiNTAWp3tvQh3r26uruPRQug5EVWkwb1O3qHvQWuyxeFEL+EQOxpWWeAwr7oIPafXpecL-AX9DMx9wqwP4RqEEsfe0upG9vt6Z72tXshPfuHJe93rbX51nKJybS9G3i9YZ6Hh17kkEvdb+YS9JRhRL2dMF1ibSVS3e0l6IZSyXuJGvJew8qil7-10qnsY3dlvLt0al7KGgJcG13Siu7e9hJ7d72k3rjbRL24IFA07sFVUHrzDezEyadB8NN13c3uvvTuupHte66Ue2sntzNUeurGRjo63q1Y9vFvQyuv89eBr+T1CDrrzaoqz51f1b7o3CnshGfX2ni9lSAgn0pxtXYKE+-wU4T7geCRPpkvf3lSS9YdBtUkJPpSoEk+oCIqxclL1Rzsy5sEkLJ9OBjQN3e90gfdeu7vNYNyZm3FqqclVjWoo9o7anEUCbuzlluI-Mal2JkDLR90+ncZO76dXiqGj3SbrS1rJu2DlgeK-C1M1qU3Uv21mt3R6fB0HtoIQQE+qZ9rkaW22zPvzTUJe5TgiPzowDxPsjPa2e7ftsSrxV1xnvZjUo+otdPG6Na1rHocdqS2qv5nnKfMRPPtrFW5W95989LPn3Ixqk3RFW359zg6rJ0kbrcHUC+8jdIL7KN2qbvs5Wv260OLv1Vn2f8HWfWxUOS9al7T9H85WY3fsq8mN-oqclkSrsnPQeejNFnXYPN14xFOxGzimt1cU1t7rMCS4CcXuwxxCYraW1qrtsjeDa2l96YqnB0unpcHQzW5l9W7bPT2dHu9PWC+s1dXL6dR7KXv2fdMEQ59dAwgo1JFtX9WLW09+-k1UMwkvvI6DtAqh29m6bEGWbqi8VzbGK0cnKeSlftuUndK+v19Gh95m2bBJTskpU-B6vLTBKmbHv-HdLeg1trVaaZ3PLtKjQo+qlUZuRRIQ4ckcaaX2EAp+IKnH1irBtrReekDtUt7-N2pbuAjWfuyZt8t6YO1DFoFnX+c+29-d7UNiD3u1vcPegUptEKyt1gru0PS--T69NHbRh2tbuAvXLOs2s3xiIL0kGkqyNVKjrY2asuZ7mLqlAsoepzsJe6iARl7r63XisBd9+W6nPkfnou+cReo123HbCL30iB3fdZPTo1Mnqj3HwLGe3aXWvzNvtqeM0ezoBJfRe4K9+O7Pt2cjvCvSxeyK9pl7Lh0xXs+ni-WxUGewa4RnonqXTSE++F9YT7EX1QwDEvXskDLRh+hd2G5rO5sHQMfy9dO7FVkmduXrc5e4rtpI7162-bqU7e++zy9T9aSF0nvqsvdTuxK9aPzkr1YXMh3QvO5ndS87M51ZZt23cl2gEdKfLvL2U7tPfejuqedYO6Z53Y7uKheZ60E1WdrEw3EjuQ-SvO+DOa879t1c7tpLRTunD95c68P1Mlv9jW8Orz1qV6SZUnhMcvbCOpD98I6Su28lrK7W++xHdAn7VO1-Ot53cVe3edAfyyr00Yq5DRvUqq9bXakG2smtlHfVmhq9M47tm1uPq6Xajetq97WaW92LVuG7b4+tXdYd6Nd2VeoGvbk+vvdsd69d2dTp6neL2ybNX0KwtWBFNmzcNinLBmprj71YJpl9dBK60Na2a6BVrXuQShtev3dle70F2tLr4XSHO8hdiX7xAxV7ulMXmEYPdkFZLr1EqnS-Wu+l89yS63z0QHq3fbFehPd1ZKk927UE0fWmuk29We7-d1ZfqhcTXu2ImlS7iv3VLtK-Zu+5d9Lt6GZxFLtugU1+mmxuipa92NXsVHTN6q8ts1bPH23du8ffd28SVnJj4T2x-wUbfdmobN0Cbhr1JjtGvcSeyHVB975l1U3uTNTTekA9gPaHw1tlq4pRzC-MdcZrmb3ZhuLHbJW8+9nN7iV1brp5vQ0+nPN-h7Y-ULatl9cMK3btNd6uT113r-HVee+Kdb-bm723npAnW4csCdeHbvBVxLvE2W8u9r9Hy7icq80mf3aOOjQ9QKUU91gDonvenu3DN1HabH28MxgPc0uuA9ZS6ED223s6BOu+3NdtC76+qrvskXUl+nhdKX7cv3oNsOzc1eww9YAaV5VqLqc-ekK3q9z5a8m0EHsInbou-E9+T6472+0r3vaQOrb9Uj6fXXQ9o5vaXejO93Pr8P4Xjq1mrnewpeKcq9G1zvrwNud6o79Vj6EsX5wq8+icutid-Tbgj0fftCPV9++WNa56vG2LrrTfU8uwhlUOLXl3FxwXfZ8uzF0sP6RZ3XZlq-RLO3Q9LZKwV1X6vnvb7m-HFDP6V72tIzXvf0e6w9RB6Jl0kHvsPUU+r7tTh7MA0B+r2dSnepJ1Hh7Ye2MTvPHe4upk9TT7WB3b7r2jQXmp+9ot68HV6Jp6faiKvp9iuK3nWDPvZXcM+lNNoz7RT1aKt0Jbyu2h9Xv70j1anogfTqeqB9ep7cj2XPtr9ZjW7vtiD7PK1EvtU5dEOzf16D6Aq3T5pBtbpy6l9YVah00OXOn7c0e0f1z1KFN0envIfRa+yh9Vr7fT02vpu2XQ+gGl6L6Ra28PpSLSw+nSdjq7h+1VHpdXbTepnlMx7L3lcpv4fdw+2qlQj7z-Us2pTPXkOpK1Fb6Ut1-fuKHfLwmR9Ua6dwExrsgLVlOpmdCa64f0fEtTXd2+6n9bC67f31fvuPUw9Er9i773z3dfqBvVWugFoJ177GzW3ovOJDe-huR56+sRw3vLXR888qds96af3O-oG7VVO+z96Ta292RjvcBANGvCdfPQiY0wvv-fdFwFxw8z7gP0UQFA-VMCLeAvL6IqQN0vUvUKYje9MprPy3E3uTHQH+1Mdcy6Bf1MFuXXZbuiilvrqRp10Dq4LSSu+p92eapp3MnrIDWw2nxd-EaOn2Y9rpXd0+8I94Lbq02YJLWnYRPDad2frf70iTpsCQA+k61QD6S-2Ujx-feKMggDwT6iAMxqpKgAs+2lgSz6UX2Jc1reJB+i9R0H7WKoqDtyXGoO1DtIq6mqmXTq9Xdi+mV9NC7jT0IbtNPcq+pIBUvV9t73hAL6qdiN593f6YeW4PsdPfg++3BlBySLJr5oNXVWehKtmyrwZ11ntx5dgEXQDqkr9AMzPoA-XJmhF9N8iQP1RPtRffQ+4KNfk1ykX5HvLdZx7PF9qx7RH2UPXufaUe+dSeQlTpS8HXtujSMzYtqq67T3A-yEleEBiDl+Nzaa0w2sBnQ3isf9xr4J-0x5KofQpK+s9QDB3-wQfq2HDQB7J9M7qr20itsX-Yy6vdNaKzgTF2Wy6KDesG09r7a7DUbqW16COesreY56w30Gnqc3ZG+jyub3k3N37SnlfWn1HWhqOawFU-fsKHVW+r9NEa7b-1yHtvdZm+o498HbY11ikyIBKDQMADUGEdfhnntLfb4a-8NyW7qi03nprfV2Out9bd7THXuAY63a+egADZX6gAMdvrgLSwPfKd497Cp1G3tR-cHWgd9JxMEnHwbpAvftYzdVqTjmknbdExnNu+tOtB6qTi1OjoJrjbO8tpM27o7mjBpC7T2o2D9En7pg03vvvVS5E9j9aWbMr1MXuyvRFe3K9f278r3k7rU7ZZeqbiqQHiJW21IT4IKqUEsjIG7L2nBqdSO52uT9hl7yP3+zso-f8OsndkmaNWZA7o+Dg3qgKNpjLQd3d1qZAySI4j9TO7jH0w7u5Ay++3kD6H7VP0cXpR3cJ++PYMIblpF6gelA7+inHd+aa8d3Z2vlLWFehEddhSkR2YhrRLQccnetQn6NQNZjHl1VVkv5JUoHmP291IZ3TJ+mEd7I6Cd0xFKJ3WaB5UDIXr+QNqgY0-TV2nedUDa7426fr1LXA2kXdhn6pR2vxuQbe-Gq+dIoaqf0XlqUXSgBlRdrCA3f3LVvpjeuOzzVX86PP1+av73dauk5lYDQ9w2BluAXVNew0NYC7Qv3MNsurVwByQDS16OT0hHu4bVV+1TJfaxbf2M9pmvUgeqz94J6H53oTub3ThGj7VnV7Cy0TmI0XVjErRdEd6dF02Hs5-WEpAfdPP6WAPkToXXRWYsfdrTaVyV5Js4PUXewpNJd7887nfsh7QBWpXNt1bBCX3VoYPTmCu+98vq9e3hRJEPa-e0cD1Sb672eNoALYfew1tPM7wQODFsVvbEugnNfgrKe0OJpHHdb+4Aok8qGK2DDryXWt2lG9t86G93uPps-ZN+7IoJh6g72wnq2wfN+0stcUz8m2EHojbZ5+rn93n7472HgcAXX+Wg39qbbHvV0TqEAykmsu9jA65c2XhoF9awe28d-mzYL2BbMO-cD2p8NNfjTv1S5v4PW+Olp9v3qOpl+LvQNQEurp9oh7g126ttCXbkEkEDQW6tz2gQembRBGxQ9HTrrHXUVrHlagqpPdWeRJwN+jrQTTOB73NFYGjD1swCL8ebS8MdmAG6p2rygIg5HK-ENCurCQ2NgdWdc2Bxn1vP6jF38-oN-eSek+9XEd2b28AaiBd4epidvh6PF3y5IFvQn+h+9KuTV2XfjrFvTJBsQtfA6JC38TuiPd-ezadiR7a207TrGfRriiZ9fka10Dagee5dJOhwD85anAPoOPb7a4BlVtRp6QY1WFsQ3T4BvrJ4Uau9WB5CijdUavM92D62gMOnqURZ0BikFy+aTOUtHpH-eP6xTdrL77J2gvqo3Zy+mh9NergwPubkCjYkWzTVOlaSi1UxpisWZGuqDuziUQlTHtyLQrWvwNe-68j0CPvMLUf+p1pvG7T-0xTvP-XFO24DV-7At2G1pdrVEu3Dtu56s30hSpOPXGuq2tPqLeh2LjjQJYWBpq9X-6pwMUJvO7fXup39ft6F73tro6vXMmrq9nJIJMY9rr9atlgEaNYoHKFEUKzxPXk+vcDLYHMBVtgbNHfuO9gDR97OAMgruurY4u679hurL730nsCg4ye5i5T37do3hQaIsbbuqKDqf7tHXp-vyXQ+ifp9Ak6c-3SRoBrUlB7CV3K6311MrtCYSKBxMABHSIAyvlXPaRi2mSdEt6k31XvpfKcYWlwDyrbuxVlQZhTY36yqD8KaKDyPkh2XH+EWaGhDaBHotAfzPThu3v9pk7iz2iSoMDZvxYjdrg6OW3uDo6PcauoItGhrkq3DQf3xizBnqwYMGZFBVtOMNXpuoY9kQ7zDXuXipGQq+x9t4qj2xWcxvvzSFa1aD457w33pDqnPbf2l5V6zon027QYucTcui-9wIGCe1KQfP3b+m1Kdpra9z2NDNytX1W-K1tQ7FeX-gbN7fr+0-dYcHa30Rwb5nY+ejWNGkGtY1lBu-9RoeutRPzyDb3gDoKlT-+32qPCSNRmUfHq3b00R+lzcyh7GqqVspsABvMiBP6ht1E-t63dY+nshU+4W4PGzp63XW3RjNpIHmM17vrdjVSBgWph6rM63dSpe+vYY3UDhna4P0SdpZA8Mah9VMXaMr1OXoVAy5es4dbl6VP0eXqR3f6BwUDvxagwPsSBDPdeAIbw+sTaRArmAEvYB+owD7MGNxySgYx3QCcm4tDUd3t3HDtXg9x+1y9Fiior2jQquHYF27D9gYGx7l0jrbnRe+iUtkI6-GUOXujA4vOrb8ioGdt1-DqTAxh+7eDaXadtw+XrrGQyB2+DIvz74OyLSCvUvWkK97oGn32egd5Sd6B1EtvcbR52xXtDnQJW1qF577e52AIb5g7vGqT9G9qowNQ7uNAyzu00DYGKSd0fFuTA1Fmwq9mpatP0ZgZKzTA2sUd+n7EenPxtPnXyGzhiLGLLNVS7o5NRZ+x39et7UIMqjuDJb9BrrN-0GtlyRktwA+N2hsDBN6GAP85r-ncwB3z9My6Sn07rMW7SbutU1aCbewN2jv7AyjB++9VYb6jya-pi-rYQpvW+-sYnxu7rJ-TIuvPduP7P33h7tS2NnurH9pS6cv2pYhChWN4juQhX62OjdwZoXWIuuPdypLKv34OvHA2z+0Ado1aKt2CNoz-QUuok6fX7Qw7JfucQ6l+puDXcHIf15bsJ-SEhnr95SDMf0e7uy-V7unxD3t79KWzgekQ03u0Md6AHLIOOfvd-QOSusD3e7wk0flo0Q0wB9b9bkHh91hYpCQTt+2R1e365W503t4g5Imm8Dmgr9-ndltZvUvux8DSy6MYO3frqfVne6p9m+6RAM8RsWvRr+5P9UkHpAMxQZ5g5eetDth0Gm73X-pUEX+8y-deZzAm3K3uCbeKy3ZY5v7of1pLpG3XY6wspIFLEf0xIdd7a9B8UxncHv+75IYD3YUhoPdxSGjH0-XSCQ0u+3WdDS611geIYKQ81+ob98i6MINoQc+g6ChmRDb2qlwOCmpXA8HejrYHOa+e2jLp73crqyaNLkG4E2mjvnXQjB2iDFT79BU0DoEJdkVM8d4v6Y-2XjoflVk66X9mY77x1T7vpvQU6ng9JUyem3MQdEg5Gm8SDw4Gtf2-gb0TeI+7BlUh6qZ0A-vTfcb+lnVNuaXnmnIcyQ5WEC3922orf1O9u9DPpB5CDw2KjINWltp-Yamw-V1YH293AFFwnehasv9Sjaff22HrRQzc2uGDmKG2AOeQbKfcxWnFDlQq8UPZ3tDXlH+olDQUHY-0hQZZPc9+9Ctr36YJWJ+pjTcXmn8DsUHeJ3l5qz-VdG6mDIg7aYOCTv-vaoBp9d7CGbuVRLP5XTUC8B9X0aq-1nPugfZ7k19lcD6ZA2N-vUncUelv9IPL723BNkP7RMejf9CsGmoNODLsHV8+hfNf07tV2EPo45XP20jdcQG7J1b5ocnTvm0d14L6-T0uTvVQ7O661d8ozPJ0+WvKPemhwb9UVyNgNytoH1XGhlmNSrbCi2HAZitcf+5M9ga7eY0cobLNZI+zyDH-aMt1gQcy5T-2mODqQa44PpBoTg8Vuke9BuApUOVbv2hl9er6hf-6Ov2wga6-b8hz5Dmg4YAPPQx2vWdeyADfyHGAzHoctvWWujW+CAG9D2zjriFXAO67tKTajU1yIYGXQoh1k6tkGtCrV4EPg3FgY+D-dTT4N3OHPg1kBqJw-gpwYMHVLUQ8Nm1b9miHWkNUQcN3TRB5w99o7p71h0vGQ+jB9PNmMHXF3YwbNQ7fe1idg4GC22RQdpXT+O+ldsgGi+1MwchbZIWxKDfqGf70pQe2nXJG9KDZ7LMoPJ5mDPdOMo+DZwktn1f6H7HJEwTONR07s1AWweOfe3S059mkbzn1VUv3-Yse0oDhR7PANiwe8AxLB3WUOSGWxTwuVeVaJNLNDNkaJN16vu+fXS+tWRDL7iH3WTtNfbZO4F9-UH2X3JxKGgzRukaDB8GWMN-obYw46+oDDOfArU0sbrmAxK+2M9iCK3AM9VuM0mggHaDI6HUdx99tb-VdUZDivSxo7oHptzJMph9FN7QHWoOGcpprXLHOmtxr6N226YbI3brB5TdXg6p-3UPpMw0FGEhRYGHzYMQwctg+EO-TdNsGXwXeSF2vXVK4hgoqjaRkDntdXVsBy3oOwG5DR2brWg3X+oKdjNqQg2ubpkSO5uxc9DsHk5YgEt83cHB-HtOx7QQPJTpUg3I+-GtD-7roMfAY8yDWu498vwGGTJ1DsarXr+wCD4a6p0Ot3pnQ1fuqED3yHAAMHobggyGose95W77kMGQZgflg1CuD3DKR31Z+lIzSrkcjNyNLTvk3FQRHBh6mkDpKzh4NTbsWHZdhmSF9aLOJh09sovUagwj9DqgDh2LwddA5x+0K92CHFP2IjuU-RzumBDan7Dt27weO3VNxB2E+wbUsP2dF4wxQrL9d8QgyEMuzsvfeJ2-fGCH7MEMcjsJ3d9uhMDUCHY42qgbYQ3tfH+DF6K-4PTwaW3bPB7EthoHl4Pygayvdtuwk1iYHscOsIYnrfAhuj9826kEOMfodA+GB3bprH72S3F1sYvdPGn4dFH6scMRZpxw-Th12Z486EV2CVudnVpeiEdlCH4MVzztoQyR++hDZH614NZzo3gwDhy0D5l72EOafqFHVwhkUdPCGD51Ndq-wAyakZlHKjBEPtdplHXVesz90u6JEOf-vLA19Bl39uDbpv3+9p46HWBzXd6EG2p2kQabA15+-cD1rK4MOOHpog8bumbNHXqzd1RaqZVV5BiL9AhaumnRfqdQ0XmwJdm2bRvXOPvXQ3Eh7VNI36wUNSIcQAx4+hcDlSHoUPcVpqQzWB4hx9SGtwPIoe29YwBv39Uy7tENk3t0Q-TC08DjZbhfUXgbPNVeBrptgyGCx13gaLHQ+BkktCy7Jc2BppfAzwW4N1eMHrk0V3q-AzF+lZDRGHxb1joceYY3emW90rrHgNnQeB-SeFDct-Y7jkMJLs1Vu3CrSD52qrkNJrtlZbch4uDyP60QNCNsb3Yk2iFDFSGA71VIZqnVZBwZdZ8iv0O5NrLLcRB9n9O4GoYPPJE9w4UKtpD417U310QdwDVU+9ZdzExCUObRol-Vdiq8dZKGBHXj7q4g1mOqlD-SGjG0N4c59aL+-gthzyMK0soYYXTLi1lDsk62Z0dYbCXXkG2bDeyGFb3W5vaTUOOhH1QD9tIM9JqTSS9YePDjrap71bNskQxMmurZqAG-c1H4dMPTnh3ounv7QH0XNt73e7h8iD9+G3xWP4c2-aSe8gdIf7qJ1h-vFzW-hmk95qGAoPR-qtQ7jB+ZDmiaPwMUganaZIB4mDG2aRwNuob0rR-eymDlGHvUNCToDQ4A+wfM9GHyDWMYdpHYiurmD+UHeYPidrktWKuutNUr6vYPuAbHxfBuqTD1qq200KrsvzR3+vydBk6sH0qYYHTUWe+ZVBD6oq2WTu0w0y+7WDLL64sNsvpU3UZh9mt6m6zm31odmA9Ge9s9WVb7V2IpryrZUekWq-k6OxWuwd8DdUSuY9A+SFj0wbs2gyBC4R9sxcfEFkzqTgxTOlOD0h7usMgQYzg6Fu-rD0cH5KngqpUfWLa5mdq2GcwiEEcnvcbesxD96HLP3GQZtwxQRqE9gd6jm2zfr0KP4+8HDv77QMNQ4YucPbU2HDhbxGkMdTsog9qh2dd42a-P0dgcQw6Yh5DDgv6Sx1oYdGnRhhjaNqI0to2ferj-aFBxlD7A7KA0i3sHw9FB11Dzyb370QtoEHYoB0meygGWA2qEc0A+oRwv9WabSgUSnqU7L0RvQDkOG5MDQ4btTR6AOHDdgHRdKmxMpFYVBmtNUG7UiM9oZunXBuuJKlhGEXWKBqDlLPVF1CYbhlnFj4Uag04RjFNeD62oNqwaiA5D5Vo9NBy9MN9QYrQwNBjl9gRGtgVsyurwHQVS+DeCgJQOYnGGI30lCaDndqpoMRTvS+QP29jGMJG7mTLBLwGRZu5aDW7r3YP7AdgfRjW+B9DNKVj0iPp0PmI+3Ijx+71z29FrTg2CB4ojO56Ycn0zu6rYzO+NdO6FMg0IEclvQdBjmd4Hbq32ikZ6w+KRh89Xgrhi05wdGLdrGmojVaj1sM9vpuPRNWu495cGRHyVwdQNgkh6NGaxa4JobFq6BFsWlI5PQa7sMWIfDuYcW82d6dax4NkXvq8M7257DZoTXsMuBHew2yBpeDHH7W8NcfoU-Sh+0rtaH6Ed1bwaBw8ju7JRe8H00YmwZwHTpoFXg8OGJcOuzqAQw-Bj4dcuGMRQmgapw3R680D0ZHor2YftRHRZehMjBOHJ52aXv7tY6BmzNZOGQyOcgZ5w8xephDrF6WEOA4atA-4h4EdQEzmcNVkYSzTWRzudzoG5M2fYdDI99h9HDz77myOvvpVwzGR9sjWuQMu2VkfpHdWRtnDQJzIwOYYtAQ6R+8BDiuG+cMmXsnI8WR2BD+c6ed1pgb53dp++0lnk9eEMVXtzAwIhxBtNV6noOmfuLAyLKpPDH0GU8NNEfdbenhwBNb6GT8MfofBYefhlRDWu7IMMrfqJvcXhkm9peHin3+fszJXgSEBd3YGZr3GIYgXS7u0PDUBGHUMR4cOjc6h6PDKCDCE27RDqIyj+nfD++G98PWfufQz0uqb9b5Hs8PKoecfV+R57tBeHDR1F4bsPSXhsg90xG+p3hYsrw0L6tptHB7a8PUofF9WARxyJTeGhtUt4dTzTQem79-AG7v2CAc8Pbuum1DogHnq1nLqsQ+Eh9lDgpGJH1coY3PTf+u89OHbp8ME1Nnw2D+2-dHSadAUwTp1vdbcC2F-TrN8OogdLg40Rh39VuGXcNzgbTw2ge28tBFHkB2vzoh7HnhvG9V+Hvf1u4ecgx7hmGDsgqaKNJ3uwycahpJNsyHTx0MocrHaxB3-DN2LyUN3Ysn3XdQnMd-2baUM8Uq1zT5R-GDLpGAoEujtPXfARhMtuFbvv2bIeVIwFuh-1PKGjf3M6ubhab+wWdYTaNKMIgdTUSKdIuDWGbDb36UfmI+Uh7CjJlHMIMvkcoI5nh-pd75HVwOobq-I+ve5b9ESbmkMAUa0Q9RRnRDIFGyT2GodcPW3h1vDcjrGIN0bQtQ1-h4lD20ae8NiAcPXVGmvYjSFHpIOHEbJg-wOgytP1b1p0jPtiPRoB351M5GNCPpuuAfS3msXD-GHgU2CYZOI4aq4qDQsGS1UiwYMHWCR3GtEJGZ8VoPtMuZ3+hwj7DtWgM5obcLZJu9TDBr7B-1FoZwPaXqvoDZD6BgN6wa6PYNBvEjEILtCP7UcpIyfa6kjRM69+23UdsI-dR+wjJWGt-1urqBIzw+v-FJUHhYPOSqHQ+5hgl9Qa6FSP6Efkg4PE8JdapGiiPQdohA9-2hoZ5RHY4N2UytbU72q16hpGjKO9vuajZbhssDxlHykP+3p+gx0RrntXRHaZaaLppyVC+iHDUTgHGCpkchg2RB6GDrkHvcOJ3qD-XXCvqj9v6X8NHhoYg4JRoCVo1G1iPf4cWtaIRyAjYuL2T2zUajw-NR2QjRxHeT0KEc9Q6yupI9HzqMWlrUfUA1cRzajvuqHiMLoKTI9xhsPQQtG280V-ojQ09ai6dp1H+0MRvouoxYRnGtcq6UH1E2vBiGcoqRdeeQGHgL5spfRTWsIDoWHIbVzVIiwz0B109cRaeoP9AZTwhQ+oYDiWGRgPJAcmffzR9kg92i7MNhEeyw82hpd1SnUA6M+YiDozB0fNDHNLAp0lAcSjakOs6j1z6+U2ZEbTftkRhqtz-aG70TodTgydB4LdvWHI4PyPteA1dBnF9U79P-U5TsTg8lR-GjR6SyT2oEblpfshsiF0EGbbmoZpXQwKUitRyIGNsOITq0ff2+-DNtni0OgYXqYZczU-bDFbiQTHmRqaSXG5IkD1ZDRiGamL+Mlg4+DmcoTbeVCNxvwR8NIc9zQb+Z7ebEksY9YM0mF6Gw8EZPDKcXQocN6O0BI3oGvAaDbKEyVoZ9hEzAFvQ54To4pYhBIGD6N4PW-AWDwHcQ4uQKkl5hCqSWVKzFZKb0dXhf+LsbDPYMBjz-VyOhY2K+FWW9ZBwfb1Ogi09D9w2JdHBjc9c2iMS+KyMEAxuL9eBd1N61vRMWfW9W3DhAgFK7FyEb3lm9OS2NDHvLS9vSoY-29K0E8R5fTGenWpcVzEXkNvNiSXGp+K5sbCe7kYFhineAG4aS9X7GIz9V5GTP1m4dvI9l6+8jeUq6o3yoZu7ZAK+3DI3bT4w5Nt0eDRNeOAmyKgSyVvrkzYYxtx232pOMPa0BA1Uj8vUddPTMSFFtOZOaA6wbN4Dr1EPQYZaQ+cijb9-CaPIOEMY4Axt2-qjq3au9n0UZvDU2W-b9l4GVRkWfTCY5+9N961i6xYEOfWHmuwM3fZvkGeKOZdD1sdHEZ8xAu9w8r8vQ53hAoLUBw1GwvpuFAi+iJR2asZVHA0zOuJGHfgwVNIzrhmCiWxu-eqHNGI5CIQBVhTC1ZwVSSKCFoLcrR2aYtOXeLihCjtArVr2oh0ngVkY6eBWvakN6nmI38SbzXtBM+98oGZFOfJnD4r7xWSjLaNDXQTIW0YqFhG6Ex7HB2PW8SIIyMIcNxAtnOHUvo1xCg4B9THBfYkMJDsUXgjZjFqsL6MIMdqSbsx2+jnERKfGY+J0CWS-MYVklGh6NAgc6w1NmxB10j75KOgTpt7XYXcjEmlHtWjEJuvI2hBhmjtx6V6MLFuFqT9qtoWm9GzmPVwbRaCv+U76lxplDonpAwcBgtaGjvMV9VEQsaYZZh4YU+iXwuGXJIfJ-akhp465pjG+xyhI-yWcxyjOeEj0f0q9kuY3JiU8ckrQc30xvIm2B-R2PEEb0YkQ-0ZfybAx6PI8DG0WM7MYz2hm9LdDgF7zqnaFBeMQ3BvaI2rw+zDi5EOwykuuoo2zGVU5JvAksf-klaaVfT-2kyUjiaHl0saJxDG7CFici4Y9TQLxjjrw1WOVn3oY-akUt66bBy3ojwPVY5c6DDGbDGNXh0MdIY62kMCWRRhmGNUMdYY929OA0HDGPFb4kNr9pPwgL2vDGAzpp+IEYzzYrUEfNitOjTvSkajpMSRjLXa8wNi7oLA-Ix0RD9V6LcPITqwUh-uwyjEJ6aqN2frqo63uwijWAGgCg6MZseM0gOx4AG68rkOPDPTs4MePgijUbwX1ge0mbYx0tjzuHwUOu4cYI45R5gjzlGWFVHgaxQ9qxpddPjGZaO2jv-w2eB0RNcv6velmfQiY1Z9ftjL6bbzEdluYgUZCRz6cTG0sXcUYj-Ywe5Jjvn0Fe03WTOkek1Q+QYbdGD15MZCIJF9P2B+Cg+303LW9cWG4o4qNWB18hqTT+FO548Fh26sSmO-5P5CFixhm43C6nEPwHoV2D9zWNxtHdfcrBfvL+dAu2MtWtHRC0ROTbRhglJURe8N8NllhqGYz06EZjs9iiiY6Cx29uBKKZjkI9fSGQWOpOkj46ZjGoQr2NB0hvYwAenH997HgM7-+LWYzyBQ9jRFopWPhQTJqviJagoN6xPEPV7v29KWR2KjgXiDLF3SLtDbICqSjnKGAjUtscN-dOh1SDcJZsONS1pJY5-k2xFXb0y2JIcf-3dj+7xDXKgfmNM2PQo9vh+JD1W7KQNgsaMuLhxrljJtqJLGHYdycTZcQRO4ahTsSvQJnwQ7Q1FjUnHZLwYseswatsNJo8HMBUOHEgzuqqNCmxP0MtmM28vY41Ec3JD1086wZP0YuCYWcGN5EyUQUPSoaZY9eGFljMDHNnEy5A5YxpxwBjurHTb0rpXpqY7sIzSudiW33HrKTeGKx9kxo1TiWOcsfh5q2wWTjCVoPCUm7K1vbbMFVjJ4gjWO4Mc4Y-gx7hjk17ajA+cYPw-oIBSuP9HKGOuscdY5wVJN430H7RiMMZe4PaxorjqCCLWPT4RdY4IDN1jcKikE0f8y9Y1Msslx3Ni2u3+seEY3wxn1jSFaDPUhsYYKmGxi8jgjHjP0ddpvIzqk8RDcbHaYYJsZYraZRm8hiu6gMG4RqwPdz2uG4WbGjpD6PHzMBRAebsRjGAS0mMYQXYV0Ytjp7I9qlVseIPBWx47jbn7VENIrpRQ0aOiYjpB6NG3kHqN3Vlxi6tzzazu1QUYbLQxR88Dg56QmM7LnCYwOxv7jQ7GBAVHLsxGjExhGZ0jrKT3uHvTbVCNVsxKTHzk3v4fNSsUo62xOtjRI5rscifQsh9rgRTGrTgzvDOwbgTENxVpGymPZyyKwxAx9zEErGHSZHb3rZI+xrBlPGxWmOdevV-eHh5a9BZrYv09MaFET6g8RRvQqye6AcdtUR+47Hh4zHj31MBMMoQb46GRQdMhvpJEPQCU29XTjQ1T7QwGce9usHNZyh2gS5rGIGVY4+Zx9FjePixeMlIMuyTlcKXjWZTLNzT2J7QSBx7X9NHHHmNIEYUg7n8lU1PjbZD1T4c+Y64lb5jBVGbVEsRGE4xjx00j4xVD5hnjii417chjtUEpDsNszHGKEueiIuRaK-OEn0fJPIrx13jHHHgD29If4HLgdWe6uZIMoic+KHaFaSAljBf0iWNK8a3o1AB9ZjBPGjgVjYXSSurxl5KDLGGhDOccxbK5x4FQbLGPONmceD4yjwHLjptr-ONWIqYyEFxp6BIrHoGNO8fFlOU0DTjo-8YuNV2JtjZnVa+SRYzYiYGRPL43gx7lIBDGnuNEMdS4yQxysDJ3zyGM5ccK4w1x4rjFXH-Xj6sd-cLaxlt6JrHbENVvWn49Lw+rj0klGuNmvB4Yyn4nrjojHKZqdcZ2BAGxhPxQPGJGODcePnStCkbjcjGxuMKMYm49fO5RjpUTVGMmQbp-VWBzRjVlHnfUufrDCHo8VpABjHtuOX-t247-x-bj9-RDuP4PHO4yQ21UNZ3GaBgXcZ-I1dxwvD7VHKKOAUa6o2XhnqjHrH9EPPcfC-e722a9CXd871neuTyOZ9Qdj+An24PK-sEg0-1EHjxG0weOn3uGnYkxnCGs7HjIFd4b5eouxgE+IftiXm8xJR4-lSsQjidCHeMHhCx43uxtc+3AmDvk+vAqHddY3OUmfHKVTZ8ctRhTxhMpcfiGG3SVsWQ3TxmAj35iiWbM8YYYQHxDMNgzGDFTDMa547aQkCxs26SwUwPo6-p8-NQjczGi8EyhwP2hLkVe4UfGe9Vwet3drqVVZj8vGiTpB8eb4yMyfDjD9G0IjmCbqxtHx+jYsfHz0NSBKp8ZRx2++zY6lfWG8aVIym+syZE+H3mNA-st40Hxa3jr-6R714ew3wyVRkuDOh6y4PAqBpMRwytyIjgnt6PFTkJMQNUgxUXErWO0FnA1MU7wvymHckEPHwevSQwhx+S01ji-BFHHX-ox14glxKfHL3rs7lAUZwoT+j7hFzNAF8bFUBzOUGgERyk+MCryjegF+U21Y1irBM7dDyEzt0NjtMpIoGNSzuSOCv+THIkXGpWN18d8428zQkxmy4RhM8Gm4lQUJrVZqrHh+OmsZU4Jqx9NxW+yWWNlcYSJFzYArjVXGp+M1cdkSpMJ3LjyYMZ+PJGDOExvx1fjGDx1+POeU34wPxhJSrXHObHtca9MRS4j4TU71GqPiMYG4+fIKRjCDbL+Pi7u9HZ12mNjk3HSp30IRm43N6o4Tl7ElUMZsdUBGtx+nAG3HIYBbcZXsQWxrq+RbGc+AlsdAE-1enCJEAmrGMb4Eu4zWx67jFFHbuP+-qAo4H+33Dg-HvGPzXte4-MU716YZrAmPV4a+48xRn7jBAnfuPhMaiYwZAsdjsTH7vU8EbTbfLRnj5NAmzQJ0CbzMiwwoL62tiV2M5gtYE6kzPEp6PGkhOQYnPY6vR20MoZJTnGUWNGMSj0RzArNSKWPccf2Y1knCQTUvCpBPLdoWvW+x7B1yyGXzVfsbRDt7ijgk13rtSaRqXzqYtK7njjhC6u0e2Nf8ah4kwTb3iG21oLDMscffbceqrR9r2xeIo4wAE+wTJQmFPFlCYuYwaJuKxPUCkAkz2LQ9kPhtZDI+HEyn6-oY4w8B8IT1vaSe0SQmw41HshQJczaPqQxiYalbPRuAtIYaRq26UcBXZwJp62KQnxgk9DF6E8wy93jeGpCTE+8cxXItNIQ65VZHeEHkL1zhGJrUTxtrk2FMUdT4x6+q3YcudIvTx8flbnKEwN9Hrjo-EdwcWE466eS009LAYgh3qijWZuwxU++BWhNhHVTyEAxumpftGeDRzCaV41WsFljg9ijbWrCeTyOsJ5c4CwmrbrfGOOZDLkPcTUXGLxOm2rQiEJugKEWTj2sXJHOS4-0JtCgMQVXhOZcbAo8q8cvj8ImUIQnCZ5YzDge4TLwnHhORIitY6Px9X4zb1dsCgSfbetQxp1jRzpnhPwSb2E2ZMuPxVLjeuOLVQP45kiI-j-DG+uM9GsBE-qWyq9w3Hqr1gieV6Tfxiopd-GmaNIAbYwheA2bj1VGzKODdosoy-O939rKbcD3ERtRE9-xpFF6BoduPYgD24zUYnETq7A8ROQCbAE5AmokT35GWaP2UdrY-T6ykTVFH7uOuUce47+JhaNbbGBwO3MpDSQZRrpD7VNPuMA9u+4+CebkTXInif0nft4PV59UgTqIByBM+QbRg8L+6gT0PG52OvgdUNgjxpAaSPG0zryiY3Y9zBqsTJbjdRPY8cjCqqJp5Dg4mFZ0WxyOWMjcsQMaiwH2NXXGaY6-PanjgeH2mOLas6Yyte60TTPG4v5-mIS-mzxtQTOvwNBPZfw+kZChXnj4aBIOOBEJFSQj42DjbATLRHloB04wDDcCB6F8--Ghicw41KBXMTpQm+xOdUMjQKVJgVosXCFV4zWMOYwivL5+n36DeO6-ubo3Tq9MTY9HUjXoEcBJNEJ-UjdlHjeUVidiQ0QRhojGIG1RM-eIk440CDITDeY9RO1RS-kciChc9O9x3IiXGOPo0UJ17eVBQ2OOl8f-COUJ1PjZtqYLTKjL-CLMO4doHEQV30ziazYaZx1DMzfGyWO+ScvehLkPITNKKbMjtyLBMTnx7iQefGIbQdCYaMSco4vj90n6xMpQkPE4bCSvjsnLq+OYhNr40gx0VjDfGAoRN8eBk9Fx1N6y7gywgBAYJSqhmSsIKs7oB498e2E8vxjVjGXGtWN0iZ1Y7jJ85OpkGoHiWvAn43BJ2W8CEmSuP68AAk--bW4TdrGl+NvZwKeuaxxCTibx9eB98bTeD+J0Tavwn+bH78Z+Ezvx71je-HAc31rjxKUHAYiThpbjcOjcdNw9Gx83DUInd8Pv7kf460RqCT4ybERPWQfaDSiJr-jlIgf+OYiZ4k6Yxn+IwAmLVoiSYJE+Wxojg+In3S3uft-I21RlxjHVHYMPUidYA54xomTrbGGRMYCbe41gJziDGcLuIO5IrwE-9xgyTvInOIGmSdUMXgQ8Hjqd6rJMtmJbFPrYsCtw4EGBPdehr6MwJydqLkmCmPE-nck7jxsTj55805O1McvYxHxjjGDnGpWhCgv0sn2sUKTgQTwpNbbUikyg6qajO+7RlTyCeioRkYu5iT0jVy4OidK+kBxzQTj-ispN2ksxoLlJ4qTm985C0f+MZ4XlJll479gLpNnSexyLxnAxUM77a4EYcbsEzSBBwTiMm8OMq8YwtMPJxU6cuQx5OPmILGnGJ9qTYfVRGG13u6k6ue3qT9HHnZOMcbmw8xxqITTZ9V8MrNqUiPbx5UTM0mQWPT6NrEx0dOeT8N9lpNAE38k9e8E4Gof4QqyShEHIecUWqTkYn6pOipx7Y9nJoaaG0n7lzq5Bs3SoCH34Y4nVwYTibqk3TYm6T9LCzY4cdCufXWhHrBvkyfpOp0D+kyq4c2N3QmS+OX0YPE8BJ8ljsRyvNUB7uCk0yuDmp94nxchXiePyreJ23l94mqXgdFB5JNFYqrYoZIc114v1OZb3x9Lj-fGeZPfQuy4yTJ64TvdF8uMEKcp5lTJlfjFwnaZOz8etY7H8thiTMmbEMsybNYx6zWrjPb1OZOcKe5k4TJ94TQsm2uMrFUT8YLJ3CTmEmL1WiKolk+eRqWTl5GyJNgUvG45RJksDde6VGOwifeg-wphETr-HWJMYUuZ-ZQCbWT+jHuJP8SZ2ffrJwATgkm9yTCSeJE3EwQkT5smTZOWydJEyRB6STEYanKNi0Ydk02x-VD6YnpaOqScUoUyJ5XtQVHAFMHnL7Y37JjJTPIm2KMkCf5E6Dx+xdFkmz73hyd1sTZJ2gTLEH5K0OSZ8ak5Jp-qScm0eNG3FTk1zcdOTA9NdxZHpsmCaTQvcW45UGlNZyfx48Ap6+awwowFOjnsdpMXJ6e4pcmqeN0gzNE7BRjWj8FH6eOPmu6Y7F-InuSUnjpFNyY544PgjKTrtj25Osyr54zX8r0TKvGGPEwcf0sUVJ2nhc4melOOmNAU-DESrDUkJKpNy8YhjhIqLaBf8mZM4LMbbkf8e4+aFWGjhT4RDak7YJhgJrPcd5PA+qCE1Nh5qtzXHAv2xBvN49uezUjtQGexOwKYLE3G8ecTVGbTlNfLHOU4Mpm3jWP6e4US7uZo4Cxk0jwLGphN3yY16HWJg6TT8mulPVFAKtsGEC0jIBQyCh0CHfAZfg3ZYv8nexP3Kcg1pShweT3oQJj3PNEWceU0U+MVcH76M1CdsaX-JuBT6rdPjqJfBF8dYJuem-aFnXDo3TXE4yxr+jzLGhFOYqYCOF0J3cTj8m+hOgyeMoKCdYi0-x7WVjT0rIWLZMpN6NYn3wizCblUy3x5GTxUgwL0jYgoJT1umuae8oEb2n3K2E5ygr8TqEnJikUYMOE3PxiLUgimKGMiKdZkwopy4TpXGHVOnOMZk4vx2RTu89XVOAy0UU86x5RTrrGbVMm8bPBHzJwNj5LinIaUuJeUV8J1QTIz1xZMeOCMUyfOkxTkbHr+NyycUY1-G6iTz0HVYyO9jhE56pjwiDimaCN1hi1k3oxu8V7imABMMdyxExFQnxTMarjZP+KZfqTYxoJTDanYyXVsbCU+SJuATskmEBPySe6ox2BuJTXBGwy3uyc+zZ7J77NdKnW0q4CYMk5kptm1w7GVf04JSDkx8g+Jjlkm-INpnTFEznWgSj21yKlNNmNlEywJxhe67Hk5OWnnqU+O8RpTieDOlM5jMLE12e1Vo6uQX4KJFz+ZEMpotoIynQ-FjKemveaJyL9rzLYpMM8dmU62jW0TAjCLvyvYuWU6wxQqha9ttBM1jK7k4cpxqBeymstr+ia31vSsVGTcDHDmx-f1ZU7GJgxhVUnp5OdIPBU1yppa4o30nSjssfg09nxRDTyzGN5MfKeh8V8prqTPymepMAQf+U61615jhjrAf1ZifkPeplEaTTvazoHxCemLZNJ+oj6IHv92YgemE9iph+TuKnsxn8Cev0bGHXs9w2H6w43rBU4+LWrNy6GnexPLEMxYznJ6+iMVpXPkYzDiKuypxk6tQn7PFt2Ms4+Hx70IduQWHb3LjjyPhpvuDU0nIhDoKbcKpgpk1w2CnZVN8aZAJh+J-FT1bglVOXrBVU+bkQ9I6qnLWPEgEoUzMJvMINCnzON0Kba8Y2mGWDRqgqVSWDvRujycjhTIamCZP7CaC+PapyRTDMnDWOcoMn4w8JsRT3qnzcwFqZINBBJn1TvIidhPNYjZk9PmoNTGbAuZOZjDeE7zJjRTnwmtFNYSZ0U91x4WTcanRZNJlsTU8CJ0Xd6qS01OyybqzZmpoxVVVGAWPKyf3w2zRlNj9paluMwnuwPc5kUtTtjxNuPVqfbHSNp7otZjGjZMvKAtk9Yxih54kn7GOkNrIowmOre9otH0UNzroe47SJpSTaAnkYPlUd+rsX85itATGlc09IaFXhyJvSTk6n9JMBybBafOpidjhcrKBPTsZzBaup1Jj8wjylO+KOjKfHJqpTq60alPsCejMoepnyTUqn1gG-ad5UyD+lzIqKxLYz6aY2E40x9xsD6nn2MB4Yrk6JRjpj0ymsK2fqa9QfXJhZTy0d-2PylH-U+CWgmRmUmIeI6CdA03C-ea+gaHA1gi8eWMR9SCXI8mnnUKKaeFmMpp5KWm8mSvE5iak0974zDT0SxydOXwQU05d1K3hRW0CfE2+L8ExkQgITVWLflP7ybTE4fJjMTtGnaZ2odkY0-dB2ccza4ILWapulQ67cglQqQmNyTtyT401Cx6zJgJj9FQsygyiGSY2jp-vGdpNqcaNyHmJjCxkxCgCODyaNoEFp6MkSoRaq75rv94SZxyC9k4novHTiZ5Uwgpk+orrhqZxZwpsWJJNL6TSsQTNOcMTM02fkCzT4RQrNP4Ka3E-Qp+zTHu7SFNCqehUhqptzTWqn4GPR5C80xCxnzT9piibVQxsyStqo-U6MvH5-mhaYa46GpvRDpvGKZN8Ka60wIp2LTt854tNgScS09Ip-T00WnywCqxjS07BJ5mTfqn5FMBqfZk2A0ZCT1Mm89MvMbxIRGp4-jCycPlE96bwkyfxwiTOYHuQ0kSdkY6Yp+iFFEmYvUKyawo0rJmxT5BHVZN0qHVk6fhlG5g2mc2PDaa8U1WpzfT+yLa1OyxE7BfNp8ATzamJJNtqevw5qh3cDd+GG2NbJuog1o2-tTSeaOcVB4fHDQdpwajR2mQAEnad5AvpJqdThAnnw0jseiY7kpsgT+Smsm4JMbu07zEh7TsPH+CPk9E3UzKJ7JjCtGEdWfadEVUqJ7djHkmamM8CfenqepgTTXb1Rq7YWlNXN6Ugcl11S71M49E8lWXJp9TEFGX1Nh4fh0zXJgURzZ7DpGo6cbk+jpsL6mOnnROFyTygW6JiZjoYt8dM4yIME9cRowTOxi754s6cJMRZTO26lWRrdN+WJWY9IEsMTM8nGdP5iYXkw0UC3TeiordMcxVCQ4RpsQztzGZqEpat-HeRp5OD02GLR0G1tbDadBkFT50HzNSS6ZLE6mokNhdNHUVPGkaDrZxp2aT52AldOBQhV015xxsT+ixDVOZ9yDuD1RVSx-mmPOnfyes44bpuqTNKmAFMDieek1-I96dYJiIeU7LmoXe3B53TF6E7pMO6dhhNypkKmvLHwbA5yaFY0RsKjNJL6w-ze6fTKL7pt0gNmmUDNkMbfya50+sTIeny+Nh6eIU1XuyPTaqmkZOx6ZT09qpzzTuqnap6t8c6E2U4vRxrvV7aqONkTLnOunPTG-HO9MBfumzUPxq1T9MnHVOl6YC-OXp+CT4EnJcSQSbJk47h8Yz6WmqGF8iMIeNlppemuWnW2D5aY1ONwphNOA+m9FPwPK64xzYv4TcKGARMGKaTU6Pp4xToInGtMoqaLA7fxyxT9-G59N0SfzUzXps+Ay+mPyPDYbX0+SIXNjGIn82Pb6ee0bvpgw1++n51mH6eTMNNpkkT0AmyROwCdtk-AJzqjPamkBN9qZF0-EpjSTHbH3uOsicYozXhjpt8rQP9OomciY9kptCGf+mzJMAGbjnkAZyHjBExI5Mw8ejk5TJDJjeTVl2PQGZ4+XAZxUTdSnr5PFMb4E6UxpD2AOn6WES5EC2RJxjaTaRm48gbslbmmFJwgzoymBFFzZtp4+QZj9jwLabRO9MZyob6glKTHrKGDORGNGY2maHnjHcnNlMztO2U5IEyKByhmoNPwjwfo0EZmK4IRnuHFhGawtAIE3wT4hm0NO3KepUyjfUXj5THsQnwxGVGfbBo2dIhmlDOGmZUM9jpt0d6hm95MUae2PV3pgvTNGneUNZUdx3EYZ-ODHxLLVFmGZok+-+h5D+tr3NM8adJ8VZpnNFF7G16MtJOuaLu8AxxuvQznF66a7E8UJk0zEKnQ+PHaeOk4dh2Dmb4Ks+MeAbkXVAp+TOMCmuVNO6fiMzGZkqTOcmp6WCvipbSjVJD4InGKkBZGbA0f7pguogenvl3B6bL40Xpkoz7e4SFOHaiYeM5pyozsMnqjPx6ZvE3UZ6GuDRnqir5opp6kU49wNRnZzvmbCZS41aplYz0fQ1jO9Gc3E-+JlLT3qrThON6a-E2MZ0v5Exnn+Mnsar0w3p31Tu5nK9NPCeDU7np8LTaEnPdGYFN341Vp31j2En1OgVac0U0EU-CTPdratNDceOM6RJ04z4InzFPT6aok1Nx+tcNxnbFPF6fsU8xJztdjinQ72h5rl1etxriThjwPjPwLzG0w7WibTuImjuPBKZm06dxo-TB+mrZMwCfIo52pyJTq2mpiO9qZXNbfpqidg6mklNbLq7Y7km9kTyJnQmNnaf9kxiZkyTWJng5MVdxoue9p5izhJnbJMSiYmvKSZzhSWTH0wWZdCpM+00hAzkHquBOeSdyMxnJtAzCRmoWHm6bOPMvcDiI6-6RapwfRjcTyZ0s1j6n+TO6YotE9XJ4Uzju7RTNKCb6Y4wwugzfN7pTPAcYP9lV9a6OEHHPRMC8eGoTDIzE66pneDM5LBOkxcqvMzogmCzNqHtp00Rp4wT3hnNoGmmctI+YsZyzuZnWxNuWcodoWZ1+2XlmOpMkaf142Rp10zmhnKNPaGdlvUbWjUjBhnTOyCcaNyPRWl2V9e60VOWGY6IdYZ0zQ98nIzMZCbV09EE-IEFTGqM3r+MWMdtg1CRKrQqVMZmaOk89J+mprpreONeIaKQ0Km1C9t0n7dOwKbLM6+pCszjUmZDNixncEyb1CG+oXoMjPlFCbMzXXFsz+iw2zMFGdd40UZrszKMnSjPDYb7M2Qp6PTrmmhzOK6Y80wnpsczyenJzPuXmmhnG5ArDUrQbvDsKaL08uZnN6ainkE28Kf6M5uZy4T25nTzMsMfPM-Xp2XmdxmKrRPWdUKvdZh1jj1mFBHt6aret0Z0CjRWndFMiycfM+VpnYz-MnqtMJqfaaYYpo4zKamTjPGluvI1Pp9kNM+mcKNZWY608jZuxTGjGILOY3uLU0U0Z4zaInSKBvGeVuchZjmdqFmhJPoWZbUw4xi9R-xmMLOAmckkysmm-DItGL9NRKcQE8BRqEzm2n1u2uyd8Y3CZj2TABGvZOm6fHU+kptEzn+mAeOg9qKdZdplizC6nJ2N4mZFEzOxkpT4omylMkvMgM5GKBOTgNRhLMOpx+0-SZrjT5KcmTMBWajraY+78ItLHe6rb-OnPMaJ9w+ponn1MTKcGFVMpigzqCVFBOJSd-Y7+ppZT6gmW5OrKaKoU-4hUzOUnrLMJeOAXkLx07aDlnPRGmCcas71kYjjbyGWv3ryeQ01cp792tVmMNPSGdfySoCfDTt7HUOPaXXeU8oZtDOkCCJKNJUY0M3kRrQznYGzeOT4f0M9PhwwzZ8mdIOqZKP4SxpnJdm2H5dPD4JVcLYZs3xUZn+NMyWel8RFsWau8rRvHqizG-yttJ1Mzu0n0zPR2fqsxSxnRxxKgtrM+TuCs7m+wyTkRm6gQlmek091ZkGGvVmBBNyWbYfZMYqFoEyM6jWjWbkUONZkDQk1nE1jTWcZqYUZzszVqnuzOv1N7My5cCozeqmqjMbWZqM4PZoqzMMmdxBqvDGsRMyTNVyqmBLoYrGOs7qhzozLwm-rMLds9M+uZovTAxnSLTj8b4UyMZ6mTe5m63rV6agk+i62hjMxnsBHuoPmM26pnLTSEnLzNdGevM7apnC4GxmgbPaKejUyg5h8z75mM-HD6eF3dDZi-jP5m4bNRsea0xcZu8j2anRv3G+rzU6BZn+zhanMbPL3uLU61anmjGbpdGNDafRE0TZkITbDmQckk2d8U2TZ4-TWFmqbPk2YW06MR4g9YJn7ZPM2ZpEzfp6EzA6nGG2YCeHUzzZ0dTwVH+bMomYYs1Opi7TZBcrtOCidDk+H+-EzSTHZbNrqZmQ3Dxuxqitn5TDK2aEs7up1HjX2nRLNAsZ3Y9WJ6QEGtnCFN1MfWsTb8JVdPvGLeJ+8ejcch9NSzT7GzbMkGYts3H6q2zulmYoP6Wbts66fEnukpnmJimWdbk8wZ8RhGymPbMD+P+9m54u4jfcm-bPnnwCs98Ygezo5mh7Ma3r78pcp47xYHjA+OSGeN0zHZtJzkfiHajoFGHsyG+xQzSnibmOp2eK6WBfWctZb7rgMpUZCE0g59KjhRHgVMd0czgyF2P0z58mND1FqKDMzmphNjDZnN0Oa2bQEEtlTBjmQmjs5gODSky5cQkDEDHEy7IsdPo2hEahEGZ7vfEwXr5s1Cps2OsJjjONxBW9CIJC5FY93iX6OMcP4xO-RloTYqm2hPfKA3swguP+jtjTvOPzWY3VQQbdBj1KKpgn1hFC4+e4VdV54UdrO7ePxAzM58Bj4zn2jM4yaXMyopgrTq5nqNNf2eusy9ZwFWORnjWMfWeq4wsZ48zz1nQHO6cbes07u6hh6so4XMXmby00C51YzF1mWuPFad2M98J9BzeLmwbOa5oIkwcZurT4bGGtOEOfTU8Q5ixTpDmgLNJlpAswvpsmTasmi1NEUacLbjZ+CzSL7K1OeKY8U58Z18Ek2mUUUCOb+M7K4AEzASmgTPtqZBM-+RkRzbjG2CMeMY4IwCptczSMGVJOwmZkc21qqvDiJnaLMWLqUc0LZxiz4VGwe2ByfFs9dpixtS6mqBMRyc0RtxZ+Wz9kmXtPt0IEs08iuUTZjm2BPwGZpM4gZzOTklmNnPLLL2vbL46pje5Bn5NAKdn4t-I8njnjnKeMaWcIFbDpvptcgmAnOuoaCc-Mp+2zHe9HbPTOc54y7ZoDTP7jhg2geHYM-oJt6RROmX8jJOe9s95gygoOTnCfHGeIfxi9J22qAZ5Xfg9HR45vm58KzKdmTjYCXHuOis5hQJSLGSDI1tCu8ZvJhMTz16BdOZ2aFI8LptmzQKm87MdOZKI1bxouzeBHCykVrCvk4gZ49TCoahDmjhGKs3xkQOzxAIj039oXoeoixlMz7Eiu7M+GbuU2aZ-bBW-6b6PccbqNbAelqz7yGBOMqafXdBPZ-gJDQn9RNQYOijXgiA2z1YR6WOnOdz4+Kplzjkqnw2EbqTXVbvZ6N6srHPLFUFAnsDXxwQ0FCmFrMqgv80585zMEcrHmzh+OnI6HR0pVjIhmTrOAubC01wpnFzgKniZPgucRcyPiqFzKYgXVPN6fNDrVxq4TYFmnfXiKbuEzuZh6z6LnXSQ-Wfxkwh5iLT0Om2XolabfM2VpwlzgNnMHND6bJc1+ZmGzBDn8TkXzoAFdwhpGzbWmUbPz6YQuYvp4atao7etOwobwg0ZKzvdHEnXFPlqYQs7y5pCziFnZvxfGYsYz8ZstjTan+HO8ObwHeMurVDhFmdUNjRPW0xI53tzSrmObPtsdVcxmOlJTARnURYTqZ1czq51RzVLz1HPmScAMya54AzUPGuLOlKY4jTAZwxz1rmfCxvae3U4nJh1zComRLPOubEs9Y58EuSN8D2OYXtVaBqJ6cz9djG5oSWfQMzW9SoT17HmrMkcbq1FyZsfEJtmqc7eOetHaQZuCjUX6EdP+Lvik3Mp38xsbnkpMDMalM07ZxNzgGmxGHAabrRem5zRhQvCq+2QaZJ0w8pvOUQ76iOOAocG-cl5g0z1TnrlMLntiHX5Z7+RzbnsWPIcb4461Z9toydmHTM1OZdE7AR+QlDTn2sPBCd4k5R5sITYumM30M6e7s9JpyFT7GBEOP7ueDs0ChjrzaVmKMn9OfIc0vRur9aP7b5NYWAbEdA4WdzJmQ5OOReZJYUpxnPIhQnO7MG6d8s3VZvH9e8dBBN6ccl49oKQzjWemIAF-aaiEme5hQJU9mfKaA6YYUz4YY9Yxqn4ZO2cbS5CvZsAwa9n5Xgvuc-8m+5j5z5GxQ9Ngye-cwKxvkJDt7UDa4ecA6P5Jr1T2PmZWOGwlIza75bmc8EHNi12LEZlbB56N6Z1mL8ahCb-E9-ZlLTSLmrrNl6cw89A5lvTBHmDzMKoZatWh5phjRHnPrMkee+s-A5t+ziDmw1PIOaJc5GpjrjINng433mdK0-opz8z5-GmTWw2fY87VejNTJDmlGNkOfa03x58eFAnmQB11OmV3bhB-rTPqEOXM6yYrU3rJmTz8nn+XNoWZAE9TZsVzKnmRXM2+cbUyfpqSTHanQTNdqfBMxih3TzC66yLMuHqM80OptVzH3Hu2Nmefl-RZ5wWzofnDJNECeMk3Opw1zGjmKBNUnrGQ7QO0SOoBniTPBRVjk7pxckzglmcIaq2ZjOurZmLzDJmtbN2Oaek-qJrs9lDtOGbkdHs49dEfAzs3nVr7lyYFM3hhiNz4lHa5M-mLQGeKZ1njJXnwnNleZWUxV5sr+Kbm8dOe2dy8dBptqByR6hdo8Gf9s2953c9H3mFoOSQm+8zKdIu2XXnI7MFOdpsczpmDTC1iJ-Ma8a+89LxmfzbIiI7OOMM6k9FZlsdk2GhdPZ2f6ky3etAj9b7J9bdOeLs4R653NOlGEhNb4fck5O5goY53nswiXecsqSI+eMztFjF7NpbAbXc+HVTjWHGF-OR2JN02OpqFTZgn5oOBQiijS2+uPjJ7ntFQA+ehcRe5o5TF6n1qXhIzsrBMjKeMMPmcDBw+eZ0Jc5pwa7zncha3Ob3s2j5-ljVrVBWNZOZlbjj5wDzryrgPNX2dnE8KDEqxxGwCxld2LjrZd6xTFr9mUJMi+fz03aphHz1Dnubn0+bi06z5rLTMDmktMIubJk1Us5FzADnRFMC+ezkWR5ifg79mUBNRGwwc7L5rYzh-GXzM0ee06PHsHBzXMrJZOsefH07+Z8iTqvnaXPq+fpc3BG+XdeHmZvUPGcao55EVVDKkTmHPr6dYc3J5sfSHDmDZPNlAFc1Q0B3zram+HP2+aFc7hZ4Ez+FnXfNaecmI3Hmz3zzbHJHN36d-FfNmnylT+m-u1BMbD47pJ9-TyjmslN6udFs2o56PzdnncTMOee0c9ZJ5zzctnXPMbqY886RLGkwFJnV2O+edck0kqHPzyBmAL1V4OkszPZ4dATUnf3OgqjXEadKMQTEOm0vPFUv9ATDp2vz6lb6-NWidYtdG5wrzITm-2NhOYR1RE5pNzlXme-Mgab78zAEjUzeATkW0xbBzc6OAgKzrgnQAsXdUlUV4Jn496HGUNPdeZZsaqgwpzuL863OR8cGsxZGkgLkAWfBNz+Z381FZtlDGdnYrNZ2fisznZt5jS3m+UPoNgv8yO5n2NUbIP-3mGd-PaJxryTZzIyZSTGJf84l4qZze9H0uo7quJA52JtdzgP18yheFBgAW84zMzr+nBxMbqS2c7958NhgWyRpoHOZzYemrNqlaAX5CwYBfaEwj5meohdQYFN4Bc-cygxt1iEORHnNAhaPo8i55HxsDHeSTwhf3M8gx+5zTWtSQudBuBCxapxcz1PmsXMrmcQ84q5-N6G5mIXNASedU3z52FzAgX4XOkycPM4wUBfjJ5mMtN4yaw82y-QNTcDnMXPwedUU5R59CTsamFAvG4e2M9L5yrTsvm1AvMeYV80bh1NTVLmmtOXzrV81mpwwLDobKHNMudFCyy52hzPj73f0WusYc7ZkuCzJvnpPPcuZSfeb5jv0Cnm-FNqecWYHNp34zXgWJXM+Balc2750RzEJmWbOkWeCC+RZ6RzfvmTPNmLqD872x7VzYfmVHNMWaj8x4xcdjMfmClO3afSC2a5sVYFrnsgvPab4s69p21zJcr66xZ+e-waUFn1znwWMvkeIt8M3YCV1zsXn6VP+ucxbdHqZoLZIrWgum7rDc9FJ-xzDfnKDOsGRR00V5xZTxlnsQ4d+YA0wUY12z6ynU3OdyfGC8IE4E6dlmVfHzMYakwIJpZjwYnw7O5OZs8SQUdzEehsUQuk6Y2cw2FyAJU8nmLGwepy+dWF6QzmzmkNOEwe385FZ6feiVGXTMH+bdM9ee0XzrTmiaPtOeSs8D+1HI64Xjs5lBIqbHsx64lxhmBVGUYnHc4F54LzztZDsOuuCGpo4Z9-E87nYWPq2nhY0VbDEqXhmblMbub684AFhRz24WgL2tedeQzt5inYQPmbHOw7BgCxppuALDjmzY5UsbtmIt1YazRkIMQvGaafc-nxnELbfGh3y23Q-cwMJr9zhAXNPx-ucbg1QFhoN4rGRwYE+f14IxFo741qFIPPz00kVKEhqnzAwmafPWQKo06gJvoz0b1qHPPuD5C5TJgUL5wmJAvAOeS0y9Z6DMogW+AtouaFCxi55Yz7IXzrNKhdvM9R5-FzAsn6PPKBcMi+DZwZJkNnDjMGfrH0-mBg0LZxmIRPyycAs9CJxQSqNmePPo2dMC6y5pETYRRjfNuKedC2b5l0LPsEPQs8OZws4Ep1TzwUXxXOn6YcozJJvwLd3GPfMKSY205dZrbTyrmdtPgiN0vr4xiIL1N6ogtZma1c-RZyzzaJnrPNk91s8ziZvclaQXpbP3ad0c49pjbh4BnVo65BdJHCY5zPzRQX91NjeTLC7ux8oL4E7QvN3XrE03UUQ+jSLjovNlBYbs815+FIaEWBv28LvxY+IJoNzkgn9IuGIaZVbIJoUzXYWbbNUGpjc30Fh2zA4WtaZDhax05IItuTuOmxgtxOfg4z+XAqT+yn+5PdyYXC4SprbzbXmRov0qALczzpo0zcA9--NRuKX84GJwbziXmQ7Okcd3C+sF4jTl4XtK2Jbrxo08x5Aj-1meFO3Be9M6Eamcht0WUTHrecSM3u5sx96EX2vOYRc-PecWodw-4WrHOARfLtMBFvJevwX4-DXeZaSeW0Pmu07pxNMouJqkyDF2UxSEXUlOVmfH8xLxyfzmomtePVCdU05ypyezmmnd3M-ybB87ZxsvzqmQ85P1mfXE9-R6iLHdjaIuK3QJCwxFggL8Ryf3P1wZICyFx-XguIWOIt7vHSsRSF2LjOVjxrZk+ftIxT5yeplqm2QsKheBc5yF0FzyHmpIsFqZki0MZtCgYgX-VPYefdU3TJrWLeIKYJN1OHkiwlpxSLeRCpAu7CbYCx6Z8NT4vne9OKBZwkyZF4lzWDm86k6hc0C-g57QLtkW-zMI2YF3Y5FxWTMInGXP8eeZc0vpjyLGsndfjn4esCy8ZjfTboXpLIOBe8U5b50mz1vnPAshRY8C16Fshtkgrff3SuYUxbK58m98rnxIuf2YM85AuzmzxnnTF3YCe9k4DlWILuUX0TMJBfjUwRtZILRUX5E1S2epPTfezSYSfn52MBfSlEy4RLzzBQX7XPjaj3U7Up8botJnMeO5+ZGc-9pgvz1AWgFPF+cJltClZmL1YQHOOV+Y-edX54gzmXnfHMvfpy89bZ-aRTfnqDN9hbR0wMFtiGQwWu-OgcZI3tlJ9NANXnDr6D+eF43OF2xh7rmV-NkxbX81P5jfz34DJPGFubyc5Jp1bzTOnjwtjOYfiyuJimLAqHtePxid144mJg4jutGUxP3iPdMz0Z9WLwEGnwsk0fmw-8GR4LkbTc-Go+rLswCutjTGFGPgtuufP8CjF9BZaMXsEtv+c+GC45tyzqwWf-MSae7E5-FqQzvdm5xMgBZAKPsF8ALYU1vBO26aiM51Z0szdMWKhO7OfT40gFxHsKAWkuMPue+k5RF36TnMWyghUhZ6QceshVTlRr0fNEBcx88Fx8czmqnR2TixdWA1xFjNgg9iH7PZvoYCzxwfHV2DHTrM6Rdp8y05yLTnAXjYu4uvQ8yBJ82LFenLYsx6eUi1BJyREggX3rOShbkU2z5g2LsDmOZPyhavMxR5m8zrYWvlGD6b70z6Yh2LXiXtQvy+c9i4r5tjz-MqVfM0uYAs5cZjXzvHng4va+dDi4J5jA96o6RPOG+c55c4pidAknm7tGm+feM3HFs-B5jHPQthRbt806gUVzjvnHyMaociixEp+tjTNmQwviOa98+GFn3zCSndtNmyrqSyxS0zzSJnsouciZri37J-KLSG9CoujIZoHVOxzMLxSnMgt6Oaww15Rwe2NUXEmocWaSzg1FoeLB70R4uFREnizYwsuafUWqgtccYaRsysWRE9QWeEsvdCXi1DpjLzbTHBTMxSdy85JB-LzX6mxTMNyfioStF1qWR8WRwvJubdszE58+Lk4WFkv14IM8ftFhrzN8XWBHVBZzk24JlozywW2xMkJZSgeeF5AJckQo7NreZjswsF2hL3yWY+O-Je-87sdcbznymPosuobAS7Rx8dDfUmRdMDSdldUNJhBLw7mkEstzpN9Qd5gFjFhnNm25WdO8zRkHBLnpy8Ev8zGJ81pkQKEJEW6WOkLTgiz15xx9iEXoQtYuL7s82Jxu8+Zx9CjVGuFWGq3cszeVn-vNqaZiM3JKOIzPVn7HPTxaJtf2e8rYGSVMbHbi3IizAgLELFzmhEtnWO5i3fR7ljqPnR2TgyeDFbUF-tCMiWAPPyJfZMYol0gLhPnR2TLCZFxsrufFZ4wmCxrCRc-E6JFvkh6YmotNWJYviLJF-+z6kXvZTmJbWs0IF0UL4gY1IumJdGM19ZyQLQvnWAtuJb0S1R5zxLmxm1QtKBdBsxL5sRjvoxT+NAiZY817FmyLyvn4bN6BfCS3S5pyL8bHokvG0tiS7r5ro2MKG-oPmBY3c95FqTzXLm-Ivt20CiynFjOL0kC7GO+hdCUxFF8JTqKHootUibEc47JguLCVm5r0lxd985RZvO9I6nZf2xhbP6TlFhMLeUWkwt3VUbiz0lruaGYXSosgGfKi2AZtuLqw8xksgDQmS9kVEsLm7HTXQuucqC3yl1AzR6nbNOz2YPCyO0OpqdsxmVjSpZPWNsl3kzIbmItVRSf2S52FroLn7GEpOLRb7XiQXA+LAHG1ouMGfGVqOFraL1XmHkvxOZnC8MdWYLgvGH6Nspa3kVZcTlLxOweouz+b3C-P5ihL2wWLmNz2e-mI7G7m5-ZmQMuSxa38yuF2cBdzG1DPY9vAS1p0yBLf0WkPMwJf7c8+FyITonZEEuLTOgGb-6vFLWVmCUtf7qJS395q7zQP0csjkpcN-CR0R297-n2H1wdAe86CFv-zkGXF-PMpakZhaZloEGqklXyYxcI2DylkVLxKX+Us0xfPc4c5qoBEfGR5yQMXl8vcdcsmsqXUoDypcymFgF8u0IiWlbq8xc-EzxFybYgXGoZP-ubYi8j4hRLcSCQPNQSkfE9lNGYdv5K3xMLmeMS5lpwggMgWFXPQJdZCwMJ6SLjqWdYtEsBdSyBmN1L0N5LEvCBacssKFlFzcxn+Avs+cWM3KF7SLKsXsXN6RY8S-H4rxLTsXnzORpd70-4liyL5LnrIsRsZ9i7oFsJLiNmA4uz6aDi+aFkOLloWw4vWhZm-ZvxSEJ4nnYLOcSadCyWlzJL-kWLfM3EGcC5YxytLzXHq0vKead83TZs-Tt+H3Un+BdubSRZ2htNSWkMM45KjC+XFntL7B6WkvmeYFs3EF-ATnSWPWXdJcX3b0lluL8fn8UP+NQ7i3ZJ4Wi+YWbXPp+btczupgeL5jmnXPDxbXS1ulrBLFQWDst1hbJ02ClxOocoQDUsKZc++Cel9SzIaXUE3TRe0sxw269LIpnb0u9BfvS6E5tvzgwXn0symb148RvHHhvfmdotQcbp4VwZ2W6jXn5wsfJcfoyL2ATLKxQvuhdFCXCyiRt6L3ln4IvPeZ7s9Bl2+zbkRocsk5Vhy9oKMbzJwWLwtsF2+U-v5pujt4Xfv3T+WP8xlRpjjfWGh3Mc839M1+0Q6ICMX0VPYRZIzXRlh2oDGWSpp-bGoRL6HVy4HJnAZquCPktMClr+LVCWHHMnSaJLJ+humYq8nOTERGd5S2JlglOuEX6hNSZcWcyTQxHs9UqC5MlCzZi2c5jcTGsWBhO4hY0y3RFrTL26WaMgapcFi4fY2aDADHDMtixf1SyZlwzL+9mxwiHIY5Y5jJglK74mWWM2pfdY45liSLYLnNYsqRbcy3-Z3gLPqXAHN+paUix6lrnz35xxQtmxZhcwpFzSLpHmA0sd6dti1Al7vTviWw0vMmvVC3eZzULtHm5fPJZfjS0El72LSaWiHNGhf0CyaF9NL03HM0sJCpes1aFjmjK46puz3XCUQ9jE7NjMcXbAtZJfH-AnFgSTScXuHMVpbyS7Np7CzNaXwovO+clc8tpxmzRFmAgtxRb08wlF9mzHaXGkvGhvUk8lFn1l1FmYK2jZeD8+Nl9pL52nh0tLZdHS7Nl8dLcfnTUMjJZK+stlnizC7Hu4uIUMLC9UKlWzUyWLHMBecRi7WFvPzODdtbMs6dlCSIJ9W0YHQPpM2LBuy145yaL92Wls2PZew4XNF7eLttm70ujcJFEZ9lw+L32WzLMfZ3lM3clmbxEerL4tTBaH81cdEfzKTmWdPE+Yly7aRwvUhDbqwiVOYRywCl+nTMUEBcuUJegywgVpXyLMwV5P4FdUyGgV8jjAKX23N1OZ4HQCBoODc3m-+OPsHJy205-DLcCWT5NEZaxSyRlhktXHQGcs5Wcd43qlyo+oEXbeFNifZMaGSDC0GgoNWg8kiXjB3ZjjL+MWuMsABZ4yyuLReT7GNf2m1GeZi+QUIszoAC5csOePwi9nJgxYQsd8Ojb+vF4zjlvhLPumBEsYKcVS5mCXXLPMWUfPFGf5i7plyGT2qXoZNMRLkS2UEYzL8vkRYvKJbec+RY1SxwKwWFM+YcVi85l61LOiWxIttpZ4C57lh1LRiW7rN2Jab0w4lmULhsWJFOhFfpqKbF2xLsxm7Muupcjy4L5lxLCDmg0v3hej8Qx51ULSeWI0sahdfM6oF4WI6gWj52BJb1C0r5kJLyaXMsv+xYiS6aF3WNeWWYksFZbiS4tx5cD+aW4UM5XDN6eruz-jZan0ku+Reqy2WllvLdamptOuBYps1WlytjUAnabMlJfrSzdxxtLcknYos9ZcUkyPl+kTY+WVXODZZ0bcNlgu91QYF8uDpcmy8vlsDaq+W1QGx+Yh45Olpzz5rmXPO+UbzC6n5iCivcWM-PFhZPy7tlmZL+2WmTNQ6Qvy8sluLzMGWTO75fGRTfoV5w+TQXxosmidfy9IJm3dH+XLEPPZb0s69l5vzZyX-8s-6dngQm5zvz1yWRgu3JfHC4qZ+KjcdiJN7fpdWY7+l2yzTlmMYtufPYfb0sTnxl0X5vGrhZqswTFm0x90XTBO4lZgi4ypjFYhJXq3OwpfeiwTl0jTROXYp1-Kewyx-ZnZDqZTT-Ok0cxSzTlnpzwnaw8icFcJS9wVpwrLOW+CsyccNhISY5e4RQpVX3TDowvhSpkh+ZJWPXFExb7S-jx2OzP16heppCaa1rWGR6TNGX5m3qFc68Wwl46TJqXaNjjvsWqLibA9NSmXGzPGFdM06YVqCU5hWVUvuZbPU0iMSRLzEX9MusRYcK6fZ5nLJxiDUuuFYnMyq4Q1T+XIIfPEAlNU9aeuKxVqXKigu5aa44XFjgLW4nXMthFZfc3rF6ULmCCcPMeqa9y7De71L4eWLYupFf9S+kV4XzmRX2Ati+ZyK2nluLL+8RiytFFdLeCUV-XDmeXyivBJbS9Rx51BttRXC8vAWYaK1mlporOaW+XH1UfTY6amtfzUcXa8t42d1k-0VwtjgxW99PjFdEk2nFgpLIxXBHPC0aYIytp7TznmSYlNOyf08y7JlYrU+W-GPTcvSi7t+zKLMIXWkunacXy9OpwHjTnnjqCphZSC8VFwpTy6mclODJYqi6rYnGDGI4jHNMCcXS-41ZdLbknZkviWaWSxul8YB1+WnLP8GY5jk80c0rW1tEew2sLuAs2F4QN0WWgStZecmU5vFyNzshGeguQlZoM+clx9LGOmgCuROZx0y7JD9LgOWB5NthJeS6VtQ6LYGmtCunEspVOZCTnyksonpRElcR8ddF0kr0hW7osx2YIq6dKIirzmMSKufRFxy+Bl04L8KXkKMJUcwyy+cntzSxXYM3E0baHZ05r5jrBXPnk4pexM6gllEDlYnXytM5czBKSl+jLYEWrnPsmJq9M3Z29DvXn5SvVWeBi1RV0GLshXjH1CPDPoxDkOK0-fZ9guZ3XsFKoVuXGLCXaYuaFbVK0MJq6BP2JgrMFlBlmFaV2V4HMWtxM65ZrvJplywrdzmJEtMRfcYixF4Vj5uWifOW5ZcK7IlukLl9IfSstYeRUIFp-1ylPmX7PaJYiyxyFhbzwRWXMuGJYXzbZl4RTfuXxAs5lcDyyKF4PLa4GOfMQOfG01A54LLjiXQsvOJfCy64lxUL7iXzJmhpdQc3R56suManSXFaheKKx7F5NTCaW0ss55epc3nl1NLBgXmysMudbKyXlnXzp6sLIPH4e7K91mi0kfZXHQs+Raqy4TZuwL-U5y0v1qcayz6FlrLxSWGCMu+cDC7MV7tT8xXITNhheXKziu7bTA2Wu0uBUZjC3PluMLA6WJssDsamyw3FlMLAonTyvNxZKi63Fh79bEMd8uWudWy1cVzJjG2WiwtPrWfKyUFySrSBnywuHZZx4+ulwvz1CWqpUD3v6xH2x5ozGJpn8vBubuy+BV9eL9qGoKtf5fmjjvFzIxLfnsjGzqeyKlcljKhiJWxwsA5f5417ZuYLGJW1TNg5dvixt54Ioo4d9Kt73TyRjvcRTx6BWUMvVSYV40qV6LxFJW3vO6Ve-XOe6Qyr1trqaukFdpqxN5pgz6GXh8NIpdHwxOh+grj4XGCv8VcHc6fJvkrl-nG+nLxOKo6xpiuzG6Hhh3jxb4yDJV1nLclXnaxoRCelGcyGljfla3OTsZdOIeQlhCLL3nD0NOWecM8bsu7zArRS+w2Gqly6JlvUrPgMDSuymKwi3jxyszB9jwquLuegiyq-eOty+B2YsSqecqzRFrwlblXVUtWFfVS66V7yr7pXfKuelfWs96VkeogVXTMsF1G+MaODaUr5j1M9Ob+a0S3B5sqrqsX4qvM+cSq+mV5Kr4RWkitShaiKymVmIrrbB4yupaemMxKF-Or9iXCqvRFacS23p6PLv1nY8s4ZcL9vIFksr4aXnYsJZb8S41VgJLzVWs8uJpcqK7nlzjz2uHuPMVUeuM71V0XV2VWaHPl5eW45XliysY1WKssTVbzY1NVhvL6XCcktBRa7y-kl-lAU5WPS2DXucY6tV8pLA+XusubVd6y9tVkPDbsn9qudsfVc9pJndzb+nfZM7FY-eudVhHVM2XDivphY3y3wR2dLwFtHqu5hYVs-OlxHj3nnj8vbZcdc9SZvbLAEXXisflaks8dl-qLFpn3GKNJKZXMu532+fxWS5Onpehq+MpqBdr6m2n0Deve-dYh5HTdKi94u0GcQq-QZ5CrwwXu-NIlZxq1spmyz04WfbP2WaJq+8ljAzptWShalSSxi-Ckaz6-yXuasbBbLWIylo2rW4WSavA5C5y6tDQy4-E8raskFZvOWQV4BLHbmDE2C6ZJy1shugrqKWT-Pj0YxSxLpoSr+gK4YuNorEq4vR8WdoZmOF1GZbyxoG83ED2o5-gsqBsBC0yF8kL2Njf-MO8vgvbnKWALr3moFELGOWIWH4la6WIQgT2NuaNK40J45zjpXRVOPufOc6plu0reGprnMFnP1y86Vw3x98WUaQdBst3F0GgLLyPjsQNxJT9K-qptLx3zmOiu-Oeec74VlKrVdX7MuN1Y5K-cs+1LkxmnUu+5azK2YljKr4DnfMuepfSSjYlwLLyRWvMv5NfYY-XV8jz5VXg0vKhfqq63VvIr7dWCisqBaDY8GdKsrTBgUsvfmezy-3V9qrg9W952xse6q0YFlq9DEn5uOyIanq31p3FNuD056tpJdIlRklperNWX3Qsjle+M2OV02TG9WykCFJbcC+p5rOLmnn96vzlcX6dfp6pLJ9WYTNrla5s7I5mfLOy7iYt5OpOq-uV++rexXR2OXVbyU2OlzbdQ1G3PNlhs-qxcV7+ra2XPPOH5ZgNf-Viksg8XT8vANfPywDV22rJZxRw4AbE3C71F36rJ2WUIvQKMbCykhECrmp7ASsoNf6ozNFg5LW8XEas-5bey3-liUzABWn0twleHC5jV4hr2NXtou41f785MFn0T9XmcKtYlYoa3m5hpjLDW34sklarReY1+HsljXzTPVxkNEwffCKzgKXxOOR7Isa3hF6MTcIXTwtvDJEazwwwnLgQmu3PSUYPkyfVtFLlub5Gu8dpZayp4aFxB0ovwvFidpywr0zVaqjWjSPvBaq3RWFnCIPJIAwhs5ZRXLTkE+Rkso4GuaJaU7mQltMzhtXUcvG1Yeiwl5g9zSXmYYsmVaZMvbVm0xjtXfXPdKavcw1B7WrPk7H6J3oYwS9aVzxrHuXtcuGwkiawojMRLCPmdMvy7D0y3YVgzLEdX6+OjskDKzEa6JrwVXuTRgeZJ2GKyxVjVKplWM2ZedywEV21LIunMmtFNYg2D7llnzaVX9Ys11ZKayYF-mY58xMysRFbPM95lpRTeZXA0s1NayK3dljCT1VXvEvJ+PLK601v417TXqUCdNa0C33V+sroSWOqtZZabK4HF5yLWvm2ysT1bLy1QRg3zkzXnlhFpd6K5NV03NTeWd9NLNcU8ys1kJTZsnQovr1day1MVlarfeXOssxRbW00Plw5rPFWVyswUbPq0es5JTh1XNXNjZfjC6dV+ILmvaYSsGuYea--pp5r0u8TisEmbOK1kFj5rVrmvmt5BbrwH3FrbL-zWdstANceKyA1kFrICjucjOmLaiIsuMHTfznr3pjxdFS1611CL-X6UkN3sdGiwg14ZTSDXdks08br87NFsErgTmISu7xaWi3G5i5LiVDCGvHxevLqAV5ErsTmyWsTBccs1fF32z1DWnkuLMZOi5DF4aLFP6LotrBYwK03YylTDNXYjNM1esa4NFrDruLGcOv8deOCyxV-HL0FtqOMxWZvC3FZ9krsgXOStm3O5K-Al4TrGlXCYs7fXi8zxxx1rz0XdvOIqZKtEKVqjLIpXuTSBlZnhD74g3LytXeIUrnEU4-ism6xpCW8Yv01Z06+SVrSrHp4agsWq304+v5ymLLrWmT5utanE841y9z1nGgwjg+ZgtCTxyYWENAHKv7-icq+Xx3EL4bWTpSRtbVS55VgWLGPmVLHCxaCq5HVzMEybXq36ptb7MNLF6szMGY5YsajIVi07lhHzUZWt+NFtYMS+mVg9YZbXhjOeZejeN5l3DzpdXUyuVcYra8mVsulsoWSqs9SCq64Vp3FzvbWo1O1VZbqxWV4NjTVW8HO91daqz01w0LfTXhQ1ppanaxmlserM4bk2N24aKy6V66VRZWX7zT9lc5c4vV9dr01Xskv1ZaU8ydx8UQC1WTuuOMfwHZve-XdOcW-S3uMfzixNeo5rUjmewPn1fhM4dp7crLKX58vPtZua8w17OV77WxbOftdEq2vl55rT4GR0tXlZnS-dVg+G95WbiubZZ88wA1vzzatnvqugNZly5+V+ZLLumOaqzxdL884+heLFfmxouINduy4R1i9LxHX0WvQVfgI7BVijr72X+gt4taQqwS19aLadmonNVefuwxfFxMGbHWqGtvJc463BzH+LT4DyYupIdwemRVwqTdNXwxPudeVK9-FoJrA2TH4v-xftDIAlttzojWKCsXruv9YCBo3jBNG48tFxbwy5mJ8XTDwXFGtk5o1a4Hy8jL4HqdWvDObAa-H4KzruhQjWtIijQQCxlhezi6lPYnfgIWc-k5oXrjNXPOs35caMW64JYLkKWBVMBde--kF1x3TIXX4AuoMcI5VGpMXrjQW7GDe1efc77V0dkSXWbogpdaDq2l1mwrHdQfKuiZF1S2UEPLriY8CuvX2b9q2NqSuJw9iu+PMQwBc8rF9OrkWW6fNZ1c-E6XVuvTRfWPMuddcLq9114urnPn1GOBNchc7z53JrvqWm2tLGb66wW113LMZWiysuxajS0ZFkbrCeWu2tJZfccEO1lqrlLm2quzdcbKwt1nLL07Xi8vj1dr6y-x9brADqY+Mrtdma30V+ZrAxW6stW+bmq+3l9wLk5XU4vd5bay6UlhtLuzWusu6ocCC7EpvrLcxG9qt3taos5fVwPzR1X+0ttJbvq0vluuLZkXH6sHFZDk0cVsOTF5XMTNg9eT8z55H+rjkm-6umObh68UF44czUWpKsr1VR61hpwx6qk0A+v5maWbJDViaLYFWUWv2-rRa1elqQjLLyyevI1ahK7i1v7rZBcMatitZPi-9l0lrZDW8at-pagK9fF7yzOwXPkuLBcJiG71848Ngma3MQZZtayClqgbNCWhskQpc8E1Cll+L3OniSuoZdUM86ZjDLAtXUxNH+ZkaxTl4+TVOWJavW4Ovxm05iA0tq6Sk7XaN1iH87cacuK1wXDTyLUqGYgvp44NcweA0Gu4mO08vS20NqBGPZcEtOBDyjxxrTiHthQeammhBAUXcC00O4RxDp1VKc48SAnORPOQQQDEXZyZ8Pujg2y13S9RcG+445W6lHwv6i70A5kJa4oyUbdgcxiP3Df0MLVu8676QnOqZJVbaN4N7bElDtWFH+hsrYgemuIbs5m3XA2dmsGwHYw448vkIvNl1a8qPLF40ByEQZYAhDcziRwYVujWQ1nsh2DZMpA4Nh7YNS7xIBXVMNJOJAEFyMjwiKiZDfLsdkNpwby7XzBtorlbaJJMlRAJQ3dEllDYKI41MZ7IXTqynO2DZQK5KSTmc2IBXBuGip8GDkNuoofnLohuuGbcxB4Ngobma02htV1D6G8UN0lQoQ3D8WToc50JUNk1Thoqx4CoZj6pZsN1QgMw3p232DYVjLMNk6l64GDUu5DevsFcNtiI20RNbjbDeKY2TtPB5k8jVBt3JhvCBoNiZgWg2dsA6DZ7rlZGmUEjPZwJSF40-vUl9J7wa1BbKE12jbIPCNlLDbzAkRtjfjhG58tWEbsMBURuYjZWwNiNz-o6I30hg4jcPQHiNzMKBI2aRhEjbxACSNtJIZI2SUgUjb8pB4EOkbbXIGRv4jaxGxiNlkbuI22RukjdZG4SN9kbxI2ztGqsSBrtCN2gGYfqA4qXhEzJBodEt6qAFuRiIjbEouKNkmLOISBBiMjdhFMyNrkbHI2eRuqjb5G+qN6kb3I3yRu8jcpG5yN7Ubao3dRu732lGyiNg0bTBwaRsqjcNG5qN40b1o39RtajYtGzqNuzwwLqlN6CjcUI8rJEUbIcV4rqLtD6s-DcRUbeo36Rv5XR9GwuFhUblQwlRtUjcdG0aN2kbAY2mRv+jY1G-aN20bkY2bRvRjfjG4GNsMbeOHfRgyjYdG974S0bcY27RtpjfCGOGN80bOY2nRvfeBdG2TIt0bhtGuozBjY+S65ERk4NY2VkvzHVNG7mNhyoco3fRuhjcLGzGN5UbeY2kxsJjZTG-mN2Mb6Y3UxuDjc7G8ON7sbQ42BxvjjdHG-JwzMbZo3sxsVjBbG9ON3sbBY3pDhFjfnG2xqRcbViByxuNVMrG7nS6sbXixaxuzkHrGweNxsbUo3Zxubje9GyeNuLzdY2exsljajG1aNlDuzY3Sxu3jYXG8+NicbckQlPAPjbvG8mNr8b+98QmPBlBfG7C1gl9zKlkRsXjYJpFmNxMbgJHipHGNYLJR8NxZwu42WV37jc66vSpo8bQY2rxsoTabG+eNt8bHug2xshjeBKk+N+8bgE2tr4ETZ-G0RNkgkYE3gb1RWRIm32N38bmEd-xtLXww695IYTEtE2ZwQUTeSjBBN-sbnJH76HFAz1pXBNpAYCE3S+2-qYbG9eN1CbrY3hJsYTbPG4zSDibx43kJvnqfwm1hNwib742rCbUTZXGzccNcbkE2JIQ0hfYm3ONjSbdE3mKMATaUm4WJppMzE2yJvG+DYm3OMaSbpk3Io7iBIU-lUwGkeiUxTqwQjZ0+FCN90bMI2uxsRje-GzRNqybXYJzJsqTZHG6uN9ybxY3XxuKTaXG55N1Sb4E2dJucTbCm-5NtSbgU31xusTewm3xNxswAk2KMMejeOBvul13e3kxZaG4TcPG-JNqSbkU2WJvkTewmwFNscbHk3gpukTcMmxuN4qbsU2MJURTd8mwpNiqboU3ypteTcFXaRjFKbCUG0puttwym-J-LE02U3xJtyTem8a2CSyblU2EpshTZKm5ONsqbVU2xps1TYmm0FNq692k36pv5TcWm78cYabrWnze7tTbOIwdnc3h3U3uUGUIhkmxKN7bo6olchirTfGm8uNmKbdU3qpsXTemm1dNxqbp03D2U3TZam01Nqabt02ZptnTanG0lN0cwpU8hRuhhSuayARviD+035RvcClAm5dN3Q4J03XpvRTanG3dN5qb4U3QZsFTasm4NN46bcM2RptFTeum7DNxcbH02EAb0uG+m0nbbabsaGEy59TfQmwNNo6bbeowZsPTZhmwtNkGbFM3UZtUzZemwbDKGbz03Hpv0zdGm7TNtGbiU2ihs7ja+m65N4Ub6U28Zu8OQJm7JNu+LCM2SZtIzaem8zNxmb4M3oZvnTdZm9TNiybIs2mZs15rJm1LNmmb4s3FZvvTcqYAoJwngUKjLPQuTarG0smdSbUU3JZuQzYlmwzNgsbGM2dZt7jb1m3FNxKoOU3TxvEzYRGyLNs2bvf9sZs5wP1mwDN9sbeU2VpsOzfZm-BNzmbus3NRyuzbQmwLNkmrN43kZtmTbZm-rhDabK1GcZsBzbEm4TNwWbIE20RvhzcV4pHN29d3M3Spuyjf6m-HNg2bJs2RxuOzc+ds7NrabMc2cJuZzeDm+x20WbKM3GpvvDd79M+qCNVzk2nZtczZ+m1bN7ObYs3yZuyzeWm0NNuWbxs2W5tKzbbm5TN3ubMs2-JtqzarnpCcNKY1WaWXlHIiU4KPNs+dxYtk5u+zYtm-7NpubhU2w5sDzYamyrN6WbLM3lZutzcHm5NNtTrogxt5st6yw2pPNx9xY839GkTzZHm8fN6ebWGdZ5vGAILmyVfRObK82lpt9zf3m-FNiuba83N5s9zefm7pN3ebQixP5u+XUFIVPNoRDrFqz5urIgAW1R3a+bRRUb13mFzTm7NNl+by82N5v9zfgW+--U8kJ8zd5iAxC-m6-NrebU3CrJtHB1Vmyf4Q-x-82L5uALdsyubNxCb0koS5vgxdEm+XNuBbb82EFuPTbzm0cfW+bgFtyFuLMcoW-LN6hbmC3HoGTeIjm3PN0hbyylmFsc9aBm-fNxBbFREfoFVzcevEfN3CQRC30gXgLb3BJAtvCubk305uwLa0qO3NxGbKi3hZtqLftmxot4GbD83p-EUxk0W+HNyc6583JFsK+uAWzXNwhbYC2BRs8LcEm43NxRb6C32FsfzdXmxwtz2bWi2hFs0Ld-m0vNhKzHi2fJsGLcivmYt4xbfyLTFvLUFAW7INyxbN82G5vRzcXm95NiV6Di3H5s6LcqlclY9PVDaYLBv0Bckm84tp+bWC3Q5ueLaiW9jgPBbNjjaP7BLchG-XNv2b3m5+FuSjbtm9ot4RbsS3K5vezf4m1Yt1Kb9yFSluHTebmxgtmJbIXD3dD0LZTm1AtjvejS2feheLeiW0bN8DCorAxFskwQkWwgaKRbSVT97RN12QM-MRIyU7xUClvk5BIW9Yt7FuIUiglvmLd-MIst+pbM82ColzLbWW9v8DZbHU3IF4rLZDwPMtmR0nS35FtbLequTst-xbey2ilvzzZ54kct1fAJy2mrhnLf8LvoVRysVy2xltwyX2W5tN5LVDy35KBPLYkFC8tq2Jby3sZwfLZP8V8t25bvC37lunCL8W58t9ZbkK2llvSLe2WwQt65bCy2EVubLavmzCt1ZbqK3Tlt1LYOWxct9vIYK2EKDjLedZkCtjBxHGL82QgLd2W2it-Ob4S2kVsPZXpjK6mb4btOMp5F-DYTuACN8i0fzttBuMroK2tNTJyb2s30Vv4rZsWzAtuxbyi30ltVLbcW44t1pbHc2XFtFzbYW2KtuJbqi3xVtpLcVW+ot5VbMq31VtKrdVW-ot7VbFS3JVsSracWxqt3Vbri3TZs1LeSm3itn5bTC245ulzY9mxKsIObFC3bVtarcqW7hse1bLC3HVtqreNW3KtrubLS2Blvrzf1Wyqt51bRq3A1szOXcW9kt0mbfq3DVtOrf9W0Gt-1b242fZthLeKW0e2HpbIc3i5vWrYdW0LNnVbwa3uMwHTd6W2GtzubuC25pvdzd9W+-N4tbtC3I1serazW7-jUNbmS3vFuerciWzWt-pbO82fVt7mzjW7UthNbdy2k1tprbdW0LNm2bIk33VuZrejW+vAV1bAi2M1t6rfLWwOt8dbY63pVtRrcnWyat6dbFa3B1tM1WrW1QthVbla2p1ulreXW-Kt2tbzq3W1vmrfbW1CtzqbIq3mlv2LY3W1Kt09bBq351sTrcvW+utptbJ63b1urrcXW1et89bAa3H1s3rcLW82t99bd63P1sPrdnW16tgtbSi3t1t0LbNW59N-dbiK3C5v1rZXW4Bt39bEG2t1uNre-W1Bt69bc63n1sxreg27Yt49bP63ENt-rYjW5htmDb3q2v1sAbbg2wRtnJb8G3CNuirYQ20PNmRbzKg5Fu0SrfW0Rt8NbJa371vkbcY26Rt9DbTG2SNvEbbo2-mt7DbyG2Z1s4bbQ230tjjbZG2WNsCbfo22WtvjbR62RNtezY5Qo5NmZbdc3aVuJrYUWxJtvNbsq3cNv-raE24Jt1jbwm3lNuarYXW6htpTbDa2NNuSbfRm8BtzGbhaRqNsmFoPOcm8sNBYo3k1usLbw2xhtnjbum3xNsf7IY29+t5wutG3RVujraQ28xtwzbFab1psWrajmy7NnmbEFsJrIlwV7WxJN8pb3swjNs6bbWEbBt3zbmS33Nvebbc25FtrDbrm22+SUbaxm3St8DbRxVL3iAfSDefltnITbs28JtebfVA2et+9bkPpN1v2bcS26lt+tOcW3RNvLrY6WwFt1Obwq23ps+bfq22Vt9jb7W2L1uObafW21trjbaW31NtdbZfW3pt1rb-I3CRVkrfb7R5tzTb8W3INtabYM20NtlDbzm2IZt9bZU2-xt7Tbda21tvzbak2xltszbjC2Rg01bcq22pt6bbC23eNs9bam29Ftjbb+m3Ztszbbq2-1tsTbFG35h4mOFrmwKt+TbHa3FNujbc426ttq7bjW3QNsYrYiW5tt1Nbw62ylvHbe226EtiBbe22ujUHbe+ULZt-tb522-Nuujaa210t-7bV22aNow7ZK2xBtn7b4O2stt3zah291tlbbSc2wduyLYh2-dt-Hbl22PtusfB22ygSYnbh23uNuk7eqW+ZZkBbWs23qTfLcC29ltlHb9m22NufbZi23DtrbbX23ydsg7b528ttg+b43dYVvgrYCW5St0XbxK2LFvjbcR2+ctlrbQu2udtk7YV24Ntu7bNO2BtsC7e520ltxxRCUVjlvUrcS2YEt3XbOK22xyU7ba6G9t6Bb-O2Lttrra12yrtwXbhs26duvret2xrtkKb+C38lt67e4iQbtx5bbu3ZMom7eAoAet97byu2ndtW7dx28Ntpbbdu3Otuq7Y624rt+nbhi2qVtG7fHmxLt7FbcK3UYw+7YCcGbt+XbYe2o9sO7eD24tts7bju3LdtZ7dU27Tt4Xbi81Rlti7cjdR7t-5bXu3oVsy7d+20Kt5HbFu31ttB7cL2+rt-PbI22A9ut7dD2znNoebMe3JduM5LY2RXt6vTZe3xHQp7cqVGnt+vb7e3G9sF7YB27dt23bXe37dtt7Yz2zbtnxb2u8jFtJ7f72wntw3ba+2-pyTLeuPp0cyU4RK2+9u4rdr25atsWQfy3B9tS7fhW69tv3bBK3d2oora3288t2Xbry3mRNX8IBW+A2Cbb0u3CVt37aH20ftrHbCm2CVsjLdX29-th-bx+3Wdu-LeRW67tuPbb+3H9vAref22JLT3bkB2Slzv7ZCW5ctr-bF+2bltX7bA22Ad6X9pe20Ds0rYYW9jt+85R7ED9v25LwO0gd5PbWK3N9tAHcBW9Ad8lbPDL+rjEHa8cMAd3-bY+36VviLcAO7gdn-bRO2CDun7ZYeJTtFQbxjA1Bv-DZlmICNwt23K30Y4I9DpkdMUqt4LJVnWqGwaQiSV6xvEt2AXVK9MqgceOAMKqvQANgAvjWVYyAkgnJCxA3uAR6BRPb4gOlwCRhqSTj-E65TZ0UTAVV4l6AMIRIoEN4ZtcT2ipL2FZh5YF9opw7LrVVsAM6NKQCVABhCNjwl4AV+LDtIC9S1gfh2xewjgkEIET8cUqfEJ-Ght03lmUb09VpUYBB+lKpSi8sblaVQZCiuDnrxlcwLk4OGtVBUtkCZVL65emXEn49tG-PzHQFeIJnYaOyxKBclRcaPhwAYdw+Dn-MEyjxCCCOyl8CNA+0AkKC6EB16en4ONV1kpwjtDemKO-CCfegXEAlUpUEkl6AwA5igcXzdbii3leQI4dr8k9R3ZoAu2n7+mLAOBUpKlPDzAHKmO8DOaTgnIBW1mmwYVFLkqW1QfAVlzCsVSaO7peMo7rvZbJQglo8IF4dnqwHKS3C7lHfeKQUd3xSx0BMmBzFF4UKbGdKgFkhhdAfTcIuqytxL57K3hDucraH-mIds3uEh3ne7kMckEIMUxewAv0kkRb-iN4EfdFEM0l78QAPgXEUw+Z3aqLySQjHo9uXALvQbAQQQ24ThIcMROyvXbytjDqfHju-JJW9UrfE7GJ3SPh0cjJO60N5MAJm3iTvK9FFsJPCOk7G7RXTZUnds6ASdku0vmI2TvNeAVKEyd2D0LJ3RhsUnfCgOSd7u6H03AjEUUGCMf7udgR1J32HI6fAlO9PiWk7zxxPkzyncjAFyd6giPJ330j0nf5Owyd6nSUARpTtqRlpO3ydqwbfJ2MZvancwMtlwNU7Vg2NTuCneA28Kd8YISJ2xTtAIK1CSqdqU7zJ2STsmnbAQM4KN07BeW1ChGnbr8iadvU7Hg39TtrTfYnsqd507sdh3Tv8nddOx6d0FKQZ2aTuknd9O1NQryoYi3GThYncpoDidh59zbUvTubVzepOmdwk7o0BQztWDfDOwGd03hUZ3JTuknfzO3mdsM7BZ2obFFnZlO6Sdjk7tZ3+Tu8gCVO9bQB07pJ3zTtmnfVOxadqS1KonBKzMrZSGBcwYggIh2uVvAjZ5W-ENvlbsm2Xtv4Hb-2+ntufb4e3Z9tFrfn253tuc7M53NdvZ7dO2-Od3PbK52nNvrneb2yTtpc7Su3F9uB7an299tkzbLO3mttFfTR28TN8LbA029Fs87cB2zmtlNbM+3lzvbnbV2zudzPbC+3pztKLfPGjnttc7353dztN7en2--AXdbIG3mDvX7e6W12tkdbF520dvXnbz24HNu87dm2jtsd7a3O-+d+C7k+23zuLnY-OyyY1c7v53DzsN7d524+dpC7sE3jzuCrZP2xrTc87Nm2wLuSjaguxudy87gs2UttPncj20vtvc7752GLt-nfZ2z7eZ877F36LsHndQux+tl-wgF3TNtU7e4O5Dtui7eO2sLvcXfw28xd7C7E+3cLuMXbQuxJdsS7Dm2fzuvnYXOzxduS7yl3xLtcXbUuwpdsbbl1qyDue8g3O71t0S7ml3OduqXcQu6xdovbSl3TLs4Xeu2ydtzc7il2TLt2XY0u5ZdqS71l3Qds17eAu5gd6pWN52HzsyXZUu45dhy7CF3-LsoXaMu3Ntly7s53fLsBXcMu05d-c7EV2LLuBXfUGQ5N6Ti-K3mdtEXdAO55d6C70l2WLtWXe8u5ld5y72V3JLvRXaCu1Fdpi7fl3Iru5Le4WyAd087QW2DG0P9Zfa7XF287gM30dv4XZb24VduK7K63qtvCXZD20Vd2S7JV30tuE7ao29Ttm+rtV2OkswXYau7Rdpq7L537LulXbc2wnN-S7Xl2OdshXbyu6at8q77l2-ttVXezHTtN6Cbewoitu5Tcau2Zd5q7GV38rvFXY8W+1d8a7HF2RLuxXe0u8Ghic7LB22dtZXfmuzdt+67Nl2DLsXXZeu5Nd167PV23rufXc7OxWNmg7k230ruhXbwu3tdia7H12QbsxXa+u2Dd0G7LV3Lrv4SowO6td267uV3HrsR7fOu+DdqG7712Ibvo3dRuyjdg67S12Ce5oEGe28ld2G7de21rt3XeQu9jd3ObhF3CbvEXeBu9td22bkN3Wps-S10u9ItKi7pF2Mbv03dJW79d2yGzN3yLtNLdZuxWd+NbK12ibvw3YKu2Tdrq74V34ds-XYqu0jt4m7CN3SbsA3ed2xTd667IF3x9vC3bluzldlW7wy2IopBLaZ20KmE87Ut2hbtHXcxu3Td1W7h13uru83cWu8FdmbbLu33B6v7boFQPt5SLVB3q9s6XY5uwp6Wa7-13zbui3fUu2bdxG7YV2EZ0i3bKuz3txPbDt3bbsb7fgO-ft73bfV3MtuTneVuwbdv27U120buG3a9u6VAhrbeS3rbtV7eDu9OZSg7HB3jdsR3d224Jd6m7Cd2C7ux3fju0Xd0VbEIb87tCOgYO4FdfXbId3K9sIHcOWzndgS7Ud3pbsq3fdu61d1u7cd2sbvG3fku8Zdv+bEB2w7unzZru+ftw-b2d23LtcHabu-rd027hd2u7sW3aeu3Nd2W77d3i7s3skru+My+PbGd3Q7tB3fru6Pd-q7ed2zrudXbbu97dwG7JN3zLud3YXu3fXEXbgd2s7ur3fHbs9Zje7BK2EQJTLd+q2Od0tEy92T5uIHedu+Qd7A77B3h7vUHclu3Lt5Zb4B3U7t13cFUozdke7bB3Y9v93bfu7-dp-bl-cX7uXzeCSiA98O7n93wHu33cktgg9x27t+2+7soPfge+-d4fbFB317uX3agO1A9mA7MD3UDvf3cIewLdqm7FK217u13Yge3qhNB7B+siDukPZIO5wd7e7492sDtgPd728w9pg7Y92brvsPYwe4A92h7wD2cHvb7bwezQ9rB7bU3hHugPcAu+8d34bnx2gLt7ggHO78doc74h2r8geF1LPRCkIwb5sITBu+DYixncNoiLlpwLhubyJeG-KxqlUNQ38htldYeGyVcHobqw3NkhfHoe6qkNluZl0md4QBDc3UMGd-iCAw29YkcGAiGxUNqIbxw3ndmU6M-8wkN24b+SxM7ieCZeG2kNxJbbJ2FnQ2DYdGAsNvzTgVszhuHRDeOx49hCgTylyhux4SOG9x0aobwT3XhubdmGqY0NkU1i8kyTvRPayG-ydzob4BRwnufAfz7upQZJ7uw3ShvNGHSe8kIVU78zJxhsOjGsS05aaYb4aQ7CjzLHmG08+uPISw2-Hv6PfNhIk9ip7bgD7gXLFFqe2ioPYbfHKDhu7BEyeyGVk4bZT3yfMJPZKe+ppuIbJj3lnM5PYWe-cNjYbfT2iDSpDcG3fFdim7bViezvOLQ+O6TAafZIxVFHuY8z+OzLE9TIo53DklybcVux5d-bbHV2vzsd3aNu6fdz57B92fLue3anu189xO7x93vnvz3Z+e2rdmO7092Httb3cju7w9tK7no3a1ogaEgu8C9hF73N377j-PdBeybdsW7Jd2kXv7XZXWxVtzi7gL2cXsAvbRe9pUzHbPD2lbvN3dpPaKNmm7fa3UlvvPeaqNRdm1btL3MLuL3aJe1i9gl75d3cXuNWPxe8S9oF77L3d7t8Xd1u3-d46RLN2RrvuzaZe7ZdjObKL2-RtsvZ5e4S99F73d2Frvyvc0u3i95G72L2OXusvYhey2t8W7HM2iHvgpoZe+mtiC7Ur2OxsavdR20a92Hbbt2lXse3a0uyy9+zbvd6WKxz3d5e7K99V7lr397sgvZJewrd+h7DS2zXs9rcRe3y96Hb3r2xrtA3d3u3S9k+7tr3zihaTede269x17Mr2Y3uavY+e2WN7V7-N2yXsvPZIuwG9si7QO2KrN+vcymCK92N7Jr2XXvxvasm73ekzbDr25XtRvdLe9G9uN7Nr33XvSbcSu0-dnW7KV3KrsT3cxe5W90N7Zb3I3sVvbze2294N7zL3O7ukvdYezC9157XU3eZtrB35m7Bd817rt2J3tvPZ7e2q9w2+nb2O3v5vd6u1C93O7bD3YXs8zfRrXzN9N7Y73drtH3fLe7u99t7e73Z3sLvdbexW9vt70L3yXtNvfxZRtd7ibo73Rrszve5e7m9o97d72vH5zvYPe-e9vm7ba2KHupXcHe3sulijuY76rtivZmu1O9iV7Vb353tdvbI-i+9-d7HL3T3vLvYHe0Jdod7672R3ubvdve1m9ve7Bb2H3tgfefe4+9lD7Ib3vrs6vc-e429nHba72ipENNSQ+2K9wN7O73IPvdveA+8e9gteEH2qPvPXYp249tmDg+N363uU3a-e3B9oN7b72NXvQfcbu7B9yj7-r2M3u5rdjezx903b573CPunXYE+1u98j7zl2RPu+7ZTe-x97N7ab3ebuyfdT22J91d7En3FPuCfcTyMp9j17kj2F5safZdW1u9wD7AO2VPuj7bU+9+9ij75mg0dvGfaPOwztmub2t3tzyCvZo2xa9jD7qH2QPuvvdVe9h96d7qZpYHvZnfgI3bdm+7BD2GHsN3dE+-J9+j7Jb2FPtufZo+5F9uQBlF2Mdsp3eJBjbdpP1AX26ebiPYmWyF9uT7cN3xPucfc8+0698L7Ln3QPu4kM48snd4ebyD2gvvJfcHu-bd8r7-+2YbvPPay++p9nL7UX2n3tHHjl7Cgt1NYaC3mvuxffQ2zgtk97CX2LYZJfZ64k596v1+r3u1vSfZbu1h9xN7H73k3v1ffsmDm9lt76G2+8VYaFM+8tRgj7Vq2tPtlzbo+yIt+C4Nb3r7upfeq+5itpd7vH3zPscfcs+1x9ib76H3Cvsefd0W0bdq27iX207sVfeoe0Pdrh7iD2nbu6vb+u5O9gz7OH2vPvUfc6+7PwwomJX2A7uZ3bIe+nd3b7AV0V7uO3auu56983bMt3LvsxfYsyNXY9IbSS2BIvAIW++6gQjq68kD-vtvvdu+-19+77g32G3t63dXLnN9zb7uX22bv+bbe+6axEb74F3fvthq2tpMt98zber2ifvnfdxewzFoZb6s3v0iVfcC+8D9ze74TkH7u7sbre-xBXz7EK22PurfZ4O0g9zh7jB2f7v4fYJ+4QdgB7d32gHuoPb0+xD9nByX93nvvkPem+4Ldvh77y2mHsS-bV+-29477a03TTY4Ha5+0I98n7yB3P9uYPf2+9g9037H92OHsX3eN+wr9637uD2UDsW-ft+1b9qX7Qr30vti-bt+6r9yB77v3oHuMPZd+z79uh7iv3gvte-aB+0H9k37fv3iHsB-YEe2l99m7jv2RHth-fwe679iR7Cf2pHuTfb180PlWR7Fz35HuY-y-wIOdneAw537nsZpqkO52QGQ7OjxV+0oxIUO3h5DSqUtgVDtaHcyyJpITQ7WGIgair3CuOzW0m47l26jDuGZhMOz9EMw793LprCWHaQ6OiJkkQth3QsD2HeLPkzc5DCK3cntz0KnNHMkd3xAOqBvDtyIF8O9hzaxkyeBlju7PRCO4cdxo1JeBAHCP3CiOyNsmI7ezQ4jukNISO-wwpI7OXdYww6QDSO1O0MxwzlV0BIWMdywBJEvQ7lR3oyCHwalMOAwfY7DHgd-uqAXyO4LRwo7viBEOC1HcLeJv9irijR3WhRFmFaO8qU2f7XRZOjvw+G6O8lfbmgYAONXgDHfN5GORdQA+0BU1SC0eSOySICY7jogUAdZdJw0aIQOY78gEFjvtHiWO0X4qzAqx3DFzagDejZsdkj02x2b667Ha-sQuteF07z1jjsQ6KX++cd09kTr7ufr--Y3gIAD4p05xVHjtASGeO6hAV47wG2ZHsCHbZW7n94DBbggC-s8wCL+6o9wE7yrxgTswneQcGCdxyAez6UtTQnYbdB0AOE7M-GETvJneiAamdnDkaJ3xeRuPaPbEmd83BKHDcTtpnadO9GdzM7jgPizs+naWe-6d-07hp2XAfVnZNO62d8SA5p2vAfcnasBylYdk79Z2wgeBA6rOzqdmM77gO-TseDYTO-ldGwHyHC-lChgsiA0wVZs7zgOggdOA5DO3KdnIH-J3FTu9JCzO6ydvwHggzGTsFA+8B1EDtwHHgPYgebJAiB02d4IHzThTTv+A-bO-ED1sbiQP6HAW4NTO-bcQoHyxJugfNPfLO2Wdss7tQPNiDpA5DO7Gd1FuouQhgdMBRGB6bcXM74kB8zuTA7doNMD1PQAp2qgc1A7Z+2KNtoHop27wU3nN6B46dzIHrgOQzulnbmB+WdhYHh5AlgchA6OB-2Sk4HjZ3hgf1A9c+KEDqwbdZ3TgchKjuB7RCRoHJQPNTu1VJaBxtCbJ9VYAlMS5ADNg2gaW-wb1BFEnBgr+B8B4CtAAABdEgAAABZOAAMAAAACGAAATBEHiIPcACgADAAAiDqAACIOUAAAAE9WAAygAbO6IACIAnAB5AAkgFNMOqAEr4XABBVlooCqAKSDidAnABigAiAGugNYAFKAboBGgBYaGVIEQAS0AwKRuABcABZAFGgQUARxRJAAhAAEACEADUA7ABQYCqAEaAPIAQzAFgBhLBCPHZB+igCQAX8B4J3NACUAFwADL4-ABGgBhgB9IAXgXgAPpAzADsABaAIFgXgA0oPjQf7-kUgMyDn0AjIB2gDmNAKcNRALgAPpA8RC8AA1B5eMjXAUaAnMCNAG1B66DsaAPIPuQexzrzuHyD9FA3oPRAC8AG-nJ-9rcJe2BYgCag+5BwJo+QAJ+QIXoigA1B4KwEUA1IPBACjgGyAHaD+kAQKR4gDXQHkAGaDgagMmY3QdN2hRUJwAdoAnDwuADJgB1MGI06QAxoO8weMg9KBFwAQGAoow6gA8ABJB7FwVVA9qBNUDGg5jB7aATgAJWiTQfhg7jB0aDiUpXIdJACuAG5B-dAIi6YQAIXpig+JBwWD9oAomBpQfDg5ZB6IASHA5ngGwd8g40ANdAMIAlYO28QRAAVKK4AVwAzcB2QC-CzxEIfEQxgQoAlIDJgH0AKJgKcHrIPnDjM5MjANk+gf7U4BmQfXg9QOOwAOsHy019ACNg-JcFwAEIAoGBvweiACcwAeAfcgAgB2gATACUgIEAeQAEjw6wf4gGNB8yD0QAbUAhHg3g+5B3vAZkHA4PegAag63CeGnXQwK4BjQdhAGjAPSDjgABwAIgCBADrB84cWUAt8iUICWgFZB4WD66A+gAXSkw1ttB9CD8AAqAAYAAYAAAAGYYAAAAMaog7gAAAAFQAABYAAFcKAAAACM6AAoAAwALAAXAAZAABADsAFIAOwAAAAoqQAZYAnAB8ACqQ84ADEAVSHnNBVIfKQ4UAKQASwAAAAhAoAI4ABACkAGMAOwAUyHqkPeABgAFIAMQAcAA0AB4ACwAAAABIIg7QACJDhSHAAAxAAAgvWgKcAeFAZAC+Q8MhwIAUyHYAASgC+Q8ogMaARkHpABeACkAFUhxIAMAAAgB60BaAFShyqDsAA9kKhAD+Q8lB75DsAA7tgSgD4ADAAL5D3yH5YOJACqQ-8hyoAJKHzkPIACwAAQADAAZAA6AAsABQAAUh4QAAAAviQAAAAyoiDmAAYkO0AC4AAUAB1DoAAA&quot;,&quot;cType&quot;:4,&quot;size&quot;:610198}"/>
    <we:property name="fileInfo" value="{&quot;webURL&quot;:&quot;https://uofutah-my.sharepoint.com/personal/u0396993_umail_utah_edu/_layouts/15/Doc.aspx?sourcedoc=%7BC5820E7A-CDC9-4EC4-B850-4E8C3387D75E%7D&amp;file=Drawing%202.vsdx&amp;action=default&amp;mobileredirect=true&quot;,&quot;driveID&quot;:&quot;b!GhfY_zJV5Eu2I80hgqoxjW70J4xlqXVFvzEyZeioz2OyzHQbATa8QpQYEADRXe7o&quot;,&quot;docID&quot;:&quot;01AMSOYTT2B2BMLSONYRHLQUCORQZYPV26&quot;,&quot;fileName&quot;:&quot;Drawing 2.vsdx&quot;}"/>
    <we:property name="imageCacheV2" value="&quot;data:image/png;base64,iVBORw0KGgoAAAANSUhEUgAABUkAAARDCAYAAABV8KDrAAAAAXNSR0IArs4c6QAAIABJREFUeF7svQm4HUW1t78yncxkIGFIIEwySFDCrAJKwBgZVEQQFJlRLjNIkDDeQGQU/kTgBpAAEYMCQlQULsKfT0GC+SCEBBmuODDeAEFDIIGQ5EC+pzrUpk6f3qere9eu3d31nufhecjeNb6r9lqrf11d3W3Mvldu2K27vCD8QQACEIAABCAAAQhAAAIQgAAEIAABCEAAAhAIkEA3JZIOHdT3Lw9OP2ZAgPNnyhCAAAQgAAEIQAACEIAABCAAAQhAAAIQgEDgBBBJA18ATB8CEIAABCAAAQhAAAIQgAAEIAABCEAAAqETQCQNfQUwfwhAAAIQgAAEIAABCEAAAhCAAAQgAAEIBE4AkTTwBcD0IQABCEAAAhCAAAQgAAEIQAACEIAABCAQOgFE0tBXAPOHAAQgAAEIQAACEIAABCAAAQhAAAIQgEDgBBBJA18ATB8CEIAABCAAAQhAAAIQgAAEIAABCEAAAqETQCQNfQUwfwhAAAIQgAAEIAABCEAAAhCAAAQgAAEIBE4AkTTwBcD0IQABCEAAAhCAAAQgAAEIQAACEIAABCAQOgFE0tBXAPOHAAQgAAEIQKBwBN5cslJ+/8wiWdH+YW1sY7cYXLhxMqDiEujTq4esO6ituANkZBCAAAQgAAEIQKBgBBBJC2YQhgMBCEAAAhCAAASee+1dufS+l6X9g1U1GGfvvQFgIGBFQInrH3wosu0GA63KUwgCEIAABCAAAQhAQASRlFUAAQhAAAIQgAAECkZAiaSX3/+KLF/58U7Sq7+9acFGyXCKSmDJ8g/kX++sRCQtqoEYFwQgAAEIQAAChSSASFpIszAoCEAAAhCAAARCJoBIGrL1G587ImnjDGkBAhCAAAQgAIHwCCCShmdzZgwBCEAAAhCAQMEJIJIW3EAFHx4iacENxPAgAAEIQAACECgkAUTSQpqFQUEAAhCAAAQgEDIBRNKQrd/43BFJG2dICxCAAAQgAAEIhEcAkTQ8mzNjCEAAAhCAAAQKTgCRtOAGKvjwEEkLbiCGBwEIQAACEIBAIQkgkhbSLAwKAhCAAAQgAIGQCSCShmz9xueOSNo4Q1qAAAQgAAEIQCA8Aoik4dmcGUMAAhCAAAQgUHACiKQFN1DBh4dIWnADMTwIQAACEIAABApJAJG0kGZhUBCAAAQgAAEIhEwgj0j60osvytidd5LFi9+Sfv37y7xnn5dhw4aHjDHYuSOSBmt6Jg4BCEAAAhCAQAMEEEkbgEdVCEAAAhCAAAQg0AwCWUXS5e+/LzuMGS1bj9lGfnbbnaIE08svvUiuvvYnuYen25w0+WLZ74Bv5m6Hiv4JIJL6Z06PEIAABCAAAQiUnwAiafltyAwgAAEIQAACEKgYgawi6a23TJczJpzaafeo+vzEY78X0dG7S//+/PMy4ZQTZejQNeWRPz0Uff6be34vB+z7lWgX6hlnnSunnXGmHPqtA+S+e++J6u79la/KBhttLFOvmhL9W4mx9z7wB5k/78kObenP+/brJ+ec+YNaeVVfibf8+SGASOqHM71AAAIQgAAEIFAtAoik1bIns4EABCAAAQhAoAIEXImkGoW5K3TEyJGy17ixMm36jEj8VDtQX33llej/TSHTrLNs2Xs1EXbggIFRnYMPOVy+MHb3Wlvb7bBj9Lj/5VOuFtXH/vvuE4m2ujw7Uv0tTERSf6zpCQIQgAAEIACB6hBAJK2OLZkJBCAAAQhAAAIVIeBKJJ396KxIxNR/apeoEja1gDl48JBox2j/AQPkwfvvj3aSKvFUPV5viqRz586RWQ8/FO0e7dXWFtXZesy2HdoyxVAlquodrGbfZ5x9bkUsVOxpIJIW2z6MDgIQgAAEIACBYhJAJC2mXRgVBCAAAQhAAAIBE8gqkuqXNh1z3AmihEh9JumgwYPlpRf+GQmfSbs/9U5StStU1VOP50+7/tpIDO3evXtUR+0ATdpJqj6vt2PU/JyXR/lfyIik/pnTIwQgAAEIQAAC5SeASFp+GzIDCEAAAhCAAAQqRiCrSKqmb+4aNc8fVTtJ29raZMvRW8n4PfeOdn/uu/f46N/znpwbnS+6zXbby/Qbb4go6p2k6v/1uaKqXrdu0uGMUvVovuqz3mP15pmkqn8lvG67/Q4Vs1Qxp4NIWky7MCoIQAACEIAABIpNAJG02PZhdBCAAAQgAAEIBEggj0hqi8kUNtnlaUutXOUQSctlL0YLAQhAAAIQgEAxCCCSFsMOjAICEIAABCAAAQjUCCCSshgaIYBI2gg96kIAAhCAAAQgECoBRNJQLc+8IQABCEAAAhAoLIFmiqSFnTQDc0YAkdQZShqCAAQgAAEIQCAgAoikARmbqUIAAhCAAAQgUA4CiKTlsFNRR4lIWlTLMC4IQAACEIAABIpMAJG0yNZhbBCAAAQgAAEIBEkgj0j62oIFctzRh8vSpUukd58+MuOOmTJ48JDC8VuxfLkc8Z0DZeEbb0Rj23nXz8ukCy9teJyq3WOPPlyuuHpqIefd8AQzNIBImgEWRSEAAQhAAAIQgMBHBBBJWQoQgAAEIAABCECgYASyiqRKIPzeEd+RiedMki22HC1KML31lptlwsSzc82svb1dLrvoAjnupFOdC45qrBddcJ6cee750qNnz+j/v3nQwdG4y/jXTFZ5eSCS5iVHPQhAAAIQgAAEQiaASBqy9Zk7BCAAAQhAAAKFJJBVJH36qfly5+0/77Qj09xdqiaqdm0ec/zJcvO06+SZvzwV7ebcdLPN5eIrpkS7UNW/e/bsKRttvIn87fm/RmwOOfwoOfTIo+W6/7pK7rr9F9FnSe2YO0Lvu+e3csWlF9XKmjtF64mkL77wz8Q6ul+1O3a3sXvIttvvKPfd+zuZfPFl0Y7ZG6+/NhrPxpt8ItpJevqZ58jMO2+P5qfmpvqOjyfOYKfP7izduonMfnRWVOfKa66TPzz4QKfxKJ4mO9XvOiNG1rgoVgcdfEhtp6xiqdryLQAjkhbyZ82gIAABCEAAAhAoOAFE0oIbiOFBAAIQgAAEIBAegawiqRIBlcCpxMx6f3rH4377HygXnHeWTJ02PdolqkTIZe+9J2uuOaxWP747UomwU6+6MhL8lDCp6gwYMEDu/tVMueCiS+UTm21e2xE6aPCQDrtYtYiphULzcXstItaro8ahxV+9W/bQI76bKpKa84vvqlXjUSLwtOv/K2LQr2+/SNQ8+pjjZdfdxkbz2GXX3WTuE4/XduLqOahxnnzc9zrM+RsHHCS/+dWdtV23itXcOY93aYtmr2hE0mYTpn0IQAACEIAABKpIAJG0ilZlThCAAAQgAAEIlJpAVpG03k5SJTKef87EaIek+lMC5+VTrpGbbri+thNTC6xrrb12tHNS7Y485/wLOzxuHxdh1b+ViLj4rcWddnSqPk894T868D/rvAtk7BfHRZ+ZO0nVbs3Zjz4i+x/47cQ6y5e/XxN/VbtawEzbSWrOT7GJj+ewo74rr7/2WiSCxgVhJYiuMWgN+cnUazrNQQm9V/7okg5z/szndu4gkqpKeueqq/NWsy5mRNKsxCgPAQhAAAIQgAAERBBJWQUQgAAEIAABCECgYASyiqTxM0nVv6ddP1U+v9vutV2N5k5SU0RUu0I33/yTNRFTCXxq9+Urr7xUOys0LsLqnaRPzZuXKJImPfqvESc9bv/JLUdHj8fHX+Bk9pu0k9Q809R83D4uksbHY+4urSeSJo1H1UsSSe/65W2J56ra7PBtxtJDJG0GVdqEAAQgAAEIQKDqBBBJq25h5gcBCEAAAhCAQOkIZBVJ1QTN80f1Y+xKONRvklefbbnVp+S7/3G8nDnhVFm6dEnERe12/Mzndqmdv6l2m864Y6bcduvPorM2uzqTNC4YqrbUbkvz/NL4uZymSKr60kLie8veq53tqeuox/j1Tlj12WZbfFKOPeFk+eMfHozKmp/VE0nVHOPjOf3Mc2uP0yeJpGoeug9V3zwWIGnOuqxipXfkqnqapTrWwOcfIqlP2vQFAQhAAAIQgEBVCCCSVsWSzAMCEIAABCAAgcoQyCOS2k4+vhvStl6ry+nH7b950MHeX4TU6rln7R+RNCsxykMAAhCAAAQgAAEet2cNQAACEIAABCAAgcIRQCTtbBJEUvtlikhqz4qSEIAABCAAAQhAQBNgJylrAQIQgAAEIAABCBSMQDNF0oJNleE0gQAiaROg0iQEIAABCEAAApUngEhaeRMzQQhAAAIQgAAEykYAkbRsFivWeBFJi2UPRgMBCEAAAhCAQDkIIJKWw06MEgIQgAAEIACBgAggkgZk7CZMFZG0CVBpEgIQgAAEIACByhNAJK28iZkgBCAAAQhAAAJlI4BIWjaLFWu8iKTFsgejgQAEIAABCECgHAQQScthJ0YJAQhAAAIQgEBABBBJAzJ2E6aKSNoEqDQJAQhAAAIQgEDlCSCSVt7ETBACEIAABCAAgbIRQCQtm8WKNV5E0mLZg9FAAAIQgAAEIFAOAoik5bATo4QABCAAAQhAICACSiS98J6XOsz4yF3WDYhA+lQvvvZxOWS/LWW9tfunFw6wxOB+PWXbUQMDnDlThgAEIAABCEAAAvkIIJLm40YtCEAAAhCAAAQgAIEWEtjjxPvlpP23kK99YVQLR0HXEIAABCAAAQhAAAJVIYBIWhVLMg8IQAACEIAABCAQEAFE0oCMzVQhAAEIQAACEICABwKIpB4g0wUEIAABCEAAAhCAgFsCiKRuedIaBCAAAQhAAAIQCJ0AImnoK4D5QwACEIAABCAAgRISQCQtodEYMgQgAAEIQAACECgwAUTSAhuHoUEAAhCAAAQgAAEIJBNAJGVlQAACEIAABCAAAQi4JIBI6pImbUEAAhCAAAQgAAEIeCGASOoFM51AAAIQgAAEIACBYAggkgZjaiYKAQhAAAIQgAAEqkMAkbQ6tmQmEIAABCAAAQhAoAgEEEmLYAXGAAEIQAACEIAABCCQiQAiaSZcFIYABCAAAQhAAAIQSCGASOpoifzhidfl5TfeddQazUAAAhCAAAQ6E3jxtaXy9tKVoIEABERk/t8WyXpr9Zc1B/WGBwSaQmD44N4yYni/prRNoxCAAAQaITBq7f4ydrt1GmmCuhCAQAIBRFJHy2KPE+6XQ/faxFFrNAMBCEAAAhDoTOCWe/8hW286FDQQgICIvLFomQwf0ke6d+sGDwg4J7Ci/UN55Y13Zb/dRjlvmwYhAAEINEpA5YQPXvOlRpuhPgQgECOASOpoSSiRFCflCCbNQAACEIBAIgFiDQsDAhCAgB8Cr/97mZx21Ry59fxd/XRILxCAAAQyECAnzACLohDIQACRNAOsroripByBpBkIQAACEKhLgFjD4oAABCDghwAiqR/O9AIBCOQjQE6Yjxu1IJBGAJE0jZDl9zgpS1AUgwAEIACB3ASINbnRURECEIBAJgKIpJlwURgCEPBMgJzQM3C6C4YAIqkjU+OkHIGkGQhAAAIQqEuAWMPigAAEIOCHACKpH870AgEI5CNATpiPG7UgkEYAkTSNkOX3OClLUBSDAAQgAIHcBIg1udFREQIQgEAmAoikmXBRGAIQ8EyAnNAzcLoLhgAiqSNT46QcgaQZCEAAAhCoS4BYw+KAAAQg4IcAIqkfzvQCAQjkI0BOmI8btSCQRgCRNI2Q5fc4KUtQFIMABCAAgdwEiDW50VERAhCAQCYCiKSZcFEYAhDwTICc0DNwuguGACKpI1PjpByBpBkIQAACEKhLgFjD4oAABCDghwAiqR/O9AIBCOQjQE6Yjxu1IJBGAJE0jZDl9zgpS1AUgwAEIACB3ASINbnRURECEIBAJgKIpJlwURgCEPBMgJzQM3C6C4YAIqkjU+OkHIGkGQhAAAIQqEuAWMPigAAEIOCHACKpH870AgEI5CNATpiPG7UgkEYAkTSNkOX3OClLUBSDAAQgAIHcBIg1udFREQIQgEAmAoikmXBRGAIQ8EyAnNAzcLoLhgAiaQOm/uvL78iLC5ZGLVw242n5wXe2iv5/nTX7yNabDm2gZapCAAIQgAAEVhMg1rASIAABCPgjMP9vi+T1f78vby9dIbf9/y/KMftuFnW+2ag1ZKMRA/wNhJ4gAAEIxAjUywnXX7u/bLnRIHhBAAIOCCCSNgDx768ukWMu+XOnFi743hjZ+dNrNdAyVSEAAQhAAAKrCRBrWAkQgAAE/BGY9dRCOe8n8zp02KN7N7n53J1l5PB+/gZCTxCAAARiBOrlhP/fyduzSYvVAgFHBBBJGwSpkiiVTOm/T6w3UK6f+NkGW6U6BCAAAQhA4GMCxBpWAwQgAAF/BNQmCCVG6L/xnxlRe2LM3yjoCQIQgEBnAvGcUD3BqkRS/iAAATcEEEkb5Bi/m8Mu0gaBUh0CEIAABDoRINawKCAAAQj4I/Dwk2/I+TfOjzpkF6k/7vQEAQikE1CP3B932exaQXaRpjOjBASyEEAkzUKrTll9N4ddpA5g0gQEIAABCCQSINawMCAAAQj4IfDBh6vkiMmz5H/ffE/YReqHOb1AAAL2BL7/4zmizk9mF6k9M0pCwJYAIqktqS7K6R0+7CJ1AJMmIAABCEAgkQCxhoUBAQhAwB+B389eIFf8/BnOIvWHnJ4gAAFLAkogVUIpu0gtgVEMAhkIWImkby5ZKb9/ZpGsaP+w1vTYLQZn6Kb6Re/+48vy1d1GVX+iOWfYp1cPWXdQW87aVIMABEIgQKxJtzKxpmtGxJr0NUQJCGgCz732rjz+4hJp/2BV9NGgfj1k21EDAfQRgQ8/XCX3PvKK7PN58vt6i2Jwv14ypF9P1gwEnBN46d/vy5/+9nZNf+jdq7t8bpM1nPdT5gbJCbu23oDePWX4wF5lNjFjbxEBK5FUJVGX3vdyLYlSYz177w1aNGS6LRsBJa5/8KHIthuQeJfNdowXAj4JEGt80q5eX8Sa6tmUGTWXwMy5b4r6T/+tvUabHL3rus3tlNYrQ2Dp+x/IsIG9ZKNhfSszJyZSHAIPP79YbnzkNVFHX6i/fm3d5dRx6xdngIyk0ASWrfxA1I3zLdftX+hxMrhiErAWSS+//xVZvvLjnaRXf3vTYs6IURWOwJLlH8i/3lmJSFo4yzAgCBSLgBJJiTXFskmZRkOsKZO1GGsRCMRF0pFDesvEPdk1WQTblGEMr7+9Qvr06o5IWgZjlXCMSiSd/ujrtZ2kA3r3kIu/sXEJZ8KQW0Hg3++2R2sHkbQV9MvfJyJp+W1Y+Blw4Vp4EzFACBSCACJpIcxQ2kEQa0prOgbeIgKIpC0CX5FuEUkrYsiCTgORtKCGKcmwEElLYqiCDhORtKCGqdKwuHCtkjWZCwSaRwCRtHlsQ2iZWBOClZmjSwKIpC5phtcWIml4Nvc5Y0RSn7Sr1xciafVs6nNGiKQ+aQfaFxeugRqeaUMgIwFE0ozAKN6BALGGBQGBbAQQSbPxonRHAoikrIhmEkAkbSbd6reNSFp9GzdzhoikzaRL2xEBLlxZCBCAgA0BRFIbSpSpR4BYw9qAQDYCiKTZeFEakZQ14I8AIqk/1lXsCZG0ilb1NydEUn+sg+2JC9dgTc/EIZCJACJpJlwUjhEg1rAkIJCNACJpNl6URiRlDfgjgEjqj3UVe0IkraJV/c0JkdQf62B74sI1WNMzcQhkIoBImgkXhRFJWQMQaIgAImlD+IKvzOP2wS+BpgJAJG0q3so3jkhaeRM3dYJNEUlfevFFGbvzTrJ48VvR4Lces43c+8AfpG+/fqmT0XUvn3K17HfAN1PL1yvQyBhyd9pFRTWe8bt/Xn5+x12y7fY7NKOLwraJSFpY0zAwCBSKQFaRtJl+fvajs2TfvcdHscu1z25k3K5iZKEM72gwxBpHIGkmGAJZRVLlF/caN7bGZ++vfFWOP+nUzL4yKSduxC8GY7CCTRSRtGAGqdhwsoqk+KfVC6CZ+WuZlhgiaZmsVbyxNk0k1YLgmsOGR4LpMcedIGecfa5zAsvff192GDNaJk2+uIOoaiZgzR6DzaQQSVfKthsMtEFFGQhAIFACeURSV7GmXixphil8xyefc2sGL9s2EUltSVEOAqsJ5BFJXdw8qieSuvLn2NcPAURSP5xD7SWPSFo1/2STv9mUCXENIZKGaHV3c266SPrpMdvIod86QHr06BHdbZ5wyokydOiasmTJO7LNdtvL9BtviGajd5suXLgwElX1TtJzzvyBTL1qSlRG3bH+2W13ivmZiUJ/rz4zE7CuxqB2CV04eVKtDzWOc8+fLOedNTEa5yN/ekj69e8v8559XoYNG96h7/iY1c7ZM846V9Zbf3058djvRUPTdd9d+i47SRFJ3f1yaQkCFSTQiEhaz88rH67/TF+uPusqlvzwkstrPnvmXb+sxYhp02fIiJEjZf9994niwsABA6MbdXuMGy+P/9/Ztbih4oOOcfF+G4lPU2+4SfYet7t1jLx22s3ym5l3yn333tMhjlZw+fCSwCoalTk1lYALkVT7sxNOPkVuu3VGBx+ocuyZd95hlRPX84tf3mufTvX//vzzteuJrvJ0vdPVvPawfbKtqeAr0jgiaUUMWdBpuBBJm+2f4tpGXFdQPkjlk/oJW6UTqE1jcX3DbEf5NJVD3n3fA3LMkYd1yN/i/nDO/Gfl+ycd16FMvfxV6xbz5z3ZwX9meeK3oEslcViIpGWyVvHG2nSRVO/iVKKnurBUj+moi8xly96TMyac2uEi8+BDDpeDDj6kJpLWuxD95e2/qImWWXaSxsegHue/9ZbpncYxYuR68tjsP0fjVM5NXQCrsSnxM2nM6vP77v1dJOCaf+bYttthR0RSRNLieQBGBIECEWhEJK0Xa/SxLfFYoR5H0kKnugEW/95MrC+5cHIt5ihcZl1TJP3FjFuix/NXrFhRi3XK95s3/uI38boad1J82umzn5MH778/EkltYqTqL5RdBuwkLdCPmaGUgkAekdR83F5d8Ku8Xe0AVSKp2mCgcuckv5eWEyftsDeP3jLrm9cTZp7+hbG7J97A+ulN06JxNXKMVykM6nmQiKSegQfWXR6R1Ld/Mn2R8i9J+aHSFYYPH17TCerlkNpPmf5T+7f4E7OmP4yX0b503JfGy69m3tlJa1F+UusxSb66KssMkbQqlmzNPJomkppnkuodnuYZGWpnzqyHH4ouKHu1tUW7Tbces20HkVQJqXpHponHvOPRlUiaNgZ1zpy6kxMfx6JFi+TpvzwVOZXBg4fUxrZk6ZIux6x2kupdRvWcNGeStmah0ysEIFB8AnlE0jQ/rwVLPXt9F18JkNOuv7Z2XnY9kVQlmSoemLuP6iW4+gae+eTA6K0+1elImPjZe0kxsl586j9gQE0ktYmRiKTFX/eMEAKtIpBHJI0/zpp0Q0nfPFIX9lpEMH2wFlbNnLgrvxjPqU0x1MzTzSe5dH87fuazMm/uE005X7pVditKv4ikRbFENceRRyRthX8y+1S5ZVy7+MY3D4zyNq0TJOVuyk9p7cH0n3EBNH7uqsppTznt9A55pvbJI0aMkFWrVnXSWpJuJsVF2CqsKETSKlixdXNomkia9JIiUyR97tlnOu3KVD9Q846GuUtG7fRRf+bFqboQnf/kXDnnzNO7PJPUfOlG/DDjpJ066rFJfTcnbSep6VT0Rbd6xPLNhW9EgqnehZqUELbO7H57ZnePX970BoGyEsgjkqbFGnVD7qUX/tnBH6tHndJiSdKFv4o5//PcMzJo0ODai0q0CHvYkUdLFpE0bdwqbiXFp0OPOEqmXvXjTjtJ68VINd7dxu6ReHZ3WddJvXETa6pmUebTbAI+RNK5c+d08sH1RNIkv6g2M8R9uLkTqt5OUtMnujinsNm2KGP7iKRltFp5xuxDJG3UP8V1hfhTSiZtrROoY/0O/faBqU8oKY0hLpIm+cN6ImnSTlJ94yp+ZBQiaXl+F4zUD4GWiaT6/Lj4OWnxN/eaZ3a0tbXJ3f/9gEy54rLo7A19ztuUK34UnRdX70zSrkTS9vb2aKeoOQ79ps4tR28l856cWzsvVe94jY/ZHKO5k1SNV7Uxfs+9a48jsZPUz8KmFwhAoHwEmiGSahHT9MdKJDV9f1Is0Wc63fLz2zvFHL1zScUC5ePV+dWbbLqpc5E0KT7ps62Szu2uFyPN87TNOFm+FdL1iBFJq2ZR5tNsAj5EUr2TNC0nrveCU71zyqyvRFIlfMbz9L79+nU460/VOWfSBfLDSeexk7QJiwmRtAlQabJGwIdI6sI/xW/CxLUL7afUxPSxH/Eyyk/po53MnaTqEX5dVp+xrHbWx3Nas0xS/qr6Np9aQiTlhwaBrgk0RSRtBHpcJG2krbx1u7oLlLfNkOtx4Rqy9Zk7BOwJZBVJ7VuuTskixMii0iTWFNUyjKuoBLKKpEWZB3l6MSyBSFoMO1R1FFlF0qpyYF75CPC4fT5u1FpNoFAiqb7422DDDTuc/+bbWCRfbolz4eqWJ61BoKoEEEm7tmxRYmRR1x+xpqiWYVxFJYBIWlTLlGNciKTlsFNZR4lIWlbLFWPciKTFsENZR1EokbSsEBl31wS4cGWFQAACNgQQSW0oUaYeAWINawMC2QiUVSTNNktKN4sAImmzyNKuIoBIyjpohAAiaSP0qItIyhpoOgEuXJuOmA4gUAkCiKSVMGPLJkGsaRl6Oi4pAUTSkhquIMNGJC2IISo6DETSihrW07QQST2Brmg3TRFJVyxfLkd850BZ+MYbEbaePXvKlddcJ1tsOToRoyp/7NGHy8WXT5EzJ5wiV1w9VdSLMVz8vbZggVz5o0tk8sWXSe8+fWpN6j5d9uVivFVsgwvXKlqVOUHAPYGsIimxxr0NytwisabM1mPsrSCQVSTF57bCSsXtE5G0uLapwsiyiqT4pypY3d0cEEndsQyxpaaJpBddcJ6cee75kTD59FPjIydRAAAgAElEQVTzZeKEU2TGHTMTxc9mCpaIpK1f1ly4tt4GjAACZSCQRyQl1pTBsn7GSKzxw5leqkMgj0iKz62O/RudCSJpowSp3xWBPCIp/ok1pQkgkrIWGiHgRSRVA7zvnt9GO0vXWnttueLSi6Ix77zr52XShZdK0k7Su26/Lfpe7T5VQuett9wsW33q053qqu9unnadPPOXp6R37z7y1qJFsnTpklr7xxx/slzyw0ny8osvRp9vutnm0a7Wbt26RbtX1U7S2bMe6dRuI1Cp25EAF66sCAhAwIZAoyIpscaGcnXLEGuqa1tm1hwCjYqk+Nzm2KUsrSKSlsVS5RxnoyIp/qmcdnc1akRSVyTDbMerSDr3icelra23TJh4dkT7xuuvjYTQjTf5RKfH7V99+WW58/afRyLqdf91lQwYMEBef+21TnUHDR4ip510rEydNr3DLtX29na57KILZL/9D5QLzjur9r1qa/PNPxn1q0TS0888R3539687tVvvaIAwl0ljs+bCtTF+1IZAKARciaTEmlBWDDfkwrQ0s3ZFwJVIis91ZZFytYNIWi57lW20rkRS/FPZLO9mvIikbjiG2opXkfS5Z5+Re3/7mw6szzrvgppgaZ5J2q9vvw7C6eFHHyMXnHtmp7pKzNRnjvbo2VPOP2eizH50VlROPep/+ZRr5KYbrq+dSap3tB508CFR+/XaHfvFcaGuCefzRiR1jpQGIVBJAq5EUmJNJZdH6qSINamIKACBDgRciaT43DAXFiJpmHb3NWtXIin+yZfFitUPImmx7FG20XgRSdUj8Wq357EnnioP3v/f0e5Q86/ei5vUrs9l770na645TLbdfofazlKzrnnm6N+e/6vMnfO4HHrk0WLuJDVF0vhOUiWSJo2pbIYs8ni5cC2ydRgbBIpDoFGRlFhTHFu2YiTEmlZQp88yE2hUJMXnltn6jY8dkbRxhrRQn0CjIin+KezVhUgatv0bnX3TRFLz7fZqR6d+aZMSKe+6/RfRuPVb75Met1dvt1cvfDr9lBOiM0TVjtGkuupxe72TVJ0zqvtVbW+51afku/9xvFx7zY9rZ5LGz0FVZ5LeduvPOo2Jx+0bXVof1+fC1R1LWoJAlQnkEUmJNVVeEdnmRqzJxovSEMgjkuJzWTeaACIpa6GZBPKIpPinZlqkXG0jkpbLXkUbbVNE0qJNkvG0lgAXrq3lT+8QKAuBrCJpWebFOP0QINb44Uwv1SGQVSStzsyZiQsCiKQuKNJGPQJZRVJIQsAkgEjKemiEACJpI/Soa0WAC1crTBSCQPAEEEmDXwINASDWNISPygESQCQN0OgOp4xI6hAmTXUigEjKomiEACJpI/Soi0jKGmg6AS5cm46YDiBQCQKIpJUwY8smQaxpGXo6LikBRNKSGq4gw0YkLYghKjoMRNKKGtbTtBBJPYGuaDeIpBU1bJGmxYVrkazBWCBQXAKIpMW1TRlGRqwpg5UYY5EIIJIWyRrlGwsiaflsVqYRI5KWyVrFGysiafFsUqYRIZKWyVolHSsXriU1HMOGgGcCiKSegVesO2JNxQzKdJpOAJG06Ygr3QEiaaXN2/LJIZK23ASlHgAiaanN1/LBI5K23ATVHwAXrtW3MTOEgAsCiKQuKIbbBrEmXNsz83wEEEnzcaPWagKIpKyEZhJAJG0m3eq3jUhafRs3c4aIpM2kS9sRAS5cWQgQgIANAURSG0qUqUeAWMPagEA2Aoik2XhRuiMBRFJWRDMJIJI2k27120Ykrb6NmzlDRNJm0qVtRFLWAAQgYE0AkdQaFQUTCCCSsiwgkI0AImk2XpRGJGUN+COASOqPdRV7QiStolX9zclaJL3wnpc6jOrIXdb1N8oS9HTRf82Rs47fvgQjbc0QB/frKduOGtiazukVAhAoBQElkhJrujbVJdc+IROP3a4U9mzFIIk1raBOn2UlEBdJhw9sk69svWZZp+N83LOefEP++OjLcvbxOzhvuyoNbjSsj2w0rG9VpsM8CkRAiaQ/eXhBbUT9eneXg3ZYu0AjbP1QyAm7tsG6g9rkk+v2b72hGEHpCFiJpKWbVQsGvMcJ98uD13ypBT3TJQQgAAEIhEKAWBOKpZknBCDQagITpjwuT/7jLXnwavL7VtuC/iEAgc4EyAlZFRBoDgFEUkdccVKOQNIMBCAAAQjUJUCsYXFAAAIQ8EMAkdQPZ3qBAATyESAnzMeNWhBII4BImkbI8nuclCUoikEAAhCAQG4CxJrc6KgIAQhAIBMBRNJMuCgMAQh4JkBO6Bk43QVDAJHUkalxUo5A0gwEIAABCNQlQKxhcUAAAhDwQwCR1A9neoEABPIRICfMx41aEEgjgEiaRsjye5yUJSiKQQACEIBAbgLEmtzoqAgBCEAgEwFE0ky4KAwBCHgmQE7oGTjdBUMAkdSRqXFSjkDSDAQgAAEI1CVArGFxQAACEPBDAJHUD2d6gQAE8hEgJ8zHjVoQSCOASJpGyPJ7nJQlKIpBAAIQgEBuAsSa3OioCAEIQCATAUTSTLgoDAEIeCZATugZON0FQwCR1JGpcVKOQNIMBCAAAQjUJUCsYXFAAAIQ8EMAkdQPZ3qBAATyESAnzMeNWhBII4BImkbI8nuclCUoikEAAhCAQG4CxJrc6KgIAQhAIBMBRNJMuCgMAQh4JkBO6Bk43QVDAJHUkalxUo5A0gwEIAABCNQlQKxhcUAAAhDwQwCR1A9neoEABPIRICfMx41aEEgjgEiaRsjye5yUJSiKQQACEIBAbgLEmtzoqAgBCEAgEwFE0ky4KAwBCHgmQE7oGTjdBUMAkdSRqXFSjkDSDAQgAAEI1CVArGFxQAACEPBDAJHUD2d6gQAE8hEgJ8zHjVoQSCOASJpGyPJ7nJQlKIpBAAIQgEBuAsSa3OioCAEIQCATAUTSTLgoDAEIeCZATugZON0FQwCR1JGpcVKOQNIMBCAAAQjUJUCsYXFAAAIQ8EMAkdQPZ3qBAATyESAnzMeNWhBII4BImkbI8nuclCUoikEAAhCAQG4CxJrc6KgIAQhAIBMBRNJMuCgMAQh4JkBO6Bk43QVDAJHUkalxUo5A0gwEIAABCNQlQKxhcUAAAhDwQwCR1A9neoEABPIRICfMx41aEEgjgEiaRsjye5yUJSiKQQACEIBAbgLEmtzoqAgBCEAgEwFE0ky4KAwBCHgmQE7oGTjdBUMAkdSRqXFSjkDSDAQgAAEI1CVArGFxQAACEPBDAJHUD2d6gQAE8hEgJ8zHjVoQSCOASJpGyPJ7nJQlKIpBAAIQgEBuAsSa3OioCAEIQCATAUTSTLgoDAEIeCZATugZON0FQwCR1JGpcVKOQNIMBCAAAQjUJUCsYXFAAAIQ8EMAkdQPZ3qBAATyESAnzMeNWhBII4BImkbI8nuclCUoikEAAhCAQG4CxJrc6KgIAQhAIBMBRNJMuCgMAQh4JkBO6Bk43QVDAJHUkalxUo5A0gwEIAABCNQlQKxhcUAAAhDwQwCR1A9neoEABPIRICfMx41aEEgjgEiaRsjye5yUJSiKQQACEIBAbgLEmtzoqAgBCEAgEwFE0ky4KAwBCHgmQE7oGTjdBUMAkdSRqXFSjkDSDAQgAAEI1CVArGFxQAACEPBDAJHUD2d6gQAE8hEgJ8zHjVoQSCOASJpGyPJ7nJQlKIpBAAIQgEBuAsSa3OioCAEIQCATAUTSTLgoDAEIeCZATugZON0FQwCR1JGpcVKOQNIMBCAAAQjUJUCsYXFAAAIQ8EMAkdQPZ3qBAATyESAnzMeNWhBII4BImkbI8nuclCUoikEAAhCAQG4CxJrc6KgIAQhAIBMBRNJMuCgMAQh4JkBO6Bk43QVDAJHUkalxUo5A0gwEIAABCNQlQKxhcUAAAhDwQwCR1A9neoEABPIRCDEnfO61d+X//nOJfLhqVQRtUL8esu2ogfkAUitIAoP79ZIh/Xp2OXdEUkdLI0Qn5QgdzUAAAhCAgCUBYo0lKIpBAAIQaJAAImmDAKkOAQg0lUCIOeHMuW+K+k//rb1Gmxy967pN5Uzj1SGw9P0PZNjAXrLRsL6IpD7MGqKT8sGVPiAAAQhA4GMCxBpWAwQgAAE/BBBJ/XCmFwhAIB+BEHPCuEg6ckhvmbjnqHwAqRUcgdffXiF9enVHJPVl+RCdlC+29AMBCEAAAqsJEGtYCRCAAAT8EEAk9cOZXiAAgXwEQswJEUnzrRVqrSaASOp5JYTopDwjpjsIQAACwRMg1gS/BAAAAQh4IoBI6gk03UAAArkIhJgTIpLmWipU+ogAIqnnpRCik/KMmO4gAAEIBE+AWBP8EgAABCDgiQAiqSfQdAMBCOQiEGJOiEiaa6lQCZG0NWsgRCf19rJ2+cfCZdL+0dvl+vbqIesN6d0aA9BrKQn07dU9OheEPwhAwI4AsUaEWGO3Vij1MQFiDashD4FQRdIFi5fLq4uX15Ct0aenqJej8AcBWwL927pLW0/ye1teecuFmBMikuZdLdRTBNhJ6nkdhOikHn5+sdz4yGvSs3s3+XDVKhnav5d8a8e1PJOnu7ISeL/9Qxk5uHfqwcllnR/jhkAzCBBriDXNWFdVbpNYU2XrNnduoYqk1/zhVZnz4lLp0U3kw1UiGw/vI3tuNbS5sGm9MgSWrVwln1irr6w7CGG92UYNMSdEJG32qqp2+4iknu0bopNSIun0R1+TFe2rItq8Xc7zoit5d7ZOquTTZPgQcEqAWEOscbqgAmiMWBOAkZs0xVBF0qsefFUee+GdGtUxowbKUbus0yTKNFs1Ai8vel/WGtgbkdSDYUPMCRFJPSysCndhmxN2G7PvlRsOHdT3Lw9OP2ZAhXk0fWohOilE0qYvq0p3YOukKg2ByUEgIwFiDSJpxiUTfHFiTfBLIDcARNLV6BBJcy+hICsikvoze4g5YVaR9KUXX5SxO+8kixe/FRmmra1N7n3gD7Lt9jtYGWr5++/LDmNGy6uvvCLTps+Q/Q74Zmo91ef43T8vP7/jLlmxYoXsu/f4Dn3qNidNvtiqPd1h1nqzH50l+++7j8x79nkZNmx4h3HnmVfqxEtQwDYnRCR1ZMwQnRQiqaPFE2gztk4qUDxMGwKJBIg1iKT8NLIRINZk40XpjwkgkiKS8nvITgCRNDuzvDVCzAnziKRasFTC6K23TJfTTj7BWihVQqMWOUdv9alIME0TN02RNEmMzSp2NkMkNedlKxjnXadFqmebEyKSOrJaiE4KkdTR4gm0GVsnFSgepg0BRNKPCBBr+DE0QoBY0wi9sOsikiKShv0LyDd7RNJ83PLUClF/aFQk1QLlwYccLl8Yu7tMOOVEGTp0TXnkTw/VTNCvf/9o9+W7S9/tsAvVtNHeX/mq/Oy2O6OPzN2qZ5x1rhx08CG1naRrDhse/f8tP79dplxxmdx37z2y6Waby5sLF8rlU66OdpKec+YPZOpVU6K2zHbVv9vb2+XQbx3Qqd7cuXMS65htHXbk0fLL238hs594SvYat5tsPWabaMzmeM2dtWZdVfbc8yfLeWdNjPgsWfJOJCz37dcvz1ItTB3bnBCR1JHJQnRSXLg6WjyBNmPrpALFw7QhgEiKSMqvwAEBYo0DiIE2gUiKSBro0m9o2oikDeHLVDlE/aFRkVSLjj169JDjTzpV9ho3tsNj9PFdnjY7SdXu1Pvu/V0H0VTvXtUi6QknnyKXXDg5El///vzztX5HjBxZeyR+4ICBnXaqmo/M63pa/FRtmXXMttTj9bruXnt/Rf72/F87iJzxnaRqDmdMODUan25zxMj15LHZf7Y+ZiDT4m1RYducEJHUkYFCdFKIpI4WT6DN2DqpQPEwbQggkiKS8itwQIBY4wBioE0gkiKSBrr0G5o2ImlD+DJVDlF/aFQkje8k1Y/Sq7NDlWCq/9SO0DPOPjcSGtMetzd3ZqpzS7fbYcdOO0nHfWm8PP2XpyKhsnv37jUxdNmy9+TEY7/Xwe66b/WhEi+nXX9th3pavDQrqTrrrb9+raza8anGrucU36EaF0nVLtJZDz8U9dOrrS3avbpo0SKZN/cJ66MJMi3eFhW2zQkRSR0ZKEQnhUjqaPEE2oytkwoUD9OGACIpIim/AgcEiDUOIAbaBCIpImmgS7+haSOSNoQvU+UQ9YdGRVLzTFLzpUoz7/qlvPTCP6Ndk+rcUfU4vq1Iqo2mBc2pN9wkX99nz+jFTXonqRJJfzXzzi53ksZfrqRFUr3DM2knqVnH3HWqjgpQ4urNN/5Err3hZvnu4d/pIHba7CTdY9x4+cWMWxBJM/0qKdyBQIhOKqtIap6poeApJ6S2hcff+GaztJLaSnrbXNrByWl9hXqocRoXF99z4eqCIm2ERoBYY/fiJvPuuVoj5o6ApDd96l0A+nyorOuq0VihdzZEd+0T3kKadTyU/5gAsYbVkJcAImm6SBp/c7Q6x66Z59Y16mvT1kLeF6qY7TZ7jGlzSPreZ4xBJM1joXx1QswJ84ik9d5ub/5W9U5SdUbnlqO3kvF77t1JJFUvONLndpo7M82zPOvtJDXPJFXtq3M+Dz/qu53OJDXPCFWrwtQ8zHrmmaS6zqfHbFM7v1Sdq6rE0WO/e4TMmf+sfP+k4+S1BQtq/jnup+LaipqfOo4gj06TbzX7qWWbE7KT1JE9QnRSWUVS86yLpDslWRKTtLa0WbOKpFnG4GjpBNuMrZMKFhATh0ACAWJNukgaFzy1YKpvzCWJpFkXm8tYodrabeed5Jvf+rZccdkliKRZjZFSnljjGGhAzSGS2omk5tl7Sow45rgTInGhFX+N+uY89fPUaQabeuPwHWMQSZth3eQ2Q8wJs4qk/qxBT2UgYJsTIpI6smaITiqPSKrO3DDP2dAipnl3RZlE3b3YYKON677pTYmk8bZUvfjb4X54yeW1M0HMuz+6D/WGN7OOuRzUGLqqH3/rm3orXrPvoDtaroVoxtZJFWKwDAICBSFArEkXSeM30ZLOn1J34+c9OVfibzBVO0lt3hiaFCv0TgW9u8A8R+rCyZPqxjPdlu3Nv4IsxdIMg1hTGlMVbqCIpNlEUr2LSb0Q5ct77VM7Z0/7WfWoqPkmaf35lCt+1Mk/qptbuqz5VmV93aBegnLbrTNqb6VW+ffd9z0gxxx5WPQWaJ3nq51Q8XZMfxyvZ751ut4LVcwYce20m+U3M+/s0Kd57aAe4dVvrdbXCPPnPdmBQ/zawZy7urZQnE77wUSZ/J+rhWfNTb+YJent3PHzB1U9XzEGkdSfKwsxJ0Qk9be+qtiTbU6ISOrI+iE6qawiqSli6m3h+pwOdWbH6K0+VTvEOO1Nb0ltqW3yeoeQfivboUccJdOuvy46EyTpe3XWxi9v/0Vt5078Lqy5E/W5Z5/p8q1v6pBmdZGc93FNR0uxNM3YOqnSTIiBQsADAWJNukhqHj6vDq6v9yZTdRGpz5066OBDIv/9tf2+UYsJXb0xtF6s0GdO6Uebth6zrXxh7O5dvrkUkbS5PxxiTXP5Vrl1RNJsIqnK6eN5sOkrVW6v3ySt/a96AYl6mUnSW5rjb51WozFF0vPOmhgd3WXm37rdSZMvjh5jNZ8kUP+u9wZnPYa0t07HrxvUmNLigTk3dc6higl6bknXDuaYzTilducmvXk7zlTPPf7bRCStnrcKMSdEJK3eOvY5I9ucEJHUkVVCdFJ5RFKF27xgNe+2miJp2pvetNnMtsy71vr7b3zzQPnTQw9FIqkSOeNvj1PlzDu4XYmk6m5w0lvfkpK7pPNRHS21yjRj66QqM2EmAgEHBIg16SJp2k5SfTNt8OAh0dlNSsjUIulmW2whj83+cwdLJb0xtF6suPCSH8npp54kky+5TKZcfqlcf+NPE2OP+UQFIqmDH0YXTRBrmsu3yq0jktqJpOZ5f3oHY9K50OYNI+1/9a5Pcx0p/6jKJp2FZ4qkl1w4uZO4miSSmu0kvcFZjUFfC5hvnU7asKFEXeX/zXNX68WDESNGyKpVqzq8Ldrmxpn58hXNSZ1XbcamLG/e9h1j2EnqzyuGmBMikvpbX1XsyTYnRCR1ZP0QnVRWkVQ9JqKSF/NxnHoiqZmYJJ1fmtSWeqQmftacuRPU3Emq24y/BW7+k3PlnDNPF30XNm0nqXlH2dx1hEia/sOydVLpLVECAuEQINaki6TxnUNJB/Or3UdpO0m7emNovVhhHh1jPmJqcw6qr10+4fxaVs+UWBOaxd3NF5HUTiTVZ5KqY630nxIj42+KNndQJu0kjfvcZoikWXeS6jHol7ocduTRtacN1Nuj/+e5Z2S3sXvUnoRT+b++djDfZl3vyYSka4eknaSvvvJKFLMaffO2fkt20rWVq18OIqkrkunthJgTIpKmrwtK1CdgmxMikjpaRVV3UvP/tkg2WW8NGdC3Z41YVpHUfAOmeQ6cmVyZb4wzzySNv+ktqS0V8M3zRVWd/7r+Rjl74unRTtL4maTq+7v/+wGZcsVl0VlC8bOR4meSmm+MUxD0W9/ij/jXe8zF0VKrTDO2TqoyE2YiEHBAgFiTLpIqzPrcao1cXVjqRy/N89v07qGFCxfWHhO1eWOoenxSn6MXjxX6qYV6bz6NxzO9C0ldBMfH62DJBN8EsSb4JZAbQAgi6ePP/ku23nSotPXqXuN01YOvymMvvFP795hRA+WoXdZJ5FjvBala6DPfFK13h+ozobX/Nc8I1f5RiZJ5RFLl581rifjbmZPe4HzzjNtqb4Q23x791a/v1+nzgw87vHYGqXk2qNmn3gCS9L4F9S4Ec4NGPZFUzd3kdO75k2X/r+0jed687TvGIJLmdjmZK4aYEyKSZl4mVDAI2OaEiKSOlk3VndRlM56WWfMXyn5jN5BvjN0gEkuziqSOUNNMRQjYOqmKTJdpQMAJAWKNnUiaFba+8caZ0lnJFb88sab4NirqCEMQSb//4znyyhvvykHjNpSv7LJ+JJZmEUmz2M4UB5u5kzHLmIpYtuycEEn9raoQc8KqiqTmU0/mrnx/qymMnmxzQkRSR+shBCf1+9kLIlpKIFVi6brrD5bbnlgoK9pXRZ+PHNJbJu45yhFRmqk6AVsnVXUOzA8CWQgQa9zHGi2QbrDhhh3OmctiF8oWlwCxpri2KfrIQhFJ1dNi6m/oGr0jsfTlld3liZeX1MzT1U7SLDYsu/iXZa6NlC07J0TSRqyfrW6IOWHb0P5yz9OrfVaR9Yf4WcVJlrUpk21FUDqNgG1OiEiaRtLye+Wk1lmzr2Xp8hV7e+kKWbb8gw4D79O7hwwaNVS69+9daCdVPtphjNjWSYVBg1lCwI4Asca9SGpHnlJlJUCsKavlWj/u0388R+b+fZGsM7S6+f2id1bIipWx/L5PTxmwwZrSq2+vyAiuRNLWW5QR+CCASOqD8uo+QswJe7f1kP7rDZHea/Sx0h/UTQfzmCXzvHj9+ZIl78g2220v02+8IWpTH5dkHu+nX5ZmHu2nj96LH+N0930PyDFHHhYd56fbM18wrcYwZ/6z8v2TjquV2XSzzeXtt99OPCJQH00yf96THeZivnza36ord0+2OSEiqSM7Kyd16/m7OmqteM1c/+vn5eEn36gNTJ1ftM2n15I/vPQuO0mLZ65SjMjWSZViMgwSAp4IEGsQST0ttcp0Q6ypjCm9T+TsqXNl9nP/klsnVTe//+HNf5HnXlxcY7vzp9eSXsMGyF8Xrah9hkjqfemVukNEUn/mCzEn3HjToTJ7wfs1yGlPsia9CO3gQw4X80Vy5gujzXOCly17T+6793eizhJWf0nnCauXOP/0pmnRS9W222HH2vn2+uV08XeVmLtHzTKqrn5PizrbXr9kTY8nPmazL14Ybf+bs80JEUntmXZZMpTt7kocPWyvjaND3jmT1NHiCbQZWycVKB6mDYFEAsQaRFJ+GtkIEGuy8aL0xwS0SPrg1V+qLBZ1Jql63F6Jo4futYl8Yr2BTTuTtLIQmVgHAoik/hZEiDlh1jNJTWFz8OAh0cvYth6zbSSS6pfD6RdumpZTO0cPOviQSPRcvPitSARVoumJx36vg4F3/Mxn5em/PCXqhZ6mwBoXSbVYqyur9k857XTZYcxoUUKqKZLOvOuXMuvhh6IjoHq1tXUYMy+Mbuz3ZZsTIpI2xrlWu+pO6rePvCKj1u4fiaP6L4tIumL5cjniOwfKwjc+3o3as2dPufKa62SLLUd3aYXXFiyQW2+5WSZMPNuRtWimCARsnVQRxsoYIFAUAsSarkVSYk1RVmpxxkGsKY4tyjaSEETSX9z/guyw5bBIHNV/ti9uwt+WbUX7GS8iqR/OqpcQc8I8Iule48ZGIqcWLvWuTC2SrlixQrT4mPRSuVtvmS7Trr9Wzj1/shz67QMjQVSXS9pdqkTPuEiqHtN/6YV/RuNQwqgaQz2RNGknqWqz3o5XdpLa/+Zsc0JEUnumXZasupNKmnwWkVTXVwnVsUcfLldcPVXU3RybP0RSG0rlK2PrpMo3M0YMgeYRINbY7SQl1jRvDZatZWJN2SxWnPGGIJIm0bYVScnti7NWizQSRFJ/1ggxJ8wjkioxdMvRW8m8J+eKeb6nFknV2+TNs0bb2tqiXZxqR+fUq6ZEBlXiphIj4+XOmXSBXHLh5E47Sc2y+uxSJdaqttVYxu+5t5xx9rm19swzST89Zpto96h5pql65L+eIItIav+bs80JEUntmSKSxgi4EEmVAHrc0YfL0qWr36K5866fl7POu6C261TtNj39zHNl7hOPyykTzpDzz5kom262hRx65NGOLEczrSJg66RaNT76hUARCYSYEBNrirgSyzMmYk15bFW0kSKSrrZI2pmk8ZtS5PZFW8l+x4NI6o93iDlhHpG0q12i/qxFT0UgYJsTIpI6slaITsrFhauJv729XS676ALZ9Qu7ywv/+HtNCNU7SQcMHCibb7d6xn4AACAASURBVP5JGfvFcY6sRjOtJGDrpFo5RvqGQNEIEGsa30lKrCnaqm7ueIg1zeVb5dYRSfOJpOT2Vf5VpM8NkTSdkasSIeaEiKSuVk+Y7djmhIikjtZHiE7KhUiqLlbV7lC1fVz99e7TR2bcMVNmz3pErrj0omhn6THHnxztNl3ZvjL6zvYxfUempZkmEbB1Uk3qnmYhUEoCxJp8IimxppTL3cmgiTVOMAbZCCJpPpEUfxvkz6U2aURSf/YPMSfMKpL6swY9lYGAbU6ISOrImiE6KRci6dNPzZe5cx6Pdo3q3T3HnXRqTQi9757fRo/at7X1li/vtY9MverK6GVPSkzlr9wEbJ1UuWfJ6CHglgCxJp9ISqxxuw7L1BqxpkzWKtZYEUnziaT422KtY9+jQST1RzzEnBCR1N/6qmJPtjkhIqkj64fopFyIpOabMdX5o1tu9SnZfsed5KafXBdZRomhl0+5Rn5396+jt9sr0XT2o4/IpAsvdWQ5mmkVAVsn1arx0S8EikiAWJNPJCXWFHE1+xkTscYP5yr2gkiaTyTF31bx12A/J0RSe1aNlgwxJ8wikpq+SLNWeoPacLXFlqO7xM+LoxtdncWsb5sTIpI6sl+ITiqPSOoIN81UgICtk6rAVJkCBJwRINbYiaTOgNNQ6QkQa0pvwpZNAJHUTiRtmYHouJAEEEn9mSXEnDCLSKotEX+5nI2FEEltKJWvjG1OiEjqyLYhOilEUkeLJ9BmbJ1UoHiYNgQSCRBrEEn5aWQjQKzJxovSHxNAJEUk5feQnQAiaXZmeWuEmBO6EEmVAKred7J06ZIIvXoHylnnXSBHfOdAWfjGG6J2m55+5rnRkX+nTDgjen/KppttUXupdF57Ua/1BGxzQkRSR7YK0UkhkjpaPIE2Y+ukAsXDtCGASPoRAWINP4ZGCBBrGqEXdl1EUkTSsH8B+WaPSJqPW55aIeoPLkRSk7V+J8quX9hdXvjH32tCqN5JOmDgQNl880/K2C+Oy2Mi6hSMgG1OiEjqyHAhOikuXB0tnkCbsXVSgeJh2hBAJEUk5VfggACxxgHEQJtAJEUkDXTpNzRtRNKG8GWqHKL+4EIkVcKo2h06+9FZEW/1DpQZd8yU2bMekSsuvSjaWXrM8SdHu01Xtq+Mvhs8eEgm21C4mARsc0JEUkf2C9FJIZI6WjyBNmPrpALFw7QhgEiKSMqvwAEBYo0DiIE2gUiKSBro0m9o2oikDeHLVDlE/cGFSPr0U/Nl7pzHo12jeifpcSedWhNC1Yui1aP2bW295ct77SNTr7oyetmTElP5KzcB25wQkdSRnUN0UoikjhZPoM3YOqlA8TBtCCCSIpLyK3BAgFjjAGKgTSCSIpIGuvQbmjYiaUP4MlUOUX9wIZKab71X549uudWnZPsdd5KbfnJdxF+JoZdPuUZ+d/evZcLEs0WJprMffUQmXXhpJvtQuHgEbHNCRFJHtgvRSSGSOlo8gTZj66QCxcO0IYBIikjKr8ABAWKNA4iBNoFIikga6NJvaNqIpA3hy1Q5RP0hj0iaCSqFK03ANidEJHW0DEJ0UkokvemR16R7d5EPPxRZc0AvOfRzazsiSjNVJ/Deig9lnTXaZKNhfas+VeYHAWcEiDXEGmeLKZCGiDWBGLoJ0wxVJL36/7wqc15cIj1Ufr9KZJPhfeWrY9ZsAmGarCKBpcs/kI2H9ZN1B7VVcXqFmlOIOSEiaaGWYOkGg0jq2WQhOqk33lkhT7y0RNpVBiUia/TpKZuv088zeborM4GBvXvIgD49yjwFxg4BrwSINcQarwuuIp0RaypiSM/TCFUk/evr78lf33ivRnvYgF7c0Pa89sre3eC+PaVvW/eyT6Pw4w8xJ0QkLfyyLPQAEUk9mydEJ+UZMd1BAAIQCJ4AsSb4JQAACEDAE4FQRVJPeOkGAhBokECIOSEiaYOLJvDqiKSeF0CITsozYrqDAAQgEDwBYk3wSwAAEICAJwKIpJ5A0w0EIJCLQIg5ISJprqVCpY8IIJJ6XgohOinPiOkOAhCAQPAEiDXBLwEAQAACngggknoCTTcQgEAuAiHmhIikuZYKlRBJW7MGQnRSrSFNrxCAAATCJUCsCdf2zBwCEPBLAJHUL296gwAEshEIMSdEJM22RijdkQA7ST2viBCdlGfEdAcBCEAgeALEmuCXAAAgAAFPBBBJPYGmGwhAIBeBEHPCuEi6zqA2+Y/dRubiR6XwCLyzbKUM6Zf+MsJuY/a9csOhg/r+5cHpxwwID5O7GYfopNzRoyUIQAACELAhQKyxoUQZCEAAAo0TQCRtnCEtQAACzSMQYk74xEtL5PfPLJIPV62KwK69Rpvs/IlBzYNMy5UjMHxAmwwf2KvLeSGSOjJ7iE7KETqagQAEIAABSwLEGktQFIMABCDQIAFE0gYBUh0CEGgqAXLCpuKl8YAJIJI6Mj5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dYhO6rEX3pFpjyyQVR+uhrju4DYZP3pNR0RpJgQCo4b2kfWH9g5hqswRAk4IEGuINU4WUmCNEGsCM7ij6YYqkv7sz6/Lw88vrlHcdK1+svOmgxxRpZnKE+gmsulafWWtgW2Vn2qrJxhiTnjf04vkrrkLRVahP7R6/ZW1f5ucEJHUkXVDdFIqgbp51muy8oPVXmrE4N5y2pfWd0SUZqpO4M2lK6R/Ww/ZaFjfqk+V+UHAGQFiDbHG2WIKpCFiTSCGbsI0QxVJr3rwVVEbIfTf1usPkEM/u04TCNNkFQksWLxC1hnUJusOQiRttn1DzAlnzn1T1H/6D/2h2ausWu3b5oSIpI7sHqKTUiLp9EdfkxXtq0XSkUN6y8Q9RzkiSjNVJ/D62yukT6/uiKRVNzTzc0qAWEOscbqgAmiMWBOAkZs0RUTS1WDHjBooR+2CSNqkZVa5Zl9e9L6sNbA3IqkHy4aYE8ZFUvQHDwutQl3Y5oSIpI6MHqKTQiR1tHgCbcbWSQWKh2lDIJEAsQaRlJ9GNgLEmmy8KP0xAURSRFJ+D9kJIJJmZ5a3Rog5ISJp3tVCPUXANidEJHW0XkJ0UoikjhZPoM3YOqlA8TBtCCCSfkSAWMOPoRECxJpG6IVdF5EUkTTsX0C+2SOS5uOWp1aI+gMiaZ6VQh1NwDYnRCR1tGZCdFJcuDpaPIE2Y+ukAsXDtCGASIpIyq/AAQFijQOIgTaBSIpIGujSb2jaiKQN4ctUOUT9AZE00xKhcIyAbU6ISOpo6YTopBBJHS2eQJuxdVKB4mHaEEAkRSTlV+CAALHGAcRAm0AkRSQNdOk3NG1E0obwZaocov6ASJppiVAYkbS1ayBEJ4VI2to1V/beuXAtuwUZfysIEGs4k7QV667MfRJrymy91o4dkRSRtLUrsJy9I5L6s1uIOSEiqb/1VcWebHNCdpI6sn6ITgqRNHnx3HrLdJl2/bVy7wN/kL79+jlaYdVrxtZJVW/mzAgC+QkQaxBJ86+eMGsSa8K0u4tZI5IikrpYR6G1gUjqz+Ih5oSIpP7WVxV7ss0JEUkdWT9EJ5VVJG1vb5dDv3WA3HfvPRH1adNnyIiRI2XfvcdHguK22+9gZY2XXnxRxu68kyxe/FatfFtbm1Ubsx+d1WV/ad+nDXD5++/LDmNGy06f/Zw8eP/9tTFuPWabQoimjc4vbf5Zvrd1UlnapCwEqk6AWGMnkipft9e4sbXlcMZZ58oZZ58r6vP9991H5j37vAwbNrz2vY4rl0+5WvY74JuZl1GjvlXdXDvx2O9F/eqxZh4EFRIJEGtYGHkJIJKmi6TxnLzZ+W6jvjZtLeg8ftLki3PFAtV+s8eYNoek733GGETSPBbKVyfEnDCPSFovJ7Shrnzc+N0/Lz+/4y5rrcKmXR9lXPsiF/7Rx7y76sM2J0QkdWSpEJ1UVpFUBegzJpza6eJUmyDrD6+ITktfgP/mnt/LwQfuHznUNYcNj0TdY447IbpI9/2Xlauv8dk6KV/joR8IlIEAsSZdJI0Lnjo51jfmkkTSrLZ36VfV+B76w/+R0844M7qR+PBDf6wbJ7OOk/IixBpWQV4CiKR2IqkWEFqd76rRNuqb89TPUyfvmuyqXr1x+I4xiKTNsG5ymyHmhFlF0q5yQpub4kXSG2x8jU2ZvCu0mW3nHVPWerY5ISJpVrJ1yofopPKIpGqnjLlLRjueW35+u0y54rLaLtO9v/JV2WCjjWXqVVMi4urfP7vtzg70405LJQETTjlRhg5dU5YseUe+9Z1DZeKEU6M6/fr3jy463136bu1u0IoVK2rlH/nTQ6Lufk+94Sb5+j57RuJm0vdqx+vChQs77GTVbatdSeec+QN56YV/yg8vubzWz6fHbBNd+Pbo0UOOP+nUDmPcZrvtZfqNN3SYozkPNS7V/mk/mCiT/3O1wGr2Fy+rAekygwcP6bB7d9PNNpe33367djdMjVczVvM/9/zJct5ZEyOGmkmzjg2wdVKOfqI0A4FKECDWpIuk8RtyOqk7+JDD5Qtjd4+eJthy9FYy78m5HWKDupmldpLOnTsnMfaY/tJcTCo+KZ+vn3DQ8co8euXCyZO6jGe6PdWHignxna6VWLwtmgSxpkXgK9AtImk2kdTMd7+81z613fE6J/378893yLv151Ou+FEn/xjP6XUuqnP/E04+RW67dUaHfPXu+x6QY448rMO1RDzvVu2Y/ljlvmY9lSe/uXBhFAvU0276ptrAAQOjJ8XUDlMzRlw77Wb5zcw7O/RpXgPMvOuXHfJs1f/8eU92uv4wc20X1wFJ103Kmj5iDCKpP+cXYk6YVSRNywmzaAf6qdek36jK20wfp7SIpOt8c/e91kTM/FL9dk2/pa/Hk/xb3M/Omf+sfP+k42r+KO2638YfmU8Ca/+42RZbyGOz/9xBl9Caw9Zjto02hRX1+EHbnBCR1JEfC9FJZRVJdXBWopx+PF7dddZ3oEdv9alaAlIvMTHv+CSJpOrxSrVbyCxn3vXYbocdO4ikurz6XF3gHnfSyTLt+utqImn8e5U0LVv2ntx37+8i0VY5NZU4KWdQrx99Z10nXLrNenNUn+syylGqpExd3Mf7UHM0d0jpOcfv8tQb13PPPlPb2auTvxEj14ucnmKomeR9/DTtp2XrpNLa4XsIhESAWJMukiq/POvhh2pHnOgET9+oSvKvBx18SBQDvrbfN+SXt/8iEinNi2LTX6sbYnE/q+PRuC+Nl1/NvFN0oqqSRSXMJl1ox3cw6MS5VU8dVPV3RKypqmWbPy9E0mwiqZnvJuWkSfmtyjuf/stTiT43Kac3RVJ1Uz+er+q8WT8uH8+TTcHEzH31GJTI0VWevse48bUYoY9sSYsHZjzRN+uSri80M3PMWa4D4nOP/0J8xRhE0ub7Jt1DiDlhVpHUNie00Q5MkTQpl1T5Xtp1vqkjKDuax0Bpn6T8zE9vmpbq3/Q6MH2Q6QdM3SPput/WH+kc1vSPilfc95n+Vd380hqJv19Eek+2OSEiaTpLqxIhOqk8IqmCaV6wmndbTZFUORB9Pps2QPyctiSR1DzfNOn8EXUhrEVZtVM0fuF66BFHdRBJky5stXiozkSN7+rU5dWOVfPcVH1H1zwbRDmrpDmaF9T6rsyiRYtqd2wUD/N8PT1nNZ+kM/jqiaTq7rYWEnq1tUU7TlU/ScmqzeMIVj8Uo5Ctk8raLuUhUGUCxJp0kTRt14D20+Zdby2SmnfHzdiz3vrrd3ghX72L4gsv+ZGcfupJMvmSy2TK5ZfK9Tf+VOr5evP4FR0XX1uwoBDnV1fpN0SsqZI1/c4FkdROJK2X78Zz0qT8Vr+nwLSsynH1rv/4OwtMkfSSCyd3EleTRFLz2sAUTHTuq8agz1Lt3r17lxs2lKir/L+587NePBgxYoSsWrUqKqv7srlxZoomWa4DzOuoeN7uM8YgkvrzUyHmhFlF0rScMIt2YIqkSbmk6bfq5X4631Q6grrJk6R57PiZzyZej9e7CWTmq6ecdnrNh5kiadJ1v40/MneEav+oRdy4RqN94Rlnn1fLgW3fOePrV2ObEyKSOrJI1Z3U0mXtMqBvzw60soqk6nFx9eM2H8epJ5LGd+0kmSlNJNWPvisHpHdjuhBJ1WM28TsjpvCrdpjWO7/EFElNkdZ8gUjSHeRXX3klYmfORb+ERDt35fzUo/7xMll2kpp3yM1dVIikjhwFzUCgQQLEmnSRNL5zKO53bXeSxv2yeRNs/pNz5ZwzT48evVT+MenoGPMR067OQfV58drg8itldduEuJSTY9BNJRCCSJqU31/14Kvy2Avv1NiOGTVQjtplnUTW9fLdpBzc3GWlL/bNnaRxn5v0YtdGRdKsO0njGxEOO/Lo2k5StSHif557RnYbu0dNlDDjgX6yoKsnE5Jy7bzXAfVEUt8xBpG0qW6pQ+Mh5oRZRdK0nDB+EyV+LW1qBzY7SU2f0VXup8VHddTdod8+sMMxS0m7S1W+GRdJk/xsPZE0aSepajPt6V3TZ+qdpGoRJukS6nN9dIC5kczfLyK9J9ucEJE0naVViao7qctmPC1L32uXQ/faRD6x3sCISVaR1DyDI+mMUOV49A8rfiZp0tvr00RS7RRVXXX+3Pg99xYXIql+XMi8exJ3oDYiqTlf1ZaeoxJPzTPz9Fmh+39tn6iMnktcJNU7SeNlTIdlnk2ixWp9F1+fgWLzWKjVjyKlkK2TctEXbUCgKgSINekiqbK1+SZf9W99DEv8HCm9e0ifNR0/k1T7ZdNfxs/R02eS6qcU9O4B80w487ypeDyLP/Vgjrcq67aV8yDWtJJ+ufsOQSQ9/eonZPiQ3nLw+I1l5PB+kcFciKRJOXj8TGjtf80zQuO5cNadpEqkNK8l1Nl+pghinq+nL/RvnnFb7fx+lWOrc/kPP+q78tWv79fp84MPO7x2Bmn8nQTqODEzHiS9b0FtpKgngJiP2+e5DohfR+l3OfiOMYik/vxeiDlhVpE0LSdM2klaTzswRdL4b1Sf7xkXXfW7P7RvM88p1rlpPEc8Z9IFkrRTPsm/qRv/8Wt/3V7adb+NPzJ9pvaPm2y6aXQcQJLmoP1NvXOR/f06knuyzQkRSR1ZKgQn9fvZCyJaO396rUgsXfDeBzL90ddkRfuq6PORQ3rLxD1HOSJazGa0ozAPJT5jwqnRi5Xu/tVMJ49JmsmTeVe9mETyj8rWSeXvgZoQqB4BYk1zYk387afVWznhzohYE67tG515CCLp9388R+b/bZH06N5NvrjjupFYetdTi6x3kmZhHEp+m4VJUtmyc0IkbXQF2NcPMSd8auH7ooRS/dcK/aHsv1H7FZa9ZL2NYtlbak4N25wQkdQRf+Wkxn9mhKPWitfM0/94S/73zWUdBrbFxkPk7T69RdpWP4bfCifVClLxHUr6zZZaOG10TKE4Xlsn1ShP6kOgSgSINe5jjRZIN9hwQyc3uqq03qowF2JNFazYmjlokXT8TtXN7x979t/y1jvLa4CVWDpy/TXk/f59pcdH+X1Xj9tnsUwo+W0WJoikjdIKu36IOeFGowbJkr59pFffXi3TH/Bl9X938RdlFe0XapsTIpI6spxyUj/4zlaOWiteM/f++VV5+h+LawNr69Vdth29lry6qrt80K17y5xU8UgxIlsCtk7Ktj3KQSAEAsQa9yJpCOsm5DkSa0K2fmNzn3zjfPnjvDfkBwdXN7//xQMvyCtvvFsDpd4/MHLDIbK4Z5t079Et+tyVSNqYNahdFgLsJPVnqRBzwk9uNkxekx7So1cP9Ad/S60yPdnmhIikjkweynZ3JY5+ZZf15aBxG8rTry8L7nF7R8uFZkTE1kkBCwIQ+JgAsQaRlN9DNgLEmmy8KP0xAS2SPnj1lyqLRT9ur8TR/cZuIN8Yu4Hc9OjrTXncvrIQmVgHAoik/hZEiDnhH//+Tssft/dnYXpyTcA2J0QkdUS+6k5qym3PiRJIlTg6dI3eEbUsL25asXy5HPGdA2XhG2/UiPfs2VOuvOY62WLL0V1a4bUFC+TWW26WCRPPdmQtmikCAVsnVYSxMgYIFIUAsaZrkZRYU5SVWpxxEGuKY4uyjSQEkfS8n8yTTdYbGImjSihVf7YvbsLflm1F+xkvIqkfzqqXEHPCLC9uwkf5W4tl6ck2J0QkdWTRqjupDz5cFR3qbv5lEUl1PeWsjj36cLni6qkyePAQK/qIpFaYSlfI1kmVbmIMGAJNJECssdtJSqxp4iIsWdPEmpIZrEDDDUEkTcrvbUVScvsCLdYCDQWR1J8xQswJs4ik+Ch/a7EsPdnmhIikjixadSeVhMmFSKoE0OOOPlyWLl0SdbHzrp+Xs867oLbrVO02Pf3Mc2XuE4/LKRPOkPPPmSibbraFHHrk0Y4sRzOtImDrpFo1PvqFQBEJEGvyiaTEmiKuZj9jItb44VzFXkIQSZPs1qhIir+t4q/Bfk6IpPasGi0ZYk7oQiTFRzW68spb3zYnRCR1ZOMQnZQLkdTE397eLpdddIHs+oXd5YV//L0mhOqdpAMGDpTNN/+kjP3iOEdWo5lWErB1Uq0cI31DoGgEiDX5RFJiTdFWsr/xEGv8sa5aT4ikqy2a9uKmrnbuk9tX7VeRPh9E0nRGrkqEmBO6EEnJCV2twPK1Y5sTIpI6sm2ITsqFSKqSJ7U7dPajsyJL9O7TR2bcMVNmz3pErrj0omhn6THHnxztNl3ZvjL6zvYxfUempZkmEbB1Uk3qnmYhUEoCxJp8IimxppTL3cmgiTVOMAbZCCJpPpEUfxvkz6U2aURSf/YPMSd0IZLio/yt0aL1ZJsTIpI6slyITsqFSPr0U/Nl7pzHo12j+m7zcSedWhNC77vnt9Gj9m1tveXLe+0jU6+6MnrZkxJT+Ss3AVsnVe5ZMnoIuCVArMknkhJr3K7DMrVGrCmTtYo1VkTSfCIp/rZY69j3aBBJ/REPMSd0IZLio/yt0aL1ZJsTIpI6slyITsqFSGq+dU6dP7rlVp+S7XfcSW76yXWRZZQYevmUa+R3d/86eru9Ek1nP/qITLrwUkeWo5lWEbB1Uq0aH/1CoIgEiDX5RFJiTRFXs58xEWv8cK5iL4ik+URS/G0Vfw32c0IktWfVaMkQc0IXIik+qtGVV976tjkhIqkjG4fopPKIpI5w00wFCNg6qQpMlSlAwBkBYo2dSOoMOA2VngCxpvQmbNkEEEntRNKWGYiOC0kAkdSfWULMCfOIpP4sQk9FJ2CbEyKSOrJkiE4KkdTR4gm0GVsnLVHrVgAAIABJREFUFSgepg2BRALEGkRSfhrZCBBrsvGi9McEEEkRSfk9ZCeASJqdWd4aIeaEiKR5Vwv1FAHbnBCR1NF6CdFJIZI6WjyBNmPrpALFw7QhgEj6EQFiDT+GRggQaxqhF3ZdRFJE0rB/Aflmj0iaj1ueWiHqD4ikeVYKdTQB25wQkdTRmgnRSXHh6mjxBNqMrZMKFA/ThgAiKSIpvwIHBIg1DiAG2gQiKSJpoEu/oWkjkjaEL1PlEPUHRNJMS4TCMQK2OSEiqaOlE6KTQiR1tHgCbcbWSQWKh2lDAJEUkZRfgQMCxBoHEANtApEUkTTQpd/QtBFJG8KXqXKI+gMiaaYlQmFE0taugRCdFCJpa9dc2XvnwrXsFmT8rSBArOFM0lasuzL3Sawps/VaO3ZEUkTS1q7AcvaOSOrPbiHmhIik/tZXFXuyzQnZSerI+iE6KURSR4sn0GZsnVSgeJg2BBIJEGsQSflpZCNArMnGi9IfE0AkRSTl95CdACJpdmZ5a4SYEyKS5l0t1FMEbHNCRFJH6yVEJ6VE0pseeU3aP1wVUVx3UG858YsjHRGlmaoTeGvpSlmjb0/ZaFjfqk+V+UHAGQFiDbHG2WIKpCFiTSCGbsI0EUlXQ91qZH/59mfWbgJhmqwigTffXikjhvSWdQe1VXF6hZpTiDlhXCRFfyjUkiz8YGxzQkRSR6YM0Uk99epS+dmf36iJpCMG95I9thjqiCjNhEBg3cEkUSHYmTm6I0CsESHWuFtPobRErAnF0m7nGapI+usn35SHnn+7BnOztfvKThut4RYurVWawAbD+sia/XtVeo5FmFyIOaHapPXref+SVav3aJETFmEhlmwMNjkhIqkjo4bopByhoxkIQAACELAkQKyxBEUxCEAAAg0SCFUkbRAb1SEAAU8EyAk9gaab4AggkjoyO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o+TsgRFMQhAAAIQyE2AWJMbHRUhAAEIZCKASJoJF4UhAAHPBMgJPQOnu2AIIJI6MjVOyhFImoEABCAAgboEiDUsDghAAAJ+CCCS+uFMLxCAQD4C5IT5uFELAmkEEEnTCFl+j5OyBEUxCEAAAhDITYBYkxsdFSEAAQhkIoBImgkXhSEAAc8EyAk9A6e7YAggkjoyNU7KEUiagQAEIACBugSINSwOCEAAAn4IIJL64UwvEIBAPgLkhPm4UQsCaQQQSdMIWX6Pk7IERTEIQAACEMhNgFiTGx0VIQABCGQigEiaCReFIQABzwTICT0Dp7tgCCCSOjI1TsoRSJqBAAQgAIG6BIg1LA4IQAACfgggkvrhTC8QgEA+AuSE+bhRCwJpBBBJ0whZfh+ik3p/5YeyaOlK+fAjRm09uskafXtaEqMYBER6du8mPXt0AwUEIGBJgFgjQqyxXCwUqxEg1rAY8hAIVSRd8v4H8vay9hqyPj27y4A+PfIgpE6gBHr16CY9upPfN9v8IeaE7634QN56t11WoT80e3lVtn2bnBCR1JH5Q3RSDz+/WKb9aYF079ZNPlwlsuaAXvKN7YY5IkozVSfwwSqRUUN6y0bD+lZ9qswPAs4IEGuINc4WUyANEWsCMXQTphmqSHrNH16Vx/75zkf5/SrZeHhf+eKWQ5pAmCarSKD9Q5HN1+4n6w5qq+L0CjWnEHPCmXPflF89+S9Re2zQHwq1HEsxGNucEJHUkTlDdFJKJJ3+6Guyon31vZyRQ3rLxD1HOSJKM1Un8PrbK6RPr+6IpFU3NPNzSoBYQ6xxuqACaIxYE4CRmzTFUEXSqx58VR574Z0a1TGjBspRu6zTJMo0WzUCLy96X9Ya2BuR1INhQ8wJlUiq/tN/6A8eFlqFurDNCRFJHRk9RCeFSOpo8QTajK2TChQP04ZAIgFiDSIpP41sBIg12XhR+mMCiKSrWSCS8qvIQgCRNAutxsqGmBMikja2ZkKvbZsTIpI6WikhOilEUkeLJ9BmbJ1UoHiYNgQQST8iQKzhx9AIAWJNI/TCrotIikga9i8g3+wRSfNxy1MrRP0BkTTPSqGOJmCbEyKSOlozITopLlwdLZ5Am7F1UoHiYdoQQCRFJOVX4IAAscYBxECbQCRFJA106Tc0bUTShvBlqhyi/oBImmmJUDhGwDYnRCR1tHRCdFKIpI4WT6DN2DqpQPEwbQggkiKS8itwQIBY4wBioE0gkiKSBrr0G5o2ImlD+DJVDlF/QCTNtEQojEja2jUQopNCJG3tmit771y4lt2CjL8VBIg1nEnainVX5j6JNWW2XmvHjkiKSNraFVjO3hFJ/dktxJwQkdTf+qpiT7Y5ITtJHVk/RCeFSOpo8QTajK2TChQP04ZAIgFiDSIpP41sBIg12XhR+mMCiKSIpPweshNAJM3OLG+NEHNCRNK8q4V6ioBtTohI6mi9hOiksoqkL734oozf/fPy8zvukm2336ET+dmPzpJ99x4v9z7wh07fd/VdUrvx8qrM2J13ksunXC37HfDNVKsvf/992WHMaJk0+WKr8qkN5ihgjmHEyJF12eRouhBVbJ1UIQbLICBQEALEGjuRVMWAvcaNrVntjLPOlTPOPlfU5/vvu4/Me/Z5GTZseO37rDEivhy6ilE2S+ecM38gU6+aEhXVY7WpR5l0AsSadEaUSCaASJoukmrfuXjxW1HhrcdsE+Xxffv1K+yyqhcHbAbcyusD3feiRYs6xTCbsfsqg0jqi7RIiDlhVpE0ng/u/ZWvyvEnnZr5ujpNx/BndXpqhIBtTohI2ghlo26ITsq1SGqaIksSUkSRNMv46y1BF204Wt5NacbWSTWlcxqFQEkJEGvSRdK44KkT5GnTZ4i64ZQkkmZdDi79sxrfgv/93+iG3K23TJczJpxa6AvgrKxaXZ5Y02oLlLd/RFI7kVRvgFhz2PBoQ8Ixx50Q3ZQq0l9840HeOODS9yfxqde++ny3nXeSb37r23LFZZcUOkYgkvpb+SHmhHlE0nqbsLJYqhkiabP9SZb5hVLWNidEJHW0IkJ0Uo2IpCtWrJAJp5woQ4euKY/86aHozvPUG26Sr++zp9zy89tlyhWXyX333hNZR93x+eEll0e7UMd9abzc+rOfRp/3698/ShLeXfpupx2qXe0kVRfJ8b7VXe9ebW1y6LcOiPrddLPN5c2FC2s7T81dPvoOlG5jyZJ3orHvPW53UXfST/vBmfLM0091GP+X99pHTjz2ex3G/ffnn+80jrvve0COOfKwTmPYbocda3Osx073b7Ixd0o5WurOmrF1Us46pCEIVIAAsSZdJI0LjToJPfiQw+ULY3ePdg9sOXormffk3A5xRD9tMHfunNquTuXvf3bbndHKMeOAuZR0jFL1VQzQddQ4pl1/bbSr6sLJkxLbjC9J1ceshx8q/E6sMv2UiDVlslaxxopImk0k/fSYbaI8ukePHmKT9+o8fsoVP+rkH1Ueb+bZeneq+bm+fthmu+1l+o031Px5vL2bZ9xWy+/1Cmtra6vFAXP3q+nn9edJ1wfHnXSyTL3qx5HPj+/+j49Rz/P3997T5bXAokX/rl0X6esfHX/0uMtwIw2R1J8fCzEndCGSasHzhJNPkdtundFBj1C+Zuadd3T6rdbTG0xNQf/W1fV3ki9ZuHBhdCOpnl6wwUYbW/tCf6usWj3Z5oSIpI7sHqKTalQkVY9Cqp09SgBUDkMlHNOuvy56HH/0Vp/q8Lh7/O6NeefFFBD1Y/xpImm8b/UYvrnDSAmYuoz5+cABA6Nx7TFuvPz0pmnR+PXun/vu/V3tYrqrO8H6MX7VbnwcX9vvG/LL238Rib/mGOIiabzeZltsIcOHD4/6V05ZjbNod/HjPzVbJ+XoJ0ozEKgEAWJNukgaFxrb29trF+7qESvtP5WYqfyxEk8POviQKA6ZPlj7e3XsSnwHatzH6xilbuT9auadMmf+s/L9k46TrcdsGwmzeteS2aY++kWPT92gUxfuSUfOVGLxtmgSxJoWga9At4ik2URSvZPUPNoqvoMz7n9HjFxPnv7LU1HeG/e5uqx5TJaZ36tNA13l0WZ72t9rf550HbBs2Xu1nfy6rr65pn24zs13/Mxna3l3fKmbTy+YcUbn5fWYqHmm7SxDJK2AY3E4hRBzwjwiafz4JZXzqc1XSiQ976yJHfSIev6rnt6QlFOut/76ib5EfV5PL0jSG+L+yubIQIfLq5JN2eaEiKSOzB+ik2pUJI1fNB56xFGpIql2Ztps6u6tdnTmWadpImnSBatKjvSun+7du9dEWvW53gWq+1XJ0by5T9QuZs0zmZRwaiZjyqElnY+XdOGskkWVIKmLZHMMcZE0iZ2+o23exXK0vJvSjK2TakrnNAqBkhIg1qSLpGk7SbX/HDx4SCSeKiFTi6TqhtNjs//cYXWoOKMSWx0f1Fl79UTSCy/5kZx+6kky+ZLLZMrll8r1N/5Unnv2mU4xpN65o2rsKt7oG3AlXaaFGjaxplDmKNVgEEntRFK9M0qV1jvp0/Je7X/1U2PmwlD+Ue/6j980Ms8TNXd26c0VKo9O8uGnnHZ6La+vJ0aopwj0Tn69e1TFB9P/69xcXbPovDvur80xmnFGzSku1sTniUhaKhfR8sGGmBPmEUnjj9ubO0kvuXBy3Zs0NnpDUk65ZOmSRF+ic021kzSuFyTpDV35wpYvvpIOwDYnRCR1ZOAQnVQrRNIRI0bIyPXWixyLuQMo/kIoLVrqc5HMi2Z1F7ieSKrPgqu3k1Q/vl7vJR368cq7fnuv7Pa5HWsvflI7m1564Z8dxl1PJNV31LvaSRof/6uvvFK6l33YOilHP1GagUAlCBBr0kVScxePvkmlE2Rz51HaTlLzuJL4hfn8J+fKOWeeXvPxOuE2j4vRN6zMmJN2BEp87JVYtC2eBLGmxQYocfeIpHYiadJLWevlvV3tJI373KRzBNNEUvWkl34iy2yv3pmk5m7TpJ2kaieX+bmZm+snycwbaIpYvZ2kSjhJuhYw54lIWmKH0YKhh5gT+hBJ1Q2T+G+13qYs252k5sugk/SCemfmN/pi0BYsy0J3aZsTIpI6MmPVndT8vy2STdZbQwb07Vkj1kyRVD02r8/yMM8k1TtJ9VlC4/fcO3EnqZmk6AHrO71mgmUmR1/9+n61M4vUeXXqvNTDj/pu9Di9ea6I6vucSRfIDyedV9tJan6v+zHHrx/xNMedJJKe/Z8XyG9m3hmdSWqOIW0nqX7837zjxeP2jn7cNAOBAhEg1qSLpMpcekdmkv9POpNanxOlHrMyzyTVj7/rs/aUb46fo2fGKPVEg945Wu880/gj9fGx8nZ7tz8424TYba+0VgUCIYikjz/7L9l606HS1qt7zWRXPfiqPPbCO7V/jxk1UI7aZZ1Ek9Z7mYkWCuN5r3kmtD7z0zyzWftHdUMrj0iqhIgkH25eV6iJaD9e7zpAldE+3DwSRefm6jzUeHzR/9aihj77Ws9z/rwno52kSUzMHbPm9YM+k1SLp2pTRL1+i/Kb40xSf5YIMSf0IZLqI/HS9IZ6v3XzHGPTl6TpBeaZpGm+0N8qq1ZPtjkhIqkju1fdSV0242mZNX+h7Dd2A/nG2A0isTSrSOoINc3ECOjkTT0SpITRMpxXpKZg66QwOAQg8DEBYo2dSJp1zeinD8yzqLK2QfliEiDWFNMuZRhVCCLp9388R1554105aNyG8pVd1o/E0iwiaRY7mpsU0nbVZ2m3aGVDmWc97oik/lZkiDlhVpG0mdYI/bfeTLbNats2J0QkdWSBEJzU72cviGgpgVSJpeuuP1hue2KhrGhfFX0+ckhvmbjnKEdEaeb/sXf3cVZVdf//PzIwwDAjt6MI3ncJKt4g3tVP0SARBTQ1LYskDMtLVATFABUvBDXv+ImgiIlKirehmSlR/vj6xcC4EFHUtEgDlSyxiDsFh1F+j7VpHfc5c86cfc5Z+26tF/+Uwzlr7/X8rDPz4T1r712KQKFdU6WMEfVrg36Tivq8OB4CSRbgZ435nzU6IN1n3315qnySF3+Z58bPmjLheJu4EpKqq8XUn067tvbC0ve3t5BX3t+cWQHN7SQtZZm4Eii4Mk9C0lJWfzivdbEnrO7UTp57c+f3rLjzB9c/6+Gs6nBHDdoTEpIaqoP6JtW1c1tDoyVvmI1bGmTrZ59nnVib1lXSfu9O0qJd69i/SSVPjDMqJhD0m1Sxcfh7BFwSOOeqRVmXRdo2d37W2FbR+OfDz5r4a5DWM7j+/tflhVf/IV072dvfr9/UIA3bc/r7Ni2ldp/O0qptK690pkLStK4Dzrs0AXaSluZVyauHXLFQ2tdWVzJEot+brydsXV0l7fbsKK13bUP+kOjqJfPkgvaEhKSG6qdC0oev62totOQNc8/Tq+TFVz/KnJi6f9ERh+0mL7z3CTtJk1euVJxR0G9SqZgMJ4lARAJbtjbKlk+3R3S06A/Dz5rozW0/Ij9rbK9wePO7be6b8pv//VAenmRvf3/9A2/I22s2ZBCPO2w3adWlVv68viHzNULS8NaYjSMTkkZX1Y1btsvWzxqjO2DER8rXE+5/QCdZ+uG2zJlwJWvERUn54YL2hISkhgrtynZ3FY7+YND+3k3euSepocXj6DBBv0k5ysO0EXBSQN3/Wt3ahZ81TpY/lEnzsyYUVicG1SHpwhknWztfdU9Sdbm9CkeHDfqK/NeedaHdk9RaRCaWJUBIyoIwJZCvJ0zSPUlNzZNxohMI2hMSkhqqie0h6a8XfyB7797O+4er/lNKSNrw2Wdy/ve/I+s++nI3asuWLeX2O2fJgQf3arYKf//wQ3n4wQdk7PirDVWLYZIgEPSbVBLOlXNAAIFoBPhZE42zS0fhZ41L1TY7VxdC0kd/t1qOPriLF47qP0Ef3ERvb3a92TIaIaktlYx/Hvl6wlJCUr5HxV/DpJ1B0J6QkNRQ5WwPSfMxlRKS6verb1YXXTBcps6YKR06dAykT0gaiCl1Lwr6TSp1E+OEEUDAqAA/a4xyOjcYP2ucK7mxCbsQkubDChqS0tsbW2pWDURIalU5EzeZUkJSvkclrnyxn1DQnpCQ1FCpCEmDPXE4NyRVAejIC4bLli07n6J5XN8T5KprJ2d2nardpldOmCgrXnlZRo8dJ9ddM14O6HGgDPvhBYYqxzBxCQT9JhXX+XFcBBBIhoCJkJSfNcmoZRxnwc+aONTtOCYh6c46FrsnKb29Hevd1CwISU1JMk4+ARMhKT2hu2sraE9ISGpojRCSlheS+vkbGxvllhsnS98T+8vqd9/JBKF6J2ltXZ307HmQ9DtpgKGqMUycAkG/ScV5jhwbAQTiFzARkvKzJv46xnUG/KyJSz79xyUkLS8k5ftt+td+JTMgJK1Ej/cWEzARkvI9qpiyvX8ftCckJDW0BghJywtJVTCqdocufWmJV4nWbdrI3CeekqVLFsvUm2/0dpZeePFl3m7T7Y3bvb8Lepm+odIyTEgCQb9JhXR4hkUAgZQImAhJ+VmTkmKHcJr8rAkB1ZEhCUnLC0n5fuvIB6TANAlJ3a5/2LM3EZLyPSrsKiV3/KA9ISGpoRoSkpYXkr75+kpZsfxlb9eo3kk6ctSYTBC64Llfe5faV1e3llMGDZGZ02/3HvakwlT+pFsg6DepdM+Ss0cAgUoFTISk/KyptArpfT8/a9Jbu7jPnJC0vJCU77dxr9x4j09IGq+/7Uc3EZLyPcr2VVJ4fkF7QkJSQ2uEkLS8kNT/1Dl1/9GDDzlUjjrmWLn/Z7O8yqgw9LZpd8qzzzztPd1ehaZLX1osk2642VDlGCYugaDfpOI6P46LAALJEDARkvKzJhm1jOMs+FkTh7odxyQkLS8k5futHeu/3FkQkpYrx/uCCJgISfkeFUTaztcE7QkJSQ3Vn5A0WEhqiJthLBAI+k3KgqkyBQQQqECgnJC0gsPxVssE+FljWUEjnA4habCQNMKScKgUCBCSpqBIKT7FckLSFE+XUzcsELQnJCQ1BE9ISkhqaCk5M0zQb1LOgDBRBBDIK0BIysKoRICfNZXouf1eQlJCUrc/AeXNnpC0PDfeFUyAkDSYE6/KLxC0JyQkNbSCCEkJSQ0tJWeGCfpNyhkQJooAAoSkrAHjAvysMU7qzICEpISkzix2gxMlJDWIyVBNBAhJWRSVCATtCQlJK1H2vZeQlJDU0FJyZpig36ScAWGiCCBASMoaMC7AzxrjpM4MSEhKSOrMYjc4UUJSg5gMRUjKGjAqELQnJCQ1xE5ISkhqaCk5M0zQb1LOgDBRBBAgJGUNGBfgZ41xUmcGJCQlJHVmsRucKCGpQUyGIiRlDRgVCNoTEpIaYickJSQ1tJScGSboNylnQJgoAggQkrIGjAvws8Y4qTMDEpISkjqz2A1OlJDUICZDEZKyBowKBO0JCUkNsROSEpIaWkrODBP0m5QzIEwUAQQISVkDxgX4WWOc1JkBCUkJSZ1Z7AYnSkhqEJOhCElZA0YFgvaEhKSG2F0NSe9f/Hdp0ULkiy9EOte2kmH/z+6GRNM/TGPjF7LwD3+TgX33Sv9kQpjBpw1fSNddq2W/Lm1DGJ0hEUDAFgH1dHt+1thSzejnwc+a6M1tOaKrIemM/7NWlq/ZLFWqv98h8pX6tnJ67862lJV5hCyw5bPPZf8uNbJH++qQj8TwLgqoBzf96rV/7vz+RP7g4hKoaM5Be0JC0oqYv3yziyHpR5sa5JX3Nkuj6qBEZNc2LaVn1xpDoukf5s9rNsqN978mP598YvonE9IM6lpXSW2bqpBGZ1gEELBBgJ81NlQx3jnwsyZe/7Qe3dWQ9M//+FT+/NGnmbJ1qW3FL7TTuohjOu8ObVtK2+oWMR2dw9os8N6/tskbf9vi/QKH/MHmSoc3tyA9ISGpIX8XQ1JDdNYO88Y7/5YrZiyX390xwNo5MjEEEEAAAQQQQMBGAVdDUhtryZwQQAABBBAIKkBIGlSqyOsISQ1BWjQMIalFxWQqCCCAAAIIIOCUACGpU+VmsggggAACCHgChKSGFgIhqSFIi4YhJLWomEwFAQQQQAABBJwSICR1qtxMFgEEEEAAAUJSk2uAkNSkph1jEZLaUUdmgQACCCCAAALuCRCSuldzZowAAggggAA7SQ2tAUJSQ5AWDUNIalExmQoCCCCAAAIIOCVASOpUuZksAggggAACngAhqaGFQEhqCNKiYQhJLSomU0EAAQQQQAABpwQISZ0qN5NFAAEEEECAkNTkGiAkNalpx1iEpHbUkVkggAACCCCAgHsChKTu1ZwZI4AAAgggwE5SQ2uAkNQQpEXDEJJaVEymggACCCCAAAJOCRCSOlVuJosAAggggIAnQEhqaCEQkhqCtGgYQlKLislUEEAAAQQQQMApAUJSp8rNZBFAAAEEECAkNbkGCElNatoxFiGpHXVkFggggAACCCDgngAhqXs1Z8YIIIAAAgiwk9TQGiAkNQRp0TCEpBYVk6kggAACCCCAgFMChKROlZvJIoAAAggg4AkQkhpaCISkhiAtGoaQ1KJiMhUEEEAAAQQQcEqAkNSpcjNZBBBAAAEECElNrgFCUpOadoxFSGpHHZkFAggggAACCLgnQEjnjwWQAAAgAElEQVTqXs2ZMQIIIIAAAuwkNbQGCEkNQVo0DCGpRcVkKggggAACCCDglAAhqVPlZrIIIIAAAgh4AoSkhhYCIakhSIuGISS1qJhMBQEEEEAAAQScEiAkdarcTBYBBBBAAAFCUpNrgJDUpKYdYxGS2lFHZoEAAggggAAC7gkQkrpXc2aMAAIIIIAAO0kNrQFCUkOQFg1DSGpRMZkKAggggAACCDglQEjqVLmZLAIIIIAAAp4AIamhhUBIagjSomEISS0qJlNBAAEEEEAAAacECEmdKjeTRQABBBBAgJDU5BogJDWpacdYhKR21JFZIIAAAggggIB7AoSk7tWcGSOAAAIIIMBOUkNrgJDUEKRFwxCSWlRMpoIAAggggAACTgkQkjpVbiaLAAIIIICAJ0BIamghEJIagrRoGEJSi4rJVBBAAAEEEEDAKQFCUqfKzWQRQAABBBAgJDW5BghJTWraMRYhqR11ZBYIIIAAAggg4J4AIal7NWfGCCCAAAIIsJPU0BogJDUEadEwhKQWFZOpIIAAAggggIBTAoSkTpWbySKAAAIIIOAJEJIaWgiEpIYgLRqGkNSiYjIVBBBAAAEEEHBKgJDUqXIzWQQQQAABBAhJTa4BQlKTmnaMRUhqRx2ZBQIIIIAAAgi4J0BI6l7NmTECCCCAAALsJDW0BghJDUFaNAwhqUXFZCoIIIAAAggg4JQAIalT5WayCCCAAAIIeAKEpIYWAiGpIUiLhiEktaiYTAUBBBBAAAEEnBIgJHWq3EwWAQQQQAABQlKTa4CQ1KSmHWMRktpRR2aBAAIIIIAAAu4JEJK6V3NmjAACCCCAADtJDa0BQlJDkBYN42pI+sp7m+WNtZ/IFzt2eNXs2r5aDtqjxqLKMpWwBeprq6W2TVXYh2F8BBBAAAEECgq4GpKqPm7lB1syLvRxfEhKFaCPK1WM1yOAQJIECEkNVYOQ1BCkRcO4GpJOX7hWlq3elKmkCkjP6lNvUWWZSpgCG7Y2yr6d28oe7avDPAxjI4AAAggg0KyAqyEpfRwfjEoE6OMq0eO9CCCQBAFCUkNVICQ1BGnRMISkO4vZe+86GXF8V4sqy1TCFHh//TbZra41IWmYyIyNAAIIIFBUgJCUPq7oIuEFTQTo41gUCCCQdgFCUkMVJCQ1BGnRMISkNNcWLefIpkJzHRk1B0IAAQQQaEaAkJQ+jg9I6QL0caWb8Q4EEEiWACGpoXoQkhqCtGgYQlKaa4uWc2RTobmOjJoDIYAAAggQkjYRyL3cniuC+JiUIkAfV4oWr0UAgSQKEJIaqgohqSFIi4YhJCUktWg5RzYVmuvIqDkQAggggAAhKSEpnwKjAvRxRjkZDAEEYhAgJDWETkhqCNKiYQhJCUktWs6RTYXmOjJqDoQAAgggQEhKSMqnwKgAfZxRTgZDAIEYBAhJDaETkhqCtGgYQlJCUouWc2RTobmOjJoDIYAAAggQkhKS8ikwKkAfZ5STwRBAIAYBQlJD6ISkhiAtGoaQlJDUouUc2VRoriOj5kAIIIAAAoSkhKR8CowK0McZ5WQwBBCIQYCQ1BA6IakhSIuGISQtHpK+t2aN9DvuWNmw4d/eiw/vfYTMf/4FaVtTU3Ql6PfeNm2GnHXOt4u+vtALlr60RM4YPNA7bq9DDpWje/fyzuPiUWMyX+9z1NFZb1fvOfuMIfLaW6ukS5f6Zo/92bZt3phrP/hAZsy6V26+YbL3/2fPmZs5b79Dvq9/+ukn3vnlnkeQSfvnV877gxzD5Gtork1qMhYCCCCAQLkCPN0+3D6u3LpU+r5SerjcY+mebtKUn1bUe5Yzh4cfnCOXXvRj763jrpoo466eWM4wob+HPi50Yg6AAAIhCxCSGgImJDUEadEwhKTBmuuB/U+QR554Ujp3qfcC0wtHXhJK41eosfWHiE89+QtZ8uKiokFtKQ22f/yGhoa8wasKSZVDt27dpPuee8pDj83z8FRDPP32qbJx40bPKGjIGWcTX+lHmOa6UkHejwACCCBgQoCQNFl9XCU19fdF3bp3D/yL7qhD0uZ61UUv/B+5YtwEGfbdc+TFRf830C/qKzEr9730ceXK8T4EEEiKACGpoUoQkhqCtGgYQtLSmuvDeh/hNX5VVVXeLs6xoy+VTp06y+bNm+SII4+SOffd6w2od5uuW7fOC1X1TtJrJvxEZk6f5r1m8Gmne0Gj/2v+paX/Xn1Nh5jXTJos10+6NrNjUweXOpz0j/WDH14gv3j8UVn6yusyaMDXvXPKPZ762sx775fBA/pndsrqc6iurs7aGaqPdcllo+WmG6Z4jW9dbZ23A3XY+SNk9j2zvJBUhbjNzVHN64G5j3mOC+Y/5x3ugB49MyGrCmm16+LfL2piqXf01rRrF1vzTXNt0TdBpoIAAgikWICQtPw+7pRBQzK7HnVP8c6qVVk9iP76tKm3NultVG/m7wP1VUb+r+s+RveIhcbL7YvUrFQfdnCvQ+S1V1dkXcXk7/V0v9mqujrTV6me6uN162TkqMtk5vQ7vP4ud1dn7jnq8/rt/OeaNVm//l9e36vm5e9lcz9C6hxVTxzkaqY4Pn70cXGoc0wEEDApQEhqSJOQ1BCkRcMQkpbWXOudpCr0VL/lHzSgn3dJ+tatn8q4sWOygsOh5w2Xc4eelwlJ/bsCdLj4jQEDvSBTN5HN/XZeHcsfwKrL/f0hqQoX/ZfX652kgwafJn9Z9Wcv8Hxq3hN5z/PEfv0zu0eL7SR98JHHZdrUW+Tw3n1EvW/ClZd7QeuZQ06VfAGqf4563uoSMBWWqoBV/f8jjz7G26WqQlZ1fO2qvq5DZmW8YP6zmaBXjRXXZVw01xZ9E2QqCCCAQIoFCEnL7+P0bZByd3DqHkT3Kd267ylvvvF6Vo+nehd/H+i/pVLu1Tm5Pc03z/pWpvcr1Bf5x87thfL1m6of0z2gCnrVMY/56tekvr4+c+WPf5mrc8ydp+pbdV9VyETNs9iVQPr2TGFddWXi40ofZ0KRMRBAIE4BQlJD+oSkhiAtGoaQNFhz7b8nqd7hWegSeP3bfBUi+kNSFfLp+zT5l5D/HqfFLre/65775MoxozKX+/tD0rff+qPMvufuzGX4ugFWx/LvWtWX6vvPs5SQVAWZ6lh33znd201wXN8TvHmqkHPAyQPl4Yd+XvQTonY0jL7iyoIhqW70/f940P9IUDsi4txFqiZHc120xLwAAQQQQCACAULSyvo4/QtoNYrqTfxhY4cOHbOuevGXU79W3y/ef6sh/+2OPtnySeaXwPqe8ip0Xbb0D1mrI7cvyveLdRXMrlixPHPLJX8ft+dee2V6wBYtWmSu8tE7Sf33klcH9p+jnqf+5Xc+E/88mwtJGxsbPbO/f/hh0dtCRfDxKHgI+rg49Tk2AgiYECAkNaEoIoSkhiAtGoaQNFhzrXc55jbBumlUoWHub/b1Dkm9EzLf/aVyG+mVr66QayZc6e2uLLQrQR3rissu8ZpPtbPVvwNTh4uqKVeB6QP3/UzuvvcB+dHw73uvL3Se6tz0XIrtJPXfm1U/rEmfh38nqX5YVKF7o/qb7NydpPlCUvUPgzh3j/o/9jTXFn0TZCoIIIBAigUIScvv49Ql4e+t/qt3RZC6skXtpFQhaXM7Sf0Pwiz00MliIWnuVUR6+RW6J6n/F8b5rlxSPaP/63onqQ5G1b3j/b9E1yFpvp2km7dszmsSJCRNS0Cq5k8fl+Jvepw6Agh4AoSkhhYCIakhSIuGcSEkfeDZd6RPz05y+AGdMpWbvnCtLFu9KfPfvfeukxHHd81b2dz7fuoX+Ztjfa9SfY9NvXMz9+n2/vtIqXtNPfOb571L19X7cu9Tle+epCro9N8X9fqbbsuEpP5zUGOpcPSiH50vy1e+JZePGun9Vv+ZBc/LhT/8QeZeoPl2xQYJSfWx9E4Bde9VHdb670mq72ua72sqcNYeufckzReS6kvPtH+cT02lubbomyBTQQABBFIs4EJIGmYfp4JCfe/PgacO9kJSFQjm3gv0himTMvck1b1NoX6pWEiqd4Tq+7f77wHv7xN1X+gPSU8/86ys3a26j9MBpeon1bn77xuqlne+naT55rnytVe9kDifiepB9WYBfZ65vap/F2q+4yblo0Yfl5RKcB4IIFCuACFpuXI57yMkNQRp0TAuhKSX37FcVv5lvReS/mDQ/t7/lhKSVlLu3JC0krFcfq9u/tWlYOp+WWpXhN6569/VEZURzXVU0hwHAQQQQKA5ARdC0ij7uEJXv9i2Cl2ZZ6G60cfZtqKZDwLuCRCSGqo5IakhSIuG8ULS6cvl1kuPtGhW2VO568k/y7trN2e+qELSuq518u7mzzNfa24nabkwOiDdZ999E31fpnLnF/X7VDDqv6dr7q6IKM+H5jpKbY6FAAIIIFBIQIek/++oo6xFirKPcyU8dGWehKTWfltgYgg4L0BIamgJEJIagrRomDV/3yIjb/1fOXCf9hbNKnsq76zdLJ9s3Z71xXa11dKmW0eprmnlfT2MkNRaUCbGvaxYAwgggAACiRCY8fjb8vTiD+Tw//rylkKJODGDJ1Goj2vbvaO0aksfZ5DamaH4ZbczpWaiCFgrQEhqqLSEpIYgLRrmH//a6u0kffi6vhbNKnsq+jIt9dXu9TUydOD+8qctn8vLa77cXUpIam35Q5kYzXUorAyKAAIIIFCiwN3z/iTzFr0vC2ecXOI70/Ny+rj01CotZ0ofl5ZKcZ4IIFBIgJDU0NogJDUEadEwroSk/9ywzQtHTzpmD6lqsUtJ9yRV98O87prxoi5NUg8Yuv3OWdK6TZsmq0A9xOj2W2+SKT+9Je/fV7Js1NgPP/iAjB1/dSXD8F5DAjTXhiAZBgEEEECgIgFXQtJy+7iGzz6T87//HVn30UcZ55YtW3q93IEH92rWnt6roqWZ6DfTxyW6PJwcAggEECAkDYAU5CWEpEGU3HqNCyHpm+9ukIP2a++Fo/pPKQ9uWvDcr73metgPL5A3X18pH69bJ/1OGlB2SKpC11tunCwjR42RDh06BlpwNOqBmCJ7Ec11ZNQcCAEEEECgGQEXQtJK+zjFp8LSiy4YLlNnzKT34hPFbZNYAwggkHoBQlJDJSQkNQRp0TAuhKT5ylVKSKqC0fFjR8vcJ57KNNa5u0bvu+du2W//r8ivfjlP3l+zRrZs2Vxw1+msu6bLk48/6p3WecNHyIBTBsnIC4Z771F/jut7glx17eTMzge14+HKCRNlxSsvy+ix47xdrQf0ONALbfkTjwAhaTzuHBUBBBBAIFvAhZC00j4uX0iq+jh6L3c/TfRx7taemSNgiwAhqaFKEpIagrRoGELSncUsdk9SFZSOueS/M8Hn+vXrsy6t1yHp7Hvukpmz53hhqgpDe/Y8qMmu0+Z2kuq/63tif1n97juZIFTvJK2tq8s7pkVLMhVToblORZk4SQQQQMB6AULSYH1ccztJ6b2s/5g0mSB9nHs1Z8YI2CZASGqoooSkhiAtGoaQNFhzrUuuL71Xuz/99x/VIemC+c9m7kmqX/vp1k+9naPqPqZqN2ptbV3W5fb+e56q4+jXLV2yWKbefKO3s/TCiy/zdjxsb9yetaPVoqWYqqnQXKeqXJwsAgggYK0AIWmwPi43JKX3svYjEWhi9HGBmHgRAggkWICQ1FBxCEkNQVo0DCFp8eZaBaAqqFQ3+M8Xkla1bCk3Tr5Wju/7dfGHpM3tJFWv//a5Q70x1S7VFctf9naN5ttlqo6pLrWvrm4tpwwaIjOn317w4VEWLc1ET4XmOtHl4eQQQAABZwQISYv3ceoVuSEpvZczH5G8E6WPc7v+zB4BGwQISQ1VkZDUEKRFwxCSFm+u/fet0rs89eX0aoeoumdojwMPkm+eeXbWPUlVsDrphpvzrhZ9X1J1T9Jzh56Xdf/Rgw85VI465li5/2ezvPeqY9427U559pmnvafbq9B06UuLC45t0fJM7FRorhNbGk4MAQQQcEqAkLR4H5cvJPU/9V71cfReTn1seHCTW+VmtghYKUBIaqishKSGIC0ahpA0WHNtUcmZigEBQlIDiAyBAAIIIFCxACEpfVzFi8jBAejjHCw6U0bAMgFCUkMFJSQ1BGnRMISkNNcWLefIpkJzHRk1B0IAAQQQaEaAkJQ+jg9I6QL0caWb8Q4EEEiWACGpoXoQkhqCtGgYQlKaa4uWc2RTobmOjJoDIYAAAggQkjYRmL5wrSxbvSnz9d5718mI47uyVhAIJEAfF4iJFyGAQIIFCEkNFYeQ1BCkRcMQkhKSWrScI5sKzXVk1BwIAQQQQICQlJCUT4FRAfo4o5wMhgACMQgQkhpCJyQ1BGnRMISkhKQWLefIpkJzHRk1B0IAAQQQICQlJOVTYFSAPs4oJ4MhgEAMAoSkhtAJSQ1BWjQMISkhqUXLObKp0FxHRs2BEEAAAQQISQlJ+RQYFaCPM8rJYAggEIMAIakhdEJSQ5AWDUNISkhq0XKObCo015FRcyAEEEAAAUJSQlI+BUYF6OOMcjIYAgjEIEBIagidkNQQpEXDEJISklq0nCObCs11ZNQcCAEEEECAkJSQlE+BUQH6OKOcDIYAAjEIEJIaQickNQRp0TCuhqR3vfA3WbZ6o7TYZRf5YscO2b++Rk46qKNFlWUqYQo0frFDeuxeI3u0rw7zMIyNAAIIIIBAswJ3z/uTzFv0viyccbJTUvRxTpXb+GTp44yTMiACCEQsQEhqCJyQ1BCkRcO4GpJu3va5bNraKDv+U8s2LVtIbZsqiyrLVMIWaFW1i1S12CXswzA+AggggAACBQVcDUlVH7dxa2PGhT6OD0mpAvRxpYrxegQQSJIAIamhahCSGoK0aBhXQ1KLSshUEEAAAQQQQMBRAVdDUkfLzbQRQAABBBDwBAhJDS0EQlJDkBYNQ0hqUTGZCgIIIIAAAgg4JUBI6lS5mSwCCCCAAAKEpCbXACGpSU07xiIktaOOzAIBBBBAAAEE3BMgJHWv5swYAQQQQAABdpIaWgOEpIYgLRqGkNSiYjIVBBBAAAEEEHBKgJDUqXIzWQQQQAABBDwBQlJDC4GQ1BCkRcMQklpUTKaCAAIIIIAAAk4JEJI6VW4miwACCCCAACGpyTVASGpS046xCEntqCOzQAABBBBAAAH3BAhJ3as5M0YAAQQQQICdpIbWACGpIUiLhiEktaiYTAUBBBBAAAEEnBIgJHWq3EwWAQQQQAABT4CQ1NBCICQ1BGnRMISkFhWTqSCAAAIIIICAUwKEpE6Vm8kigAACCCBASGpyDRCSmtS0YyxCUjvqyCwQQAABBBBAwD0BQlL3as6MEUAAAQQQYCepoTVASGoI0qJhCEktKiZTQQABBBBAAAGnBAhJnSo3k0UAAQQQQMATICQ1tBAISQ1BWjQMIalFxWQqCCCAAAIIIOCUACGpU+VmsggggAACCBCSmlwDhKQmNe0Yi5DUjjoyCwQQQAABBBBwT4CQ1L2aM2MEEEAAAQTYSWpoDRCSGoK0aBhCUouKyVQQQAABBBBAwCkBQlKnys1kEUAAAQQQ8AQISQ0tBEJSQ5AWDUNIalExmQoCCCCAAAIIOCVASOpUuZksAggggAAChKQm1wAhqUlNO8YiJLWjjswCAQQQQAABBNwTICR1r+bMGAEEEEAAAXaSGloDhKSGIC0ahpDUomIyFQQQQAABBBBwSoCQ1KlyM1kEEEAAAQQ8AUJSQwuBkNQQpEXDEJJaVEymggACCCCAAAJOCRCSOlVuJosAAggggAAhqck1QEhqUtOOsQhJ7agjs0AAAQQQQAAB9wQISd2rOTNGAAEEEECAnaSG1gAhqSFIi4YhJLWomEwFAQQQQAABBJwSICR1qtxMFgEEEEAAAU+AkNTQQiAkNQRp0TCEpBYVk6kggAACCCCAgFMChKROlZvJIoAAAgggQEhqcg0QkprUtGMsQlI76sgsEEAAAQQQQMA9AUJS92rOjBFAAAEEEGAnqaE1QEhqCNKiYQhJLSomU0EAAQQQQAABpwQISZ0qN5NFAAEEEEDAEyAkNbQQCEkNQVo0DCGpRcVkKggggAACCCDglAAhqVPlZrIIIIAAAggQkppcA4SkJjXtGIuQ1I46MgsEEEAAAQQQcE+AkNS9mjNjBBBAAAEE2ElqaA0QkhqCtGgYQlKLislUEEAAAQQQQMApAUJSp8rNZBFAAAEEEPAECEkNLQRCUkOQFg1DSGpRMZkKAggggAACCDglQEjqVLmZLAIIIIAAAoSkJtcAIalJTTvGIiS1o47MAgEEEEAAAQTcEyAkda/mzBgBBBBAAAF2khpaA4SkhiAtGoaQ1KJiMhUEEEAAAQQQcEqAkNSpcjNZBBBAAAEEPAFCUkMLgZDUEKRFw7gakj70h3/Ii3/ZILJjZzEP2K1GjjugvUWVZSqhCuyi1kxb2a2uOtTDMDgCCCCAAALNCbgaknp93KoNGRr6OD4nJQnQx5XExYsRQCB5AoSkhmpCSGoI0qJhXA1Jpy9cK8tWb8pU8vC9amXY17paVFmmEqbAhxsapGv7atmjPSFpmM6MjQACCCDQvICrISl9HJ+MSgTo4yrR470IIJAEAUJSQ1UgJDUEadEwhKQ7i9l77zoZcTwhqUVLO9SpvL9+m+xW15qQNFRlBkcAAQQQKCZASEofV2yN8PdNBejjWBUIIJB2AUJSQxUkJDUEadEwhKQ01xYt58imQnMdGTUHQgABBBBoRoCQlD6OD0jpAvRxpZvxDgQQSJYAIamhehCSGoK0aBhCUppri5ZzZFOhuY6MmgMhgAACCBCSNhHIvdyeK4L4mJQiQB9XihavRQCBJAoQkhqqCiGpIUiLhiEkJSS1aDlHNhWa68ioORACCCCAACEpISmfAqMC9HFGORkMAQRiECAkNYROSGoI0qJhCEkJSS1azpFNheY6MmoOhAACCCBASEpIyqfAqAB9nFFOBkMAgRgECEkNoROSGoK0aBhCUkJSi5ZzZFOhuY6MmgMhgAACCBCSEpLyKTAqQB9nlJPBEEAgBgFCUkPohKSGIC0ahpCUkNSi5RzZVGiuI6PmQAgggAAChKSEpHwKjArQxxnlZDAEEIhBgJDUEDohqSFIi4YhJA0ekl4z4Scyc/o0mT1nrpx1zre9N+qvqf8/7qqJMu7qid7X31uzRvodd6xs2PDvzGqprq6W+c+/IH2OOtrYClLHGdj/BHnkiSeNjmvsBC0diOba0sIyLQQQQCBlAjzdvngfl9uTHd77CK8fa1tTk9hqL31piZx9xhB57a1V0qVLfUnn+dm2bXJ0714yacpPM/1qSQNU8OJCfXEFQ4byVvq4UFgZFAEEIhQgJDWETUhqCNKiYQhJizfX6hWq4Tz+2D7y1a8d5wWfDz02T1QD++Hf/uY1oA8/OEfGjR3TpJkNO8QsNn6cjbJFH5MmU6G5trm6zA0BBBBIjwAhafE+zt8rde5S7/0S+8KRl2R+sZ2Uavt7tm7duyc2JC3UWwbpi5NiTR+XlEpwHgggUK4AIWm5cjnvIyQ1BGnRMISkxZtr9QrV+E248nKZee/9cuaQU5vs3FS/OV/y4qImOxPyhZj+37IPPu30TOA6dvSl0qlTZ1n8+0WidjkcceRRMue+e6WmXTu5+94H5OYbJmf+Xn1N7S74ZMsn3k7SAScPlIcf+rk3Gf13HTp0lGHfPUcWzH/O+7o61j777e/thtX/rcJe/pQuQHNduhnvQAABBBAwL0BIWryP8/dih/U+wuuNqqqq5JRBQ+TSi36c1Tu9s2qV+Psx3VNNm3prk/5J9Yb6tZs3b8r0gP6v5+vpVP+WO94Dcx/L6tnUSakrkA7udYi89uoKry/Uu1/9faT+eqvq6sz7D+jRUz5et05GjrpMZk6/w/vlvv9qJ93X5pvnb+c/16zJ+vX/yvSizfWShfpi85+A8kakjyvPjXchgEByBAhJDdWCkNQQpEXDEJIWb64bGxu9xvPw3n1k9BVXepcwDT1vuFwxbkKmIS10KX1uSOq/fKquti5zOZTaMXDG4IFeA9zQ0CCDBvTzLus/8uhjvB0P3zzrW/Lz+2d7X1Nhpz6Hc4eel3W5fe5v9wvtSvAfW986wKJlHfpUaK5DJ+YACCCAAAIBBAhJi/dx+XaS3jZtRuZS9NxeSfdgut/q1n1PefON171fTuf2bvq1/l5K9XrFerpfPP5ok/H08dRl8qovzO0F1Tlv3fpp5solfS6qJz2xX//MzlMV9Kr3HvPVr0l9fb33y/jcP+occ+epxtG3jSpkouZZaCep7pfVL+fDuMVUgI9D4JfQxwWm4oUIIJBQAUJSQ4UhJDUEadEwhKTBmuvc+4vm3s9KXW6vdiP471eqRs4NSfXr/EtI/Xbf39zq3aHqPqO9DjnUC0S/MWCg6IZa7xBVoa0OSS+5bLRce9X4zLB6x4C/kVWNtd4xoV+Yu7PAoqUd6lRorkPlZXAEEEAAgYAChKSl93H+q3hUUOjvifz9WO4VOfl6Nx2G+u837/+FeL6eToWuy5b+IavCqh/Tv4jXIam+J6k/mF2xYnnmyiW9e1T1g3vutZfMvudu75ftLVq08HrHYeePyOwkze1P/efo7yvV/POZ+OcZ5FZOhfrigMs69JfRx4VOzAEQQCBkAUJSQ8CEpIYgLRrGhZC0YfsXUt2qRVbVpi9cK8tWb8p8rffedTLi+K55K6saPd14qpv8+3cI6KbY/xt5/26C5naS+m/EX6yhViFpcztJu3XrJt333NMLafUuU7UbwNT9rSxa8kamQnNthJFBEEAAAQQqFHAhJK20jyt0/3Z1Sfh7q/+a1TvpkNB/5Y5/J2lu71ZOSOr/xbd/vCBX/+TbSapCVf/X9U5SHYzm9rFqyRXaSbp5y+a8JqWGpIX64gqXu7G308cZo2QgBBCISYCQ1BA8IakhSIuGcWvkmi8AACAASURBVCEkHT9zhey9ezs5d8C+0mnX1l71goak+tIhde8qfbmSbmLXfvBB1krItyuz2D1J9eVI6hJ7vWOg0E7SR+c+2OTeVOvWrfMut9c7SfX9qwaeOjhzyZS+d1XuPUmTfilUkj9mNNdJrg7nhgACCLgj4EJIWkkfp1ZCoZBUB3n+3kmFpCoQzL0X6A1TJmXuServ3coJSVWoqXaE6nvE+/sx//1G9f1Q/TtJTz/zrCb3m1f9qf9Sd3Xu+h73+pOQbydpvnmufO1VbydpPhO1S1VvDvD3lro/zr1aKslXK9HHufM9kpkiYKsAIamhyhKSGoK0aBgXQtLL71guK/+y3ttNetrxe3lh6dyXPw68kzQJ5fbvNPXvOkjCubl4DjTXLladOSOAAALJE3AhJI2yj3Ol33JlnoU+sfRxyftexhkhgEBpAoSkpXkVfDUhqSFIi4ZRIemFN/1Bzuq3j0Wzyp7Kb5d+KB+t35r5ogpL99qno2xuXS1Vraq8rzd3uX0SYFxvZpNQA/850FwnrSKcDwIIIOCmgA5Jh536FWsBouzjXOm3XJknIam13xaYGALOCxCSGloChKSGIC0b5teLP5D1mxosm9WX04myubYWkYllCRCSsiAQQAABBJIgMOe5d+ShBX8VQtLC95ZPQp04h2QJ0Mclqx6cDQIIlC5ASFq6Wd53EJIagmSYVAlEeZlWqmA42bIFaK7LpuONCCCAAAIGBR6a/67M+c27snDGyQZHTdZQ9HHJqocNZ0MfZ0MVmQMCbgsQkhqqPyGpIUiGSZVApTf8VzfDv+6a8d6TQA/o0VNuv3OWtG7TponB3z/8UG6/9SaZ8tNb8v59JWhq7IcffEDGjr+6kmF4ryEBmmtDkAyDAAIIIFCRgAshaSV9XMNnn8n53/+OrPvoo4xzy5YtvV7uwIN7NWtP71XR0kz0m+njEl0eTg4BBAIIEJIGQAryEkLSIEq8xjaBhu1feA9t8v8J+nR79Z4Fz/3aa66H/fACefP1lfLxunXS76QBZYekKnS95cbJMnLUGOnQoWMgbhr1QEyRvYjmOjJqDoQAAggg0IyACyFppX2c4lNh6UUXDJepM2bSe/GJEvo4FgECCKRdgJDUUAUJSQ1BMkzqBUoJSVUwOn7saJn7xFOZxjp31+h999wt++3/FfnVL+fJ+2vWyJYtmwvuOp1113R58vFHPcPzho+QAacMkpEXDPfeo/4c1/cEuerayZmdD2rHw5UTJsqKV16W0WPHebtaD+hxoBfa8iceAZrreNw5KgIIIIBAtoALIWm+mpfSx+ULSVUfR+/l7qeJPs7d2jNzBGwRICQ1VElCUkOQDJN6gVKbaxWUjrnkvzPB5/r167Murdch6ex77pKZs+d4YaoKQ3v2PKjJrtPmdpLqv+t7Yn9Z/e47mSBU7yStravLO2bqC5KyCdBcp6xgnC4CCCBgqQAh6c7C9t67+Qc3NbeTlN7L0g9HM9Oij3Ov5swYAdsECEkNVZSQ1BAkw6ReoNSQVE9YX3qvdn/67z+qQ9IF85/N3JNUv/bTrZ96O0fVfUzVbtTa2rqsy+399zxVx9GvW7pksUy9+UZvZ+mFF1/m7XjY3rg9a0dr6guR0gnQXKe0cJw2AgggYJkAIWl5ISm9l2UfhBKnQx9XIhgvRwCBxAkQkhoqCSGpIUiGSb1AKSGpCkBVUKlu8J8vJK1q2VJunHytHN/36+IPSZvbSape/+1zh3pjql2qK5a/7O0azbfLVB1TXWpfXd1aThk0RGZOv73gw6NSX5iUTIDmOiWF4jQRQAABywUIScsLSem9LP9gFJkefZzb9Wf2CNggQEhqqIqEpIYgGSb1AqWEpP77VuldnvpyerVDVN0ztMeBB8k3zzw7656kKliddMPNea30fUnVPUnPHXpe1v1HDz7kUDnqmGPl/p/N8t6rjnnbtDvl2Wee9p5ur0LTpS8tLjh26ouTggnQXKegSJwiAggg4IAAIWl5Ian/qfeqj6P3cuDD4psifZxb9Wa2CNgoQEhqqKqEpIYgGSb1AqWEpKmfLBMwLkBzbZyUARFAAAEEyhAgJA0WkpZBy1ssFqCPs7i4TA0BRwQISQ0VmpDUECTDpF6AkDT1JYx1AjTXsfJzcAQQQACB/wgQkhKS8mEoXYA+rnQz3oEAAskSICQ1VA9CUkOQDJN6AULS1Jcw1gnQXMfKz8ERQAABBAhJZdnqTZl1UOzp9iwYBPwC9HGsBwQQSLsAIamhChKSGoJkmNQLEJKmvoSxToDmOlZ+Do4AAgggQEhKSMqnoGwB+riy6XgjAggkRICQ1FAhCEkNQTJM6gUISVNfwlgnQHMdKz8HRwABBBAgJCUk5VNQtgB9XNl0vBEBBBIiQEhqqBCEpIYgGSb1AoSkqS9hrBOguY6Vn4MjgAACCBCSEpLyKShbgD6ubDreiAACCREgJDVUCEJSQ5AMk3oBQtLUlzDWCdBcx8rPwRFAAAEECEkJSfkUlC1AH1c2HW9EAIGECBCSGioEIakhSIZJvUBuSHpI93byva/unvp5MYFoBD7euF26dWwte7SvjuaAHAUBBBBAAIE8AjzdficKfRwfj1IE6ONK0eK1CCCQRAFCUkNVISQ1BMkwqRd4+tWP5cW/bJQdO3ZOpcfubeXY/XZN/byYQHQC+3RpI53btYrugBwJAQQQQACBHAFXQ1LVxy1atTGjQR/HR6NUAfq4UsV4PQIIJEmAkNRQNQhJDUEyDAIIIIAAAggggAACMQu4GpLGzM7hEUAAAQQQiFWAkNQQPy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OiGpIUiGQQABBBBAAAEEEEAgZgFC0pgLwOERQAABBBCIQYCQ1BA6IakhSIZBAAEEEEAAAQQQQCBmAULSmAvA4RFAAAEEEIhBgJDUEDohqSFIhkEAAQQQQAABBBBAIGYBQtKYC8DhEUAAAQQQiEGAkNQQuosh6bbtX8j6Ldvli/8YVlftIru2bWlIlGFcEGjZYhdpWbWLC1NljggggAACCCCQIgFXQ9LN2z6XjVsbM5Vq07KF1LapSlHlONW4BVpV7SJVLejv464Dx0cAgfIECEnLc2vyLhdD0hdXbZD7Fv9d1M/AL3aIdG7XSr51ZL0hUYaxXaBxxw7Zu2Nr2a9LW9unyvwQQAABBBBAIGUCroakd73wN1m2eqO02GUX+WLHDtm/vkZOOqhjyqrH6cYl0PjFDumxe43s0b46rlPguAgggEBFAoSkFfF9+WZXQ9I5L/1dGhp3eBDdO7aW8afubUiUYWwX+MfGBmnTqgUhqe2FZn4IIIAAAgikUMDVkHT6wrWybPWmTMV6710nI47vmsIKcspxCLy/fpvsVteakDQOfI6JAAJGBAhJjTCKEJISkhpaSs4MQ0jqTKmZKAIIIIAAAqkTICTdWTJC0tQt3VhPmJA0Vn4OjgACBgQISQ0gqiEISQlJDS0lZ4YhJHWm1EwUAQQQQACB1AkQkhKSpm7RJuCECUkTUAROAQEEKhIgJK2I78s3E5ISkhpaSs4MQ0jqTKmZKAIIIIAAAqkTICQlJE3dok3ACROSJqAInAICCFQkQEhaER8hKfckNbSAHByGkNTBojNlBBBAAAEEUiJASEpImpKlmqjTJCRNVDk4GQQQKEOAkLQMtHxvYScpO0kNLSVnhiEkdabUTBQBBBBAAIHUCRCSEpKmbtEm4IQJSRNQBE4BAQQqEiAkrYjvyzcTkhKSGlpKzgxDSOpMqZkoAggggAACqRMgJCUkTd2iTcAJE5ImoAicAgIIVCRASFoRHyFpKZfbv7dmjfQ77ljZsOHfHtzhvY+Q+c+/IG1raopWQb/3tmkz5Kxzvl309YVeUMk5lH3QZt6ozmdg/xPkkSeelD5HHR3GIRI7JiFpYkvDiSGAAAIIIOC8ACFp8ZA0aX11KYvW5R68FKdSX0tIWqoYr0cAgaQJEJIaqgg7SYvvJPU3I5271HuB6YUjL5FxV080VIUvh/ls2zY5uncvmTTlp1mhapTnEGRSLjdohKRBVgivQQABBBBAAIE4BAhJg4Wk+pf9Yff2pteA7sHvf/Bh+e8Lhjf5N4Pp47kyHiGpK5VmngjYK0BIaqi2hKSlhaSH9T5Chn33HKmqqpKLR42RsaMvlU6dOsvmzZvkiCOPkjn33etVRu82XbdunReq6p2k10z4icycPs17zeDTTpeHHpsn/q/5y6r/Xn3NH0o2dw5qh+sNUyZljqHOY+J1U+Taq8Z757n494ukpl07ee2tVdKlS33WsXPPWe2cHXfVRNlzr73k0ot+7J2afu8nWz5hJ2mXtoY+hQyDAAIIIIAAAgiYESAkLS0k9ffVpwwa0qTnfWfVqky/7++jp029tUlPv/SlJVn/NtBXnuX7ur9fVz3/9TfdlrlyTfXfJ/brL2efMcTr2etq6zKbKI48+pisK9z0vyly3x/GZg4zKzSZoxCSJrMunBUCCAQXICQNbtXsKwlJSwtJ9W+bVejZrXt3GTSgn8yeM1e2bv1Uxo0dk9XIDD1vuJw79LxMSKpen9vsfGPAQPnF449mQstSdpLmnoO6nP/hB+c0OY9u3feUZUv/4J2nasLUTlV1bir8zHfO6usL5j/rBbj+P/5zUw0al9sTkhr6NsQwCCCAAAIIIGBIgJC0tJDU39vrW2P5e15/v6/7aNVbv/nG600CTP9r/bfZUiGp/jeD+rr679x/E6gx6+vrM/13vteoK810D567k1T9GyBf/25oWVk/DCGp9SVmgghYL0BIaqjEhKTBQlL/PUn1Dk/VvJwxeKB3f9KnnvyFLHlxkff/W1VXe7tND+/dJyskVUGq3pHpL5//HqfNhaTFzkHdG1TtSs09j/Xr12cauQ4dOmbObfOWzc2es9pJqoJV3fDpc1a/3VbhLyEpIamhb0MMgwACCCCAAAKGBAhJg4WkhfpqFWb6e17/jk7dRy+Y/1yTaundn/rfBv579vv/zaC+rgLN3H8TfOvb35GFv/ud9wwE3X8X2kmqevDckNR/n1X1/kqehWBoKaZqGELSVJWLk0UAgTwChKSGlgUhabCQNF8g6G943n7rj012Zerf9urL7f07SdWl7uqP/7fE6hL2la+ukGsmXNnsPUmLNV25u0PVbtWf3z870E5S/71QVQM3+567vdsIfLzuI+/9ehcqIWkL2Y/L7Q19F2IYBBBAAAEEEDAlQEgaLCTN19urzQbvrf5rVs+rQlK9CzTfTlLd0+u+PkhI6u///e9XY+j+W90u63vnnOVtwGhoaMicQ6GdpHr96PcHfcisqXWX9nEISdNeQc4fAQQISQ2tAdtD0rdWb5T/2rNOqlu1yIi9uGqDlPp0+2Ihqb6fkf7Nst5tmvt0e//9R6urq+WZ3zwv06beIup9+n6f+h5Hhe5J2lxI2tjY6O0U9Z+HuneqatgO7nWIvPbqisz9UvWO19xz9p+jfyepOl81xsBTB7OTtBUhqaFvQQyDAAIIIIAAAgYFXAhJ33x3gxy0X3uparFLRm76wrWybPWmzH/33rtORhzfNa9soQeQ6svi/T2vCknz9dH+e4qq1+swM0hIqk4q998Euk9Xf6f679PPPCvT06u/U88WGD7iR5nL7R954knvSjb1rAP1b4Z99ts/c49UdpKW/oEiJC3djHcggECyBAhJDdXD9pD0lrlvystv/UvOHbCvnHb8Xl5YWmpIWgl1bkhayVjlvre531aXO6bL7+Pp9i5Xn7kjgAACCCCQbAEXQtLL71gu/9ywTYYO3F9OOmYPLywtJSQtpYL00aVopfe1hKTprR1njgACOwUISQ2tBBdC0t8u/dDT6rRray8s7bh7ncxd9pE0NO7wvt69Y2sZf+rehkS/HEYHpPvsu6/32+W2NTXGjxFkQJq7IErBX0NIGtyKVyKAAAIIIIBAtAKuhKQr/7J+Zx9fX+OFpX/a8rm8vGZzBru5naSlVIQ+uhSt9L6WkDS9tePMEUBgpwAhqaGVMOSKhdK+ttrQaMkbZuOWBtn62edZJ1Zb00rade8gLdq13tlchRSSJk+DMzIhQEhqQpExEEAAAQQQQCAMgUd+u1rue/Yv0rWTvQ+YXL+pQRq2Z/f37WqrpW33jtKqbSuP1VRIGkaNGDN5AoSkyasJZ4QAAqUJEJKW5lXw1Ru3bJetnzUaGi15w9zz9Cp58dWPMiem7k96ZO+usvQf20LfSZo8Dc7IhAAhqQlFxkAAAQQQQACBMAR+teh9mT7vT/LwpL5hDJ+IMa9/4A15e82GzLkcfkAnqetaJ+9u/jI4JSRNRKlScxKEpKkpFSeKAAIFBAhJWRqBBNQ9SdXl9iocHTboK3LcYbtFek/SQCfJi1IlQEiaqnJxsggggAACCDgloEPShTNOtnbe6p6k6nJ7FY7+YND+3v+GdU9SaxGZWJYAISkLAgEE0i5ASJr2CkZ0/k8sXOPdq0iFo/pPKQ9uavjsMzn/+9+RdR99uRu1ZcuWcvuds+TAg3s1O4u/f/ihPPzgAzJ2/NURzZbDRCFASBqFMsdAAAEEEEAAgXIEXAhJH3j2HenTs5MXjuo/QUNSevtyVpX97yEktb/GzBAB2wUISW2vcIjzKyUk1aehGqqLLhguU2fMlA4dOgY6O0LSQEypexEhaepKxgkjgAACCCDgjIALIWm+YgYNSentnfkolDRRQtKSuHgxAggkUICQNIFFScspmQhJVQA68oLhsmXLzqdoHtf3BLnq2smZXadqt+mVEybKildeltFjx8l114yXA3ocKMN+eEFamDjPAgKEpCwNBBBAAAEEEEiqACHpzsoUuydp7gYIevukruhozouQNBpnjoIAAuEJEJKGZ2v9yCZCUj9SY2Oj3HLjZOl7Yn9Z/e47mSBU7yStrauTnj0Pkn4nDbDe1oUJEpK6UGXmiAACCCCAQDoFCEnLC0np7dO53k2dNSGpKUnGQQCBuAQISeOSt+C4JkJSFYyq3aFLX1riibRu00bmPvGULF2yWKbefKO3s/TCiy/zdptub9zu/V3Qy/QtILZ6CoSkVpeXySGAAAIIIJBqAULS8kJSevtUL/uKT56QtGJCBkAAgZgFCEljLkCaD28iJH3z9ZWyYvnL3q5RvZN05KgxmSB0wXO/9i61r65uLacMGiIzp9/uPexJhan8SbcAIWm668fZI4AAAgggYLMAIWl5ISm9vc2fiuJzIyQtbsQrEEAg2QKEpMmuT6LPzkRI6n8yprr/6MGHHCpHHXOs3P+zWd7cVRh627Q75dlnnvaebq9C06UvLZZJN9ycaBtOrrgAIWlxI16BAAIIIIAAAvEIEJKWF5LS28ezXpNyVELSpFSC80AAgXIFCEnLleN9Uk5IChsCWoCQlLWAAAIIIIAAAkkVICQNFpImtX6cVzwChKTxuHNUBBAwJ0BIas7SuZEISZ0rudEJE5Ia5WQwBBBAAAEEEDAoQEhKSGpwOTkzFCGpM6VmoghYK0BIam1pw58YIWn4xjYfgZDU5uoyNwQQQAABBNItQEhKSJruFRzP2ROSxuPOURFAwJwAIak5S+dGIiR1ruRGJ0xIapSTwRBAAAEEEEDAoAAhKSGpweXkzFCEpM6UmokiYK0AIam1pQ1/YoSk4RvbfARCUpury9wQQAABBBBItwAhKSFpuldwPGdPSBqPO0dFAAFzAoSk5iydG4mQ1LmSG50wIalRTgZDAAEEEEAAAYMChKSEpAaXkzNDEZI6U2omioC1AoSk1pY2/IkRkoZvbPMRCEltri5zQwABBBBAIN0ChKSEpOlewfGcPSFpPO4cFQEEzAkQkpqzdG4kFZLet/jv8vkXO7y5775rtVzQdw/nHJqb8DXT/1euH3UsJnkEtmz7XLrUtZL9urTFBwEEEEAAAQQQSJQAIenOchy0R42c1ac+UbXhZJIrsGFro+zbua3s0b46uSfJmSGAAALNCBCSsjzKFnjvX9tk0aoN0vj5zpC0fU2V9Nm7ruzxbHvjrCfeluVv/1Nm/09f26ZmbD4dalpJx5qWxsZjIAQQQAABBBBAwISAqyHpK+9tlpUfbMkQdm1f7QWl/EEgqEB9bbXUtqkK+nJehwACCCRKgJA0UeXgZGwSmHLfSvm/r30kC2ecbNO0mAsCCCCAAAIIIGC9gKshqfWFZYIIIIAAAgg0I0BIyvJAICQBQtKQYBkWAQQQQAABBBAIWYCQNGRghkcAAQQQQCCBAoSkCSwKp2SHACGpHXVkFggggAACCCDgngAhqXs1Z8YIIIAAAggQkrIGEAhJgJA0JFiGRQABBBBAAAEEQhYgJA0ZmOERQAABBBBIoAAhaQKLwinZIUBIakcdmQUCCCCAAAIIuCdASOpezZkxAggggAAChKSsAQRCEiAkDQmWYRFAAAEEEEAAgZAFCElDBmZ4BBBAAAEEEihASJrAonBKdggQktpRR2aBAAIIIIAAAu4JEJK6V3NmjAACCCCAACEpawCBkAQISUOCZVgEEEAAAQQQQCBkAULSkIEZHgEEEEAAgQQKEJImsCickh0ChKR21JFZIIAAAggggIB7AoSk7tWcGSOAAAIIIEBIyhpAICQBQtKQYBkWAQQQQAABBBAIWYCQNGRghkcAAQQQQCCBAoSkCSwKp2SHACGpHXVkFggggAACCCDgngAhqXs1Z8YIIIAAAggQkrIGEAhJgJA0JFiGRQABBBBAAAEEQhYgJA0ZmOERQAABBBBIoAAhaQKLwinZIUBIakcdmQUCCCCAAAIIuCdASOpezZkxAggggAAChKSsAQRCEiAkDQmWYRFAAAEEEEAAgZAFCElDBmZ4BBBAAAEEEihASJrAonBKdggQktpRR2aBAAIIIIAAAu4JEJK6V3NmjAACCCCAACEpawCBkAQISUOCZVgEEEAAAQQQQCBkAULSkIEZHgEEEEAAgQQKEJImsCickh0ChKR21JFZIIAAAggggIB7AoSk7tWcGSOAAAIIIEBIyhpAICQBQtKQYBkWAQQQQAABBBAIWYCQNGRghkcAAQQQQCCBAoSkCSwKp2SHACGpHXVkFggggAACCCDgngAhqXs1Z8YIIIAAAggQkrIGEAhJgJA0JFiGRQABBBBAAAEEQhYgJA0ZmOERQAABBBBIoAAhaQKLwinZIUBIakcdmQUCCCCAAAIIuCdASOpezZkxAggggAAChKSsAQRCEiAkDQmWYRFAAAEEEEAAgZAFCElDBmZ4BBBAAAEEEihASJrAonBKdggQktpRR2aBAAIIIIAAAu4JEJK6V3NmjAACCCCAACEpawCBkAQISUOCZVgEEEAAAQQQQCBkAULSkIEZHgEEEEAAgQQKEJImsCickh0ChKR21JFZIIAAAggggIB7AoSk7tWcGSOAAAIIIEBIyhpAICQBQtKQYBkWAQQQQAABBBAIWYCQNGRghkcAAQQQQCCBAoSkCSwKp2SHACGpHXVkFggggAACCCDgngAhqXs1Z8YIIIAAAggQkrIGEAhJgJA0JFiGRQABBBBAAAEEQhYgJA0ZmOERQAABBBBIoAAhaQKLwinZIUBIakcdmQUCCCCAAAIIuCfgakj6ynubZeUHWzIF79q+Wg7ao8a9BcCMyxaor62W2jZVZb+fNyKAAAJxChCSxqnPsa0WICS1urxMDgEEEEAAAQQsFnA1JJ2+cK0sW70pU1kVkJ7Vp97iSjM1kwIbtjbKvp3byh7tq00Oy1gIIIBAZAKEpJFRcyDXBAhJXas480UAAQQQQAABWwQIlmbq1QAAIABJREFUSXdWsvfedTLi+K62lJV5hCzw/vptsltda0LSkJ0ZHgEEwhMgJA3PlpEdFyAkdXwBMH0EEEAAAQQQSK0AISkhaWoXb4wnTkgaIz6HRgABIwKEpEYYGQSBpgKEpKwKBBBAAAEEEEAgnQKEpISk6Vy58Z41IWm8/hwdAQQqFyAkrdyQERDIK0BIysJAAAEEEEAAAQTSKUBISkiazpUb71kTksbrz9ERQKByAULSyg0ZAQFCUp/A5m2fy6atjbLjP19r07IFT7jkM1KSQKuqXaSqxS4lvYcXI4AAAgggYFKAkJSQ1OR6cmUsQlJXKs08EbBXgJDU3toys5gFXN1JetcLf5NlqzdKi112kS927JD962vkpIM6xlwNDp8WgcYvdkiP3Wu44X9aCsZ5IoAAApYKEJISklq6tEOdFiFpqLwMjgACEQgQkkaAzCHcFHA1JJ2+cK0sW70pU3Seiurm+i931jTX5crxPgQQQAABkwKEpISkJteTK2PRx7lSaeaJgL0ChKT21paZxSxASEpzHfMSTOXhaa5TWTZOGgEEELBOgJC0eB/33po10u+4Y2XDhn97Lz689xEy//kXpG1NTejr4bNt2+To3r1k0pSfSrfu3eWMwQO9Y/c56uhQjr30pSUVH0ONMWhAv8z5zZ4zV84659uhnG9cg9LHxSXPcRFAwJQAIakpScZBIEeAkLR4c82iQSBXgOaaNYEAAgggkAQBQtLifZwKSQf2P0EeeeJJ6dyl3gtMLxx5iYy7emLoJfSHpGkIGhsbG2XYd8+Rw3v3kSvGTfD+f1VVlTz02LzQraI8AH1clNocCwEEwhAgJA1DlTEREBFC0uLNNQsFAUJS1gACCCCAQBIFCEmL93H+kPSw3kdkgr9TBg2RSy/6sTdATbt28tpbq+SdVatk7OhLpVOnzrL494syX5829VaZOX2a99rBp53uhYZqx6V+7ebNmzK7U3XQuGD+c3JAj57y8bp1ctu0GXLk0cd4Ye0NN90qV44Z5e1sHXfVRC+svWbCTzLjq52batfp2WcM8c6prrbO24067PwRMnP6HVnv8++SVWOdO/S8TCD81JO/yIypd8+ufO3VrPnl21WrzmXOfffKoMGnyTNPPxXqzte4PlOEpHHJc1wEEDAlQEhqSpJxEMgRICQt3lyzaBAgJGUNIIAAAggkUYCQtHgfl28nqQot9c7O3Evi1aXmKqhUYagKJ7t131PefOP1rMBSXz6vX+vfJarCUx1wqtBVv0aHpANOHugFnXp3pv/1XbrUexPyf02HpOo86uvrs3Z1PvzgHFkw/9nM1/Rc1TF++dS8rHMeet5wObFf/6zzUbtq/Rbq2GpMFR77g+MJV14e2S0KovicEZJGocwxEEAgTAFC0jB1GdtpAULS4s210wuEyecVoLlmYSCAAAIIJEGAkLR4H5d7T1L/TlD/vTfVTkwVIuqAs0OHjt6uU7UjNPePfm2+e4yqkHH2PXd7oWKLFi0y9yTNt5NUhbFbt36aeb2+T2q+kNS/k1TfJ9Q/N/U1fYxu3brJjh07vHNoVV2duYTePz8dvqrAV4e86tzHjR0jS195XQYN+LqsX79ervjJeHnmlzt3lEZxH9coPlf0cVEocwwEEAhTgJA0TF3GdlqAkLR4c+30AmHyhKSsAQQQQACBxAoQkhbv4/w7Sf0PTFKXlb+3+q/erlG1YzR3p2W+naR6p6c6aqGHJOmgUV++n7uTVN0bVZ2HDlMnXjdFhn3vO96uz0+2fCJ/evuP0r59h8wDmBoaGjK7P1WY6Q9hdWipvzbz3vvlzCGnSr6dpHr3a+5l/PlCUnUu/pDYtoc3EZIm9lsaJ4YAAgEFCEkDQvEyBEoVICRtvrnO3X2gXl1dXZ33/kz5LpdSry/UnAetlb4MbO0HH3iNvP5tf+7TRws9rTVfE5+2BwkEtYrqdTTXUUlzHAQQQACB5gQIScsPSXUfpfq6g3sdIgNPHeztJFW7Q9V/v/bqCtG91Q1TJmXu76n7QBVe5ttJ6r8nqRpH3d90+IgfZe3yVGOrP6qvO/3MszI7VvUl7v6AUo+h7pGq/+h+MPdepnon6YOPPC7Tpt6S2QXr3z3bXEjqP3fd814zabJce9X4rB407Z9K+ri0V5DzRwABQlLWAAIhCRCSFm+ugwadYYWkhXYqFPp6kKVCSBpEqfBraK4r8+PdCCCAAAJmBAhJg/VxQbUL9XJB38/r0iFAH5eOOnGWCCBQWICQlNWBQEgChKTBmuvc3aD6pvbq3f4b2/t3H+ivq0un1NNM9eVV/t/669/s6/L6/07tXlCXTQ0e0N+7wX/uDtbckFT/9r+qqsq7gX/upVf+XQX+p62qnam553TxqDEFn36au2thxYrlTZ74GtJyTcywNNeJKQUnggACCDgtQEgarI8LukgISYNKpft19HHprh9njwACIoSkrAIEQhIgJA3WXBe6ZL7YE1HV/a3OHXpeJiRVl2YVuszJfw8rfTN9fX+sfJdz5V5urx4isOdee3k33F++8i25fNRIObx3n8zxL7lstNx0wxTvnlf+p6126969yTl9Y8BA+fn9s71Lq9SlW/rpp/7Xqvty5XuwgP/eViEt29iHpbmOvQScAAIIIICAiBCSBuvjWCwI+AXo41gPCCCQdgFC0rRXkPNPrAAhabDmOjckzRdQ5nsiqj+kVDtJ337rj3LpRT/OWg8q3Bx39URvN+eSFxflfRJpoZA09+v6HqpTbrpFpt12s9xz38+lc5d6L6RVN/F/843XmzxtVT1VNfecjvnq17zXqkDV//TT3Cew+nfU6knp+SR20Rs4MZprA4gMgQACCCBQsQAhabA+rmJoBrBKgD7OqnIyGQScFCAkdbLsTDoKAULSYM11bkga9Imoze0k9T8hVZ1Fvp2k+kmkQUNS/w33cy/39z/ptNBOUn1OhXaI+neSqtsIzL7nbnngvp95YWrufKJYv3Edg+Y6LnmOiwACCCDgFyAkDdbHsWoQ8AvQx7EeEEAg7QKEpGmvIOefWAEXQtI3390gB+3XXqpa7JKpw/SFa2XZ6k2Z/+69d52MOL5rwToV2kma+0TUsaMv9Z5iqp5Aqp+Ium7duoL3JPXfZzT3iaL+J5EGudxeH++peU94O0P1+/W5++9J6n/aau49SdU5qSeZ6kvz/TtJ8z2BddrUW5s88bXPUUcnds2bODGaaxOKjIEAAgggUKmACyGpiT6uUmfeb5cAfZxd9WQ2CLgoQEjqYtWZcyQCLoSkl9+xXP65YZsMHbi/nHTMHl5YWmpIGkkxOEhqBGiuU1MqThQBBBCwWsCFkDRpfVyh+9Q3t9ByH7Zp9aJMweTo41JQJE4RAQSaFSAkZYEgEJKAKyHpyr+s9wS719d4YemftnwuL6/ZnFEttpM0JH6GTakAzXVKC8dpI4AAApYJuBKSJqmPKycktWzZpX469HGpLyETQMB5AUJS55cAAGEJXH//6/LCq/+Qrp3ahnWI2Mddv6lBGrZ/nnUe7WqrpU23jlJd08r7OiFp7GVK1QnQXKeqXJwsAgggYK3As0vWyu2PveVkH9e2e0dp1TZYH6fuJT9z+jRvHcyeM1dWrFie+W99u6KVr70q+W6b1Lamxnu4pn7/VddOktn3zBL1QM6GhgY5+4whWQ+6HHb+CJk5/Q7ZsOHfoh9m6Q9Wn3ryFyUd29rFG+PE6ONixOfQCCBgRICQ1AgjgyDQVOC2uW/Kb/73Q3l4Ul9rea5/4A15e82GzPwOP6CT1HWtk3c3fxmcEpJaW/5QJkZzHQorgyKAAAIIlCiwaMU/ZMoDr8tc+riC95b3P4xSPWQy34My1YM2T+zXXwYN6OeFqEcefYz0O+5YuW3aDPE/tFK93x945gtJu3XfU+rr6+Whx+Zlqqnf43+Ipr7ne3PHVveN5495Afo486aMiAAC0QoQkkbrzdEcEtAh6cIZJ1s7a3UvK3WZlgpHfzBof+9/uSepteWOZGI015EwcxAEEEAAgSICOiT9/+jjCoakKhSdfc/dMv/5F0TvCl3y4iLvv1tVV8uw754jh/fu44WkubtCJ035qWzd+mnW+4uFpP6dpCpwVUGnfk+3bt1kx44dgY9NSBrOtwD6uHBcGRUBBKITICSNzpojOSbgQkj6wLPvSJ+enbxwVP8pJSRVT52/7prxonYiHNCjp9x+5yxp3aZNk5Xy9w8/lNtvvUmm/PSWvH9fydJSYz/84AMydvzVlQzDew0J0FwbgmQYBBBAAIGKBFwISSvt4/w7ST/Z8olccdklsvQPS7IukVdhqH/HqN7lmft19f7fPPdrmTb11szl9mcMHuiFnmpXqd6JqsJNfzi7bt06Gdj/BMm3k7S5YxOSVvTxKPhm+rhwXBkVAQSiEyAkjc6aIzkm4EJImq+kpYSkC577taz76CMZ9sML5M3XV8rH69ZJv5MGlB2SqtD1lhsny8hRY6RDh46BVhwhaSCmyF5Ecx0ZNQdCAAEEEGhGwIWQtNI+TvVdarfogvnPSU27drJ85Vty+aiR3n+rP4NPO927NN4fpvpD0tPPPCvr/b967rcy9DtneyHpYb2PyPzdwb0OkU6dOsvi3y/KnHLuTtIHH3lcpk29JfCxCUnD+fjTx4XjyqgIIBCdACFpdNYcyTEBQtKdBW/unqQqGB0/drTMfeKpTKiZu2v0vnvulv32/4r86pfz5P01a2TLls0Fd53Oumu6PPn4o95xzxs+QgacMkhGXjDce4/6c1zfE+SqayfL+d//jhfOtmzZUq6cMFFWvPKyjB47ztvVekCPA73Qlj/xCNBcx+POURFAAAEEsgUISYv3cawZBHIF6ONYEwggkHYBQtK0V5DzT6wAIWmw5loFpWMu+e9M8Ll+/fqsS+t1SDr7nrtk5uw5XpiqwtCePQ9qsuu0uZ2k+u/6nthfVr/7TiYI1TtJa+vq8o6Z2AVm6YnRXFtaWKaFAAIIpEyAkDRYH5eysnK6IQvQx4UMzPAIIBC6ACFp6MQcwFUBQtLSmmt96b3a/em//6gOSRfMfzZzT1L92k+3furtHFX3MVW7UWtr67Iut/ff81SdjX7d0iWLZerNN3o7Sy+8+DJvt+n2xu1ZO1pdXbdxz5vmOu4KcHwEEEAAASVASFpaH8eqQUAJ0MexDhBAIO0ChKRpryDnn1gBQtLizbUKQFVQeeDBvSRfSFrVsqXcOPlaOb7v18Ufkja3k1S9/tvnDvXGVLtUVyx/2ds1mm+XqTqmutS+urq1nDJoiMycfnvBh0cldqFZdmI015YVlOkggAACKRUgJC3ex6W0tJx2iAL0cSHiMjQCCEQiQEgaCTMHcVGAkLR4c60uddf3DNW7PPXl9GqHqLpnaI8DD5Jvnnl21j1JVbA66Yab8y4rfV9SdU/Sc4eel3X/0YMPOVSOOuZYuf9ns7z3qmPeNu1OefaZp72n26vQdOlLiwuO7eI6jnrONNdRi3M8BBBAAIF8AoSkzfdxDZ99lumxtJ/q226/c5b3i+rm/vDQTHs/c/Rx9taWmSHgigAhqSuVZp6RCxCSFg9JIy8KB0y8AM114kvECSKAAAJOCBCSBuvjVFh60QXDZeqMmZmHcBZbIISkxYTS+/f0cemtHWeOAAI7BQhJWQkIhCRASBqsuQ6Jn2FTKkBzndLCcdoIIICAZQKEpMH6uNyQ1H+VkBpBXf1z1bWTs67suXLCRO92R6PHjpPrrhkvB/Q4MPNATcuWkXPToY9zruRMGAHrBAhJrSspE0qKACFpsOY6KfXiPJIhQHOdjDpwFggggIDrAoSkwfq45naS6vvB9z2xv6x+951MEKp3ktbW1UnPngdJv5MGuL7crJk/fZw1pWQiCDgrQEjqbOmZeNgChKTBmuuw68D46RKguU5XvThbBBBAwFYBQtJgfVxuSKqCUbU7dOlLS7wB9D3nly5ZLFNvvtHbWXrhxZd596Tf3rhd5j7xVODL9G1dazbNiz7OpmoyFwTcFCAkdbPuzDoCAULSYM11BKXgECkSoLlOUbE4VQQQQMBiAULSYH1cbkj65usrZcXyl71do3on6chRYzJBqHpIprrUvrq6tZwyaIjMnH6797AnFabyJ/0C9HHpryEzQMB1AUJS11cA8w9NgJA0WHMdWgEYOJUCNNepLBsnjQACCFgnQEgarI/LDUn9T71XT7s/+JBD5ahjjpX7fzbLG1CFobdNu1OefeZpGTv+alGh6dKXFsukG262bg25OCH6OBerzpwRsEuAkNSuejKbBAkQkgZrrhNUMk4lAQI01wkoAqeAAAIIICCEpPRxfAxKF6CPK92MdyCAQLIECEmTVQ/OxiIBQtKdxTxojxo5q0+9RZVlKmEKbNjaKPt2bit7tK8O8zCMjQACCCCAQLMChKSEpHxEShcgJC3djHcggECyBAhJk1UPzsYiAVdD0lfe2yxvrP1Evtixw6tm1/bVXlDKHwSCCtTXVkttm6qgL+d1CCCAAAIIGBcgJCUkNb6oHBiQkNSBIjNFBCwXICS1vMBMLz4BV0PS+MQ5MgIIIIAAAgggYEaAkJSQ1MxKcmsUQlK36s1sEbBRgJDUxqoyp0QIEJImogycBAIIIIAAAgggULIAISkhacmLhjcIISmLAAEE0i5ASJr2CnL+iRUgJE1saTgxBBBAAAEEEECgWQFCUkJSPiKlCxCSlm7GOxBAIFkChKTJqgdnY5EAIalFxWQqCCCAAAIIIOCUACEpIalTC97QZAlJDUEyDAIIxCZASBobPQe2XYCQ1PYKMz8EEEAAAQQQsFWAkHRnZQ/p3k6+99XdbS0z8zIs8PHG7dKtY2vZo3214ZEZDgEEEIhGgJA0GmeO4qAAIamDRWfKCCCAAAIIIGCFgKsh6dOvfiyLVm3M1LDH7m3l2P12taKmTCIagX26tJHO7VpFczCOggACCBgWICQ1DMpwCGgBQlLWAgIIIIAAAgggkE4BV0PSdFaLs0YAAQQQQMCMACGpGUdGQaCJACEpiwIBBBBAAAEEEEinACFpOuvGWSOAAAIIIFCJACFpJXq8F4FmBAhJWR4IIIAAAggggEA6BQhJ01k3zhoBBBBAAIFKBAhJK9HjvQgQkrIGEEAAAQQQQAAB6wQISa0rKRNCAAEEEECgqAAhaVEiXoBAeQLsJC3PjXchgAACCCCAAAJxCxCSxl0Bjo8AAggggED0AoSk0ZtzREcECEkdKTTTRAABBBBAAAHrBAhJrSspE0IAAQQQQKCoACFpUSJegEB5AoSk5bnxLgQQQAABBBBAIG4BQtK4K8DxEUAAAQQQiF6AkDR6c47oiAAhqSOFZpoIIIAAAgggYJ0AIal1JWVCCCCAAAIIFBUgJC1KxAsQKE+AkLQ8N96FAAIIIIAAAgjELUBIGncFOD4CCCCAAALRCxCSRm/OER0RICR1pNBMEwEEEEAAAQSsEyAkta6kTAgBBBBAAIGiAoSkRYl4AQLlCRCSlufGuxBAAAEEEEAAgbgFCEnjrgDHRwABBBBAIHoBQtLozTmiIwKEpI4UmmkigAACCCCAgHUChKTWlZQJIYAAAgggUFSAkLQoES9AoDwBQtLy3HgXAggggAACCCAQtwAhadwV4PgIIIAAAghEL0BIGr05R3REgJDUkUIzTQQQQAABBBCwToCQ1LqSMiEEEEAAAQSKChCSFiXiBQiUJ0BIWp4b70IAAQQQQAABBOIWICSNuwIcHwEEEEAAgegFCEmjN+eIjggQkjpSaKaJAAIIIIAAAtYJEJJaV1ImhAACCCCAQFEBQtKiRLwAgfIECEnLc+NdCCCAAAIIIIBA3AKEpHFXgOMjgAACCCAQvQAhafTmHNERAUJSRwrNNBFAAAEEEEDAOgFCUutKyoQQQAABBBAoKkBIWpSIFyBQngAhaXluvAsBBBBAAAEEEIhbgJA07gpwfAQQQAABBKIXICSN3pwjOiJASOpIoZkmAggggAACCFgnQEhqXUmZEAIIIIAAAkUFCEmLEvECBMoTICQtz413IYAAAggggAACcQsQksZdAY6PAAIIIIBA9AKEpNGbc0RHBAhJHSk000QAAQQQQAAB6wQISa0rKRNCAAEEEECgqAAhaVEiXoBAeQKEpOW58S4EEEAAAQQQQCBuAULSuCvA8RFAAAEEEIhegJA0enOO6IgAIakjhWaaCCCAAAIIIGCdACGpdSVlQggggAACCBQVICQtSsQLEChPgJC0PDfehQACCCCAAAIIxC1ASBp3BTg+AggggAAC0QsQkkZvzhEdESAkdaTQTBMBBBBAAAEErBMgJLWupEwIAQQQQACBogKEpEWJeAEC5QkQkpbnxrsQQAABBBBAAIG4BQhJ464Ax0cAAQQQQCB6AULS6M05oiMChKSOFJppIoAAAggggIB1Aq6GpE+/+rEsWrUxU88eu7eVY/fb1br6MqHwBPbp0kY6t2sV3gEYGQEEEAhRgJA0RFyGdluAkNTt+jN7BBBAAAEEEEivgKsh6fSFa2XZ6k2Zwh3SvZ1876u7p7eQnHmkAh9v3C7dOraWPdpXR3pcDoYAAgiYEiAkNSXJOAjkCBCSsiQQQAABBBBAAIF0ChCS7qxb773rZMTxXdNZRM46coH312+T3eoISSOH54AIIGBMgJDUGCUDIZAtQEjKikAAAQQQQAABBNIpQEhKSJrOlRvvWROSxuvP0RFAoHIBQtLKDRkBgbwChKQsDAQQQAABBBBAIJ0ChKSEpOlcufGeNSFpvP4cHQEEKhcgJK3ckBEQICRlDSCAAAIIIIAAAhYJEJISklq0nCObCiFpZNQcCAEEQhIgJA0JlmERcHUn6SvvbZY31n4iX+zY4S2Cru2r5aA9algQCAQWqK+tlto2VYFfzwsRQAABBBAwLUBISkhqek25MB4hqQtVZo4I2C1ASGp3fZldjAKuhqS5T0VVAelZfepjrASHTpPAhq2Nsm/ntjwVNU1F41wRQAABCwUISQlJLVzWoU+JkDR0Yg6AAAIhCxCShgzM8O4KEJLSXLu7+sufOc11+Xa8EwEEEEDAnAAhKX2cudXkzkj0ce7UmpkiYKsAIamtlWVesQsQktJcx74IU3gCNNcpLBqnjAACCFgoQEhavI9b+tISGTSgX6b6g087XR56bF6T1fDemjUysP8J8sgTT0rnLvWZ/9/nqKObvPazbdvk6N69ZNKUn8pZ53y76MrSr1/7wQcye87cQO/Rg1by3qInFvILSnUK+XQyw9PHRSXNcRBAICwBQtKwZBnXeQFC0uLNtfOLBIAmAjTXLAoEEEAAgSQIEJIW7+NUSHrG4IEy//kXJF/gqesYZkjqP4dehxxaUsAa9PyTsB5zz4GQNIlV4ZwQQMAGAUJSG6rIHBIpQEhavLlOZOE4qVgFCElj5efgCCCAAAL/ESAkLd7H5QsZ1dfOPmOIvPbWKqmrrfNCy2Hnj5DZ98wquJO0sbFRhn33HFkw/zk5oEdP+XjdOrlt2gzp1r27jB19qXTq1FkW/35RZm3WtGvnjf/Jlk+k33HHyoYN/26ybnN3tV4z4Scyc/o073WH9z5CZt57vwwe0N97b3V1dSboVefvP6Y+1m/nPyeXXvRj7/36a++sWpX3tV261Iv/eOpcLh41JvPazZs3ecdrW1MjDz84p8m46v2556HO+ZkFz8uFP/xBE6cgO26j+mDTx0UlzXEQQCAsAULSsGQZ13kBQtLizbXziwSAJgI01ywKBBBAAIEkCBCSFu/jci+3H3fVRDmxX/+SQ1J/sKqCR3UJv7p0XoWk+v/rIDB3B2WQnaQqiBw3dkxWcDv0vOHeuebuhNVzUsdX4aYKedVrx1090QPxH99/fv7X5jP4xoCB8vP7Zxe8JUC+eem5H3n0MV4Y/M2zviW/ePxRbx5+J0LSJHzH4BwQQMAWAUJSWyrJPBInQEhavLlOXNE4odgFCEljLwEngAACCCAgIoSkxfs4UztJVYg5+567vd2VLVq0yFwyr0JIHWI2NDRk3f9UBbIquAwSkqpdnUteXOSN36q62tu1enjvPgVDUr0TtkOHjlmv9d9/NTcQ9r92z732yuwO1R+mY776NXltxStNbk2QL2jW88rdkdut+55eSJvrREjKtywEEEDAnAAhqTlLRkIgS4CQtHhzzZJBIFeAkJQ1gQACCCCQBAFC0uJ9XKGQNDfYvOraSc1ebu/f6Zm7k1SP9dSTv5D3Vv/V24np390ZJCTNt5NUPRjKH8Lqe6oW2km6ecvmJsdXO0b1bs9CO0nVpfPqT6H7n6oAt9C88oWkb77xOjtJk/ANgnNAAAFrBQhJrS0tE4tbgJC0eHOtbuTvv5eUut+SvkdTsfr5L83SDah6j//hAM09RKDY+Orv/ffIUv9d6lNTgxyD12QLEJKyIhBAAAEEkiBASFq8j8sX/Pl7p4N7HeLdT/SEfv0C35NUv2f4iB9lhZh6J6m6f6h6zcBTBzfZSar6Pn0vUP89SXP7Of13zYW86hivvbrCu3+p6k1XvvaqF4j6j68v1899rbrXqP+epOo910yaLNdPurbgTtJ888oNSa/+n8nyq6fmefck9TuxkzQJ3zE4BwQQsEWAkNSWSjKPxAkQkhZvrnOfdqoC0wtHXpK571NzRY0iJPXvPFBBbJAniQZ5jenFGscxTc9Bj0dIGpYs4yKAAAIIlCJASFq8jyvFMy2vLdRf5jv/Ul6blvlXep70cZUK8n4EEIhbgJA07gpwfGsFCEmLN9f+kPSw3kd4932qqqpq8gTQI448Subcd683oP83+uoSLP3be/+TTgf2P8F7gqq6NEs/ydS/a8D/1FI1nh5fj6F3puonjqr7Tl0xbkLmyavqPNR4pwwakvVE0uUr35LLR430fsOvX/PQY/OafcKpelproXNo7smo+n3+J536j5nWDxbNdVorx3kjgAACdgkQkhbv4+yq+M7ZlBJ8lvLGsuOGAAAgAElEQVRaG63yzYk+zpVKM08E7BUgJLW3tswsZgFC0uLNdb6dpLdNm5H1NNOtWz8t+ETSfPeBOnfoeaJC0ksuGy033TAl60mmufef0pduqcvo9ZND1fH9ly3poFJdBvXUr38j/33BcFHj+F/j38mp70mlX+NvoOtq67z7aKknnD4690HvkqtC56Duk5V7mZX/yaj+8809ZsxLv6LD01xXxMebEUAAAQQMCRCSFu/jDFEzjEUC9HEWFZOpIOCoACGpo4Vn2uELEJIWb65z70ma7x5RajdooSeS5nv6qA5JB5w8UB5+6OdZhc59EuknWz7xAlW167TXIYdmnqaae28nfS+rhobtsurPb2dC0nxPJB19xZVZ4+jdqP4TUU841TfeL3QOKhy+9KIfZ52//306cFVhLCFp+J9njoAAAggg4JYAIWnxPs6tFcFsgwgQkgZR4jUIIJBkAULSJFeHc0u1ACFp8ea60EOW/DfSf/utPzbZSap3hAbdSep/sJN/Z2exkHTK/0z0Akh9K4DckDTfE0lzQ9J8l2IFOQf/TlL/k1Fzd5cSkqb62wQnjwACCCCQUAFC0uJ9XEJLx2nFKEBIGiM+h0YAASMChKRGGBkEgaYCLoSkj/5utRx9cBf5rz3rMgDTF66VZas3Zf679951MuL4rnmXSJCQVAeUuff5VEFj7r1F1eXr69aty+wO9d+TVF0ury9v10FjsZDUv9NV36902tRbvfucqvD04lFjmjzpdNzVE5s8WTXfE071rQCaO4fm3uffSap2vuZ7mmsaP5c012msGueMAAII2CfgQkhaaR+Xr+rcp9O+z0IpM6KPK0WL1yKAQBIFCEmTWBXOyQoBF0LSy+9YLiv/sl6OO2w3GTboK15YWkpIakWhmYRRAZpro5wMhgACCCBQpoALIWkYfVzQkNR/P/fc2xwFLZmJMYIei9cFE6CPC+bEqxBAILkChKTJrQ1nlnIBHZI+PKlvymdS+PSvf+ANeXvNhswLVFjaqkut/Hl9Q+Zrze0ktRaGiZUtQHNdNh1vRAABBBAwKKBD0rn0cQWvCPLfd11fcfPOqlVyxuCBcnCvQ+S1V1eI/rq6cqbfccfKhg3/lit+MkH++Obr4r9KSF2d479CSJdSv1/fesh/lY2/3Pq+9gaXAEOVIUAfVwYab0EAgUQJEJImqhycjE0CMx5/W55e/IF07dTWpmllzWX9pgZp2P551tfatGkptft0llZtW3lfJyS1tvyhTIzmOhRWBkUAAQQQKFFg2R//KVfNWiG7O9bHtautlpq9OknL1i0D93H+HZ3qnur57hm/5157yYL5z8pDj83zxs3dBaofhjl7zlzRO0vzvUbfMkmFpuwkLXFRR/By+rgIkDkEAgiEKkBIGiovg7sscPe8P8n/z96dx1lR3Xkf/0HDBdruYTcCmkQMuwYkCnEQFSJBAY0a1wchKCZGVASFsAgMQlBRGAjKpiiI4BY1BoUw+jg+RDAMAooaExECKjGRZDposwkoz+scc27q3r7ddbdaTtWn/3lGqDrL+3c6r/N8OVX19JoP5eX7vh9ZBvOYlppg80b15bLvfUM+PFxbNn1YmZwzIWlky+/JxNhce8JKowgggAACOQq8ve0fctt9G+XFX/TJ8U57Lnfu41o1L5WBfVvLH/d+Ia/vzG4fZ4JNM+Mx4yfK2b16iwkyGzVqLIOvukw6d+kqVw4clDxJqoJQdfLz9C6dRH2AUoWizo92Hjp0SAetznbVO9/VydVFC+frd8w3KC0lJA3hUmMfF8KiMCQEEMhJgJA0Jy4uRiB7gbiEpH/fc1Bvqs/t1kJKatfK6Z2kR44ckTsmjNUb4zZt28ms+xdIvfr1qyD/5eOPZda9d8vUu+7J+PfZV6Xqlart5UsXy6ixtxfSDPcWSYDNdZEgaQYBBBBAoCCBuISkhezj1KPvH+z4k6jQUwWeAwcN0SFpppOkKuRUPybofOb5VXLOv3fLGJKqD2+mt6vud77vVD2+v+WNzTJh3OhkGwUVnJuLIsA+riiMNIIAAgEKEJIGiE/X0RaIQ0j6zvY90uHEhjocNT+5fLhp9crnZfcnn8jga6+Td97aIn/bvVt6nVv1xEa2IakKXe+5c4oMGz5S1OmFbH4ISbNR8u8aNtf+WdMTAggggED1AnEISQvdx5mTpIlEQr+DtO/5/XVI6ny3aOcup+qTn9OmTpZ5c2ZrcPNIvXm/qDpVqt5Jqt5lqq41J0md7aqQVO3z1MlU9S5T867S2TPv1e3yTtJw/DazjwtHHRgFAgjkL0BImr8ddyJQo0AcQtJMALmEpCoYHTtqhCx76tlkqJkeiD60cL6c2Pok+fWvnpYPd+6UvXsrqz11umDuHHnmycf1sAYNGSp9zusnw64bou9RPz16niXjJ02Ra66+QoezderUkdHjJsrmTa/LiFFj9KnWNm3b69CWn2AE2FwH406vCCCAAAKpAnEISQvdx7FmEEgXYB/HmkAAAdsFCEltryDjD60AIelXpXF7J6kKSkfe9NNk8FlRUZHyaL0JSRctnCvzFi3RYaoKQ9u161Dl1GlNJ0nN3/U8u7fs2L4tGYSak6Rl5eUZ2wztAovowNhcR7SwTAsBBBCwTICQNLt9nGVlZbgeC7CP8xiY5hFAwHMBQlLPiekgrgKEpLltrs2j9+r0p/P9oyYkVV9ENe8kNdfuP7BfnxxV7zFVp1HLyspTHrd3vvNUjcZct37dWpk5/U59svT6G2/Rp00PHzmccqI1rus26HmzuQ66AvSPAAIIIKAECElz28exahBQAuzjWAcIIGC7ACGp7RVk/KEVICR131yrAFQFle07dpJMIWlJnTpy55RJcmbPc8QZktZ0klRdf/mVA3Wb6pTq5o2v61OjmU6Zqj7Vo/aJRD05r98AmTdnVrUfjwrtQovYwNhcR6ygTAcBBBCwVICQ1H0fZ2lpGbaHAuzjPMSlaQQQ8EWAkNQXZjqJowAhqfvmWj3qbt4Zak55msfp1QlR9c7Qtu07yA8uvjTlnaQqWJ08bXrGZWXeS6reSXrlwEEp7x/tePIpclq37vLwAwv0varPGbPvlxdWPKe/bq9C0/Wvra227TiuY7/nzObab3H6QwABBBDIJEBI6r6PY+UgkC7APo41gQACtgsQktpeQcYfWgFCUjbXoV2cIR4Ym+sQF4ehIYAAAjESICSteR936PPPk/8QbZaF+sftWfcv0E/z1PRj3gev/oGan2gJsI+LVj2ZDQJxFCAkjWPVmbMvAoSkhKS+LLSIdcLmOmIFZToIIICApQKEpNnt41RYesN1Q2TmffP0xzWz+SEkzUbJzmvYx9lZN0aNAAL/EiAkZTUg4JEAIWl2m2uP+GnWUgE215YWjmEjgAACERMgJM1uH5cekjpfpaRaUK9IGj9pSsrrj0aPm6jfCT9i1Bi5Y8JYadO2vX5/PD/2C7CPs7+GzACBuAsQksZ9BTB/zwQISbPbXHtWABq2UoDNtZVlY9AIIIBA5AQISbPbx9V0ktR8NLPn2b1lx/ZtySDUnCQtKy+Xdu06SK9z+0Ru/cR1Quzj4lp55o1AdAQISaNTS2YSMgFC0uw21yErG8MJWIDNdcAFoHsEEEAAAS1ASJrdPi49JFXBqDoduv61dboB82HO9evWyszpd+qTpdffeIv+cOfhI4dl2VPPZv2YPksz/ALs48JfI0aIAAI1CxCSskIQ8EiAkDS7zbVH/DRrqQCba0sLx7ARQACBiAkQkma3j0sPSd95a4ts3vi6PjVqTpIOGz4yGYSuXvm8ftQ+kagn5/UbIPPmzNIfe1JhKj/2C7CPs7+GzACBuAsQksZ9BTB/zwQISbPbXHtWABq2UoDNtZVlY9AIIIBA5AQISbPbx6WHpM6v3quv3Xc8+RQ5rVt3efiBBbpBFYbOmH2/vLDiOVFft1eh6frX1srkadMjt4biOCH2cXGsOnNGIFoChKTRqiezCZEAIWl2m+sQlYyhhECAzXUIisAQEEAAAQR43P6fa6DL18tl6JnHsSIQyEqAfVxWTFyEAAIhFiAkDXFxGJrdAnENSee+8mfZsONTqV2rlnx59Ki0bl4q53ZobHcxGb1vAke+PCptv1YqLRomfOuTjhBAAAEEEEgX4CTpVyKEpPxu5CJASJqLFtcigEAYBQhJw1gVxhQJgbiGpJUHv5DPDhyRo/+sYv06taWsfkkkasok/BGoW1JLSmrX8qczekEAAQQQQCCDACEpISm/GLkLEJLmbsYdCCAQLgFC0nDVg9FESCCuIWmESshUEEAAAQQQQCCmAoSkhKQxXfoFTZuQtCA+bkYAgRAIEJKGoAgMIZoChKTRrCuzQgABBBBAAIHoCxCSEpJGf5UXf4aEpMU3pUUEEPBXgJDUX296i5EAIWmMis1UEUAAAQQQQCBSAoSkhKSRWtA+TYaQ1CdoukEAAc8ECEk9o6XhuAsQksZ9BTB/BBBAAAEEELBVgJCUkNTWtRvkuAlJg9SnbwQQKIYAIWkxFGkDgQwChKQsCwQQQAABBBBAwE6BuIak9/33Ltm4s1JKaot8eVTkpOYN5MIuTe0sIqP2XWDv519I62al0qJhwve+6RABBBAohgAhaTEUaQMBQlLWAAIIIIAAAgggEBmBuIak7/11v7z3yf5kHZuV1ZUTmzWITF2ZiPcCjRrUkQaJ2t53RA8IIICABwKEpB6g0iQCSoCTpKwDBBBAAAEEEEDAToG4hqR2VotRI4AAAgggUBwBQtLiONIKAlUECElZFAgggAACCCCAgJ0ChKR21o1RI4AAAgggUIgAIWkhetyLQA0ChKQsDwQQQAABBBBAwE4BQlI768aoEUAAAQQQKESAkLQQPe5FgJCUNYAAAggggAACCEROgJA0ciVlQggggAACCLgKEJK6EnEBAvkJcJI0PzfuQgABBBBAAAEEghYgJA26AvSPAAIIIICA/wKEpP6b02NMBAhJY1JopokAAggggAACkRMgJI1cSZkQAggggAACrgKEpK5EXIBAfgKEpPm5cRcCCCCAAAIIIBC0ACFp0BWgfwQQQAABBPwXICT135weYyJASBqTQjNNBBBAAAEEEIicACFp5ErKhBBAAAEEEHAVICR1JeICBPITICTNz427EEAAAQQQQACBoAUISYOuAP0jgAACCCDgvwAhqf/m9BgTAULSmBSaaSKAAAIIIIBA5AQISSNXUiaEAAIIIICAqwAhqSsRFyCQnwAhaX5u3IUAAggggAACCAQtQEgadAXoHwEEEEAAAf8FCEn9N6fHmAgQksak0EwTAQQQQAABBCInQEgauZIyIQQQQAABBFwFCEldibgAgfwECEnzc+MuBBBAAAEEEEAgaAFC0qArQP8IIIAAAgj4L0BI6r85PcZEgJA0JoVmmggggAACCCAQOQFC0siVlAkhgAACCCDgKkBI6krEBQjkJ0BImp8bdyGAAAIIIIAAAkELEJIGXQH6RwABBBBAwH8BQlL/zekxJgKEpDEpNNNEAAEEEEAAgcgJEJJGrqRMCAEEEEAAAVcBQlJXIi5AID8BQtL83LgLAQQQQAABBBAIWoCQNOgK0D8CCCCAAAL+CxCS+m9OjzERICSNSaGZJgIIIIAAAghEToCQNHIlZUIIIIAAAgi4ChCSuhJxAQL5CRCS5ufGXQgggAACCCCAQNAChKRBV4D+EUAAAQQQ8F+AkNR/c3qMiQAhaUwKzTQRQAABBBBAIHIChKSRKykTQgABBBBAwFWAkNSViAsQyE+AkDQ/N+5CAAEEEEAAAQSCFiAkDboC9I8AAggggID/AoSk/pvTY0wECEljUmimiQACCCCAAAKREyAkjVxJmRACCCCAAAKuAoSkrkRcgEB+AoSk+blxFwIIIIAAAgggELQAIWnQFaB/BBBAAAEE/BcgJPXfnB5jIkBIGpNCM00EEEAAAQQQiJwAIWnkSsqEEEAAAQQQcBUgJHUl4gIE8hMgJM3PjbsQQAABBBBAAIGgBQhJg64A/SOAAAIIIOC/ACGp/+b0GBMBQtKYFJppIoAAAggggEDkBAhJI1dSJoQAAggggICrACGpKxEXIJCfACFpfm7chQACCCCAAAIIBC0Q15C08uAX8umBI0n++nVqS1n9kqDLQf8WCdQtqSUltWtZNGKGigACCPxLgJCU1YCARwKEpB7B0iwCCCCAAAIIIOCxQFxD0rmv/Fk27PhUateqJV8ePSqtm5fKuR0ae6xN81EROPLlUWn7tVJp0TARlSkxDwQQiJkAIWnMCs50/RMgJPXPmp4QQAABBBBAAIFiCsQ1JJ3z8i7ZsOOzJGWXr5fL0DOPKyYtbUVY4MOKg3JseT1C0gjXmKkhEHUBQtKoV5j5BSZASBoYPR0jgAACCCCAAAIFCRCSfsVHSFrQMordzYSksSs5E0YgcgKEpJErKRMKiwAhaVgqwTgQQAABBBBAAIHcBAhJCUlzWzFcrQQISVkHCCBguwAhqe0VZPyhFSAkDW1pGBgCCCCAAAIIIFCjACEpISm/IrkLEJLmbsYdCCAQLgFC0nDVg9FESICQNELFZCoIIIAAAgggECsBQlJC0lgt+CJNlpC0SJA0gwACgQkQkgZGT8dRFyAkjXqFmR8CCCCAAAIIRFWAkJSQNKpr28t5EZJ6qUvbCCDghwAhqR/K9BFLAULSWJadSSOAAAIIIIBABAQISQlJI7CMfZ8CIanv5HSIAAJFFiAkLTIozSFgBAhJWQsIIIAAAggggICdAoSk7iHp+tfWSb8+vZIF7n/BhXLj8JFyUf++suqlV6TraadnVfwPdu6Uvr3Pkseeeibre7JqOIeLPj94UE7v0kl2ffSRLFqyTC657PIc7s7vUuWXq1WmnlQ7l140QN58d6s0a9Y8v8EU6S5C0iJB0gwCCAQmQEgaGD0dR12AkDTqFWZ+CCCAAAIIIBBVAULS7ELSYoR8YQhJixVYBvH7QEgahDp9IoBAVAUISaNaWeYVuAAhaeAlYAAIIIAAAggggEBeAoSk+YWkJvC86ZYR8sTyZdKkSVNZ++oa6dzlVH269Nmnn5Kbb/iJbrz0mGP06cd9e/dVOUmqgr9RI25O3m+u/a9VK6vcv23r1ozXqlOVE8b9TObNma37MyddTbuVlZ/pMe3evVt69egue/b8QxKJRPIUrPNeNf6Jd0yVSePH6jGZexuUlopzrObPp02dnOy37/n9pVYtkZKSEnn0iadl+dIlsmjhfJn34MNy8YDzkydonf1Vd48xVPer/9v0r8Lqjp1Oljff2KxdN255V24dPkw6d+kqY26fmOzT3JPXL0UWN3GSNAskLkEAgVALEJKGujwMzmYBQlKbq8fYEUAAAQQQQCDOAoSk2YWkzsftx4yfKFcOHKQDTxWSqkBRPbr+ndO76RByxuz7ko+xm8fbJ0+9S/99+uP25lF+db8KN9Wj8AMHDdGBn/px3t+yVSv92H/6tWf36p18DL28rFy38b0+feWRhxdVeaQ+/SSpCjLHjBqpQ1xzb8tWx8uG9b/LeK/pXz2m7zzZ6bz3nbffSgkvjZV6zcChQ4eqjFX1p+a5YvVLOhj+37//XRYve1xmz7xXj8lYVGd1/AknJOeQfo9Xv9uEpF7J0i4CCPglQEjqlzT9xE4griHppg8q5e1d++TLo0d1zY9rmJAOLUpjV38mnL9A87KElNUvyb8B7kQAAQQQQKBAAULS7ELS9MftnSdJ7542NSVkVIGoCTRNeZzBqvOdpM6gsVGjxjL4qsv0qUgVfKYHs84w1HmtCgnNqVXTX7fvniFvbt5U5Z2p6SGpOtW57rdr9HV1Ewndf0VFRVb3qoA1vd8fXn6FvPziizL17ntk9ozpsvChR6Rps+bJcPgP7/4+4z2vrlkjDy9dLgvmzpFmzY+V7mf8u/xm5fMyfMRtyfe3Vmc14rbROhgec/ukZJ/Zvic2318fQtJ85bgPAQTCIkBIGpZKMI7ICcQ1JJ3z8i7ZsOOzZD1VQHpJ12BfIh+5xRXhCe05cES+2bSBtGiYiPAsmRoCCCCAQNgFCEm9CUk3b94oH+z4kz6NaU6HOk9UmhCvutORlXsrq9xvgtOaTpKaDxpV9+7RbE6SqlOojy9b6hqwZnpH6JEjR3TQunrVyoyvGXCeJDVjNfcoExU+Dxz0I3nowQX6pOor6/4n+ZGmmk7dmkf4zesKvP6wEyFp2P+XjfEhgICbACGpmxB/j0CeAoSk7pvrPGm5LcICbK4jXFymhgACCFgkQEjqvo/LFDhme5JUvftTvUNTvXuzupDU+Z5N807TLW++oU+SOu9XIWmma9X7Op3v+VT3TJg8RX4+eZJr0OkMNZWEeZ9ppg9VZXJI71edSDWnRVVb6t2k6R+squke52sLevTsqe83P+nvbzVW5n2lysv06fWvIPs4r4VpHwEEvBYgJPVamPZjK0BI6r65ju3iYOLVCrC5ZnEggAACCIRBgJA02H1cLl9sz+XaMKwtP8eQHsR63Tf7OK+FaR8BBLwWICT1Wpj2YytASBrs5jq2C8/yibO5tryADB8BBBCIiAAhabD7uFyCz1yujcjyzHoaznerqpOlXv+wj/NamPYRQMBrAUJSr4VpP7YChKTBbq5ju/Asnziba8sLyPARQACBiAgQkrKPi8hS9nUa7ON85aYzBBDwQICQ1ANUmkRACRCSsrnmNyF3ATbXuZtxBwIIIIBA8QUISdnHFX9VRb9F9nHRrzEzRCDqAoSkUa8w8wtMgJCUzXVgi8/ijtlcW1w8ho4AAghESICQlH1chJazb1NhH+cbNR0hgIBHAoSkHsHSLAKEpGyu+S3IXYDNde5m3IEAAgggUHwBQlL2ccVfVdFvkX1c9GvMDBGIugAhadQrzPwCEyAkdd9cHzlyRAZfdZmsXrVSX7xoyTK55LLL866ZenH/Rf37yqqXXpFOJ58ip3fpJLs++kh+dO118viypfrPu552umv76iX38+bMTo7H2W429zs7UPf269Mr+UeZ5ph+zZjxE2XM7ROlug8RqC+V9urRXWbMvi8vr0Lm44pX4AVsrgsE5HYEEEAAgaIIEJK67+OKAu1opKb9id9faU/fy1160QB5892t0qxZ82qn/fnBg3rvOXnqXdKyVavknjTXvWOxXLPZgxarL9MO+7hii9IeAgj4LUBI6rc4/cVGgJDUfXO9fOkSGTNqpOumM59Fk28QqDa4Z3bvKt89o4fs2fMPefSJp/PpXt9jQuDOXbrKbWPG6UC4pKQkpc30wNNsaFWYqjbY2WzKsxmgc+NeSBCdTV+FXMPmuhA97kUAAQQQKJYAIan7Pq5Y1tm04wxJzT+EqzDSbU9TjP1Pdf9onT7uYvRl2iy0rWz2oNm453oN+7hcxbgeAQTCJkBIGraKMJ7ICBCSum+uVUh68w0/EXNyUt2hNqKjRtwsTZo0lbWvrpHSY45JhqjmhKe6rv8FF+qw0fln4ydNlkULF8i0u++V0SOH65AzkUjI3IUPye1jR8tjTz2jT5I670k/2an6Hzf6Vpn34MNy8YDz9T1NmzWXvr3P0v/3oUOHUsbXucupcup3TpMlDz2YMlazkFVf6u/69b9AVjz3bJXTrOlBsdkUDxw0RM7u1VufQujY6WR5843Nyfb37d2XcpLUzWX+osXy62efTp7YbdO2nXz66aey9LEnZfbMe5LBrRrLooXz9RinTZ2sT9Ma65/fPUP3qUyd9Sr2Lyyb62KL0h4CCCCAQD4ChKTu+zjzD71mb6D2Lfnu4dR+7Dund9P7rT7f7yvLH31ED8DsA9XeR/2d2buYp5D6nt9fatUSUf8grZ7Cce5l6iYSKU8sqb3jjcNHpozRrA3nflP9mXNvpZ5I+uWTj8v6TW9Jvz7niNr7mX9Edz4VpfZXf9u9Wz/pY+aSvnesrPwsuW907mfT+3Su2Ux7XjWGiXdMlUnjx+o9s2pX7d8alJYmb3Xbg+bze+F2D/s4NyH+HgEEwi5ASBr2CjE+awUISd03184NoQoz1eZOhZDq8XS1WVabQvXYkgkMzanK8rJy/eff69NXb1rN40/OUwaqHfPofXrIWd3pTOe/uo+4bXSy7ysHDkoJSU27zrGqzXCmR+BNEGw239u2btUhrNnIqg3sut+uSf63GYM6cao28pks1HhMX87TptW5KGfniQTnxv0P7/5en+bduOVduXX4MP3/yVD/n5x065atjpfmzZsXdLI2m19mNtfZKHENAggggIDXAoSk7vs4tcdZveqF5N7A+TRMrns41Vv6I/XV7V3ST5I6/8F59sx7Re2HVGCavv9Rp06dYzSnUNNPbaafHDX/rf7B+/2t76WEkc5r1R7P7NvSQ1Lz55n2bebxfOf+NH1Mzjma/Z7am21Y/7tqX1fltgf14neIfZwXqrSJAAJ+ChCS+qlNX7ESICR131ybBZEeDJpNYqNGjfUJABXcHX/CCfrUafqP+pd0EzhmE5KqUNCclnT+a7vZnJvTkqYf1b7zVKkKRs34zKkGdUog06NfZkNrTh5UVFTIbT8bKyt+9dWJUtW/20nSTBbOkPTAgf2uLjWFpCpAVnOeevc9MnvGdFn40COijNKtf3j5FfLyiy/qk6SFvju2pv8hYHMdq/+ZZLIIIIBAaAUISd33cc6TpOmvCcp1D+cMSW+6ZYQ+IWl+1BMszn+wTt9zmUBxzO2TknsZ8x7QTAFo+j92O/tJP42q9mrOd3uaU53mHufJ1dq1ayffSZoekpo+M+2x1PzUPte5P00ft/Mf1c0JWbWvfHPzpozv3M9mD+rFLx/7OC9UaRMBBPwUICT1U5u+YiVASOq+uZ76HxP1adFvdzk1+b7O6k5POk83mpfmO//1XgWWv1n5vKgTBObRJreTpOqeP/7h96Ie1VI/zo2u2RSrNpyP6+cTkqqTrub/s6AeD3OGjOknGpzvUq3uVG11J0mrczCr+YUAACAASURBVFFzPKfX9zJu3I29GpfztGt1p23TjYr9S83mutiitIcAAgggkI8AIan7Pi49KFSPf1/6gwE1Pg1U016lfYdO+smdli1bSqvjj9ftmCeKagpJ1TjM4/Hpj83XFJI++8wv5YMdf0rpJ/3DmWqvqMLLxQ89IPMfXCw/HnJ1Sijp/Mfumk6SOoPZTHus9D3tljc2y4Rxo/VHoNSJ10wnSdUTVdV9mNR5fXV70Hx+L9zuYR/nJsTfI4BA2AUIScNeIcZnrUAcQtLFL2yTru2aSOc2TZJ1mvPyLtmw47Pkf3f5erkMPfO4jHV0nkBwBnTO93A6T4o63w+lHs9f8ZuX9Ds1TcD365X/JQOvuLTGkDRTKKg27M7TrOY9U2Zj3f2Mf5dX16xJtpvtSVLne6oUgBrzhMlT9OkIZ1BqHocySObv0t/Paix2795d7TtJM7mY1xEYP/NOUvOOVtO/83REurV5L6oaIydJrf2fJQaOAAIIIJClQBxC0kL3cenveDdfdDd7hlz2cGqvYp7QMSdJ1Z5GtaX+MdsZkjrfL2/2LuYfndNPejoDVPNO0vSTpM5+VEjq3L+p/akKR2/48TXJVxP95eOPq7wmSe1F1VjV+0GHDP1xlXeSmj7T341vXjeVaX+q/uFfvR9ejXvxsicyvl/V2a5zaWe7B83y1yHrywhJs6biQgQQCKkAIWlIC8Ow7BeIQ0h66y82ypb3K3RI+qN+rfX/m0tImqnK2X5B1P4Vkv8MTLisPgzg9lXX/HsJ5k4218G40ysCCCCAQKpAHELSYu/jgtzDpb/PlPUcjAD7uGDc6RUBBIonQEhaPEtaQiBFwISk/zn8tMjKzH3mPdm+qzI5PxWSlh9XLtsrv0j+WU0nSQlJc18aJiD9xje/WeUrprm3Fr472FyHryaMCAEEEIijgA5J52yUe2/+TmSnX+x9XJAhafqHMCNbtJBPjH1cyAvE8BBAwFWAkNSViAsQyE9g8Yr3ZdlLO6Tzt/71KHp+LYX3rm27KmXfgcMpAzymLCH1WzaWRGld/ee5hqThnS0j80OAzbUfyvSBAAIIIOAmsPMve2XYvf8j7b/R0O1Sa/++un1cg1aNpW4D9nHWFjbAgbOPCxCfrhFAoCgChKRFYaQRBKoKPLpquyz5zXZ5+b7vR5bHPKalJtiqeakM7Nta/rj3C3l9579OlxKSRrb8nkyMzbUnrDSKAAIIIJCjwF//94A+Sbr8jp453mnP5ezj7KmVLSNlH2dLpRgnAghUJ0BIytpAwCOBuISkf99zUIej53ZrISW1a+X0TlL1Uvk7JowV9XiW+pjQrPsXSL369atURL0gf9a9d8vUu+7J+PeFlFC1vXzpYhk19vZCmuHeIgmwuS4SJM0ggAACCBQkEJeQtJB9XEHA3BxJAfZxkSwrk0IgVgKEpLEqN5P1UyAOIek72/dIhxMb6nDU/OTy4abVK5+X3Z98IoOvvU7eeWuL/E19tf3cPnmHpCp0vefOKTJs+Ehp1KhxVuUmJM2KybeL2Fz7Rk1HCCCAAAI1CMQhJC10H8cCQiBdgH0cawIBBGwXICS1vYKMP7QCcQhJM+HnEpKqYHTsqBGy7Klnk6Fm+qnRhxbOlxNbnyS//tXT8uHOnbJ3b2W1p04XzJ0jzzz5uB7WoCFDpc95/WTYdUP0PeqnR8+zZPykKXLN1VfocLZOnToyetxE2bzpdRkxaow+1dqmbXsd2vITjACb62Dc6RUBBBBAIFUgDiFpofu4fNeMeoLoov599Qcou552er7N5Hzf5wcPyuldOsnkqXfJJZddnvP93OAuwD7O3YgrEEAg3AKEpOGuD6OzWICQ9Kviub2TVAWlI2/6aTL4rKioSHm03oSkixbOlXmLlugwVYWh7dp1qHLqtKaTpObvep7dW3Zs35YMQs1J0rLy8oxtWrwErRw6m2sry8agEUAAgcgJEJJmt48rZuELCTGzuTeba4o5nzi2xT4ujlVnzghES4CQNFr1ZDYhEiAkzW1zbR69V6c/ne8fNSHp6lUvJN9Jaq7df2C/Pjmq3mOqTqOWlZWnPG7vfOepGo25bv26tTJz+p36ZOn1N96iT5sePnI45URriJZSrIbC5jpW5WayCCCAQGgFCEnd93HLly6Rm2/4ib6w9Jhj5M13t8q+vfukV4/usmfPP2TM+Ily5cBBKf895vaJ8sHOndK391ky7e57ZfTI4fra2342Tn7/zluyetVK3V7/Cy6U8/oNqNL+tq1bZdSIm6VJk6ay9tU10rnLqbJi9Uty/bU/Srn30See1u2oveDgqy7Tf6fef69e7TRj9n36JOmEcT+TeXNm59yfOgHboLQ0tGs3yIGxjwtSn74RQKAYAoSkxVCkDQQyCBCSum+uVQCqgsr2HTtJppC0pE4duXPKJDmz5zniDElrOkmqrr/8yoG6TXVKdfPG1/Wp0UynTFWf6lH7RKKe3ojPmzOr2o9Hscj9EWBz7Y8zvSCAAAII1CxASOq+jzOCzhOaBw7s13s2E1KqINX53+oeE5L2+X5fHZCaa6s76en885atWkm/Pr1k0ZJl8p3Tu+kAVoWeKlTN9Ci9erT/0osG6ABXBazmXtWO+fPysvKUe7Ppj8f1M//+sI/jf1kRQMB2AUJS2yvI+EMrQEjqvrlWj7qbd4aaU57mcXp1QlS9M7Rt+w7yg4svTXknqQpWJ0+bnrH25r2k6p2k6vSC8/2jHU8+RU7r1l0efmCBvlf1OWP2/fLCiuf01+1VaLr+tbXVth3axRahgbG5jlAxmQoCCCBgsQAhqfs+TgWQKnQ0P+knR51BpgpD1X+rcDHTSVL1d+lBZ6b2z+7VO2O4WV1IqkLaRQvn6/ef1q5dOxmGqjDXnII14+/23TNkw/rfpcynuv4ISQlJLf6fN4aOAAI1CBCSsjwQ8EiAkNR9c+0RPc1aLEBIanHxGDoCCCAQIQFCUvd9nHpc/YMdf9LhpzrFOXDQEFGP06sfZzipHk13/vfu3bv14/aPPfWM/nCT+btnnl8l5/x7t+SHlTK1n09IOmbUyBpPkjZr1lyPOZf+CEkJSSP0P3dMBQEEHAKEpCwHBDwSICR131x7RE+zFgsQklpcPIaOAAIIREiAkNR9H2dOeiYSCenY6WTpe35/qdxbmXzPpwpPN2/emPLfzpOkLVu2lDff2Kw7MqdMzXtC1cnQG4eP1CdVne3XdLLTeW+md5KqMap3mQ4Z+uMq7yRVfUyYPEUmjR+bdX8RWu5Fmwr7uKJR0hACCAQkQEgaEDzdRl+AkNR9cx39VcAMcxVgc52rGNcjgAACCHghQEjKPs6LdRX1NtnHRb3CzA+B6AsQkka/xswwIAFCUjbXAS09q7tlc211+Rg8AgggEBkBQlL2cZFZzD5OhH2cj9h0hQACnggQknrCSqMIiBCSsrnm9yB3ATbXuZtxBwIIIIBA8QUISdnHFX9VRb9F9nHRrzEzRCDqAoSkUa8w8wtMgJCUzXVgi8/ijtlcW1w8ho4AAghESICQlH1chJazb1NhH+cbNR0hgIBHAoSkHsHSLAKEpGyu+S3IXYDNde5m3IEAAgggUHwBQtKa93GHPv9crrn6Ctn9ySdJ/Dp16sis+xdI+46daizIXz7+WJYvXSyjxt5e/MLRYqAC7OMC5adzBBAoggAhaREQaQKBTAKEpISk/GbkLsDmOncz7kAAAQQQKL4AIWl2+zgVlt5w3RCZed88adSocVaFICTNisnKi9jHWVk2Bo0AAg4BQlKWAwIeCcQ1JJ37yp9lw45PpXatWvLl0aPSunmpnNshu02zR6WgWYsEjnx5VNp+rVRaNExYNGqGigACCCAQNQFC0vxCUhWADrtuiOzdW6kb6NHzLBk/aUry1Kk6bTp63ETZvOl1GTFqjNwxYay0adteBl97XdSWUCznQ0gay7IzaQQiJUBIGqlyMpkwCcQ1JK08+IV8duCIHP1nMerXqS1l9UvCVBrGEnKBuiW1pKR2rZCPkuEhgAACCERZgJA0v5DUuSaOHDki99w5RXqe3Vt2bN+WDELNSdKy8nJp166D9Dq3T5SXUqzmRkgaq3IzWQQiKUBIGsmyMqkwCMQ1JA2DPWNAAAEEEEAAAQQKESAkzS8kVcGoOh26/rV1uoF69evLsqeelfXr1srM6Xfqk6XX33iLPm16+Mhh/XfZPqZfSD251x8BQlJ/nOkFAQS8EyAk9c6WlmMuQEga8wXA9BFAAAEEEEDAWgFC0vxC0nfe2iKbN76uT42ak6TDho9MBqGrVz6vH7VPJOrJef0GyLw5s/THnlSYyo/9AoSk9teQGSAQdwFC0rivAObvmQAhqWe0NIwAAggggAACCHgqQEiaX0jq/Oq9ev9ox5NPkdO6dZeHH1igG1Rh6IzZ98sLK57TX7dXoen619bK5GnTPa0njfsjQEjqjzO9IICAdwKEpN7Z0nLMBQhJY74AmD4CCCCAAAIIWCtASJpdSGptgRm4JwKEpJ6w0igCCPgoQEjqIzZdxUuAkDRe9Wa2CCCAAAIIIBAdAUJSQtLorGb/ZkJI6p81PSGAgDcChKTeuNIqAkJIyiJAAAEEEEAAAQTsFCAkJSS1c+UGO2pC0mD96R0BBAoXICQt3JAWEMgoQEjKwkAAAQQQQAABBOwUICQlJLVz5QY7akLSYP3pHQEEChcgJC3ckBYQICRlDSCAAAIIIIAAAhESICQlJI3QcvZtKoSkvlHTEQIIeCRASOoRLM0iwElS1gACCCCAAAIIIGCnACEpIamdKzfYUROSButP7wggULgAIWnhhrSAQEYBQlIWBgIIIIAAAgggYKcAISkhqZ0rN9hRE5IG60/vCCBQuAAhaeGGtIAAISlrAAEEEEAAAQQQiJAAIelXxTy51THyf777tQhVlql4KfC3Tw9Ly8b1pEXDhJfd0DYCCCDgmQAhqWe0NBx3AU6Sxn0FMH8EEEAAAQQQsFUgriHpc2/8TdZs/TRZtrZfayDdT/w3W8vIuAMQ+Eaz+tL0mLoB9EyXCCCAQOEChKSFG9ICAhkFCElZGAgggAACCCCAgJ0CcQ1J7awWo0YAAQQQQKA4AoSkxXGkFQSqCBCSsigQQAABBBBAAAE7BQhJ7awbo0YAAQQQQKAQAULSQvS4F4EaBAhJWR4IIIAAAggggICdAoSkdtaNUSOAAAIIIFCIACFpIXrciwAhKWsAAQQQQAABBBCInAAhaeRKyoQQQAABBBBwFSAkdSXiAgTyE+AkaX5u3IUAAggggAACCAQtQEgadAXoHwEEEEAAAf8FCEn9N6fHmAgQksak0EwTAQQQQAABBCInQEgauZIyIQQQQAABBFwFCEldibgAgfwECEnzc+MuBBBAAAEEEEAgaAFC0qArQP8IIIAAAgj4L0BI6r85PcZEgJA0JoVmmggggAACCCAQOQFC0siVlAkhgAACCCDgKkBI6krEBQjkJ0BImp8bdyGAAAIIIIAAAkELEJIGXQH6RwABBBBAwH8BQlL/zekxJgKEpDEpNNNEAAEEEEAAgcgJEJJGrqRMCAEEEEAAAVcBQlJXIi5AID8BQtL83LgLAQQQQAABBBAIWoCQNOgK0D8CCCCAAAL+CxCS+m9OjzERICSNSaGZJgIIIIAAAghEToCQNHIlZUIIIIAAAgi4ChCSuhJxAQL5CRCS5ufGXQgggAACCCCAQNAChKRBV4D+EUAAAQQQ8F+AkNR/c3qMiQAhaUwKzTQRQAABBBBAIHIChKSRKykTQgABBBBAwFWAkNSViAsQyE+AkDQ/N+5CAAEEEEAAAQSCFiAkDboC9I8AAggggID/AoSk/pvTY0wECEljUmimiQACCCCAAAKREyAkjVxJmRACCCCAAAKuAoSkrkRcgEB+AoSk+blxFwIIIIAAAgggELQAIWnQFaB/BBBAAAEE/BcgJPXfnB5jIkBIGpNCM00EEEAAAQQQiJwAIWnkSsqEEEAAAQQQcBUgJHUl4gIE8hMgJM3PjbsQQAABBBBAAIGgBQhJg64A/SOAAAIIIOC/ACGp/+b0GBMBQtKYFJppIoAAAggggEDkBAhJI1dSJoQAAggggICrACGpKxEXIJCfACFpfm7chQACCCCAAAIIBC1ASBp0BegfAQQQQAAB/wUISf03p8eYCBCSxqTQTBMBBBBAAAEEIidASBq5kjIhBBBAAAEEXAUISV2JuACB/AQISfNz4y4EEEAAAQQQQCBoAULSoCtA/wgggAACCPgvQEjqvzk9xkSAkDQmhWaaCCCAAAIIIBA5AULSyJWUCSGAAAIIIOAqQEjqSsQFCOQnQEianxt3IYAAAggggAACQQsQkgZdAfpHAAEEEEDAfwFCUv/N6TEmAoSkMSk000QAAQQQQACByAkQkkaupEwIAQQQQAABVwFCUlciLkAgPwFC0vzcuAsBBBBAAAEEEAhagJA06ArQPwIIIIAAAv4LEJL6b06PMREgJI1JoZkmAggggAACCEROIK4h6aO/+6v8duueZD3bHFsqPdo0jFx9mZBHArVE2hzbQI4tT3jUAc0igAAC3goQknrrS+sxFiAkjXHxmToCCCCAAAIIWC0Q15B0zsu7ZMOOz5K163xCmQw+4zira8ng/RP4eM8hOa5hQlo0JCT1T52eEECgmAKEpMXUpC0EHAKEpCwHBBBAAAEEEEDATgFC0q/q1uXr5TL0TEJSO1ex/6P+sOKgHFtej5DUf3p6RACBIgkQkhYJkmYQSBcgJGVNIIAAAggggAACdgoQkhKS2rlygx01IWmw/vSOAAKFCxCSFm5ICwhkFCAkZWEggAACCCCAAAJ2ChCSEpLauXKDHTUhabD+9I4AAoULEJIWbkgLCBCSsgYQQAABBBBAAIEICRCSEpJGaDn7NhVCUt+o6QgBBDwSICT1CJZmEYjrSdJNH1TK27v2yZdHj+pFoF7e3qFFKQsCgawFmpclpKx+SdbXcyECCCCAAALFFiAkJSQt9pqKQ3uEpHGoMnNEINoChKTRri+zC1AgriFp+ldRVUB6SdfmAVaCrm0S2HPgiHyzaQNe+G9T0RgrAgggEEEBQlJC0ggua8+nREjqOTEdIICAxwKEpB4D03x8BQhJ2VzHd/XnP3M21/nbcScCCCCAQPEECEnZxxVvNcWnJfZx8ak1M0UgqgKEpFGtLPMKXICQlM114IvQwgGwubawaAwZAQQQiKAAIan7Pm79a+ukX59eyer3v+BCuXH4SLmof19Z9dIr0vW007NaGR/s3Cl9e58ljz31TNb3ZNVwDhd9fvCgnN6lk+z66CNZtGSZXHLZ5Tncnd+lyi9Xq0w9qXYuvWiAvPnuVmnWLNint9jH5bcWuAsBBMIjQEganlowkogJEJK6b64jVnKmUwQBNtdFQKQJBBBAAIGCBQhJ3fdxxQr5whCSFmsuBS+8PBogJM0DjVsQQACBagQISVkaCHgkQEjqvrn2iJ5mLRYgJLW4eAwdAQQQiJAAIan7Pi5TsGgCz5tuGSFPLF8mTZo0lbWvrpHOXU7Vp0ufffopufmGn+jGS485Rp9+3Ld3X5WTpKrtUSNuTt5vrv2vVSur3L9t69aM16pTlRPG/UzmzZmt+zMnXU27lZWf6THt3r1bevXoLnv2/EMSiUTyFKzzXjX+iXdMlUnjx+oxmXsblJaKc6zmz6dNnZzst+/5/aVWLZGSkhJ59ImnZfnSJbJo4XyZ9+DDcvGA85MnaJ39VXePMVT3q//b9K9OpHbsdLK8+cZm7bpxy7ty6/Bh0rlLVxlz+8Rkn+Yer35V2cd5JUu7CCDglwAhqV/S9BM7AUJS98117BYFE3YVYHPtSsQFCCCAAAI+CBCSuu/j0h+3HzN+olw5cJAOPFVIqgJF9ej6d07vpkPIGbPvSz7Gbh5vnzz1Lv336Y/bm7bV/SrcVI/CDxw0RAd+6sd5f8tWrfRj/+nXnt2rd/Ix9PKyct3G9/r0lUceXlTlkfr0wFcFmWNGjdQhrrm3ZavjZcP632W81/SvHtN3nux03vvO22+lhJfGSr1m4NChQ1XGqvpT81yx+iUdDP/v3/8ui5c9LrNn3qvHZCyqszr+hBOSc0i/x6tfIfZxXsnSLgII+CVASOqXNP3EToCQ1H1zHbtFwYRdBdhcuxJxAQIIIICADwKEpO77OLeTpHdPm5oSMqpA1ASapoTOYNX5TlJn0NioUWMZfNVl+lSkCj6d70FV9zvDUOe1KiQ0p1ZNf92+e4a8uXlTlXemps9Fnepc99s1+rq6iYTuv6KiIqt7VcCa3u8PL79CXn7xRZl69z0ye8Z0WfjQI9K0WfNkOPyHd3+f8Z5X16yRh5culwVz50iz5sdK9zP+XX6z8nkZPuK25Ptbq7MacdtoHQyPuX1Sss9s3xOb768Y+7h85bgPAQTCIkBIGpZKMI7ICRCSum+uI1d0JlSwAJvrgglpAAEEEECgCAKEpO77uHxC0s2bN8oHO/6kT2Oa06HOE5UmxKvudGTl3soq95vgtKaTpOaDRtW9ezSbk6TqFOrjy5a6BqyZ3hF65MgRHbSuXrUy42sGnCdJzVjNPcpEvcZg4KAfyUMPLtAnVV9Z9z/JjzTVdOrWPMJvXlfg9Yed2McV4X98aAIBBAIVICQNlJ/OoyxASJrd5jr9q6jqXU1h/gnTy/HD7JTv2Nhc5yvHfQgggAACxRQgJM1uH5f+dXbnO0lrOkmq3v2p3qGp3r1ZXUjqfM+meafpljff0CdJnferkDTTtep9nc73fKp7JkyeIj+fPMk16HSGmkrCvM8009foMwWv6f2qE6nmtKhqS+130z9YVdM9ztcW9OjZU99vftLf32qszPtKlZfps5i/I5naYh/ntTDtI4CA1wKEpF4L035sBQhJ89tch33BEJJ6WyE219760joCCCCAQHYChKTu+7jsJPO7Kpf9Vi7X5jcae+9KD2K9ngn7OK+FaR8BBLwWICT1Wpj2YytASOq+uc70L+/pXwi96urBMnbUSN2YeVQo/Sum6l/MT/3OabLkoQeT16gX1Du/Zrp42RP6Maf0L4s6vxJq2lB9OU8sOL+Cqr5sOvj/XCHrN70l/fqco68L++lXm34J2VzbVC3GigACCERXgJDUfR/nZfVzCT5zudbLMYexbee7VdXJUq9/2Md5LUz7CCDgtQAhqdfCtB9bAUJS9811pq+iOt8rpb4Qan7Sv2JqHndS73AyXxQ1X0/9wSU/lF8++XiVjwUcOLBfFi2cn/EroSpQNSGs+RKp+opq+njMRrxf/wvk/a3v6ce1/Nh0xuUXic11XCrNPBFAAIFwCxCSuu/jwl1BRheEAPu4INTpEwEEiilASFpMTdpCwCFASOq+ua7uJKnzfU/VBamXXjRAh6D79u5Lfhm008mn6I8AtGx1vGxY/7uU9ej8emqmr4R+uHOnHD16NOUrpuYrqtWNx6/3O8XpF4vNdZyqzVwRQACB8AoQkrrv48JbPUYWlAD7uKDk6RcBBIolQEhaLEnaQSBNgJDUfXOdTUiqHhNK/wqqOt1ZU0iqvj5qTpI6v+JZ01dCr/3x9TLznrurnD5t2aqV/hiAOjGqvi5qTpLOf3Cx/HjI1VVe/M8vQmECbK4L8+NuBBBAAIHiCBCSuu/jiiNNK1ESYB8XpWoyFwTiKUBIGs+6M2sfBOIQki5+YZt0bddEOrdpkhSd8/Iu2bDjs+R/d/l6uQw987iM4tmEpOYkafpXTGsKSSdPvUs2b96YfCeputeEnMuXLpGbb/iJpH8l1LyzdPWqlXqs5pRo+hhNSLpxy7ty6/Bh8pePP+aR+yL+PrG5LiImTSGAAAII5C0Qh5C00H2cwTVfZVd7K+erkvLGd9yYaa+Yb7vqI0a9enSXPXv+oZtw7g/zbZP7UgXYx7EiEEDAdgFCUtsryPhDKxCHkPTWX2yULe9X6JD0R/1a6/83l5A0tMVjYIEJsLkOjJ6OEUAAAQQcAnEISYuxj1PvjD+ze1f57hk9dPjo98csne+sdwto07/0rv7h/LZbbuKpoCL+5rOPKyImTSGAQCAChKSBsNNpHARMSPqfw0+L7HTnPvOebN9VmZyfCknLjyuX7ZVfJP+sppOkkYVhYnkLsLnOm44bEUAAAQSKKKBC0ptnbpAJ15xSxFbD1VQx9nHqpOe40bfKvAcflosHnC+PPfWMNG3WPHliU70TfsztE8V5itP8mTmBqlQ6dzlVh5XTpk5OPglknvrp2/ss6fP9vrL80Uc0oPnQZqNGjWXwVZeJ8ymgb5zYOnl/+rvj00NSE7CqD3WqMTrHo+49r98A/fSRs89tW7fKqBE3S5MmTWXtq2uS4+Yjnl+tbfZx4fodZzQIIJC7ACFp7mbcgUBWAk+/vFPmP7dVOn/rX4+iZ3WjRRdt21Up+w4cThnxMWUJqd+ysSRK6+o/JyS1qKAhGCqb6xAUgSEggAACCMiBz7+Qny9+S/+/Uf2pbh/XoFVjqdvAfR9n3vWuPnQ54rbR+uOZKnA8/oQTZPWqF1JOlapTm84/U/89ZtTIlHfBqw9vvvP2W/rPzDvlqws21auV1MlR50lS9R558zqm8rJyPR5znapheltm/CUlJXLj8JHV3pveR78+vVJe2zRj9n1Ff82ArWuOfZytlWPcCCBgBAhJWQsIeCTw6zUfypyn/ygv3/d9j3oIvlnzmJYaSavmpTKwb2v5494v5PWd/zpdSkgafJ1sGgGba5uqxVgRQAABBGwWKHQfl/6OT2WhToSqU6X9+/TWj9+b95Q6r1V/pt4dv+63a/Tp0bqJRPJEqDlRak5mmmDzpltGyKTxY5Pc5jSqM8A8cGB/8uSnudBclykkdZ4kVcGuOTVq7u323TNkw/rfpfTp/HhopiDW5vVQjLGzjyuGIm0ggECQAoSkQerTd6QF4hKS/n3PQR2OntuthZTUrpXTO0nVv+DfMWGs/mJ8m7btU2omYQAAIABJREFUZNb9C6Re/fpV1oX6ONKse++WqXfdk/HvC1lIqu3lSxfLqLG3F9IM9xZJgM11kSBpBgEEEEAAARcBFZIWso9Tp0EXLZyf/IBl+keW0v9eDcf82VVXD5Yp/zEh5STp9/r0lV8++bj+s31798kf//B7ad+hk6jH7Vu2bCmtjj9eh67mxKp6RL66k6TmJKqToKZ3kh46dCh5ktTcqx6//2DHn1L6JCSteVGxj+N/dhBAwHYBQlLbK8j4QysQh5D0ne17pMOJDXU4an5y+XDT6pXPy+5PPpHB114n77y1Rf62e7f0OrdP3iGpCl3vuXOKDBs+UtR7qrL5ISTNRsm/a9hc+2dNTwgggAAC8RYoZB/nfFTdfKzJBJa7PvooCWtOkjrf96n+7MKLL6nyPtHFy55I/pl576gKS1VIak6Sqi/Sd+x0svQ9v79+j6j6MW2r94g630ma/vV6t6/bO8eo7p0weYo+versk5CUkDTe/6vB7BGIvgAhafRrzAwDEohDSJqJNpeQVAWjY0eNkGVPPZsMNdNPjT60cL6c2Pok+fWvnpYPd+6UvXsrqz11umDuHHnmycf1sAYNGSp9zusnw64bou9RPz16niXjJ02Ra66+QoezderUkdHjJsrmTa/LiFFj9KnWNm3b69CWn2AECEmDcadXBBBAAAEElEAu+zjEEEgXYB/HmkAAAdsFCEltryDjD60AIelXpXF7J6kKSkfe9NNk8FlRUZHyaL0JSRctnCvzFi3RYaoKQ9u161Dl1GlNJ0nN3/U8u7fs2L4tGYSak6Rl5eUZ2wztAovowNhcR7SwTAsBBBBAwAoBQlIryhTaQbKPC21pGBgCCGQpQEiaJRSXIZCrACFpdiGpcTWP3qvTn873j5qQVH0R1byT1Fy7/8B+fXJUvcdUnUYtKytPedze+c5T1Y+5bv26tTJz+p36ZOn1N96iT5sePnI45URrrvXm+uIIsLkujiOtIIAAAgggkI8AIWk+atxjBNjHsRYQQMB2AUJS2yvI+EMrQEjqHpKqAFQFle07dpJMIWlJnTpy55RJcmbPc8QZktZ0klRdf/mVA3Wb6pTq5o2v61OjmU6Zqj7Vo/aJRD05r98AmTdnVrUfjwrtQovYwNhcR6ygTAcBBBBAwCoBQlKryhW6wbKPC11JGBACCOQoQEiaIxiXI5CtACGpe0iqHnU37ww1pzzN4/TqhKh6Z2jb9h3kBxdfmvJOUhWsTp42PWMpzHtJ1TtJrxw4KOX9ox1PPkVO69ZdHn5ggb5X9Tlj9v3yworn9NftVWi6/rW11badbe25Ln8BNtf523EnAggggAAChQoQkhYqGO/72cfFu/7MHoEoCBCSRqGKzCGUAoSk7iFpKAvHoAIVYHMdKD+dI4AAAgjEXCDbkPTQ558n/yHakKl/3J51/wL9NE9NP+Z98OofqPmJlgD7uGjVk9kgEEcBQtI4Vp05+yJASEpI6stCi1gnbK4jVlCmgwACCCBglUC2IamZlApLb7huiMy8b57+uGY2P4Sk2SjZeQ37ODvrxqgRQOBfAoSkrAYEPBIgJCUk9WhpRbpZNteRLi+TQwABBBAIuUChIanzVUpqquoVSeMnTUl5/dHocRP1O+FHjBojd0wYK23attfvj+fHfgH2cfbXkBkgEHcBQtK4rwDm75kAISkhqWeLK8INs7mOcHGZGgIIIIBA6AUKDUmdEzQfzex5dm/ZsX1bMgg1J0nLysulXbsO0uvcPqF3YYDZCbCPy86JqxBAILwChKThrQ0js1yAkJSQ1PIlHMjw2VwHwk6nCCCAAAIIaIFCQ1IVjKrToetfW6fbMx/mXL9urcycfqc+WXr9jbfoD3cePnJYlj31bNaP6VOi8Auwjwt/jRghAgjULEBIygpBwCMBQlJCUo+WVqSbZXMd6fIyOQQQQACBkAsUGpK+89YW2bzxdX1q1JwkHTZ8ZDIIXb3yef2ofSJRT87rN0DmzZmlP/akwlR+7BdgH2d/DZkBAnEXICSN+wpg/p4JEJISknq2uCLcMJvrCBeXqSGAAAIIhF6g0JDU+dV79bX7jiefIqd16y4PP7BAz12FoTNm3y8vrHhO1NftVWi6/rW1Mnna9NDbMEB3AfZx7kZcgQAC4RYgJA13fRidxQKEpISkFi/fwIbO5jowejpGAAEEEEAg58ftIUPAKcA+jvWAAAK2CxCS2l5Bxh9agbiGpPP+35/ltW2fJuty0rEN5Oy2jUJbJwYWPoEOLY6RFg0T4RsYI0IAAQQQQCDiArmeJI04B9PLUYCQNEcwLkcAgdAJEJKGriQMKCoCcQ1Jo1I/5oEAAggggAACCMRNgJA0bhUv7nwJSYvrSWsIIOC/ACGp/+b0GBMBQtKYFJppIoAAAggggAACEREgJI1IIQOaBiFpQPB0iwACRRMgJC0aJQ0hkCpASMqKQAABBBBAAAEEELBJgJDUpmqFb6yEpOGrCSNCAIHcBAhJc/PiagSyFiAkzZqKCxFAAAEEEEAAAQRCIEBIGoIiWDwEQlKLi8fQEUBACxCSshAQ8EiAkNQjWJpFAAEEEEAAAQQQ8ESAkNQT1tg0Skgam1IzUQQiK0BIGtnSMrGgBQhJg64A/SOAAAIIIIAAAgjkInDff++SjTsrpaS2yJdHRU5q3kAu7NI0lya4NsYCez//Qlo3K5UWDRMxVmDqCCBgswAhqc3VY+yhFiAkDXV5GBwCCCCAAAIIIIBAmsB7f90v732yP/mnzcrqyonNGuCEQNYCjRrUkQaJ2llfz4UIIIBAmAQIScNUDcYSKQFC0kiVk8kggAACCCCAAAIIIIAAAggggECEBQhJI1xcphasACFpsP70jgACCCCAAAIIIIAAAggggAACCGQrQEiarRTXIZCjACFpjmBcjgACCCCAAAIIIIAAAggggAACCAQkQEgaEDzdRl+AkDT6NWaGCCCAAAIIIIAAAggggAACCCAQDQFC0mjUkVmEUICQNIRFYUgIIIAAAggggAACCCCAAAIIIIBABgFCUpYFAh4JEJJ6BEuzCCCAAAIIIIAAAggggAACCCCAQJEFCEmLDEpzCBgBQlLWAgIIIIAAAggggAACCCCAAAIIIGCHACGpHXVilBYKEJJaWDSGjAACCCCAAAIIIIAAAggggAACsRQgJI1l2Zm0HwKEpH4o0wcCCCCAAAIIIIAAAggggAACCCBQuAAhaeGGtIBARgFCUhYGAggggAACCCCAAAIIIIAAAgggYIcAIakddWKUFgoQklpYNIaMAAIIIIAAAggggAACCCCAAAKxFCAkjWXZmbQfAoSkfijTBwIIIIAAAggggAACCCCAAAIIIFC4ACFp4Ya0gEBGAUJSFgYCCCCAAAIIIIAAAggggAACCCBghwAhqR11YpQWChCSWlg0howAAggggAACCCCAAAIIIIAAArEUICSNZdmZtB8ChKR+KNMHAggggAACCCCAAAIIIIAAAgggULgAIWnhhrSAQEYBQlIWBgIIIIAAAggggAACCCCAAAIIIGCHACGpHXVilBYKEJJaWDSGjAACCCCAAAIIIIAAAggggAACsRQgJI1l2Zm0HwKEpH4o0wcCCCCAAAIIIIAAAggggAACCCBQuAAhaeGGtIBARgFCUhYGAggggAACCCCAAAIIIIAAAgggYIcAIakddWKUFgoQklpYNIaMAAIIIIAAAggggAACCCCAAAKxFCAkjWXZmbQfAoSkfijTBwIIIIAAAggggAACCCCAAAIIIFC4ACFp4Ya0gEBGAUJSFgYCCCCAAAIIIIAAAggggAACCCBghwAhqR11YpQWChCSWlg0howAAggggAACCCCAAAIIIIAAArEUICSNZdmZtB8ChKR+KNMHAggggAACCCCAAAIIIIAAAgggULgAIWnhhrSAQEYBQlIWBgIIIIAAAggggAACCCCAAAIIIGCHACGpHXVilBYKEJJaWDSGjAACCCCAAAIIIIAAAggggAACsRQgJI1l2Zm0HwJxDUk/3vO5/GXP5/LFP5H/rX4d+dq/Jfwgp4+ICByTqC2JOrUjMhumgQACCCCAAAIIIIAAAgggYIMAIakNVWKMVgrENSS9/5VdsnHnXimpJfLlUZHWzevL+Sc3sbKGDNp/gQOHj8q3jm0gLRoSrPuvT48IIIAAAggggAACCCCAQHwFCEnjW3tm7rFAXEPSOS/vkg07Pkvqdvl6uQw98ziPtWk+KgIfVhyUY8vrEZJGpaDMAwEEEEAAAQQQQAABBBCwRICQ1JJCMUz7BAhJv6oZIal9azfIEROSBqlP3wgggAACCCCAAAIIIIBAfAUISeNbe2busQAhKSGpx0ssks0TkkayrEwKAQQQQAABBBBAAAEEEAi9ACFp6EvEAG0VICQlJLV17QY5bkLSIPXpGwEEEEAAAQQQQAABBBCIrwAhaXxrz8w9FiAkJST1eIlFsnlC0kiWlUkhgAACCCCAAAIIIIAAAqEXICQNfYkYoK0ChKSEpLau3SDHTUgapD59I4AAAggggAACCCCAAALxFSAkjW/tmbnHAoSkhKQeL7FINk9IGsmyMikEEEAAAQQQQAABBBBAIPQChKShLxEDtFWAkNQ9JP1g507p1aO77NnzD1m0ZJlcctnl+ibz5/v375NVL70iXU87vcZlsP61dXLpRQPkzXe3SrNmzbNeMp8fPCind+kkk6feley7uptVH/369Er+tXO85g+d81F/lkgkqh2/urZv77PksaeekUOHDslF/ftmNdesJyci1bk4+3azzaW/YlxLSFoMRdpAAAEEEEAAAQQQQAABBBDIVYCQNFcxrkcgSwFC0uxCUhUUtmzZUlodf7w8+sTT+qblS5fInFkz5dNPP9UhYqYgzxlwtmzVytOQ9MiRIzL4qsukc5euctuYcfr/LikpSY7XGZKa4FONWc3jtltuyhh++hFUEpJm+cvKZQgggAACCCCAAAIIIIAAArEXICSN/RIAwCsBQtLsQ9Kbbhkhd0+bqk+ClpeV69Odg68ZKosWLtAh6bPP/FLmzZmtG+x/wYWyeNkTOqhcvWplsnzq1GbHTifLm29sls5dTtXBZIPSUpkw7mfJe9Wfr1j9klx/7Y/0vW3atpO/7d4tM2bfJ985vVvyVOuY8RNlzO0TU5aGamfJQw9Kv/4XyIrnns0q+DRB7sBBQ6Ryb2XKHH5+94zkSdKmzZrr/3vpY0/K7Jn3JANYFbIuWjhf9zVt6uSU+28cPlJGjbhZmjRpKpWVn8lVVw+WsaNG6jGXHnOMtty2das+oWpczJ/v27sv2Xe6rRqXOd2bycGr3xfTLidJvRamfQQQQAABBBBAAAEEEEAAgUwChKSsCwQ8EiAkzT4kNeGgOql5dq/eMm70rTLvwYfl4gHnS6YAVT0er8JS86i8OkmqHoVXj8CbsFMFnwcO7Jcxo0amhK8tWx0v77z9VjJENPepa1eveqHK6VCzPFRgefMNP0kJINU4TRirrks/HWpOoKpA1gSUmUJgE5KqQPgP7/5ej3njlnfl1uHD9OlVZWJeJ2Du/16fvvLIw4tSXlOgxpB+wtbMz3ipwPbKgYN0SJrJVvk0b968WgePfl2SzRKSei1M+wgggAACCCCAAAIIIIAAAoSkrAEEfBQgJM0+JDXh4Pz75+iTkT16npUM8vp8v68sf/SRlMqpE44jbhudEpKmh4gqSN28eaOs++0aHWTWTSSSp0/NSdPatWsn23CeJE1/36gKSFVwuX7TW9KvzzlSUVEht/1srKz41VcnStWJ1UwhqQksd330UZWV98PLr5BX16zRJ2WdIan6v9VJzql33yOzZ0yXhQ89ooNTFdA6f7p99wx5c/Om5InW9HemKiNnuNqoUePkKwNMSJrJVo3r5RdfrPKeWL9+dQhJ/ZKmHwQQQAABBBBAAAEEEEAAAacAJ0lZDwh4JEBImltIasJB87EmExw6Tzs6P8pU3TtJzUlLFZLmcpLUfDTK+Yi7CT9NSKoeYTdhozodmh6mpp8kNe8knTB5SvJ1AmYOzmudIem3u5yaDHOdj82nf5hKhaLOjz2p1wF8sONPekzqhK06MapC0mxPkqZ/8CqTg0e/KinNEpL6oUwfCCCAAAIIIIAAAggggAAC6QKEpKwJBDwSiENI+vq7f5fObZpIom7tpOKcl3fJhh2fJf+7y9fLZeiZx2VUdgaFJhz8y8cf69ORu3fvzvjeTOcX453vG01/nF2FpBdefEnKu0vT32eq3tWpTq4OGfpjferUvPc0Pfx0PjavJqLGoILPSePHpgSlNX3d3jlWdf/chQ/J7WNHVzlJaj74pE6OqvGaj1ml36/6//nkSVVOkpp3s/Y9v78OSc17S9e+uib5rtaabM37S9U80x08+lUhJPUDlj4QQAABBBBAAAEEEEAAAQRqFCAkZYEg4JFAHELSW3+xUT76ZJ9c2eebcsGZJ+iwNJeQ1CN6mrVYgJOkFhePoSOAAAIIIIAAAggggAACFgsQklpcPIYeboG4hKRb3q/QhWjyb/V0WPrh4dqy6cPKZHFqOkka7goyuiAECEmDUKdPBBBAAAEEEEAAAQQQQAABQlLWAAIeCfzmdx/LjMfekeOaNPCoh+CbrfjskBw6/EXKQOrXryNl32gqdRvU1X9OSBp8nWwaASGpTdVirAgggAACCCCAAAIIIIBAdAQISaNTS2YSMoE1m/8qUxe/Jcsm9wzZyIo3nJ8vflv+sHNPssEe3z5W6jYrk/cqDiX/jJC0eN5xaImQNA5VZo4IIIAAAggggAACCCCAQPgECEnDVxNGFBEBE5L+3/u+H5EZVZ2GeiepetxehaOD+50k3zq+nHeSRrba/kyMkNQfZ3pBAAEEEEAAAQQQQAABBBBIFSAkZUUg4JFAHELSx1/cIad3bKbDUfOTy4eb1Ffj75gwVta/tk7atG0ns+5fIPXq169SEfXF+1n33i1T77on498XUkLV9vKli2XU2NsLaYZ7iyRASFokSJpBAAEEEEAAAQQQQAABBBDISYCQNCcuLkYge4E4hKSZNHIJSVevfF52f/KJDL72OnnnrS3yt927pde5ffIOSVXoes+dU2TY8JHSqFHjrIpFSJoVk28XEZL6Rk1HCCCAAAIIIIAAAggggAACDgFCUpYDAh4JEJJ+BVvTO0lVMDp21AhZ9tSzyVAz/dToQwvny4mtT5Jf/+pp+XDnTtm7t7LaU6cL5s6RZ558XPc7aMhQ6XNePxl23RB9j/rp0fMsGT9pilxz9RU6nK1Tp46MHjdRNm96XUaMGqNPtbZp216HtvwEI0BIGow7vSKAAAIIIIAAAggggAACcRcgJI37CmD+ngkQkrqHpOoKFZSOvOmnyeCzoqIi5dF6E5IuWjhX5i1aosNUFYa2a9ehyqnTmk6Smr/reXZv2bF9WzIINSdJy8rLM7bp2QKh4YwChKQsDAQQQAABBBBAAAEEEEAAgSAECEmDUKfPWAgQkmYXkprFYB69V6c/ne8fNSHp6lUvJN9Jaq7df2C/Pjmq3mOqTqOWlZWnPG7vfOep6sdct37dWpk5/U59svT6G2/Rp00PHzmccqI1Fos0hJMkJA1hURgSAggggAACCCCAAAIIIBADAULSGBSZKQYjQEjqHpKqAFQFle07dpJMIWlJnTpy55RJcmbPc8QZktZ0klRdf/mVA3Wb6pTq5o2v61OjmU6Zqj7Vo/aJRD05r98AmTdnVrUfjwpmFcWvV0LS+NWcGSOAAAIIIIAAAggggAACYRAgJA1DFRhDJAUISd1DUvWou3lnqDnlaR6nVydE1TtD27bvID+4+NKUd5KqYHXytOkZ1415L6l6J+mVAwelvH+048mnyGndusvDDyzQ96o+Z8y+X15Y8Zz+ur0KTde/trbatiO5UEM2KULSkBWE4SCAAAIIIIAAAggggAACMREgJI1JoZmm/wKEpO4hqf9VocewCxCShr1CjA8BBBBAAAEEEEAAAQQQiKYAIWk068qsQiBASEpIGoJlaN0QCEmtKxkDRgABBBBAAAEEEEAAAQQiIUBIGokyMokwChCSEpKGcV2GfUyEpGGvEONDAAEEEEAAAQQQQAABBKIpQEgazboyqxAIEJISkoZgGVo3BEJS60rGgBFAAAEEEEAAAQQQQACBSAgQkkaijEwijAKEpISkYVyXYR8TIWnYK8T4EEAAAQQQQAABBBBAAIFoChCSRrOuzCoEAoSkhKQhWIbWDYGQ1LqSMWAEEEAAAQQQQAABBBBAIBIChKSRKCOTCKMAISkhaRjXZdjHREga9goxPgQQQAABBBBAAAEEEEAgmgKEpNGsK7MKgUBcQ9L7/nuXbNpZKbVri3x5VOSk5g3kwi5NQ1ARhmCDwN7Pv5DWzUqlRcOEDcNljAgggAACCCCAAAIIIIAAAhERICSNSCGZRvgE4hqSvvfX/fL+7v06IFU/zcrqyonNGoSvQIwotAKNGtSRBonaoR0fA0MAAQQQQAABBBBAAAEEEIieACFp9GrKjEIiENeQNCT8DAMBBBBAAAEEEEAAAQQQQAABBBDIWoCQNGsqLkQgNwFC0ty8uBoBBBBAAAEEEEAAAQQQQAABBBAISoCQNCh5+o28ACFp5EvMBBFAAAEEEEAAAQQQQAABBBBAICIChKQRKSTTCJ8AIWn4asKIEEAAAQQQQAABBBBAAAEEEEAAgUwChKSsCwQ8EiAk9QiWZhFAAAEEEEAAAQQQQAABBBBAAIEiCxCSFhmU5hAwAoSkrAUEEEAAAQQQQAABBBBAAAEEEEDADgFCUjvqxCgtFCAktbBoDBkBBBBAAAEEEEAAAQQQQAABBGIpQEgay7IzaT8ECEn9UKYPBBBAAAEEEEAAAQQQQAABBBBAoHABQtLCDWkBgYwChKQsDAQQQAABBBBAAAEEEEAAAQQQQMAOAUJSO+rEKC0UICS1sGgMGQEEEEAAAQQQQAABBBBAAAEEYilASBrLsjNpPwQISf1Qpg8EEEAAAQQQQAABBBBAAAEEEECgcAFC0sINaQGBjAKEpCwMBBBAAAEEEEAAAQQQQAABBBBAwA4BQlI76sQoLRQgJLWwaAwZAQQQQAABBBBAAAEEEEAAAQRiKUBIGsuyM2k/BAhJ/VCmDwQQQAABBBBAAAEEEEAAAQQQQKBwAULSwg1pAYGMAoSkLAwEEEAAAQQQQAABBBBAAAEEEEDADgFCUjvqxCgtFCAktbBoDBkBBBBAAAEEEEAAAQQQQAABBGIpQEgay7IzaT8ECEn9UKYPBBBAAAEEEEAAAQQQQAABBBBAoHABQtLCDWkBgYwChKQsDAQQQAABBBBAAAEEEEAAAQQQQMAOAUJSO+rEKC0UICS1sGgMGQEEEEAAAQQQQAABBBBAAAEEYilASBrLsjNpPwQISf1Qpg8EEEAAAQQQQAABBBBAAAEEEECgcAFC0sINaQGBjAKEpCwMBBBAAAEEEEAAAQQQQAABBBBAwA4BQlI76sQoLRQgJLWwaAwZAQQQQAABBBBAAAEEEEAAAQRiKUBIGsuyM2k/BAhJ/VCmDwQQQAABBBBAAAEEEEAAAQQQQKBwAULSwg1pAYGMAoSkLAwEEEAAAQQQQAABBBBAAAEEEEDADgFCUjvqxCgtFCAktbBoDBkBBBBAAAEEEEAAAQQQQAABBGIpQEgay7IzaT8ECEn9UKYPBBBAAAEEEEAAAQQQQAABBBBAoHABQtLCDWkBgYwChKQsDAQQQAABBBBAAAEEEEAAAQQQQMAOAUJSO+rEKC0UICS1sGgMGQEEEEAAAQQQQAABBBBAAAEEYilASBrLsjNpPwTiGpJu+qBS3t61T748elQzH9cwIR1alPpBTh8REWhelpCy+iURmQ3TQAABBBBAAAEEEEAAAQQQsEGAkNSGKjFGKwXiGpLOeXmXbNjxWbJmKiC9pGtzK2vIoP0X2HPgiHyzaQNp0TDhf+f0iAACCCCAAAIIIIAAAgggEFsBQtLYlp6Jey1ASPqVcJevl8vQM4/zmpv2IyLwYcVBOba8HiFpROrJNBBAAAEEEEAAAQQQQAABWwQISW2pFOO0ToCQlJDUukUbggETkoagCAwBAQQQQAABBBBAAAEEEIihACFpDIvOlP0RICQlJPVnpUWrF0LSaNWT2SCAAAIIIIAAAggggAACtggQktpSKcZpnQAhKSGpdYs2BAMmJA1BERgCAggggAACCCCAAAIIIBBDAULSGBadKfsjQEhKSOrPSotWL4Sk0aons0EAAQQQQAABBBBAAAEEbBEgJLWlUozTOgFCUkJS6xZtCAZMSBqCIjAEBBBAAAEEEEAAAQQQQCCGAoSkMSw6U/ZHgJCUkNSflRatXghJo1VPZoMAAggggAACCCCAAAII2CJASGpLpRindQKEpO4h6YRxP5N1v10jq156ReomEjL4qsvkLx9/rP+7QWmpmL+feMdUufQHA5JroP8FF8riZU/o61evWqn/fNGSZXLJZZenrJP1r62Tfn16Jf8s0zVHjhzJqp1LLxogb767VZo1a571Wvz84EE5vUsnmTz1ripjU418sHOn9O19ljz21DPS9bTTs243yhcSkka5uswNAQQQQAABBBBAAAEEEAivACFpeGvDyCwXICR1D0lViGnCx/Kych0o7v7kEx2SfrvLqTq87Nylq5zdq3fyum1bt8pF/fvKZVdcJb969ulqg0sTfqr7bxszTrdVUlIijz7xdMrKWr50iYwZNbLGANQ5TkJSb38xCUm99aV1BBBAAAEEEEAAAQQQQACBzAKEpKwMBDwSICR1D0nVScpePbrLjNn3SctWreSWG38qf9u9W//3d07vljxleejQoYwh6fJHH5Ex4yfKmNsnZqyiOom65KEHpV//C2TFc8/q8DX9xKYKSW++4SdV2lH3zpszW7f7o2uvk8eXLZWOnU6WN9/YLJ27nJpy2tVcl36bBxfhAAAgAElEQVTCtU3bdsn5qPmlB8KDrxkqixYuSJ4kdfap2koPdD1aqqFqlpA0VOVgMAgggAACCCCAAAIIIIBAbAQISWNTaibqtwAhqXtI6jztefwJJ8jqVS/IN05sLR/s+JPcOHxkSjDqfGzehJTTpk7WQWYikagxAC095hh9UlSdQh03+tZkwGnWhAknTTvOUFadHDWP7avH9VV46wx204PP7/XpK7988vFkf2rc6j63kNTZpzlVW91j+n6vZT/7IyT1U5u+EEAAAQQQQAABBBBAAAEEjAAhKWsBAY8ECEndQ1J1hQoot7//vtSqJfrRehWWLlo4X666erC8uuYVfZoy02P5AwcN0SdITdCa/ii9eYx+/aa3pF+fc6SiokJu+9lYWfGrr06UqneeOn+c7ZzXb4Aeg7kuU/8qwDxwYL8+hZr+Y0Lc2rVrJ99J6haS/uHd31dpq6ZTsh4t28CbJSQNvAQMAAEEEEAAAQQQQAABBBCIpQAhaSzLzqT9ECAkzS4kNac0zSnOps2a65Oae/b8I/kxpkwh5a6PPpL/u2Zd8t2l1YWk6gRpo0aNkx9nSv9409T/mCjq0XbzDlTVjvMU6769+3RguvihB/TpUOcpT2fwad5V6nzHqTq56jxJqt6lqoJXdWpU/fn4SZOTj9unn171Y42GsQ9C0jBWhTEhgAACCCCAAAIIIIAAAtEXICSNfo2ZYUACcQhJF7+wTbq2ayKd2zRJKs95eZds2PFZ8r+7fL1chp55XLVVMO8lPXT4UEoIaT7gpN4hmv6VenVSc96DD0v/Pr11mGoep3d+VCn9q/UqhJ0weYpMGj82Gb6qQZn+ne04Q1XV9vwHF8sNP76mSkh6yWWX65Ow5p2kqo8Vv3lJZs+8R1avWqnfYdqkSVMZMvTHcuHFlySDWvPnZ/XqVe07Sat7hUBAy9m3bglJfaOmIwQQQAABBBBAAAEEEEAAAYcAISnLAQGPBOIQkt76i42y5f0KHZL+qF9r/f/mGpJ6xE+zlgoQklpaOIaNAAIIIIAAAggggAACCFguQEhqeQEZfngFTEg6c/hp4R1kgSOb+8x7sn1XZbIVFZKWH1cu2yu/SP6Z20nSAofA7RETICSNWEGZDgIIIIAAAggggAACCCBgiQAhqSWFYpj2CWz8w//K2Hmb5dvfamzf4LMc8bZdlbLvwOGUq48pS0j9lo0lUVpX/zkhaZaYXKYFCElZCAgggAACCCCAAAIIIIAAAkEIEJIGoU6fsRB4e9s/5Lb7NsqLv+gT2fmax+3VBFs1L5WBfVvLH/d+Ia/v/NfpUkLSyJbfk4kRknrCSqMIIIAAAggggAACCCCAAAIuAoSkLBEEPBKIS0j69z0HdTh6brcWUlK7Vk7vJFUfV7pjwlj9YaY2bdvJrPsXSL369atU5C8ffyyz7r1bpt51T8a/L6SEqu3lSxfLqLG3F9IM9xZJgJC0SJA0gwACCCCAAAIIIIAAAgggkJMAIWlOXFyMQPYCcQhJ39m+Rzqc2FCHo+Ynlw83rV75vKiv2A++9jp5560t8rfdu6XXuVVP3mYbkqrQ9Z47p8iw4SNFfaE+mx9C0myU/LuGkNQ/a3pCAAEEEEAAAQQQQAABBBD4lwAhKasBAY8E4hCSZqLLJSRVwejYUSNk2VPPJkPN9ED0oYXz5cTWJ8mvf/W0fLhzp+zdW1ntqdMFc+fIM08+roc1aMhQ6XNePxl23RB9j/rp0fMsGT9pilxz9RU6nK1Tp46MHjdRNm96XUaMGqNPtbZp216HtvwEI0BIGow7vSKAAAIIIIAAAggggAACcRcgJI37CmD+ngkQkn5F6/ZOUhWUjrzpp8ngs6KiIuXRehOSLlo4V+YtWqLDVBWGtmvXocqp05pOkpq/63l2b9mxfVsyCDUnScvKyzO26dkCoeGMAoSkLAwEEEAAAQQQQAABBBBAAIEgBAhJg1Cnz1gIEJJmF5KaxWAevVenP53vHzUh6epVLyTfSWqu3X9gvz45qt5jqk6jlpWVpzxu73znqerHXLd+3VqZOf1OfbL0+htv0adNDx85nHKiNRaLNISTJCQNYVEYEgIIIIAAAggggAACCCAQAwFC0hgUmSkGI0BI6h6SqgBUBZXtO3aSTCFpSZ06cueUSXJmz3PEGZLWdJJUXX/5lQN1m+qU6uaNr+tTo5lOmao+1aP2iUQ9Oa/fAJk3Z1a1H48KZhXFr1dC0vjVnBkjgAACCCCAAAIIIIAAAmEQICQNQxUYQyQFCEndQ1L1qLt5Z6g55Wkep1cnRNU7Q9u27yA/uPjSlHeSqmB18rTpGdeNeS+peifplQMHpbx/tOPJp8hp3brLww8s0PeqPmfMvl9eWPGc/rq9Ck3Xv7a22rYjuVBDNilC0pAVhOEggAACCCCAAAIIIIAAAjERICSNSaGZpv8ChKTuIan/VaHHsAsQkoa9QowPAQQQQAABBBBAAAEEEIimACFpNOvKrEIgQEhKSBqCZWjdEAhJrSsZA0YAAQQQQAABBBBAAAEEIiFASBqJMjKJMAoQkhKShnFdhn1MhKRhrxDjQwABBBBAAAEEEEAAAQSiKUBIGs26MqsQCBCSEpKGYBlaNwRCUutKxoARQAABBBBAAAEEEEAAgUgIEJJGooxMIowChKSEpGFcl2EfEyFp2CvE+BBAAAEEEEAAAQQQQACBaAoQkkazrswqBAKEpISkIViG1g2BkNS6kjFgBBBAAAEEEEAAAQQQQCASAoSkkSgjkwijACEpIWkY12XYx0RIGvYKMT4EEEAAAQQQQAABBBBAIJoChKTRrCuzCoEAISkhaQiWoXVDICS1rmQMGAEEEEAAAQQQQAABBBCIhAAhaSTKyCTCKBDXkHTe//uzbNjxmZTUEvniqEjrZg3kex0ah7FEjCmEAke+PCptv1YqLRomQjg6hoQAAggggAACCCCAAAIIIBBVAULSqFaWeQUuENeQtPLgF/LZgSNy9J8VqF+ntpTVLwm8HgzAHoG6JbWkpHYtewbMSBFAAAEEEEAAAQQQQAABBKwXICS1voRMIKwCcQ1Jw1oPxoUAAggggAACCCCAAAIIIIAAAghUJ0BIytpAwCMBQlKPYGkWAQQQQAABBBBAAAEEEEAAAQQQKLIAIWmRQWkOASNASMpaQAABBBBAAAEEEEAAAQQQQAABBOwQICS1o06M0kIBQlILi8aQEUAAAQQQQAABBBBAAAEEEEAglgKEpLEsO5P2Q4CQ1A9l+kAAAQQQQAABBBBAAAEEEEAAAQQKFyAkLdyQFhDIKEBIysJAAAEEEEAAAQQQQAABBBBAAAEE7BAgJLWjTozSQgFCUguLxpARQAABBBBAAAEEEEAAAQQQQCCWAoSksSw7k/ZDgJDUD2X6QAABBBBAAAEEEEAAAQQQQAABBAoXICQt3JAWEMgoQEjKwkAAAQQQQAABBBBAAAEEEEAAAQTsECAktaNOjNJCAUJSC4vGkBFAAAEEEEAAAQQQQAABBBBAIJYChKSxLDuT9kOAkNQPZfpAAAEEEEAAAQQQQAABBBBAAAEEChcgJC3ckBYQyChASMrCQAABBBBAAAEEEEAAAQQQQAABBOwQICS1o06M0kIBQlILi8aQEUAAAQQQQAABBBBAAAEEEEAglgKEpLEsO5P2Q4CQ1A9l+kAAAQQQQAABBBBAAAEEEEAAAQQKFyAkLdyQFhDIKEBIysJAAAEEEEAAAQQQQAABBBBAAAEE7BAgJLWjTozSQgFCUguLxpARQAABBBBAAAEEEEAAAQQQQCCWAoSksSw7k/ZDgJDUD2X6QAABBBBAAAEEEEAAAQQQQAABBAoXICQt3JAWEMgoQEjKwkAAAQQQQAABBBBAAAEEEEAAAQTsECAktaNOjNJCAUJSC4vGkBFAAAEEEEAAAQQQQAABBBBAIJYChKSxLDuT9kOAkNQPZfpAAAEEEEAAAQQQQAABBBBAAAEEChcgJC3ckBYQyChASMrCQAABBBBAAAEEEEAAAQQQQAABBOwQICS1o06M0kIBQlILi8aQEUAAAQQQQAABBBBAAAEEEEAglgKEpLEsO5P2Q4CQ1A9l+kAAAQQQQAABBBBAAAEEEEAAAQQKFyAkLdyQFhDIKEBIysJAAAEEEEAAAQQQQAABBBBAAAEE7BAgJLWjTozSQgFCUguLxpARQAABBBBAAAEEEEAAAQQQQCCWAoSksSw7k/ZDgJDUD2X6QAABBBBAAAEEEEAAAQQQQAABBAoXICQt3JAWEMgoQEjKwkAAAQQQQAABBBBAAAEEEEAAAQTsECAktaNOjNJCAUJSC4vGkBFAAAEEEEAAAQQQQAABBBBAIJYChKSxLDuT9kMgriHpo7/7q/z2/T0iR79SbnNsqfRo09APcvqIgkAttWYayLHliSjMhjkggAACCCCAAAIIIIAAAghYIkBIakmhGKZ9AnENSee8vEs27PgsWbDOJ5TJ4DOOs6+AjDgQgY/3/P/27j3azvHOA/gjl5PrKSKKKEYsd624d5bbJCMTdSsWqg2qWNW6VTSauESRcWdJg6CCVKlS9IaV0WW6tJgMEXRaZlyauIxWzKQqISQhs57XvLs7OTs5Zztn7/1ePuef1jnvfp7f8/k9/PFdz/vsJWH9NdvCBmsKSVvSAJMSIECAAAECBAgQIECgpAJC0pI23rIbLyAk/dh4xMbt4fg9hKSN33HFmOHVBe+HT7f3E5IWo51WQYAAAQIECBAgQIAAgdwICElz0yqF5k1ASCokzduezUK9QtIsdEENBAgQIECAAAECBAgQKJ+AkLR8PbfiJgkISYWkTdpqhZpGSFqodloMAQIECBAgQIAAAQIEciMgJM1NqxSaNwEhqZA0b3s2C/UKSbPQBTUQIECAAAECBAgQIECgfAJC0vL13IqbJCAkFZI2aasVahohaaHaaTEECBAgQIAAAQIECBDIjYCQNDetUmjeBISkQtK87dks1CskzUIX1ECAAAECBAgQIECAAIHyCQhJy9dzK26SgJBUSNqkrVaoaYSkhWqnxRAgQIAAAQIECBAgQCA3AkLS3LRKoXkTEJJ2HpK+Mm9eGLn7buHtt/+SPLz9iB3Cg7/6dRgwcGBL2h3rGTNqr/Cju+8NO+68S1LDsmXLwjFfPjzMfPCB5J+nz7g9HHr4ER3qm/X4Y+Gwgw8Izzz3Qhg6dN266o+fPXj/Mcna03lXNUA9z9ZVREYeFpJmpBHKIECAAAECBAgQIECAQMkEhKQla7jlNk9ASNq1kDQNJdcZum4SmJ540ilhwjmTmteoqplqhaR33DYjTBg/rtPwszshaUsWm9FJhaQZbYyyCBAgQIAAAQIECBAgUHABIWnBG2x5rRMQktYXkn5uxA7Jic3evXuHk08bF8affmoYMmSdsHDhO2GHnXYOM26+KRkwPW367DNPV5559LePhIGDBlWCzHPP+k6YNnVK5flpN90S9h89KjmxOuHsSUkIG8PPU7/59eSZ9LPvLnq3w0nS9Ln0c/H56kC0fXB72GXEtuEfR48Jd95+W9hm2+3CM0/PqYz50gsvrFBnrD9dz8rzXnTpFeHMcadV6jxy7NGVk7bp/NVB7n33/mSFdcaTqCu7tPp0br3/BgpJ6xXzPAECBAgQIECAAAECBAj0hICQtCcUjUGghoCQtL6QND1JeuWUa8KwDTcM+40embzavnjxe5WTnGkgOfboY8PeI0dVntn/wIOSoDL+/jMbbdTh+ddfey3EZ37443s6dOqD999PPnv+5EvCTrvs2iEkjR9IQ9e2trbklfglS5ZUXq2vDkl/cMv0pObqemKd6av08XPpuuJc8eRsXG867+h/GpMEpGmdMaCd+eD9K9SdhqTx2Z/ed08SDK/KpXqOWlcEZPFfXCFpFruiJgIECBAgQIAAAQIECBRfQEha/B5bYYsEhKRdC0mr7yRNg8zqezfjacnHfvNIEk72bWtLTptuP2LHJCRN7wBda621K79fuGhhh+cHDR4cHn7ooSSATO8UjXPEwDL9iSc148nNle8kTf+e3k2annRN564OSX9y151JaFldT3Wd1SdVt93usx3C2eqTpLHONOSsrjsNSYcNGxaWL1++Wpe0thgAC0lb9B8C0xIgQIAAAQIECBAgQIBALgSEpLlokyLzKFCGkHTJ0o9CW99eK7Rn6sOvhyfmvlP53YiN28Pxe6xfs4W17gCND1aHpM8/94cOJ0Nj6Fd92rSzk6RpSBhPZk6/8fokWLxo8vnhlbl/TELT9BRqrZB08ncnJSdDV74OYOXToV897oSwqpOkaaDaWUiafmFUdZ3xS6yq/3n+/PlJkFvrJGnqsnKAKyTN439B1EyAAAECBAgQIECAAAECzRQQkjZT21ylEihDSDpx2pyw8XqDwpGj/y4M+VS/pL89HZKm4WT67fIrnzZN7wBN795MT5tWP7/JpsMrd3eufJI0vkIfxxjzhf1rniSNQW562jW9QzQ9KRrniJ+Nd6dutvnm4cl/n5X8/3hHavXdqV0NSePp0HifafyJdc6ZM7tD3WmwfNuP7gpTrro81HIRkpbqPzUWS4AAAQIECBAgQIAAAQI9ICAk7QFEQxCoJVCGkPSM780Oz764IDlNeuAeGyVh6e1PvtXlk6Td2Tm+Tb47etn9rDtJs9sblREgQIAAAQIECBAgQKDIAkLSInfX2loqEEPSM6bODkftO7yldTRy8n+Z9UZ4c8HiyhQxLN1ok7XDwn5toXff3snvV/e6fXdqE5J2Ry+7nxWSZrc3KiNAgAABAgQIECBAgECRBYSkRe6utbVU4M//uzh88/JZ4eC9N25pHY2cvJUhaSPXZezWCQhJW2dvZgIECBAgQIAAAQIECJRZQEha5u5be0MFYkj67amzwx0X7NnQeVo5eCtft2/lus3dOAEhaeNsjUyAAAECBAgQIECAAAECqxYQktodBBokUIaQtLtf3LRs2bJwwbkTk2+z33yLLcPV194Q+vXv36Ejf3rjjXD1FZeGyZdcXvPv3WlhHPuO224N4yee051hfLaHBISkPQRpGAIECBAgQIAAAQIECBCoS0BIWheXhwl0XaAMIemSpR8lX9pU/VPPt9vPfOCXYf6bb4Zjjjsh/P53z4a35s8PI/cZ/YlD0hi6Xn7xheGk08aF+A30XfkRknZFqXnPCEmbZ20mAgQIECBAgAABAgQIEPibgJDUbiDQIIEyhKS16OoJSWMwOnH86eH2u++rhJornxq9+cbrw6bDNws//+k94dV588KiRQtXeer0huumhnvvujMp6+hjjw+j990vnHTCscln4s/ue+4Vzj7vwvC1o76UhLN9+vQJZ541Kcx56slw+vgJyanWzbfYKglt/bRGQEjaGnezEiBAgAABAgQIECBAoOwCQtKy7wDrb5iAkPRj2s6+3T4GpeNO+UYl+FywYMEKr9anIen0G68L06bPSMLUGIZuueXWHU6dru4kafq3PfceFea+/FIlCE1Pkg5ub685ZsM2iIFrCghJbQwCBAgQIECAAAECBAgQaIWAkLQV6uYshYCQtGshaboZ0lfv4+nP6vtH05B05oP3V+4kTZ99b/F7ycnReI9pPI06eHD7Cq/bV995GudJn5v12KPhqssuTk6Wnnjyt5LTpkuXLV3hRGspNmkGFykkzWBTlESAAAECBAgQIECAAIESCAhJS9BkS2yNgJC085A0BqAxqNxqm21DrZC0d58+4eILzwt77PkPoTokXd1J0vj8EUeOTcaMp1TnzH4yOTVa65RpnDO+at/W1i/su98BYdrUq1f55VGt2UXlm1VIWr6eWzEBAgQIECBAgAABAgSyICAkzUIX1FBIASFp5yFpfNU9vTM0PeWZvk4fT4jGO0O32Grr8MVDDlvhTtIYrJ5/0WU19016L2m8k/TIsUevcP/oNtt9Nuy8627hlu/fkHw2znnllGvD/b/4WfLt9jE0nfX4o6scu5AbNWOLEpJmrCHKIUCAAAECBAgQIECAQEkEhKQlabRlNl9ASNp5SNr8rpgx6wJC0qx3SH0ECBAgQIAAAQIECBAopoCQtJh9taoMCAhJhaQZ2Ia5K0FImruWKZgAAQIECBAgQIAAAQKFEBCSFqKNFpFFASGpkDSL+zLrNQlJs94h9REgQIAAAQIECBAgQKCYAkLSYvbVqjIgICQVkmZgG+auBCFp7lqmYAIECBAgQIAAAQIECBRCQEhaiDZaRBYFhKRC0izuy6zXJCTNeofUR4AAAQIECBAgQIAAgWIKCEmL2VeryoCAkFRImoFtmLsShKS5a5mCCRAgQIAAAQIECBAgUAgBIWkh2mgRWRQQkgpJs7gvs16TkDTrHVIfAQIECBAgQIAAAQIEiikgJC1mX60qAwJC0o+bsN2Gg8JXPr9eBjqihDwIvPXXpWHY2v3CBmu25aFcNRIgQIAAAQIECBAgQIBAQQSEpAVppGVkT6CsIenPnn4r/ObFv4blyz/uyRbrDQi7bfqp7DVIRZkV2GRo/7DOoL6ZrU9hBAgQIECAAAECBAgQIFA8ASFp8XpqRRkRKGtImhF+ZRAgQIAAAQIECBAgQIAAAQIEuiwgJO0ylQcJ1CcgJK3Py9MECBAgQIAAAQIECBAgQIAAgVYJCElbJW/ewgsISQvfYgskQIAAAQIECBAgQIAAAQIECiIgJC1IIy0jewJC0uz1REUECBAgQIAAAQIECBAgQIAAgVoCQlL7gkCDBISkDYI1LAECBAgQIECAAAECBAgQIECghwWEpD0MajgCqYCQ1F4gQIAAAQIECBAgQIAAAQIECORDQEiajz6pMocCQtIcNk3JBAgQIECAAAECBAgQIECAQCkFhKSlbLtFN0NASNoMZXMQIECAAAECBAgQIECAAAECBLovICTtvqERCNQUEJLaGAQIECBAgAABAgQIECBAgACBfAgISfPRJ1XmUEBImsOmKZkAAQIECBAgQIAAAQIECBAopYCQtJRtt+hmCAhJm6FsDgIECBAgQIAAAQIECBAgQIBA9wWEpN03NAKBmgJCUhuDAAECBAgQIECAAAECBAgQIJAPASFpPvqkyhwKCElz2DQlEyBAgAABAgQIECBAgAABAqUUEJKWsu0W3QwBIWkzlM1BgAABAgQIECBAgAABAgQIEOi+gJC0+4ZGIFBTQEhqYxAgQIAAAQIECBAgQIAAAQIE8iEgJM1Hn1SZQwEhaQ6bpmQCBAgQIECAAAECBAgQIECglAJC0lK23aKbISAkbYayOQgQIECAAAECBAgQIECAAAEC3RcQknbf0AgEagoISW0MAgQIECBAgAABAgQIECBAgEA+BISk+eiTKnMoICTNYdOUTIAAAQIECBAgQIAAAQIECJRSQEhayrZbdDMEhKTNUDYHAQIECBAgQIAAAQIECBAgQKD7AkLS7hsagUBNASGpjUGAAAECBAgQIECAAAECBAgQyIeAkDQffVJlDgWEpDlsmpIJECBAgAABAgQIECBAgACBUgoISUvZdotuhoCQtBnK5iBAgAABAgQIECBAgAABAgQIdF9ASNp9QyMQqCkgJLUxCBAgQIAAAQIECBAgQIAAAQL5EBCS5qNPqsyhgJA0h01TMgECBAgQIECAAAECBAgQIFBKASFpKdtu0c0QEJI2Q9kcBAgQIECAAAECBAgQIECAAIHuCwhJu29oBAI1BYSkNgYBAgQIECBAgAABAgQIECBAIB8CQtJ89EmVORQQkuawaUomQIAAAQIECBAgQIAAAQIESikgJC1l2y26GQJlDUkXvv9heGfxsrD8/5H79+kVBvfv3QxycxREoG/vNULvXmsUZDWWQYAAAQIECBAgQIAAAQJ5EBCS5qFLasylQFlD0ut+/d/hibl/Db3WWCN8tHx5GL7uwLDP1mvnsoeKbr7Aso+Why3WGxg2WLOt+ZObkQABAgQIECBAgAABAgRKKyAkLW3rLbzRAmUNSac+/Hp4Yu47Fd4RG7eH4/dYv9Hcxi+IwKsL3g+fbu8nJC1IPy2DAAECBAgQIECAAAECeREQkualU+rMnYCQ9OOWCUlzt3VbWrCQtKX8JidAgAABAgQIECBAgEBpBYSkpW29hTdaQEgqJG30Hivi+ELSInbVmggQIECAAAECBAgQIJB9ASFp9nukwpwKCEmFpDndui0tW0jaUn6TEyBAgAABAgQIECBAoLQCQtLStt7CGy0gJBWSNnqPFXF8IWkRu2pNBAgQIECAAAECBAgQyL6AkDT7PVJhTgWEpELSnG7dlpYtJG0pv8kJECBAgAABAgQIECBQWgEhaWlbb+GNFhCSCkkbvceKOL6QtIhdtSYCBAgQIECAAAECBAhkX0BImv0eqTCnAkLSzkPSV+bNCyN33y28/fZfkoe3H7FDePBXvw4DBg5sSddjPWNG7RV+dPe9Ycedd1mhhnPP+k6YNnVKmD7j9nDo4Ue0pL500tXV2dLCemByIWkPIBqCAAECBAgQIECAAAECBOoWEJLWTeYDBLomICTtWkiahpLrDF03CUxPPOmUMOGcSV1D7uGnVhU+fvD++2GP3XYMn//73ZNA94c/vqeHZ65vOCFpfV6eJkCAAAECBAgQIECAAAECnQkISTsT8ncCn1BASFpfSPq5ETuEY758eOjdu3c4+bRxYfzpp4YhQ9YJCxe+E3bYaecw4+abkgHT06bPPvN05ZlHf/tIGDhoUHjmuRfC0KHrhvTUZ/r8tJtuCfuPHpUEnBPOnpSEsHfcNiOc+s2vJ2Omn3130bs1T5LOevyxcNaZZ4Q4ziEHfCE5abpkyZKa87/0wgsdfn/9TbeGyy66sLKeeFr2osnnJydT0xp/MfNX4cTjvpqsP4awsb7pN14fvnzUMWHi+HFdqvMTbtVMfcxJ0ky1QzEECBAgQIAAAQIECBAojYCQtDStttBmCwhJ6wtJ05OkV065JgzbcMOw3+iRyavtixe/FxbwXQEAAAnZSURBVCaMH5cEoO2D28MuI7YNY48+Nuw9clTlmf0PPKjy+89stFGH519/7bUQn6l1AjSeEo1jnj/5krDTLrt2CEmXLVuWhLfbj9gxnP7tMzudv1Zdwzb8THhi1r9VXtWPAWitNaW1z372uXDGaSclc6anajurs9n7u1HzCUkbJWtcAgQIECBAgAABAgQIEFidgJDU/iDQIAEhaddC0uo7SdMgM57cPHj/Mcn9pPfd+5Pw2G8eSf5/37a2SmAZw8jDDj4gCU/XWmvtyu8XLlrY4flBgweHhx96KDlJmt4pGueIQWz6E0+YHjn26A4h6cr3psbn42nWSRdMDsd85Usd5q9V14IFC8Izc55K1hDvOo0nXWutKc4fPSZfenmYcuVl4cabf5CcWO1KnQ3axk0fVkjadHITEiBAgAABAgQIECBAgEAIQUhqGxBokICQtGshaa0vSqoOSZ9/7g8dTl3GU5/Vp007O0kan49ftpS+wp6+7v7K3D8moWl6OrVWSFr9mfiFUmlt555/YTjv7InJ56vnX9VJ0uqQtNZJ0ljjQYccmoS9Mx98oHIFwJSrrghdqbNB27jpwwpJm05uQgIECBAgQIAAAQIECBAQktoDBBonUIaQ9Pcvvx223nTN0LvXGhXIqQ+/Hp6Y+07ln0ds3B6O32P9mtCr+gKi6pA0vas0BofxZ+XTpttsu1145uk5lbtK09Om1c9vsunwyv2fK58kbWtrC3GMMV/Yv8NJ0vRV+/Se0Dh/+tp7fIU+Bp8rzx/vSo2nYKt/H0+dfuXwQysnSdNxV15THD+9K7V6nfEk6erqbNwubv7IQtLmm5uRAAECBAgQIECAAAECBJwktQcINEygDCHpGd+bHf7n7ffD2DHDwz67bpCEpfWEpN3Bj0Fq+rp9/LKmZv+sav5W19Vsh56eT0ja06LGI0CAAAECBAgQIECAAIGuCHjdvitKniHwCQTKEpI+++KCRGfDdQcmYel/LvowPDlvYUVsdSdJPwFr5SOtDiOFpN3p3qo/KyRtjKtRCRAgQIAAAQIECBAgQGD1AkJSO4RAgwQWvPNBGPvd34Yhn+rXoBlaP+yCd5aEJUs/XKGQQYPbQv9ha4e2gX2T3zcqJG396lXQCAEhaSNUjUmAAAECBAgQIECAAAECnQkISTsT8ncC3RCIQemSpR91Y4Rsf/Sfb/2P8Py8tytFbr/5kNC+fnt4eeHfglMhabZ7mLXqhKRZ64h6CBAgQIAAAQIECBAgUA4BIWk5+myVBBoiEO8kja/bx3D0q/sNT/63WXeSNmRBBm25gJC05S1QAAECBAgQIECAAAECBEopICQtZdstmkDPCNx6/0thxy2HJOFo+lNPSBq/5f2CcyeGeL/n5ltsGa6+9obQr3//DsX96Y03wtVXXBomX3J5zb93ZzVx7DtuuzWMn3hOd4bx2R4SEJL2EKRhCBAgQIAAAQIECBAgQKAuASFpXVweJkCgM4F6QtKZD/wyzH/zzXDMcSeE3//u2fDW/Plh5D6jP3FIGkPXyy++MJx02riw1lprd1Zq8nchaZeYmvaQkLRp1CYiQIAAAQIECBAgQIAAgSoBIantQIBAjwrUE5LGYHTi+NPD7XffVwk1Vz41evON14dNh28Wfv7Te8Kr8+aFRYsWrvLU6Q3XTQ333nVnsp6jjz0+jN53v3DSCccmn4k/u++5Vzj7vAvD1476UhLO9unTJ5x51qQw56knw+njJySnWjffYqsktPXTGgEhaWvczUqAAAECBAgQIECAAIGyCwhJy74DrJ9ADwvUE5LGqWNQOu6Ub1SCzwULFqzwan0akk6/8bowbfqMJEyNYeiWW27d4dTp6k6Spn/bc+9RYe7LL1WC0PQk6eD29ppj9jCP4ToREJLaIgQIECBAgAABAgQIECDQCgEhaSvUzUmgwAL1hqQpRfrqfTz9WX3/aBqSznzw/sqdpOmz7y1+Lzk5Gu8xjadRBw9uX+F1++o7T+M86XOzHns0XHXZxcnJ0hNP/lZy2nTpsqUrnGgtcIsyvTQhaabbozgCBAgQIECAAAECBAgUVkBIWtjWWhiB1gjUE5LGADQGlVtts22oFZL27tMnXHzheWGPPf8hVIekqztJGp8/4sixyZjxlOqc2U8mp0ZrnTKNc8ZX7dva+oV99zsgTJt69Sq/PKo1muWbVUhavp5bMQECBAgQIECAAAECBLIgICTNQhfUQKBAAvWEpPFV9/TO0PSUZ/o6fTwhGu8M3WKrrcMXDzlshTtJY7B6/kWX1VRL7yWNd5IeOfboFe4f3Wa7z4add90t3PL9G5LPxjmvnHJtuP8XP0u+3T6GprMef3SVYxeoTZldipA0s61RGAECBAgQIECAAAECBAotICQtdHstjkDzBeoJSZtfnRmzLiAkzXqH1EeAAAECBAgQIECAAIFiCghJi9lXqyLQMgEhacvoCzGxkLQQbbQIAgQIECBAgAABAgQI5E5ASJq7limYQLYFhKTZ7k/WqxOSZr1D6iNAgAABAgQIECBAgEAxBYSkxeyrVRFomYCQtGX0hZhYSFqINloEAQIECBAgQIAAAQIEcicgJM1dyxRMINsCQtJs9yfr1QlJs94h9REgQIAAAQIECBAgQKCYAkLSYvbVqgi0TEBI2jL6QkwsJC1EGy2CAAECBAgQIECAAAECuRMQkuauZQomkG0BIWm2+5P16oSkWe+Q+ggQIECAAAECBAgQIFBMASFpMftqVQRaJnDNv74enpq3MPTqFcJHy0PYbN0B4aAR67SsHhPnS2DRBx+G4UMHhg3WbMtX4aolQIAAAQIECBAgQIAAgVwLCElz3T7FE8iewH/9+b3w4vz3koA0/gwd3DdsOnRA9gpVUWYF1hrQJwxo65XZ+hRGgAABAgQIECBAgAABAsUTEJIWr6dWRIAAAQIECBAgQIAAAQIECBAgQIBAHQJC0jqwPEqAAAECBAgQIECAAAECBAgQIECAQPEEhKTF66kVESBAgAABAgQIECBAgAABAgQIECBQh4CQtA4sjxIgQIAAAQIECBAgQIAAAQIECBAgUDwBIWnxempFBAgQIECAAAECBAgQIECAAAECBAjUISAkrQPLowQIECBAgAABAgQIECBAgAABAgQIFE9ASFq8nloRAQIECBAgQIAAAQIECBAgQIAAAQJ1CAhJ68DyKAECBAgQIECAAAECBAgQIECAAAECxRMQkhavp1ZEgAABAgQIECBAgAABAgQIECBAgEAdAklIOnBg3+cnnDCyfx2f8ygBAgQIECBAgAABAgQIECBAgAABAgQKIbDGTgdeOXRAe/9r+vTq3acQK7IIAgQIECBAgAABAgQIECBAgAABAgQI1CHwf++IMWhFI6adAAAAAElFTkSuQmCC&quot;"/>
    <we:property name="pageID" value="&quot;0&quot;"/>
    <we:property name="sourceDataType" value="0"/>
    <we:property name="tableAddress" value="&quot;'WBS-CapDiagram'!A1:E36&quot;"/>
    <we:property name="tableName" value="&quot;Table1&quot;"/>
    <we:property name="tableValues" value="[[&quot;Employee ID&quot;,&quot;Name&quot;,&quot;Title&quot;,&quot;Manager ID&quot;,&quot;Role Type&quot;],[0,&quot;Capstone&quot;,&quot;Capstone Requirements&quot;,&quot;&quot;,&quot;&quot;],[1,&quot;Project Proposal&quot;,&quot;Deliverable&quot;,0,&quot;&quot;],[2,&quot;Site Selection&quot;,&quot;Task&quot;,1,&quot;&quot;],[3,&quot;Site Training/Preparation&quot;,&quot;Task&quot;,1,&quot;&quot;],[4,&quot;Initial Understanding&quot;,&quot;Task&quot;,1,&quot;&quot;],[5,&quot;Project Kickoff Meeting&quot;,&quot;Sub-task&quot;,4,&quot;&quot;],[6,&quot;A3 Template&quot;,&quot;Sub-task&quot;,4,&quot;&quot;],[7,&quot;Project Proposal&quot;,&quot;Task&quot;,1,&quot;&quot;],[8,&quot;Table of Evidence&quot;,&quot;Sub-task&quot;,7,&quot;&quot;],[9,&quot;Problem Statement&quot;,&quot;Sub-task&quot;,7,&quot;&quot;],[10,&quot;Specific Aim &amp; Objectives&quot;,&quot;Sub-task&quot;,7,&quot;&quot;],[11,&quot;Framework&quot;,&quot;Sub-task&quot;,7,&quot;&quot;],[12,&quot;Methods &amp; Deliverables&quot;,&quot;Sub-task&quot;,7,&quot;&quot;],[13,&quot;WBS &amp; Schedule&quot;,&quot;Sub-task&quot;,7,&quot;&quot;],[14,&quot;Proposal Submission&quot;,&quot;Sub-task&quot;,7,&quot;&quot;],[15,&quot;Proposal Approval&quot;,&quot;Sub-task&quot;,7,&quot;&quot;],[16,&quot;Practicum Project&quot;,&quot;Deliverable&quot;,0,&quot;&quot;],[17,&quot;Objective 1&quot;,&quot;Task&quot;,16,&quot;&quot;],[18,&quot;Objective 2&quot;,&quot;Task&quot;,16,&quot;&quot;],[19,&quot;Objective 3&quot;,&quot;Task&quot;,16,&quot;&quot;],[20,&quot;Final Paper&quot;,&quot;Deliverable&quot;,0,&quot;&quot;],[21,&quot;Paper introduction part 1&quot;,&quot;Task&quot;,20,&quot;&quot;],[22,&quot;Paper introduction part 2&quot;,&quot;Task&quot;,20,&quot;&quot;],[23,&quot;Paper methods part 1&quot;,&quot;Task&quot;,20,&quot;&quot;],[24,&quot;Paper methods part 2&quot;,&quot;Task&quot;,20,&quot;&quot;],[25,&quot;Paper methods part 3&quot;,&quot;Task&quot;,20,&quot;&quot;],[26,&quot;Paper results&quot;,&quot;Task&quot;,20,&quot;&quot;],[27,&quot;Paper discussion &amp; conclusion&quot;,&quot;Task&quot;,20,&quot;&quot;],[28,&quot;Full draft of paper and abstract&quot;,&quot;Task&quot;,20,&quot;&quot;],[29,&quot;Final paper for review by specialty track director &amp; assistant dean&quot;,&quot;Task&quot;,20,&quot;&quot;],[30,&quot;Final paper for review by Associate Dean&quot;,&quot;Task&quot;,20,&quot;&quot;],[31,&quot;Final Presentation&quot;,&quot;Deliverable&quot;,0,&quot;&quot;],[32,&quot;Draft slide deck for presentation&quot;,&quot;Task&quot;,31,&quot;&quot;],[33,&quot;Oral presentation day&quot;,&quot;Task&quot;,31,&quot;&quot;],[34,&quot;Final poster&quot;,&quot;Task&quot;,31,&quot;&quot;]]"/>
    <we:property name="templateID" value="&quot;TM34188351&quot;"/>
    <we:property name="hostFilePath" value="&quot;C:\\Users\\u0396993\\Documents\\junk\\CapstoneProjectToolkit_v4_2023-04-03.xlsx&quot;"/>
    <we:property name="hash" value="&quot;049638f9a1db8b6bd3c6d654e4e17e5d810e1ee3847459fa6f0f6c455e8d4a1d&quot;"/>
  </we:properties>
  <we:bindings/>
  <we:snapshot xmlns:r="http://schemas.openxmlformats.org/officeDocument/2006/relationships" r:embed="rId1"/>
</we:webextension>
</file>

<file path=xl/webextensions/webextension3.xml><?xml version="1.0" encoding="utf-8"?>
<we:webextension xmlns:we="http://schemas.microsoft.com/office/webextensions/webextension/2010/11" id="{50B64538-594B-4E26-808C-C404481F90BA}">
  <we:reference id="wa104381973" version="1.0.0.4" store="en-US" storeType="OMEX"/>
  <we:alternateReferences>
    <we:reference id="wa104381973" version="1.0.0.4" store="wa104381973" storeType="OMEX"/>
  </we:alternateReferences>
  <we:properties>
    <we:property name="DVSettings" value="{&quot;shapeBinding&quot;:{&quot;altTextColumn&quot;:&quot;Title&quot;,&quot;indexColumn&quot;:&quot;Employee ID&quot;,&quot;shapeLabelColumn&quot;:&quot;Name&quot;,&quot;shapeTypeColumn&quot;:&quot;Role Type&quot;},&quot;connectorBinding&quot;:{&quot;delimiter&quot;:&quot;,&quot;,&quot;connectorDirection&quot;:&quot;FromTarget&quot;,&quot;connectorLabelColumn&quot;:&quot;&quot;,&quot;connectorBindingType&quot;:&quot;Column&quot;,&quot;targetIndexColumn&quot;:&quot;Manager ID&quot;},&quot;layout&quot;:&quot;OrgChart_Hybrid_HorizontalCenter_VerticalRight&quot;,&quot;masterSelector&quot;:{&quot;masterMappings&quot;:[{&quot;shapeType&quot;:&quot;Executive&quot;,&quot;stencil&quot;:&quot;basicorgchart_u.vssx&quot;,&quot;master&quot;:&quot;Executive&quot;},{&quot;shapeType&quot;:&quot;Manager&quot;,&quot;stencil&quot;:&quot;basicorgchart_u.vssx&quot;,&quot;master&quot;:&quot;Manager&quot;},{&quot;shapeType&quot;:&quot;Position&quot;,&quot;stencil&quot;:&quot;basicorgchart_u.vssx&quot;,&quot;master&quot;:&quot;Staff&quot;},{&quot;shapeType&quot;:&quot;Assistant&quot;,&quot;stencil&quot;:&quot;basicorgchart_u.vssx&quot;,&quot;master&quot;:&quot;Assistant&quot;},{&quot;shapeType&quot;:&quot;Staff&quot;,&quot;stencil&quot;:&quot;basicorgchart_u.vssx&quot;,&quot;master&quot;:&quot;Staff&quot;},{&quot;shapeType&quot;:&quot;Consultant&quot;,&quot;stencil&quot;:&quot;basicorgchart_u.vssx&quot;,&quot;master&quot;:&quot;Consultant&quot;},{&quot;shapeType&quot;:&quot;Vacancy&quot;,&quot;stencil&quot;:&quot;basicorgchart_u.vssx&quot;,&quot;master&quot;:&quot;Vacancy&quot;}],&quot;defaultMaster&quot;:&quot;Staff&quot;,&quot;defaultMasterStencil&quot;:&quot;basicorgchart_u.vssx&quot;}}"/>
    <we:property name="DiagramType" value="&quot;OrgChart&quot;"/>
    <we:property name="addinIntsanceKey" value="&quot;fbd1d657-4549-4b41-988d-508e355b94e8&quot;"/>
    <we:property name="bootBundle" value="null"/>
    <we:property name="containerID" value="&quot;1&quot;"/>
    <we:property name="docJsonCUnit" value="{&quot;data&quot;:&quot;N4Igwg9gdgLgprAanATgZwJbRALhARhABoQARCAWwCU40AHaNOXAbXwCYBmIzgFiIBsADiL4xRAJwSiAdm5iADKIXtR4vj1UBWEZ1UduGofoX41I-Aq1rrl2+MWz5CpRr1Edmnv17SNvfncjfkszS2kxExEJGTUBZTM5ZVdA7V1VDQF4gWshbhklGXiZaQlc6154sQt8WxdRdhSiAK8jJTs1dssE5KI8uJ7HKWU6kSThG28vTyD+LSUtbi14rW1Y3w8FhestHx9pReaDndUN3Y9tbSUW+Y8VudORLR2ds2Wj5rm3uZ3uXif1k8FnM9h8Nmcdis-gd9h51l8PD8PH8Ac0gYiMf5UlMhO0rJ0CaFev0xFVTAThh1LDVrG40q1+BJorExHVrJSHPgQgpuJSFIyWVyBmU1PDJIKQkKxGF8BFapJ7GKmeLJh1hiKxErmQrekT1ezSiyFNFFZ9JBF2GY+RZyZY8eyjbzTS1lTEdXaevrVZblKVTViGbIZdy6koBHKlG7ldTBvU6R50spVG6Y6yei1Zn19PgjTbg4IIyro8bY013DNs1UpTn09ijPJuimOH0G-Em2SzPGKxjDlp1tJwXX+DIwiXNT0Sfg24KO1Ny4m+2bM7iVZZnGYsmpuVajYLrOGKbFi3nel3E5Zk7nVeSMxl+BMODLI0aIvjhiOtyNegehkebSePTPLxSU-cciVvKYClkI0ZSrENzTnel3AvVcx3lcChxbAYiSGV9RmgwYp1Q59hViID3AkMIuEg7gJnIu9JG1NM1TlfM1wQywBVAoiNRrDQOAqbEDBowRdGxbsNCbSVJRlOV2X9EJ2EE4DqI0cYxOmRNJKY9C3z9UUpgEpd9FU4daI0+dA1dI9Q09fT1SvXiyMU5TkNMpxRMQhMrItK1XwA+o1Udd0+Jc4yGkMMzPPoqZrPdQLyS9ZifXCELnIadk-kwh9xA5F9CK6eISVtIiQKpbp2LTGLhMyA1sPxaoJxIyrySSQDxK0nwNKMiC1KPPd6rY+UYsoiKRLojrA1uANMzairSpKyVmpLGQmIUV9O0m2bpAEMjVAmdsVXcIQyXsU0UzHBr2BMfN+KU8KaqiibNMDcENN6qLHDKxbD2UMY1o2ryJPvCwUsbfKWK8Dkn0JRK5SrW6wogx6POeyzMy0N5aVBWaG0KwiltQ-7UMBmLMgtPE-IM777BPO7XJMyLUYspCGMxu4pg+jyvoWobluJi7Sa2hiZH636WsRjKHvc9Sgc6jw3nSrm5vxnDq352QAZ6Mn7zO689ZApt8fp6WmdlnWLjRTnMJVwbuI11aSe14Wpl2tQYeYmtUx4wVjaRoSZfMuWptOPwcZFvG7bEQmLoFiHyQtydpyTFOTeRwPopdjRVk2a3A1t76+aJzWnaJRPk4cilfMM+707NoOLd7TbwrUyPC-t4vHcF52XuXVtUJMU4oQVmuGbG1vM97tmlgY5W295jvY5L7uy6z3XVV0g2fcJIjKmRS204D+vJ-R6f95miOd9naPxZWrXV6n13BQ99CvbQ5OefiPfeyZnqj-Glm3kMZLECOHESn8Ca3zjr6Hup9XYUzstTBatN0zD3OIfFSx80asymL2bGLdPrzWvurTu98E5rwIkbVC65PzfyWPgv+mCAHB2ARzC+4CiGQN-H9Ze8dm5wKMBXQ0VcGhmDoWwsKEgsqBiTqInhat8FwNGijc2FD-h51xlfLh4MeFdz4SwkWNROyqFkY+eR5CpZ12YRbDY7CJ4QLVjHK8eiYEPwEfwIQ24GjG1UCUWGoNm6MLclgwBwNc52MIarH63CYwuNSm4nBakjGw0CbXf+E9sFALZs3OeWjHFQN4a4ix7iS7SlAutYuGDgnWIoTnCJ3NOH5JiXfUuxTEnDhlEaWyD8gmMxqY-bOoCCENKiUXJecSKkJKyTibkXj4kWN6ePJ6oT5bPA0ZfBx0SdGxLIfw9pghn470phxUqnIhlGSkcMlcF0aFVRdsojOmSwnqPqQXBeN9mnQPmXs6ZbRqHpgqGHK58Fvp0wofUh8JU6ofIas2Gm7sCQWxNpcrmP5GhRxIUvA6M4VRuzKTzY5HJToIp5oonBo1LmLPrNhFKl0ZRkumQ8kJBjObvRtvPYhTjdG7JZUkhFx1+5mNTBY1FNot5RFXD6CZQsBnDmSQKmlo4wXDKKJK0c+ZRaxlKABasdQQXNmqjLD+tKNUwRgcWSWcCUYnV5ec+6VLhwIw4goWIxVYL1XsHiBsDLuwqKdXyV1XTdQLSGVa9yNqYrqIdbIf1r5YgyBul+Fqkp4iGqZhGl2Ua0n51jcoeNhzGpEiECsphgiWVZrHmpXNlh80kvwCeIQQKw3ptTZm0GlbHUIoDYIcViCQJppxK2x+FaVXVpdZ5HCdK7YDrLZG9to6u1xsENfHkSbugzo8UOuBI7lZjtiD+CqcYXbWq3TgndNs91ZjrR-BeG6+inumeenNi6819DmeikCP4Er2Afb68Nv7ExPtmpeqC+KpQVMOnejNw7527pfTWoM3FOlqAYs2wd5bYMXvg+Ot15iqb9uPf+jDlisNlO7aB6so5pAfg+ZyQUviuhsQgziqDAGvBAZFpe4whEJVRhlWh2dbapbRpo5RpBJiugyRQ9o4lCiWXWtuVOolBF8UJR+X+lt5aLQdonbC+wvGWRSoLWp+TRGYq3BE96t9gwP1ES-faAYnjVzgduURVj8nTmSjNdGnKL9igFvrT0PF-Ik2XUkwVUzmnqoqGLsxW09rs3AbXccijTHhEEcfn65LE5vMNVXZxAY7m53NC-iIN6lszggh7FV84tWas1dsIlzj2WiR4ocGhS1OCT22p4BUMr-WrbqJef7Z95VjnXJxe3WjZYutmczdpq52ZkNfW-bDJmAnN3EZ84WD0ORuJSbENIYqjXE1FZdhZprrsV3OE9T2-bdam2zai0J7bsMwz2Gkg9yL6Hisidk4ejcYtIjfcEzBkjgZNyTpuwSPbtGDuyiwlSa6sCns-fO+0S7VaWvkja0qutHjPtULuZlubYOfPGblEtpBeIlBOaFXCtp0zuu-YSzp0DeX-yyEY+U9LbnCNmwc8KsY3OYWjjbkeknz3ZW9ZTihOXMX5cMRE4Ly6IhIfjsqoembTPSclM4H1wbA2hvdUx8OFXnOJvYXeSQs7w6Ftc2KlxD0YHqMi-A2Lt7IPNtIoN8bw3VsqkMUd8RL7luyrW8Jrb7dmH87m90W7uZ+WtfWZvkT4a-O0dk9N1z0LnP1fBRW7TwnvtJhR7PTHvuygneBU5K7-HsZxdF8-Gnn155dfl-B5XgrF03dHcUjKU7GfQfR870H5w1fe+yFfIPa87ri1e-vVt7Pwee9fb8Yr2fjnHs66lyP6NK+jST-6JXYViQSLKbA6G1Hw+z328wgf4Nsll3yK9kKMvj6K9j6r85xND-ne18RxCxdwX2gz31Z2BRs3xnV2SXIwT3NRYyH07UnUrEoQlGUGh0cHf27A4xxBMDqHHwGE1SknQOyywMA0-xmTrV8SBxc1IMQMXxZx00h05CrCdVSiILQJaluzIPYwoLLSaWQQQixXwipCT21w00z23TvxkXfSgLJAL2Tx4MzH139z9z90D0oJwls2yDFXKXw0ELA3ELb13w7331kIGHzxIMLxTyFBbxALY3cBHREyDTTGGDvUdjKT8WLGKEvE91P1L3oNAK6xiyXjiyojZzwN1HJDp3iz9kl0kOCN8O9jqHCJVTxzAmiP72kymQkJvw-1H0gm1WUCKiyOBxyOMISPyJ8xqHh18ULDD3y2iN5HSynSUNDmE2zwPR1VVnT3iOCG-yLXMIyw2wYJe06LlG6IsOSXHGPCCyvEhgQzaKtle0LRKigJqKoPsKX0ax024wyJ1Q6XKVsigzGCY1sknF8L5Fu3YiWJwKMGozOOJAbEuLwjWy2MYKuVOKON6HX3A3wLoL6O9zGN2IeO+I9F+JBUaO4MCIcMeA6LZ2NRlGWz50BMAKdwZzPyTQ-VtHqFxyiPUwqLyOwL4I8QIKbF-ypzAgXlMVpWVRGKCKqM6IC0KH+3G0pNf1nDRTiPpNhOWPAId2WhoVVRTDBmRN5OtXZMmyaMVTw3eOBIXTGx6BkC81cWbDxOd0Z1yKBLtwKKx0VMGIRQ8Pa3GxLWqSJPIJKw+FuEOD+2xzMDp3ECNNHHG23y1NGLBz3jOAWHkGzydPxJsMSGmJM3n1uLKxWG9N1LlRJWDKkz9I1PtNdMJO1JH2-gjJ8xQTVi6DNWOwaF-1NL6XNN4MtPZjWRtM6IzLWOpmlKR1-0TNLWTI72-ixn3ltP1MyMNNZInHzKWXdJTK-gODTN9M7INM8OHOiLrLNIbPyM9IHJbKHLtKvTAylI3AQWGOvynOJPhKuXC31KIhXFowHxk1C3pRAMFKVJXRQI4PKQwPXRhOI1TLnN2LPKLUiOTUIJoO5BvKMPrN7MbPDMfO3P+RHM5GoOc0-IBJ5PvP-LLKfKApxzYNOTYIqSvJhS-LlI9Ogp9NgvJMgRkDZE91uIW332Wz0lfRpPSKhRAJIuhRw0FVpPPIXPVI60-EIv92IqrJotdTooosxNELz2M2mLfzvMjQHAG3YoyM4sR1KnoqLTJMPy+yYsEqvx30qOwNEr5N2OoudS4plP8NSy0UUvr1Yr93ErfkkvItlNVTbMSBoLgixO-MnN-MfXUruI8S0u7Qsr0rj1iVsrBPRWMrEuX3cqXU8qnS-Rnz1HhlQKtxBX8uEvmzYqCo4u0qkqqBktajd3xhQs83svQqkMSs0uSo8u4tlLpzBkH1RIZM3NMqDWKt0qnRtWIKCg9TrQcoLI3ItKMhE3zFX1EL8xz0v3gMK3oKsthRSx6vkr6oMt0JvlDMjJjQXNEwn2PIMuuMaLpPXKcrUuLPoStlLNiFqzeGBA8B2AOrWHmvZxEJWgmqiJSOmrXWUrdKqs6t9O8uuub0mry36th0PWcA2pUsLMcIHDQQN32p7COp7FOstkXFbLGqVJuo1LuogQPXP050nTap7OeuAhCPmN0lSOVjeq+NT0+qRs4RRqLDRpxIxuZ2PRxpfyRuX3ZJvVnCWpDymogSEBcJDTRJ-xRwBo6uAhyoyPxvvwNlaiGmRN8QRtW0zOGsqvFLpuSJsx2OGXVxlAChEH3LEzKK2Vk0ooHWjXZl4H3E1qZuc3+xhi1tqKPPZt6LQxWIV0dv0KKh3JAptq+oCMqucG8x4lfHvELCjEpudLysSNizxq3IdwIMnTn1mS1SaiQ2yN1pWuJxGMMsGuPz9rjqJALhMw4Gpvb0ZKYOn1lzhkc2aIGJxMBhzuOTzpDsLtVuZJSROQQtJOdUTyrsb0gLruqtetarLrbqztak7q0PzpMProd1jsnQ7r8NiO7pet2JvXgkOnKhhjTrORGX9Nrrmv30Xq-GXthUtpKr0uHtnu3vGPNQ1rXT1SKX6urq7rPpVtRSNHRK4gvx+lCp1VbyhiogFz7rXP5q2vljdlCLfA2I6A0MyAEqMviulxULUKNwGwgdbrKnSoJJ-KxscJJMAJOz5qet5KG37OqyIbq2Ifq1IZOvmrXvzAdPRK6C-scowbhMsz6G7JHRRXv2alsIUPRJMGQekp4s9qUR-sgnZNiv2iuv+MwJgfyuYZDPlPYdGzhuzulpV36tMTdpTvJWEcgejKUrnsDBUI3yMcdqVyZN0frxoeczof0cwfmq1pPPKgtsRWkdMN9O4Dkaz0yhVUJsQ2JtuoixAnUcPM0cZW0fvCgcGqWLcDqAipMZLtMaYIifXssbsIfsArA3wvhUMJsaYbcZYe2MkGkS7xCxwrkxGitCwtNn6RKVsTAXsUaS2Qdh5UTiGLczqP8TkQhRmtfgMzkWlVwflhiKoh8Snw6bMXqSGe8X7pQYEbaglxKXZleTHPtKPqnTmYxuzhyRth8Y-qVOcA2YRCWcWrgNSkgxGuWb6Fy0kaAJRJGKgig0eoXAx0ftIyUZxySc6wAfucCMeemGeYuoubD0Qu0VHsglBf6PM3+f30lJnrWvW02u+cqt+fLChfPusJ+s+2AJzI4Aqsgshcoeu2ywxYTsOxyY0tVp21xI+xJYRzSbg2soOV5vcPBYJxZQuxeYh0JcVOJYPLUCOwwOR3KPQd5PZYVLecB3MfTuLx3nofapzwebZdRY5dmh8f0phV53FJllVZOZxM7uZZAORauAju2dzx4UsM1xpwX0RfpMNdzi6t7r4p4SBdYJBatZZes3xftd2Lksfz5YGvXqhwIpGvdac09f5Pvx9f-yf2dYxUj2DYNcVeNdj1NdiR1Y92sJSZLxCbdOtc2tDfRyTZVZTZLHNbEOJGldJTdYTbDeVa-270moALVfdysOT0zZlarYVZrbscjZr2jdKIxI7Z+cTa9auR7cn3XzibCMc27JURDdtdFf3zHbX2Lrl3DsCYnLldzYAfzcfgXeXyXaxfLpAcxL4yt0+ZzbneHfDZkQPYAOgKQVtdnerYLZHcju-1KerJKYbejajoALSbMK7s-TJBgKXSbe5A1atYvPfLAqsLhrpfv1fMaJTWitQogrzfwawYdMPOyvAsVPg85evTPZgRw9g+hPloKYd05RapPxLYkZbZDYw7sdaeyHkPo9PBcd+UCF9wQf9yQZT1ns-W6a8TfvsBhnw+XGY+fwQwtfLY+vbf-d9JUeTs4TA6Gv-oveLaJq4f8dlsE4esHaRavdrbBc098e08RoCbszhdlP1c7ZfevaLcddiSU9tqgIDr-FlPalRK3aevnaVbsc4erwbB4e-12bKfuTCdkFEaxPEfMUkdvPI4+NyQ8bAK8bffrcTpPPKcKYKJUQblqSaFyU2TGWcWaYoTjIB3WVdm6f0x4RFMDNaTQdmkEuOQmck7C6HvY+l0WbqaQPFdSrkWPq64Wa2eTac5LA68SH2Z6x67FbWt4oDeYzlrucBaudg+Q9s6Ha7dhvm8ZdUz0c28M+2-nIZZjamxtw457t2JhesLbPha+cveO6Ls9x5e1oR2xcFc1KTMAb+YJYbyJepd5dJfE4YnJt20B7e43cxsY526buAfowM5taM7+8De5Yh-h35Zi4GeFeR-pf66oc-DbcrcO6R6e4uu1fr1OYQO84p8GtR8UPjbs93f84JtM9Lb1cZ62-s+M7Uh2c4ZdYEIY4o4jffe-b9dU-p8tZJ7zb88Lbra-d9dJbO4j2cZp+feZ7l5M-G+F0p91c9yJ-mllZ7J8++53bgT3bZx8fZ-14rcN8R5l+R8XdF8V4Rwl714zdt+sel+3dl9fZF4y6jb9bKuCa+5-JN-Qd94c-l+WuAInYirXb3Jna1fV-N5Z-94V8D9Jbj9lwT6Kih6faZ9T81+pQD97aD6PfmIyqLCisic56O+5+7ed8z4R3vapMfeT8L5wQt9Hab4Hb-zL6V9-afwU7Zxc49ogTd4g-1e17M5j-H7JqE-t598d4dY510TH9JqgOs-8O9985X4RMWo38s+yHc8Yk8-mfQ-k0VrQgZst9M9Zt6vn7c9+lmPRrJZQlCLXaj5xGCrItWc-qopFUQq--BigywJ6zVLugGFyph1-4IZJuA1NfjGHAFCVEuCVEyklQkopV4B-fSfMgPb5j1tq6AwqpgLqozNLKmVCwh8xYqQD2M0AuxrANor1UTwo1XbtlTspI4heIlAqlcgYE6UyBXle-r5RhSNZOBaAwKsQLMpYCQBrWFdk7WboochaV0UQZ4x4FAC-+TApUhQJAhsC-Kyg-KkQNUEkDgBGgkcuVWx4MMYeGAyQaQP4alVd6zVLJpyD0Fd80+N7XvommzaJgKUlTKxBkm7KbMqu9TUZIvFK6NcesFXcDpUl666Ze0MYeroUm+ThC9GVPHhG10A57lpBnXLzgsyGR49du8A9ZjN1yEmsZ+BQ6bo3GKEyF0hLHF-PhnHST9zakHWMJeQ-KkdVeeLITJ6SeBLAeh+8H+H0N6H9ChhgwnwQh1Cy-t-MMHLgu0Mv7FYuhAwhYcMMWEjDlhAFCepsRI7TCpGqAjCntRWFLCDh+wo4SjxYJEd2CrQrYQlw6G7D1Ehw1YXcIeGjCZEVHeFDRzVx0cZOrFADiPQsKscZO2Q2YeCm46qFEGI2CTtUJiF6F5BK9GYdu0sG7FJO1vD3nJ2J40DbGfvNwQHwHaeDv6OXRZHlxPj7I6k0Qt5C8O2QtIV4ofWaFpXjKBCQYV9ROkxClRldpcomFwiZjSE-DAmmQqbsNyJGjcksp3HkdzAv6ccR4ryHZsKMKGNwBRzWBlg0LObedVusYa5htzRG5MD+YAqgRAJ2F64XgKcNZChENExY+OLApusrzJHODpk1pEWjIhu7J47uS-PfmT1RSUt3s92Q9ljyFYWDce2ULlnDVe4Y8yWrlAsC93R5fYQekEC5vD2ky79TekfHnveH9G3ZAxoeAVri0BEa9YeK2CVvtwsae9BGCLR7g3wxGOdEBK0HVlP3jYz83e6bBnmr077WjXBZYq6mrj+FlsARD3FPi4OL5m5TOFo11pGJL4Z8B+rvNNmx07EadGx3YbvulxHFH5+esbWEVOK55Zjv+vPe-uOP+H1ADeXvOvqTxLGr9WxUnDXB2J3EFicRjlcPgwwTGN9S+47LcWeKbx+NURDY1cUX1LHR82aABYPplydHxj9+Pfe8cu3iab5AmSfX+tOKea9ieavVRtrIOzCk08+-4iPoBLnEx8fxFfcgdXzOEoC7mxYtcYmNgli9SWrfV-PgJM5QTfun4nEJGz763sf2AxP9uqPJbdUURMtSstoMrGNDp+5YrTnP035TF9OcY1CS6JKF8TZ+bNJ-hYW36tF9xDvMSYo1YFH9dOdmU-q-yprv9r+NIZWt43v4qTOJakl-kHT5Fwir+SRG-rpO+ECc7MwHbDPGm4mKiVuzQ6Dk1ShLLjTejHeYY8PuHHC7h0LcYUxMmFuS0Kc1byX5Iim+TVh3wt2psPcnbDrhqXVWghQF7tZqMFw+KVcMzFJTKO7tOqMITi5scliordYVyNsmvptxVosJHAx47wNR4EBMqToX06RUWq2TIcay0akniFClrXcYWLMkfFnCDItwiNWSReEbQPhKxlEQAFLEP+uNW-iqkQ7jZJOM07SWBMU4v5sy-bDMf1PlLKwiilgEooNwHbtSJ0b3dpo4AaI0IM6sWKkXK0YYfAaJWOeIUuWW55s6JiaS6lMzf5MVWuLEkMX-j772jZw8Ak6eqW6Bmicxi5OjHbC5KvSdpKg8nL31fo1936woy8cmEi5NtuS2U-ZDGOFTsgwG+IPjngLJbRMQRyxOJnxxBnyTl+ik4pjg29F3SvJhDa0k8MzAkzep6M6HsL3zjuNWG86BRsUxC7hdH43g3Lo8n8FVZXkHKV1uMhZElIYi7dHuKKgZE60mRDXSkU1yDyT1K6ys+-O1ylHlC1EbKJSeaMNmmTnkJslseYk1rmzJx8sYbHNyboKjqezk07mtzfLqdvu14u6beOzGVcSZIkm8WhNeb5DFx53ONm+Pr6ES7G9oy1o6KDm+yQ5EON0XdjhxpivRt07mV21RTJiYc4Y4AqDNTmpjC5f0rBhDIDk0FUMRY7sU2Jglq02hjgEuZhMzlazs5DfPIXD21FChOZdtGuVRJRZbllcm43XlWLV41jHxHPKOQeJjnDyZ+SI+sfhNrkzjmxIsPno0IjkeSw+BEj8euOQbzi18k8oNtPIUmHjvWTfUcUdnDkq8Ep-c98T2Mel9iJ5uvOsT1IvF9yuxA8o1o-IQHHiF5b8lEXb0TmY0-Z+7C+Q+JfkTjzxgCvcSfNplnygJB8rFltPMGbsd5D8vecRJd7UYEJYExPihODl0yvxcEp-Nn1XZIS+g+fDvvfLrk-ycBGct4ZoJwnh5z23s9BbQswX0LgCZEtAsAutSgLz5WI3-AxPL5MTh+ZcmCQ-xJrH9-WaWHidWIklSKdOhkpqeVAokbiv5drTBZ9KFySTH+gkz9LJP+orjo5u8oiTotVx6LpFqkk-sZPP7usfZICwCT5mISX0ramxAQnrSy4Z4HasTZ2n0Fdoh8hoXivqRIRqp71jB-AqdFzOtS8CBuQqNZtGO7nqKBaQNbgQ7jiUFCreyS4MXQPCULFGBUShtCItIk5KAq5LDJWoLgFSitBdmMpX9LyVWDaqkS2wXpQuY6DhBUzcpf9MyU1LBBG8v4l0oaXpL78vSkwTjlwUtTtBQgwZVvWGUGDKlRg9QUUqYXZNplAy2KlVKgEjKZEYylZaYKCXBiYBVSwpa0oar2C3wUpUTlvJ9EDSwFBWaOo5h1lUZ46QPbEdWBCUxL3IHM8ug8t1nZ0T6wzMlrVkGFvATIz3Yxv4uul-KXlAKmekCuKlzBQVlsRGWssq4X5kmvyoAv8qyEOjT6LEkFX0LBXk8-6GQgelPT2bwqhluorvkiqJUorl8zym+hvVpFzKaV1oulU3AZUL0phly1qU4L27tY9Gd9H4YisWHEqd6vKh0PysPrjLeRt3fFeypnGcqlgEqtFhBkvrlRr6iQifoCupWJTaV4q7lZQ2fowdT2m8+AVzKZRa8BVXsnHhbDxmXQCZ3xYmfUrgXOiEF6XM5cYrYXLzoJdC9Magvbk3CYQ5DEhuGrIYRqKGqKoVfmJgWhLPJPMzRCl1cZpdxJx4pRRZxsXxKNGH87sNap0Z5ja+7qgCUQqfiStkm78o3gXxoUryYJ9jfWDKpuVoK-V1E7RXzKTVytA5NMj1bPLMZFrK18ar5ZBNrX+rOFbuTJgYQFV8Lw0AilVB2q4H4jvlbqpeZotnHZQclvc6tdQtMUYKiJDauLD+jXRice1paz1eynyY5z0k4TCtawu3mtrB5P8jmVWoIVJyy1fyDJmuica3zP5o6tteYoXXnZbRjlbtSWtEnnqIcm6l9TOvTRzqBSdaSdd+qym-rd1HCgDZevOzgqqmha2NcWtXV-rH1mC59UOrzW+q11q8nEBOq-XHrm1xvdhXWp-lJAU11otmV2pXV3zUNDGojVBpI3bqR1nGsdfuqo2OMaNP6kxTPLMUXVANu7MEWxtvXUCwNhCiDezJ40vigFp68DX2tgqfqRNMIsTWRoI3fz21GG3dsZxRigb8NAm-9Savk03wt1r6pxe+o8TCbYUSGhxfRsE1SaTN5vNKmPHM3saUNEmvdTZoHXUNoNGmpTVpvSachENom5DeJtPlRbku3ZGGvdEFlyj+umajiWo0FS5qjeBam9aFoU2WagtaGkLbhsHVqbYFJWxLZJv3wuaj1em+LQZqs2Eb0NzGq7thsK0Va71V4jzdZpjXpFKt5ndTYprfXKag8DWptfpvvXkbJF0mmRpdn822a8JHG0rVxqInEaqtCa2bYZq0VCaEN1Gpre5ofVGb2tKW-5r4O61DbetLaubU+tU0jbqta22rcFvq2HbdNB9WjTWta1navNHWhcMBrk1FadRNW+BUlo3UraOpT2nbX1tO37aAuH21zXFpO33bjNAO6YFhqu2CqbtxWl7eDrq39qethPcLWNsc0TbKNSOxrV9pm1w60d52tlqxp7IWb8dvawnYkyh02FaGsOu7XtvXUyIptjgk9WTv4XJzk1KW2TczoC0JaCdb2onbjrs2k6wdbOuXdppi1HaadzW3bb9oR2yMUtZm5dZzpg2UEnNOO2oSTt40ObRdpug9ZvGm1a66dfOijRPAx3lhfNXWs3d7Fu10b4d-OlTZzvs3G6IWFOj9ers+3XLadvOnXX7sviu7zqFyIpsQoR4iyhGeIpbRLJm74IiuDTErtyjCEOrG6kMjFZLBVlarGRaqBIZMizk4aX4hKGvuvSOZkZIlJUAXm8yszuEuM7IqJCkp+7oiTuuUUDh4LywTCjlALeySpk5ANoIJqleegqQH2vpNUYGBtFQoIGz76W8+hDD9Vq5TLbmOM8eqRg33jpIUAjduCdKsqH790ecyPcGpykH66h+6VOWfq4xm196bcmmioPX337+OQKz9K+EFy774Zt+0bBftkU855FSqtfXfpSqs0XpwOJ-ePtwz+FlM8BpvQvsCXEcJa4mUA+q3AMGr99wBr-XsRKi9M+Qb+gup1rYlvKEe7isDB4I+XKc+NtE2MCeGUyL7jSQa9-YtqYI1dy98Qtg8HUZk37gt2e3IIiL-3UanMIUwiJq1X2C12Bb8IHdV1JWTCl9cxCuldR3KVkVpFknSVoX3UGy5VIog5piBJGAs7ZoosJOghJGSjDD0o2pJUMFGZbHJrshFsqMnSqi4ZeDKCv7hLJvA-DY+rUUbpYlky6pdU00YC2vmWjclscutFmxlq-VR9KxZPM3MYk1kOD5BzzbnP+5o8PRzEiA0WSSOWsUjfrYqVjtDldymWEW8bRDoI6o8AxBcluWkcEOcHhD5RyGVtph3DqZ9BR7RVzTqjuFRp+0hQBNKJwJRppLE2afTV0nKxFpE4ZaRMdWlTtKDaETaUdO2leGkuNsIY4dPpzrHE1mxiHGA1in1Fny0pRhc0YyO0DJFtPRbmPKXnPy6e7vReXvuqnAjQjJuO-vPPbFTy8Drx0CcYxnymj15y9G+Q7qj3rbPNTvYCbHyPnWEomXHcmWEcl3DiMJ0bSI4OIkVzzFFsJ1tkrtZ1nqaj1s3Rf-Nk7baujGip3fWpKVjjIFlUrnZNPJN9j6dd4pBT+JQUXH+NEJgbfctZOkLJlufbzfic03s7EFqJ8XvyYoWNords6sXUnuwVYRzjVfc1acm90-auTbWlk2KdIl2S2+0p2DbKaYNCKJw1JzHg8ryO-HZ91kn-eVK93QHnDnh72VB3WVSG8OEi8KVFJ8memmdRgRDiPrimhS3TpWD05FK9NrD9ZGwjKQGfyO2N3ToZuMysJcWEcWFxHSM2h0AN-k9hwZrMz5MlWeKIlxcWHE6qKnDKrTX0m06eJ+MvH5YhjSdrWcBPImOpNk1RbCmE4oyI9YJoQ-gfBGdSSTHoQPZiaI0TEZFjJ-jl4kma107Vty3adlCHPZrfMBkDSbmKLPdoi55gGRTlGtoj8F0z06GZObunvTVlSg0sJ7o5EDnBFGfQGbEbtjUzozGohun3Qrlskrz7cWGXuc7MUGml+Z6pYYZHNCA9l3q0Afj2l37GxBFS0ZScr4EAXs62SoI7ebBDiDDB1glpWlQEZcK72wF+1aBZ6UQX4lqDbA2TQwtTmdSCy8C0su-P7LWo7SmZZsuiP5LSK5FqC1XxrHUXcqXwz8wUsgsoXZS4VEuv4o6WzK4qcFjYHRfMp9K0VwUybAJa2VXGRLUgww7+J1pkHZDfeiQc0uWWMX7SFy6VULu+2XGVLIWi88jKXGWrSNuIp9uJdJk3qQGzqzpa6tgsWmDGbx2qR8aAkaW9TJukPfvIZlZyWj05QhuCAHCBWwQQVgK8FbCuhXBt5uxXZbrP0LbU1OXdCbzRT1aM09aa-ODQWp1DR8tmM-Lt10K4XriuIQvPZrPCE7Q9onkQ6G6GOj-ZzolfbyyXuyg8G1ZFe-poIbUhlWvA2KUiF4BtRl6ZidV3MpAgmanGVmFddVA6fQYjWAlNLOg8h1tqMG-kNyHLKFm73ArrgKwA6ksG2CLDAQCw0K+8AivL4prCaFUetwmtEX9BG1nsMPFuGKwR4ayP3KWRWAnBNTwaHBf8YFNx73zFpGcrnBgqim3rozIxp9ZX3dHHCvuFmYOWwoF4zjLRH1ZhZ1LVFAFrxFbO4ywk78SzPJ7kF0Ex6KmT2R4evaqb0vtE6FBhii-KosMOyrZGW-IeYeMOOzWepQumz1gZvhnPt8N5QtEOP2TAOQ+qFAsdp6xHNnpWybK8b3llVnINyh1CLtx1GRXbToOiW8oScvkyqZ-cEEwNBOm9W9Me9EyWxbV36psZ6Z5ypQ2hRTqObTMztVGPH2a3I4OFPW2kQ2npHlLJN30jyiEBrUUE8Jz3Zwgugy2UBct5itFbJOmWLr8V5LQU0pRY2kr+tCLsb1ysLMmY2e4IdNlIT57yuHV9wF1cNjlWtbW8IHEWZxZDWubTVhnOrMr38Z9kfiN2JnZ0jJxqrqsmsNZcGv5IIUhe7eAyxvh2G8rdI-Jg0Kgz-7ac0+wGu0W-jaAdgCIUslDV7DbWhhu184O9sVJSmwpV194DnFZlWkDqcwG608Dusll91Xe+qD3vum3Bv4m1v678D6Fz3eh+1-y9IVmhD6PDb53y4QJXtb394t1uEPdeBFPWKGOcVsvPv3Jw0vrz97ZaPd-sT39Ri4ae7-cGFz2GzC1VA4A9uxL3Azn91e0a0OBnBN7HMTBzvbQfNl0ybxDG0JfLl4humJiIe6kpnyf95pjNgu82BQdwXJjStPQ2PuFumo46FqbiNqthTVyvmiJXCrliGNE3nbrKeqf-cIOuZW92-EO30koNvdqD6BxS9xE+WyPmdJd3pmYn4P+l7bIh7-WWdsVZq9yL9WDu6m0Nh1aHjVqW9o9WJLnISNoTQ8LocvIQhaChqk55BoN5aQCuWlUhis4LtldjQawcJLYsu+2m6dmpR3CjUcEi0w5+r-W-2iw6HN8DuOg5k0+5tzgn-u0J1zRrpCg-SJ10QlHQLtIdzr1DuabWBTlTNrQVZGuriSEFPHHiyV0Jkoc8KCVsgbdj+HB0ZCVNEZr+lto05juizm4YM-GGE8hl2bhR3N5h2-BqBVh8E6WzQk2dwuzMjZ3XWUVbaFG2HVnI3HuxYotzM2ZRPdrosOeiffLZzKi06chkXN7dlzS6Lc8rD6MIR3CQ21Y4E45Ng3tA7urExmvtNP3k+Dxxbq-ItkgXYGMTf43Wfql0O-53x4+c49Qx1Q1kwwRF8cEhfpqbZ01kE1Eftv+yUsvzgAzmySX2XFb8LirCi6wdPOwoUJ7FeNcCZMrEhnjw5bRlUcLXrtUVnuViqVlwqFVCKglf4d8W8X5B0K6l8ypFWKq4X91xQzXqOR9oVThPDl4PXlV4qeXcF3wySostCvOXuK+OWK+JcSumOY1kV3qrZXivVXpNiEWRK-0uzSnxvJ00RH9NpmNjnQoM6vf8Oqu3Xrrj13q9NeM1ApZpiS9eQdcgu+ye1FYJ6-ddeuw3kbyRQI9gP4uKi8jgSTIqtd-Pf6NYgyd9XUkmT7ZCNq1Isa-77r-zXF-wr+cLeDdEljFQixba4G3DLtpFpC+paLdrMYLIO1bUbcIHohZLNgxt8UvAUKVK331q4zW-oE4WslUtlnW29Acdv2L9F05d28AusCWLHA6I0O87fIWy3zA1Vou6PPlKSpdbtSwxbncyDwXfFrdyIOXdTvVLX52d+u9WW2q7Xp7-Vbq-Kwx6cQYtahuyTkje2s2cb37gddFp4KPEH7nnZIEi6NVcaZqL2yM+6sd32XhhqZ4rRmdW4GEjKtdHw8dewN4HTG-mYtjXzi2xR8SV+LbPcFqG+nmuAZ94vFmaZP+EH4I6y4gRjPKustlD+VDQ9Bv9kpouK8bZSe4e070uAjygnUa+P69-j+0uyYWTp6qP4Hp2x88Gyhv8HFDR65CF-twkzgu1Ne+7tKm8PLLqL3mYKbrncfY+eHsJPx7XP9AJgUH7OwuU7upnXTlH9DNR+k-D2HpzHrT17Y496eZxYiMYYZ948lITPjUMz2rg6fS3wnPc1J63J08+iHP7zpz8w8smsPNPtXNz5h848zjTg3nxtkZ-lj+fAsgX726M5ye4VL0CTyXd1mi8+XibKcGh9MbZuufaPkX2PSlsT24EePJVi2Dl6I-mfgvDH3J1GU8K+mK6M1EpxliXWSfHbMXqh1V-KcJfavSX+r+56+vnADPmX3z-sg69YQuvUtnr7hWSREHnV0YadaV6IzlelLMn4Sy57m9wW3AKXjzwuGu6tf9E7XyZIR429BetvhX-JDedG-2epPE33ve0T-sXfYx83m74t6-gZfSFWXwMOt7y8Wf27-XCZ3B4Czfuh033stCd8SNA+4DIP-7SlrFDLggPrV6vZEM9ide3v2Tqz2F8IgNguaieMMPU7rHkfPaaPzbBj8g+jS2n+X6D10-1csftPC31hi5Qh-i8ofmYGH0HDh+dO-b-tKp-5BqfHm8Z7yJPEz+Jws-F8bPzGwiNQ-8-QfgvsEML6z6i+lcz3gT0HAKeJRrFCRr7xJ5+-jeKvojwH1r75-JfcfWmXOMt8h+rf8PJv0z2b8TT6K3i8AsGSj4a-cyNfJD3n3V6u92o2cqX7ZUbQN+u8jfIjT0Jb69TYMdHR3sb97Bo8R-rJl38V9d9d9cCc4HvkX177CTm+dwOnK388UmkaEyvv3+32d8w582dfxfhKpg8T-UZk-akf32n5IKFmhvkcBv8d6b+nfYvebyx1UOd84+9dbvpb93-LtBqfT1mVVKP+z8rHHPk3smQCfBcJMGpUfwvzH-nW3erjD1pf0T7bkbjHAqnUg1z-Dzokj1G-23zn+3--e5wYLvfxviplt+Xf8-kv3B87RB72ZUHVG9DupQNNXzA87fCfx38ETb-whdf-bX3-88mL63Jcy-Q3wr95YE6xJlamOz3R9x-fny-8cSIfQqp8-YH2j9Q-F3Qu1BsS-179hwfaByVpoLP1f8t-P73uld-ckBhouAs1EXAkA2f0oCBfRNkycg8Qn3oCouE8z0ZZuKAM6cagXP2P8ZcZAhcklA-gKP9dXIvwACC2E+zoCsA-OEYDOdYkXwDWfQgLc9iA2JnMCqAxswL91Ak-3Dt8WBP2ACfPNrwoRNwXAKBQZAsOnkCbAxQIhc9-VQOsCJ3Axl19E2Uvx0DnA6XFcCmApoA8Dw-BQJrM0yeoBtJEg3+Cx8DUOf1QCaArv0cCVvcIJKRHzNQxbdbA69XV8TA4ZX+tEvCgLiDgg+wOiE9iHIMe8KEVYj1gtbLKxR1Q-RvxgC1rSPwCD0PPXGqCtA+7ycCGgiINfBhHdFz6tsVQGAgRkUZr0LVDLZhRV4TLUW3Ms73GQxk8dGJuwO94IOy0KCiA0lwU8DgAm0sCM-Qu3YDmZK0kjVLgsNSuDDRDIIjtZg5zTNVuGaOz4ZD3QZ1T0VEaLjSMh-X1w7MQHHo1j8z-fSwWcpXAlBlc3Naa1UxriU5GWDw0Shw-8CGX+zeAWZFYBXtx7L+1-sz7a0g0978UGyc9wQV+xwcUQe6wOpmyRTxwcXrJGzUUgQqt2nNDjfTkYdxXf6TE9YAhENb9kA9IMBC0AigmtR4Q+6QJDoadEL3tMQvoRntYHPangdGQp92Bo0HN+1wcSQjEPJDV7SkM6JF+YB0q8QxSFGpYpQwIP0tSpMwTODLbfogECqgjv0RsbfIwD5CRWda3d8DgbQBAQewA6gWB+wL1zQQcQmRDxDJvAUKgc5Q4kJLJSQhTwGwf7UsjKN6Q6kPVDRHTULVDPQtkN58DQ5v3xD2Qk0O8ChAq9XQYrQ4QJXstrGB0vtMzTByCsDrIK33wYw-kJlC17IUObIwaaB1LJxQ24XgctQwngzCDjdmWjDMfJ33jDWQ-kKTC1A3UNQx+g3dkUNeQroNPtRQnMN7Ar7d+wLDb7OxhLDzgqBxWAMHaEFlCiQval3sCHVUIZCmwukJbCGQ2cKNCOpDsLbDD-HoLY8xRVMMw0jAmkIHdB5EcOrCL7ccLzClws4GnDiw0fTAcoHa4FnIHw9Bz+slwn0JXCqQlsyvD-gvUKsdwwvcObDtZNY3f8uw7oMqCUw-sPN4mdIcOKkbQk+ztC+hGrCdDP7M4Fdc3QmcKPDS9ICIjCW-ShlbDNbFkMIjZveCN7C5wRCMNUoArcOIsFw8BwxCqw7MJrDcwusIIjQZNUKYigDHcPAiqImf0PCKIjkMED6I60QN100fiIzNSyZEKtJUQtBwrDf7Kew4j3Q5cAgjtw0Hj4jhIwSOIitIj-TZtRIs82PCaI3oPY9JImcQ0i7pWSK7Mg8QyODc17bCK9Jcwn8PXtyXWrGHhAI7ULsjOtIiO1DHIsO2MjDlMSOTDaIjQLuDzMQzD804QvSIci3wlexYiPIw4Out37PBygd1w7g03D4olpwMjco40JMi8-VINY8c3SyLND9BHkLijNbIKK49kolSMns0HDiPvClgOBzIico3iN3CCog8NCjTIioOx8JIiqNvxnPNKyFlo7Cjw+CM9CoSOduvD7x+gu7BZnysZEHXkeMSwge2AiNQssLHtwaVSKajz7HawlDEdRe1qjNyW8OSiIyTyN9DVw+T1uDdiA+2+gj7a0OLIsQsUK4juhScMUiwrETAfszrFNzO8yw7B1Xs-QtcMDC9qJTxDCAjAB3WiSI-EK2jWI4UPYj9o2e0OiJHBCCQcCQHUIsi-LNB3OiPo-8KBjrozKOjVyyIhzklioz43ocKHLSSScljVfnIdKFamIscrJecnYdPwRfV1kuHWjB4cTwsPhjd5ooRzP4W7er0dlGNLjCkd+VdPxHM4nO0xJZkKTAypIGMUeVwMn3edATdnzBh0idZrVqXeC3pZg3BCJ9AQwTCvQ1WJc9rTIqAOdakdZz1J+uMoWBcpoK2KfkJJW2OzcMYB2N-l0XZNx-c4dAFyYwgXF2NpDQXffyDigTNnhhc4TebwRdI4hCDWQQ40oXRNBeWiyjsSFcXhxMpeCOP3hlQRcGLAIyVW17csWeOMaZE4imJ+daTJ8XpNUmPqLRdiTMONxMYrSuMxFeTFONLjO6fswj9v4C+ypctTd7kojdHdPi7j3rYG0lM-In6yDNbhT51etk4rPglNpDBmNuIIbPahntQwsaMnj3udGybcFgluiLiAjJwyVinJVwwXJOaU609kvYgOODchsdSlL9Q1KNWvibg8xUJddgoPVZZTdfIKLQC4ouF7jsg5Em1drOFAyAsA9PE1oinCX0kedhpbzkGNBY4YwkDRjMh0IgWXD-0f8qySV0OI3-A5T-FipGyMKIIEnYyKiTXLDTViA-bNU9i1gm-0UV03Aykzd7FRmOq9WHVdwbcb3JpyepS3BJWYF744nQVtAEi+NrddlEdzEsJJcdyxj23BHUWV63A93oTP2fuMkDoGIS04Th3Mi2vdmE292+p+3ECJHsL3RC33d5EvCxfjWoB92NdpQheNkSREzRNmZN3DZVYt5lNROESNEzizESVyY93kF+LGix3cuE5cCYStE2pX9cEEpd2cT61N90J4gPNMGD8tEEvweC+gPxLs0AktRwK0SgzoLCiewgROrMrIn6zCDhgvzx98AvHxwXNhPKEQUtjpFgIIDYkzXzMiBo00M0DiLFJNACXAmxIUSekC0OMDCk8mOKS0gwaLKSi+DAKT9dA++xODTzS8OgCUEo2NjDyAkpIQiho60S89P48v1yDK7ExDr8qEF-wKT+kzsPhEmk0qNDszwpJMx0cPIYMqTWRWLnxlizXpNkDEE7qP44eYtZOqkNk8sFCS6gz3ymSxRApwDZkcH4MKdVeGINKDGk-qOaTSkqKPOxagsQM6S62fABp9eVXMQDZGPXVHaCx-BpKZCwyDezSj5Q-0MVCgw8GJVCnfeJNPCLk0ZJnFBg+oJ2SSkMGUJh8kKw0OTPAmCN5JOAiwL8DJQv-05DT-MHy2TcUxIQtg9nePGbjPcW2HmT6kxZL2CkXKON5TjgmIjOTT48qNaSu+fH1ECQAplPK4reGuMtYOU-JK5S2AgZNLC4I4ZIiiig3TzQChfCZMwC7kyv2BNJLKI3lSSU2IJTCzAoOJQh-A8yIxTEkrFNAcBwCpKlSIg8AIKC2E-2zqSYk7lNMCUVGLFXs2waIBctPk1ZOFT1ku1PP9rgR1Kr1r-JMWYV6hZtzdSNUqL3eS4gl6whA4U0BKGSvkkZNFTjbBwIJ9JUqNJ6xNwc1XqFWEhXXdTYozfzkCyUwW1TSyXVKIzSSo9vxzTtqUIJ1SOkvVKAYdIbkB9o6PQOwrSErSHSxEjLC1TRkoknKyvCcCFYP6pIPfO10Itgr8B2CE09y2D1CTQFLeDWQxxWt1PLE4PSdEoq0gUi-UnByUij009JPSrrAOz0ZW4mFLDS0lBPUApiCJazU1eGZZ085x0uO0nSBZUJJowSoWFRb0wSHWOacVEUaR8ZzHahPiw2cUaQuYwM6bwgyVUXbyH4SjBYxpj83eDIRQ-zHCw3N-kGaVcdvMH12AIrVUD2HiAQq5BOjIDTVOw99Q3qJ1ISyDBJQj5leqJ2jGoqB2aiDo7iNfDYrSdIdSRI6jPypEUxiOXdGMw6l2iWMpGNrCngSULIySMuwILYqMtBM787rATNQjno0cM4iHw24Wvspwr6OXwpM0CIoy2WcZO7McE4aP4yPUmGMm8T7LMLEy3ovay0zDrEEkEzlwgmI-siYh62RSKQ41Rkzd2dLx4z5MmjMUyzM4jLSV3whqMgcXoscNaiUYnTMcz8Y7ewVDhQpUOetPMi9UW9rknuIUzP7JTIYzBQpjLCzVMlqJwiJMniOyzYs9KPiyyQ9zOVDks-TPMxag9LP8zMswLJOTMYm1MHdCQ5zIyiAwtzLBiPMx3zpT9dBqWMzc0gLMrScQILLvMHcXTImyUslLSACjM3jJMyRswdJqztIsW0NJQM5DKZiZvfOCgyFyGDKmNts5rnQzEM4HgmNcMmrx2z0MuJSwylrHDPkM8MnFKfxCMzGnGywLD0JOSsPe8hCi-MvjIUisslVzQiCsxcA0yPo58PCt0QPrMmyPsuP0Hdvs5RxL8ls7HXMyP-SzL2jrSIHInD8wz6PszSM-dMuiVwlzK6zv7FFOqz2ZOBOPs0IqzNuEDqXGKxzSsrHMTNl7PMKFC1PceI-szgc6iW8isyHMh1Ooj+PF1hAuHLySaMy4F6TXs1HNEz0ctjPeiscsHJxyoc4ynay4sxFISzKspLJ5yVsgcMGyFs4bMazRsy0LxzUoryLKyVcirJ6yqsjXM0iYswGOVyQY7rNuEScy3Ma82WHzPmyfsxbL1yPdZHNgiOMkrP1FKselV7BtAfwwdyQ3YmKYJyc84JBzSyTlResDrPBw5zlw7iKdyrsa3PgscHbQAeBMIx0L+sXQlPJ0Y+copK8ykI7XPdzc00XP+yb033I+SZstljqzoIwQ1wjPckEKigtUy8PycNsphyn8Lso7NHI9szbPAykE0pHEBg8UuSYdzsw7MMQrszDI2Jbss7Puye8iVIIz30+jLbiWZG3JNy7c4nN6yl4hKM4zuQ0vPhyMs94ErzdXCXPCy1MyLOjynwg4BfDos-fL185Mo-IazUtfXI8RxctCIvyMcx8LCtCwkaNxzFc3aIDyuVIPL1dQ824SSyW06CSfzhc37M9ykcj-OLJv86-N-zpwod3zyPEKbLBAlczfJujt8i3N3zXYSPMzCcHM+2pyM838LhTjchnM6JiEr0IBj089yKzzewLCNzyrSQgoLz64ncP5znc8zEMyoIt5yzlE8lPNXyq8+-JKyN8hFK3yfDR3I4LW8lLVdyBCobNbTEc4oO9zlkhXNQd8cjrPKzQY0PIILb0+0MPzYCj3Nfyvc17MRDtC23LwKZCnfOKya8iHGIK5hZ1zU9Y86GmdcxEDCP-Dk8uQufwmc6PJZzlPDmHZyvC7Bx8KbNQvOkTDCjEBgK9jc-wry0tb9JhyNTFvKwVlHZ7IJEnkVZCz0h01YJC9xnPJ22ciRJaOXAVo241PJssdQrd9xEVTyCL48keGEKwi7nKHz0Yi6SwLEQqB1Fyj0sHNXsDqULJFDyg+-HujuaZTNvDWM5GJQKb7bTIiIj44bxPjrwkexwKpCmwsSygi1GOGBWi7oCqLq3ITIgcBi8YvEyMQdYqvlKi9othT5w6Gguijcq6MJyMQwh1RsbOLgrXlCpYHG2LaaFDOn8yxemJayyopnG7yaElmMMwaXPJwFjOYiFL+UhUm1wr18kdmJeUwSx6JZsXLY4uWV-0xwUljTnM2BAw8XOgoRCiKU2IMdX0obn9jcEN2O0TRrcmyMMZuUkpsMKShaP5FdnG4zkU94rsR9ioROk29SEAiwNji+E2VLtjzk6sz5SUXflO5LjxAcQTieCw00bis+VOL5KQ0v40OBM4jzg9BDgXOOhMfxN+I7gJSkhJLjHjP2OgVg7JwtWztS9F17N9SzowxLSIzuO-FSFGUr7MAEhJKLJ24sMwbiJE3JLiL+SmSyTiSJV3mni1YIqAsLYUx63HirSleIHjJ2EG2DF549AtRSAbUMoVM4bJhWVNN47FxO4d41aOVj+HA+I9k5inEtgj5hZ9wB8bgosuIY74ityJdAtV7TK0cXeOkxcMTKIoClY3b+LeJf43bkV9g0hYqES2jSuX-i64xpMGky9UBLuYXnOYwbzlUkVgwT2rLBJTxlC1rPLA8E6d1EsfzC0qMA3E2ZjLS2XBEurdLEvdyvdqk9xLZ5lEzaIMTaE0RJqTxE60r9Z+E2ctUTOy7hLkS9ykxLHdDyyMJkSTy4xMsoqLMxO8SLE28tcSeE2w1MSQTJxJ-Ld3O8qMSHy7i0mVS6Z00ktgKqIpXcFyuS1pKPEhQXYFt3ECud0PEcJKp9l8-cGR9gkzv0ULX3ADyhknslfKhSvUp4sWdISlRLojoiobEjSK7b30-cMkmKiySrcET2nLqMt5OhSVY1VKzT1U44M+zq3RipX8SfF70VkFXSRLp5eiHisoqHC7s3RTfizFKgLfudpJ78AUwyHSTcvOl0LSeLeXH8VVfMzKOThaLeKDTm0n5K1z1K5fzasb1a3zfzPUpVKWT9w05OtTlK21NUq5yhlNuTUk6ZO6TfpE1OTS+KzNPbLaKyKK5CmvbysmTfK+5JmTpMOZIVTHK6tMNDII6ircqPSzm2iLF-dtI0rO0vQLTlinEf0Sq+kpyuayaUlpMsrzeR7Oiq8Uvyrp4nkj4TLZOUpKuOS4kmisq9wq-rLZY5spfMZTC0xOAbBgUtyVBSi4AQmQ8HKkquSqxy7w1uLVc83PVyVPA4FZyOYEKosqIqtlnFSWvbZKdS8g30v-T58crGarJq1qr+koyzrKRT5qoIvPi+hOPInKrA9KrlKPKyquGiGKnKpsrifIG3DLJTEK0DS1CkyrcdvUv+19SlI10F+qZ-JSoyq+w+ipCtRK2yufwS0hyQPLYLOStKrAagH0BRP7RtLRT2q0R06ri8kzIjS3qq-yLShEBfXXL5bAdKRz-qrwMEqVCS+IODMa9wKbSUA9aoRyoq3VJiqwkLO3Axe06Sob1JEb9OBK-091E6UGErwUxkQM0zn2yWHODOVhdshljuzuIB7LQyykUfPNNdXLxLccRMXb2uzZ84KEVraMZWusqMi6qKor7iaHM-TjC90oB8-sprMALyw3LP2LrM9TKKzq8sQtZq0BIXOtqD0+ArUKLCuGJjy2ItSOdqr812vEKFK3gtkyvaoJwOBVC9MOHCrMqXImKZcm-OCKiw8OvdquqvgqtqY6hUNPzaI8-Pyzpc2zOxz06hzPtrJC4GJWK1ctYuerrRIisKidclQt9r46+2u2jhM5jK-zi6+ewzr9E28JuLzquav0KFqrKrSzRyjJ1jqW6hhn9riydur2LEYpOsOKe68uokL4Uqutcz8Ckes8rM8nOsbzJ6swoQLms9ooYLqC9eqJzbCgwu3qFPaOr3q86u2rNrMCi2vpTYi3OtMzRoyOpUFUigGXC9suL+roNtXDh1UwAqlMgKt5QOHzr1cJR9n+KbwXIr-SpglTl+UBVW3Vi0BbE4hILJc16JdqS6uXJhr3snYqczrCjeovqt68Ai-qybRQWr9UoBVk6ksOCqUMlYQ4+G5dH3achvqs5UCqvEjXQSxAbfM5-PN5BwjOCYa9Elhp4aTC+ut6T5jaXAkBswVwAyBZG1oDkaggBRqUb5GlRsUbVG5RszAX6xvKqjGGpV2YbCBVhrbl2GpOU6kLYKRsRQNGyxvUbrGtRtsarGuxskBpGmxvsaXG5xrcbORGcpIzI7NFLNjFyTiVzoQS6Mlqc+Q9rmzBv3BhrGzqi3YrYiuss6npVXIrIKtznCpzPvD7gPGNeAvXGnOhoG6mXwnNrcQ21OirrMeL+sasN4GWr0I3rO-SUKj7m9rLCq+MjUp7Q9IWAIaNe0-CcI-3jcs5hWBo3KF-JEGYy2mttO7NzS2rmGqREcZk6F-3QRvAxumYBsbIShPIoL0bpGy0GVORJZyRRXGhxs2aNm7ZtUa-ktfx2M1m94q2zZav2qiacsjusaa0HIwqNovw65Kh4BQ4QojICYtTODyrm+Ju4z2ZVcnybrXDovvCym0GKGEasOElqwLo+Zpy0IvZJqbyz0+TwSa48gH2Bbag4US6aQnZdJL8+myBwGacm8uPCb4qzitwhOmCZpkQ1qXrxeLKuZFsc4FmqpKWbBYlZvrzTG8FB2atm9xsZb7GvZqcxVUcc20JzJY5v4aZIs5odqLmm6LiauVBJrub+WsRFRB17EsjmBsIkFpzyRWmcwJLs1ZJrlaqw+8J3raMyGk+jOIxmzyKamoJ0DL9689JhavwuFvYLDor1Q3SvslFvLTbWYAsgcdgTFoalhm3FrZLGwauHJag8Ylq4R6HWZuEaKWmdKpbNgwmRyLwa3xvWbmWyNqZbo22eDGF2Wg5vDajmwfKlgyG81xqF8UdFEPjRCVa09bFnXxtcC2CdFCr9fXG5jnCMm8Nwhj0C4lQRix6ns3TaHATNsfzomhGNiboaVVStJQWsNoJKC2klEzb7mssP+byCipuEyICtyMrDvTQDwCYAm4cGMw-W06NAa8K0lQgbkzdhN9RoG-gvLVVMUYKTdEGy2kF0p1JxzzYaAsYpDrCs7BtvzwrXEP5bK6wmPPrViiGJolMiyWQkR7zCnxg9PoSmymgSioPDKK5Ffu0qKZ6kLMdqF6zBtDqjio61OK080+tvaLq4etrq7ola0PsE6tHNA6z2-oSmL5cm2B+jj43MrnD-mtexDyngUGjSalvDCLTT2YZEs2LB7GLLnqg6lDoiy0OzD1zQqO2eNQcSyGeDAKiOsPJIZE88jqHyfqSWLJjM6uh2+LXsuL10MTmsbkpjWOrvI+LmYg-lZjrPThwOJrwcquclFOwJopV4S7TxFjtFMWJni0SltjgTpYjyjEMa-XDoKY1Y2NwkwZrPKVgTvHPWJ30VDdgxSr5SUszybzYrZ1lKSS3ZzMMvO4koCEJRfsQti1nI53Od+qEc2Oc5zQSiVKwqAaxXNTI6sugtd4lw0zLAjB+PTj6ah6wbSma6qqpImyh4pbKKjXYOvTgq3oyGkYw-J22MoEuIxgSxa9yrkMlaxfJT9s2kcvpbZOnlouphy1BN4az8u6tGZvCLirLyHSryrNcaG39rANqGrlpY63i5iPOb564OsXqbM5esGz8YGbrOLLScjoxrCVdjuhpCOgFsgLmPabuGKyQTctkzE61DuByU61AumLVuwgmw6cy-dN26COhoq47R2njrI6UXCjqO6sqZjuhjAO5tsrDFuy7rajvhLlpM6Ti46MNygCq+PbbQC1V3AKngQ7vbCt+UmPNsOy5kLTbe2woFnbc675w9jsSqtlZLRcKBWkslbREx44RSk0t5LiSsKvgDfAxAMw8DUq3CxdeXN7OXjvSk4trLxSh+vdjdFWsVJ7sW+Tl56WUpARp6zS7nV-Nlk9zq5aLXGWPTLmSgl2UD73XlSjMb07yTk8K2qNy16I3GIxeS-XBQVw4efdXuddNe7XvN7de713MUyEifkJ7eJDNRt6F+YSRF7VWR3tR6Hi4h1wSkCjtvusT0rJpczGM-Hv563eiwgoTi3T9shq2K0yv3w-EmA13NmwLLVUYCKjruTa6FVcrfTyc9PraUyyjLvgrtysCusTCS9ePnlny-6OPLEKrt1sS0iy+T5qRHMvoQrL3DiyL6N3J8vLKRum8uMaf+f8tpLPyoCvMS8+38qDws+4vsUVdErhr7r8+v8vvLm+oLCgqT3L8vQqB+zvpXLu+tyyxlXJWCv76mQ18s4VsKydtwqv3ZPr4b37SZoT59+gAhNqq0k6soDi2ghISMrUtVPb66Kq+ter807av6rGg7SqI9Nao4PDxOKt0p7gUaqaucrF1ZmtpT8arj1hqPqt2Hsqvc6mprTUq40IhrHqoIKyrCat-r6qmKyvzirWu2pImr4B1zqMjwanGvWDE0j+uP7rK4muZScB5sASrAq3isATuwkgac88a2vPMwsWm5JqqdqvyueTh9V5OMrSUwgdzc5OyfLSrH+68uf666mcWuT-kvKq6TcBgJuiCBB01MYH+K0Ko6qyBkSEW89m9-qwHsAr4IaqXipquKqCB6asQH7q8QYa7Mqq+ov8ia8QM4H8umv3T8jq0wZAGgNNQbWqs687B6qtqzAbEqpKIas4qCU0L0lBxquAcEGzBo0osGBKp-tYHNc83k2rV-XQf8G3kChRcGIhtwaIHFK5gbgChK5IpvLKB8QNSHEOl8iklTQIyvwGMhsqvEjvkj2uIsPm3qp8raq+5Pngh4llRRIgB6-pN68wzHNTq-8592aaewLYA8GWarwZoz0Bxoa4GP+3ZOnKsqGzx59Oh0ytGKLuhjqu7z2tOv-zzK0YYgHm6woc0q+-WYccwTu7-HSGVBp-sx7wo2Ic0HqAhfw4HZBzmv0GEHEgLlpFhgGoJVP8ouuTr1h-obvsBC5AY7K4hgXJCT2ajtIeH8qvb1+iOh5QaCqC6lorU7s0qQfj8dBvwbhrJwQIahFghgotCGKGU4ZhHzhpgYeqAR64fkKF-PLtBHmhyvz2qzHEwaqH-CuzJ+q-rb4D+trgJ4HbqFgXwsFTCRunryGuM4IqgHo00iupwnBkgneBcRhgfxGRh8AbYHO-RIfP6mh7gZaH22P0vyY+AmkbOGJBi4f+HuR88I15X+yYY5qKR7ANaGZ4qU1VH6B+SuE7qIywcj7AR8gZ7ERA3wflHph3ao+tvqsKzFGLRsruxquRjQZ5HFvYYb2G5BkWCpGt8H3o9HUa3ns5HrRlAesHER39w3akhlEY+qs2vLFWtXI8MeAHtPZghFrZXKhupSahhEbqGi+QZv1HyRhUeM8v+17wf94faXwkC9QAf3Yh7MUx0hSr+pYYHzYMuEYLHaay5MXCQR3KrBGuksksXwJgmyzJjXhmmqf7xOtaW9Hoxokb9HMg5EadG9B-KtF6JuGqx1tHi80YjHBAwUooZhS-McuGJB20a0HMgskf7HDRqTp1LAXQXuNTxxhAaBELUxnslGKqosZ7E-3Owf2HHY6FzobO6W8ehHxRo8fp7KUp8dWrth6UY15gc-kZJrnMCALdU7xoQa74JW58dqGxhigbKwoJ5lOZ7w8I1KKqtxzMbRqDREGoDSBU+Ee7Gsqzwr7H3qgUeLTf+uNKRrc++CciHA4rLu26jgh-piHAJ+cYMz3fDCZcDSahDCHHIA-8c9Haa4gNHBgJg-y2GpR+IcQmGi3iedTY0-dFNViCIScqH1RqwZJcWJ9NNy6VkzwZ2HAdCrHkn8U7tLob8wVSeWysneYKTLIEJYJZRokq8o0nP-fYOy7GagVMDUEJ7GOALiym+OuDw81Cfisv6wLiAoRtF9NsnsuT4N14cGXgfi4ye6bJkn66VItXH+JMoZkUgmbInIqmYByZtGETd41456wx7Ul7ly42KOiw9ZHVQaRe-IfZ7gdVFvTjOS0CSXTbWoXtfFLRgXSp17dWKc2HwJrgwsmRYIWuZUvE+fgia+UTwk7zxXKcdpjIMjsn7zx8hfNEHhpkfJOzaWefKa65pvrxHzda9iXu5Jx9dr16L+jKciaaop+sozDGhf1tqJqgMvsKWpoEc9qRG2pv3qYo8wuQ6MG1Yd6GbuzDrwaKpq8O0Dbp1+rjrp6p6a7qvh9DvpHOpj6YjqTx7ia0ahC+6bFyAZz4aXrNM0utBmkm3nr2xlh+jsvy0OxGZwbkZ0Hgs7zBxlkiLt+rKo4H6svjISLzpuGbvDu67GYvb3plGbXyrSf3Nh77rDjoR63upHr8n9J6YFrbPGtJTfrHp9GeenMZtYeBmkZ87xXrGZrbouDA8tmf27usqrJsG6WvmZtqp62yKProexqOAK4euWde6Durma6mu+dsKbr4-P6fVnDpukZh6ewHWb269ZhWeR7-J60R8HG64btNm1Zl7I1mH8jat3roZu+spmLZ1GcNKshvGZOTq7VGZnqX+7VLdzeu8vONVEpyqanSZYSWpn5pa+L0k7e8x0mgz2xg7PTmp81WsWmsCn-ua75p+0g2mXxVdFTmJOlosiShp9-M9nPpg-KhmJ633thmA58GZuGRKn6dvqBZw+qFnAZhGdBy6ZsuoAKG549pOm2ag+tOa+5+GeW7aZjYYlmR59uZJHs6pudOn3Z0QrPyPh6maBm55n4cum+Kpsj6FXmo2g5mcHKrF46vuofOEqLw1eYnmHp3uZKzaOhGOB6XpqLMlnuh57uPmkJ+2aIYL5pENHqfZ5uZ7mp5x+fhigejGeQKw69+YPnNe3WZPn9Zj7ucmMmpWcAW15yedbrIxjbsPn4e+WeI7f5z7v-mbB42ddnz-M2Y9m25q6btGnZ1BbvmU2pIt5G1fDvKlrs5mWqvn5a-rgNrqwI2ptgEMsRSQyZpladznIIHWpnzNpqhI7HdpsitrmNoyMMw52iqMpBmBh+6zmAAx1kd-t2R+ivQmu532c1b86p-sLrt5gedlyh53GZxB5F2TzemGRm0SGH3fNRdLINFwhzbqwFkTP7nlu+sPxmohwmfDmzKw2cgHtFoBYpnBZ94ZUzDF2ecHn5534bMXIyixYw6rFwYdVaWR85ocWSY6edCWsGsWZxmF5rIzniYlxRZkTpW5kb2o2R0nNB50oShaUMtS5eajr-F24ZKXyF4JZPalu9Jd3m786BdUHsFuBe-m8FxBa0nvu18bGSaF4-PvmQFgHJCWDisJeMWIl-efaXYF22fgWf5npfRqR4RxYaWVhkWdenYl0xcyAPF3YU-nOOhBfPmCF+SIiLvFypY8hFvUmfHralkQtNql5mTo-n8Or+Z6z3uw5aQXlllJdAXA65+YgXu69xae7Hl-ZYWXXl3pf46ylr0dVoI5uMauTBlkXLqWN51QbdqYF1mbmWul7juBWllvpdVog5gSJDmmcvZfZmDlmIqOXkFsxiJn9ElBdvnCKuFduXyl82pyW6m8WfyWmR60kSWBW5Jf6XsUmFbgL0F-6YoWn3BRcZWDEgpZZWil9RbqXaoUOZ2Xt0AVcyWmVmxZPs7Fx1vFWb1MlY4Ssq52Z6iSF-mcCX45r6ZcTN2ZOYklK56cZVrM56abGmdp7WuOy+F07IEXDa4ubWnS50RfLmtpiQfGnUM42v2mDcvlYRWoVlT3Hnj8ujJpXN5sZdPbRZlpdu7NCu5evnykmpdoW9FiQYMXxl5pfCW95xFd9WI8qmeTWwOjJZMWslv0TxyMo65uFbx4v-NPS+ipjP66w5u5ayLHJ-Nfim61SldhWblvltSXs1rGdTXWlxeY-n4llRdsWkl7Jr2oS192Y7n3Bpte5XhljBdGXv4TXo1brm1gutI88110nWGZh5aPnAV7pfRWmZ95czXp5nGdI63lksmGGXXZ0vZkpVuSIomoHctr7WFVgdbXtgWlddKXQ5yFY5WFwS5cEKAl6ldbWtCvJaFXmV1RbvWORrBdmWXu+Zc3WiVw9avnKpxJqUKTZ0hfXng1jNe7WkV6xYSXRV+xcHWh2rosfWiCwtfuti1wde6KL23oucWT82gv+WqC69cKXimjDfvWh1k5ZrWX1x2eVUuVkzMCWH5u5Z+LI+kMRjWqq1jd1yeV82cwXQ57FeCiCOfwqLW3IroqUieitEMrWGN2lfpEzl3ja74NVobpjnW0nVfoXFvXluEX1s5hbtWuFh1eHzEgLOZT6JFq1fzmbVpacM2VSVaZM2+gMufM4K5lhbTnq5r7Ev6Dp06piWZcjZd-Wq2+Vf1WolvFYBWCVoFYg2QVzRf43m6sjf9nVln5Z3nO1yNavaQt9dbC3wNg9ci3I56LbdnBN+penW1lyBe+Gu1qNbXWcFu2Yy3YQLLb9WeJuNaGXW54TbxXVZzVt7BoKdFplmQCidvOWUtBMc1WNN3LaDXv1zjeA3nJvCL6E2tq2Z27-mmwffWVZn2ry34ViUfTXzhjGvERc1qZYC20N+teund2Xmbg3+ZshcW2NRuReiXvQlYU2WlF4VYDHIl0dZk0ct+DYW3EN-Ra3n218NaS36ZvfLY7mtw9KWAJtrWZZnduohfu2DtlavvqCthLaMW+hkrZS2vt+bZ+2cHY6n+3rZ5FZsG1NgAe7nDtp7cTWXtsNb83BV5beO3Z6uHZXDV7RHeZnkdwHZq3IJurZfyHp3VYuW6F2MuT1AM-NQnTa1jGCVhum+jzmiNUIorFFmAz4nwtIhf9sXsAe+bro7hZorZW74NKHstmkdqbbS3cF7jv3sShkYvi3Jdmmfe3h5mY1mKR9VLfK2wNtFYi2MVq+b+6AOmjtI28stJZzWmOl9HW7NZ8nYV2Dd1Ffe7NtIxXvHg5rXmk7Zu4Qc66sTb4sLnLVvTuhL+Y5Tu0RuYn0cxKQ9wBo5iVOr2107Sy1A3ItUSqdXRLjOrEpS7rXWioXmZetbpC6dnRvRtj89+kqC6mbfzoj7skXzuOZM9v6OtjWy0vpYGETLSfJcsatV2xMa9+YvMt293UsF6OSuQQMqBXKnurifx2FzNTHxrkqZ7+xDUpTtlMvLeNL+e20ol6GTIqcGSjxanpH3kRA0qPD+y7W0HKEWbroCc5t2iti2VUarvR2mJ83nnLR+diST7bejvZxKkpqxWUVvqd3Y8mX7G6vNzAYlpr6bhWnDfn3LFRPuU5n+bhGudaeyryLmAS3Yj37BR0lkCT8K6YKpWHcaA4cGEcTzYWTtxxTdcrZx7UZ7HaAj8aDGtKlity9MkmYmySSe8-dSQ1JvEcJ3QJ6SZ239BIybW9KxySopVWsHJQqHwh9Se42CR7A99GdRtpMYPmKjeE1pdKwGH0q5BDFTCGqa2kaLyrRjiccnjx27YoHBDrmogriHRicyGcVsQfkPsprifYHKJqgYoQUD2ruxwUgqg4AnHJzFakmXx5jYXAZBgtOXGu8IFIXMghgLEJSRbFsdYD8JyMdImrhvQ9+SDDood8RbXVH2EmMDkNcaWQen-Iu2bt6IfUHca4ke622WM8aonwhExAG8DejMa6GNaoPZnGdDmMahrUdwI8-G6x1Mc3oEuDQ+h7ZVv9cC30NpVYwKsD-I7nH+DsVOKOCD7ZbXwHukfRji1R6g7rXAyoMOzD3ui3p17w3Wg5sPuZ4LK0WMBpcZSGQxkCB6O8J7I5mWewLot3sp7TlXVzZWulXGOUJyY5HsGhx0amHHD0Hluw+QeHEeCFjqQ7+qZDzjd8POJlo9zSJho44NHyxx4exYekyo7arI90gf8OGswMYHGRYPZMKr+B9+q92Hem-aAPpmXMaidpFrKYKOnJuqZ-98pnsq33NbfdohCJNrZaqXPd5bVz6U0gVwH2B9hqZ6bSupDZl3Sp6nXbMOpjoq62VN42zV94T5o-NS6pkk4prodQqdE37IynR00ypzXRpPYjpI67ZEpvqZ1VFBUmmkWmFlOdc2q5i6nYXduY1YmnTV8kpuZxFWzeOTLN9aedXnN11ccn3Vz4tLHP3cKax3+j6ZaW2atvUc0I5tqFsG2vN8HY13EtyZbTXe68k98WDGmnYnWGt+09cWU1p0+h2wZzA7Rn1dn05zWI1j7dTzQZMFddP6Q5Teg3njl2f634ir9btOTXHHaaXQzrXexP7llDdC2ldl5eN3t1qw7dODJ8ddMKcNo7csO0zqI8mLf1gndNOOllFeeXOZxZcLP+Ork8bXCtzXb9Pkt8TbY7cziraN3Mtk3YU3wVlWVjOvp2bf234W5M+9XGtvs8V2Bz-M6HPWzgBdLOBN8s5NPuDs08J2Gz0DZd3mzrdb46TbSVYo3ndps7PmCzo88RlVV84cFP6TljbXPNNmc7rmfV809fXpgYhcTOQdx7aG3MDrjYRPNQ9s-Iyz10OajO3ziFZ8WG1hcDR2yZtjbjntN7D0YXDV48UVOPVnhammFa5aftX7Nv0jVq1TsaYnyhFkucc3tToLnEWc59zYP7jT386RXHrIY+bORjxi53XkN6M-oO5mj09MLbT2c+9PzmtmfvClV8jqEz+u-84x6sGIM-grAelxZnn0lv5ctnqjzbZvXWV4pYaPq1wM6Y39j-Xw4vY5ltZTOIjle3bq+Lj-eHbwY9uuEuRt-FbzODzy88vm0B4Hea2Nzmi5WO6L-tZPXRjpi6LOAznM4XPDdpc6q3hzlZYkvxd75YdOl62S9h3aN0XKw33CjYfLWDZyWxvONRu8+g3et9TdEanznS+4vuh5y9vXXL9y4t66zrc5m27L+bbp2ELt33vTErD9gmiUrVNpoaSDi3xgRqGpZ1obpOehrsmJ0wRvH7-W2Da1W-tbHVFdlXbhujm0rgycYXOGjGktOEzka82SoAiRr6Dirthi63OWtbv-ryjmdqCa9Ypq98a6gnFt-ra2pZx7aM22nGOGCsXNqQH82+tqBVi2-XtLbvDW9dymvl50Pizrmiic08LrqTgbbqO-BoFb561trXt220VsP93r7MamYRLjopnttuuUJntd7J5qU8m8hsv8aSWmxx6ShrjZDAa27ZdphOoGkQZgabWopHgasqXdoxiMTtoLQb8WSI9fmazwVdK2L17y-3OLz5c6vPSG-a+2v6ryhoqQtrgkpavTxF+ElPxr61uGvvazvpic9GoRvnatLzz3bz+bs6763pr0brMy5ruqoaujHZweVmpz8lm8agbrm9WvWVTTpc6cSEJohEdr4XqGd8ts+IYuvXVlaq2hQ-i5iuUrsG-OLj1yG7Q7mVkjo4jq2rFtfNvmt8w6K-LpGLlC0ELJo7qFgfyzBatEfVu0bNu+ppLKbo6ChaajWdAI6arWmW9r68dLjwhyOIrqHaaZ-F1uBxRm-FvGaPSU-oAbykGZoNa9JCy0Wbg2l1TpbDmmYfrHhRm4jZbO0Za6z3cjnqbzbu2y69BuTrkLBVa-bpOoDu3IkjpabQ7rto87n8EG9rprrvgcyOnXftYeuhQp65VyXrzS8Urgbwtq+v574Y8tuLWr7r6a1PFmXtvERbu9roHb4sghuOt6CnLbZWw+59qEbj2GnaDYzPyLvdPOA6Xb9YvDVDpk2p+mjJt2whKJuLpEm-KnKqY9s7PHTqHcvbPL7GIsvFzqy8ZubLkdj-qp2pG9x7I7vR3AbP7-msywdp3+63b+phBpOQ92tqZ0tr9Cs5vDwHyHcsW17z7bm76cs+tg6uOy+uZuVUDKyXEPwd22ZgesYSCHc3YUnbuwiY42nJkDrZWyGwlPA8FL8ysb+yzv3gN2Cgh5l2iH-IjIZqtURpcQ6pJEZZBOLlkSjh8DBhloV4jcJkwViGlcnOqRICiN4TR2ZEdHgJFvgDHvwCMeP70x+LV4NJ9PPLHlWvceDXH+0k1i7O+roYYprFMe6Q1dlVxaLjrLo6ClgVFoqKccbT6vj42huXahsAbf-DDK4nk0fMWGV9e3e0vH+MpulND4aKpCRtFG1r8hCSvjyeGTqO2Secn49hzxrJr+7VWxu5q+L2xRVm1NlIZZ2Ir2xHUvadimny2R7soxhaHR6i-IiJPJebbX1IeOzIZ44YwSThAZc-xJlwYMKiqq7ZjJ1NOL7LgEiru+xbSDTuxHqLvTYIPuRzB6cfsHy9KkSCT3KfUJJQtW0ksNbSMfXG1QXW1kPWp0Ws4QzlvbBE41zN-eAu5REAxttxYJo+z27zg-bKftqK1ZKtOHlbE9t6vQ5+gqsb44I6NOTo6fuCJ45nequgMqaNqRE7LnZ9sedtmL53nkdSgmYJunAxF2gHMXcGKnnoB2PqdqOxl7uzu80JmL3DSEfPXH0DGso7-up7rpOzd2Xe83aT48496hO0c-ElRO8i9YW29gPZFe3N+tSJfwMIK3Z2u1K-S2L1LgtbqNkHLAuX7cm1tkQLCjYkCpfmGQJIVfacEXCUY7XIF+879TipxAuVXjGIPMuXDp6EeHRjo6tem5DG8-v+TyEPaxoQ4oGlvM0VbcVaM2G16yE7X318qd0WF16ce3Xg9WNevXqlTFvAMYN80RAk1OUjfPX3xlKrae9u7gxtnlTFj3w99Qx+OnpIEsEcw9oWMoCE9yGMkcDO1PaM6mhJPfqFwnue-rLOFchqta6S-ndDbHDWm3L3jDRY6hd0Xdp+7f23v4e2vpX4XaHYJ7mbounxEMHrW7oY9J-OKlrxSDW7aXjl+zMQzPyQPHwe+t9uu8VjRbo293rooPfCNw9+nfCCLl9Jenuy++YyHWkTOvfmM4S8XfT3u3dnfNZ49dffClkVY-e339V8OHDFNHo92tD8667vse5+9pECZ9mL1g99r5lNeKDroJEwz92C4LrMKhah3MxSTZ7RZAsbNS6MY+kipQPP3IJIQPY15cGQOa59q7D8+j7jaWrkJwsdsPHSlQ+y8MP7WxaDuHUm4FrX2qyd-7FgsdL5vLaiq5thRTwtIGmJT0j+Az9N6U-VPo+12wwuOFmU5NW5a61bNN8LnI5xu2F6fOn6bs-Wpk+lTz1ekWfdsTdXXBXqC9o+Jbgba9PiZgq4AvWXi08OOpru6b9mO7pQ4CnrkgN9RfWd+z-37Ebot6Aby7jB7DeYX5MuPRCLlK6Yp-7i5ySBoYYm5IeD23S0cvCmk-ugfsCeeP+teP9Kxgn2H+0msBVHvz2ohsQjmD2wO6q-LeMyXUR6kfcvsjpK-HrGR-acc8BR+fxRWFR-jt6Snt9Abk7TFFCF2j3JuxJ9CK5Q+eRUMCO1tmrPg3EDXzGF+6-bHPp4CeinYEtzKAnnx7zN5rRZ5ht7SZd6FmmLrJ8W-Sj0cEftO9jUPOLj5q6J276j03qtJIs26KSea8FJ5z54nn9epuIc-9ZcvlLjkeifxTV0bSfTtw1pu-GR2o5o36jjkYm+SnzcbM+NwtTSKf0-a6Wqezl0fPO+qn0p5qeOP-z8bf9DI256eqbKvc2daSvF5R+un0UuR-Xoam20OdTD6q6Z7O0Z759xn4w1eQQE0GwDViPPx4xkP0uV9wRMXt+5z0irHZB0fVyEb-5VlUcx89hLHjWUBP4EL6U5-HBbn6xeCvSnw-bu35skJehdxq8CJ2XwAq8mw1Ja+femt5RZJ23CnL9Hbaiq9ZpfVd07piy-e1iO+jddiJ7V+hhNBE1+Q7sPJ1+K1tl-N28V4de6LnLCntUI7zs99Venu65t+3s8vBD+sjv237iuycv98+fpMoV+19dPv4uU+xXiP8D3o-0WIQNxYwzs1x09hA2W-HnwURAMZ7rb+ZeQX-vUIMX9ZckgvM-y13ljX8eI7L7GNMv8UdbOub8GmrWKzFbvf9czuswXTf9NQv5pXPehOW3jH-tjUfova7eqShkuC7B-w5wp+NngY0NJquk62gSM+9-kC+LqWYxHI67gi9mm4Mt8rUPolFfYwzp+7AS0sN5N1+UyGn969tNYCe-a2I6--KSvBopg5MB-91Yj4830b9WIKbQHU-tJo5Rv1jQPFU7w5v65QcCmCwTHCN4wBhMdizkZ8Zjscd-But4Z-rRNcsLThnPqlcyAokVX2ne5MbhCFk3nkgvVi+ceXgMcezvp8Vjh+8p7Nb8cvrVhgWsC0p7H-t6ROGELpj5FCeBt0weurds9jwd-nnwdcDonMYvoldiyEb9A6uZ9RLhfckYrK1oKCR1SAZ-sR1pQDiItQCgfvlEwokfsdvlR8yJtlsE1vWd9LtFd6iuc8XftdUeAYwD2olQDn1l1FpAQwDZAbsdqPhpdhbpucALucUnfjJt1AdYDBsIKcRLloD3woMJLfkZdrftr9KPrr8aAXZoJAdlEhIvoDerrwCjAfICqdqkQv6vACv-lw9poq3Z3vBL9KSoc4mvstFZfnmNKqAr82OpYDgijYC1AVmd7dju9+Af788gSQDRVvoUDqBQDLmPr8ThiVkuAeiETfoy8cOl79FhM4C-flr9OZoH9Tvp-o0YikDGZp0UVAaPEMgeoD3fk+9IOjkCk6gID8gVnlimkUDRAWnIEjJ70DPl8UI-mJ0M3uH8+fPYDwDu3dkSsnscxmOR29Ocw0-mUDTrhn9vnpa4t3mqIEfnPpLXAFgp9MX9DgdAYLgROBdXvn8sBIX9p0AcCNnCAYm-kZIjHLn9tlOsDClAbd9YimUfGlzccfq7F+-p290ft51AutYYR-uCCAuocxTDNXsFeql0leu7JTfg28srmVgjWseksQdC0cQUb8kuu8w2+g8divnlNJFJT8rWOAlButACZ6OMZxPlrVfSEv8AnCv8Nagv9ljJmMYPuglrjCPJEQVnt-nN3trxuyVapgz0J9m3tvxq1dKzKJNx9vVNJ9nHEBlKz1TgZVcUXtX0j8AXNYPtooQ+lxJz-h3pD+JCdXOKH07FOH0Opua8cLq70dQdJJm-iAcs3B09aKkaCiLh-9LPO3BADrqDAmFzQDft-V-3t-cLNsHsUPkgg1gl38gOOboz-tyCPHsOMk6JDACpPslPhEUlsPksYcKntNF2o2VrXHmkvWjh8SPrs90Dj-9iZlrMeOIEC-Do8dxbuADXjs6M1vAx89YHEhAsBCQ1rp4d0wcsc-DhWDGxspNOCFCM8jhX9G9n8cGDvgcBfvxBKxlSDu0G-w3QT11hcl8csLkZt7Nv08WwbkM8wdAU6PtD5Kxg2FXCLF0TwG1gBoCu0KkNC9DKhG8jXim8ODiKdCIMLUo+vX80wY6s+epYoO-sZt8nGZsLVvH9JPlZsFPvwtLwX7trwVqc1PnrUSCKeDRwamDY7OQ9zAdudTTi-1pjj1cvzhg4zpkEt5QTDto1gnNrPrLchbvEsHLrpd6ni6dbzrZdHztBJgFlOs-zvcD3zuWBj7lct7Apjt2Ab+CEITQcqdpOd-AahtSrjR9gQk58afiztxam58-Go-dUHhtd0Hgu1qxqgDTnh6CKLsgC4Gju0iHhF9eTlSc+6GTc0BMa1dftlU8AbF9-ruNtffg6ElfvoUyGI+10Xt1xB3pu08itt4YSr38QQfEDSiokCObvL8HfloUMQSU00tswUNWswUyCnYsVfoMC2Ok7c0HEQCiAWMC1FhMC59h4h0-lLM7FlcVlwtUCcSDn86gRb9pIWKt6imWsTvonsoYvpC3IbaFKChcV7fty9OgTZCPwgjsGbsICnISUCBOrBx0eloD-dvMCJXrKdMocsC4-g+CQoRW9lRsn8k8Kn9a3oGg9gX3cXgXqQs-scCeQS+Vy3jcC60JcDlNiBhbgUWgMIWcCUqPB4dULOBWoQgYngafpqoUgQ3gYpgWDFFQAQVrdx3sCDK9oXswQWv0NIbNCoQWXsYQR09IQRXc+QUyUkQb6pies2wBQTuNXfhc8RQevsxQaPsJQcJYbwIDALoZQcNoaKVp9hdxQIS6VxokqCM5LeDbVqmdo3AiDyior1HTFmVUQdu8DIfNsRIcDDsQSDDnIU8N69oSCFDjlNegUJVCXHbZgloxoyQZP9PCNP8kiHioaQav9BFlfMGQaJ4IRJws7NraDU3myCEPvosvnOtJy5rfsVOHb0dgfKJ1QR8CdEKAcrQasCrwcXEPYvTDDHIzDLQYaDFge2lmaPDRTQQYo9yC6DQuPAC3wev98ShPc5eoGDvodtCceJf9-vkgJGqrhM7-nYwH-gf18Pi89qlkR8UwY-8dPq4NojD-Y6pDmCHjqwD-wS8cyxkWD8PCWDJgGWCxgH-9KwVkc2xrSDuFsQN83hODWAZBCYDpbCTjoQdhDpCJ5wRAlFwYKBlwbmNVwb591wdSd3Xpt8MAWEMdwWrA9wYJ97OoeCHNo-txYSp8+8phdzNpxDNTiqcgxOnC5Tqp9wKqdIyLgXCGynGDhPmYCAgYRCCIZhD-VsZ94xqDs4to9DxIURC64TQ8rTurcyIaZ9yVjXCKPkhCA1hBM8IXBDwLjTd4Ie3CkwZ3DSITBCe4axdaHpgd7zm+tirt3DkvmxcEplRCjTLT8QPHRCiDAxDPPvrcMnObD6mPGCUAVg9VTLg8udlXoCboQRAHlsVgHof9AiJRlnXL2NPIid888sUC2CgikOBvc1dvvUD-IZltz5kw95Id-wn2jNxOdnjdudjEDW3pYZpfrUER3nL9kgWFCP5i5F96tc0n5hNtHrB-CF7JS8L3vRsQCoIDVjoUCmHlgjl8K5DiZt-AGsObkffgUDJchq0OOl5CY4bUCEnuhs7IYlCiEQMUSgRD1IQue88Vmb1A8pc1rSO3Vy2ojtOER78MYiNtXIjRtWEavYHIRVhiEZMDUoS1B0oYYC6YllCy4aoi8odlCTVj8C+BCnstgcB4ssOVDSgbgNgnqrC2geRg6ocGCVUjoiQPgx97SEq8CDE1DVDB1Crga8CC-oRw+nJNC3rkCDR-pbFQQWbJfEWo8gUL29dFP28WbMEi-XnYjY4Qvgouhc55zDMQTJMFh50nc5EuqmVWBDTClRAfF7oZHJM6kH0ADhkj7jJtC2SmXE+9hJMpQcdDh9qdDw4gdCkTpTJpQU7FskdF9K-l6V5TGKVC4mfpGSsUiW4vaUOAXki88OL1nxC60IfvAC0LKkZVTneCQ1lX9BYUm4CkTXI03NMjous71o1iaDKYVCdf3vy9lEQ1C1tqDQNjvdYydm81wYUONHQWaCGYajRKEuoi2YcH0FkXEiw+tEpmYaI4bQZRdThH05jkULCioCLCCsP2CL9hxDRXmn1V+la0S3P8iq+n0lBlPvQo4cVJUiH6DyzCBw0DJqDaYc8MYKgG5bPOiDnJt5M0UeQxczKGDSKOGCQTmQ8jykjCJ-iNIp-lOUqQQqpMYcyC1-lfNoPqTDE1uTCoDrrCNYfActYVZU3-jZMPwabcOgiJNEIaoDswcAC9jqACYzNOCxfDbDYnDpB7YeUgSWk7C3hpQF+ngT8bodYd+UYZ9gskKjjfEQdTaDxg6uLRNySo3YJOsLJOuM9AhwS7DjNmOC9JgKiE7iqi-YaT4A4fKBA6NxYQ4RvAkKB1Y0VGxCBbOgCHELJUkAXg92PtCJUZEuU4Tg3sJweW0LeqqUroN7UHAUfdQYZGjcQVGjOEQnMv0g+k0CE+kQpqLC-UZXCzYF8FQ0QVVh-E0jEwlFtV4b1NdwQQ80KkJ8U4VKcjVpp80LpdlM4dJ9s4b8jHwXnCIxBWiDTnptVak5tS4U2jjUeyjJovhDCrn3DvwX+Dl4fEsuLlgCW4fPDZgVQt3ToLcg1CvCwdmYiwIXOilUeaiG4YPJUIbys5zqOiIZivNB4cWNh4Zldx0cFtR5i7lB0XZ96dohdPUX3Fnoc9laro099wezcSwu1wDsDzcTbt2iOECXdY3mACAIXLc+rsUEBrvo1kksujXmmNcY3l1d8wZ+ihboQVRdO118Uhz8uvlz89ZABiNbgu8jbjrcn7sjdgmgmwaGmE1n0SlYvwT5tUUVq1XMnHc-rAndiNmjsf4VHdbAdiDl7tW1dqCEVKCq6IlWhc4VWnD1drPa1PvsHcYrp20A2uHd3JkIV3vi1suAZetF4s5MEWq5Zk7oS0snDVMtcs902Zq81SpLndaBni13WgS1X7jrCpmtyAy7sxCxuJS0IgnOkNxrZZa7om0RgkL9YMSL94Mfml42vo4J7ok4CoTvCT7h9cgVIE9g0Ab9mMQqFrqrVh6jsytR7j70YNp3cpYafci2pYj5ihk9b4rHd2Mbu8BmrKMrMbL0AsVvcbhI5Do7lWEmmnsjLitq0YLlj0p7n20Zql4V8On6F1cq4CIcuW12Nt54PPjCU0HnxjT-O-dnUWfC07mu1o-ng80pAQ9CbrxCgHpF9MTo-D+WpQj9CtQizIcZD11mPDYvpIj3IQlCZEdDQRgYIjwOtJFqmESIh0A1j+qGpD5ootCfOlpCf2jpC1okgiUNigj8NmlshQhgigwiQjtNDgj9dgPcHQo0CCsTFdgoXr8TES5iSsl1imHj1ixsX1jQCgwiS2icCsrrOQpESNihAewiqwqIiBgaLsnunwiQCgIjd3pA5v9pMCuEdkDrvjlcMHAQiCgeMD5EeDDFEetR3QdycSEsK8LkRtDxXpjibEYgZgWI6IpYp3pKoXS9upuYjB9P9C3sb3DNRFn92odEQHESX8nEZPo7ga4iaoe4iwMPzDQ-nekm3kj9AkQXt4QWj8FoRCDYQFj8+3jNDOYBEiQ3lEj3UXAlYkd9QYukHCCgrc5X0Pc4uyri44UZkjTuI0i8UbItOQbtDIhD9D71HrjsjM8YJQbUj6zBUjLFKaUOphSlJQZal6kXdDZQXWUF0Rz1WkVri-giojLkfki2UpvshkcNDjwf0iN9rXE0Tn7ivkQ2i4ynhcJkYh9JFBzC1sRmUNOPMjVkU6C7MIvwOkfpJrkS-sQ-t8i6oh-snIRPZ9kV0DDke0oY8eTRbUQaCtEVp8q4gAdi8bciAoDzDWYSCMOceLR08eHcPkSFhQ8eXjUMhv8Z+lvDYlECizyppYpVAf9wUWz1j-kB9T-qBxZkWl0EUSr02-mRwUUVl10UT5MfJpijglPmYcUdmjtcc0jzFMjCiUajCSUejDtXOSjaIhAciYT+kSYThCCVHSirkOrCK4ZrCX-tMB7bjfipFmmivDjWCOAWDRjYXyjjAWai8DgWCfYZACRUfKA7YUDZwMJKjejhYddDoYc5AbmDPYW0dOweJUBPHQYSDIDBJwEqVdIHqjeRAaiwjhmCKUdjDoCabCB4R2CLxmL5ZwTwZS8XF0kEI1pGsWuCfUVHC3UY0gPUWCc5giY5anr6iKSuECmTtqNiQUdCoTJ00ygvupeMcC8R4kDCo0WDCxCRDi40YzsXHomjngh+xXglX1wgQ8lGnIYMIwcYNwITx9z0fnB+PvA1i0cnDPwUnNRPuWja0ZK9c4RDCm6Jji5PjeDxke9ClPrZjLCU+Di4ep9XwR2j3wXrCX8Xui54Qej1CY3Nt0W+NgIRxtncWOjPCQ58-FlOjBDDOjm4YESvCVESQiY2tfCXXJV0UJthtizicTsocEMRESQIehDEXvodkIY3CzCqeikXgqC5nu+lr0azdb0U7BObuO9H0T7RntGi9dGm+iQMf+iwiWw0gtiLcGiRNcj4VBDp0bpsghJvRGiR+ip4YBDnztFj78UdlwgrkTKIZH5trihjGIV59J0IbdMMUKNwgY3Nn4R1sf9i3NUNhFi0sSxdBsS5RSMZ-CaMQC0hMXF9PmoxjA2rstq2svdS1kusjLiRisQbq1wWk0YKsb9YBMaQUGiqa1MNmV8Yikncq+p3NJMY1MU7vZo87kpjIwB60JMcmD1MaS052k0TnipXcg2vF0Q2n09FbvckWRNx5LMe8CFaPXjSiUB9MscddicXddLiQciimvvVymgM0ZNrV4N7sB9s-ky9ssb5MksSNj47hFDqduvccSZvdLat5JCygRiuskRiJscO1ySePcYsQ5jQbuRiXicfNr7M2dDvkKsiscqt6ITG89bobFD4ZVin-tVijnufD6sZfCQvrfRb4Ya82sSx9QHp1itWt1i2EbQiKdt-DaSTDj8gfZDHscQDd3pS5NCW-1SsaHs5ic8SWITQTi9LVjzwBfCIEVfCeIeF9WsfxD2piAQm2tiCK1mJCgiRJDvfhr8XAekCLscpEtyIlM2HpvIOHhl8Gvvh5qIBsA9sBMB5QpuBNWva8gwip5uCeI8viXmSLWpzM5HoMMQcjmT-mPV9CRPzsFItLI8kIXFtHu18FBFNYdRDz8emJqi+mEUMaCG2SUBNITmxpD8pvgt9BybN8sUSWi9Idk8nMf-gbsfadVvhB1sntSSmEeFdKwpyorfjGSgoZ5CKnlD8yFArhPrJO9pwnvMFLtRtFVsRjXrJU9dyYhJXvvSt3vvJdbvl99TyRNi1voOS14psit8RBdgfqYdofgD8qcWd8YnmD8YflBBantg9VYVCjPOqtD6bHj869gEiIKYiVh-itDBcbCCA8LXdqdIM8HDDpFifg7DSflF9r9JM8UvgOUqfpwowgZgCIgRi9dnJo8myW194Ca2S4KA1Ywwv19S7C1YeyZNJsnu2Sxftz5axtAjVkPWS4EbHiSXsg4xdkr9r4pZCYoR-Nj5oEUDvnkC3AVJDWgUMV8SfbUuAf10lyY91zfk4D-4ZKTpKd+FCoe0CNsfgCnfn9jEHKr9wrmpSWCtGTAoSzJLsfcVpgQK9giY7EMcS4TT8XV0tPCsCHkWsCHgaQI9EV+TCcbsDrseUCN0azjoDEFivgZ6VqcWzjnkUX9+oUYi4+pLQt4lZ14+jZ03lFrEsmDRCw+I38zOp8DW-v45xYjjjJYdN0xcetDO5G098qXCDboaLjecSXsSRDviwEsSjKQQfippHoSjUThdcYSMT6oTJ4T8ZCiK+mu5+8QYjw0MP0G0Pv8wUYJDEYdzi62gGCJ8erjIKArDGFDf9IwacDowWf1vYXh8mUaMSR7KyjPvF2icMRRVwjoJU6waugAAVMImwbpMwJoujf8YadUjk941UTV0UqH2CRkfVl80SpDa9K686CZuDokSnDI-gl88MeGc6VtZDcgTaS2EQjiOEdoDxAboDfAT4cL8XccuxjAS80bOi+6iJCsmpoDZAQ+RhgZaT-qY5DEcSlDdIp1FQaRDSP1tUNDxtDC2wfk8YaXpTCNiUCXKZaVJAb5EQaVICwabjTvjrwcEjoTSytAETNsaTSfwVudHATJTTsWp5zsZuSPAZTTGwtTTAonjSZATriTYQTTJwQ-ipCReilnooTUyZYZ0KQ9StEAtjedkLiW5jL8+7HpCAcY782adgjPfkMCZ7ONirSZI85EYDT98GQjYaSGSm4QtIKca1Tc0ZzTWtupSpKc0D3AXb93KZD0eEakDdae7TuEfrSfqcjS-qaNiTacHTyAXy9rKW+Tc0blDnKQsD68SJ1Y-h3jO-j7SNgSz0vKSvsuEXAILaePCuoRYjbaVYj8GP0CoqbTj7ESkSEHDTjmoczjIqW8DBobeg-cenScMOlT4jMFSucaFSkKn8DTHl4iKST4jYKWP9+cQP9u6X4iRcaEjiqeKJe6ekiJqfvEUQTUCVKYDCbTqIS56dGjC8Tn0pMWc9YYSbAd9hB9KuhSDxpFdSyUQ1SsYdhdT8c1SMSfP9KUV11OguyDL8briikTgYDcd7Fr6XtCSkYKCykcicLcQHiqkSbjcwSychQUJUsJvjj2kSHiRkSaYeaGPkPoVMjE8ScjigJPjkQZlpq8fqC7kXXi7CZXjOcK8j1zDXjjzBYTE-I3jEgDHjpydzR28TlSFOoW9Y3L6DcqXIQxqbCigwdt9NMFNSEyjNS1CaBTl8E-jP-sqT4+itTatmpiFqbh9gPNEljqs7DMwf7leUc2DTUSdTJrnaD-8XDUmgrbCxUSATsbEXYljnwzcCQfTOxvjTdDpLTlUUQS3jjODLqXOCbUQuDXUqHDHUaxCnqX3R6CT0Q44YLVC0WKddCVvDokmWiULg5SM4Wass4feDU+vWjgGerVj8bzCM5k6tnwWIsMGW9Vlid4CdiW3CKIfXDmiUY0h0bPDEIQjSxaVZ9j0YkSzbr+SBsb0iqdvGcuieESZ4YoDe0W0tomcED4mbuiR0VkSvZjkT4iXWoBZgUSPiKEDqIS59aIcg9dOKhjysYqSfPo48-PuxCo-p105sfjdfScY9-SZSdAyUJC6HpUC0HB-Dqwn6FfcKlFkmY6VkoiZTuaRFtAEfDEqsApDmUI3BlIaCFsXlAilsQEJRRrxTNaYgjtaTPSvwpypzqIDcRVk3kdfgdpRKShs4oUbTUaabTfsVdiyjg9E8Nq01RwiDkXsTddKcfgDIyc811yeZTjvnGTooZ7TwocO1jqOgVOXv9ijsf7TDaSjSg6UlD0aWHTBOhHTiplHTauO9TPSbHSlgc5T8oa4ztKR5TNganSyoW8DM6bkyW6TnSp6Xrta6W1Dy6UWh6cdcDyMEXTszlnSyca+geoQZ0s8Xn9SWSFRq6X1DKWQgYG6f-om6S7ZOWSiUBGMgYowaQzu-lX0uKX385oTBTEKWtCSqSEjLFGEie6U7JIZEQka3jbFsyhSzwobPSF6eIScQQZS-4vicx9pkCy3oVTuygjDRlgSiCKeSCaqdvTSURjC96YoyRwYfSShoyCjMfvTXWVSjz6TSjLDlfilWcgyoGTtD76YnhxQZ-TDoaCJX6WawBkXsFroQ9JLoYAMWkco5RkaIo3oTZtQGWqDm8XftKGQ-si8dmyyaGgySvMYScoWvsrkeAy3kaGILQeciHGfWp7MePiKGbLC7aZtgaGQWZlYTmj6Cr4kGUbfjlqYmC0mWElu2c-i3qQbDWKEbDBGUdS6DhOiYSRbDzxpozhUTwZgCbtSwCfIzpUV6zCYcoytRiwDoanATiCaqj-YTozpVNc4lwQ6i-7kYzw3s9ToyFuDGCXRCf0kiQi0QBkamWZYDCSNMDNi4zPQZNNq0Qqda2aYSI8TYTPGRiyq0Q4TC+k4Sm7iWzZPkv5AmfXNvCcdN0iZEysmQBc7AXQC4mRMSgIQhse0Qhz2aRhybBv2yL6UPC0OSPCQmZMz+4TYNsIXTStAgUyZFhTScmYRyf8SWNBiV+j2MeRCNLotcmdsUTRbHUzHSYA0D4QLc0bifDHqaqSPSdjR1Sd6TNSVogwvj0y74bqSQHvSQn4SwjXme9EiOSp5pmVzSKdlVt5mV8tFmSAjFIQsxwEf8TlaTi9O7JsyJ7LNj78PAikgfSQOgcgimScytOcuDF2tlzkdonrTxEbgih2upFRgXcyyAcMyHmUE9ZyeQiSOkiBQrPtY-wnOt1fifsdduSyzftDilLjCzvsQDT7mYCyBKYDivXH5JbbkettWkKzs6R7S-aVLMPscNj+HrCyfsaHSrKYizUcf5FMWaiyY6YgypOtjjv2cHsjEXjjpHEQ406UTjfKfsD-KSNCjgbnSqGe+TmWQJMGWWiyQqZlyF9P1zOob1ycMNyzSud8CRqTej+6aF1ZWUVTyqc08JcUSZlWcPS8AgxixvtLiYkeF17qC9Ij2fF0UkWs9NRGmUm2cGChxm0j34qkjPcUGzx6SyVQ2cbjVngSczcanB7cSdCKzGdCI2c9y7cdGyYwBdzNSgAy84uqVHcTz1lkVyD+QWXEyTiSzSqZUj3uT7iEXsMjqmS9DPROmy1Xkh8UGYQlg2YbjSEgWz1iEsiF4SsjnNlTD3euHTJuW1kc8Yji88VyTHsfiDsGTjy9QdWyy8f4yVucgzYGQzz4GQnTO0R4ii-ujyLnLgzXQWLDauQW4+8XhZAUbv9hRCCil6KN9DvCE862Vj0G2QJNMeVeIQjob1G5O7idcRyS1iXSTF8ZpyeVK2z18b8EBTqSDCUdVS98bVSGTGMZnWcfiWQRTDSqrhyTXAGy1qe-QSPnfjEwY-jB2cwz9YbcdMwT0CdlNkN3YR-5FDqkT2Ln-jZ2VbDjPIASMvtIyl2XIzDUQoFZUZuNxaaozYCQCdd2ZaiJKkgSuyff5UCTS1r6Es9VHrHyXWeuz8CRLTcDt9MQ+edTP+toyyCXoy2DpQSzhOHCWmZHCTGS9StuTME2PiwS4fjZMuPu4S+0gdxMukxcQ0fVZNZoekDWaPy3iQOj7qYtYZCS2w9UfITuqYoSM0VFN22ZvjI6Rad40crBtCZW9ISI+yKIBLVDCfYywORXjAOaZtzVrYScWcqd3GYp9-2VVzvGSRdfGS6sOea4SqLvoT0OdXDqObXDQmadT6OdBCW5vByMeohzsiTdNwmSEEKOQNzm6cEy61klc9Vvkz8OR4TR4fOikmbRzSOXNsMiSzTbKYyz4BSdS6OTZ9p0Zkz7SVOyvGhvCLzD-VY7NiTpoeUTu4JUTputUTLONx9Orh0Tj0UBj6BTxzv+d0SpbsBiGBShzhicfTmUr2TaKQpouBSxywKbKTISWhjNrmO9mrlhjmpptTX+ZYUEsTHdCMeFjUsbJsIBTGZ-LIZDT0tRi22kcSfMaEkvbsQg2Gby85Ib-YkogdE-fnRiHiTxiIWtvdMQbFcbmkjFIrl8SwyYaY+Capin1iayBljJjCNqRyFMejC5kMpjC7qjdiKpCSIwWS1wSTapzifik9Mfc8a7lNCuWrwKWKet82KcAF0SciS6sbZiyBYKTcScYjHmaYi5ImMyCMaYLkYuYKE8l7Dj6YddPrht9XsT81+MaFjFBZsTlBRMzO6f5ihSWfdZOeMDEsQIieSVsSVBd4iWhdkLz7qKTkVgil8sRuToboOsH7nKT1rs6Smma6SI4dCIQKT8jJXp0z5kNfDtBNqTo4Y2oyfkGSDSR5jwrAWFguYQjhVmRjzSdFzA6d9j4oflyd6kszpsfzsTORAj1me+1YgX4jtmYLtdmRZzdKRKNbwgM0bOXGSg6ZA4ZHgiAnOW0VTzidiKdhpSXaW5EVdq1yqoYFdw1KtsQrJR9hCswVXbov8uuYKzclvd8YuYQi4uUVyfaRO8kuW64UuUZcIaD0UMucyyocTlysRecKcRWjSzaSTENkaTy9MnMDlgZVzz+XHTNEQQyhucnTsJgSya3kSz5KbyyoqUFSS6XXTa0M4i6caKKqWRKKEyFKKBoVzzngXNSJWdyJFuTAj-EQtzZuTUxlubCTunqqKHZNqLBfptyGCTLiducjR5cftzCpAl0juWqzKuBqytQZrjgef-TrRYGzWUrmyievdzJeGa8+Dl-SykUPtLcbGzSkbbiTRK9zQkW7jDeSGVOehi5DUk7j90f-sbuT3s6TJDyUmddyY2YHiAFMHj2uWkV6JIDyxkfnDhqdb06eRqC3Rfb12YYWLk8XjzYxV+NSxRWz1zK-t2WaA4QaCICOMXsKC8UazlJGWLOYWcjGeYLzoeVXiOxVWyuYTWzD+ZWi-8Vgyn9lmpeea3j95BgTH+RLDG+jO5N-kfjGEsLzULANSpeYe1YRrLzRqfLy6JsWL4UeJMN+kijjerRd5BUvjteRijl8GSJiUNNTl+Wrz3yevSebJvT7WcUQd6U6ye8eAdredftuUnby+ul2yYwWIylqc-9Xedfj3ebAcSKbwzV2fokP8eOyFUd-iRGZ0TFqRXy+PBHyEhOWCsKU-cpURONOJlATE+QidA+UKcgBWdSoCWklLqbvDeDFqipKGgTc+YqD8+dgS38XqdPxROyQAVgKcOfcNU+V2Cq+UNIa+QSCqSFQSXlG6S2zM3zL2a9TWPl6iO+T6jqGN3yU4ZwTvRZGzkKXeJXBfwyWTEPy5diPz56WPySNhPz8BZTpH0rITmdnPyReSRSlCX5RgThvi7xavz24SxyN+ZYyBPuKdLea58RPi+yxPm+yc4W4yhxkzy85gtNrNtiz32Rfyd-o4SXwaByXJXWiUjpBzXzjRz4JTAKwuSMsYiY-VimYRLWBRky7PmgKoeYpz-+YQTgBbhDYBYUzKxRgLkxZ-zJ4TgKkpQkzcMRlC+0W-yCpSRChiRkSKmfIwiBTOKr0Szcu6RQ0KiRILtrjQLVJHQLRbv0TBUbBz2BcwLASX6ysIf1LupZwLSmUvDZrvjDyuKiTxpYQKpidrcUHvvCFSakI2pQtLHBmFLt7qeLKEfUL4lj0L9iWlKGVu5iT0loLJIQrNjib5jyYGcSj+rTcXmQXjiScMK48mSS+RtpjHiZmj0HhGjDWe8SHBSJiLWj8TuqX8T3BcvTg+QIVfBSCkxmj6BASd60mkL61vPmHcCPlELqWgulwGIZiCSsykZpSkKW7mkL0WRkKmpf0K2SdOSa8L5ybpRg5hWvdLnuo9LtiX0KshWyTlKTqyz4oljtpdySlBS8zE7gKSyGQML2hVtKqeS1tdpY0L7ic0LqZcB9BhSzIxSSblRhYFDxhXRtJhaILGmSwLj4WezWmXU90hT-cNSU1ib4S1jJOQGTthQMzLrDHdAuQcLzWjQjURQdL+MWcLpERcKbmWvY7SUwT3PnvCysUxCXScz8+OSY9FZYsL2mSrKROWrL1hRrKdSVrKcKeZKcpdni7BScKVWt8yGgTzSNyRZSAWSw8HnKl8kyel9SKXx50yTtATaDJSJ7KcBv7JFdCyaV9TaSWTuIqO1yyXbNFHgjoayQz8tmbpy0bi18uUGz8WyVvotha-Ab0HEQOydvoSwIN8dHlvBJ1Eeo08PcLlwH98YVDPF-2lOSxyavj5voPL1vgTKc2urt5ydDZmxrTLIuZ0DxKapyzKQH9XaZNi-yc99B4iaMDydQ9Ltnd8LSRFdzyTuT5jnuQ53hRi7yexjFLnUczyc+SJYN+SZgUyywIoU8vyQBSfyQ-KnoZU8X5QIJgKXX1YYluKZufKzIKeqLKuCqzjZPBTdRZqL9kC08-eaCh-BkT85MCT8tPNrLwUJVTjefbQiKYjy5abWTLDEz8E3iz8U7M2TqKXXLD1Cezu5Uc4NHF2StHEN8O5Q3ZG5XLQVhY8KEfIUU1aYikNadxJ+KRjFBKQzLiGCJTIWQvK2ImuTl5Tb93AQ7MHcMSyOATOs3idFL8qhFy0QShsw5U7SmgbGT+acKyCRTrS93gZTQoZcyvmX-DTKWdjI5f8zlFVitM8UISw-tVy1ET2KORVizZxR1ThWTyK-6TI5CWYQYxFZALGoWSzvITSTK6WFT3UJ4ihRVn9q-v7zrEVmyqDNJhZnukV6DKPKRqGlTzXOIYRNJIYsqQPKexcIKQFXNzR6XKye-swrqStCCAFUP9x-rayUYY6Q0YebynKTvyETu1S0RQoM8YVBjC+RqdOFH1T7Jabw6lUWg1xf0z8xfNKWhTuLEanuLyOHrzr-reLwxbv1QJagcWGV-EfmmUKmGWBLPeVwc8JcOB0JbRAGwSo4SJpDSCCQOiU+XOy92VaiewUugbqYjzcOZPy6PPNAXURuDhJa3yX+QRy61mdVcAeGSdztBRoWTSL4cXSL4uQLSvAULTaASLSDAbEyhGcdS14WVy0IZbTg5ZhzeAUjTblebLaRXcy8RT4DgaVjSaaTjTRaVRymJYqjvlVNzIiazT1FQCqypRCqqaVCrhaX4Chieir4VXBLEVdZoUpdcqDkfHpypeGjtBY7TdFRHK-mS0DNtJjTvFtjS-zkNL+0V-iggRPCQgfVLL0UZL5aashFaWszxfk8LpWZpCK5ZE13hXmxLOSirsNkdFeFT2tfqSCr7lWCqvOebTBRXCLFKeUr3FcuS+FX5DqVQFCV5VCLXFVlyOFU919KYarfac5yDaQMUFVbIiQ6cqqGRSTzOcXFMWRdHTrFTH9ORYkqk6b8D8WQTjmuT5TchUTK35Qzi3FYwjp6ZmKxRbYiWob4rzgdSzxyHKL6uRNzHVVmdw1eUKYlcjpPFa3TRWRNDxWYCDyBRAq6yUArxsMPTZuC6LfuUWrSSu0pFeZuw3DJqrQ1Sii9WRpKNJW2LiukDLzoavTrZaw9UFQiwt6S+LHWYfj6lQxLT6V5DukB6zUZcOCi+ayDjkj+KC6g7zLxgT1bufHiPRU8ZHuWPsvucGKfuSWwAxU-SgxZJMkGU6wwxSXT28amzB+N5LVQQWKaxRjz51b9C6Yf2KS8dxLg6B5LwTtWLCeWsjTkRTQhxcFKTCfhlwqXbAeeWowpxVmKw0SzDbMVs8iGfH0SGTmrBSR0rY8bfSLbD0qzWH0rYqYwzBlYBKEwW+Yy+RCTOGRtS6ia-iFGWqsswb7y-hjkMA+YkdF4QMTExrMcJGShLF2ehLl2QXyreYOq2VVDTstqsqw+dl5SCVxKFcbXzeJfXynUafDz2UJKoQiJLpaVoSbJToSH2dwy9+U5KjCR+rS2R+ynGTWiZNeBzj+ZfzI8dtMAObfz-JcBzApS5thxc2jyNR7ye+ZRyLJaoLWVZZKEJVOqymf4SYpYgL4vhFLCVeozMpeRzspUZrO2TEyeubRycOSyrGOVEy7NVcqXFSRyopbBC4Bb5roiblLSNV5UuBTVKyrpUyuVbLSSifYd6mbMTuOSnc5oM7KwQgJzV2tjKPZXpzVhd0yBNX0ykFfqTvrkMyoHCMyOIgUL3MVFjhZZSrqEbMyAETEUgEUQwbhX4JM9DNFogUKqjOQqFWFUrF2FRdJt5e5jEdmzM88k81rtl9K-fsCKtiuZdrmdiLFVbarStd5znMX5T58b2McrnScRRapSVOZJTFFXzS3aSorJVU5d0QAk0ZHok8KRUZTYofKqvsaCq5tQdijFYyLE1TxsnKRVzXVSiyQlT5LXJbizm9N6q29D1So9vVznFcRzPVfGh1tVGrGcerQuyHGqy6TKK8pf5rAdbpgT9DXSw1c-oFRUNDEdXyzolS3901XizZSGKylRRBq89nqKZWakqNRdkrVWSWqJuGWqwFVeMtoc2z-ca6LweeGyiQXJLzWbuqxemmKvRYzS4GFdCudUmyUxb9z91QjzN4eeVw8SqCj-nVyTudTqzudWqQ1XTKTxSIT9WepKraTTzU7plqJadwSo2Urq2yqeqLqFVS7mN2qDpK+K+1e+KHkYxLwuY8yR1dZix1TUqvxbbyvNcfsZ1dSJ+xXaL4Ue2Lz1Tci4GbXjntWWy+xa7qM3O7r0GRYrMGQf9aeT7qW8Rrppxc9CuRVTKyGVBqndd0rxyYrDaOEYMVYb+T5qe-9EJVVjWGX2yQJf+L09eBKR2fwSYySRY3YQzTfjmoywmURLxApIzRUc5hxUTChaNXRLcNZOMTdXIdxwcRqmaZOiK9SUd1vAey31f4Rj2Z7BDGQJLAyaYykPPVJ44b+l72aLUUqbvy1slJqD+Ypqj+bfz3JQHrlNb+yM2WfzfJfYSfGQFK-GSvry+RtLkifFK3BYlKWib-ziaalKEBegLwtatS+pSVKq4QC80VfijUmYFqfNR-y0pQ-qAtZFq8Bcir0BeTTjNSYCqpQxyotZ-yrJTLTFQY1Ktkpxy2YrLKUtVZgh9Su1W3MrKJFisKfSQA8fZZsLiFYVqZOTNU8ufRcTiX5q1BTVqoyaZTZIY1qSGM1rlkGAi2tW+1GFZL8h-maMHcGZzdIXsygWVZzh2r8LRISR0ARYdEPLr3KrIedrXOTNqbVZ5z5tSqqYRSTiXqv5yGavrK8YiFzjhRqrpdfPL3sdSLrVR5ymxRoqqYKoq2OkDjiRY0DSRcRtyRVAYNimdrlDfvLVDcHSRDTdrUUHWKTFcyKdRfZTdNWeDHta9rPdR9qRWSnSfVY4qsBP9qsObDq55bIrA1XSzQOP1zaWW4jQdT19ZRZjquWcjqEdQwy8dZKzuqcKqloTaLC1QTrNGgaK4xU6w1uRkaNXpMRw8CaKIjbtzoZBaL9klaLckWkjnZJWqoSg6Luek6LyjbzqKxJeqseVTqukR9zGdauqd1bOqYed1J2daXqfRcHEQxcqz+dQDy1SmiZHRZdzQeUbjPRXaVeyrFLadazr36emLfcZmLD1UAy19ajzo8Y7qqjV3sITiHqzRRWKr9QTzE3HOYbDTFlaMRTyUsS2Lf9tvEXdc+qk8Z2Le9ezyH1ZkbnODeqi2ZpJnjWIyxxb+rQ9Z9pw9Us9I9TuUm+mFNAiI0roiM0qsDWfkbFXELo9cxQZYRLruudbEDxYijUOMijZdQviteZiao1CviFlWGDelUnqO2biUjeXkrd8QUr98UUq5-gTCrdQ7ZvxbbrKvCftU9Wyi3CS7y0NW7yc9VwzlifnqoijyiCNdodW9RwESNZISWNb7D+IFRqo+TRqY+Q3rIJYJV4+eodGNcsrkORaiOJf7CyJQN8KJdnyDvNRK-xLRLzDlyi3Vs3ri9cwCOdaXzWJQ4dIAexqBynerBVAYzT2fAb-Zb7KPXkJq9lTc5xJW-RJJamjpJQGi29XTUB+Zc9rBVSLXifLqgzRek1+cJq+DbpKZ+S8Fu8dPq6fhFNHjEvyCTSvzkWaGbnTbezT2cVDZlDGbt4Y5LHSKNMN9e9qL+cvrHDThdeFijzXDX5K20dhk99WdSD9UUzD0YNLwaTujracSqYde-zsmSAayhV5rUBdZrAjaFrezbESpwbfrQBUEz39U-qOVS-q-+XirRzR8rKpRObtJQOa5pUUSwlexzcZXlSKBflAqBWt0OpW1dS0d69j9UVLT9UwLRpXLL0mWw0eiZEg+iWNL0iRBiZTFUqxREQq7dAPrl9j3KwMeXd70kkqZiUtLN6CWBNzY5gpBaNoX0cFqpmYUDOhWFiGhSzL9pZfrdiZRjNBTdFrmqDRzpXoKvmgYKahdS99ChfZkRSoDF5RdKn5Hq1BCeaS1JSRt7BUnVHBXczEWoYYU7kyciRWls5MWzZQZfncAhRDLwhUYAoZdEgYZVpjuMfDLcZNELQGLEKo9da4JVp7BO5dB5mUWiTMZVNKcHliTVzezL8ZT4aLFgilIHIcKaEclFx2jCbfhK0LAseiLzSXUKmZeBa7icySh3qyShZZzL8MVcaNibzKILfzK2ZepaBhSKSRZcMK8sXqqpSdtiGjqqbRbvKSX7kEL5ZXab4fr7tstYDLuIWga-SZrKCtfaadhd9cusYiL-mZhbQNm-YTZRRizDZdqaEZbLrhVpzlmbUgXzUrTIER1qMlZ-ZutemVetYq8TVdZyjhaGSuDaxFk8qE9+DWVswRVtreaVHLDFaIrVVX5y9ZVFbaijFa9vs2asOlpbmEZ9j8ubFyHleCqhuVobOgTob7hKlz9DRQVttkEbzVSCLerXly4ccIb1DQiy0oUyKnVfYbzFcWbHKaS0TEG9qQpWaq7FY1yPer6q-tc1abNUGrycTIqAYajrC6TGri6VEbhuXdbodQDrbFeNyYjTyzcdWpaVRXmq1RfNzgFdkbKdWVSfrfqKwuoUaTlaiRZcUUarnIkiDucriruSkbFEmAYYNdUabYsMbnRSzrGjV0rCkS0aSevtCnud-SX6X0jUxYsbeja2CazM-S6keurNaGja5jUer3uDTawtZ0jcbRDyeka2bexW-TYeUHjljbTbAGTmK02dYT19VHiwGXcaIGdBq5YXfTdjSLbK2ToyJDWjiqxeWypbbWLjFWcaAWrsi0uWZbnIjcbnZKzzBxd2KtrVfMjjSlM5zO8b71dWaLYd8acGf+r8GR6r5xYuV2Cdv8wTQPi3JNpYwrRCi-5Sf84TeNSsbRPTp8Z4laCGiaDtaZbzxWeK15blI4NUrDEzQHKiTTazd9k+LTeQ6y6qRqQlxfqaGNdbrz8WRyVXPbqMNWnqOTcMqlifMVCpVhVkNRJqyPhASMOdBLeTUgMiNQKb29dOz9NYWCRTZKAF2eKaJUZKbdTdtTawSyJcJc0dk+UqaECaZ4M+XEJ1TUNVdUc9CdTZwdyPqUqDTdAqjTaXqTTTuy1lWnyUED3ryCcHC6+SuDeNfxzFZUcrBNeDbnTftSIzW6a5XB6bTlaCF+0rLa-jGaywak4dxMdyaBCf6bTDYRaG1fPTY0RoSbZVGKxFs+kU0fbbJTovzBrHQzk9VfrJCambN+Rmbt+SXaczbxRpNfmb9rVvqzCZDJPjQ5t1jeWa4HZprdyiXCqzfrbJFgZq3qSOaoLSFqFzb1LHNXhypFWuiVjUhzLJZ2bGzX4TnNWALDDbZq2bSYDPNdQ6EicOaoOXMbr9XJMhzbQ68HQw72zQAa5ze-bOHaAanoXFqVzV9ayVANM70RhjmrtubeboZrf0e+iiHa+akpUeb2iSeaEAWwK1HZeaNHRZqJpQrcJLXkF0ZcQ6kpJrd+LYExPzfbKZhStLDOIsT1peBKTLRiaNbclj1bfpb+Sa3DgLeVgVBYusXLecaxtVxjQeMhaZFCq1CSXdKcIiSS6ik9L3xpxaZnvhbIWrYLBMT5izWrx0ispa1fiQlKz7X3z9zRydl9iM0QSRxAmLdk6B2SEL2LY7KYnWwyNggiS+LQLKKnVGRxiXG1xLXeakDQWbMhTJahZXJaOiqE7SZeE6HpXzLuijU6bLTTLgdSGo6SV0LmZfpaqtfZiOZTgag7QMUXHYyS+Sc9KWSXjKhZXZbDZbljlds7SkYh7c9elAalOtY7YDZMAfLW0zmnaK8UDaJzdVOgbkGhrph8UVrhIa1b9hbIajhcbL8HZ47cualj+raVaYWalaVaBxy7ZU6TktcxbCEGlqDlTViVdchAvSTlrUDaF8Nhdc7w9ENS7nYMzJFSHL57qdLateCKtnTtq-JqmbEySrxkyYnKsvkuFMye9EDwK4EMLZnKFPNnLZHsWTpHmHlC5TV8qyVLBS5c+0TaQ2TCrPgqqKexL9ldYx9iCJam5X19YhK3LC3sRLuLaSpyhu-BnzeN9+BUOSElYgih5bX949UbqdJePK5Lcfs0ItPKE0bPLhnWJT+FQor6rQYrsHFaULycfL-SlUc81nKstto+T2VuvKp4i99lRn-qvQjKtzXTUdLXYBtEdFOTXyWtasziBzUDt9rP5TZSL9e-Kofv66W+t-LBOS9a2lWubgbbj8C1caY0jbPAoKfLbVufG7OnihT6oGhSyFZhTpnvzYH4Rh4O1SSb4iNT9BdSUrszdpyiRDgrK5UuJPkEhKEZWipxXbM5JXXAqGKXz8a3aK663VWQG3aQqogTQbOKZ1rWXTsy2FVrTWDZbShKZGoeFdlydXQjEBFXoraVcIqg-kHhVXUeUJFURalKdq65FToq6tRCKlFbtrhrftqvhcoDNbQlyLVcZTNtb8z9VVpSVrUoivXQ9qdrS5r4El4yNre6qsHQn96uUn8q3in9+RU4qzrf2aOuYFSerSDqPKAmr6xYNyxufGh-FSXrf5cLb4cDX9Eqb48szSLdRDOjqMqXEqjxdSNn3dNyyidG6QQX9bUjVh7kjWTrv+iTqB6SgqC3brrnxfrre1fVSlXbF5p7UCd3WZUqmQfRq8CX8ixeSfbKqI7bPUqCj1xYSaKcu7ax8Z7bG2QiaLOuHbE9aoTAHVDzGTetTmTb2yfbmMri7Zyaved4FdqXMqkZC8N5TSXyotsKbzTZdTNlaZMniDsq7qfObuXU3R3ntkwR9fkbDNXQ7mgBcqvqXFKoWVaqkrUtbkoUDTMVYyroVcyqWHZgKZ7fybyUoKa37ZkS-leqq3NfbSblQ57PnbNrLDQoiGVYxs9AbTTYVf-qW9cIz7NfQ6yHWwbpVcF7kzRirBaVirXlTiqGOVObEvV8qCBRqYWzRzSD3WSq2zd+CHaei66rfoq6VS57svW57sVXF73lXCrYJeyqCpZyrWOcuaFHbyqpoPyrjPfaDaDc8LuuHCR8reUVCrXFi0vdTyIOlor93e+9CAY561Dc56xDf6qltYF7kXQobqhXnS7rvIrdVbRtz3ZZT8RXu6SVQXiKvbu7qrVcyLteF6nPfCziuatb7taQ5b3VZ7HkW6qrFYCbHEVjreRZ4bP3d4bv3YG6LrQvo13T+7S6dGqodVZ7prWEb6WU9aHXdHbYdSgcxxQ9a4BPyzqNEj6vVdjqs1Z9bzHZI6iPSkqEbbJQU3QVSMbYR70lUhTi1arjEbTfTxbVWq-oVdbPmfN73MU-aFdUGam1e0YvTTXaapHJK16es9SPV2ryPZAlKPUnb+1ZH0ylUOr-SDwLLdRJ807ZOq6TQ74s7Y+qF9k0aJbXOqExY-SakQTbKbUTaFjZzbl1abiNfebitfRNwGbSD7VjXzbj1WWbRdWerFbRervbVPjbjcca3dWzyPdYg7H9j8bkaCbbSbZN5XveXDvFdzzLbWHqANV67vfV6DQNah8DaMqLoUePpY9ZNT49TeLI7f0r7-vJ687fY6nokgck-ZMrJ7elL8NUXrvPUl7iveXqZ2a27rYc3aa9TIzHYeAS9TQOrmPep6k+duytPRIyLTbvsrTf3qG5bab5haZ6kGi3zjRWPqLGQnDJ9ZmaS3bYzkLui4XffKdzCWbbiLsg7R-UXCtNbvr0PaFKHHew6wtUKbZpSuirNb8qTfRQ6OzYI6AvZv7RRXGcd-aV7TNSZr0pZ-rV-ahyfzmcr+Ha87r-VgLADT-zymdFq6pd173lOI6DPHs6PLaB8gXQ0gQXV0AXUW7LTncsLVZWKdmscFaHTQ4w+Trc7sDcVrJFaHThZhVqNBVVq1nWi7iDTJDo7sYLyDWlbbhZYZVmYN6axiEMRvQswxvQO6etUO7EuVicjtWlthtapkfhQYqLmbKqrvQHTzDXCz6RQh1xDc8yVtays1tf+7tVTMyMXdtqGrTu7TtZ8KSVUO5KA2CyzVZSK5VUwGlvRYblrfd6r3Y963vU9qXfc4bXintbP1W4bDrRLFq3vaKBRewG0fUDqeAxw7pRUziaWRDqwfWYHY1YYG4dW+kPrSYH5Rezig9RYGsBCj6RNDYHEDEphMfXEaJHeBTcfXzj8fdWR-AxVT2bVkbCfYqzifWLaada77F9tbiYYVz7BjRzaejWAcOday9E2eBAZUIb7qbeMb-uSsbebaMb+bXmLrWWLqx6bb7oGfkJtWUobZdfWrmfY2qtbWz6oYaoy1dfJKNdVXItdQ+LXCHHayTWbzZ-sW5t-uKRaPS10zdQx7PWdUqpfTSabdZ57aUZsa9jdTClfTT7r1bMHgDrranjRP6k3Szy3jX7ri2QvqRxaWMLbf2K+ed-biBUH63KfEb-QTHrtjURgRPe8J4-Yhr6UeybneTJ6C7ThzxlUMqM-WXas-XDcYJYV7J2Zujv-VwyRXcX6GRNRrW7SW86NU3rU7fiqOvcxyyhWxLF7cqarUSvbm-fainzfg9jna6iu-WYye-RMG72VYzxNYoTh-bopp-Z+zx-fP6-JSLq1g0g7KzXPkyQ9p9LPbw6PHbf7kvV-yDzREyz9T-qAfQQbj-TCHD-T2bOQ32b+Q4Q6l0SY6aHZf6gLUyGuQ6f68mV-rkpXyGCHXZ7oOUeiZQ4-6QDevywDWxzSPn86phSB8UbsDKOEL-6TPYTZw3WU5OIec6vZXa5YXffCoA0e0ZnbdK8DThbnrUpyiDT8zs8qQaFmWvKgMWXKZWtQbVIQZymFWT7iA28LB3SwbyA17T2DV87gwvZzARcxcZdgwH8AaysL8otblvXd7SEf97xFVIaXJjIa6cnIbURe8zZ7tdbTDWbLZAywHHlXtqRA0oCcHK65dDWp5JrT+FIfQFTjDZd6nLu87bpUmG5Ayt77VSVylAy9rXimyLN9eVyXDR97AfdoGSodsCNcfoG1vW1yHA8KLjA+daZrX1yYfaEaGw8EaYfaNyjDdEanAz4qsfQM7vrcEH81Th643Xh7xcYDah6eEGPgBChTRd3670JDb9jXtyYbZaLDufUbAgwtwhPZqyw5DkGZ9vDaCPVEGzuUzaH6QzrVdduqXuVTaupL3st1c9y-RRbhjfYKH-jZGK-uZ+HJjYuq9SoMj4ebXSZUmzqZjRmKebTsq1jRSHig1b6HfbfRLg6m5seUsGhJNSFU8QnjrfXEjTjfbU-HVWFKeRrbzvRazxqJsGnff7raQ5EG3fYWytgx8bKQwj7nA9xGl3gH7rbWSGu8SCb2PSuK7BIPjBqW1IR8Rh7+PTCiFefMGUbciaZ8fEqA7Qz6uZSHadI8AjdebH7aGQhqO6fhTY7Xaz47T2rE7RbzqPV77Bg2pBqUVMH-WX+LMNdJ6gJaybs9c5Hn+RyitqTgS8NT7yc-YRqAlb57a7WRqAJUX7w+SX6mwLXrQCW3aJ7R8HuRrKaxxjX7plcFGHNZ3qWyTD5B7UK7nUNqiqJYjzx7dIcplR2VRfUlGe7RlK0o9RTu9dXzONTxLX8HxKYEOiGd7Y6a97UZ6XTU8EJJcfaf7YZqZJakHLep65B+c3ZgPYQaag8Gbmfa-aD8s6agWGRcv7Z8ipJafaGApFN-7UZH6zc-7rJX368Q1PrB-ZJrcza+yYHZoHCzReDdo7JryQyeriQ0Bz0HSBydNTsG9NaFHazblLYfT7lQzcqH1-al65wwKH5QwRLCPio7T9XfrX+R-ryVWOaCpcw6M7U2axQ4HKvPZKG-o+Oanozw6l-UA6Jzjv7apZ-VYteAb4tb4Gc1MJwNzatKqidGQaiRA6BGseaGzcDHWjKlSOBbo6uzeeaWVLnQepQX7WQ0ejJpU06gGG3Z63Xy66Fef7EMZG6VrotKrHdxyYwL+aLHfnadPo47OSc46GSWeTFndE7JQ4dKNBcdK4LeTz-HfgbDRVy1lWqi7YQJ5FachxFZWpIUMLXDLYnQ-aMzMNGV7OdLknU4LyLRSVKLf25qLfD1aLTncEXsCS3WqCSVMV5ai7SU7NMWU7YSTpiEZdXcDMWjHFmu27eXfaDRLQ06FqBL7JLTjK0YxULHMR07ziqrGjcurHP4cvc5QtrHrLf6Dshf4aCw-rGuFSLH8uQs7IseHHYseyTViUJSxnXpamSe47DLSs6jro6HMRaBtxSb1leaZLLisY4EP-dMLAXUU7UtQrLDKgAGstcgbgA7ZLQAxJzwA-XL2sYi7dZfCLHne1avCiiK0ovFaXiUWGbvdaTpET872BV6GX2vQrBVcN6kjbghAw4wa+KWQHjVWoraA8laTBQRj0QpVaZVRO6vLsud9vVu6sXbJSZEIu6tkRmGERb-klLVPHjcnmGfIfNaPnW2GSw0NbhA-szRrclzxrSSLS4-sEj3XNaouXJz54+2GUw5ms7tYNH1rV7sHDVdGnDc96NA0dHccW+79Ed5TTrQYGAPZdaa1TLqQfeGqbHFEiIfQXTIdVYHIjfgmyKEB7bDRlyklRTqDwwT6jw-4AcjfMbydWeH1uZEi8jTCFtuWDaneneG7UQ+G4bejbWnraLiIxs5UbR+GHoU+Hvw9H65kUhGwI+r6KbQb6vdUkHlE-jbVE8BGsgx-bvvXUbXoyiYLykrxoI+9GYg97iubahGw1ehGSbZhHubYYnYI3+I6baaYBbRsaoPUbbQvpImXje9QyI3pwKIy7008b4mrOMra6I6ranMuDiqwsxGKfcow2IysHnfZSHXfTrauxasHOI3zDBI-76-jYH7E1cH6heax7Oo1BgOPRLy96Nx6kzSjloTdj702gJ7lI2UGr1b7aVeZcIaTjgCnHcHb0UTib5nnib4NbcHjI7NAddXz7zIxR7LI8UqftW1TbI8glJg0THp1U5Gc7Y8HXIwXa2TR5GK4cOzFPXhqoaJ-jPlb8GhQyyHQo4CHwo8CGW7XXqYowVHM-dyMcJSVGcDnX6+7aqRECRqih7dlHKJTny8o7lZwQynbq-esnmJcyH0NYX6dk2xrOJZabqo6CkbTWiH2-YJKzPZiHR9W3yxJW1Gj7Yj58k3NHldYgbGdVfa3JhRaC9VS4VJdDimfSNGF6WNGz0e-bJo8FNZ+dGbNo8bw-7YXYAHTx6NCj-iRHQ7q1o7ZLrGVmah-fvyR-Qkmx-Qg6WU-J9XEyg70Lq2jSLpg6UE0-zFk3CmIfSdsj9U7HNHcVLno0kTabVv6eQ9DHQY3e7AlZV6pQxPCgYygLv9bv7wY29HGHUgLeQxv7NU99TFQyUzuHfkSn-UjGX-SQLTbq06Ejc2xKBVjHqBTjHaBb17SY4TG1UyNL1HS6mu4RTHFHdTGtk+Km2Gjeb9TAzHLsvU6EMUIKI-UVBLHQC7lpbzG7U5zH7HYLHbQ8LH1iTzLLjW46lnZLHbydLGRsV1l4LddFAbhtylY0xjUXV06VATcTGgWmmJYxEKrBU8SmmR9K4afLGIYll1RMWk7-pRk7e+Sc667Tk67CHbHcbYxbZhUS1tQ6ELoSSFH8LLU7GWF7HaWj7Hppbx4xLcHGsZUJyw4xUnJ7rJa0w8BaSyCTLS0-NtSSZTKdw+VJU48D7oLUvji4xZaJnXnGNLVN79Y9pHk0-M6xY1E70saNTbLeaTRZSMKnLdGUXLRyNI01xzlpYc6M9VvbO42qSOmb3G1hRaGrnVaGEXdAH7nWPGZDRPHoaG-G4rTf6nQ0Njv4+5zNbYHSl4xNHP09AaHZf2ncFQaGi9EaHwXSaGznUBm8taCmpObm6IM0i6V3Sf6Oint7N3Zi7BA9i6Wo9lRMrGzEE5Zl81vMnK7sFmSs8geB5HmIgKXXtg85bVIiybnLaXQXLEagy6lHvdBmXTNx2iGy68Fa19irNRTZEBdBzcc3LyJd2SSjqpmjQOpmpnh66DXMqMx5aOSFXSPKDwZOSVXaunI+hLkNXQOTb5WnH6fad7sLdO6aVYd6tyeeZZGba7N5fa7+tf5t7ya662VjKTIfjE9LyXgpkJDeSz5c67jyacyrXUFm-vnjYS6T66QfiQQQ3de67AU99j1QlmgKZ3ylZflLGE1wnE3fA7-rQVmTw8m7WE1ndVmqhTYFcXYs3c88c3daHQ0rHLefSpQi3ccGbGWzsWXRW7X0VW7yRF8hWNZiJ4fHpn6KYK6y7N8mBs504hszlqGFb27mFfJmSAwVa9431rHMqO7uFefHj3dqrVyXq66vXO6748uAH4-X1606Q66PXT6adXmVlOVSr6MwIGDXfO6ofUaqls2or0vcd6mw-N6UAy6GZ3W5nGrdlBaIwEnQhVTFVA2gnyzZgnK3tgmTrROGfOet7iEyBgD0-lLQPd7DEfTQmBJuB7Z7ZB6glQo4QlcPLcTeZnvOFEqezKmqj1Ch7UTe38bbWjHklQEGWI4eG9w79bloeArKc9xTdnL0mvmHrqBfYMnKTZL66QQy9hgy1SdvdVBGJeJHZo5JG8k25Yikw4JXba0rhBdLCvbadzETS2yDI22yuk9mr3I9MmXI6hrgsXJ6Hg24Slk4VGTk7MrWo01RDqe16mNY9HLk1ACXiHp6+zLdTwafvbgU8PqwUxZ7cHW99NuoZD6wwqHpA8Criw4Vy7VVl7nlTl67NDKm2YwV7DTT57BbGbDX9f3Dl3aYKMvbGEgVWF6f4x7nRDU8qe5AyGMKUyq7o7L62vT8H3k-n7TFqVLEaeV7JgfdHKU8NnGvTF6U87-q08wl7A83n6-gzHIj-YCq88+DCC87t6N3fwH9XfV7PAYnmXlb7m3lf4CA87n6ivdXnj+hNHiKdx8V48Sk14xxSCA5vHs4HNmgw6QGQw-vGww49nDsRfH4w9d7Y87iLPc1ch9s7-Lw8zjEtvR8zTs3OE6My3ntswarwE0VaHszN6yw3N7TvdNq7lbd7WA7dqHVQgmqpkgnNrfyntrb9mq49aDTg9yL0ffomHFb96PKNvnXNX4boc9qnPvSuHwfUuHf3dD7wfWuHIC7Qn3rWlmDrfXSkPY3SXA196vA4fnyrgpHc1bTnCdc+GiU4QGQg9+HSc6QXok0xYpc3mzafYQmqg4HaDY7UGX7fUHuyh4KI2UinufWzgGczmwmcyMYTDn0GgLo10lGRqrh1SMHR1Y1TT8fZGJk2TCr6TjaZXnHiQ2XIWw2W0bAIx0af6aHEMI-ci+jUBHvubon4I7ImHE1kmhdXBG8I5myCIx4miIypHDETAzYk8kn4k6knmeevxbC48b7Cx-mnkb76f1Rkm+To4ncVUBrz+SBqjpGH6fFOGmTxEpHdxdQWL-rLn9efr0o7Yqm1Yen7D+lxb9PI7z33BrmhU1yalJfbkELAbmFTWZqF7f1n52XsnS-dHywQ1KasJVX7hC93bzk8xrjc436IPsiH17WHDN7S7Km+WRnd7VeHRJXx9RNVvyFnqWjCQyeD2UySG2Uw4XPJQ2iQGYdGlNRprqQxp8Ri4X7bo7-q-c5FK5U8OiFU-nTH9TObZU2zHuzXqmYcwhnlU4DHdUy9GFi-v6vpsgKu4eqna873mIYx7jZzXKmmOVSm1Q6I6UY2-6Ssf86v055a9Q95brcwgbsboBnPZSAH1ZWAGMDY+bRcyPHJDVbT7mfAHzzqzLGQ06HXs+HK5mQ1r3Qyt1PQyy7cA9WMpfJPm+3TPmd4+Krt2Cd6KwwNrTST06pWqNriLbtQJtbTgptWvmUM7-HN801a8E8CzOA5mYP4x4qT3RdmT87O6z809mAE-PiBmqCyM7pIGTDYwG3c9Am6S-Hm4E8-n6E6-n0ce-mJi4vrH3e97ic7DmGuToGP3XoGv3YyXpw7VDZw5Dmo-SEbMC1AWqE9-mAY7DnWWcVCX887nQfY8DkC-dqKE4QY3A2mqEc--nsC9zmEqKPj8C6T6FWSPSiC+QX9w9TnsfmeHyfV0avcTUnmjSr76dSoWmg0zrr7TqLRQTr7Pfd6a0gxRMMgzzrQg3zqZEzkjDC6b6Cg+b7OU5b6WC2riwy0rzaC4oaAjVpG5dc-aWfYWXXUgCT04hwXbdoEYrWWYXtdZ2rGc-z6+C9SDhfVPbIQ6brRC1znpc-AlRk8TCZfQ5HrM-L67I1sarC0ahtQUEmHjavaOI24WQI0JH6eXEnFy-KXdg+bb0kwcGrbQLyxIyEWJc4J6kbdT7uZNcGs0Qby7g4rmmTYyjZk6n6Ui-4k0i15HWxtKbuUV8HK7XEcq85snRGYhKxs4UWy9CCGDk6UX27T5GIQ68moQ4bnKHfkXG7Vcm1zEiH-k9aaT2UCnG+bQT8tYwiOi2GaC0bSmxNRtG8Y2bB+i5zhToyfznGRuXro0g7TCyRWzwSIt7+TqcuUwEzF-eFK39Q8WopSsXyE+sX08yIyqHdIWUIWw6IfggWPk6qnzi7KGdi4xW+Hb4aoY1sWLi3KGRK7CWKpQI67ixhWB8459zU92Xt4VqGZZdhmNHe3H0Q13GF0-5asrdC6tSaBnyMw1mnqELHIoVwGaM7-CdVXVq1OUiWNOR6GPUhxn+dqKqBVRPmsRiQX+djiXTObvH58-dmww4fHesZGGRMtGHeDZNpns7fm8EW5ziAQ-nSw1vmrMxhyKEYaS2rUiLJ43Ms37KyWtVYWGoE+vnBrfSX1w7NaL89oagEwcIJraAn6aufmqSy+9sq7SW481YavsyEmfs97s+wwWbLFaiz0E9oj4fVgm+RRqW-vVqXDCyQnwCxG7Yc6QnI1TdbKE2DqXER4G6E5eWl036Wqc76WAbYPSyswQX0jaDajRViHrw5eHceUIm+9bDbFiF+HKCy+Hjy9EGIjJmWKU5Z11E3TrXwyWLFfar6AI9GW1C5BHibQmWUg9oXHq4kG91WdXSk3EWlzTX19C1mXDjWDzfYoL0kxRAXHC9r7kg0vsK4nkGcI2b7V4idGxcxTDqI5YXiyy2oqI4RHduUBFKI6RHka6tQGq3CL6I2raIk1PYok+InWI3OWBxXYX1y9fz2RVxGkky4Xqa2pqb+XsHtyxTXDgzNHEeUOGh+lJGBC4AJBc1a1hc3ypITZuKPS5Bqqk+EXrq-uKc+H7ajenPj0TUmmsTeeK2k+ErsUfiaxPedXQBtvi2yzwWOywbqqPfB6Pxb2Wui7SaxywicGTUhr1czeWVcyKx5k0rnPI4Bbv-vRL+4Tyb-I3ybPy0Hzurl8nK9WKbiixKagK7FHK-bocEo8qgqi1uyaixoyCi+sr0+Tcmso1nyR7ap0x7U8myi0H7hyyaj+85snPk-XbxGR9VKoxxqSjbVGeNR3GUK20Wmo+hWrc6p7WCe6bYU0+X9K1k6CTm5cfS2imBo9KWMnpimqy-WmtJXimgpkmjCUxJGHa3WNFuAmb1a99XC88yHqU5hWJ9etGB-bhWW0dtHnJRRWSzVJ8v2bMXJ-eRWaa-2HV9dMXnCSvWbo-RX10QvCV-camWKzAWTSxsWqU5xXXUz9Gr-WJWT-ZDGDi-JXJzTcXpze5qsBWcXp4UJWji-qmXc8v74Yw-XmM8A6Wo+3iIDbNW2bq1LbHbI6HU51KnUwNL-g12bWifjH3U7A3TazGGf0XuaxU3o6ZrgY6g0zfaB4MBHBBfGiPzVzGo09+aFiZIKBY-SHE05rz6SdnHb0zunRK5iKjpdmnfHToL80369C05EK5IqCyr4oekxgRE7G07nHLBRzQ4nTYKNiYk7YWp8SyLWJj0nUU6qLVWGaLVw6hmrbHFMfbGCnThmMNW+jpmqfzPazf4PY6K6J09sEUZRbrpcDpnykbOmOWvOmIXVJaz0wMKo43wD6tS1teG707LLQZa-MYLLK4w5nULS8SdLeZbU00yTJnRlj8ZWZWi42BaT02VX70wdd849VrhChs7Xdpi6G40FnMM-s7W42KmtK98XYXjZi9K2faLnYQ8gS3C7IA+BmbQxFakq487sw887p43sWMnnPHY85cLoKOhnHK316MYJlbXK0N6ZswGHzw-NmJvYtnCq50CtscKtbOQzduDWfHKS6fXSItgtarWe6hFdyW2A5OHYRS1aoM8lWnnUbK0ohlXa1bRcWw7DiaqxvmJSxd7eSyhsxrSVWQE+LGUvTNapA2s2VDe7mtm3VXHCvjX8ec97mq7A6Bw+oHAc51Xgc91XaYWDnFtVOH+q1DndSzBHrS3AXjS6xWbESNWK6c6XXUNNXuk+XGo3StX8PYdXiC1PnhcQGWgbTC3jwxeGBExtX6CDeHBE8Ub7w6UbHw+CsldQom7feaJTEx-zdE0S2F1UoWHuYmWOff0aqUiBGrcXsF3qyBH-qxrX3S8my-q6S2JQwr7Qy5GW4ebk7RRTYmXq1DXdriMa2s8YXWkWvXntjMHcazmyIizdXvdbK3BE1jXGq5LaMa8jRvswTWwk-jFiawcjWfbaL6awuXtgwvXP8zjX1WzxH2I8a316y1XA9S8ivC9TofC-l6-C75K+c2x76SIUmITaCWTXOUnd05Umwi50r5W1LXV2DLXVeY0nHc7M7dI4rW7GFeK18WrXcUbEW1izHaN6WZHugwnaKTbzWqTeMHVo+Mn4vRZkJy87GFk8-iWTXMmry1J77azIKcNS+X38asnvg5Xn06x7XQMV7Wu9T7XIo2X7dbpoNOUR3bsJV3azk2HXFTRHXoKxlGY69qA46wuZR7Xnyk68BWnaz2WwKzkWNPdhyoK9p792VVH864CnqCWk20Abbm+ExCmh0t6joU7B5q6-3Xuo9oWGywpLb7UpKm66cFLS-xi260wXPpZ3Wd4d3W9JYnQDJfDrf7QtGyU0tHDUytHja5PW6U-iGjJfhWbHUuXTCUWaQO24yp-YMWzo030Lo7qcRfQ+65i3vXD9ctGinRg21-V1bhK0NW9i1cXFK6ESvo2yGr6+KGb68-WUcyqnDi1Km7o3xWs84Xa-UwR2eK-vWf6wzs-60I6AG3inh85qHpLdamMYwgikeDQ05HdhjsNb0TWVD6nvy2h3v0STGYG6h3yY26mdHR6nSIQGnXG2OmoCfg3GdoQ3EtV+bWVD+bY03+byG-bnIWlem5naLHeSXenLK2fKs0-lyc03LHiLQE7FYy19DBecUS0+p4SS-h0KZb0KdY-jqa0wRaY0Q2njY5I2W03hYAZbXWO0yOmgSco3e0w7HAhZ8WC2xo2NMVo3G2zo2OG-eaeLcs0DG1OnWRMY6JUqkLDHUsKjo1amU4yum+qzA9HO9cSt05E66G8s63G5UKPGz7dahWGpj0743h2v42H04E3KG8E2dpQ12TO0umI48KSn0w5bNndtr4m65bEm5-7dQ9o3gXUXX3SYRmpvKaGSM0FaB48CWUGhRnCm5BnIrSU3X42lX001qmho+s2hDQvGRsXU28U8N2W49+nv-ak3kK5N2EU7pWe4-8W+44CX5u3k2BIXJGwS0HL1VTPHzszV6Jm5pSjvb87v0ri6qOPi6nK8Z4uM8S6MQDmT90Bk1hM5bA3YJD21CKJmTaZD2HObI9JM9-Ni5XV9EqoD3VkEawFM1XKCkL+Wg8KTUqEJSBCnRpm1TVpmWydAET8H2mpXQZn+5UZmLMyZnYPQrDrI3onGiEt94qx2UbM71GUG61NFyYNWqvSpb4YpdnW86vLpdhejjXXa79qr5mPvqhtL5d99r5duSQsya6Rm-iEnXRtt-M7L3Ys65b4swmU7S9oCn5Y6JUs7r2jXcG7PXcl0w3VN276-lnys-JLycywmUW-4BCs4-s5q5j803TAq4ak26RnuhLt9F63yok1nTI+H777cW6Z6y1rG4F1mhO6CYmmNpmCeyXgie27Ee9aT3KFVH2cJIT2wSVxD9ORszZs+EgOm3+0umxem1Vl426SeO71s5O7Ns9fGGMwYqRFXJTCu4hDd81FD6Qb82nM83navVyWL3RVXVi3ddTVW33G86HKm+593IRa33Oww97r28oGQlfc29o61XBw8qX8qyOH33aVCgCyFQQC3D7XrUYGTs26X6Xn-nwW7aXLS-aXoDEjmg85rWz6cErXihjn2k1jm7mDjmDrnjmnlKr1ZXeB3EfnVcgy+WqD4kwmkW6eHre8GWek9rXvZLwW9a0L7me-dJioxzn+yyHG12dSbXW4e282B62ZIyUmE2waZAPu0rxawG3Ja3HqzM1f9Ok8PXYBwf3JPU7zlc5nrZPaW2cB+W3BO47XG9dhKdcwfbGwaEc3kwiqs86J24Q5HWl7WuZdPa1dg6IerDPe-aGoxez2ixi2a60R2MejZ7tdth3c8wt7bIRc3cq9s2OyWDH3ozLble5l7irjh2q7YFHg89DSOQ+mGIS2ZdcETIGxS7VWovR1Emvbl6WvT3mn6xnmaB7h2OWRqnTvZ33-o2fWi897n9B13m8vYBqbB33mNkw23MjFJWyvaSr88+Zdj8832Ps0IGBXcXm1LrF6YVa16K8y4PM82YPRroA32O7uasFXyqfQ-Ni-Q3QbG4Fj3s+5N1c++32VWlYPl88X2RSzHnNm+IOrm3tn2ew-ra+-DT6+6v3By2dnnQwiWDvZM2B+9fnh3STTUVV33qS1oOcq0qqJB-VX4Ey3WnvV-mXvQh3ZS0+67+6gXdEV9rACz1XgC6UPTS9P263g32wa-OH6hAaWbAyC3Jq2C24c84GPA46Xn-BsPPA+NCcC1gOQi873CC7b2gg16WpfqVn9nI-3Y3cl1UayjaKgwsPPB4z6721WX9W8chj22Tbmg2W8Ogzaiug4kBClb0Gt-oIWXHEbXpFZzmQB2MH2cxMH07bm2Ucvm2OE0wa7jIomqW9MatC18OdC2urdE4y3AxRBGPqxmXajRMbsI0H3nEypq-2dK33EwQlPE9OXftTYWKa7er4K69XJ-Opq4y0+rzW8sGqa1a2ma7TW0k3a2dyyJG9y6MOAi-Tggi4W6DyzqYs-l4mZc6gOE9TcGMBwn74i5bWe2beXBcgOmlR0Oz0i8snXy3oVsiyYOCVbQPzNfQPB2y23BQFFHPMz9BMJSnWwRxEPTB1+XYQ2aaG-b8mm-fBWW-XVHUoJwPUKy1ht250WRNVhWeixEreB0eC04VB2iKwpqTW44yxix4zuRxvWpi7ymaQ6MO6Q3p2GO3DGfCUfXQ88R2hB84PaBxfXBK4R2pB4sOtuxmOWJeR3EmccXxzjpsSxznmsx4WPZK7Rz7-bgKT0aanTHcjGNQ3tdIDW8WsMwc7Tu3AaN28F3LG38WoXdk3+456PMDT73t2MGS7BXAGL8ggG4Um93ah--DbK4j2hQjrzl42iXEh+n2crW02BdriXgwx8LdmwwXDmVQHdBdRtJ6ucy1sxAnztR0PCh10Pihwu6Zh+rzViaSWWS5UO6C+WXG+9ZXOS-4Obs8uGCq3n2KyyCy7Kydr8q6c3V81ePoq8mHH89Yabm4za7m7RXnVW1Xnm8v3ACBMOmuV4bph9X3di4gWBJnz39i8NWVhxsO1h9YGNh+aXUStv2xh5sOtw9qWHS+gWBWYaX3DUgZvAynrjhy-2FqzcOlq9cP3+5kqpjUtxfw0DXWjdUiV6QkGGW5uqDofGyxJ5kHLqwSPoxSDziR+K2w8SYWEa-hGay3cPA2xritWU8P+ezBbb21imO6xUaGg2wXEU22rlJwSDmy5Mjyus1mda-0nmc+m3gRyfTZ291aKlQOWMRYAOYR6OWuK45HKR9YpqR-cPrC-b6LC+QleI6bad64iPxxdloAp5a2+I8FOBI3yO2a7uXOa1P3k45H6oqVKOQwTKO4-fKOZq-eWIkrgORlWhqXgwkXNc8cmjymOz3y40d9+8grNPcbmTR0wO-axaOK-V22Ki96zi+bX7w6+Xy8e4wPGoHBXV24hX12+d2QU537jlWXXmM6A6U9uA6CQ0ymiQyGOis8On4OyyPZ65GOr+dGObW5vW4xzMWExxBykO3Wbv21J3kG6htj6werFi2PWcx+-W8x1kP2W0qm760w7Kx-frjB-Q3LpzqnmOxYPpK9cXqxxnX6xxKnm8k2OlK0ubX-Rx32x9qGxBRxbeORN2CM5d3+x5k2+0kOO7uyOOQS8PHKM+bcPnfaGxWj32Pxzt1FxzI9lxw5WHKhj2poC5W8A5iX3Kwi3UseN6c+75Xum2waAq9aS7OcFWeDVVab8xWGcromHrx9dr884v2VUolW9hdBmUq7BmNu0dmhg2WX0482Hzm9oPLmxDixEX5XAE5bH9hKVWjm0mrxZ5Nqqq31bOhyzOkcZq3bmwMOx+0dGJ+082ua7dn6J-YrUJ-P2yKGzPE22AWNJ7hO5h+KLAWyfWSEyNy6J3AIIWwrmQG2xOidcVnre9wmQyxxP7e4i2KWOi3wU5i2tq+RGcW8Im8W6Im5E3C2KW7Un3w4SPcg+HPPZ1dXjq7xPuJ8hGmW-r6dE5JON1ZoW4gz4FtE7oWM59kGY5whHZJ66UuW9yGuI7EGmpgBb+q0K3IayhGBWwLq5J0jzGjPmXEa1+KlW1lQUp4kmb1SnjVW2yP-Jxq3oJ-n3GxbnjLjcmnSax29tbc4WjW5FP1p-HPXjfSOPfUyOvfUMOvjazX250cMBR-FP9y7bakKm5ZRecXC9-tAOWlTLzRa7Cb-Wz+HBy6NQ1IyG2GkxwGqGy0nfJsrW5rKrX0B-G2FR78P+jKSaAR+SagR8nbGp+OqbebCOwh3m2pk9eXlR9bXIZllPYwRqPAxy1VSBy4qXa7qO6264OPo+g2jRwASIo6aO22xhL6pyBXOJsHW0y3O2Wp-222p5XrmDplGR2ygT463FgZxflGbjlrnDa-ZPkF5EOM66abkho6Pl23nXcWwXWN7SDObc4NOeB+XXh0hvEu+W62K25k6+x8lGfTVz3pAjyZ0UwGbtJ+3Xx+SmbAG0+3IzXITiCwvyP2yoS354AKzU9m3cQ-+2cK+NO59cyngp+eC4u26sV52RXFJ7PPYx9RX20VFOsNQ5Kbp69Pv6ymOYOSKHWHRh3P65hOZKwoO3B7DljU0Fr8x1h27p7MPix49PLi7dP-FxEuPk2-XqpZJXMO2XPwl24vUF13x3p99GlsojHmx8pX2s3ZiecVI6wG7x2IG6phcY5grJO+g24GzJ3hO1eavF5LdtHbUuyY7tOFO-AP4hUYdo++DK3YmJ32Y2p3m4zqH0MXzG9yP+baiS4vZBU0mFa9Q3uhX06y4zWOpY9sSfHeumrO4hbfZxPdlY7ss6ETLMXMt6GLct-MNWlFj1+t9a3pc8S60xCWjYxI3g6abHFJVF34U-Ow5G1bGFGyDKlG34KIsLH3dHaxamMK7G1G1Wmki6odEZYiTVmqMGxRBT3ecBF3ie0HHzG9l33Zb5K8u3umCuzM27WlZW6VAHltl3vnjljRtvQ113849V3gsbV3r4vV3XHX43rGy139OxG2CVznHyu1C22nZXGomzli9rBKS4m--MpZfhl+l4DO3Y-qG+Fz8XuWhDOTzFDPvZbk2wM0934Z+CX5m2t3DZXBnNuwan6ZcLPqmylasZx7ocZ4031x9laN49iWs+7PmFs2TO-x5YOSrUfGgq8xkQq3TO4wy9mmRsIUhe6fnGh3FWMJy4qOZwFyFm6U2lm+-GXxwLPHM4SWdu-fmIJ7FX-480OXs-s3pZ4c2oncc29ZyBOGfe6vmAzoPVZ4POv6wgJkE+GOR+zrOEp8OH-8wbPjrWhOF+-eOX60muV+6+PBZ383bZ4uH7Z8sPVw4WvN+5uGIqU7PfW-C2+3U-2BcRcPwkVcOwg+7P2E1i2eB6nRA534ng57tWRE-tWxExPP1WZ3PTq4XODC0htyW53O-w8oWBJyuq053nOGjW2Is56nPc51iP853om-6USPsy2sbS57WO555ja+W5Yn652hGNC7YmRWwJ2-mzmWpSvDWLfa3OaTevOixapPsbX3OqR3LiDjdGuu5-SO1Z38rCa+EmjIZEmxZ7OWb16+rp50FO7F6yOFbeyPVy5yOZ53GuffSJaWaPa2kOqJGhR51S6EvPyHbTzXzlEfPha-osfW4lO-W1H6B18r0b55lIw2xryVs5G2Q7U-PqOIZH5c9uGTI8m38ld-Oeg-wXbJ5m3oR9m2gF0YO5faAuy2+Au8ByW20-eqOcHZqOGFw1CK7a7XFBxB6PYZVOB2xguii622Si3VOV2eUXICT23qB-qOoh0EvSF13ryF8O3Y0jlGHk0H26FzjxhNyMnrRwFGJN96b57fX6c63UWebA0XuNbwuPRyXW0K4IuWoxQO5OPu3X26znYF58PA0TGXkU2bHUU3Ivm68PzXh3e2cU4UT9M9PzNcL3X+c-3XjJaLUdF2ZKw2w+3x9YYvsK9PWTF3PXoHda2Hm8pqwO1BuIO1K2rF3NPJ-VvWgpQVuF-QmmGK9y2vy+Zrql7otz9X4uXp+xWjp9dPfo3Evmt6R376xJWP6xR2yx7XTkrm1vr61uvYl2kvOHdgLTzXR3Pp6qGFK0YmxHX9PnZ0UvbU+A32pZA2dzXCnvU3Uv8O76IJOwTGkG+5PhpY0uqY1tuT9UY1Wl42YgV5X4Mu6dukXn0uOx0k3o01p2Vt2tLX8KMvaIbhi5BWSuQmx13KV3MvM0wsuTpbmm6MR5E2G3Z3PG7OtP4SV2oWtum3Oy9Lq08cva05WXJFecu6Nik7vieNnpG+2CoXXXWbl6F2Xl7LQ3l5DLB06U7vlwl3rpUl3-l9U6cN0kIZ0xCuE2uIW-LTCvOO-l32nez3OnR87uncDk+G653ILdTvuu9PccJyFi6u99vCV413iV8ZbWu6Bb2u6LvOu5Wv+d1lj4nXMta4xbl640yvG4w6T7tyN2ZpzTHxu9pWAMzyvgvuaHo3gKvjKwU3xx7sK7V2KuOraFyUXSM7ErdoOam2LH21WpX3Lcd2Pi2N2f-Zyv0m0m1ru4OOjdx5ATd37K4Z8t2qM6YK5x-CWtsy33vu7Nv1rk2BWM53Z2Mw03TGES7U5QfKPIhS6oIDD2jcHD2CyT4ZKvoyx+M5mZGXco90e0nvGfj6Wk7D1nI++T2rnqBI1tnH3yFbcnE+zXvufDPh699T3x5ZN9b+xKrpXSf2VaxOS5XZZnrV9Zn1XTIuqrbz3zZxSrQNhJS++9u7Q7WL2j5RL258FL3z5TL2TyW67je4r2l96GMIs79ZV972t194Fmte9K7Te2ROCnuiRks+xBDe2fuFe6Ioss+fhQZxfakVRzGEjVolOtVAqabGkqpWe-vHezSVvZzb25DnKjlB8M9Hxdm7j5-Nc-e3Rvgi4H3G55grR82H2LzZvJq3e1OS+INm8G4EPefhQqrHi3uhvZNmArRuPVV8wr22iTOMh1quzp3N1SNzVgi+xeOS+4L3Pxw0PqEdCKEV4b9NvSs2iEy9nfB7Pvb424aRrdN7D3TyXjV++O+A34OGD9HLJS12Hh+z2GGHJrPJi4qWEJ7rOfxzP2Qc2mvjZxmuut8NWcJ-dOsJ29ay14qKqJ7v2aWAjxIW5BA9++69raEz2Da7o1EPbjmW-gTn-bUTnt5-eZSPMr4AO6LZJyqhw3N-M9JIMzucfXWvSdXC2Th9h7X+8tW-D8R783f72v5wN0027-OVK9aDhy+b5gBxY2Z25UXfSPB9kG8fsHpuAO956hv+a8CjPW8HuhbXgWxa+fPI5-LCoi3G2kt5lO1R4W2DNcW21i-xuajxMrLPRkWlPeQP5lV4eDxpuzjTVJvNN+lHmDvADFfFyxB6w1ShF3xrt7VwPS662vxF6EuLPp9TBB6kvRm6F6qwuGvRZ0jjovcEPS89GuelwEuyp+7X0l9ycqxwdn1B2xWQvSIPHd+BOYE5BOMDx3mfcz3JDp9tv6acjnJNwoDGtwzOch7fWYl8nnIVfYO7j93nfC2ku06ygvxt-A32tw+OvBw3mfB733BFV92xDx+TvjyXn3Pann0j58e3a-W39jw0uYhxgqeVfEP+vcqvps1iWiDxXvvK3iWnqASXPB2d7888KXQJ6KXlZ5F6G8ybP+WkF7nV9t7qh0fmoT+9nRD59nEC7wepVVfmdm4IeGZ3fmVj0UOFEe+vAaxrO4J3IfJ+44eVS11WfvVMP018Puix1muqhQfm1+6TjLZxGrwdasO7Z1NWt+y3Wd+6Z0aJ6j69h2ND-gRWvqd4EfYW2TWKc6Ee8fWQWWJ2cOjq1T6Tq6WWWTxiLPt4wWdJ953Wg40GpF98OkSjz6IjybzU2xZGbJ3-ORffEej6Ukeio-EepC3CPj7AiPzEz5PeQaiOl1TS2go+TagI09WIa5omp14uvOjeDWjfV9XMB+dO8lxK3m+C4migy2X8El5OUa3eufbX5PH1+FO1y1yPit8zWeWxsGF54FOMz9yuYxyzWYp-+v3kZvOg+wofO0N6CqSOBqz0xcGaR+hgzy+SmR67gXE-QJumj3UfVRxwy7a4KnYFxBKlN+XaBGaVPATywvAl8o6m2+lHqp41B5N5LBnk--PqTUQupF73bpNxwvEQyu3uF2u3+Jb2OMQwIv-ZzHvU3mlv-R2f3pj6nC8zTlvx+9yn5NcvXgN-NOyR4Lalp7lv7FzvqH+Yg7c7VVvkxy+vD6-UvuKz4u+t6ev7j+pvUozduspfKmgW9YPM19R2BKydP6O8h2w1YNuolx4OUl6NuWt9R3Ml1NuTUzNuh81ieXi03HNd27uv-W3Gex31PIGn2eZuzd3gM8bv7u4KvpecKuXu7AGvOVCXEerOOKm1ZXhDwIq3Q-ZWUS-U2cTxjB0S5L58iuCkUh2RSP+6tiST6bwyT5pOiSzt1jmbc0Tx2NqKS7N6BT+SehT2IObx6zO1D8VMNeU+O3mcye1T6yem86jOuD4xndsyc3TL3XmDEuIHBS20PNBzSfmZ3SeUoWKeX12oHpD5Ke38yMOKt+RPVS6OHhk4oecMAyeD+xofJ9x1u9ZwuHoCyWutT+sOxq1-oSJyLUb90hPop+Wvyr64HjT+4HTT451WmcYe2lx53-94ZepE-NC7T2TnIg1aefOuxOE5y6ek50om8baayjJ9iORJ2c9udamW8BumXiz0OuAa6ev8g+euqz42ilJx-OKXCGeGN9EemNxGfkj01OxfbSJIR0x6Uj9L7TKtsf6TUpS0jwduza1fsiC6UeSy5PSc166vnhxoLFF6FvNJXpPWCy2r2C5Nefrx8O2gwWXaz8-sxOfhvFg0OfKawzW2z3qdrF6+uobwyOmYQgyeR6OK152BvnQSOfG52OenJ6EW8N7Of+COUfX55Ue2rwW3Nz0W2ng3eXqj+TfBN9ueWjysnC9UgubR2pvat4u3KNZguap6CGFN9efIz6ZvUT0CeIIWzfrN06P6iy6OUQ636kKyqTxjyOOo3sz5hp90WwHb0WNt0B2Y0+YvWU2EK1bxynqz6lfUHWVvLozreNpyheqLwfX2ST1uGt6oOCx1KvGO4-kzb5RfpUycX-RkNu+Bzsfu+2WeTAQkugDUkvfF89Oaxzsfxt8xeQBdNvmOY8WXcT162x+-7uLwMvYZU7Kvd75acu8k5ZuzC6jK0Hu9SVJfBsbgaXLsjPUXZwfXQ+gGyDSuPUS1Qbu3b6GM+2T7iD+kPiXpkPhUyEtKZ6hnqZwavaZ+eOFZzkDBDR6vLj16uq+8wf7aqt2sw+t3YrVhf+Z+6fFZwtbor02KlKfLPtVwzO-V4sIZZ4Gu5ZxCyV86GuZV6PeOw+Ieh+30P414lf-swMP2q0qcgcxmblD0bOM6a5el+xv3VT-mG3r8qelh1bOJq5KKdT8Wu9T7oeUdT4HFt51ea133T-9x7OizyT7v92rSv74E6-Z3bmA54A-yxTtWKCaHOe13HO+1xImCb31xo59JODEyOvl109e0a2Ne1fVonsz-iPM50evs51me8Ryy3N11ofQ75y2Sz8lvkHxXPQa2Evv76BHExazaqH3KYU2bhHbF2ZPzC82e5W8gP716Bv+58q3qWNjW1W9w-ieRIeDT9S8FZkTXv1yTXf15DeMbwBurTUvP73SVv1g04XuzxFOgNwbfeR377+R5kmEN6lesjwCicjwfPxefkfU71Ca+PQgOSjxDe6k-a5NI6IGDO2RvWk5eK7OulPdF6Tfs3lAedr1EewzzEf-+wMG+b5OWTa3deOewiPwXo0e3g4kXmUWkSNz2AuYF-3WdzygXEFzKWPy2ifhHYaOHRznXzz2hKub1efk64mrxNwM9CF3qPoQ+fWhbwKMh22rBkCRTncowZvJ2wHWGp7zemF8zfCn5EvaiyLfbN2LfGi4PqPz41HnN9+ehF3u2UZFXXsj-6i-T8ycx943Wgt1e2N7y8TPr96fvr3kWJo2ovot1Ga+64Bf4twJZTJReXRU99Pf23+fFbwGO4tyrent5BfiLvluQL1rOwLwtPVNe2fUb6MW7+QheaK0hfnF+9vXF4xffbyifWb8sX0xxbOFj+EPsx07eZj18+GL+oePNX8-yDwB93F3muaL7beYY9Vv6L0xeEY19P14eWfiU7Cu-A2hVpHUMudjO1hyl9ifKl7jvql0dua6CJ26t7tOvU2g28Xy0vxGlCuwkCY2X6Sp33zccOju1Hf5iTI7pibp2hU0E2pd7pbQm+LHbd9KvGGxZ3mG2dLjxwWmwdzV27G4uOeG6NtbiUSvBG7rHPO4rvAzYbGknRcvm039KAu9-7ZG31293j4Lnl2DKC7oU70Gx8vS7pYuR04cv5ipU7LRQCvDG+0vjG7XvaX3Tvcbxk2md+LuaV7Y2kaRK--qdzu+nU12Im+enz75-GRG0emRdxSuYS1SvBnRLvSV80nDOzQ3jO79v2r+G+aV2s7om-Su642MK1dwk2iG+8XeLyk3+L1Lf-08aHpu8RmRL6RmBpynfpOSHvR4z3eorQ6uJV5Wmrb55Mw1+7nzj7aTNeKAjG4E038Z7pekbn27y7xqvOm2Qfq798L5toFX674M3mik3fKq8djDZeauo97CeGS13fbscU3e7+KveZ6u78r2CekM62GV74jjx7wveF85LP7l-6u9DWVWg1z+OQ16IHG3yLORT5Gvehx9kEr39mEk-e-ZB-I-gNS82D7283xw5qWF3-Vfg1UPf778Vf-34C2qO4VedD9+rn70xOzg74ff72T737z1foP96X-752fG15-fm1+2vvRxDa0P6opO1+A+lcZA+CW4DfKffIXkbb5OSW6Q-t9uQ-YHyFOBeuNe9fQWf1C18Z517iO05zmfFrwg+11yb6N12R++HxGXga7Q-ZjdXPD18K2659DXi589DSR5B3Nr0jXpH5AzKPwjfpP9ain96YrqHyuX1kVKWVbaI+v19aQx55I+6R4jfF5+iPl5wo+qP4a3ZHwZ+X39c+ty4Of5P+zW28YKOdH0hvTyoZLM+mhv+qRhuxx1hvTH8Uf8bymfaR9fP6k0Ru755Qeo28viHH-Oev2y-ebYNwXv+7rXBfVZHLDyZv6nxPX2N-8eZPObX7gyE+UNbxubawQPUi0QOxl5W3dz58Gz2mJvEnwLfTb4+e0nxzeLz7VOsn1O34F8pvePKHXuj61Pyo1y6YKwF4KF7pv7k5qbHk5PAeb4deAF6pvGn-xXin9w8bN4HDup6iHep3m-i66W-Jjz0-XN+0ftOB5vNFyRSfN0mW-N6qVrlwzfL23ulVJV9e6gylvrkgs+k8DFuxF8QOB68oT1nzEWyH3M-5b36PdnwBeLv3YyzF0c+gxwdHTn7IeoLxJ+3v1SHVp9vXfv8heKGzC+RtwaPmK58+iH51u5B5sXglxD+Cr-W+IX9ALaL8kvQf68+GoWf7Yf4-WAT7he3p-C+2L5ieg+8A3K14J5U-Dx2HeHx21t-I64h7i+Pdz0vTAfUTZO-tuUBaS-nU0z+u4edvHX9OmQ0xhe5pXduAZ7LLVbyUvWX-Gngf5tKvt9LuQ37zuZK-MvvHYDvll8K-Qdxih7O8WRiu28Tod2V3Yd+U7pmAjuvO59LrO3UVpzvnK1XwIxAuxIvcsyF2X1D2m9oVT2idy7GTXyeeyd78vGY5TvvY0um0ZbTuMZXOmqX93GWnT4eahDY22dw52Od5un1f-w243xdujLe43Bd3iuGmsG-aG6G-FOwm-KhSsSQLQoKuXz9vNf2G+Wd4m-eu14LYmwN3030N3M352PkmzcuzuzN+Lu78WDdxTh-d+JyYZ4t2TK6bwJx1W+X4yu-+73W-wX8ITN3xs2Lj5zlF4-KuXdzF2mX+yuviwJeuV06-hL37uAS-yvxL6buhVxW+RV693FL0Ts-L9Cf++9HucXXHK8XYnvNL8nuPgDmTr7mFZoe4Jn1gFS7bFPD3xM2WTke0XvpM9ccSY-AeD4Bo9Gybnoa5YQrqFX1Z27Jwg1trG1bB52Sm99ge3-w3gYS0A43xgb-8O9xfJQzMHDw+FeV1Ge0VdeL8p+UHJHK9zulGfUKtlXS1ddd9FjzmWGfc1-zn3UXsg3S33bzNJezNdNXsL5UP3B75D5QIAr6pryWwBSLMSALX3GLMN9wXJTvdZRxQLc-dnMEv3VdBr92EfTfc79x17JUwcsx0rCN0re0-vR3s-OndnX-cslV6vSBVCswIXd3sas3gVL3t0pgKPTFJID1APAPtkXlbHDbcy92zgBA92hiiMAhU2vwfNYADP-35dX-8W5VGzKhUgAJoVRt0ubFmiUu9vS1AKEg9K7wHfThUsTWoPZu8VyToPEQ8YT0VmVMMlT3SlcocB7wOGKocPTyUvU90cAO4PIUtyw3JPd49vV0XvIQ9wgI5PHwCAh2ubW99sa1jXT78FS2SvJUsZT01PdK9Z+zHDN2QPmxnJCHM81x+bEICSr1qvPQ9vmyj9Uw8XH2ipLAxQlXeUZ+cB93P7SYAU1VsPQAFWe0OHH3cCzV6cIv4yPFcPUj53D1oITw96DG8PEnNHTwCPKYDt1x-vRI1q13pzL-sw+B-7WL8hkyl6DzBfH3mjRydTr1Arc69T9inKK68HfEyPBz93ygzbUE0XPwnAIx9y30KPe-tfXxnPHz85zyJvCO0MpxcfYJ8ab1XPSm9qiigXXet3g0DrZKNlPV1zSgdFlRUZe88ej1a-eEN+7VYqIPtBj2NxFXxr2VSKRzc5v26fIB9tzwsKAQcsgXaHKK9e-wjXDGk9BwRPZr1Qhw43F59cn3KnPN0H22iXR+Njj0jzGocCAVEHK99nLzWPPECNj0RPMvNkTwBPe4552ziZLH9MAIpPCE9O8xuPH49O-x9vWmNHj1JA+a4F225A049eQLJpSE9V-ySA9f8532uPf58djxkHV29PdhFA2mkujzntciYfzyAbbE9R8wG9DEsu31woHt9H-z7fUmc9xx9XHVdWhzsveIDBTxpLbEDVjzJpJADQ9z3zNg96Cw4Pdk9XM05PFIDAfR5PFocl835PO0CHLwdA42lxS1vHXDY0gMarDIDYL1AvMxUUr0yAzvE3308peU93my-fcHMvmz1LGcMKgMA-W+97rQInXU89h0dnH98QqB2HHoD1+1lPFq9-FFeA5t54P0uHZhNzhzrAnJVgjy9nKQD-S0evCx9HhxzAg5lRGwO-H08CPy41P69DJyEnJNs1AMiPMaRPH32vWI9GFz2AvstxfRjPOI9NgJHLS69y8xAXRjRx1zU4S+cNwLRHXB86WxAmZdccR3AjZj8sHwLnNj9Y53XXWGtcywvXFudJPzbneT8UHweHSedlH1bPSDdEwNIrOT8BH3A3GG9XwNjAs591H08LTR9vCyMLaUsckzYcUP0fQTQ+SD9cN2SnSj8mPlP7NAdngOcfC09In243Cm8VR3Jub4Dc9V+A2p89zx1HBJ9djySfdC9wQIYHUU0qvwyfQCtub2yfF-MXJzvPUqMWv1PPCqNxv10ZNp97NyaLWO82gnM9dD8QHQVvUaclb1gXF79Jp01vIYsNb1+-XC4itzhvIz9cLj1vODtSlWsXIH8kx2Nva29mlwCfPac4f3R-Ei8fnzwvG-Uef3Q7Ii8T6zVAjU8mn0x-V48atyFA+h8tIMeXAi8nNT0g2GM0L1-rKF9WL2DvXUDYh1IFBLVWVxgNbscjnQ-PQQCiMyADYt85u3r-G50zd1MrRk8ZL3m1OS9T5gT-BH9hCQj3fb10Z3NyPSNVx1a1Yu8kh3sA7t4OOicA+QtJvVBfS9MfMSOZEksRtRKtM8dhmwMgzhtQwNuZFWdnQJPvGoc+rSRnffML73LApyIc73lA3ACeD2CvClUxA0PHCQMIr0tVZY8nL0qgy90UcW7DDREXVW3vb3Zd7yTAmq85T2+1HBNigMJlUoCmtxA-bNcXV0agomkkJ0InfMCSwMeteAsSr0qvaoCswKrpfU9KgLLA9U81oLPvfYdzTxo3CrsOrzbA+asnTyrXXK0hr1LVF2cFryRHBQtwy1urXdddfX+vEcCDwOmvU1lZr3SDcTxZ1xXXVvR2PxWvS8C1r2gvNxNzJ2DPMj0rJ07LXelvHw2AxL8hg0SPb38bzyzbX9tkvydbTjc4PgOA1cCUcgeve6CHwJI-Np5KgzfHQksPrz7A6stfTwMnQCNT219PUycbgMP7KG9SYJnLKR9PwPNBF8DVHzfA1BN0ay5gmR9GRzM-AAc5IOmrFT9hYSxvGcUcb3KFCUdLXBSnOCD+9xYAhc9Sz3X7bAdcvx43XKdngxy-B8s8vyefZ8tCvwf1EqcSvwIgsr9Ux16PCqN0nzNHcv1FNytHVGCSQL2PYR17R3YXYW9OFz+TSb8Jb2m-MY9WiyRAr0c5nGxDAxd0zV4gvZ8VnwOfGQ8sgOOfD79fwK+-VetmHz5gxeseUwcXPlM1H331TadKOz0XKpddpzg5EyCr7zR-YkDjz20gh49rIJCXHKDynguneH8C4PYZIuCSHRLg6u9qQNNncStjIItvUyDn3wejCeEA70Ive4tIpXYvQn9UYwjvfn8NKx-TZP1QXQy1MGdfINlOM0Np-xAzQPdQrWUApv9KGw8vBTll-2q9VANESyXHC8UpsRD7WpA8ZyNAlWlcXkJPQwIdxznzS0DQwx6bXVcR3wGbCq1x3xKg6ktW72FPBkCqoP8Asocn43HjbmcrZVXfeqCA3wDNKptt3wGKXd9DKWiAzSdcrg9MWe90uXnvABD6Z2eHS99aT3kDQftFA0kPEaCVA0ffAHMcb2TVaaDJhzTA3qtv330PX99vLw9PQ08jSzzA0uDzBzwnB+8iwKOgmsDClzfvW4dGwPmAv+92Eyd7RasubEw-TK9cjXXMc0VcW1w-cdAVcRtPFScOH0bPUj8lrzZbBGQKPweA7xMmDRTnJj9tExY-OdccHwXXTB8CHy4-MVsS5yUQxCM0zxTnSh9c4PEQmh8WbX4-Dj9IYNdKcSCR9xlbe8Cx10CTRG8e5zUQh9c6zzxrKMCtWw0-HVtxHz1bYydg9T0-Hs85H1FgySDDbTYfC1seYN7PCf84LwHPDR9YpylgiPVE125rXI8UN2c-SJC8LEFrF2054MsObDdroPUte4CGzynxPz8rH2PFQO0o3zsfTE0KN1eEKjcXgOQgkWAov2WAmL8WczOAiQsfWX8fBM9xyi43QgdNYPztbL8Gj3eA0J9CpzijYqc-IyZvMzcnjws3MECGILa-KvUgCX2TaKN-ayOTDpDGaVkA4GDwK1yLbf0rNxKfbTcyn0z5Khcx2wTrCds+vyogkCDU6w5A4hcyO3mQsb8Wnwm-V88ep3fPMf8wrU4g-2Cd2xCcPp9jLFi3QC91v1pbFAD5UXT4eRdH7Rpgg1lwtxi1TV0H+WmjWz9zv3y-YIDhj0-bajcTb3Gje78-23S3MadAOwmnAYshIPAvUkNRINLNG8DEUJn9c6NtNRkgoqMxYMfLGJ8k8zzgzSD3nwcg-adeKwzgl6oHINrg-SDgP1YXEF864I0g0AtG4J0gi-1yUNsgsxNoNg7g4uCfz2SfZyCOLwW3Yn9QG2W3IX8ubn47aQVnvzJfWn98Xw0vGn94u0m3biYCX3voNn95O0pfbBtTjisAj-9aFQywOl8kAT5-dStrHUF-cn8yGxF-BSCEZxyQ8ld4-yl-DNMzOwB3WWMShQbTJC0rpSd-NdMChR1aVKsnO2n3BWNHfzlfHX8FX0xTAMJxG1R3E2MpG1bTGRsLY0PfbwVnWl1fBi0wV1J3aLtKwSHTaO8tfzfMC19SjStfNLt8Unf-Bik1UJRIMxt6dyMbRndffxdfZP83X2VyRS02-1LWbC0-f2XTKklo-wStbxsU0xl3BS8+d0ibDl80-x8bOtDM-0T-bP9k-yTfOld0OgZXAv9jlmZXQYJ3IMHgzyDf0xaLBYV9d193fA9ctQCgpzch42Mfc3cim05ne1c+706tDv8q40qbaqtsQObfHmcKDQJdGbE8T3XjVpsHAIygiu8soKrvbeV4oShaC+D-hSvgxzlbQLyHfAFTVy8KGd8vx0CvHEAXQMrfJd9q3xXQm3dP4LZLb+DN0LDAiNd-4M0VK0Cp72KrI98awxPfcBDQMODAsy9oEN-gju9UgLU-dIC5S3jg01sauVyA7Q9xhw8NGaDQc3TAz5tZmxqA7MDXr1WgsuCz7w2g4hDn91IQnaDH7zA-WI0IP0mAl6D7oIGvNhMG12egptc1qylxdCs21xAfLD9obRDnLhCwLhCZQltOwMEQs8Ci53w-EGD2YJIjdRC8z1o-BRCpr0Y-I8DpEJPA0GCq9wPVTj8hEMXPMD5twPTPOxMrEw4dGucQazofLRDHW2EUOGt1r3GLFmDQbwnFes9+ELu5fh8fEO2rFVsrEK4fZzCZJCjXNQdrUIYjUecBinHnT-d1WRM-YWCUb37PJD955zcQlR9-EN6AwJDLP2CQqG8bP3Mwk4N68V0fBQl9H0L6Q+dnbSHxYKDE1iSQrP8kp0lHWT9leUyQuWtskMmXB+cQv30jNKdCkKQgq6CSkKWAq8QVgIqQ5jc2c1dhGlMc22AXeEd6kI1gtCCIFy3Ram8on1pvGJ96b21HNYYTYMPPW0dK4LoHVJ8Snytg7Bd69Tq-KtsCaVOTIb8IKzmQ5p8VTU6-EtI9Nx6-Kp8NkMWww2CZwKOvXttmv2f1fZCLqTdg50cPYLdHBvkK-36nYh5uBwW-DgclvxHSTj5-kP1goLtzf2jLRmD7lG2-bUddvycHTACvTyUXWK4jv2+QmitfkM83SpC4t1JTRLcNnxQ7XJdA4PweR79WgNDgmFCCKymnE59o4Ijgo8EfvxTgm580HRg7dFCkryzrI052X2ZQ4UCpsOJfFSDs4ObgszDW4NHrX59kf29vcyDooMtvSuDM62lQzuC1IPzghnClz069alDcULZwluD-bzx-JyCe4NgPPuDeUPXNMn9l+Ap-MpdHU2p-Pbcdpxpwmpdjt2Ug5n81cMJfE7cNQO8yRVDGPSu3D38GUN6XBl9i-we3EhsWXxe3UVtUQMl3ZtDa0Ml-Ky1pf3+3WX8rUPojFZcRXyV-cHcXLSuJNX8vX2cbWZd3UI87T1DA329QnzsVX1+lDHdA0Kx3KdDz7WUg+i18nUJ3f4MjXxhQL5dNKxQqKu4qnVd-Std3f25-TLtGnQNwn399rRRfCtDXX0D-FX9g-xdQstMYdzNQ9tC4V0rQ82chd3xXOP9Y3yigiP8K42T-JtCx4wl-U1DHcPyw-398ZS7QpXcxZVfTQrF3012dSO82VyjQz3c9dwLfV71J4Nu7Gf9AoPhdef8F0JW7L9DW-2t3eQ05x27-XbtUM37-dS9DuzNwrXc40OBnGfCLe0hdGPC+V2ng2f8y3yW7VfDXQIuKcPdmoO9A5ICmMyEdP7tcKB3-FeMeHh2gJLI3YB7aITNyvnzJSl1DoRz3QbBL-1y+a-9KyVv-KsFKDVD7c+An-3ZdJTNX-0MApmMO3RZjECA1tl0A+PtGKTblWuU0CP9jEwCBgCwI8ADb5RldOntB9wZ7M6Q4PRLda1AAng-Q+0YgcSjcG+VugJxXUICV-1L7F9CfQPn3fACN5SoAnzNiAKPJdXsyAIChR74K6EoA1J57XVPlPfcos2EIhgCj91++E-cWAKN7IH59ez9dU-duANv3TLM+APxscdDZ8IBjYQDboJd7VidxAPYwzhNTCMqzdN1qszhPT3swD0w3W1JVAM6DSCCNALDvLQDd-3L3bHsNMIMAiEDqxmZjEADWYzMAzTNm90IVAgjEPH8I9VD2KRabAk8y7wQI80DSDxPg-d8WrSC-QlQb4N8hTgj6Dx8Ayvt742qg+o9DszXfbsDeA0SAl-CFQK5PP0D2oOEHaUCogMgQoBDn8JHw1qDBoL+oa91+hyarEnC7KXjpVBD9OnffVMDP3ywQjMCiMIOgzrkCiJwQjcN6MPsDYjC-FUMPJQcjhzvA9WIEqWoIiw9aCPxjaw9L+06Am-sKCMQ3DnRnDwbAOEC3DxmVANwxgJOBYvDWMIiDXhDaELf3R6CWwOQ-IwjTh0i-BrCDVnKQ8M9pwON1JcCEj3nAjGC6n1nArYwCYLZA1L9jgJ3nSvookL5rAx95LCuAu-CKRyKPM+dvPzSQrwwwvxBQxjCWkMGwj4D0ILbTYp0Mv2D7EgclsMgJNo9VPSABVbDZkKcg87DK+RVNAY8GfH6cIYCrkKmzP-1jGVnQ3chLkPJw3fdR4nmPQF83LyWPRb16QIGg9vNlQLefMQECQI89AJ8Xbx2Q0EDyQLovAIC8iJOPFkizj0tlAa0H4Ia9Owd8QIMHQkCUv3xQ0r8jz3RPajCRSKn3WIDMx15w1UChcJ5IhUi+SNqQlyoJsJZvDnCQT2G3TUjvaXLgsE9YoK4I1-C30MyAdY9cpVVAnH8ucM1A6u1Mz1L5Lr0fpwtTOLdtAKlkWwD2tUIPGIiVSlPQ0d4XAOKtG0DchxoPfIc+oPZImK8FtRKAzMCa+zFI90DKYPJPWoj6h3tItqDAEJCvSoieoPs9OMiYENXvJ-MhHzvfWCcxoMwwjYjzoPQQw2cFT1UPJ+CK4P+bAhMVoNOg8jCaMOtnEq9KMNKg9si8gOLA4YiyKBOgny9crzyAs0926WKQ2vDUXybA-w9TiO1Ra4igj1egh6CYPxoQ508iPxPLMmDgFQpg3NcbHyR3GZ8wYXeHWssemm9SH7CtawsnaL8EYN-7OL9FiOeI+2CtgIhHBcCjsMG-VycVwJ+Ipzw0v0XImTDwsJ3XXj90H3zPRTC-oOUwlRN-yJBg1lsdMLdvdUNGH0sw6GD2gyk-QWCZPzEQuB8nwMiwvxCPEMxJDs9tEIlg+ctTP1Cw5ac0bys-OCichQdbYCDEJ23McCDJz2cIrFdyGWqTaEjE1FhIopC6sOCFNEjR0JT9dc9s7URItpChNyKnETd9z3GwwUi6IKNzCr9ZsLIg62D221gIuBdMSIG-W88CnzWwmH8LYMGQpiDD2WOQqb9TkLuw-hdHsJRA7iCHv2Dgp78AUKDHYC9scM3LSOD7f1kgySCkUO1vdDCIx1ufWf1EL34jR58n2VBPXnCeyJ+VMetqcMvrSVNSxxwvElC8OysgmuCecKBfb586UO63JuCnpxbgpyj1SNfrQXCKcJFw1lCxcKYrCXCGpSlwri8B4K7HPi8vILOQuO9oV0n-S-Da-0tDOf9JLwX-aS8iLSnHVTIZx1bw9dCwgI5LNGdNeQwDAu8NL1HzbS87AM3HY9DYiKPgzVcEiIlnOtVDx3h6agNqwloDYqD70JjI6k8Ch0dA699H4OwQ+WtzK2fHDnNWyOHI7O8vQLqIyICu+361Q7UuoPCvAQ84MLzIxy94yNgQte94EI3vKQ8H33MXJ98wqKu7PoDkwJQnVNcj72yvHIj+cLyvIYjxiMsDIhDiL3WgwsCtoM30TVRSJ00Imq9+yIeohq8bDwypDwMxyNavCcj4313DecjrT2gfXD1qEKeg8wjoaMuI1NhZPz0wyRD6ywBvEGDDwNEnQGCUy2mQsgtCHybIs9dDELjg8EjTyLhgvpNQzwGTR4jkYJ5zF4joz3eIySisYN9HDrCiQLfIm69viP5I+k1iYIjnMTDyYIwA048Xhz3I0aMXENuXONlUaKILTXUQb1gojzDb1wcw8oMkKPk-JG9uYVaI4z8p52woxWiqgIdBODcnmW0fCyjPP0hImCCEKNSnTHMEINE9WrCIvwGw1CDaj0+AjCCzaIaQ6J9AL1ifXXtjYO6Q-m9VSM5QwkjkJWEo+bDDk3oXLiiEv0+I5hdJsLVIjTdiIMHbBSjvwIBTE5D6o06fCY9kQK4g8FCdn20o1HDnvzDgxWiLF2IrbWif2SMQkyj0KNxw6SDVaLsomfVDj2VIvnCwPiIgnyiQYyJQkPFXSMDo-C9dcJBjJlDiUPLHMeZgqIpAxyjKUI5wj28H-TtvdODNnzEaR6ccly2fJ4tNAMtTNyCJ8I8g1KjmKJHg12UJ0Kyo-Ssr8LEvJfD8mxXwkKDI32ZLEHIn8Pmo+xsMZw3gpKDG4B3gnS894MM5A+DdAPnwYy9JrFzIy0jwwz1XUd9b0OEyVIiW70laKKsgMKdAxMj5oOTI7zCW-yC5EtDf0LTI7ci3V2XvEaiGQJAwzQ1yiJtI6e8hhFAQskUYMOAY8Ks-6Pt3YsjYE1LI9e9yyIlPSsj2iPCQpaDkJ1wwjBCeiPQncaiBiL-de6j8GIBbJ6ibZ1MDJ6i26ObIpAsn7wYwrOlDCOnIsI8WMKYQxcjjiPabVZduMKmPABgW1yDnATCu1wgfbhCDq1nIi+caCxqNCTDh13AuUddEaL4nZm17q39PTEdCzxA3f0VAKIwffB89C1xo9SCPM2MTem1VEPVnNB9ukT0QvNdjML4-LCMLwJJHJh9L11vA69dTEMkYgWDJaNAfVzCdGKcwmxCB5zsQuZtP10cQrT9-MJ0-Js8nGN8QiDdeYIMo98DvEJ8Yjkcw6Oiw0OMLPyzrfYMQkK0fOz906NqVC4D-+ygHLLDZI3yokWsISJSQxAchGM1ZDJD5hlKw-8dysOC-Ysp8kMEIJx8SbxBo6YUSaPbLC8jVgK83UAd6aPawnGDAcOZo7rDdYMaQlij+sJQgm2ihsLtokbD38S6Q-CCTSOG-MH83aL88ObDLzwU0fr85ximQ55D-aNNI6ujC4IGQnwjSn2IMZZCKn303RudDNyTSCZDfaOOwvEjOQL2QjbDnzy4XEOceFzYgxECHsPm-DSjFvwrrHLM2CUGfLqN2fUzPINEue36jCZ8Qt35o2mCVFy7rNqNFnw0XZZ9nv1hw679Z7lVgsF95mPZjJHDGsRRwlStGU1MXQSCUUOEg7XdMUNMorW8Nr3hY6DsFxQwdeMd8cMQ7I28tp1BQzxdq4PLovyjAqJI7aH8in2Zw7C9FoOFw+nDgT0iokH9Ifwsgmjs6fy9vSljKcOLozxZRcL7ohF9OtCqZXuDOL2SQsGioRH5QvVDVtwVwqBslcMQbFXDXU1lQ0VR5UOqlFn9JUM7TWjs6YywbAvCHhR5dMIiiCIiI0NMCG1Nw9TtuY0e3Uhthf1e3dEiC41T-LvD0-1bQmvDqWIYbcztoKEs7HzD3cMV-c7hlf0Srfawg7mZLS4UtYzdQ3C1XpVeQjONewKItFHdSLUuXAND1XyDQ4Z8pZ1DQ+TFw0ITw1PtDX2J3VPCUtXTw+ElLXyp3AVjzXzwDPwitWMzQh18dgMLwvaNi8Pl3PEl-AN9uX-IPWMmor1j4UiTjDNj+8PrwwhjD0xrQm9MW8KaFBtC-XxT-DoU7cObYvaVe8MnIkvDO0Nz-GJte0NV3ftD1dyXyIdCUqJzfNKjVKPH-GLC-IKn-BfDr8IXox7tUmOXotfCl0Kt3Z1DV0N5fANi4GJqrbdD34N3QxVc2YA7fXeDkhw8rbBUWqOJPXcce933HF7Nemw4NMq0T4zsrIEUBqI8AzoEn0MpVfy9rswdIlyEbqMXQy3dl303w3MMvLwagtsjD0x-ggBiVZyAYnSk72NO9MBjBhAgYgw0oGNg4+y94MP-op+jRqIaI1+V4rwrI5BCd7xIoysCuiLwwlQ9j70bI9RiKMM0PJsj81wA-AsCyELeo0D8PC3A-WhjmJ2Yw6YCuEwYQv-dwaNRbZhC+MNYQgcVeE34w1ZDeGKEw8j9juVKDGijeYiyRbRipMI-IsxDk53kwz7lp1yXXNGj-oIUwlRjl11AokFizoN+rBcQZOPFPXRibeH0YqljFH1zPIxj7E30Q0xioKLxwmzCJaOCYwgh5OLNbAiiZB24-dzD7ONU-MsjQkwcQr-YnENbFQWjMKOhvQDcwmNzQ2LCMKOCw5G886KOggLjEsOIomWCOPX3nDLDDHzc-BJDrMzywvtjDy2oo6WjakxyYtYiskPyY++dCmMfnUL8ngONospiGKL6gO4jZ9TJo6ycvH3gAmyMXiPjPTrDEzxaY7Kcrayy-SBdraJ6w7piLv3tosidRNydoh2DCIPK-OSilmLGYmr8JmM2Q7TwVsJmQ-Zj1sMEog5DNsJ03bbDuv3HbGiVqn3GQv4DYzyXAwZiZKOBfEZimDkOQ5iDrsMLrc5i+IUuY2OjnsJuY9qMYU3uYz01hny4JTb8-TQC3O+1lJWC3fb8PmI+QlQdH2x+Y078lnzuQgFjtFyBYmKYvKJ5Y3v0IUP-PROjdKKAvHaM4mLk1UMcIL2xY2ODzGLRY7fVrKPufWyjsULtovUj2WPVAqnDwf0lAkljtSKLop2C6WMroh28m6ONw7YsWcNhfPFDCeIioiliPKPejE6i7DUZYtlDfKNTNVjsd4Rcg4eimMKW3TGNnt2xjMVj1t34g0VCpUOVYtMIOGlZ-KVjPUy1wuVDpeIVQ+mM1WLGJYYINUK8YLVDXd2H-PHAMXyhka3CcUNtwi1iW0Idw-p16Gxl-fYlFl0OJIV9WGxDedhtydwkhVX8SNlD-Hnde2MDw7X9-WIbfQNilX19QkNjVX0jw8Njo8M+wnyDfUzx3PV8bfyTwxNjjKN9TM18go0dUedJk0Ld-Ln8VeLzYhcD27iLYyJtC0O9woklnO2lfHl980KuuKtCC+ybw7vCW2OzuWtj+2McxTvDGZUN4nvDjeNL44tjyqIStZ9NHLSzI0fCllyL-fVjiG2zfMv9c329gvQjz8OE5BdjRLwD3G-DZ4PnQtdi6Hg-og2VgOPKbE3jTZUAw40k5VwPwneFGX0nwzStu+L-TXvix4MLfedjsqKng+eiaSNhnUfj54JgDajN16LlA4oj6iKQeX7st-3+7L-Dn2h-w2r5U9wlYdmAhM0EzCoAz-1DEC-889zpdKAiSXRgI2TN4CLHzZr4vCM5dHwjhvlMxM2xUEGzyJt0RsyYpdn4TMROQKXkTwDW2Q0DLpEPDYVx1iJ73GAD5iLgA68i0ALIIhgj9PCYI3XoWCKFIKjibSO3YyPdX0JgPTzMfSm33cCRBCLQKOQiANgUIigC+CMkI-appCMPJRgTSAPkI8gCSBLjdBLNXnkClX11rOC4AzTDxCN4A3J5Yfg34xT9wBToYuhCkKQ-3bq8v9wUEhD8JAIQpbjiHeyRJDXQM3Q97UA86s3APX3tbiLPIphBWswSokfNOs3IpZ-9WfgpEQhUYMQQEuDEH4BJ7XAjhXSG+ewS8oEcE3r51WLcrPS8L2NWQB0JMoPDI9qjyZxHdTOMqDwnfHHimoN-QsvsrszbzPwC8GJTIiEsqgVA4r+DJ3WUvCICArxzIuDi3j0I2KwE-N1CMAhDfx0iEuSJMyJvjTITsOPvlXDiUGPw48aDCONHI15tuiKKAgjCkyP6IsoCo-TIE0i8MGLVomhi2hKipOoDymMkkazozDw8UHAT+OPbjDoDkPS6A7Kl0GMTQpXxtiPJI2OwRgP-+F7C5aCOImYDIaNtPehj7T36vdYT6sJMExrCHiNq43ASaPWpo+j1OfyqQi6hbryNI6KJ61Hi49LD0HUyw-xx4kMP4ys4daIyY8x9YIJjbDpNEILK402jOmK64pEi+sJRIt4D2KLJwum8tRzIHfYiVhNxImbjdkJm3fbihDitRdvEYQPp4HYiA4MiI9FR7sLO4mOi6SJtwhkjKMStLZni4Sy2o+Birj1--Lki0lxdIv49cYMcovijqiy+YkKiEq0OzZITrSJ5AkkTEML-jJUCqMKU-L49eSKRPNmj2QKWVWbieQwJ4qPN68zyEpFMChPFI1fYvcwFA+UiHB0MHJUiyWNmYoZjGWPNI528KiLSBeJ9JRMMheuDfL3SElqDFqITzCkSdSPIiRUSaRKLonbj8SJ1TeKjuVQsEooQD0J8E7t8D4JQEt6DsoMHfcUTGb3yEo3A7ASpPF7N2RKg4hMjVvT6I2QTFiiSEngj5BlIw8DiYoNKE8vs4hKaHU+C+D1LWfpidRJQ4xsNqiM2o8qCCuWfohQMhoIQQimIYwKufMLDhhxyA6siiOJTAkjirqIqhcjjOhKyvZaC-3zo42jiGOJvvQo0iRLTEkYimOJ6EkzjKGOR9Rq8nS2bEzBiGJzIw8wd5BPOI5ciGwLnIrYS+r1mApciHANg-So0isLdPPBC8NmBw95CvGObVOstRJxFora9IPksnarjEYLfFOrihy1OE7YCHyJvIv2iGmLcna4TvBlkLHj9E5y3AqRj-wyjLWRjmWyUwuRCpEMlBGRD1MKQPbTjeyMHoyCirwKswqMdsdhMQgijPyOgpILDlaJCwlOigmLBvd313EJFgtCiImNXnfCjbGOHPGJit5zLErDAJzw5ICii5dzlg+XpJOJ9EOiiTaPhIzCCgfzXPK2j-hNaY22ieuN6YhBceKIG4lUiA6NdoqqcPaPGYpjwDsLtgi8SekLFAkVISF2DopdsjmPdgpSjPYJUonviO-QuYnES5byEdEaccxihQyU5k6MIraadksOzomxdkeMR4nOj-v3K3WHjKJnmLLY8q6NYktMdRRJ+rInjlRNa3BnjC6Lp45kjT7yunSyTnn0tEihjxtw7ohsdTpxpQ1kTieJiorlj8fzY7blDw71eLZKjS-w93cv8JJMf3IS8i3wH4kt8pJLnQ64Cx+NHjErVagmQDTMj4oJqo+Vd+rn9InEZAyJ7daIjmqMAEhIFT6P8ec+jhB3MvfKCaEVMha0k-QiMKO+jCyLZI0kSkMJKHGsTeaIzvfHIf6MvvPMjYxNiEkXsshLAw968mSSeaCocExIfQ-0SsxOlIjki4ELzE-ajEENH7GCSUEJmE2AtPtSwYusjMENwYkMSuyI6E-yiVT27I0hj9S3o4gcj3qKrA-aDehMOg6hixiKIYhaShxOjEwblRxJWcC4iTCLho5hjdhK-It6DiP1TPO8TpGOfEkZ8TyMXI9GiZr3TATGj6PwaRfTiIYKs4wCToKPForgtKuMgdDx9yaKOE-jiAByjPM4T82Mxg1jdsYKvEpri6kPxgwbpDgNS-DmjBGPAkxCjuaIbYncjVxI+49cT9JyHAhmCRaPugsWir11WjNmCuaINbKCSIuLGgxxi4JN8Y0JjUKPCkuMC8KPiw6z84p1HPOaTcbwy4iWt7xOE9Eri5R1Ikljj0v1aQzL8tYKpvaiTWuK3PYbCIRIYkr0TNRg9I5QcVlTYk2TcsFw4kympvaO2Yk4TbyNNgl2jBbwREisZDuMUok5i3z0jo9KiOIK3bXETNKPB4qFj8lyhk4Mc4UPh4hFDNJPUk5FDvZKkg7ST9b10kxMd6SNQvFlDhuMJY0UMK6PIdEHjX-mbojUi8aKckg-17JIcoxyTyeI64yniWWMZ4tli2xJ42LySyUI5QznjeWMlw-ljx2NHo4dDx6OHgqkjR4Kr-SdDZ6Jyo5O8R+Niko-ixfztDKgo34SoKTWMTcjNJFGcDRLQDX+Z87zSk1Bt3COzgPejGqODI3KTXRJ8rYITJ7xiA3Vc0EXhiPbE8ETJpP0SIq1bvFx1RpKDE+ITVpO7vQ0l7sXn4p7F6ERSE-9CsqyVnDkS3QPWoxIi9m2KrSsIuslBxJlcRESqItDiQrx3wtu9wwNFPLzC2WPZwQsSJILUkr+S0GKwwlU98gMPvesiyOISE7sSBqx5o6yTr71KvO+9GxKA-SoCfqKlk3nj7pMYYjjizCLmAscSEP1Q-PjjIuhYQ+JEdUUEw5JEw51k4kmCGZPGwNRi4VQkY-Wjkzy+g4Lj2PD3A4UE3xKE-eRCNOJAoihSNpIYfEh9tMN-E5yiFGPjFWhSDMP3XaxNBP1rnSuc3t3Zw4ijxP0zojns0eRjxfGSlaPpHSxCHGOsQtmTBHyQYrzidkU0-fPFrjUJbcLiFaJZklRS7MJbPPxi6FMyo0LiUJN5kgiiYuK1ogJj5OnUSB4T-uOXFGJDVxWS4l4TUuLeE84NMmPkUq+dpa38-NXoJqOSIirCVxzDtcWTzyxu-Ko9P+32E+4jqmOawg68tuONks-E0ZKZotcCBlRXPUJ9KJLHWciT86NjNbyNp2yz9FMSmAT4k0NItZPm49rwxuMyfCbiuJJyfaIYgD3YmIpSVKgEkxZiSIMhA3LwtsOHtYTj0CUTrfbCanzwXZGS2sN4kx2Ck5MOYl7wup1Ekm7Dmi3S1aW8aSNlvbcE9BRWEyusOo1u4uFMHkKeYp5D-N2DwhRc1xOxTL7jAph+44Lg-uPew+yiWuiBQuHDwlJ7o0HicQyDg+SS+IP2fdHDgOz9k9W9EWJ-zZFirCXMo2xSE4PRYyShYO0i4vWCjlI1E7H8Y5It-LOD2Q0ZEgF8ofxlEubiM5N63LOTWcLMgmlihlLjklH8Xb0Tk04tSeMUgjxclQ3zkjnj-PSLk8wSeUMtPPlD+eIFQwXisX0VwtwjFWKBU1XCZWJ1cMVCSX1l42Vj5eOqlDn8kZNOJCcxhfggEpwS2YzDTKCCRBQ14lfjdULlw-VCTWP0krv9bHxNQ4via+PNQvfc7WIOJSlUELQV-a3jRX1xXER87rHcxPpoD93VtSGwfWNHTV3i3uJDw7zt9f0bTQ39UnWN-HDilWM1fLwVtXzDQgVsrf38FSND3l3D4tOixeKj4otJkuxpaVLt4+OMxNlTwBP+wUX5Pf0hXJVCt+Ny7ctC6+InlJDpXMURSNVSAoS8xKSkrL0oo-dMG8Jj-LtijOx7YlxtQaLrwmlcK+O5lbtiZl0lXNvDKu0cxQfCa42Hw5vjtnQmFFlcy5MnYrvjp2NCkwS8AkO34uuTd+KH45djDBPvwz9DOZz3kgrkTSQsvUztZ4zn4rtSF+PbVdKTh5LfsFKCCDyPQ9KCTDDiI5wDp5O5Ewg1L0NQRHbF4UgFLJeSIhJzkoP8r4ztIkojfQLvHRqTO2VtXbVsHsVQzNmZ8oNak4cSu-wQwwMSx70fkxMSr5MtjG+SGuzBxb9cNDVQ4jaiOoMvUzDiZSNzExojhoILEtDD3lIww-+SsJOwwwcSU12mBfDDeiMIw0MT2xKB9SBTbJM1PLaSuyNeovaTGOJg3VgD0mMFY1QT6wNdnKGjNBJ9nB080FLRbdatvz14w4jSO1x4YnD8iFLw-JB9xOIXE6hTB11EY5a8RMNEQoiTUHzkwmj8lOLo-L8SfpL-I1hTmGPYUqBTJShUQ7hTbvzk4ixMljUMwgT8GPzkQzRCwVKE0sT8zGN9k2ziZiLQkrJiFWy7PCxDn1zMTWCSjFOcYlDCSsjcYnziPGJ-XRelOYNU0+Wj31T9knTSwp3gkqLDOZPrUv8CeZIAg6JigIJsUosSzqP+IrqknPyBIxLiQSNcUpuTEkI8UgrD5YMXEpQIUTXsPPJidyJyQoJTt6JCU6rC5c3oov4S9hMqYvcTdr0nArstKaIC+BrjfWVfIlJTlzyYo4eCQ-A6YtijzaKaPdpDNuKNgmtsDzzpEvts8i3Nk+j52JPG4ziSelLyUk5MVN1hEoUjGlNJwsKMfk0W4pZDbk1HbBJE1kLW47pSNuJwg+JSeJOdoliSEVJG45pT2v0CwUZTrZIjo90co6JlvK9lzGXb5KFN+n0WUvR8hn3pg77CqZNNUyoTq21e4t5j3uJBwz7iwcLszCHDk0Q5rCAcAePjNRaM4SIxUr5CIWMThOyVXZOfZLLd59QeUpesvZKDk858wZKmnQnCMWO+Uh59MeJ647Hj11P6Q2ujI5OJY+DSAqIhU2SiI5O8XGyCG6IG3JH8sVJzg1H8bWIZYjOsXJI+nNHTQ5M-kvOTgqP7oxF8fSOhYiphkFLRfYpcRWMFQyn8T1w+woTt1cLk7RJd6VJpUsXi6fwVY5XDM4JUg5lSYzz5QXPCy6KUrdXih-35Uw596dPHeEZdTWI7YsVTm8NTUgPC4VNtYy1DXMiB3UoV6MWdY725lVOwWDdNK8NK7MP820Jd4o5c3eMPTUPDDVN87UNj-OxN-FEimTlE7S38wu2t-e1Tbfw142NCgZx+XcJ89G0zwydNPVKMdI3C88K9-QNTQINT49tj0+Nb4n3CHeL9witNwm0pJKP9E1OrQ4Xci+NTUn19Y9I7w-XjK+Ptw6vildKFkyJsi1Mb4-rsR2OlJNviJ2KCk51S1+LHQyv8uZIngxO9DKxngiAMV2I3FOKSRVzuxMcILZQPkwyYZ+IStSDigMIPYg7sl+KPwni9RuzL0mtT1+Mr0hzSE738gpO869JiksEjm5Ifw0MlEpP1EooiFqPKEy-iO1Tj3NL4B2WPYmuAiXT-w5KJwhIR7XPdznjAIsR4v+Ikzar4Ue1q+aslS9xHUj-ZPCJ-E6vdqKWyoPskfAEbFaASLHiwPfn42v2f0-gUb4G2RUgjugPIIqADMBPHlPvcWgKeIvATADIIEjs41lP4E7Oh1pIlI11CqqMNEgK8nuOxUCQjLvi3lBgTwch4E5gS+BK0I2gTCALnwTgSd5QtdDXtGAJnlMgiNCMSzYQSOALRsZQjqrxtdeGt79xEXL7Cb62ukyygf9xXI2cTAFRhojBSbpMUEmQD9UFqUiqcQDycIgwT7CNQGRwi-h2cIiMUh6L9I2-TQyKVJHHtkD2YpQnskhX7Ja49zANgElskf9NYpTQzvBKiIwmdTQJWxMVUb2PxLIqTKQMCU09YwqwzEqfdnM0oEzk8siIaksBSbV1TIo+TMq3XdM-iV9J-Y7qTb1IDAvk84gKGkhIDKqO-Y+MTEGL2o5BiWiNQYhMCANLS4usTQNKOtcDTSOOuovdSEdM2khAz0jOgU7oTTpKOk0v5JiPM3OIs4qRipJoCkqQMII8TxhKHIw6Q2-jQ9YDT-dC2Ij9sGU2bgAECDiNWE8tCWGK6vCCS3ZxQUnYS2ONo3McD3HwnAmGSpwMy0zLAEZNPE2miJtN2Y-YCsZMJg4+w-iPsU4E1HFIaVBJjwTX802fTXhNPnd4SoSKy4so94tOiLYFj35wtrArSQXSK04ETXgzBE5WTjN1bBFozoRP1zaSjrRKWLYZTTfER5FESGnAWEn89TuN6ZaSSRVPOVOY8MQMivYajP1LGk2USTRKLoqkTHByaI5qdOtLu-OnDRSKpA2lCxRMlI3fC35MZAnQFbj2V0gUjctKR0h4zhRKKfEyS5wi1IxHS24LhPVz15RN+PSEzf1I60-iiyOwJMjvsrSI+PcgSN6LKE3wzZSLlE5kC+RNZAgUTaRKFEuET3by5QvlinUwNAx0SjDN8Eomc-fkCE2XDST0sMnkCiTL4NOwyKiIDE4EzN5OmbbeSKgVYPDwzVm20VbwzS1KNEwaSOqN5Pfg99TPfY13MgTIqglUyIjImkqIzv5NmnX+TjqImgxOkpoIaEysSQFNSM1wzYVJ7E+YciZIkUmjjOyNzA1sSnJKR1E6T0NJqvKozKgKBo6sCBhOPpDoz5xOJ1PDSiTxnEmMzuDO8UqXUGxN1ZBJ0tlLxBAcCao03EwSdMgU4LcI83H3hg-cTLyLWA-oMUYMm04ID7yMmMxcCElMa45JSusPXAx8T9cXXI16TPoJ-ImRiRn1fEgCj3xJUwz8S1MK04hUdKdJYTKGCbOKJo1mCrGPo0v9c5aP0-HCjzFIUU5CiTFPs0udjHNKCQ5zSEsP5k7G9BZOFIMijcJPUAyijUkN2M4iTQlJVgo4zpZNBEkfSmkNYoxiiZZNl0+iTna0YkgZiatNOwurTtZP-LEZDzR1q-FrT6vzpolGSVRN24jitRvwuw4SSrsLGUk7jVtOmU9bT0RIZo+OjrlJDgpOi7lIFUuIzC4QRY1STkJJ9kt5T3NPnM-2Sk4KxYgHS6K1xY7uiEcPJfVXDzb1BUvHTMTO5IsFiHXjdI9njsdIos4oS-xJG-ZOSLSKosnOSoBQrHFiz-lNbowFSItSx0ljscVJbHVwieeP7g7VDS9KVYkKTR9LCk8fSp2Hnwwfi6-334hv8csJR-b0IStRGZacdoS1bYp3CV-17kteCt6OxNLAMt4KUhEUz8A2MMg+D0SxPo8wzpTOyE3qTKA26o48dTmVPHdwF6AzfUxUyRpKu1C0z53zVMpktJqM8vaai0zLSE5fTdTNX0i+SDTOyQ-ktAJxsM4NcV5PtAsCdlTJ2oy0yf1PzErHF-1Kws7mSpTwTXABTsjNrIy6jXTOrE90yaWPKAqMTZqIrAhDT8JwHE7sjAzPH0PaDmOLyMm0tgzJUI0My+xN2HAcSLoPHI8rj81JugqcSKC0EYpMy+DJ4M5sCOwNC09SdvTNssjMzSZNBw7MyRqiPIlGjfoNo0hoNmYPHMncT-h2hkmriRjKPE+GSTxOrMoPTHyKkohmjGmK9dPmdJylmM7Ezj7Fxk5T9HOPY038jW1Tms76S1OPYLf6T42RDRGcUpFMJokCTPJ1UUhzjhrO8Yz6zuYKXMxCSq9Jjg0zifE0XMjmSAbJksyaDpzy8UhWCvhJfnH4T4cI6s1EjbzInos4zdRiyUiHSoeN644R9HaKfM3kyYTPhEt8ztbAArUZDKIKqU6iDtkLxsmkzIVMEkp88RlJfPJbTlKNtkmdjzkIdkmSSb2Tkk-cFIeOZ0vSiYeOQs0Dso4LSs1czvv2kU55Tf5KorO59HF0B-bJTS3RTk8yTwVJJMgkjCUPh00yTiTMZwiyCaLPF49lC6TJHI1WzbqL24-izyLLYslFTOLINslujU5POUpeFvJPFwgn9i5PxUjXdApJO7CuS8M0xEutSVzIn0yKSZ0N9g0ccUuNZYoaMM71W1XtT3u1XgzeiEoKa1Qyy4CO3gkyyCZzFMkwyLLLdE89DIyNrvfpsb0MDqIZs32MnfH6k74P6gzyzO728suZsJ+OitLdjv6M1M9g8L3ww480zr1KWowkUQ0PAYgNcwEKtLSHEYrKgQ8uzsxKw479SzVM-k46jw4MMotojYjMFsjqsnTOI47BimhMg0loToNIbsoqyZqPwQ8idENP9Msb52LLSvRBSJPVY4ziduDJYYxD9tEPXs7BSyNPQ-UjT2GO4Y4TjKNPQdHhCNhL4Q0WS3w3Ew3DDwYOY06TDLrLekp8TJ13U448DhJyUY3jTn7NUYoGTuxPE-ATScTJnE6j9dEOMY4hNDGIAcizjgZMbnV6yNJOU0yxiwJLvstzjfrLsY3h9e5zgc3TSyaDivbzDDNKYybRTAjIjnPRTLNPws5T9cHL1tKWyouI1ovBlYmL5s+JjnFNqYyAdVjKdtJ4TssKXo3LCgtOggwrCpzLC09SMjxUi0qmCI2xi0gyyqsMNo5WDwvzIk-oynCPo3VayDxMN1DayfHzrMnLTuTOaYuhQLjMvM9pjMlM64miTuuMxs+8zy7QKU6EyqbMVs0pTGgnKUiiCvzLG03pSg62EMhPkTsO1A+iDutJQPFpT1UX602OsVkKG0mhculKwJMmytkO2458yrHLOw54zYK3ps3hjTmI6fO2TPz3Uoi7i6IVaMhZSbuN20h5j7uNklButZF3PMU3Sy7MVfTMyJCUEs8HCpo1u0v5D7tKh41Z8xGDCUw4zeLLvMVLcrlM5sqnSquKgdH7T8HJufLHD+7JxwjCzUWN+0xOCJbOTg6pycWNF-dFS7IPNglHTLNQHvKySsjNp43+yLJNNs+OSKONJYgZyqUK4ssEy5bMGclWz4lzRUvFilIKNTKFSVQ2ts3yTBTP8kglSZcPM5KXT7UyF4qn9yVN50kizpWIlQo5zaVJUgnnTJWL50lAUBdMmMirj1DObGZIVjcO5UknNl+IF-SXTBVONY3XisePT07NSU1NzUtdDaVxgtGWM1dPl-K3jWVJt4+1D51MdQvpoihXFCR1iO4WN0yR0NlOlXFJzBHg+JP1C-OyO0gN1zVODQrV81jmtU7tNHdLtU1RsHVLt-J1SJLJTY3TEXfx907PDyuD4FfQyUBJMQfPDLtwLY4NTc+J7uMvCaijINcGIg7nhct3DEXM6spP88+Pj0gvjY-yT0718OXLaFX5ys42mXf3C81Jz09ti89L67fP9C9LHw6WU+VLHoqdiJ6KrkqejZ8IvwxtTF2L34r2yD+IC06njsCgedIDii7K3w5eCtVNPkrdDB1NbfMt07hSjs40D1IXMsvp547IjIg+Nh3ypnS+DU7Ovg9OzGLLt4gs4YhOF7KZsrVwKs+EzRVytcnmd2-3yI4qz2CL7U+1z4rKchGDj0xJ6koBCEOKMuKDDZZwnsvd9BqKXvPdir1JLIqCcXGJgnaoSjqNmkrKyuhJys5IyqxMIoqDS1pLg0uZzoFNnsuBTyGIQUihCozNrArDTBrNQUzjD+rK3srjDBOP44rhjyNMPste0+GOEwslsprLU053VL7P0Ta+zZ3Nvs6xjDOMfszjTgKLus1+yn7NUwxRCRNPEE0GTBzKiMq6y9GMAcgxiRFJMw4ziJFPxozRigJMWnd6zUc0nM1jSfdBsY9ziEHP0IsbdrNKJ5TzDy3KHnKzsxH2M0iR9TNN0-GcyEJLnM9KynpNCnH9y-rLBsiDyhbMiY9G8rFM3M6WDBZJB0u20llIFzYEiKSjiQhhzV2KYcrYzPFI+EthzLH1yY4RCjUIKY3JDKsKuQWGyjaIlk34ThHMiUlLTzyJLMmpjocKhHfpSTD1kc68Td2CCfRRyUbNt4ks50bN+UgujclJ-Mor8xsKYkk2TptPDkppTjR0a0ipTmtJMc1rTfRmm42iD6RMgrerStGT60lZiBtKccghSXHPWQtxzvzIkoqYynyPU82rSgqNm0kOjLZNCY10dwLOCcrp8-YLZshED5lNuYgZ9onLu4-bTZGK+k63SO7IfM07S9vwxTVJz72wZE3ZSIzV+Y-SVVv3fbR7TgUMS0pZyf2xgs0pyk4U+0vCtELI+cihy4eJUk7JN4bzMoxpy2nNK3AOSMUNFs9Cz5IJDkzpyw5O6ckXTUdKjk+28LbKDo6rzenKJ06OTG6OvM2HTUdPro4nSPTOckhZyiLO2nS-ZYqO7gm2y8VM2c0viSfwbuHZzPnIZ0-ZymdL+UxA9WdLlYz28OdMGuY5yZeOpUlbzznJuc-XDWXODTRPidWNU7PViS9MNYy3DpdLZfPESW5MmXcVTFdIVcoFz+X3tYwV95VPBcgB81lyLTC4kK8Kh3KPSwmwruPC09Y3d4tFyfUIxc73iI8JwbKPDSUO9JHHdznPjwlRtE8NQ7ZPDNGwpc018qXM9jb3SPVLpc9Lt-dJa8LLsg9JT4kNS0+K5ciHdFlw+8pxto9KlczS1RrMQzMITo3zlc09N41JJXC7yqGyu8gFyY9Mj-AdiFX3z01Vy031HYjN92+KzfIfSJLPL0yZT83z74gccd+KNc5tTFLKCgxhyVLLLCAuyYM3fg+NzA7J96FNz95LQzAf8R6Ids93dh9J1cw0NXbPCY2uSsm3rk6fTvbLcU32ywxP+VU-jdLOCs1ky19NjlDfT45S30jKT7+JzJRdo00jOZCl1S-Hf4iR4j9KDCfPd6XUv04vcZMxv0h-9XhUr3B-TU7HJ7Tpd9XzEQfCJ39MwPf-8v9J8IkFcWKWrgNbZT2NQEkczE8FqMkAyqCPMPUYTfzHoI-9jkAPic8fd1vjYItIivALCMkXs0DJoEi75yFCwMuS5ZCNwM6kUfvlYErzN+CI4Eh3MZCLoAjVS8DNEI911mAMEEv3Eks2flagyG5xr8u+V14nN7TfjLexXskQC17LW5dQSac3jMpQTcnxEMvN0xDJkMiQz3PwcI4wTmPNME9BUNnLcIh-979Ij7cPyVM0j80PjSTI-0+PyetOeEZPsY+1T7cfNRTOdEkMi0-K9c2dTWKzFc5X411NlA9IjvAJKI5wzd1Kjc5+CETP8s5cSNtVCMjITrfNCskISAjKNMoMDgjIZnDqTw3MtXMtz9NMQjG0ys6PQsv+S+7J-k-wtzqMWk3KzlpMVPYALqOMnsgKzfqMA9btyKrP6ExGyGgIViYYTaDBoIsYSL+3zaK-taXFy4rPzdJP6AqOAXD2MXd9IlhMH8O4yh0DWEvozT7LOIgQy5xPQUgayZyKY8oszSaLS04YyMtKkciszpjLnAk68zxJ2Y8zyviJOsuRyLMgWMqxIHFMOUhhgkmPoclJjG9Mfc24CPbWI8l9zusBIkhjykFIRI0rT0lMto84yCp04ow2TchluMnEj7jP-Mx4yXKKAsokikRJJI5wNBgP4CjbSn-Jds7YULkNl0tED-jMJEzECzTNbsr9TjRLnUxBNHSJCHQ0j0ZONIrxyybRDzbWzIMyZPDyTEDKVMiuzS3K5E9ySr-IVExUiLRJmcwbizYL18AoLdljlM+Wy1bIyC9EzBQODcr55GvKZ43ILnj2f1JoKnIhaC2Zy2Tx1MlkzwjMkHNIL8IIhM80SmmLqC5iS5mJ6820T5tziHYUyx1JVXCdSZuB9+SUzJvOsszNy8yOGCj9Qn5Kn3UoLkgpBMyNy87I29ajMz1Muk+dTkAotXaPcgjLCs+9iGTKeCk0zYyNqks+Tuh2QwzzjowNSsvALixN7s0sT7P0HsisTh7InpOaDJ5QqszIzW3IwY9tyKrOQ0ygKOxLQ0xqzzoLDMwGiDpJx1JLS+2L6snDTNhL7c2QK+FKuI7qz2wNIU76zzRC3ItqSOoOpgiaz9yMFolZTa0ke44k09-IOEmJSKaJUCqmiElJponazzxLUC1GSXyL0CxsztFD0w5EdHMPvsidcP6XaNZTj5GKg8njTd3P7M-dzGNPI8nTiIKOzFI9yRbPpNWRSpyxI8n6yUHJCYoLjlzL183CiiQoiwsDy7NPBst2z6nJyMgWEXNKIotzSAQo800ijAiwgg-cz8JKookWSRrx8vewKEbOxCli0EiwyUtGzVHMVk2iSNHJVkgLysi1xskEDdHKYrLTy-yyJsj8ybYMmY2szKzIWC1US7R0CCvjxQ6KC4+zyHNwgsr2yZlPhAsHjYLLKc1LyoL3dklHjsvOog3LyUWOswzLyKzSK8n5SlZJ+c+liqLKMklZz3KP6c2ELcdNbCs2SRnKRUhOS05KoknpzML2a8xZziE0hfRFTzXORUopyO9PbCoO84qOG8u0S7bNLkjXzO+OCkgXzJ6KF86fyDXIN8ptSFLJNcpSypfPNc1SywoPUskqjNLJL4qVSg7LezPuSeOgHkxfjh1Pqo11yD6P9DXKS3-Knk29j9gupCvKCjxxOZMktL1lsvaMj3gqGoosivgojAowBoDNFUxGdM7z-QzwztTMt88YKupJvUy+TwrJ-C7qCYAozsy8csQNTchBi0At+CjAL-gttM7AL7TLqEkDSgFI-fEeyVpKbc1YcYQobgijDyrJQ0lsT57KqsoxEarK7En0ygzNGIkMy0Quas89SQPXqE5l92rN9CoVzMNMwU7DS7pPjMzozgbP4MzgzbpPkTWBzeWw7Mj6SHuN88yIM5Qoesv6TNIvmvHGjP7Jvc1a8CaMgcpaygz3kCqpjWPNiUiAyjZJTC0o50YJ5CrQK9rMvEgUKePJ80S4TWaKcijJdPoXlEMhTlrHJ85+SaQou05gs6YIpkg7TbrOpk4G9aZONremTyQsgk58D-rPg8oGyFzLNClCiLQqNC+czrQpiTW0L4N3IcupzIbIPM6GzPhMcfGrCHAuXs88znAtlkq8yhwpvMi8yFPWuMztkcbPVkqYiKpxKU6zyZN3fM32tFPP1kozcfaMsivkK-ArxMwCzYwqjrZe1-HPAfQJy2-Uc86OjnPNmUy5TkcITo8py3ZP0o7KL3wMeUtCzAQoac2sLFosorVFCicLn9YhyRPJyU2WyhnNaClyo2wuHCvIlavOzLQyTewsnC03y5NO7CsZz9bOuimFSaeLui2sT26N68-rd+vPciq2yFwvWc22zRvJXCsSzHbO1cyuSdfNnYlKKG1N3CsXz9wuik43yzXJuiz7dW5IDsi3ygrJSk+8Kh1KHk0fNR5KDIzYKABPfCgqS7pBAY2Uzz4L9clOzT40DcoCLMIrlVLOztqPKC7Ii0jPZnF+CuZ0WbWt8E3Kns4e9kMxLcnd9kIueC+DiIMJnvOuzIGPzciBDjguKkj9Sygtwinod0Ap0YzAKkWLtM6ty6jOys50zwQrS6SELw1IInWiK9bJA0+ELGIpgU6hNWrKXsvLNZ-Mki2MzujOX8zjjJAJJC-F4R3JOcAo0d7KE45xyj7Kb6E+zAsJgfHULF3NXXc8CaNLE06hSkaMU4qUKuNLUw9SL-Yq3cnSKD3LH8u9zvxNP81zjFIv4nPdcRPyk0nkp511k0hizb3OF1N6zNjKfcmBy13NZkvULyI3sYitynOPM0tBy3DIA8rRTuZQCw5QTootBsg0LkopC4yDywuKZk-RSMeIaspvEMos1orKKHQv2tVLDASIKTWhzOPUl5VtSPP0I84LTCJKPMhYNSPNy4rhzepOi0wrjqPLi0gRzSmJ9CxjzktJMi1LTxHNLM6hyzrx6ihyK3HGxk+RzUlJOMsJ82GSZY-jy89TDCrRzXfia-bxzXzP0c92idZM5vIxzKlJM8w7DJkPMcuU09mL5M8ljfHI6-Jbj2lOcczpSjPNjLUu0KtN2s+piBlKG4x28Boo6nBbThoqnc0aLJb1rU6ILWbKmiyFND7W20qJy0sL20oKLZGOL89ZSknNgY6Z8QcM+QxLzwzSi3X7i-mOWMubzLvxMlApzgePq8yYk3tP79BSSFHSUkzHCBbM7i+uLccI1C1ykXlM+U7qFicPB0vaKZbNYsgFT6Ep13TWySHXOivf0xEsFciRK66OVsuiLxnK7Cs0j3ooMkwcKVHLnC0cK+vPxYzFSydO5Y2fRcVKXC-6KcQsJUqUyAJHlw0lTxWMOcq5zVvPfrdby-0UpUzXD7EqUdcRK6f1ucwNSCkkp7Z3S1bn8BF5zZqzecjSskLPMSoVTvnMh0mVzr03+c+VzAXMHwu7zZVNOlR7y41K10lC0xX3fCZFdQ1FRXC4p0VzsWTFd3O11Us7T9VL1-YNifpSN-X3ibdIjY7zy+YqtUmNibVOJc15d42Nx3OHzYuwR8h39fWME8yWx9G0XSa18x0yT8lPsVMSzQ84S64vZc2nzWd1LYpFc8YhkeZlYg7gh7bJLLwvS47Fd8+JZkJtjIkpp8t0LpnRXohnyFdKZ80nzKYt3Y9nzh2M58ovSP0wH0zXjV+KUczcKZBMBs2Sya9LE5XKjb8Mb-aXziyFl8t+Ccw2n47Szk3JHvB1zvnUHk+-8WXVPY-ejz2PFM7YKwyLMSs+ibLKAQh9iIw2vogNy70IpiroK100-Y06VK-IjcryzqIsXfDdjY3Pl8igSbgpKs1Fzu9PFiv+DuYtgC31dKksQ4gWLkOKFi2DDEAubs4tycIrJE4P4-3KqE6IyahKrIkEKayKVipaScGJICy4KzpNg0nyKGLN9MkhikNN2kpEKqGK4i1EKODKJKKQKJxJkCtRBzYo0Ey2KQbSI0-eyUQL3s0dz8FLs3UTjnYsri12LbAo5g6RMw4oEYi6zs4vFC6ltDQr1EORiAZPjLURSPxNZOAcyf7OUSpucxjQNStzCY4vek-lt44qAcy9zzOMk0yzjwHMU0zCyM4tYfd9z4KN1S2TDDFJs0nh9P3N5wj8Ci4o-ksPNh5wuNdW1tPxA83UKI0v1ClWiDFOQctNKvwJriuKKrQvFg0hz+eUwk1lLDAqWM4wK7pFMC74hzAuVCgZZh4pYckLSSPJy42fEa0vTvHhzZ4quCYpjrxUKipeLHAt381eKWPMUCtazlAuOE+riZHJqQ7ILzMD48-0LXApZRIMLoF3Uc7mzxKJfisvp+uMjCrUC8gph07ZNvawU8x+KlPINkkBLGaTU83EzP4v6i7+LWlN-iu5MNTVW47U11uP3S8bTkwu3i8BKGgra8rdKtN1s87MLxb3GU9iCQnPO4x2TrmOEXSJyD20w8o9tHmMZC1SLSkv883CCAcKhMqZ8QvN0nWEzvuIi88hKovP+Y3JzAWNoS2-4EvP0XbZ9kvI+0poyKnJCnZSTanI4ShDyuEvTioiLVopwslpy8LLrC4OTzvIq8knTZPPa8prypEs8omRKNbOZY6FTOwsUSsySJnJUSqZypgv+kY2yetlUSpnjLovsgvRKfJK54vyTXIJp0oViiVN2crc1GdOFQ3JzReKVYzjLnEqJfZeFLnMZ-RlSgDXcSpXip8mF05jKDEqQxOx0jvItw7XjjbhUyxdK5dPF-S1ijeOz027yZVPN4uVS800SSxVTPcJSSgnyI9LJlFzstktlfIPD8Eu27D3iTWm+lJtNgfPXSTHcwfOx3SRcg+Id0-HdKyBh8hNjyXLDHYKSkfK90tNis8Op3HPC9vIsxFlyGd3jvJU4Q9ID-UZLy8NulTncq8I1-a1iRIozUqrsFkoK42VzxnRlfVZK6fPixezKq+IlUpzKpnQHwwdiU3xV3A5L1XIrU1cK+fNNfDcLdXK3CmuSZ6Mhi+SzbksbkjYzjwpl89fDP6Kn443Jt8LFigdSvksX4wf9KwRX4oeDnbP-9aeiIpNF82bKG5Pr0weK59Pikzb1kYsgClAzoAp+7dfTAU3miW-juHmB7E9JSRUQDaz0fDEViLPdwCJzlT-iKvm-4i-Sb-xLlH0dP+zt8vF0NhTgPFl1v2kgMq6Qu9wwEiwysBNz8mUd-+wL8+mLU-UoeCZZIHls9FntSBJbc3IiCGlwKIhp72hjKRKxxeyIM6dgqq3JeMaIKcvb84gzO-K1UmnKwqwMzQfzMxWH8g3tR-OUQwGwxBOyzC5LKEIf7Cwi8Qrt7ZfzF-MDLIXKmkjX8iA8+vlsIrfyfbLoqcnKcSBjoSACUCTAM7WIR0qFojVwpKk23YFRIsn5cAfZlMC1y1g4tXF0yk1w9cvl0CvSwpKNynFRFXBsSzcUGjhdU63K9wR1y4qRzcrRSTVxbctNys-I3crAgstxWgj6LTSoDnjHk2sY2Tljw48jDtIx3dWw4ZLaCmXMxaFHGJFk+MsYC2W9XnlNsX1SoTJsRX54YkF6Qh1LElPE8-lK3bA9sNcxZ0mxiggNQ8qvSUzCcdLx4+l8NGJWCo-zLBJP8-QCQBLm0quxyrG5qOuwTEDueRuwBrDeYp5zeROv8rKNgiO-0jOx9oFrsI6AO8obsN1Se8oMMykinRJNA5hUoaB2C5g0P-LJeJ+ZwFhCuNxYf-MjIuOMrCmJy8+pgxNRSni5rdg7Wbs5ccrL8iuo16hg6IeomHhIaY0yZ5KZEoK418pDORjpCUp2Slodt8uuKAnJB6iyiRKzIMsrymNdCIqwCyjKSIo6I6PZOxxzeMao83nM3Hcy-crAKuEo49mFiQM9QQouo+tzXQt9HNHNj+1MzARzmexwIlt09sox0tMAJhIwLOw8jei4C2jLH5VvoBll9qXG4RxwW0vPAXnMwFAmAUoy4ZJIORuwyDmbYHpcNbP+SmIEmCqliKzBw1VhvcGd9fNtlLYUgvM+jLK18T0JnUaQMjmxUDfFf6MEK6bKOvgi7JVJanHp8UIK+Aoy3AQLKAUdITnwuCts8TW4eAqmwdQrmEuy4ZptTLN8EoPwAoHRhXGhcRNEC1ezpUtxCh6SxAue85VLd7M2ocdzQH2w-KdzNUsNSleKBjKHKbjyJ0pvEpszuJ1FCylsTUp3AlhT37J7M5hS+9m2sZUpbIEWOD+znUuEiysLVyJbM1090umwSkZ9ySzyBGddD5WHJFg4bcsYCjRg8-JX2H5RyVCKKl3KCVB9yjblazChUeVxjcs9yppdXcoURbyD3TXOObXK1MsC0h3LqmgaKyoquiuszGoravA9yymNtcN1y-PNQSKjhEmQqis42SYqTGTtkM5zo1y-QMYJQhR4cU7KKVPbNcXMCJPhNc+z7RQni5tKwKPay4BDcEpOKyi4wOI4cwnMp4rMvC25TirWUzFZhR1FIF0LoD2gc1TTvFO-cl9UsKOgkuLi+4oS4owKe+iXpXMyJ+kH6LvoqHIEEEvpYnK2RSfoIkOw8oXMgGQZCrcpgSpX6UEri+jyKeErQLG-edDzd5xbeXvpN+m-KJfogtiRKmEqW3kAqXErF+nIRKEqQSqJKqvpxDn98KKhHEi36IEqMSo49F1T6SrxK8krddGOM5GzCtLaSldE0dlPi7CDTHOSjXQrhvQsKlyQmwGsKtmyLPJfMgmzb4pIlYkjXjNJIsIKNCrv-LZiD0t+OYUqQ8s6PDWSkUAfPZqLabJeMouY-HBySdgdn4pgyzXo72hrqStoNBXKae95KbI08qzyabNdg4ILPIA1KyfMyPO2EJMK8aL6CvpCMfz1Kp0qJKgl8YPKCAzctNJxEAXcc1WjvSo59Uvk7hhmwhbjnSs28bKTCZ2K8SKdPSp4StSSrRL6ij5MEtSTGBZDSJUDKkvLJCsNIaQqmkvOKqgdTSpy8oz8MypPSj5NFxggBfUrffBdKoMrCytVqSIhQagRdVMrXouk8xYLoNhSOWxz5tLJ8M9juCqRaXBcVPJE3DkZIys9I9VYMwrlK+MryfBLvJ4Ug-BnSjsrLRInKzWSqdiq1dBd6ytYqBMr5ypFKugxgUmpCb6RFSqMKviDlytyGecwKuCq+RMqKjkscjdLmNRSfF2DcyvlKncrUoKeFWGRqnAyIFQrx0wGAk8qAxzPKxPKqyvxs2VNnYJzKuMqAys8gW-oGxk4A4crbYMTVVy1Vyp1K7dlOcJ-LMhc8yogq-vxG7mgqpHxkSNgq5KypSuvi7f0mWM3Kj6pIKswq+gzHJ0tHKkz8KrvKuJkJtxQqko5SKpVuFLNZkhLwSiq8KuPSoCqinwdDAEMgjlJ-JirGxi-bf8rPEPTKhCrGotoq2sqG7X8GbjBLMTYq6UsbcT406ir+gsgrWwY-SoFGCjBCgDgIe-wdLzU0FqyhKtWU7syP4s4qwCzAXOIq6iYXUkHAzcS9KsZCgyrqTPtKnkM01NfS3Qz9Al2CPAIrKp9wQk5+9jkEOpTBlKR-B8rQKuoGIWiBdjcqh8YiQG4CRTIeAmBA9dKlKvvrECqKNRIq5yrl0gSc8sqX804CZE0EUWeGbyqIEsyCNhd-KvK4BKrGpkMCYKrA4hsqxSqfSuf1IirYyrACIWjXKsm4m1Lv6Uyq59L7AhjKx8roJhJkIKraqsFBBIIuqtiIq+KaKrI7birTKvCEcmow8pHKvPLipzMyqKqyqv6qiSrs6yEohkRFYOxGEB4iqsk0UqqoytsuFSrHSuombdpOYksUCYISfFe83p9XTXQSoDLPPI23DLLBKhj4-TFJ0xOeNgzsiqWWFvYdJjnEYLL0OKo84O0GdFe0yLdP7SycqHCWsP4g9DLTzJnC8etxComy2b8YYoLCwiz8AXLaFEIwoIW6DGYNB3Py6DpZqjNyODoH2lSCyoLJguh0+gEGzIVsjirowqG8uEyQAp+uCXYn8tFmSTIoOgHqXQoIwuDCMnKKgux4mYKagrmCw6KptO7KhhZ6LM1CvgEzV2IYTuSoWnh2I6zKLMpA+h5L8uRq6-L4OiqC9kznSLNEhmr08tvK6Kqrp0GCxgiIdmxy0gzpRIZih-KpLiPy0mq2TOmcpmr2gpZArY85jJjyrsq0wrei+WrCBMVq304ccqZIo6LshwoKFKIicuWKIhpOSMEysS5JaqyC7GrDasAqvGqPk2ZUxAoKbnWWaI5azkRMmkC+-wcsiti7asFqp2r0aoqCqui94vmCo2qALKzKhRL0GidaXRUdlyeuHmqSdnhqzoKo6vJEuFKWeJMy7OTRKrJAqnZiqhXyy3YnanTOZ-K9RIJmXUj+QP5qnkzBQpxq3qLqyuo7TeDtappAqGqFlwX04mrVMizq8kz26sNq+mq3aqVEnWrUwoTq6jtWMrEy3yFem36k22qPIQjqtGq6atdq-kS3IrlteOr-Auo7TryGMtnk9yJ56pvaJGrvx31IuUiOTINIlerAitx49erMyqZwnRoREp4spxYvlkfy6S4bdi1q52qX6sxqo7pz6tBYz2q7KvJYhbBDEtrykXjFDMNA10qzLLJ9BfLgUt2Cky8ZTJ3zSS5O6ifqquqg3Oh0s6JoIp3yh2q98q3kg-KPoT9qqXYwzitqwe9wAtXqRGqv8rwg6mqZSUbs6Br91Ngaq3ZXtlB6DCK86rhLMOq96ovyg+rf2KmBfCLpYoAK2WLiIvliktLsJKIZJ0lwCo8OCEp-eWgKhJQY9jgKuRkFAh+HAgKACw5SyiLJc0fRUEgj+wT6GGyLqxmIoYSeCtKK8nIIzIcSLVySFOlwuwrhcokC2SLxxPho2GjjYukCt4rmzNNS2uL6FItS7jT7rKlCuIrEggSKlUqTQtY-K+zPYrAciRJ-7M7Mh7j5fKVWJFwZQrm3OCN7UsNqmhSlIvdS0JLGUqtSq9zz3KZ4oBlfGqM4+JqGZw7iDlsj8ANq40jEmqV7HOriH3HYHJqY6qYfFgyp-PHsvEp5rJ1SseLHwMJkxNyVxIviSjyKsMT2Y1ksirVMSsoNtEFo49yIfjjkMiqPsmGq8vLr3M2K4yK-CoUC9eK2PN+qupi-zJ3i15xV6usiFyLdAuma-R0g0vgckNLKmp2NcNKYPKFg5mS0PLuE6JCqSsSNXpq4srKHCkrCSt805Cp6Jmaapd0jmrcoPuLSRzRK4ixLmqsov4q1+hQqW5rKokRKq5rkSpYSRagx+kN5BvpFjIxY0dxmLAX6M9wfEm7ivCwaSv1iVkqySsZKgkr3mt2a-coLLEha4FqMKha4+dLARPa44EYnAq6YsrSPArVKlcq7Sss8vRzVKrAqg0rzsiNK8g4TSuU8sar7oubqoyrhnNlK0V1YBkpa0zysTKjCn+qjIKJagKqPjgCqZaq9PifS02TUVKgSg4YLiHr8UarmWrYsourxQOIhacqeBkEqjqqcaUmqtaqbBmzKuKq1KoMGIHiDkh5aterv6oJa2jkZqtD5aCs0RhcODEY3DgIDDg4mWuXS3miP8p0KU3ISGtkKHRy2Wo+TXsqhvhNa9ytiUk1av4wSqtxqh1qJ6ula+5JfYrpMP8ZwytiK6NQXGt6ARIqZaqmqgqUNysqq6VIvUrLiQNrkqq+o2yqdWv6ivyqVWvCEX+kwYI7gBNrzWq9deSqoisMqr2qmcNiqusroBnMqnMyZrNwquSqm9mDoAoFT2Aaq-lq28mQqniqdHn4mXcU+EjgmOVr66wAi3IqVOOTa6Ur7KvtuQaqqqoRqVIqhaNkqvYIcipy+PIrVqsnK7LY6Kpba2uUTJhYHT8BzJlc8q7iVv1QyxdLOUMYWc6q-DkuqmIVvYxuqwPiWmtl0KspfsPPbIUxItBFMJ6q9VM2U2kL+wI50EroK8r9vQW95nz2UwBRQpkoS0Tzj4DBQ2SSeILgsnSjt2tYSj2Sx2uUkscyNoo+U1Hi0UJ2ijjzOeSESnhkodPEyqryC6u-OSeqS4qJq4K4Satoa4oLR6uos46chiShaLeq5m1Xy9WqaGrfmRkzo0pm006LvzmI6vS5zaozOE-K8GpeizySBWq5UmGZTapgM9fKLauVq6urIM33q4hqqartaoq5BBQ46tmqBatI6uBqNapw6yjqYGvtqhh4r8uPjVGqJ4T22XxKxOoJqpd0qGorq6s4oFlk6yhr5OqFq21q7CgpWdjquMockuOqF7P7qT-LKas3qUWqTAU-OBjkiOqTqgmZ36onhe9NrTnU6m9lOeP6uEDqKwuIyijLjQuFs8jLfzM48wrzcLLWnODqBUxDC2zKkOsBq1yj1blnpTjroCnVyKh4YjiFWIDZAaoI6xzrPOrNsizIqzkpua7o0ur46u3cBOps64ho7OvqrIWYqcklad-KDOqtLTcAsTkaBTX42cg101DMQq18KVS4JavUSwMLnnK8KH2qs1lx2AOr8diDqwnLBapYa2zrlOoFw0TqzOoOimqCrWsIaC0rLqkm6pRLRutK6m1qhOuM6qVrpurck2Lr7akd2TlR+zh8uBlcArnnxVwps+I8KQ2UmikIRRnJV6mfcffSv2PladOqMImvOU5YMdNSyBa4+uuc6zxZXOoKlHxLCOs868nSSEJ-RXzqmnPhQ4YsKwog6vpTNouactHjJbMi6omEyvPoy0w01uukKUnKgs2Q6gliegoe2dDrjEOwars5LaoBM9jKsuts+HbqBusrqt7YmOsJ6v3IGaid2TpZzzl8Ag5jQ0xy60ZzUv0ByfHrlavQKDLqEaopq9bqJuppq65squr2iIdpaurG6wU4Gutu6i+J7usRSx7qSSw66mdyW4IZ+flKJwt668tSNOtESwhqeetR6y0r+eu9qj7qZutvq82zocRR66uolup166jtVOv+6-XruLMtaurrBOr569HqRNmeZM7ry0w3JS9ZOcna6v7hGuud6m0r3MutJD3qXupi9Vrzasj16gdCvOugFZYLniyFMtcd1gokKmOz58rytCBql8s-C-wzEhLpyH3rgd3d6xu9qpLPgvd4ZNjN47uqsOqisiCLC-N1GLHKeOqK6kuyPQO8w43qScu16shqJ70EygOp+ihA6ArqIxKCvGBid6pF6mvr0Gt2oq0zUMNZFGaSCOJAKrN5YSgvoXN5hGqgKvmJxGrH6kt4pGsQKtlKh7LkaiEKG0tDS+8UjYoVSm4jerMekzezt+uki+dzx5HXcyULVC2lCy1K3uWtSzqqQ2uca7awvxI6a7nK4yiSajdzGdQCa3OAgmvWU4TSlQsOK0FiImtjiiTShFOUU7o04mtAchJqoKIf6uOLomtO9NJqa8rgjTJqXOuyaugT8FEzyqGDQsxjBcLNIxiKanQjpBLH0gYSjkS8iotBKQr4iv2zGCnqa2eLGmshhCpLT2pV0c9rymvIU3SKPTOMOWFhmyhF6eGEjD1aVUKLUTiAGldzCzKGaqD4Aivdq7qpZmu3pWOqiYNuEn4r7hLLS-4rMisBK-Pt7msxKgEj4Wo7aiEr6+hkGwpM4StAyhEqmSr7il1SXmpeqZQbNBpxKksKfU0Oat5qHmvEGp5r+lD76NkroWsMSE5q3LHBa0x5EWocSsPNdBo+awj85hiBaxwaEqzUSdWC1HLRauWTalkxagESOKPBEmqK8Ou1agdqYwrPSuYCjNjJa9gqKWrvSwUq-8rCGgirkdLk8oSSJKlEOQ8j2TklK+IbRyobqhVq52p8c+lrERPSGlXLZ+nsSSQ4xKKxsg9UJWv4k+lDNqtdU4gsJ2tFAnyqmO0uTE6wuWvyfTqLPAtCGmobilKp2ZVrS2tVaqSg6qSaG90iGouLqieE9Wtv8rpIAatGG+VrtSrEqieEnWoYqtVqMMtmpd1rugvqCxtrZsl9a6l9BqiNaknpMRl8Es1qchqpaoHC7evK6q0q6A2iuXqrZato5aNqWquZSHJqncyASztsEhuz2C5VeesuG1NJrSrqKW0rWWpTaiyS02sGG0qx4BuQkdR4q2snamfAj0jbKhtqZPLbyDjLh2r4mRSYQp3MmXNrqlJlwZvYcukiqhYaJhsIqnKr02pHamAEx2rRG04axWp6jLEbXJjhGlmqm2qHamNqIgmXap9Eb4DXaosLcMvpTYlN5ot5syDrT8WWi7JN4jzy89aKoeqg6kwbQdIES1rD4OqbCsJKWwrG3UujUOua2HHr78sw6x+rpOoo6lbrjoquilXrSevvq5vqX5n9q9jIRuvVGzHSmeqt6ger0Gmw6obrqjmK6r-rlepo6+y4vutL6hjrj8oJ6hILyaus6r4a0eody0nTNRq7o-9ylRrI6wbr9Rtw61WqxuouGj0bfCnG3C3rsupNGxvqV-x1Gx0bNaqtGkVdu+sYeJTqzesZYv7qoxq1GrrzFRuTGxTrSGs9Gr6YHOpJ6n0a1EpkSwFyvNSc67FS-2ukyw-yRLICkwGLNfP58s5KQaqwG8GLq9Mn02vTh+POyyQzzXKTWAMbCuv82CpsT6k16k3qUapjKCaNe3JtTBTKpvJJU0cBsXy6lO3KudPFQ7GcBitcS6TtNMp1w2iyBvMV4nbzMwHMaTAgWWijaQ8aY2m0EgJ82AW6zZorgROXGr3JBdMZAJxoTxofG48bDxv3G9dAnxqPG98aPGgS63VieVLctcXT3nKNYq3DZvJ-a4bdvQkk6gRFhWgBuDzK3kvayVJpkdiPON1ww6s9uIJ11lyGCqBNSmmz4qJ0a2PdjP1i72tRcpZKY32T0sNiykrFTO3Sr4lveJ1pqkqJcxLKYYGSyhpLHVLSy51S92ud-DpLkZRTQ9jw3xsfGj8bWWhw8LHzDMqDUr78Ptyb64Do-rlXuJ7y5lxlCR5pNtXVaZ653mlWXSFzPdJgeP5orO0GEIFoeDRs7JFzwKRRc3djzdKKSiLKSkpB8v3ibl1Im59iMNl46Oi1Y2Oh8+pLaf0aSqEkT8I90sdMD2t4tbLLS+IjaTia3Jo4mjRpm7kD0vibQINrzUCby6tcyCCabUJozAdo8ESeaSZLv1wfkhVpPMpdYr3DVWinsaSaO6nKtHoosJvsmvJLRCtRcnSblX0xcq3TsXPR6b8tjJpbFDFpzWkomnFpbVLqSx2M6JtSyhHj0sqlsDPCsstpcnLKGWi4mlqaHxq8mgNSfJpx87ZLG3LHs5SDfXwTUnyLfmhkXH4b2MTLQ7qaERq06wKbKVSdYttjH02+uQdpJWgGaBEB3uhO+VS0NXL-G8uTgYoOysF1twv74k7KopOxEmfT7kt7G-Lq9RoHG6m4hxpCWEcba+tN641RC73bfZ8KAUr7dcBrp1LPQ71zPljjG7jrn6uz6uZtcxuFq1Mags0gitSoy+sY650a7zg1ikJ06bnp6qQ0-5mOWKuztRuA6XUapdkbLSlLC3NO9Q7r6biDpP24mbl76pKzJpL-UgfqYjOBC7gLAShgK-Z1BGtaCCfrekNEak1BYCpn6hTc5+vEcGRqwNLT2BtzCCtonLVK-H3QKjWJMCvggiyL95EzVaDgq1K9i1+8LGvsK3fqQpwcKjbkXCtxE1VL2EKvMEo1vCt7XF2Kiy1X6roygb0UGjEcp2ut+GdrE-CY3H+ImBoBK0k4X2puLZayU20HSiRz9aw1yzayuQsRkzQLmR1-k+syR6ua4zGTBBpgGi8I60t7sKyzzEum6QmK5Or9GqTryOsDGu7pAmCbsl6r9utlmRs55LwZ6kObJYIxys0b4Gop6sGa4wiyoCGbi0yhm6OaYZuJWbnsjMl+6AtyiUu8wsCbtOtb6vADc5sfeYWLXLI3fL7pnbk62KObT5hjm-UI1FMiMuJIT-iq7PRqmLPca56TWzLDS9syf+tMU+UoMHEZAYiYzRiYU8-qgKIUq-q8wmshmTDgtMI-6nhTNhr360Abf+o9SmJqz+sAGn1LxGPFHd0KkB12KoNs9yUI3fxTskKIE24qG6wRuHyESsNoKzx0biryuO4r4jOQSSKKfYvMQuWilFILinOLs0o849RSCVCHgGnrImRP4jKJA+mQfQhyUk3Ga0LqybxtC7mapaH7Fb4qXBsSYvQajZqyGkFqTgMXFQ8w-5DUG9EqYWpFGjDyBa1UGzWb91OcGuFrHygssbQb07mMG2QavNLXKL5r3BpcSgID8FpsG4krzBtJKpFr8SusGx5qrWjsG1pkHBuoWowaNBpgWqgsKCqoWwwaLmo5KkqKsWpcCnCrj+m4q-krmj3PiucZGKviMVW57WsBG4ZjIhvRjdio-+mNKy3Mu2uzLXoaGlM08y5MYBhgqjYaeROZq42qwWObapEaZhg6G7SKyRotaizqdFqeqOobUhrhqdoaWKtBORNq8aXyGtcr24N2Gx4ZZhtFa2xbzP1WipIa+qoKlAYbJKucWhkFcnCUGINqxhsKMgobJhp8W6RVHknVa9YatFq5MzxbEKqB2QVqxGX1mxgbIRrdtW4bI2pMBNHYLFoVkfYb+rGNaynhjhuvZdEb2KppaotrGWIeG3KrWRGNGCgijFvzqseqN6vVsqOZ6huZSVpaIRwskf-QbnnyW2Jbs8viWuZCS2vCWkir+luX3PQDKhs0c3yKlarS66LNhhkKWxVraKoJGkEbOWofecLTZazcW2pbpSz7G8nq8dktGiNr1luUqukbHhryqn9445u-fdpb0gs6Wq+rultnC3pbrlp8U4Nt5lpkWtV1Q1mOWi0bnXTWW8Zb7KrCW2aq0jj8aL+D7lpzmvlr4Rr18ZwUbHPsGcpau8sqWmSoSWjTAcNqYlvmG8YbJWuUq5YbdDKV7OYblDX33ULle-IPlAFavFsIqkpb6RoVkLpr+KtXQV4UIVvqiuJayVvsqppbCRvK4GZaqcpHmtJb9avxa8IbIl2BGqZa1KvZW9dgE+pGWjFbGVsyWs7DJlpBWp4awRoZiUKx8Vv5EjJbFhoOLcxbKVsrsApqwxn8W6WrC2u9atUTLILhW7TNl3nTGLVaMRqnufHFGsWpG0xbaWIXa0paDuOfKucrXyo3jDCqaVtogVNUaEAVWgrzHlpbqvVaBqrVW2Kox2tzsRtRrnA9Wsgr6lt1WqlDYVscqp-TFYlKEO54nJsSjdFb8bSv6y-rMpMUW3laRvw2qpxaSKv9a+NrcJghW-Nq93NJWiVb+qopWq5bWRGAc38Y81q5W4OKJ5rDWpRafVpZWrZbkRrt8itqEFpNWl-N4FiLW5Vb+TOmwsta8gkzajTCc2psWvNqa2rDarPJ62q1KzFbahqm6qVb9Wv8GGiZ5egUGhiZq1sAjbWaVqj7a2dqmVp1TVVa+1txkNtr40H2a4tR81qAmZQJ9wJ1W+tb8dP1WqNbDAP3WwEDV2s7axNax9jXWk-IN1q9ai9a3optWv1auakZG3moWRs20tBLbkPLS4RKzfxPauJz7quxG15iMprObV6rgv3eqkhKWcrIS-ZSKEqA22xl-qqEcl7T4Nqg86LjctGCYNb80FuYmQeaz+EVKOF4Cpj-6u6MJLwsCxjLqxux0YhaPWpP6svK41BSa0KiKNsvm8AURRLjotkaPjNuU2FjYUL869hKPiMfSoLrDIpeTKyKqMth61pzQ1tTgiGrSxuIszbyEusxBJLrjFpY6uOqSeO26ksaQJLx6iB5eOoNGkuijRu9G6F9gzkTmk5b-lp02jlibRqx62jr7RraSEGanRu02oMbB6pBHBO4bNqTmuzbkpFAuXQEg+pvmUzrQ+ty6lHJTppwazM4XRrl2COba5r3OaGbD6rMWyMbixoM2w-Kg5vOm05b7NvNJELabZjC2zOaItvG3DMbotq0Sj6LTDWS24YUnljS21hrxtyLG36YYtrHCoty8ttgeI7qPMiKONTaytu0SrDKEhhD69Tbs5Kro8S5AznYIgPrgh082u5qQ+q02KTKfOvS87uylor+08HrQeoufckcRNsE2sLrqMoi6z1asII6c8rbKvMx6uUaRCUU2jpb6Gvwg1TbvNpa23HrnNuM2qZZExrXq2li6tuy26VtNNtS6wOrEtt02k2zjRqzG2Lb+xuK2S5URgoJJDOb65qzmyDYSZma2+rbfRqLmlvqzprb6l7bIZrPOQrbDzkQefobvtrO2wuaApqRm35YVarw6N7bCVgQeQhYS6sh2ujqctsvjOnrQdusuFHalhrR2qzbeWqB2szavpnc6+TbGx239JC4htpTo3kbybJeIgUbgJKFGnkatotFG2Dr5tsR6vXjpRrO8VXshCKb8-eUW-Kai20a1tvE61nqflp06p7bccpzk7nbuBPoA4lb+do+WOEU-tth2oGYwrhrWeXrnoqU2N7qbbzu2sdinopkU0XaS5twaqnqhLCl2nAyZdub8+Xtd1kM2lUaqbgS2tzb8ROWWpgTzdqfJUlZXuuovPTbBduEKfrq21ke29bZnTmu29OaQdve2-BZPtt9Kj3bmev7Ch3x-NvZ6ivr-dre8wPakduxm8HbLdoe235abdpM2pggk3JA2Arag9pbOHGb7zASuH0yvRrD21XrDbPV6j9jEdvC2ZHa4Zvl2kjqYdvjGmTrslnnOePbK9sT23Hb89td2jh1oNii21+oddu4y40jzLgxm8Lbc9qT2oxVQZEz2-LaN1kHOVvbq9o50AvbuvOg2TLae9u4FXbqaAK78nnazdr52i3aCpRK2jHYftpk243aGG0b8jfazhTl25PaOtsZyjnrHds3253bZ9o72-qtoNlJ2tTqS9sB69wcykJ42jHDQOv86wArAuqR4pTTdgOm2rSTwuoB-b2T2dubC7Ma-8pOiizb5RoJ2s2qvpts2mPa9Orw67ba7tt22s2so9q02hA61Rprqxzb3fH22v5bDtvI2RrqLeK1E6GqiqPk2Lrauup62gQ5tduX2snqxdt92-04bJJpAnvyndt3eB9ZXgoenHba99o0297K43PnWGXqud0yaeHbXtub2yrYSppH2qCc91hMWKvbhEXyBabZCDvnOTyIqNl4Evvzg6RShNXa-8sV66jii9qgOw2Uvduu+QlartlYOh3r9dix2nPawdrb2kwFu9t32qHbWts0HPeUT9rFjdg6oyNH2wGFW+JO+aTYYrgSkkFTG9vL2pQ6iVuMO1HdUQAoO9AUtDupamsq+ttoOznbWOsW8HfadFlQOxIa2tpwOzUJx9pcyAjZc+q8OmGqfDt5yO-bxwpJ2yI6+shf2qWlKdvf2+5St4u0CvLd+Nu-27Cz6dofcxnbLKLIWllkxRqcXDGyYuov26PIDtvX2lg6MSoH2ivaxDthmklYb4v02vmc+9vJuPA609oIO2PanIkH27HaZDshW55bTtvR287bxjvi29PbEDppAmY7zDpx2mfaHSt0OysbhdsN6vhUM6ueaP7ZKtvkOxxbVtsS6g46LOshPY478IiA8mnqDuqL6jnC2eM9OdbaHls22+14ywnO2PzNedraaJVr8dveOgZj0nm+O8Xa4lgCOipoTOpQO7g7XhIu2pZartvWOtk87jpkpfPEa5ptmLJauDpGO8zq-Nv12gHaGDue25TakTKy6MbYqVVROjrZ0Tqp2R-bLevu2rBqVjrBOo3adXWRO0k7n2O1mFHZ1ysBO-+t4Ywj6+QyVnwykhg0MROjsl-yHAJem1qj+32Xyi3YH6v9G1PbdOtjDSuagcOrm8k6J9vS2TZ198t6m73bpTvpOhuy05rj2sw6E9vEOyw7gJz9m-TqA5uoan3aUZugYhUyq5sm2J47RDpVO8aS8ZutMzhqSvKAKnhqSZsIZMmbNOgpm5j4qZtb1GmbgSgqYiRrZ+u8CaRqkCsIClAriAqPLT0Lp7M9mqWb2OMMaxwr4zrJCt2LyZKkGiNln1rJAA-wqFLVmxeaK5yY-NKr8ztP6gAaONJrWgtr+NNoGtA6IcRzWs9yOBpFwitbkmprO4-0zZuecXgbnZoxk1I9XIs-q9yKPrNziqWjd5oP6t+b1muyAYuL40tLi9xisHPgC+RMgFtcLeHq75qRsqqLuSqhcw39hPMlG0MKQhqbqhp9x6vVs-lbpVqCC8CrDSrYKscw4hq6G3Fq7Fp5W5Iav4qKGi2SVTQyGiyqemhOG48770vFas86QlrsklRbCir3BdhbO4zca4BLHzvCOqFaaRpEy7JbGWEZa4daqKrfW9Na4XyAu+gaFVANm0VbvWzTW886sBWBWudbURgRWjKRprJTsCAqQ1t6C5867hqwFKYa+ypOsd5b95s+Wtc7Mcvr2-A6-dv7axC7HWsSWrpIIRi1VCFbfJvAumi6fWqAu14iNSCiW0i6uoolIh3a-jqvlG-bqLpfO+4a6LpDmWPgRRTRW9xaKAxlyVlZj5pvmq3ohLrwuoEbRLswSSnKrjm4u7oaaQJMheLI1bUYPOkCdjjOWwFbf6pUuwS0AhQFtS44iIEkug5aPFtxGrFb8RpMu+aMrFuxo0C66lo3Orpb0woqq3db-Vr8WjlD3ivuNHNRcNqwS1M6SzsLWi3KshuTitiyWNs-63KCG7O864oJaNoFKDyrSAk6G2LKpWH6a9XaFu0l8-DyGZzpON9qPUgSuxyx7GpROZ9r0rsSGqK755v4i4scnZOLClLz8Ms5G+et5ttTohibuRoaO7hK7IrAS779c6MESlc62juiOlTbZRq3Gzi4YDq4680aJjqourA7idoRGzE6ljp4Oii6xrsYO62rPFna2+jq4Dpc2zA6C1kjODzbNdpfSuRK4LgyuU0axjrmu1Y7JjsROkQ7dTpb2-U6djp7W6a7hruS6o67NToAFUw665r1OgY75jolWdU76DsN2+rrx9qq2zGaPtuq2W-bA+u2u5Zzi9p82lnrDjrK2c67+juzm1ACM62sO+I6YTtCo3o7bTt8uS67BjtcOmtYfrs2Ol66YbtBWLa63du0GAo79Du3qjK7ito5OtXq76sDmE85Nrrn2+FT8ju26-ra1nIVXEHrGrpp2jxyElNqOy596jpQsvhLu0DB05uKerqoSj0SfDHtDOS7b5reu+uqYjpW2wa6BNgVGvXbbwgMuXi4xVkEuc5o+6sDOZI6hJsFaf7bkZs96gw6j9u6Oxw7BLt-uWm7boqmw4nql9v2uqYKDFkVugVoI5RVugVo1bsx2566Lrteu2G7+MpuuoE7PTxku7jp5LvyuUzadTudu6G6Q9pr2v5VFdvuu0ubcVnCuFvy1DtyEzI6yDpCOpYqbZ3M2y47Pus9unAFo8lku8W7T5v9u60aJMuGOruDWt25O4SzU9FsKlqVhWJnGvZzLEuF4hQyNirXG4FSNxo1wtbzTnMXG9TKuzQMy3caoalV41KxXnOOSiXSAJtO8g1DZMuGS0vCysuHu+rLRXP-ITIFHriFaaabZEtlg9tiJxz+2kSbZJpB3WabespVaS+5gCkP-FXJYbjtucfCRssRY78tJLMty3XzBkvds-abPbJhi01yFspuio5bPrsC2soVkA2xul27cbvjJdozTEsga1CQLErnGslTAGtru+LL67ubur3K5NtIhHTLLxr0y8DFtvMKy-1aJvPkW7esu7rMdYn8Akp1QjLzgkq+coCb9opAmppNj5qtuQs4D7mPjM5lbXJEHYAo57FRFHbp4lkiuJJLgnRVjQ2UZ7CHub8IR7ljU77ycJvySu3d8Jup8lrKIMuO0kdNjJokDDxjyClKmpUZakoJ3KyaudJsmt3SR-1aSxc7y1BYmomQukoEtO8j2bnWiUDl+kpZU8eCTVhKy+FduUokhAe46HuxBE75GHq1+Tit+pqGdCe6F7hd+ae6pptOlV65WsojfFuScHr3ueGJUuQjRMe7C1LuuTe6r4m3umG4jLgjRdabdsvbmrXyQYvwzU+6isvDoOSyDpu+Mo6blLJOm3E6Atsp6jjKn7r6Oqfa0buYuDDNe7oCepsbtfOCesGKz7quSjsabkrOyqJ6jwtvu9A7Ltoumk3jhxrdGrXrbpr6yTf8Icpv4h3zb9J4edEA+Hn-IPL4fUOVsER5QCP+y73zSyUgI4HLoCNBynejZUoAPHntmANp7YAykctAM3malYLRy6V0gZsO3JgD0AL5S+k0ongkEtvz2BNmW5hFmcvk0unLNnp33VfamcsshVnKMBqEE5GwR-IYMpNrFcv-Jagy+ctbGlIrozIX8+fySsyHcp57LCLd7Qn55AMooBBVve3lyvCl5TNmUGZ41cuSpa2bOGC1iPChscFE0ps7nisVygoqbzuiIYF7yjI1y8oqOisaK0Yq5eLNyhRE5+kFcPornctXGjnshisMMqILYXidyw1wpePgunoqpbFJexIQZisxehvN4XqaKhbyVXB9yh4r-TtNY9qcg8uCc454wrpGqrcSQop+JKPL1gJc6uNb48u4iik4DbAIG09914A79BPL1zugUzPLtkDGWzWLJmrFe9C4wXkLyxqBi8uZs+H5j2rC0Uq7X2vScuQzi7t5OxQzsCKbKuPqyfSDMRfL1sTBS6Nz3ANfy1PqlrgWeqV7-X2Pk-lYYNP9Al7NwWQrmqlLZj15eduzuHtrOvDiq3KH6tDy3oIzJeEIG5FvnZ6i3NqdeYCLxzOlmnqQtXnQ+HqQUVP1ebIwgHFZs3PKtaitBHcKY0jjeuAFev2JKL47Y3vd4AMQ8wrBqlN5aXrPQeN5nCp6keAFN4xLexN7vwArew6baSPRehlTpVlkSrSsk3ize01503kkgqfq6ZtOYFToXHIBGqPYR+tBKeArS3nn68sTkCtZmvKzXXrgi4qK5MoJC2pB0S3O5ItUN3q44jfqtL1PG5q53-PJ-X2aKGqJOszLj3stOrnb5LTPe4SN45ojUtd5V3kWEDd5U5oJy9x6j3jfe-d533uPeH7py5tRmgubYrNveAD6b3iA+n+wT3m0EBvqkGqZyr94oPvfeaD6MSp2W4JMGUpwu7cU25s2mwnaKuKiU43gnZtqCnE7XZpfFIQbePQT+HCTu5soYFhCsPm3JOF7ShtfiGZ7wDOwKzdRcXrJe-+7j9kJe1lS6ipxeioq8XvJe73LWiq5e9orM6DRe6t77cvDG3or2PoY+xYrE1mY+v4YRioE+-RYJPtf8Lj1AyWmK-F6XbzmKsz0FipbutljliogSCigxaH2qwytGPtNmudyUzKXE0sqVxO5yJ35D3g-eyz6v3uoGzIbeXvrrQja2ys5W8xQRQveg5X1e5rdSo-roy2f624BX+ocandyfoPzM6vyI4qXm-ubErskpD-h1dQPirkrTjJ5KhZi-QrSUy4yemK+W8aqELuEup4zLzoa0+aqyREnUYXRDqq20wDacnMXSgq7yeina1VTHqp+i9myAOpLCuq6vtMqc178Zzp5uz2SxttZumsKGdoC6mo7mdq+U5o7dosFu4CbrepuOuLrIdrlulOKQTouTaE7HIIq+-+rI+uMSpIYLMrXCwJ7tpurk1QKi+XCey+623uvu46b4YvneGjNEvh6cZjMP8JhKF7L2vGy+IgEhzqYyAr43fhAI4-Senr+ywHLz9ML3QZ60e2Ge0LpTDIQAqgzIANIKqBrkcpGE1HKNrPRy0gLI9vKyv27KDNYI7U6ohPkNMNyHgsVA3giNnswMgQiG-O78iE7Dbutda562BLh+jvz7dt+O4-aBLpR+z6r3vrZyuY0OcvUIy57D3PQMyQTqnjue6Sye3KoQ0XLnnolygjT6fsAPX-L-nq+PWXLAXvqzaJ7O7r7S7gawlHI+k0YGXuKKxlxZnqPElF6+Pv6Kzj6C6lk+y6VIVDY+1F7xfv0+h3wpfrwDQ7Lj7Tl+jj6FftS-NVRPjB+8tX7RPvU+wYr88wF+6T7xPs9yMwSjErryrYKrBKQI6uVbBMMA9wS5QEQE8zE+8rj8gfKAALt++ASPBLMxTlSiXsFOufLLXtYY0U6LQOT6lCLEhOsMnZ6jgrlOqUCKBMh+2d9SiKAC7R7vMO8O7FKfrvuC2P6d1Oisk96aQJIO70TETEKE898kAuZMuMSkIoDenFzO7ODe0SDgCu3MzoiwQqX6lWLmhNfo1oTwFPICghr9YuoCnWL6AvL+CJTMKwgWwX7iiRo+iozWAu7adgLjHE4CyV7+Jr3vdfq13u2ErfqnCqg82M6RHJkMsRyhjKHSpGCOQqy022aJjNsi7qKnyNBat9sfNNYWvI91jM2+vXbPZuFkneaozsiLfYyKjx7Sld7YXv5+yj6EXuo+9XKx3Lo+kT6aXqU++k0lfqrZVj7Dcvo+9-6Jfpk+7j7tXosYP-7C0mN+7oqhPqpe0AHp6A1+t8iv-vfOvX7gHsABhvMVPoFURT6AAaZ41AHZVBhBMT6NPu2qj6idPvrk2AG5B28G4MKLaPEWmLKStNEWxL66JOS+w9LsSOEXGETN1uLWmUqOWt3OlBBmByZGncQLcwztUY8pLLUo39LYgvaOp3NHrpqkukC6pM5E3Orcmud+ikzZgu1WxS6iloq+3zbgxqT+nO6yoLis-FL6pJkBg66lruXqrkz5mqU2r1baWt+fNO6Qlk8O7UTYYQ0BNQG16trqjEzPjqTCAwGNtuCWpS6yL1uutdNs-tTEqUSjtojJQv7OpORS2mq66vsBuMJOzq1a+xbUBgC1Iu7fp1WCll1gGvNeoU7u3kIYa16Kiltei+jzAe0cyUTfRI76oBDTgo3khKyUUrVO9UyyDoju-BqTPogCj7soAomCw07M-sJM2O6LAfyEvP6w5szEjQGzgpzsn4LP5oIiwmbmUqA03hqyIrrchd6IztAUhP6OIvaEl96dbM2khiKRUqKveBS6MM7E3Iym-rR1f6iMCwxCwSLgaMRsx57Z-vVm-EKxIv7c3ozEzs5oqKLNyNGBsX80joChWD6zgZg++kL8NvNSzOJy6HnsLgIwhmhewYzAR3Ws62bpHNE27kKfJtASiZqkvySU1s7+BuCKxdVQisULcIr9MNsas8I7qD5AJhhfUnSgUea-YtXW7BxyCW5azTip5rGBhh81QtHMtq63yK1CimsjPrM04NLAuIzSmoSBzo+KgkGvioFu2YHwFr5k0JCATSr+6EowNTwkttjDzL7OmP0r-uJvG-7DYpEWwIayouUc2dKFZNRaoIarjJ4uok1s-Sk85wHFAfS+tgG74taiuTcmtI6i1Urfzt+ObwLGAd8Cty6nlvTCoC6TcxRG7ZUSRyPO+UH3hq+B0BbL6u9WyZyVFsW0gJybZJW08aK1tKdNDjaZosA6rmyqEoEg3jbxtrA64HTMQcM-MWzOvv4S1nbJNprNNOCMdow2iB7XJI7C7E6HUp+6lIbVtqp4m6KRvu666g7NEpmuuw6qDtkmATLpAaJ2i+rOWINsoo6GEtVC30iarnV8hsb5vsyeoJ7iXoyowAN2xo9sqfSuxqKe7K7Fss4BLI6bsvKBkg0872RLdGKfkuSgrKTdypxijK0A-uvY4+Dg-p5i7hy7LJPUwjZVJtEyGjZ7XqCB6PNQIs5iulL4-swaiajw6sNdSvr0yJqI3wGUAseCqoGUgeKklajIoQGkhAK0Ztis7CLNAckB+lKpYoLimWLnTp-2oEL5D1pB1912UqICzlKGyIB+zsqIFJWev864QomBnlKpgc7cmwM2IrmB4YH41Tb+yYGXSwOHW4KGE0n+7YHCQu1S3DTd3ohozuaZUun+o1LH5oU44s7V1o1aQJqMIj8+3syDoSlaDFZgmr362-qYaxBkjEHgupP+koM6NOzOgNb8BrAhz6lJNlo2c4HP3guB795BJiuBuxrvPodjQqq53JpkixjpDM-nJ4Gf5xeB6PLlvvsi47NtrM+B3kKKjpVegcFGapdmzOLXitwG1uLq4sJBkN7C4vxBizSiHJAOgtLAILtCjuL2vr2jLYrt5v36lkGF4u7Ss5SozKkWgMK4waoBrkG7zLoBldK3y14o3C7xQYCCjUHDHJJs4xyXLvZuqyKxQfOW6mys1qfKkCzRb2O43MKrQcgsm0H-2q0o+0G5otq+wjK2Eoj4y8GOvteU-LzfQc6uhsLurui6oW6V9s+ikB72dLIs5QGeMt1sm7atdvjBtwG2Nt4ynPLqOt0OqMHddunCpMGBlhTBrKGdEpBuqqH1UyzB4pyhLKiBoe76xs1c1D71wubG0GLvdzbG8+7DXNOyo3yNvs5+3XaEYpfhI3J25M8iTuSv4UV820il5VUvTGcHwoxill0sYuvK+IGZuESBxPqbXq-CzUS55KXU6goV1KHaZeSsgczEteTs7LyB3Oz5wd9GlvS1Mjb0+HpT1OXBuQqXqrxSloHK7Loa4W7jirh6EHFzmlkO2rAX1IzcyP7eLo2y3IHaYtPB9hrzwadO51srwf-y3AK9IYwTZmakjP6Bx8HBgbuhuqzcENKBjtzWxO2k261aMPIQluKk2olStZgFgPFmwjSzGpkiyVL6bG3smWax3LwUjhDCFOPsnwroIcI-dIrJdWk45Ir9Gr-shSL+FMiazz6XxOgqGLAo0GhBws7FGOwh+usEQdi6JEG2FPLO027HUqD4FEGOWKrO+s6N5vAUus6omowehWHU4oUnYTbA0onMrOLkIdUhpZqFPxPctZqSQeRxB06NFKbFRiNk0oPI9KKlIbJBlSHiQf8u9SHgFs0hkhztIcyi4tK3Tr+arBbMEv3+0waBaywB1jbAMQw0keKdiov+vYqm0o0jPLiotOIGmDbMA34cvmbF4rMhugLSkNZCsyL2QteB4SGOrr8fRmi-gcnSlFqfgKPi4CUAhp8GgUGkvrIuhfxtHK7WvEbCWteWqUH4wrai3dK5QYtsGuGWmB0ElK7-zqtWjUam4ZnK6OsHHMoXNZjdsI2Y29KHzv1BiSGRIZMWzc6TQYy+7TzAodafYKGzmNbeyJ723pQS3dsjqoK+4DL7kNYh8EG1lMg2mSGo8nGs-yLJrIQy8LzENs-a7+1d4Ye0k5SUlvoZRraB6Pawmq68Mo5GmKHywpdBr-auGsoyzm7JtpIy+KKxNpg6myiWjoQ6ojIoqNJuga7drpq80qGXXvDBi86Soc9u0QGCbop4wXbqodGO77rhMvTktBHM5IwRi+r4Ebv9QbyAgsiB3MHmnFLu2nTy7r34b+6zcyrnEVCMAccSwSsG7rZ0oA0wHqZe65z2fygenNDcZHt+iCDyoD9U55zvxp7unnyS-2O8qzKZdN+MwgbjUM2SqJKd2Pd42JLXMviS33rV7ohcpVS5whYxGC11VNC5bzExJo0m3dJamhvbA1TdJuNU9HcDJuImoya8XMtUglzBHsrYcqaRHsqm6yb6Jpqmxia6ptTYpND02L7wotIeEfIovhGnfsx8grKuEbMUwtjcfND0-HzA8lYxMiaeBO0RqCaPEbr4s-LA33Ye5rKxd1ce0G4s1KaykuMc+OSRs+5lXLz-fZKJZUL-I5LhEfNwwsGxsv6h7J7BodyesJ7rksudMaHDwprB+GKlso7U1vSIw2HB0Ap1spbsp6H98NbByXjR8z+SuIG-focA3aHXpqCE-sG-3p3qw+N55K+WReSzoc3yqd9Oav-8i-iMGoKBuEUHodgmvVcWkcPksAKcYYAw5XzPobTcl-LX6uXde5cH1NF3J9TjNOBhu7N43uScj6GIYYlitoHm5r+CzoGVIZZSv2G53rDOtGH5GqfBoYHuvOb+rZH2-s-BrGHCEIDMrtziYa7+kxKNgYJk02LYIZ44hM6UP2tizD4yisZhhWbOEKo0-hjlZrZhs+zo4YXctp5lYZEQ1dzjYdPc5SLZJSmUEWGbQHOoLCGYisy6aWGIEllhss7uYd9S9-rPGskwgziCUa1hmzKfTM1hsAbtYZTi-SKI4sh64xDuzvfmu1w+YaUfTTT-ExdSjTS5aOHOxUaMHObFe2H-OKnOxmsWruXLBVGBCuqOzhKKJ0sU1TTrFN0htVHkYc805DdvNN7i3ha6HKrSmAcOpnuKreamQcxRtSdY4c4csOG8MRnipOHEoPni1OHTIcKc+oDM4eiU7OHYZKFe9f7RNqw+4+H-gai++c6Yvukek+L3AuCGoUGVUlXShlalXpYBxuH-Ie4eNyHPzKfi6y6vbCPSutaILoWOt862lMvS6hcAEpG04zy00fFG0cEwgdjGRnrJQcHhoaLjmPNB5bTbsMQSlmyvzyuYy7iAMvc8nbTA4a8885qeo3Ay0xHf8sq0wLzA0a9QuDLFdTC8478P2shw6LyFHTQ257SunNxTSr7Ioeq+9+G0vNKOoJKAEfqcpq6nEaVRjOjSIYSh9VGgEe2ikBGevoyhvr6dAfwRjHrG7oovPpzQwYKhpg7wmv7hlqHoxpjeia7SrPZanBHH0cah+-a2OseivBGv6vPR5qHIwdah-RLFzRzB8pzyEfkykFLg5GoRldq2UZPRjt7OdNbuwB6VxvoRlpLoEYxPJDH-7vt0il8dxugew3DjMplui5SxdP8ewJLUHq-ukJLtYcQ68JKqfMSR2XdO9OlU1XSHWIFcnRHFCq8ynXSfMsz4wQ7yZQCy3JKTdNwm7SbDEeymoHz9Jqiy0HzvKJA273RMMa32WxGkstEe9TLxHpJ3NPCXEepc2R6LLNvGpCVVHuT4qxtMkczaMPT7eL8yjCbw-0VcgaaamoVfBJH0kYEbWx7M1MoxqZdqMYMx+e65psDfPZLU3zyRrnzi9MrU8SySkayeksGDmrze3ldDfKrB2GKb7smhhpGAuU7Up6H1kZeWv7cu9P7UjpH9uzV8-6cCwdGylDHj7sF8-nLLQsqR-J7qkf8x8aHinqCxusGigcX0nuSgrMQiiNy6nqeyjVAjvsaCYHtU92JCHMkFIkP02771ARP0oAi+nqR7AZ7f+KGe+6aXhTT8vuV0BMme6UzvvqYChYi4ZP++r5GKzuwWYH7vkNB+o4GNl11dGP7X0KC+vZ70fq2evW7EfqMO6-bcfph+wgz6coOeg-bDpX1upH6cfrizJQiCfsMLIn7RBK5yoiGyfu0IqQTKfpCe3tKtnMZ+mf7HseofdeyhDO7huQCbCP0E9n6LsqkM7n7RHJhehfcKPome1XKn-pBel-6A9GgBylRiAZRyL-7Pztl+sX71ftwBg36kcTaK1X6EccQB8B6KXsgB9VxIca5cJHGza3gBo36P-sV+036D-L+ii374CIby2WQm8ugrPQyNDOAaxvdXfoT85vKGXPpxx6a0oJ2h9VdA-viIkZG78vhMsP6JwYg+rACl5TuynX5AAvfQkvqrsuuC16GqQoqI1P6qBP2Rn6HDgvmkooShcaWh+ZG9TJ-ywN7Sbq7swfrahJAKu8HF+ofBj5GMYaWR9v6wfpVCsiKDYoAhiYjlGvqU5-dijMaAxF7mXAb+doCwzOIKx5ycUtCex0zV3sghhhi4zp6MxMyJZvA+Hn6B0pGa8yLRjKtQcYyxIY7uszywByQWydGjUYIW6SNkmLNRmCieVLP+oyHL+G9C9OGHnoRy-aoBfs0a377kXtf+3X7--uhx4+xYcexe3-63-rAB4nHUv1hx1HHEfDLxuvHkMbNrLX7mHqsFFvGYAfxxgl7Dfof+xl6xipaKlAGj-r7odAGK8Y9q0OGLpDU+pAHpB3wBlq9CAb3C+vHjNVIB-kHuQeFU1XMdYLIB7FrI0c0uoKMlQfmCJgGWLrS+lyGVFs4B2AFJFJNK9drgAZ-Sn4z-QZW2eILkEdNM6cHaUq0BvKIyTJPq6oLh6uw+uV7Z4fcuqvLrjqJNQIC+asnB1kjxAbAi3QcOgv7qoIGsaqLh77qy0cKOLkDACaz+jg7Cod0BpkCuus2PJD7HAY+OnyGjLqqu5AmagZcO59HwfoQiov7-AakBperMgrPqvgaXOoQJyQZxzRIR6KH0rW64WIGCyotegZGucd7BtqjecYOR+vNzoYveqUCcgY8sm6G6YufB-2aigptpN8GeQPlx7giitvA+i9DlccoY-P6QwOaBm5HZwcjAs8GDOIvBuGHsLMr+mtyEjPIixoTl+tHshv7Smpnsi3GO5o-Bgtc57LITFiLjpLFSxgyVS3RC5q8VgcjMtYHe3L9xxCGVZq2ByQLxIoZ+wPHxArSKzcDhGJGs4zGZ6Toh+o4GIeiJ4waWIdwWjb8kXBoQdRBM4huhR4HizItmjeL2PPKOmeGqzJsi8SH2ru+Brjzx0toJoIrhQusalIRRrxZRwWGuzJJRg0QIQfK+mcSg4sAjZUBRYYfk1vZQ4rnmocyQMYz83lH3QZw+uSH8QdxB0DznONnMvXHXYdFtd2HpzrZ2rSG24rIc32G6wtZe9WIpz1yimwKVmquDE8z0Ntv+5c7esPRa7WFrIcrhmgHVzqjRtYsRQbXS2y7p1oTRg1azzx3S9yHU0c8huydvIfoJ-CVkDsrRu1al4aOQhmyxJKZshtHN2ybRsJySnLtBxdH2XpZulKGjKOaS3VHAEb-hmC8t0Yg7Lq7yQYXSzKGIEYgOqBHOMryh8G7BNMJO3-H1Qb7CqcKBwrqhuIlv0evR-vbYweTBnEnowaNsmcKF2vq3bJcgMezB-8TOobrGpKiEscPuhCVksfOS+57vcYteC+7KwZbUnsb6kbyxuTZwoI0s+S8yqOq1dXGVL2bBtS8ukc3YPk6GqPYJ7aGHpu3HbgmxTt4J4W6SpN-Cqy9HLJsvCLaVCeyB9yyIvVEJlwzRscWWxGKLK2T+3yEyCb8B1ALNwYOhjd8dwf4etajb8tAJ5EzX5JxAioTS-qDeytyK-tdOhYmUYbVLOftF3rDUp5kaIumxwyDxgZsJ3GHmIt2gj6iqryuevsigIa-BtAtFgY5m1wm26VWBh57PCb8JnYGnscCJ+CH5-qCJrPHiW2qatmLpLpctKImmIZiJkVZAouCu1daDcFXwB2pwjDLKRazLAtbLDD63ZOeB4dKhIc5C94G7ZprMg0GzwQDRw6ykzxc+l6Se5tdSh+zqif8ausn5KAbJwOLHGtXW2tqaEA8Y56yFNOs4vomCPoGJ02GhidTSwc7SQc2al2GLYbdh0YmZYPrZPKL9aIWqyjcEtMlkrYm50tLhyyH7Rm2JhEnYMaqG0dkHIdFBp4m-PRQ669bRuJuJlNG90snh3Ibt-pyJowGGluxJheGSCXfSuzd4Eq9g-gGkEr+Jv9KIoedk2aLSwuOfBaK10Z7s1OEqjp-h+GGxIJ3R3Qm90fFs8TaaMphJyrdFtoa2wMH2EcvRrE7ZupvRxa70wfvRgDH30YOnEknki0JJminiSfxJoTy2KYN6gb6yxteO0UMC7rB-Jgn8lx2y0Si8Cqds79KT2p8xw3cl8cKegLHj-o+3CZdfLKXg2jHrwrqHVGKWwadclgmdOXZxpqiEga4J-KTvZtBS20miYsvo69DyrWhS2+jEGtvgh+iUTLdJ1U6zCZiyJ5LmYo-g80mv4y3fGcGqwnTci5G+can3bNzGgVzcue8KUotOkWKrTppS48G8qzuRvvqHkdGgroHEYYhJif7Qztka43GTCaois3HgIfrElv6-kYjJhELhUsTJ0tdHCZJhiCGsyaghzYGRcqhRtjDXnsphthjR3NwUvjj1UpYgpWaoHx8JjFG1yIyK-VLOibE472LKIe-6jz7voODi0WHtohakclGx5oJOFomHHBzydonJ5vlh7lHrOJxRr-rVYdZR2hGL3Ok05hSIrvfBkJqnE39S5KGWydswwVHlmuZBlEdDyYmJl+bmUeOp6W0pUbte7VsjNPHOiuKyqcUhxKLYorGJ86nUGXA8xsKKQcdhqkGMJIFkgwnYWroWjtHzgONR-uLikx+x9xTT-u2KyXM1id8-XxSL5uiuzyZbH14c51H78Fo8wRyZ0Y5Brgb-sf4hxjdOyd9RsYzstOKJuAnePJLhhbb7yfqhx8md8cFBvfHa4cviwy6t1olBgeHiwV-JxMKV1rMc97HnLszR1i7s0fApwaKB7QvSwbSDPILRm9LRtPuJljdDQbwJumnmLNNB2BL9GTrRiZT2SaxE9eHwaugsyyZt4dHSFDbIuGK+zSZfTQHRs0rdyLPhrMyL4bHRpDKkNpQy79rMHsBQq781hsfhiinn4YnrV+H2RuBJqnaiMqwp3dHSMrWitr6EqYwp-dGWdsPRz2GwEZqhikn2Mvi6qinhvrxJ2TaO9QfRmk6LopYpgknEEcIJjingbo0St9Go6YDB2dHdErjpgSzqxqm+nk6yEffu7Zyk+orupTKZvJgx82n5vKHxxbyf+SYRiumtHSAezHHbEqZUzhGbXzyCVnHPcZQEisbBEf8S9J7iMf7u6bpxEfvxqCKpEYlcmRHFfK8dM3i5fwRcpjGq2Xkm11ii0MKFNFd+XJYbL2FHcuEbO3cspq944pKTVK4ej0nxEotUjZ0qkvMmmpLqJq6XMlzXdPkx5NjFMeR8hqbUfKam1kQW6dvlXvK-Ee8m2PHg9OCR0rKo3KMFHlzNvWKFRjHjHtT0kVzBpqTUg3jM9IlUlPSWfPL4qzHGfOHprTGHXovUofCX011MwbsCkbm+xLHxErZJlsaqfqGhvJ6Kwc7G3knt-IeSg9TMw2-Qr+ibXNUppXyPkp70x1yj2L5O3pH5Sf6R-SmlScMpvsGLDK3Bm0iIUqvo-1yyYphS9JhQqZ5AhFL+DtFx4v7FkccpneT0UqIZ1bL0qxlxsf6N0J2R9QmvKcVxi9D-KbU8QKn67IaBi6H31PaRkQnIYeVQxD6y-q9JqzSfSZIptK8+gd0DAYG3TONJ-lKfkdSEjKndYpjG4FtEQvypjVHDpPRp0WaKqZOIgsnh3KqpwdzeOLtihmH6qaZhkTiUUY0OvFVRMIOBmga6Uc3mvFGeqcWpycmiUdqJo0R6ifFhjRNUIejLcamx1qpGu1KZqbxo2ebGUbEY7TTyidBB4T9wBvZRuNrqzvVhvSKDEN6JvCnAfoFR3cmrGrfc02GXOKQcxVtJUbjS6VHrqcwc8uKyZMZkmKK4POeprNLdycmJxVH0KdIrNKKHqeQ86kHFQWgW5PGsiacU6Zn0N1Tx0Gn28eYcvG89aJ6p4rD3SoquyRHE4cRp6NsCoqvJoqLnGb+xxf7xwI7J1f7c4e7JgA7lwN3i92aiaYUc6dKKAbJp28mFtvK0hUHf5RjRwpSWhulu+irrifvi6r92oo7bMTzyRsVB9rTmAe7WhBGGaeKG65Nh4a6-K9LhtKFpotGRaZLRhHqPyZSjYUMIWavO94mjuLAskKGb8ac8jeHCwv-W6flN2rNp4Db201uqlSKI8t7R7XGiv2gypQNYMofa0LzDaYycglMDlMK+x0Hp0fi8m2mKdJwywEnarqXRssK0KaRhyEnRtpEgl0G+Uc9pkbaYeuAR9HjQEd6+0unX6u8BhebqLODp3KGQwfYp1EG0wdzuqa7uKf6+gCqsEYqiximU6f32zvav0Yzp0vbKbuyhtLwiEaEpxcKAGpLuvOm+eIgxkxpSlyrug5y-7t7xiTGTnPQxj1mVWZYR5byPBoAe-nTG6aU7a7dLjo7ppB6u6ZQenum40w3x6TaB6cu86RGSfLaR+RHx6Z-pzXSYpu10hHaKspD-T7yMke4x5FznqurjNenAfI3pkxHhMcMm0TGyWcD4iTGofPC7UlyXdKH-CR6p8JdU+qa3EecmjxHcsp2SdTGazK6m6BmepuEZgPa9dKJ8zjGoGYsx8e6AGYT0wviHMur40Bn28PAZ9ZK2u2nZrrKbvJ6y1Z0+sp7QpzHnXEQZ-e7mSbsm0f8b8akpvaaRoYiekK1uxrwZ2sGCGefjFbLrXJedUhmX5PDXXvS4sdEsnqHhZoW+ySmjsohiyGc-MdwZ+XLBJoFJvfMGweDs4rHLV1KxxCtnssae7-Cqsc8gKlV05S+yoMoKsE98ml0z9Kv-NrH94AD878623xeFHeD0-LceJXLTsxm+UHGkXuGx+Z7JcYVq3BK4DNagSwmfAandRwz7SIWxxfc1LoQGlbGujoOxuXsjboX3DAy6-KkI9o6sfoNuw7Hj9xOeqQSzns-JTnKSfvDij+Vbnof3O7GbybG8t56jGsnEqf6amDFy5FtafveevJ8PsY3802w2-D5JhXKjmb4htBUNGPceEf7gcdeUbATi8fBxkrpccZNyuunJfqxe8oaoqGpe1vGJ8cZ0IAGfiZAB2vGe8f1+pZnKXpxxjzmocd7xpj7+8ZM5vHGvOb7xswozfrtZk17j-MQIxTMbfr6zaCsjAOsArt0vnpgEvAjAAKEtJLnUbMiC3373XP9+qSKvZqYZvYKU+rUHAXGZkc8Ar5Yt1KUVcXHi+tvewoKNTM2Rqxn4IqKx8gnrSe5PI06iTqUJ8hrBCcQM2QnsyPdJ2V7wmt1xomabwd+pz0ycMOSp8M70YbMZzGH5gZIwksmiYcKprsjaApSKjv6YPTM5rAqB-rdx3iKOApqMsf7QINJh5gRyYfk5hCHpxJex4PHPUYIy5f7LZr-7Nf68aY3+mPGcMam2nf6E8a3a9BhK0s6UatK4abaagyGrUbapnb0c8fdRqMz88eVy4LnH-tgA8znIulLx9HHy8YC5z-67OZl+mvHu8f850LnAuZRxnj60cYHxuDGNvI8-Hzmdfuh5pznYeZJx+l7MefAB5HGyaSnx7oBx8cJ5xyiKecLenAGUeaoszT6dqqasSYIeIWc5u5ROQYOJs5LUbP94+L7D4peZqeHFQYYBw-GVQd7hueG8eI1B7sFTc2gx7gGDPU0WltG3OdvxyaL+6b+Mz09mOslukoL9SZirE8HtAYVZtGqY6puZr+qUWbL1V-Mf0cX-ernTro3urXnPVx159-Ggh0wJvWrsCZCB3hS-8bVBs27YEfktJQmCEf0iD-GHec5M7lbG6o9q43n57VMBhW7sHLQJmbGxgpa5jcHKCcCB73nBdpZapVaG4ZtE21npvopx+wxdKfHk+hnul0Pe5hmTKalAr3nGgZOC63n271t5mrnxCeNOyQnTdXm5wojbsvP4zXG3gt8pw6HiCZtJ0GGiTuEJg0mtGc0J6GHtCdhhtMruGtDe0bm0EPvBybmTcem59KmHGbiR3KmmxOypwmHW-pBR7Ydtua9xqwnDCZ0arELl4rBRvYGcybFmqmGTuZ6sgsntyYpC0MmYrsiJismz+cYhqsmuIf3hujah9Hw6D+ECzN4h7a90ifDxnOGuyb9Ry5mOLpjIPsnp4fzhsZMDrLgq4cn8maBBj6DxyYlC-qnj+osCF9b-mhGpuEGHq1rMZe4L7Bv6+anLcdDvdEGDIr-23am7OK3JhSHXEMep3pnM0uaZkYm3qfShlEKxma1RlDywkKH5mNx6QdQK2viIacjOv7mvQo2JtGm2bVXxu8mZ0qshyqLSotshzuHO-EfM2NH7cfCBgSjXiaBDaUHdZNlBgFmDYO4ky5nxafjR8FnE0eAsumya0ZGii0H60dgpxtHQnIQp+dGkKaihlCmebIau0En3v3ih-Cm3adwp-WGhWfXRwinpWbh66YnWjsRJvq6kDpRJ6kmr0fVZ8CiI+a1Z4qHk6YSOmMHOKbUqMkmA6bL2k1nbtrNZ-KGE6ctZy2zMwdpJ9qGkXxLtUSmGmV6ht9mz8N2mkXzj2bW+9eHssbqR3LHgCeKo0ZkLwocq+viV4JvCvSzQ7OTh576FmDlJraG6Gc5x-LnLLMK5qBqWGfOGn8L7LL-CoqDnLLK5rCKkgtkZsvm-2Nq5o4rV6PeiNyn2S0bB+vmQrKdJtUn7SZXUzJ5vocSCl-GIqe+CqGH2gY4ax5HvScH5hWLa3JH595HUqa5SmbmbccGI8Inp+b9MyMm7CejJg6TarNm5hwmPqacJvICXCdastfnGJ3ux2TnwUYDW4PGd3sU5-fn4IbqZw-rwBbgF6hw6BGZ1Ron5ya8+2cBzgFSZ-4WXseQFlfmksJ6JtOLzBYrOl91xdUOposnDgekJpqTCYmUuSsmYierJytrlGJCIP4WgEvupiVhmyYNhtInhmqu5zImxmoa+468v+a3+0dL-UZbOn-G2zsWans6hUdCZykGiBfNCvNKvab8uiYnjyfhJgONYN29h9uL5icMZn7mzycohi8mCkP2Z9kHWBc5KkNGy4bynLfG18Z4F44nSRjVkj5msqt0dW1bRBZbhmUH-mY0uk87jxONk2QWwWdPS7mnoErVwaWnBwNUFuWn0GYEBu-GIgp5ZyFjkKZq+5dHvtPq+lr7ULIrKz0GkocFGiwWvaasFg9GZWaPRp8n5WdTBzEm70aYy-DGRwtDpjamNeccF3kYGoeYp3wWbwn8Fs3mtWv1ZpOnI6e8FwOnw6YiFyTKmbuzp417c6fixl9n3MaSx8bKBodLBtlzhoZmyk9nB43kpiaHFKfDbU0nMzEA5ooWQ7NSktaG2wd3ozPmuwe64OTwkgfdExQniYrrvDhmX2Ilu1XGbKbhqiAn6T1I5oOVnKZrfVynJGZoh6RnyGbmFvcHG+b4JysMtX1JS49883NUZ7rmkTPvZ66Gu+dMunvnGUp0J-vmXTtWFnoHAFOMZ9UtTGfys8xmyApGBlEWMSZVx78G8YaFSufmdYtGZoqmfxuDxsQDYUc8Z4CXvGfphuqmfGYapxWbAma6ppM61ma5hzqnOZpzO41L3PonJ74WhYcgF4EWzDm3cyWG37JMABAWequRBzJnYxcVhkxNiJejS6Jnl5qKZ7ryOUaolrlGsmYqZmEWMBeJFrAXmRYOp61HOH0IF8zTTqdXm-pnLYcupwmqZUbthzxiU0tlo9kWkos5FwJin5vElp6mSBf5FtkXyBYmZkonMGZyioE1-mpJZ3vEgadw8z7nNmfDhqwLFIx2MxEXoGVtRy4r7UamhxrKdmeKBwm9WQfhs3PGN+fQ+lkKvUYyJ0Zq4lIfSySGfgcci53noLmJpiiSOBdJJp5nQDtoB3gWaMjrh2mm5BfpphQWDHKZp0SjsLoJpaZicRqnWvoa9FrNFhEMh4d08xxzR4evS5RxNmI7hlUWLmfcl13njQfdulKW7HOtRK2Ta0cZsy0HcWYmi-FmHReuQ1Wm3sLZZ2DHNaacmXBKj4d1pkmSz4eIS7DKxnq+qs78mpflZvJyseB8upqHMNoLh+2muNrRwldGSMb9FyVmwetFZj0WvJVhF7CnEod5updB+btlZ49HQxY-RrlmlxuBUtEmI9s7K+PmuaZCF9Em9WZjpwc1TpcOliG7P0eCFrwXEboyu46Xcf2+i-GqaxvJxxknHhcdZz+7IMZdZn+6rEvdZ0LnPWcYR2um2Efrpv1mq6aDB8Il27se55DC48pIVLLmuVPDZy09kHp5jGaXnWfQekunSWbNYztigGZzU0dm72b2JKjFXcMXp9NmVEZYxtRHzcgwta1yBex1afNnNJsLZ1ut+MfXpvSbN6apZ7enfU13pxYQrEYPpqiaQ+O8S2HzHEf+05xG4SSUxlHzOkrYm+8000K3gDNC0-OZcp+mYZfkKovDX6a0enYXoXMpllymXULGmvtmp+bwmxPSl2cImvtm7MsHp-WWuMbXutdm2fJVc3JGt2fyRndnSxaBi6tTPMZV+4Xzq-yDg0aGssdqRyjaL2cZi5dDiGdvZ6CayGY5iihmtsulJ+n5fkt7FnKTs+c9cj8K8+eK5nISzKZJiiynOGasp2FK1cb4Z2jnt1J1J516LXJjcsRmb2eWbZcXl+Yg46LHNGa5i+GaiqyjY2uy9xaCpg8WeGZt68KndkduRhYX7kY6B2Kmnke6Bl5GBIpr+lKm6-tMJqELzceP5yEWxuZsZp9GyrLypgFHRUsuF-8XfcZKp-3Ht+dcZnsGg8eqp6WbaqYRRvxmkUeZhp2LWYYJFwsmZaOxR8iWV8ZY0qGmsNtzOvsyjRCwlxJnnq1GpvCWw2tDJbCWOiZyZpjTymaPciEWXeYwoih8TZpIlx-ZGW3Wpo6WeUaYlgNL+Uc3JtiWd5eBBviW3YZ4lvJn6meAVq2G+0c060c6bqc6Z0SWq4rwF3NK+ma4ltSHeRc2l0gXcBfGZ76mtzNG5xo7HPz3+pPH-qe6pbSW08YKWiOH60tHioyXsuJhpjZniN0LjSnynUcB26yWTIalFuyWHhd8KzGnn+bJFlyX+ZsNFukWCaYZFoNH8tOi++UW+N3JpquGgpbylvgXiv3fJpyHfIcuJ78m5tKGQyPlW4duJ-8m9QcAprwKQWePxlwGTpfRZ3rSkRNzR-mnKn3Hh4WmAKbOGoCnf+aNB4wG9Vsl5yCmWIOgp8ST1Bd+JzQWXPLmUjdrjqp+quJT7Jmv5xK6e0fLZsxGdv3GfKDahZzRc-Wm0nKzpo2mr4YnR17nYMaGl74JNieW2iLckvN5Zt+HHaeml4bboevmlp5STBeFZn0WPaZWlgimvQb5u7r6-ablZrGWwxbjFrEmJeaVspBHhDqKhr4CdWdPRsMm6KfaVhxXUxaJJlzqMxd5B+6XbDqRuykn+KY68guT0nOHM-DKwMZJ6ShG0Hum811nyMY6uH1nGBRBl8unIZbPNf1nqFqBlhXjVWNjxoXS8so92pGWxvJRl0RHtO35jQe6ketyg42XOsuu86JLaSRTZ4mXLeOiR2ztyZZEOodnfcOJ8r7zAsvSm-RGErWLZ8LLjEcjWxobbdP7cGtmLJrrZ2iaHEeqmoWXKXIvpzLK22camlyaE+K7ZpPie2c0xsdnI41CR8PT2Maqyw3SassMx0x6J2a-83GXlks4eugWF7ogZxNnPlfRVnrsLZZyRzdnnLVb4pBm3MftlvqHHZZ2mqbLjstSFnkmJfOXwzIW-2cvZ1+CNZYoEtpH65Zixq4Un2e6hjabX2aLBxb69XOdloQrfMdkpmpGsrs9l-kngCdkR6jnLSfXB2E9QOdRDcDnOHm30u6AU92g511bJ7nJdb7Krvsaxm77T9Lu+lDmHvvaxp77OsdG9UZ7SEogAiZ7PvrPogbGSioh57f4RsdVlsbGxboUuuzMpsbfFok6HDLmxuQn6Oc45vckrvipFQw6HDv45sQi-lGjVq8luOcx+6Xs+ObY5jbHXVfx+056h-NoMi56TsfpRnnLJOdYM0DaKOIO5qHG1BLp+ufyQJdU513t1Oc+ez7HxDO+xnTmWfsggC7nhIGN7IHHesZBx8HmNuZLxiHG-OZC52fHLDirx+zn+6CR5kdWbOeQB9Q70eebx-HnPOdHV9xTcefBaKdXrOdBl2zniedB5wfGMXq4+8LmycZG89PnuuF0A0kRqceUzVAixXXQI8Ijc2MCIhPs3ftAE0IiJSuS5tPsNgojl6oWf-20hfGLMaHa51WrSuZ+mrwy--KRSqlUmD2fFgWqq+YcnfYXArLr5nwzKgba56oH6TJb5+DXDxeDqtcGofrj+7vnFhZhh5YX9GZvFjuXegY2FkxmpuafF-1WFYdfBqDXrGb-FpbmCjLjRss9HcYYCovGB1ZYCrbnkyYkMKYTu93w1z6XcyfRR4xqaYezJs7mnhZDxnhXSRdOZw8Tzmff5gqXcibeImkXBFemM3f7N4tmZ0hXYkNp59PGobNWJ2hW9jPYVg4y6EqB5j77r+x3V3v6wlX7+wdXLOeHVjdXVlbpelKFq8Yc5qznd1c7e-dW51YPZ3j6SeeXxizIO8a+VlUV11bs1+DGx1aC53tXkeeXVgnGJitHx7JgqeYZ5gE8VNediannwTPnxlYHF8ahi1zWIVLYFkmm-JcrZuc7uBeqi2RXWRGF5wAFRecKl+xWCUJKl-sqrqV7BTSQ2B3l58Jy14dPZ5Xm42dV59O71eedJ2kCD2K6FyKmfeft50I69AYD5nAmzicSl3RaBtrOllQGLeZIJ9QGjwYbljQndat95jrXqCf0BryXDAbsV0Cn3edD5-gmmlfQJqAnP8dkBqWqwLo5pk-HXAaW18E8ZQItJ5rmrSZj5trXj6r950+qZteUlo3nFFfwJ+ZzhKZdF7AMEhxj6w9D31cVJz9WjLyMpwqSGhYL51An5TNrlzXm1CZLl8bWehYr5oAn3DIa5t16muZg1q3y4NbKIhDWbaqQ1uHWUNbnCDvnteda17RmtCYvFvvm2qXhvfQm1hdX5wjWHxeI1-tm+5esZnWWydf+R84XHqKBRmYHsFeOgpfnozpka10tC5Ydx4qmTGqlS47n8ybzJwCWvoSPl7eWUxhr5utVT+Yv5jEWLgaxFttagKORcIja2JhDlhyX+0rf271HBIdxpqPGtrLyJ5+n+yZwuQcmABdvE1CWOYYfElCHrrM3cjUhv5AauGAXkmYwlkeAUie3FpAX95ffFyRTtqd9FuEWgFf2pkBWpOLxBhpnMFZWFk2HoFc91ypXJ5eg8kkHtUeFF4Zm7FMzeXcziPtFF9TWOJezx5gXOWZk5-Ynt8bEWoESeuoT1pUXMtappkvx+BfVFxqr-gy1F3ZMxBYfizRX24Z-OwXmbFcKJrYboVpaVkQWMWaUFkSTPia-Sr4zqtdql5Wm7ac428IKWEqdpuKHwSZKV0wWoSYdM3JXoOsDFmwXDBeeZ8ryltqo2r5nUSbVZninzpaJ60TKb3L6VzgXDWezFwIXbpcAu7pXXBbPR4ZXrWa3OgUz3pftZksWpVbLF1BmKxbKRqsXTqM5V2sW0hab1jIXVVayF5kTZL2FJyKCtLKvC+cc4oOqotGKtKce1qaAKhc7B17XuwcPg5Umg-pjlkP7iZK6oobUHLP-C64aANZAiz4LPKe6FknW1Yp8sxeDnjqXerUzPQKj547XofqR1-PneLomFyKzw-pVx3UmmgdG1lrX5hYx188XIFaZStuX4qZ71geyF+q7l0fmthc+R0jWLGdfFijXJ+cp13YXwjSjJ38GYyacZ7g2qAoX5vYcbhd-Fu4WpGbKa6eX2df8JgPGd+ZhRuQ35IpQl0AWbGt3A48xjRArJBonqHyaJlJm57Ba6nuG5-pfl8KjUBYsw9UKqmZF2+EWJOL51iFHxsGohlnWr5rRF04Hz+dF18XW7PqnXWtqEioomRsmmyxYGniG9Oaf5kTWBIZxp8sz8peAp6yLpNfyJsvXDQezeqZrZtbd0UCT5IdZFz6mZJfwFokGXqeNtYgW+Rc--AUXZiaLSn6n8ddqy6hWo4cYFsWSbJdK46UWhANlFjLWFzoUm2OnU9dLhgXmdFeFBt8metfFWk0XT8aK1tRXUJREonBc4LspFsKW2jaZwqWnlBbgS60Xv0rxZpWmKSNb1jJWHacy3Or64WK-hl2mClcsF1r66jtmlgfXMFu9B32nbBf9ptMXX5dqViMWvydQx6MWPeaC23MWGvOX1h6WdYcX1h8nWlb15qY6UBeo7AnSsl0uN2qGzjb4s-MXJvo6h0hHXPjiFpLUWVcSFpvHkhZdlmaK3ZZ-Zk3zJoaUplA3uKqSkjeiNKalJr-WjLJ0p57XZ8ty5zgnADcYZngmQDYHBsZHfXNHF0mLxxbduycWXOVsp10mcxKEZ0nX7oeWyyfi85adXCHXl3quR4uXO+dLl76GFGZJSnNz75JUZxXGJEXBhoHW38bPFrDXe+Zw1xq68ddvFxWKjcaYNnuW0qYHZ6EKB5aB6rWKuDe+RnaSfxco163GKjYAlwTWgJbNi6QKPGbAlleXbYvphqCXkUZZhtFHt5cP5veXwmZvs7qmrDao-E+Xx5oSgE3Xq-DN1w3Xg4vZgK3WT1ht1i02n5dHMww25td6ptCXSTAbOsjXaJYDNspm6Br-lvWHmJcAVpkWXdc+F8YnpbQgV3RnvdZd1mBXqWcEl9pnZUZElh2GyBYwVjI2DybAVnkXczeDF+SWkjcUlvBXUPIIV7Zqg4fUlvzSFmZ054-ZZzvnu37m9ddCJkyWItLMlpSmw-pi0ztLY2zZBzhX49Y7VyGSP4dE1yRzxNbu5oRXC4ZEV4uG7mYS+7nnYvqvW9LXqAeVFjPXO-FCl89as0cK16vXMvoL1v5m24ckFgr8R1saONfz64bsuiMGVFZs8nTyQ+BHhu3tzFdoXCeHtFesV2kWZBeD5sqNIpczCpxWV4aCc6qXrQeajFtGbkLVpgaWsZZalsmQ2pbQMwtn1GciVrZTupcRwvH6btP6l2+G0MsB4q2nxPVSVj6r0ladF3QWHtdQprkaQ9eFG7+HXacKVpaXIzYlZ9Y3CFaP0CpXtjaqVijGHBbqV5Vn8ePjpjVnwxcNG7VmrpdxJkiWF7IXbRMXqLdopxlinjZYvBMGhlb4pnfXWb3u15F8HWbLu6caqEd+lmhHxFMSV-F6tlfZ0iGXKKflYjZWtMsi1aGWAkb+XP2NNWJll08brTkOVjxHfxqIxqNmTvN7ps7yOdvp8xdnrldNl-2XR6aJl0FyJ6aeV6X7p6bimmOM0V09Y+aHE421U5enfvLN0pmWS2ZZlstmXBUvaj3dOZaGEbmWbY0PpvmX62bD4qFXmvuFl3RsKd2Ux-d7dlazY69Wc2Nll-ZoBks5J1hxNHpGS9+no43LYuerVMg8typpupvJ1v7zTMe5fczGzZcsxhdnOXyst-GWyVfsxu3dHMYGy5zHDkttlo-X-jZlV99n9XKPZq-XuVYPClVWePWb-Kk3C7L4O39CRVeuRiMNOkYRNiOz+xfDl0Bq0Tfe1swy6heMp2OWcTavQhOWTJsNXdoWarWnfDIiM5dYaoMm8hUpN0RmN8JpNiRm6TfQNhk2ZGd5NqexvKdVx1k2K5d3F5RnBYprltvm5uo0Zpk3gdbYagU2sdaFNkfWcAuJm30mkqZZmojWx+ZI1ifnx5ewnWU2jDbbchU3CrKVN6YGFuf91gXL-5QUN2Q355Y3sgiGmGOXlm2L+E0gl-xnHYoxYpCWx2rNN4BUfTf0sLM7rTb9NsAXQvsKu+XA8QAdNo6A5yf8+l02rQH-msZ85Yc9NsM25qdt1pA7KJZDNsjbPUtWp0RSf5Y4U+TSlnggcoi2yIejN2pnhUdNC5ziEzc9JpM2BmYEluBWfMMA826mumfJrJ2H9ya91uM3XqY5F96m6dei4igWaQYrN0QadmqU1lxTazfPZpZnwacMhoYnWzb2Wr7n42Ysl9tKw7JThpWC04cB5jOHBzddF5yWI8du5lXWx0onNwdHSibEVuUXSacluCuHE9cOJ2zKFlv7RyTyWjdo15PmIpauJy2DopZ6N49akJWPNi4n5Bazt+SjSJVMV-Tybzdcc14bAWYCWm2bHiZu1iWnXAccVy7CgoexZ1eHQofzCqCzJjc3aP83Gpfgtor6AlcKuoJWgreiy0JXEnN4xiJXCEq+vKC3babwE2C3WWb7t9lnELZGlp+HuWbQt97SZjehQ7JXqdpFZ-JWrxZwpvvXt7alZofWJNsMZujLzLZJu5EnIxaONs6KTjafxle2I6YuNwZX6cPYtwoaWLfJJ1fW8jrulrMWXjZzF8IXNkhel4hHU+Zzpn42xLYoRiS3ZldnG6S32Xrkt31nK6ZWVvdWcofBl+B37NcQdyB7sMY0t7AJQ2ajF3n9DvOZVyzLTleGXMy2wDr6FjZKh6aTZoh7bLdgtey202eUR57znLe8yjPiwnQ4x-zLGrewm+HcGZYMRwpKBMdLZwFWbzF55qtnxMepw2tmndOitgWXYrYWl+K3Euz+XJK3AVwVlozL9lcfpjqbn6d7Z6lWz7h0x97z3lZHZ8h2arfHZjg3G2L1lhq2Vkp0d+dmLLfqt4BmbleZ8udmaVYcxy2X6VbfTRlXOraMt4-XI+NP1rzHyWekpmv8lVfdl4a3vq1Gt863r2YmtkhmbLZ5NvVdZrZt8yVWnHe6tjzHiwadloE2FVZkphLW5Kdv1ka3QoJP4oh7xSYqBwRmHstt8srG2Mwg5u-ioOZ4zKHs68CNoV-i4OatV6l0xM2Q5-p77VbQ5v-ig-JZdLytepfe+91X8Od73QjmXceMzfAS5xa462zM8fpDVvR33xyA1zJ23IijVtH6uOaIAhH6WObWx5H6gswyzLbH9nuFW9NX41YfJCgzJsfhysTn81fOe0Tmi1e8aktWSftuxnJ77JYKNvfnmnlEA5-sXnt3517H93qqzDTmZcq+x7TmHbd05hf79OdRwbtX7-oM1xjW+Zto+odWvNax5gNnUeas1idXPNcXVgLWZ1ZN+tHmnNYx5gzXSee857HG8eZc1tvGwubJpInGkXcBdoeRk2QZJhQzoueUM4ASL1cT8u19KbWcE3Ar4Vtb3dA8ffrdcxbFmFWHgQcWE7MV+ZhWDLpTl3-yK-JGdkDWX6IpN1PqINfBHQXWvDK1V9DX0-rPfX9WiCcDAzcW1cd65o623dlaZiA6hubipkG2RRb9JjK9ZoPr+jl2qdYIYwZ3BDeRC4s2rha1i5bnjncGE+KlDNeaA5-7eCpY1lYjJhNH+miH9ubZ1vjXSqesN3wnpDf417nXBNc7Voc3AjbOZt-mxzY-5j4H1dZ-56Ed5NZmZlYytJZU18GS1NcMl6PWzJAB5nTW1geB5-TX-Nao+-tXvnZF+qHnEXfZ587Bx1YR5mzWzNe817HmIXcc1xXnMVCzd-52uFtWeshrhPr+d2F3kXcj8KT7Etcrx4LX7bYhCMLXAtcSGyLWZ8fBdvAH6Zu0+hOtZKdTd3FHFRfYFh5mH7bAWqo2BSsaNmu0D8dy1ssrQWYzt9o3NzcXhl7xz8ePMcrXeAf-SxXnxjc7tsfX3XrV5hk6PgvAJ+A30dbt5s7WptawJwurTrKD5+u3wpcAdim6JCaG18qGUdZL51EzcQLW187Wv8ZoJwmnrtfHezmn0wr21-MjrAb2Ns2Galf-dg3nT3ZyC892Bjb1W792vedlAvl20-oi22wHs6qA9wPmQPY-dnbWeLb31o9XAGrWCjsHHVr7FhZgaXb2h5IHcDY6537XbDP+19vn73fsp8k2kDbmbLl3IxJ5dqHXhhdg1rJ39wdGR8FLiPYz+5HXX3sB1n62+TfXgHRnVbcvFnHWvEIMZnC25xQYN+d6IbeYN03HpTf7l0NWc8rIYr8XbCeX0YFHFucX51jWmr1uFzEL7hf7N9NSpyLeF0kKsbb09u6Ddge41002cBZyFOj2KyxOB+iGnDZs95iHD1vLV7Qts4jDapGhpkJJF0yLg7df55XWusGjxtXW5Hbjx2xXojba6brX3yMUN-FGQQeRo9X0aXF9SZwBfCCdNvxq4nKyaYYAxJ3xFgiGqbbgR8M3JWzMNrEH4jcGJsz2AuMGZ1VG6DfXR7kXpbV91ii3-dfNtpSW33eyt0T2w9edC8ijaBZiR+gXMuI0148zSjfo88o32DMqNxc2BPLDR-KcZzfT1g0Xo0az11L6DFY3NoxXofGTR5mnH1uyJ2xXjRendwY2OjazCqCnRjcb1+sWJjbByqY30LaBJ2Y3Yoc-2xY297dWlibboSZE9ho64SawVimniHfH16Kir7an1lwWZ9bDBv9Grxv2llfWjpeuN1im37YCFi1mghfX1242APaell46hLYAJ36L0PYP159murcbG6J3ZVcmyy5L0sewZgp7lVd5Vu-X+VYf1oUnzwpFJl-XIscKF9SmP9c0pqhnFDN-17D3-9YWtpQzucZnU1UnlqKaFiA2WhfDDfqimXcBM2YWxtZ49xA3gybcO-oXUDfKtjA3oPYVxsuXgWQisxHsgJ2Q10j3mDvI9sk3cZtgVr9zy-tw1-XHbwdGhQnWAycfFln3TrZhtr0z1XcVNgmHDhYOFn8HiJ34Ns4WNXYnlunXVPbNdpYHUycFmlcXJDZcZwz26cwphrfmBNdt9j4XFbe-IvuazUrYh3kBUQCc9pQzYQfN17Iq9HpVySd3pqd5t5+2MvcrPIHTfDbxksz2BdYoChgthddF1kXXClhcNiHy0zrd9zGoJqc99q-nKjDD9uQLQ8YV1jz2fUeCNiTXQjc-5paRv+YKJqI2tdY7WpM85FLy9lVGfwNPtumtG4rwckfWqNcq9ss3KBfyNxVymzZCJy-6tNev+vs3DmYClmZNk9aX1od2evbPi4KW+MmaNgQXPmc1Fr9atzZ1F8QW9RdilgTbJNZAp8Nb3eabtzFnypZUF2WmxjZqljb2OUI5svlmslbdF+Y3Fpaa+iR26-dX1dcmkJN-hspX1pfItpv3pbKot8A6DXsONu73qKYe97i3GLeaV039sHd0g-i3n7fe92o3v7aftxI6LpalpTi2X-Z7CvO6BlcEp3fWRLdiF-MG7Zch98sXSkbcdw9mUhYGtnBmeVcXovlWq4XMlqE2s70j5y3y4TdWhkOXMOe64TaG-9aWt+hnj6Nz5ornQDbjlpOy-hUTlgk2jV0+tu93qYokB-d3y+bA1o48c5YutwJ2QOOut0uzYGOmt7j2HrfkZ6uydxfZN-tDq5a5N9mKPKdfxhA2UzfZlv28ZXZoNuV3TvY8iuX3xTc2FyU3theht1V3sYca5lX2mIrITfGHxqxp11G3Dfep+wXKTPbtd8qmrfdegOVKl-OxtumG9TcJtg03iba8KmCWybZwGxI3H-sD9iqUabda9tjTwvdgFoWGovaqkumg4vcJRikbEvaLCG8AUvclmtL2sgWyZpdyvGqoNqom6Jcxl-lLgzcEUleav7OD9v6tr-bgHe+bn3Nptkr35ZrFR--r0FYaZjW2BaqElvzCTNKzNnBXzNLK9oG3qg-SNk225JayNhSX8QaD1vI3RTcpK222FNcDduZnXP3rd8E36zeWZzPGXbfoVyeL2zebF7Zmvbasl6Uce-d7N-22VuZddoO2X+bz9nA6aIP5C65ngPanN4NHh3YkV5pCpFcTtoW7k7c6Qmmm1zc-d+pWOjam9mKX21uraw82LHMeDlD2wKdndiCmLzc0zMxX1mNvNyxX7zaBZyI3jUWfNji2hjbr1iqWviaql1d29-fXdz4y3POu4k6qAae83Ae2Svu1p2lnh+3pZqJXGWakyy+G+pfnt06q-qqXtlJWJ9bSVl+G29eVKjvWt7edp4wXDvdKVopXVjeIt4UbSLf3QB-3L-ak2sinU6ZQt6unCdJjFt73Muvn1ugagA8ul2AOTjZFTROn+lZADgAOwA8EtgB2bWZB9836PpYMtj+6C6ckt0Vj5lcxl2xkYHeWV71nAZdgdmumjQ6bd+S39MuDZhR6BuDUzcl2BEYO8n8bjlfwdgXjTLfOV8+2KPNIdk2XWHax99QV6MYe8pRH1JuYx2KaGHf4e7htPXw+VpJG6Zb0R7z5TlzsFIxGSptZl4JXf8oKmixG96fCtxRtIrYjQ0R2UstPppNjTuyYm9pKxZdYm33T9kBpfIl2UVex8tFXjHc5c0e6METDD7MTc2eqtpq2CVbV9inzRnUpVyMPqw+lcuq3k1IIm6y2mvaVc9dnld3Fla2WXMaZVg+692d13QE2OVc-ZxVXEncR93APkffwD4LHpDVzloQPXktf148WHd0oZ8Oy90Jdc5E3n-KqFxUm6A+jlhgPsTdY9+OW8TdYDxHtX2Pp92ZHn0MOthZHVTNYNzW2FxZ-Q+Q1Bhe2RtcWmfckD3n2P5kUZscJZDvethQP3KZ7-ZQOeA949zHWqDYE9h2aB+Zl9qgXE-nl9woDJPfH56T2ydao5+G3rCZn5inWx5eMDzV3+g-FS612yYbkigz2vCa1FbU28bZ4TAm3NqzXlsB9fA+NN5qmeNeCJionL5wY0h+Xlg4BBtM9gBbc+5Q2Iir72aIOWyFiDtm3cJYlBC4okvauhFIOnezSDwkSMg49iplHeJd4jgpmxFI9dzpXtEO-lj+Xf5cYliM2AFad1+W2SQdjNtI24kRVtnXHpJdjSvj22me84jpmmI11tgYOPdcLN6X2jbZ6DiSXTba1d9oPBg4ttyZmtmuttqs2A4bIV4N35I30lsx8w3eKN7JjFg4OK3SWHUdWDlhXuze+Eso2+-ZlFiGS2yddd7Gn3Xa89pnA4z3pFyO3bmfOD0f3Q0ZqNrim+QfqNnFrXmdqiqrTHIeQ9sb3ng7+DpXBXg9ztlmn-gL0V7bXKo-w6hy7itbctcp9rzeBDyu39RZKj2TWV-fm1tf2zFs2WgVbiWr8c4Y2ZacqltQWT7rgpjxXN4fql-L7-zYXt5qWsQ5JcIe3UD2Ct-7CwlayjzKbh0fPhokPYlZJD5DaALdQ2ikOWBZu9mJXpou29o-3dvc-hs-3XQdA68Vmivf9Fu-2mjp9BnkO-Qdq1gS23jbru0izp9d1Zx73RQ8gDlrzZQ+H96+3--elDlbWX0fmcoGPrvcgRmAP5Q7GVi6OJldEt1d6pxqdZpxQoMaZG5ant2oNDmUNFLbBloW5WEYs1gmPp0XUtpunK7CwdsGPohcIxsSn-xpMtmNnqJe2lilWyHapVgmXgXKYbdw6SZdod55Xgw9Yxxh3KsoN0p3jJVLSmnjHWHp2jrh3mZYBVq5cNo9jk1K7q2aEdsFWRHYhVsR7BZbitmFWRZcvp+FXr6cRV9Hy8MavQXiblHarD5sO8reNJ9nds2f10x3j+w7mSv19OfdgZoN8WY87D42PardMd3sOOHrzZrsOFdxsdulW2rdHDjq2-HtpjhIWeraSFmcPywe5J7AOhraR9lJ2AONXDwQPMUsmtih2QncCrMJ2Y5QidgOPpVah93q35VYUKucPQTZwDhvSo47q5tJ3SGYydgRmSsf2+6-jP8Pyd17LjVaKdsHsBHgEzC1Xj-26eyp2Acp98oHLancOAdDmxKMNV5gpYcre+wAyY3asRAjmE3eF+0F6SOd6F6zbYDKWe+zMMI7XTcNXKudvjMZ3Yfomd5bG41f2xmZ3E1db8hZ2lsZ2xpkITdsC5K-bZnYE5gfy81fZygtWdndPj0T8JOYOdqTmjna4Vzfna1c51uTn5Dextt7H2bGsIzTmTkEedv57DQKE145mxR0M5vDmOAs+d53GblLcK5N2YXZrdkVh03Z-+zN3y3agTlznIXfzd5zXIE7Rdkt3V1a7x0F3p1c3V2dWq3c6KtBOieYWMo16sXai5+vKYuZUM3rNphvx7e-zj6dj8v-8mcaoT23wvEtEd7LnKXdVpPLnJ5O-Vugj4dfudf9XrKfL8irnHw75parmQdb4D693pcZEDqvqC-swN7VWMNcFdnhPmgrY9+ROOPcKx6HXgOZO1ig3-regj7HXYI+vF+CP2-eH5vQOJPYMDlg2jA-192G3ZPa-9j8XUNNcj6jW7cdBRrmboPXRzDp2wE6+YQf6pYWH+6oy44Y9VtY3IDikNm13Z5fcZl4WLYucDhcjH+d3EsPG+FZDt0c2w7Z7Jzf6IjcfN57n9UaIV8YO3ueua-yPM-YHDzv2WI5KNzYPbJe2DvV2gDJB5uN2wefW5xN2TNeXSRzml1bbdsnmSPuBdslR4E4IThvHXObcV9znGk57diRb4XbXVrBPzNYQd3BPrJGrdppO4AbrdswK08cbdmpPHpZbd-zpotbjqpnmCAa7dxJ2Ok-isZLXfJYHd2WO6jdH13fGhvf3xnLWDqX99pqPnIeUWpb2dPWl5rgG6efAcq-GvFa-NsKHwbXdDzd36te3d2A3d3fAj8g2D3fFqo93HeZPdxD26CdA9hb34A-otwuOI81-dmKDUdZt5iCP-3aoJ493QqMN5tD7V-ffWlqOIPaUT-Y2XKjg96AmAfapjxIaoQ4GCgFPFE8R1jpWShLQ1mD3WGtRT9bXkU5+T75P4Cd+Tk82U+dVDyLm6Ecw919XY+oVJgA3OE8+1gmKFE9QmvFOeTmF9u92uPbR115PeA5fD8DWb3e5dqP2ufaO12ROBXaINoV3ENZFd1vnfXpINzoX7rfBT1QOBueOijQOvdeeR0G2xPbeR4xPkQVVi1n2ZTcsT5V6EbZyp2fmUbfn5lT2RDYZ18MzNPYkN5ZmudaYj052jPcXl+32nU4ptmw24bfsNqz3yybj9v1O33gT9g5rYmcjACamnPeVAB-m-DYiTnP39g6V1-P3PXf6jov22ugSTvqPC-fL9w5bABZCK1z7wg911lQ35ELuB64VfUhI1AoOwQb+MLhwy05DrIiXgg9mp4iH0BZ0juW3DYYSN5M7umf1tpuK8zfqDn3X7I-K9s23C0qODcs2DE+oF0UcDOdDd1ZnrTYlFkpi3Uajdh56LIdS14AO+efEVho2HzaaNvCCp-Y1FwEk89bn90sEEwreD3o3ZvfL1uFP1zfX9mEPQLPr1hzzrk47t8KHtBYml9vWA8oZDrvXmru0D7dHlpfwt5Y2j7Z9poMW-dZDF6pWdpbTp5hHO6Pu9-6OrE5gJrrS--cZQ2+3IY9Uj4qXPvd2NpVmX7YuOkDPvNVMBxVnfTZ0Ox+24A+EtoB2ixZAdw-XInZQDk-W0A9idkOOaxa-Zrx2wTbhi+-XwxLR93IWMfdmSm1jaM1hN3H34Tfx9p8KDw7MK5lOSfdZTta2vtcI9mqCNBUG1R7Eafb6otoWYDeGkvlOwU4FT0ROhU8aFlsW-LKkJ1sP2pMJTnn2WTeeZfn3jtQ598D6ZhbgNl5PwIsgjyg3EzZgjj0G4I61T+V2wbdRhvVOr1QNT5X28I95SuTO2DY19wVLFPdBbAcS-wdVeq3GEybMDoWTPE9tTtwn5BHRtzD0HA+eFwTXXhbIj94Xj5aUN-mHnfZLTxK63QAVKM+xos7vltSLARZwSxkBQ1CRcZLOL5akndiP3bcqu4w20BNrTnamWJZs+1qnmzYvs4smxU+JkmP3bPecN9P3yBtklOLOVQBizwiXCs5MnHw2az0Ga4TX3PZjToI3Dg5898I2fXdL9gcnMo6HJnL3sBcCDtyO7I96D1I38zdK9ztPH-a9hnI3e07b9kYOdPZWZ1hzxRZRpv23J08KT6dO1k78Fgf27BefJu4PuKLVF0b3Dk9311yGc7YWwqS6kWY3Zc4mkpb8h4u2lmOW95xXVvaq19b3kQ+qu2kPjCuVvTvX9vaZDwT3vRcItutPn0+ej19Ouvrejh9Ov1S2lr9OkSdf9yfXnBY-9gDOTU81Z2FOWo5hj6OnkxbRZhGPEM+BT7LPHjbFDx6Wnvb1w5UP-k9pTtPn1Q62qZBmWSaVJaH3UsZUlu6hVvsGtq+6PZYLjkh3CA8Wh5KSGM7IDua29w8sMKgOifZoD6oWOM8xNs8OWPYOCkcXk7OvD3a3hM9Xkkk374POC-IG0I7OtwDi1w7jjj8OC5dSOxOOxM43F+VPzw7zIgCO1MiAj8lKPrYVT8C3xA-5T7TO-reblpYXW5c1T9uXtU9eRibn9A-1T5V2qPfQjr1OyoflNs1OcI+VNhxmqNd8z5qVMbbnl0JPZ4FcD8XLQJZqp6iPgHyJt9eWAmYYjnmGD+Yj96SOTYkiZqoP8mYi9jB9806OKQtP0s+wfClGDoXLTz0AK055txCW7+tCagW2aLbpt3NOJbbt1r+XY2WrzgCqSg+VBLL28uuGz4BWDI6mzmoP84rOpjvOTjSldtM3LI4zN1oP5UYb9jSHhTdMjnM2Js4u9giPszdNhoYP8Ffb9zkPE8cBpyYPLgJC1vAOHfAbN08mo9ZCjmOGwo7jhq4qTSaijrs3iuPa9pC2zJYt9yNOVrKiTzz2409iTj-m00+BUKdKBveqN4+LbazlFhdPwQ9qi1c2FAaUViIaXg4uzr2irFc-ztvV4pctW8XnUc5zRvmny7a6jwBKeo9L1xJPQjfm96lPX0dfNqtGxo9hD7f3Jo5tFysX7ZPgpzxXCWfc3HxWl88xD+InHkJAtnWm6WdjDgkODaf2j5lme61JDjEOYcNOjuPWBQ56lmkPpjcmlhCzb09+z7vXgc7ml473+9Y5D872izekVzGzv09YLpS2lvIOl1i2RQ7n1tHPpEpBjm42oM56VzBHwA+GleQvjWfvtvMWzWbah8FjuicmV0B3wMe+l9GW5lb+l6u6TXowxk0PVHWQdnzWUMe50lS3NxoxTy261HqYT0FcWE8Rlh0OhEcpz8QUXQ4ZjhZWITZWDz0PDHdZj4J32Y4FfTmPHldJluh3VEd8vNJK7Kwim3Zd0NhySuHchGx8tu2O-lZItHh3pY5HtsXjQrcGEdMOnl0zDuNj7EZVj8R2qc481zNjvyqvp8WWSw+BXC-z+Ze7ZysPF01Ud7THMVc2XFFcMoh2XdXI9lxzybWWGsuSIyBmjHadjtPSew+JVvsPvQ+Wz0NTskaHYux2W+J2df2P4hfTj1AO2VaW+iGz6c6qRnJtvHcjj3x2LdxjjgJ3Vc79lzcPNc73w2LGuxe6RsOWWM5y5ql2OE6jlrhPw0BlThHXmA84NHa2s+v4T+8OHutLj1rmjSckz-2a3w99l-OXJE5XB5+Tji9RMx63PXt5il63ZA8Nzqa1jc4PB6lKzc61z9+TzI+ldqX2x87w1+3PO5fE9onXIbaV9gNV3M9tj8xOi12wjzg3cI8JLgqm0bbsDjG355fy5zd6l5eM9rU2lUs8DmiPo87ojxXE-A63lxwO+FrCDqprKbfLz6XpD5e5L1Zqc074jrdVM87FLotOSmfiDxz2WDBlL-Q3N7Okj9LN+barT1sKhbcKDxmOgzclLpamZLaD9rSPMvafT9mqamf0jx33kpm4lrTTEzccjmiM+881t5oOk0szN4fOemdQVggWJUeSNx0vMjaiYjcyqvcnNtLGfcdLS6s2ALc0llfOmlTXzpcON87mD5r2PQp3zveaWhCWDrLOtmc9tlhX1g4No11GOFYKT++O5dez9rOHc-djT7rP8aYjtobPpzcPi2O2Co42TwKWjieXNmjIyo4UViqPTs-G91AvGad+Z8iCi9b3N6sFF07HdxqPVQaKliAvjk4BD0nsgQ7HhkEOEWaALmu23gafNqlPC7ZQLh7PVFaezj82xorPTyt6L0+vxnu2qOASV+VmgLfiDQL6z2xyLk7TcQ8mfKgvdo+nt1e2c1bnto6Olo8GljlnryYkLme3xpc+z1xPcnJBJ96OywoO9-7PsAoPt8DrhC4-Ty72pRqgDmUbbvfhz4UPJbe-9ya7PBaxznFOIM8+OjizUEZArq93eKcULx5nlC83139Ht9eJz9DPSc+Ad2plDC+mV8B3SMZ1Dswu3WZrupZW8Y5sLnN2GEdAehwuL0Ybp9B3yY5RJDHyw2c8LzunCkePw5l8xEaIdr8uSHcst8x2rY9oz53Cx6YeVhJKoi55jzNnXlch3TR2WHe0d+NCC2fHt3y2JY-8tqWOiJuTDr2E7dIVjoovLJpKL2THVY4v9xHzYVcStosO5Holl3DGFHdX8A2O-PZfp8ab1HfNj4dnRK5CLgcOjMYs9u2PKrYz-TH3Ji8bQ5mOvQ7Er6yv17q9jmYufY4ZV+Yvhst3Z93T92eQTvq3MA+Iz+cOti8XDlnP21OVz2OOXkrWyhOPvraTj04vndyQDiH3ikeWLmJ32Vdh99YuMsc2L0jPAsZR94482xbqHdROdVfLj+p7K44NVx3zCnaYeLYlMHAz3a4BEOaqd21WanYrJB1Xr9LKF8t0EzJzVgeO9NaHj9p2R4+M14jmpySzlznts7pB+-HLjU5RnYZ3Pi5O+JePt45XjqnKpnel2zNXNeyTVq7H5q5jV6gDdsdvJdeOE1azVo7HBOfB+LZ2ROeJ+3Z3ig-We5gyMBsOd8pHCk8zJh12bEHOd2tdX44ojy53JcuZ+hnHas1bVp5321fTL9rPefsATntWRiq+d0eOLOcqT2zWi3cEWwhO6k4zdydWek+zdgF24eaQT1pP06HBrit3Zg4wT1Iv2k5mTmHG-NcGTpZOWNFJx6gS1Q+xdshPcXbD87wi5tLLDvA83k+0MtLm2vypru0Op0KZTo8OADbjs08P6he4zwnK+E7vD8rnsAJmrmrbKPcNT6j2RU9o9srPpE+59uQm-DMYDneq5U6F9jgOl9LUT6PnsDc0Tq3PsNZtz6X2jM4hzrQNk11Mz7EuUI6htxXP8S9njj3PAFNVNpG2+hJo1wQW5BNgojRrQE-gsnNh3E9l6TzOPcfvpuw3FZf0hsxgGjNi8-DLBAvrBHwKRAowr4LP9PaDzoOuXU7t9-zO-49edjrPr84ODh4mvXd7JmTXa7Y-5q4TYjfO9f12KRe3Yd7n5PrrNg0uqFZWzlfrR0-WzidPMMrTL8PUjOYOaIGu7a6A6n8hRfpTd7Gva3aRxazXYa7rr8LXmk6Rr6aOSXtRrhBPs6gxr3WMsa9br4ZPt1ZKT+Gvi3ahryVRpg4FscZOcE8wB4MvrXmmTgevZk9i1tMn4tfWK+uv+S855hO3ZzekejjKpFo-z4cvQRo8PYQKEpdaNv5Pay8nL883nSuhA48r5hOvTzb3gapwLpXnm9cNQ+5Pw2wl2jTPnk-XFyAn4T1JToDO4jvxmn-PbtZVD81nxE6BT+42YHlBT0vmVU6dIj5P-ead5q7WUc6QL8cvC7tAruSJIPbj5yFPPk+hT04PKU+rL3-OCCegroj2uU8Ar4gOJU-5d2D3oG8Tu6bWutdTrtO2ra8QJxgmMM5IT+lOYgcWtjgn6GbZru4v00AeL1F1C+bUZtyzRM8gb8TPcS4WgjDqaPdEh2yvxa9IbolOpa91z1IHw+ZwN+WureYEbh93+ufkB7Wct71ldkbn+08QjoxO9a5MTqT2VXbJLtA3RA-V9qwP57MsD6nXeDZsD2xOjfbYCjHVTfYx9e1OYzp51p6vg88GvK52XG4RF8N3d5eRFmzPtwYcN6z3-U8qzy4HSC9WUpz34itjAVIm2s--j3hXhzatmlSPvPdV13rPjK411yQtBs+11ziOQQe4j7NPFI-Tztw2XJCSCWL3hI7zzqWGOYHEj9MBJI4HWsPzw4ulth3Xile+Ww0v-Lo9T2yOO08nzw23DI991NpuPy+nzsbPgFbnzvtOls-HPcPXWqUj14KPis-cwSN2S6+09kf2bId69-KPds8KjzZPKae2T1UWIwpXTnPXUO3XTyb2AC7GQxFmLhILtu7PTze+ZxiD3zdbtz83EQ+-NoadEKavTukOb05P950G7o7wtpY2Qc8Bz-LPfE6Z20HPNjffTrtPPy7ELmHPoA7f9v8uwM6QzjbaXialDxpWQW5dek7aN9c-9sIWfvewRqCvgG5grv+33jZ0LqIW9C-pJ7430K+wztOPnHaPu1x2CM6yrrkmuVfDjpnOfHdiLCcc1LNkvcrU8haQDBWuGPY7Fz-WmM+j6rD3x1OJ93D3U1rJ9t6bxTooDcA3+M81JqA26fe4ZxRvUXQgblRuHKcMb6eL2fcIN4xupE4zIhTPJa6kDxrqVM6FWb17f3pgZw8GlU4kDlVPGg4ol1Euug+E995vZzsMTxg2nc-Mzl3Oha7dzyau3BfDJ4kv8S-sZ9zPnM9RClUsza7I1rjBRDco18Q3zfYdTzxu4Pzcbon1XU4jrkcniPrfl8TSGbZK+5P2s4lT9+LOARfZt1dbffd3sfZPwRb5LpHPNqYAkkiH9S+qZ2GD5dczLzrPUo9vzxJv7ud89jB3ubonVTyX4G+oWXD79dXw+kVhzrJaprkvvG6jnI-nrW-ayn1Pgm6Cby-mms4wu1w3RI8jbmWHGs9FosKLMk6KJh+b4Jfd11pvnI6dLkVGUFeUhkQv3S6+p1zSdUaejn0u3QuyTnicmBdPz5e3S64XN2ZuX86z1eO209bH9rLWJ-eOzg5u+teUV45vBkNqjy7Pi0f2b-o3T68PT7svN-bs8z9LT04ubm5Orm8vTm8v7a+A6n7O+Nr+z3RP97ZWNrm6jW8a+jY3ylfBz0DvoN1+b3q7vy6o638uXvf-TtpWHjeRz47aGKfgz9BGVC6hj-FPB5ehbv73xC8L201nwW5Qb9MWkK8iF2gvkY8QDnFvFi7xb1kmCW8yrtYviW6wDhH3wq-zjnYv1krZzoquFx05z7einVaRN1lu31YFzxUmOG7ZTn9WOU9Qb8XOWA5eLtOyea4ENWXOTxcblucGzE5HOgQP9i9irq63ZM4kb+EvGTfNzoIDpU-E7mB59c6Q4mEuQI8gTO63tW6Eb1VO1G8ebDRvNA60bwZuh5aMJl0zFfZOtvEurM4sTvxvP5fk98xvvxYtT38XXW5n89U23U-51yiPA24ZL3U3I84w-WiPPCrZLuPORZv2BptOwmZLzk03kJbC94UulI-4jgpuYvdZtl+yRI7TOxIOE2SQmD03ku9E-cPEk8+XLd+X9Xuo44tPCmfolti3G89ehWW2Gm+d1hW2ws+nb5W2zS9Vti0uM8WRL-vPNFLHOxBW2g4D1o8mZs4fLhuKHS9nb7pv529wVxdvg9ag7yhzAy42srOuB4pzr0MunbbXb7JvVIz3zu1HYy8QzBGm1g6Rpu-zJm9mpHYPA7bLCuJubuZiTwtvxzf-5iv2fJcH93Ym5Q7nT9-Pio-gL4UHv86nd5AuZ3Ym9uMLN040Vv8ni9beG0d2go1ALydaT66+7xb3qo-NF3lSOo6CDCu3YC6X9kLrIQ7HLw5uHoqh71KXq0YwLkY2d-bW9jA19-by+gDbFo7JDkDLQm8ZC8gudy-eY6guR0aZZ67TMnLgt4nuVn3PLg5mqQ9Qt9guro8yVm6PBWfZDj5u8lZWioDvWQ5A77nuzvbShzI2bg+fJgjvzo7hzxDuEc+Q7weX0U7BbxFvQhYYtslObW8btmFvEc96VtQvrY3gr2FvNe6VD8juCxa+N0DGMK7Rj4wuMY6kt6DHsY8dB3GOet3xj1B3TQ4VXG3vrzStDhND5CVtD77kEHomq4X9vC6Yrgh2I0xYrv5vRi4z0vGW3K59D9PIXcOodrmPAw6npmIulG49fBsOIw6bDth3Ui-lfApLDs3jDtHdeHZgqkibUw65l22ZrEbt4KTGaJpkxkLs5MbzDtuMCw-qMnSuVMbuct3vdM0ZrxR3s0KorssGNHuVlk2PSNfBuNeDJX2JO-THRSdXZuPTCVcWSgx2OK+cbWdmC1JSRlyvgi-dj4Yu3HtpVryuRw58rkvbwfZwztKu8M5WLuVW4nezjhJ3c44jjiKv2O-XY6Ku1O7KbOKu2Y9FVma2kq+5znuPV4wFOthP94Ly5kTvOM-ZT77XEDLYZ8ynpO-Ji4VuTc4qItOWI1b65iVvXc6VzvYvqTfXD2k3NO7Fr7TvzO907kAmuuc5ru64jO7JSkzuCyK-DwOXP65vfKCO9M50TgzO9E81r+bvta-G58G29G+dz3uWAB6Nr93OoW+87iwPfO+19y1OKS48Jmn7qS5NimCH-W-w0+kv3A7hRi5wIJe8DmPOSbckofwOK1VGzyOK5QUYj0Nu0u9ybyIOaiYEjwpucu6995034QbKbpIOiu4yZ5Uv6u6VLkrvX5oiD71KRbZWpxOKZNI0jgCuoRYrPUoPm8-6JvSOmm+NL4buTqc67kyOoFeTN3Vv-ZptL3Vs-ON0UkfOPYbRLtW3LYc6DsbuLFPXMhdudIbm7oXuRBqBp34rg4cP+iev8q5Ld9buxRdpt9ZmYy4ij8yXOza9tmKO4bLij1Mvpm9cfDMunJbzbsTWEm-Sj3Mvbu-TT+7ucp3KizMXnu4uDveu4n0rL2hvp-bXT2f3tm4bL7o2b272bhQIM0Y7LgrXH2-R70qX2o9WYzqP+y+6jxHv-Pb3TgaP4U7w7jofitbNBzAv4Q6mjlLHJJLbe-Hv-0qXL0Rdjo41plaOnJjWj3xWKh4oLvEO9y4ZZkM0ae5gtunuGC57ijbcme869y+2kY8dF9e3OC7vLv9uFjYA7rAf+e9ebx3Xl25It98ufm9EL2DuL7dhz8iupC7+j2Xu5TdvRpi3gK9Qz4Fucc5NrtXv8O-+bz+Xk7ow73BGsO8Qr-XuPjdelwsWmG6wzy33Te61DiB3K7twr-wu2iXNDqwvDzSIrgNmLQ8Jjsivf09Jjl3vKi+U7Dwvq8q8LvB3NO2jZnTs3Q6u9y5WE2YdjmjHQi-uVyPvIi+5jpy3Y+8HZ4SvI9MT7gzHvLdT71em-Lf+VhMPArfWjrcvzjYEdgt9QVeUr8FWS+7sLsvuI+KPuyvun1hkd+R7Xe7UxisPOpqNj9yv2++U7uEtdMaz4l3rp+8NHgfu5M8bw8VzXK9JVy0eRi5djsYu3Y-ZHh0fZ+88r-rKF+-sd3yvB0LpHlBmXHfwzhjvvS6Y70Kud+7Jb7YuKW92LwhmYq+P7+DNT+4RLk4vxVe2ylKuV+-9H-FvAx9WL4MeMIByr4cc848WZ8jPzfPSd8V2nw45Qg779VZTJJp63spGxZ+Mm4-g52seKnfP-Xp785TtV1qu6nY6xuqjLBPRN7quNndadvquvVaF+wav8-PHj0HXePXGxrnsKOcSAY2u4S3njoRPUDK3j2vzNq-h+5jnlq9Y51av5x9ieHeOlncOey-b+Lv2r4+OIALOriRSzscD8C7Gr45N7G+Oy1Z-lQKjK1dteXgyn49ergIn61ber6lmfq7EBNn7v4-BN18f0h7+r+Nw+fvtdQvGq64dBkDQIE+HriGvzUZgTvxR4cZbrpt30XblseWnBLyqTsF3p64gBtVwEXdQT-GvpBlxr-BOMJ7sOQmuXCJRHnGPTXqt+2Lnce0sAjLnVUJsAsWraa9cE9uUVUPTQyifWE5fC-S8Sfbxi0TvuE+f7sHX4y8Zdz-u4S9XBmjnf+4ACzOWenYbFUAKwB6yp3l2pG8UzsYXhxaIb-TuVE7momROyG+JTuweVNo1TjWu7c+MznVPHc7Mzt3WLM7c7oxuCS9MbrxVbA5oCy2uHE4qD2YjDXbKMzp3IlVNduxvzXd25y13f81-uL2ugUJ9rvYjD6-9r2KBA65nl7wmnU8dTnfrnXbO7458Lu6vInIffUB6zjQKS-YhDnC4U64rbmcQDArUl3yPDUeXzsYP-CHIV-Mfmu8Cjrz8R08FL9YnN28pDtU2zvkBrqSpga8HHsoqQJ7xrtevEE6BdmGuQXegniZPK3bgn20WuV0Qn7BPiY8E+1Cfuk4an5Cfak4GT7Cfqp-MweAGVNanrjqetjymT+nmYJ8Z5pevO3bHexZPBp7c6br3d27yjwwU1c35517vge4Pr0YCj67AL--HaLY39vc7G5zeMxnwPjL4Bjuv3FcEBiRG-XoeT042OhcZ9sg2Lc5JT592Nte-x7aOEG6xThDKle8BT8+SwG4khMVuKPdBMu42xapV7-BGYU9CBlHvz2-xMkjuJITQbuwGAPaHq192vS9BniGeHFoOLRFPZJ8a14seG+YCBuGeEPe619ZvthplQxhusW+t7oBrWG7YzjluQ-KANnnGsTdFzuRuJzqmeeSfdln+nsX2Lgp+LyvmRa-Eb8Ae+J4lrv-ulM8vzBme5a6-7m0iWZ7bs+06Jfb1bvRm3B5wHgIeX3V0D01udJ+evPSeRG6MntV2tO-NrsxvKB4czsq9-O7cz9zukyeN9lMmNPe8z9fnt2-WB4LvOS4U50OvrfY8bjU3edbyn2kcuwM87xoW2247b2P2MFriJmrOeoyJOLgJ25IjTl53-Dejr0KeyzJzLotvkm5Lb5f3U0-Sbu7vMm-S7zbuhS7EH732HuL38KAWB2+-DbQ2LdaZtv4UY2+Tb5QfNI5rTypnM2-MNlrujS4EH-L3PB61rj8ia-f8YrwfHGfVowUW5ieGDzjXmsCI+kZvLUaiHh2fHgIKns6OuvY3rw9uVp-3b64OlzZWbzPXl0+z1wmeah68u-PX5-cL1gHvmy4xI-euQjbm9j6f7s7PNtIbMe+PTuEOG9dezvHv3s9tB9nuN7cUkm4fHm6fLwDujvdD9iHrXh9mznY24R4QbwnPJC7-TmXvbGdBHj46Fe+BHiFuX56TVSqH35+hnmDOJQ4gD9Xu-h7-nsjvER8vdt6XQfbzB6ju-jdwzgMf1+5h9xjvsx-h9zLG8q4Up5cP-2dEhM8KqM+f1mjPldLoznUzSA947jsf2wcZTl7WhO4AN1ifH+7E7jieeM6p9-lvK2MEzj-Zpc81b+6flU6Eb1zuVZ+uK6CKA7M-D6DWGW5KruRO5J9gHyN8VW-QisYX36+a11hfHp5UnwW39W9rn4G37O+bn9YXdG4V94nX2F7fogyepx5g0z8WfO+1noicnM9199iLVZ6ENq1PWrI9b33OvW7dr8CGgu4jrzU2GB5eri2ebTba7hGi7qylLjEcN8CS9ynpim6vl0SPgRaHmkkEkirUH4tXam7XJ4weNyeJonNvMh5jr7Mu464TT712Um99dsv3o54KHqtvIEhrblVjSBooh6IfjPtMD8rOyyfbbqrOu2-HavsyPF-8X9P2iRajNhtPcvbLn6ufw2-Ue4r3x8-Gzydu3S6Q80s3Zu6bnjEvGQY7nxtvNNeTL7TWpm-79xZvVk6H9pQuSy6f90DxDs-sh09v724h7s7PCbL+73UXdzbgLzael58GHxBvUe9NF0Yfc6yx7iaPJh+wLs-XcC9mjglnGEqnrL7P+IPvLyue4HSeb5kPe9eA7-+HcB-rCoA6dJOvnyi3wEa4twEfvh8fn-8u7dfl79DunC9hHhCuUO+IbsCuRh+I7ghuaLdgzqbrAF6Bn4bW0O-hjn+fM6bnR5EeSZ5n1X42NOzTHujuMx437wjOsGbDjljuUF8bF-APITcKgteiix-ozlaHCF6QxzGLyZ5Zrlifbi7Yn+4uDO5hnyTvni6KmtgO9rau9LgOZxbGosRPjTr+L8Rm9O9lboEvTc507xEvoB4UJ6QPLVNetjk3gI6QHk+Tvw4enpEv0B-49zAfAlpwpkU3FF4J15RfkI-0b1CPJW41nvYX1Z7db5G37M6OFpT3adZsbyku-M8DzoJO6S7C7tgfGS8i7uWbFkVZLrjUmqfjz+tvmI-Xb0In4H0yzuIfk86tNzueRB4EUyLPGbYhcVOe0-dU4uNufhZLoAiWI19pRwJe9nbK7lNvdMLTz9eatB41hzUvOUbyDhiWC5--lt5vdI8qXkbPRB+dL00vag-UHnvPLS96760v0zeElofPnB4m752H2m4rXzpuml6nz6bvWl78H9pfNJ99L5KfiFdSng-6-I9nr3bvUnvbn7fPxm6jLw8VTJeHX+IeGXYO73Znju+tptIfI68DnteKol66zmJeo5+EVt6fK25yj5afLg4Rb0ofco+kW8f2TMg+7-RWay6qjn7uao52b0myrs5lRN+KE1oAbhu3DFbrLyFneaehZ5bjYWcM8wtGq7akFvkbPHJRnoQWK0avX6Hvxh+x7rAvd-cublzdfzYal5cuSWf8V0nv3KvJ7raOOpdPhkLyDy4uU2nuWWZPLhnu74ctprduf07GlsZMbm9OX7jb7m4-2-9veC+eb-guL57FZq+fa59LLj4fYY7OHqXvfo6Q75+ffp6VZt+eYR6Yp9HSUEZ2u9-2FQ9eN-jfitMV7gbWPavvnr6KDe8+NmIWifwex8S30Y8gxC3usY+1LrGWK3eJHhsc7e72li5zSR8FD-1MKR+j4qWX4ZeT6T3uX9zOVn3u-gWYrpkfWK49D9iuQ+6srsPvKHZBchjGo++1U-QVqHt2WR1CqZcCdmmXUpt0RiO4Tlz1psLLMi4CtrPuUU3KSrIqK5YKLzQhhHZJc5WO1K7KLycOdVJ1HxyaUuxqLtHzU0Lon6WWGJ71Hw2Pmi49jktj8rbQtJh5vN9Vz3zftVLsxlsPDV5tH12ObMb77gJs7HrYrsx37N4tH62PmrdRc1q2vR7mLpfvU45o7qJ30q5pzjknAkdDjklu8V7zH1buQJpXD6Mej+8dXOMfQi7P70J2L++ZbznHLi9v7w+i8uYoX4XOOa42ti8Oni6fY1lebw4nF4g2p9x-7hePRhbZn40fo3L5Xy62BV8Mn96GRV8Eb7XOhZ9kbioj4B6rlzk3ZV+g2hMfxW-Fn1M2VS9kXi5ebO92tUiK7xaQjsYSWuRHHwDPyNcNX2zPNZ9Grc1PqB91n4Q26B-sD61ePV+dTxVLbZ68ZiPP4Uf1NtVKfA9i7zeWUu-JtxPPk18WnlPPA19S74NfVDZTn8+W4g8f6iAWY1+znnPPTwN9Xron-xK4UhNfsg40HkBzQzZpYmrvlI7Sj-4e0QZMNjNumu9zr0wfRbXbz9tPkzeMjlEubB-Vtq0umg5rXloPgPKG78ufRu8B3v+yal5d94bf4oub9ntO7tPnzhzvF85XLzGhlu5Bpibe3yM3zuXkul8jLm1Htu6nXv1fAi4SHmDakh7o8s-Pp14vzgOeo09zbtdf829Dnm7vfgaRn5yKCy-EVosuAF72zm+e-1764yoeCZ8r1yefmltGYm9ePIaHLg82Wh7F5vafuN8vbx7PS7agLzKW4Weylu83cpfLLu-P+o7WXyGeJy7XnrcqYEvGjq0Wce53nmIK5o5VphaPe7dw3qHi1y5lwNYegVZe4invztN2j3YeKO-2H7DfTafVpklNmC4vLlnuiN9-Pb9vq68SV85f7l8uX0+f7h-Pnx6O+C5eHkXup87F7pmO3l5-9vTeWLy+X2fXvo7nu+HOhN7DpkTe9ibE366XkW-hb0Tf4V6Rb0IbJN97o6TekR6N7kSmTe+47M3ulN5wrqB2KlwIr23vCR82V-EejGiJjvpOEMaDZyiuQ2Zor+DO-EojZhivB9MGXP3udeJxHwleXd+a3klXWt64ri1CI+5c37kfo+-c3lCbiZQFHvTHzR9dHkWOJK7FjvjHpK4lHzPvsi5Exwd2il5Vw2LeKpsi7SFXcw7VH1kmNR5ke6vvkrb89vZXkVf9Upvu2GRMrw2WzK7eVwUetHYc3pyubY-6L5hXBi-tHtre2sts39A-xi9D76Q-2t92S2x3vK+9HnremSeQD1fvYF4yrzMe6c5DHnOO6xcyuiMeQ2D8dw-vgB4OLjcPHN5BLj+vD2JTjvQ-Uq-RX6nPM4837y-XQx-MPh7tMp7QX9VX2c4VbvmfsnduI8qvDvqrj477d9IoYf-D-f19wd3y3+ObjxseGsZaxqr4O49R7dqu+O86r0n3+nZ7H3rGfE-ZT-se+-uNd31Xhx55XnE6xx516CcfBV7eh+TP+J7O3n9i5q4XH1NXJneXH03aVq7Wd1H7l48XHjH7tx74u7H69x8UIw6uYfmE5tQjzsc2dy7Hx-N5y2+Obq7Nnu6uAk7UeR6uP7yfHx8fnq7U5qXKjBPopd8exnm+r3+Pdg-yKj53QJ7Knko+ZcUqngaeF65xrxuv6k886fuupp7HrsK74J9anruuhk7c10t2oAcLdtGvEa5Rdnqexp9zdjF2oBrQr0mecXdD80-yKa4S5p9WX8B0tuhPqJ7J7EIir1cIIqE+BO+Zr1E36Gew5+gPtt+lr+-Lua54ny5HpE+mrkYWK+yEniePzeYkTsSffkYknxWusDYEX5QnuG9xT2WuFG+FnmQngj4ld1RuttfgnaaThuelPbRvDcYVnwgfzW+IHy1vJ+c0X4Kn6rJMX9v7dXe3b1bnnE4Grk4-XcYIK93H2NcRyjpeq+94Cm+vbm8WEjyftp68niYDLfetnzfqbV4cXxhCgp6SjvYP-d+yHoXe6CqSbqKfE65HLhNO4p+q960REp4L6AdeUp6w8tKf5mdGT-w+s2+yn3WjVs8LrvZm+l5O7wpPB4+M5o4-AJ4EV2uv0J4Wn3bZ4edgT5uuoz4uPhuu83eRrgt3bj8an9Guuk8wTn4+wD981oeuqp8TP6BORk9NRhT6clE+PiLWh162KVt3ep4yuuZOF8YWT1euCz7Uavt2UtZ2zmuiZm655wb3eo7Hd3ZO9cyTbzPe3ef2nt86QgtcntESu7dMKw5UkQ6E1O5PAEnRA26fn8c0z1AfH3e-r56eQZ-fd-Gfx54T31bJoM7J5f5VIW-ktUWeUgsBn+GfOtbgbh0+-3Yr31Gf2NrBX4V35G5w7v92np5gbi7XqG-inmDOV57lq3+f3AaRTzGfmT5LHjGqMG9gbr5P1z5OzvBu7teJn5gnv9YxgNgnKhZRP6oW0T-Zr9a3MT7FzjGfjt-4b0g3JF5cvYk-CqNAbsk+cl8kbyk-JU-S28VeBZ7upwReRW+Zn0X2xZ-F9v7fJfalng1v0S+7XzEvdU75P3SeLW8szjReyB60XokvNfYR36wOaB5Mn38WzF-cztqz0ydur+gfmB66r9HeAp9xtu2fPIoEHyP3xJ+j9vJe3Z-yXkJuvZ7erX1J8pBHh-2es-Z-H6NOzT5HN8KfLT7Dn60-k06TrhNOH845BWOfFI-jntszE59kH6NfjdbtYU3WvF-EH5OffUk5tjYkZmNznrnevTZesupu2Q-rTvanWu8S7lpvkzYrnxff6-YbXg22pu5aX9yPPS+3XlvvEqadCkUcnioAT4dO-T8p3pMvfbeLroM+zZ+2z4ZePvdGX-bPQxYmXt5mRvbPby8+-882X69vAC7BDxeeC-eXnwDfy0dXnnPepy9Obk9OcWffb89Ofza-bjgvb67OX4+egbbZuw+3Hh-qb6jeN98eXwOTnl6hz5-3Ph4Bb1je3KPY3keX3BZRz7PfBN5BHzjfcc66ViEfd99V71D2NC6nqhEe0W6H3zFvje6gXtFfyi7mFedWvD9nD7fvfD-Kuqw-UncFJzBeaW+oz-IWxSY5z8le+HI6rtt5qV5gvxUm4L84b7lOdt8WWocG6F6fHWn2hM7eLsQGJF4s7i3O1F8b+7hzpM4GF9XPDtfwvpSeZG7pn-xuAJwF9tTP85o1b1Qm0L7hvxVfdM+VXwG25F-VX5U+xTd5PlRecS4Rv8wngW2FPwoTtF61n01fHM51ip1vtXdNrvWejG-Zmk09jZ7TJ9wmMybEvvU+wk9Ij3yfTuaddw0-g2+iDVUuQ1-J6N-h1Da+leneYmZ6jN0AaNiDMaxbEzIVL-CfRd7yzp4esp9bJxyXLueDn1JPI54C9uJeI56R7zXWkl8fzgQa8PrBnq1mLDcyXzK-zuVsN1I6gwmraX1P3Z7F16rOu0fUv9w2w2s8Nxss-4nKXgtegr9LnkK+SzYnz1tem15l3gZnwr9lnyHPu04bn3I3jd41Xk535g9UahdfkLYSj5s+hl8e70GOQRLKHjafWy5OJyf2Nz4Aumf2p543TqRl-u+m9u9eQFuR73BvAG5fX8+v15-QLzeeJh+3n9u35y56vgEmD56uH39vuC8o3+9OIr6v90Jeb-YeHwfW30+H1hjexl6+9m6XdpfAPxa+n5+WvgEe997EK+-evp+w71Dvhd+2vnXuNe9ULjHP5zfWv7HPNr9BblDOeN9WcmTfKO7k3+2z-K8ke6fDpw6JbxBfcV+QX8bennabF9y9iV5Up-2WS49vC9Tkuc+W3nsXVt6YnvwSpoCusWl33ppz6vbelOqjDV4vZO6pi+TuaYsU7iXHML-f2VTvbD-U727fhT9n4yAfRV7BL2k+nIje3t62jc9M75AelA8XP1k-XLoys2zvbc9oN9fe-E4dzggfab-1r4Rv1F6MXlsjuZ6NXuzOFPbZvnWeVTZ5voqfdT4lvkLOQu9tX8Ovwu5x3jgfV5ZZLmLvXV-ZL4neAg6jvoIOfL4Gainful54j8LO+qdqXxE5HaGZtpy-HTZcvpOfYmdeaN02BxaUH9R+dS+flsnf0wblv2rvs18-lgXf687DBhrvkeXF370-C17bz8wf8vbl39QOGl+gV6RfgxocH3zidFMM+nXf5b7qXrkXAn7CvzXfx76c0+uf5s6N3gZuM7-A78hazb4rS9JOKz-NRm3ftxTt38deHd4+W2Gnnd5I3Wdfoo5PzvJOUh82zyU-9j5Cnt13zT4Lb3Ifw7fyHu2+w95jtmdPiy64Fo9fyh4dos9eDk5Avo5Pqr5T3u4m094xG0HvgL9bv34OQN4x799f0pavNuHuYC5-XpZey77zh1Ze3z7R7mZ-SpbA3nZee77nL2Ye955g31ve4N7H3vE5-b61mnEOUN8oLoLeGWYw30zK6C+fbHWh1h70F6hKEtwfh3O-Je+pDrb3Lh-6vsje5jYeboa+d7b571feyg4QXnnuZ77BzrY3pr8-T2a-mN6+HskehQ42vy3mgK6r10FeH94Bjk+-m2tP3iGO9z9iuojur95kLpe-CN6Jzl-ewF6RXs6+0R8-3jEfsK9ML3-ecX3-3vqUtN5Xvpu6zQ8anjTeoZYM3hoatLefVhGX9vJpH+iuLN614pA-rMqt78XvJ+5H7tQ-cF+4ruy3cD74rnkegw8Er-u5Crd3q4q3P4U8th0MRR60mv7yMi+ExULe6D4rZ3Ivc+7Ct-PueZbKm4R7pMdUr0vv1K8uvlIv5m5VPrWP0t5vp2t073GzYxE+eJv8R5vvqxeKytvuR7qK3t1iCwkYa1V-Fl3Vfn1-dHeq3wBng+4wPpPvFD8a35Q-at7Mx2zH++9Z8j0eN2e0P7rewbtcP1MebX9wzTw-sV7h99+-cq8-v39mAj+9lzdiQB7m3o4uEq727JMfyA+dcywwaGegv64u0TcBv+leuG8ZXmKDX++2tg7epc+hv8vbN1NnH+7KLt8Nr9+ixrbl8nB-oB7wfqLGCH8e327eiL-LlmuypV7kDj7fphcUDsCPqH5L+tVOU19ovim-DW6TvvAfEjP9J7VeiB6lNvVfeH51LFtvgV4oH+Hfvc787oR-kd+Fv1He7F5t98PPVj-EvnG2BOMdXtwrEUZdXniU3V-i78P25L-K7qy+dH-t3ziWQP-pt3Xeb+aiIFm2qrBMf+y+LdddNrm2kqvvlzIP5I-Or2x+85+J4hx-Bd6af-e+1I7rzvQfvl-cf5ucgc4l37x+Yzd8f4vF-H-+3hXf+JaV3-gPQn4eOpweIn5cHqYm6L-cHkbuum7eH9te4r9b9y22F88rNkhWXT7ttz0+rd9ePyIex16793fPin4YVwL9yn+Pzn23wDI2z-pe87-CTq-PTb4Dd0tvAF2D3hK-vJfafi4OI9-ULoefOz7e74b35FaqH1dPc9dqH37u674WXpsuVn+ALtsvGv2mXpBvIe62ftqOy7YL379f4Wd-X-c3-16NFjZ+q99avi+va9a7v8Dfdl8g3j9voN8q17xWd4fb3-u3EN4fGbve+HaglGA8wLdFi0LLbn52Ug6OfkO+q4gumC9i805TUh8vLw8vvn6YS28vh7-I3so7AX89FqsLeEoELka+IX6+bue+td95D5+v+Q6n3tZWD96RfmFe-3bWv7F+P54vvqFvv5+vv172iX-AU6Ee-l943uDupbvTptF-dC6BqtNuCJ9xEKZX0R-vRI24hUNFfwaWne6hUpl+SK+Utvb+7C7buzl-O2adSUzeaY76350PiVNdD2Nm+Q9bSq5WJX6kPqV-sD54rrke5X-wP5CbXvOmOjR2JD8srzA+pHo9Qjh3flfFHkLfZK7886lnOCpBVpSveZazD+LerX8S3gKuAf4cmt1SkZV0r2ov9K4EP-LL5Zatv8f7UMlyt31-TY43U8Q+SD+rw53jM7-mSsx6Bi47D6N-1D6UPlkegi8e--7-8VfNllN-hw4Wo7dmFi+gXgw-0x7gX2nOKkeyrpBfC3937tjvIx+jj6bfsH9jHm7yi1O+3pw++9NRXg1iYF55-ow+sV9fv3G5Bf9zH4X+vT8m39Bf-elJXxSfpG7fux7KwOfKxyI-KseiPtZAsySf4jcBEj7rHm3+Gx4-4psfUnRbHouUr9KZdBp3Lfryk7sfcs8ibtp2ij6M12U+unagM4SfgZqnj8aulSEnf98IyHoaP2HWvxEWxhav6BKWr9o-Vx86PjjnxnZ6PhnLlnd2r1Z2WBOqPsQTRj4v3QtXL45MY9avcbCurmY-z9ZEfgxrH44kitY+sd+r-z5INj8aze52W1Y-HsjOvx+XX33e5HD-HgvHMeeOPsHHIed+duGuwJ-GKq4+6p4aTof+yz7br5M-zp7aTif-u6-cGXuv8dTTP6s+mp5c8fM+7j6n--4-ZN-1A0muQT8by-F25tLAEhwSvfq8E07X6E4sAuATvVOP-jlTT-6Zr0he2G6oNFfy65iBviP7EL5AC7E-ZTsZPqP7ohOj-pj2Fc9PfwmqqgNAS61H3sMj+fbGez28sb6sM1qBukDSwGsJdcT7yt31-lJPLXGagcaP7UGwYfloHe5e+94ab5Hv35Pie-Ege+s9Mqbkn19zgF3F8WFtd7E71AVMPH3-IjmJrt5T42pxdrt0BJyeKWFPa4-lTVPqRvFKwvtc9qQ7T26cP4nYiOpjUa-7iXxpLkFnMR+wdcdL4xNwCNilHRp+ge9467xJz6zjFPU-E9p8Q96tHBY9It3a2aFu8RczFvy8fqM3XKeWj9YNSx60n3pX-IN0JU80XpUAJsnhDaM4+-H15-4xn1H-nGfeqeCZ8N-6D12n-tMPK3Kzx8cJ5S0kX-vGfUCek-8HAF4JwsAS8fS4+5PMcn5C0S8ARZ1CaeiFJoz6gsVrPnFres+bPNwgHLJyWnh2fPdu+A4D25FRy2Tl2fHZOUIltT5g93TtjMvM+u1e9-SoGlSOntfXRoyFHgzp5OALtFjVrO7+GoxZz532yeTrDfKAeS59JtaUNyhTo9LR2+r58mr70N361tfvTiek45WFarnxG1lq3eoBb9V-z5Pn1PPooA8GeLd9n15fuw-PvOpDwGlgM+gTgZxRzg+fJoBmDcWgHYN2RnhMAi92u2tpgEMNWgATn9LwGn888F68zxZPpHVYYBL7tLtZnnzaARsAsD2l60EA7Q5QdEmA-J6azCpdrDQPx5bovmboEewDapCZAyZnk5EA8+8udboaXb0AAVkdHheFJ8+F5K12pPjAPEG+9M9kxIfAMu+p9vWoBUpF0L5oD1JvtYPNAB6k9GH7jX2YfoxfbSezF8lZ6sX30nlw-azOMO9SAFw721PAI-PReSO8xT6Ua0EvgQAwcSzOtGdY+n1f3MIAsOukl9gk7ypQEAYwPdmGUn8sUa+NyJAXaTAJu3t8VL6MQ0DTuSzWrO70RUs49AEkum57VdeGn8M67-7ViXgnXUy+tp9N155lwybmUTTNOo5NQs4uLwZ3nALOoQUIMyUZwf3i9gkHDEAiIM5S6pezsfmBXXWGepdPH7Fz0l3pWyZpu0d9Gl6yS0mzvHfDwe8T8934N4livrPnDyOL58L9Ye13dOilfBr2AONOl6SfxyTt37Xpevftiv6qf2M-okA7WCyQClm7Vw2PbiZkcq+Ln91l7fd1fXtPPeZeC-tFl79DzclogXQL+dLVNl7TlzObrOXLq+fd9P24D3x+fuqfAa+I99bh5Ub2uXgRbBr+b5dN94iF233tDnXa+9FMEO5sbzXvhShQGOUK91753n0wjvPDQ++QC85tYQr2uujtfGb+-V04V6jf3nCq-vbf+JckKc5+j2zfqfhF++YL8gvieOzCrvivHLGBVcegG8OxhNvgvHju318sj6-XweARzjHsWT-8CuZbbwQvi9vPkBYN9Vc7lSWPUuhsQXG4i8EQHE31nFhg-D22i4NegE1H1lxkyZRABirc-w7omn59gY9Ch+858nD4KryRAVonDAe5N9Wv50P2B3gbjeWeWJc2H46rwNrgAA4kBBq8eH6w70sbqzfLX2vF8Ob4GL3-BgSAh2cwj99V4Zqkcbt63ZxuMl9lj5Pvzr-mjvTUBUTNU16mPwpGuhDF-qmEMDQGuL183LhDQs4+ENUg7mgMBXgYPeScVoDSP6aAOiblHXaUBDT8DL4WnyELNIAh7mOP9cwEBewsvpfSFJe2CQaG61PUM+hH7d2+pn0lL4+3yCbsKAhz2Ws0WIE+fTYgSE3MO+gV9WJYUf2qXqx-IZmCT8PhaRP0klhKNCr2hu9snLp3ypvtbHDbuWadTyx6AOZ7gYAwZeD3c-BoGs3bPpvXEz+yy85FbxPgqvkBvVgG7n9OjbE2Tnng5-eq+8ac8wHtAIYJi1fRdqJzdm7bLw2LAQglZGua7sFy6sjT6vlWAv5+e3tR76bo1ggUJta0BZ88WQ5rS1ejlC-ee+xV82wGTgPjFoC3aXuh+8MX7H7w4ygN-bYBjydEfyQJT7ARL3Om6X9tt77ibzhbloXf+2pL8gG7kv3f3udfBX+3P8MV68-yG3olffN+o28P76a-zE-tjLZqSM0MvORzQ0-hJVJII+B4Cvr6JQWPAbznP6+Tb9u3jPAPw9kOLROy82wJka7YiMhJgiSk8fDcRZ6RVhbQhBA7le7M9ugErIzTlBVJONyGyMcL6Q6yLcjL-VY8RD9235rpn2bMcjBZ0pyMH5JwgP+gQ9vH7eVF8UAE0X1RAdLPDSelc8sAFIQJwASxfAU+bF8iIGq+15AS+DK9+pIDcIFWNz4vhavFHeVJd2QE1q2kfq+-UW+Ied2B4RdDkflwPH9+S5glH7CD0tnq7rZ68HVM2d6wS3LnE4vJ32uj9IP6JXWJRnqAkVaMg9DQHaFn-CCaArW+3l9OYE1NzLzph-VSejEDed7pr2KZmLbNNeRQdfL6rk1MNkXPbL2jTcpd6Uf27nFYPeXeHH8JibBP1G6ox-HW2SCtm04zt0bXg5HDpuxikUjZtr09AX03b0BFwDfQF6o39hliVRguNDkg3aBAMoVgyAojyYzcuQFFPxIuiU-RhW5rFLJYdpUqfuGArYONT8l151PyDHDKA1yWqTdqkIqgJjnruvBIBA883IxxgMY3rcHOyGbzN+n6tDwW1oOff-O9Q9PaK7NzGfilVGpSXwcn16bALbvnkAgKGaUtLzYws3zRlqaIveoIcS94jzwavus-JKBzxMRv7Bfw7vp1OS0WNUYXs693wOfrlAggufjBiWanP0N0GpfC5+oz52pbXP06ljTBO5+wGNmnbHl1H3ksPcfehX93n4cR1HRpdHSsBbACuC5Vf1XRjZAx8udw9VV4gv0nvqr-YXuk19ivIYgIR6gvfbc+TgMn97ab1Xvi1AwDOPy8Exa9QKTFrBXWdOM4DQA7Cb1v3iUPP+BZ+8P7bEvwG8shXYH24C9ia6QL0pfnxVal+P0sf96W91U3vqHJF27L8CR6svxX-mggkA+um8uv7pLxvGrX3GPuMrhHfre-XtDvy-OA+gr9qv6Yjz8LnqHV5eTo9I36qHye-gULX0OOB9-Q7A7g+-nahO1+cJZ1EZRqVo2DGpIx6-Fd-N4r03Fjun3bh2er85K4Q-wQlHkXeRsTLEEspRWzh-iqPa1+SW8W2auI2XMHHxDLe3CMPfoO-U8Et0uOWWSjtjK4qOwK3hw-RG+astI1IaCk0RsKsKJGAiDyf4yH0p-nIfan+9aEZ+4T9yD7n85BhBTP9Kt4s-xatlofLreZakM34P330Pu4fZpkULss47eHzMPtfresWyTt9+7j8V3kk0jNZG30CIsZYH3eSigPTbKqvkzi4yk0UMg2-agOD-9zwEyAXRPteAyABplNxkbHQyhuEiWaZGTC9yTynbwHfjH-dB+kO8ox79dyPUpzkcLGDuUI-52uXlXoiAoGB1C85wigwOjfHfJJd+QMNQIFfbxhgQDPZABm78VYYA7xPgSWJBRerkDNV7YAPB3n6qco+cnt2Da4wP0HkPLbWKN79Ed53v0pAXMfEW+TICbZ78AOpgdCjKmBOyCXA60wKnPl+-aLuFGl6I5E7xZgSTvQD+fED66ChBx0Aa+5L4Wej9UqrOoCFgU59HCWJTcn1pUo3CbuzTKWBqH9cmbqwKTXnLAmReButSmZKwJolpmvXIOW38dYbEf1zFPmvMyBKmkql7Fr3a7qWvLvOCkcS15qQxNgfy0M2Bg3d7S4tp0b9ju-Wj+nH9Y74xX1Qkrx-NpeLkCGL7OnxCHkcPN0+wn8U8aify-vhEPPOuWd9hrKu21DbHJ-Ode5G5I4HZXxTLjHAgZe3CsxAFBzwkgfE3KSBoI4Wn46f3zLmnAoKBMYCrg5R7xeXiXrEKBFZdzP7x7yrvonvVlazcNMwGzzwbvre3Zoe7Zd+z6dlzWvls3f4OJit8949DyylgOwHKWSqDVn4rLzFpvmA8EehYD2r5bzzfbtlAyc+-d8rk4LD0+8PBvZYeiX9A4jJf2z7ql-TYeu5cbn4Eh2XgXSTI8uBw8cN6ewLw3jQlAjeJX9MN4XD3K-j+3R0GC+93QFL7zPgcJVF8uty8TvbjIMAOrNtYA6bw9WwGwv3IpmAgkmOiL9Bv7Ivw7AcxbNF+O98LQH-zxTFhOAua+UI98X6DQK6AeCvZ+B2hd5v7ot0W-gJAqjusCDYHrrf0xjvONaBsDL9dv6AH1UtlsWUA+KDsX4EcI0gPtaHKkefL9NUK4OwnDr73XwujI9bv7tf3u-qyPO0ebiCYkouZVTZq5vB0MBB8vv5EH0J8iJXXvueKtNX5A-3xDmcuURBYP88pq51BQNIn7cA+zB87EasH1KLuwfbvW6o8tK7SOx4PrI7HH+-B8zv65b30QQaPGN+BP8O+5E-2IPmaPUn+wsdaf71sWtHhG-FxBLo8HEFujycQXQg5DBdW88VbuIJz-HP3T0e7P8bZac-wuvkog+juxh9+f6mHzuvmEgiw+e-dRf4H90PUir5RpB3clA3wy-0fZsmPKaBHfEAkFXXyCQTdfEbezHdloHhjxowY9fY-igpMCsYKTyOASWPXVWEt5yx4852y8FWPC3+UvVkVwUuhtVvb-L3yKR9mx4tVxd-l3Hf-iBl4LLI9Y0z8r7-aZ6Mp9+-6lH2GrsH-Ch4of91nbh-w4vngvfE+jHtRnbrj2QGvuSbAyB8ddx5rjx4At0fFo+Gf8+j68c2T-jn-aeOPVdDx4emWPHg8UPP+3OVr47FNQEAlePU+8N49A3h3jz2QUcgzRoynM3+z1-yZ+i+PD6uCgE7CK7H0WAiafA4+-49e-7hnx+dqZrZf+vx9cz61TxsAeP-bM+M6C-j7NTwfrqmfOf+fgDj7DuayjDm1PXpOVWDSsE+APl+rEAgmuB6sia50p1UykRPKnGWjwacYpDDvpgwA6fKMgMYT6D5R8InTjVumx0D2E4OARdCC8Ain2y2Zyn7PgIETnzXAk+YuMiT41IOEwT9PX6B9Js8L6ggKpPlKnGk+wMCZgFfnwhAV--HrmYADzt54RSggWTfdWuSMD0QH1gKSviw-XWuyEDj36GB2HfuxfC9+-EDHO4kAK87rUBMyeFACzJ4mAIq-rtuZYi9k8iCqKnz6xtSg+1+cwligEl2g4ASp6ZUGAdceAGHcxIjiHXBLBcEM5-rnc2CnvHA0VBl3dDL7SQPlATIA+Je-WdYp4dnR9AeWAJ0+U-QVAFwyTUAULWZlBIkCM8bhl3P+qB-GPW3c8WC5RgMMAYcfSuuLicU0HAT0H-pVg2wuQWtrAGQT0R5vVg1wB0Kx265lAKePh8fSwBnScup5ZnzsAemfL4+HWDEcaNnyGnkWfD7mYydSz6K4IQbqEA0n0XWD7z4zT1JaGsVGIBWuDyd753z8gcUPLe+gUD+57Hr0TAfckHs+QIFdp4Dn0gOu3fGve3-RCgFqFVYAaeVFd2bqCoN4kaWZHjOfR-GCwDwG4UX0PPsDPaFe0dVqRK6f1HAQ6gknO6L9RupiNz3viCnKPBfwDY+a4z3jwdZ3AZ+Uz9FtadQI6KLDPbOqpwCXp6IzwTwU4DJPBVKF0Z70nwHAXPHG7Bg78-z5x8zxnjQ3NVBfcNUVK3AJ3-vcApE+9-8KZ5EiEWwedAul2bwDBZ5-azIvj8AzPBrQNvi4AgM1tmngqsySyDrsH-gJCPsx7JvmUACMZ6XYN4noqnFheb4DYrz0fyw-mMg9NBQO9NtpWuxMzoe-WZBuCYdsF7XwSMndvM9+2EDr34klx9zkJfAHBeMCFgaGz35vmIbO1OFEC865SXwCztLfEJO+yCA24J5zkvppA0smrfEBQHKXzj9npAqLBjyFEiYVNzP4ElVKUBkScE4ECKzMvoX7S2+nr8tP4XXhODhSnbKOzn0gBYeQITnuB-XNOgYpBqYhtSpgCrfdCWIz5UmbKlG9DFNTbW+dyC8P59oJltsJAm0B5H9gr5jt2GJh0HN0Bzw9jQSxPwTvtwQph+98C5s4elz4-p5HBCOrc8-ohaAIyvo8guwKXkDTh6BdxtwUUPHkGRd9d66l30c-uXfMeekz9JgGXr3TAbXfavUdn9YoE5gKTgVoQmuB0z9dCFzuw3ni3bDq+bdt9n6K00Ofr1fQe+vz8ppZHwLRljwQ8F+90cIeqgvyzHu4QxfOG0sWwFCA3bAR4LD5ewYMlr49gLkLl-AvjegCCU9YEv3ftt97NfWB69gEE4vwOAeXIK++U38b75zgLvvolRPxBbh9lwEcrmDjlfA19WBlYxt4rQOZwdr-bIWj+t0fbYL3evvuAkgOh4CDoFELxWZHNgu-uC2CF5Zfq1bfsDfN-+-jc7wGWXnoXj7UIVun-9N8HF82UbkMg--++ACkb7St24DL9gmB4WM9bsE653yQaiLHG+qmcZW4b4PgAXqTYYhrM87sGq10FNo9g9j+Ms83CHGt2r+mjA8-Bys9OH6kQJMDn9AmkBqyCH8G3vwcZpzfOMmrmd735UgJtTssDQW+PmdLV4B5xogfFg+6ugScpb42L3tnjIQvVKTs8F8FHi09vnesHSB0H0oCFRpS1mtOTMNq20QvDah3xaziw+I2+ES8Tb6E4LCnuKg-mwMkDi24YEPNvoMPQL20kNpUFs4AUAZXgwJYDyCOcFihXS7nk3USOMJDlShwkPYgdqAnBKi5MJQHHUBXJsEvTWB5UCW846wLtAdX7KyBhXtBCEG2j4Ia6Arj+UyDrEHuQI1AWwrKOB+ScBUE84N8gUoQjfG8skir7R7z8-rHvKZe3wdmo6e4LrgUmjEZ+Wit24FpALWfvag7uBn5MgR6akMUFpYQjKB1hDzm5B4Ki-k9hBwh+8DwcHz70GvnIvYa+4HUvCEmHyELs2A7puxaDaEHNoPg7k1ArsBb8DU259ANhXjWgmIhi99vl4NoMxzm2gwl+N+94iF370SIeffKtBQRD-0bxkM5OucPU6+k0Dl+64t363mv3ZX+8C9vCHrgNdlvdfPKiIZcsHqBF047nr-Woh+0DvbY-XyOgaeAvSmj-92Ey1CyvAVxnSEBzfM4H76rjHfFwzAYhqxDLoYoP24DmwvLOW3oRrt7lv1wftZg-B+rSC3wHtIKEXqi6Uh+0q9yH5QwNuthOQwYBG7888Hsn17DHrjPYh-JCdA5FQhmQUq7TGB+ICziHcPwUvva3L3O1xD1kHEAJIgfsWGLBFNgZDZY4O+IUEiexeL78qI647y8DvjvbgelyDSbYclxuQao-bx4DBDLTAClwBIWOTIghIpcgKKkEONEOQQ+khqt9pS4UyDaJpobPMmOt8jXqc72lgU0zYChSkdXH5Q7xcfoR-BvOupcQ-Zr7zI-hHfMwePMCTS5qQ2o-gjA7rutiElV4WR367ggrayOFsC9bZWwOivm4PcihtmlSUHcf0dgS7rfpui2c0n6m7w0lr1SbJ+YQ9UF5rd1ZQWzgtmB48UOUG3zka6kfnRIevKClP45X0XXoKggc2OWD6n4SAMkgbh-Iy+Qe9y24uwLiNvp-I9ehn9te6KkMVQUD3W1BK5sHg7VwOuAToQr3BlX4S4F6yXnnkulA82Ez9woHNXyObqlAku2PZcXBJ5ow6Ui3Aq1Bxe8bUHqEP1Ic3fJPmOQDIM5RQKLARaQksBVpDur7lgM9QbBvRYep5dALYrD2Atpc-Me2lB8J7YD72UXHsPVeBUaD14FxUJOjlvAz3ezu8rtJJoJOXvaQwaWaaD9iFgdyuXs+XW-2Avc7l6H4JWnDfAlyO7w97BYNQIrzk4LZqBPX9b3bvL1-9mkQsb+4ZCte5VwVDIY-A3AmEZDT74dQOvPsNA5e+o0DQF7jQLf3gYXVGOVL8h0HKbxHQRKxPEehodHe6oIOAPkTPDBBJWCjv5YYx2VnwfWPcMfY2cafjV8SvpbHEKTod6R70xw3QeqXEtB8NMOsqM-zIPgkg5hBr39ZX4Bhzc3p9-KR2MUEYXJKdT5cm5ENNmFRd6ZaSV3SLiD-XV+D6Ct6b5TUkQUa-fIuJr8IrYw-2KLh+ghLeX6Cx76oMy4PomhVRB7iM+2IJCgecq7XJlymVsXC4iHxaLoVvQn+xW8nHpf0wXppEXPoutiD2w5sj1QweBgx0eTW9435VW0Tfg1vXDBrP8S1I3xg5-n5XfxBuRDAq4pnw-Zrxgnw+VGC-D6rQImmpa5FXO478NVZ2xxYwTuHNuqMmDIH5NEPW3i0Q99+TZCVSa0z1XwQUg3E2Eud3+5dkMZnjynEQ64zZWXYaJ2qQfMg0bqw5C7D6gD2r5phAjL+C28oB5TkNbIaAxNk2AVM5yGIDxXfqBHOymGxDJYrIgMNgfpnc+Be6NKb5w4OpvkcQvcheADBT6kDymIYwQlZBiNtb8E8G2OFuavHpu5k9cbw-4NpLtjvQ5B95DyI4OrxfIcyXBmBCj9f37MwPdXu6nUneIKCSTJkkMKfmB-Ya8-pt+YGhr3eQQkzCghLyCETDUEMSCLQQuChBhs-yFbXzTbkhQgFBj8suu4873BQWrAyFBKsDNB590Jsfn6lEJeWsDOSElz0IoSigpW2aKDEHLio1RQVigvfBxp1cUG0UPV3nZAtBWmKDHQH2wLnbuxQ3cmnFD+P4m70E-v2vWlBymsfYEBRzM3pHDSGmrt8Yh7hR1DgTjLcOBsWlkaYBnwjAdKQnyBQqCxIFIELRISHPDdeCkDbb6WXxlQY7gvShp99VCGpANM-hoQ1O27eDwC4akL7gezeayhEgs4oHp7wNQflrQuBxqDrP480x-ih+vP+KAtMvKEfSB8oUZQvyhdqCAqG3Z0r3pLTJ9uoX8rCEuoM6vhFQssB0X9Fy4xUO9QVPAzKYCVD1y42Ai2-DLHVWSfe9gvI7D2p7idfSNBI+8X2z5f0Z7hPvbyBcMc0yFs9ztIYLg0qhjpDSoFgk2RoeVQx9OHJDfaE3L0+bhB3GqB0jCUgHTn00LpNQ3ah-pCOqErX2DIcaQnqhP9s2LYjUKxftL3EBBcRDP7a-e2HAbHgvRhfX9UiFn31TIYivWahKMcB0HK3HgQSYXSB2SCDoHYbULWocOpSwu2mUcEEPz3JHvOgnUei6DSEHLoMdDpGzVGWDI8zlaboI3dndQh7+LW9HqHPfzoxiwgiIu7393qEcIJnpvzHHNmQo8jdJI-2+VjGHG5+APkaD7+oXB-uzLSH+wz4FR5w0JUrgjQ+H+SNCSoFJY1RoVZYf9B2o9KR6Ux2kqh6-YQ+BiDHEFqO0xVqaPZh2l6Cyf7M-ytHuG-Sdmto8p+40-2sQWslDDBaSMmaH5MJGYcm-TxB3sdvEFJ1B9Huxg3nyPNCpw7XXzzfgL-At+Gv8BMEi-yEwXRg8X+41tzaEVvwcPlW-RMetTYJVaZvyzIYr-WaBuZC+f41ewLISCbIshdyUCV6yCjLCEv+YuOMxDB36SYPj3Hk4CrGScpzf4u+XrSA0Ud3yGcokj4O-zUwU7-DTBUmZ2x6Ur07Ht1jJQivY9qhzDxzKTiDXIcepmCPwEh-3I5v5giauzs9v-71H0qQVX5BzBzw1nMHgnQ3joMfclhsq1JdqH7VWxntXNzBBLCBBJF-xB9MFg4p4gWDh6FTH1LViU1BOh5s8UsF3kIWPkpzR8hKx9UsHsyy-HlM4TfyX1cf47ZYONvl2rbv+xSd+cFGYOoARVPYXBquCV-6wT3VUBLguBOUuCTcG4T1lwY8fTuuCuCGsHZfncAbYAzwBBuDusHfHw1YTtQsXBRCdMXbIr22-gNg8hOeLsUCKJ+XqLu4XO9W7lCpsGU109YTD5RiejwCyfTYRCWwWrQmMaRKsx3Tsr21MrZgmHWO2ZQNZvQMG1qSfS2hx5CQjJHYIIvvITfG+W4sf3ZiLzRvmmwjG+ND9-67qN0OougAyZBAdClF67kIg0iHQrGBh5DCQFW0MBwYBDR4hk-MJT5Lr0oAQVgzbmtAC1PbI6HoAdMJUbmx08ySJOEOacMjgu9aHR4ClyPv3Jgc+-OiBgU9DT5xwNThMgQyPG13csSHhzxxIdbfeQBVOCtKFp1xe5rxQ9NAjODnhJkZ0NvlIQguumV8x05dpX5QSp-V+huz0gE6hn2VYZiw8qepx91WGWsNNYTVPaGu5WCbj56sKtwVYAxwBRrDN4gtYJHrpDXTX6bx9fObFYJzPn1PNf+5x97AEWZGGnoEA0aewHDJk6BAKi1u+wiIBZuDVioV0AbPuBwpLW8QDZUEZwM3xlnAh+B1dt096u4IWVO7go1BKJMTUFoMOIOAqVP3BiODm953-wfrjlA25OoeCH8ZbuznPju7OoBoq8GgHta2WAQBfLBuOBD33aBUNc-sngutBJJ9sL69fwzwesQyi+MeDjz5UN1GASSQiz+GzdOlZDUM95l+fdFOSwDpBwnn0Avm3gyu+HeDHby14NvPunghvBS+DjgGL1Rbwbngtk+hqC2h5mLW9IvoXflmiJsiRBQX0yQf3g5ysBlM2iGUL3YntOQuk+unDX-6DENQvgMAtjh7LsxiEqdznwYo9OthTJ8DOG-nzmIerQn7W6+D1M4M+wXPj+HHVui9DQUGIwN2IcjAzABCrsCgLHELxARwvaOh5xCDsHYwPMDvfgk8hj+CaQF+52tTp2wlqyH+CTZ5aewUoctnJOhti9x2G0QM+IXBLLJeL15gSE0L1dnuCQs-mkJCLezBp2pRr1w8NOsusKmIokPbJp-QzJ+Aw8ojboEOEPsYQstu2BDgvYZp0BBgQQ2y+qFCqSGbuXFLgaICUuA9D4P5UENlLnqAIvO8a9kKGTHw1gWLvFgh2sCJ6G6wMsgVFfVtOcd8N6ETtydAQ7A8lBXoD4r7Avz9AclfR4qgYC0r4rEwDgaGAiZuchD4o7nsMPXnuvQBhzbVgGHLNz1IaPPNZumnDIGEkcNQYYZAGq+ZcC6r7SC3L3tXg9oeIVDnUHd31dQTP-R+ucw9rm6z7yAnpIwmsBJ89M0FT3wvgWPQxRhDYD0n7VQO+btC-GDuzVCfSGzfwRfs8bbsB38CUW5xfRTIeNQ5Xu4FcXzZRkNiIeN-QjuA0DWeEp4ImoWWg5-e01Dk8ETQLmoZmQy7+M0CPD75ELXAYUQuei4vkSiEaALKIaj7F6+9GIqiF0t1UTgy3AheR4CGiHrvQVoa+FU6BTnCPtYucIZXh0gmZ03RCCoI0Bj6IVDfJB+LHDXwHLkMFrtWww-OylMOfbNILf1r--CgmDJ8bwFSZxEXo6TFfBjWtfgFT4JVrtFTFuWSCE7O5cnwc7ia3IOhlbCvsFoQPrYee-IlhNed8YHmBl0XnrFfCBpwtDF41sOIgY2woS+1IDeb4WL3pAefQ3T2ABC3GYsgMCzv-g7HB7jcA16AUPogQLDSghD3E6s6N8LPsLXQyuhJX00s4gixSzs3Q+UurdCwR5S20VBMwQhFB+7DRIErrw-oSpQsVBalCScFoEIVAbIAhAuP9Ct16EkJmMm7NNYB241yIb9rmAIWOQ1+uFWcICGYiz9vjWTHQ2GcRYs7N8JDvpDCUyBQ-CkUFFrw4ITuTIUhrFD2P7MUPZkq6XO7hmqMKUGdrypQSjA0den3CvV5hgL5QYGfeShMpCDKE7E38gZfvf7h6cCncGl7yTAaqQsyhD7ci4HDP1gYYv7d4O39Cu4FXAKgESgwmu+FhDO77kMLR4ZQwjHhdHCoqF7wOTQXPvPHhLhCcla4W2X3qTwl9Oo18Ar5bkJ-ZPRvNRh8YCbN6loITQcy-EOmujCN74ov26oQ4wtnhV+CgyER0JBXoNQ2+epHdMX68W0DvP-A3+2o0sSX4i8JQrlAgvrB2LcJeFc-04wTHeGXh+ZC5eHfsyLfjMHVA+P995OQVbxqISjFOoh1ZDDoGrID5zmy3MhelAcjeGrW2bIU-3NzhnKd2yFQpSTlreHHE+BN89Sacrz3dgOQszBZvkzaES0NgijdbMQOgyDAYFKt3nfjIHJ2hS78ZV6u0LM7kuQ3zhK5DTOHZATD4SWwiPhaT8o+FMXw+wbgA2Ph-nCs+E4wOC4csggVK-D9CYGx0OsbvHQ-3OnpZGuHi3zToZAqUPOKnN7V4Rd0zoVHnbOhFyDCd6fkOUfvwPH8hgg8YxT-vyQhgxAsFBHECNvxGiG5AAWnHeoLfCon5OTALzjtw00BvECi6HvwNkjlm1ND+5pce6FqwwhQfzvKFBwtsh6GwoJwoUYPEnhYS82CGR3zaEUbA+M2BsCAn7EoONgQlwkJ+Ku9bS51rxY-hdwwlBtAiY0ox31u4dvQ+7hTsDHuFei3wCsknU4CsoCJg7unymDkygpXh1u8wy7O2wsfOJQgL8klCuJ5zr3d3qjTbnBf3DBuEZD1RIWPwonBGJCo+h4kMUgZnaQoebXFABFPdwdweowhMBYAjc0j5wLM4cgwqHhqAibP76EKzAfZ-Iwhr8U2aZeX2xEYNHFARSe83iYNwMBDtAXXoeCPd4BGi00IYb1rSq+QX8XKG573SgR8TChhNhDSwGjwI9QePA5b8RBczd4IbxngZxApKhiCh0v5hU0ntjM+cNB0QssN70F2jQXSggr+98N8qGiaUN7ngI4qhEjC1N5lUKoEW5KUgRWaDqqEUCMF7nIw2EmHpCi0EBEJaoQcbBa+uY5fh4cb0TIatfX5eHAiBeHs8LHAZs-PgRAK8BBE-wK6flzwsMhj+8QF7HX3VEZkQhcBNXDNQ6LUMQQSpvbxh-jDCK7bUJg4YGzJxKE6DHC5uJRO-h0uGhOUfldLZfjToruQgpcBPhdrv7UIJhQbdQ7dBDP8kmG2Y33QX6HdJhb1Dj0EfULnNngvOIuiPYEi7dFySLjgvZLeFB9wlZSVxEQZLHSUeYW9nuI590jYjXZaLexoQ30EWvzqYQoghH+T99lEGiy2qLsWHdRBdRdUxGX+UaLvqPfLevTDWi61hziQR0XULkUyU7Zj7LjKtrIfamhu6CpmGLMJMdgzQ50eWGDhmE4YKWYR1vLxBBGCxw6OO3uYVLwwJBQVdgkG3Xw3AWGPdb6zOdIkFRVyAHmcwjwRU1tBkGsYNrftpTfdCdZCs+ZUGgYZs5w8wRVC9LBESd0vDlrQ7t+iD97BGNawqQRrjWYhYhMTaG1IMFVouLBXywICIlYAwOvfHbQzohDtDIS6BCOhLnWGOABDgjgS5XMNhgcMg1chcECpgrMXXjAhgA90BqMCEhHowNxAfuQrLhWEC1Z7pCKT4cavLIRPF8iYEUgNoHg+-MmBJfCJL7+T1C7lI-coRMj86YF47xqDjnQpmBcXcImZDWUaEYRDa5BlecvuEKKByDnXQnOcWecehFTqRFgR0ImAh23DEoC7cJQ-nJHQFBfNsMP7WP0NgZpItUudXcXwaYUKq7ioPXNe2kdB+H4UPMgewQ1POewjthFlr27zi6At2G2KDvrjL0LlRvWvAlBo+db+G2wJYodcIslBT-CHuGiEOpwdE-FduNKC-S5xUIDLm8I1fOAlDPmH-sIk-h-wmy+0NMZP6xD1voft3BMuwSlH6E533PzsyFIbhyUc9rzrryZETbfefhqoDo7YGf06fpHvWUhSpCWy74MNCgaxiKsufHDUwFDPyigbDw29eeqClPSIMIr1uqg4ESpHDoe5dDz08l5-QWmrcDBy7w8P8-nXbJARQVCho6tRy2XmF-XZ+6PC5cEaC0unkcvLeGxz9YqHxfyoSp3vTn0G5deCRsMIC8hww+9qVPc9o6BiOH3gqI7KhR0jElYnD1+4SIwpxhGoijFwFQOcIf8-CjetYDZGG6iKy8nhQl7BLzcmv4qMMp4bVAtqRI4Cn4GDfQ+fJWgkThyGdP4FNoLq8l6IhZutaChoF69xRkUZ-JGRDAjOv7gILGgaLw5xh-aCq-5gO0U3reaJahv918K7Gh18YUPJKMRU6DAmHloP03iEw9ph0B8MU6wH2RllEwk5W66DYmE3UO9IXG-Y8RCb8FmHOZTLERbxDJhlYismFxTQGYTirIWO2elr0FA0LedJl-EphoP9OxH6vxCVgwfRSuhLkzX5H0zTEQ2zGNCZ9N8w6-oOYmq0wvSumDsWZGdMOx-suw3H+80h8f4FoX6YT9-En+1WVTxFJv3-pohg8ZhjNCHK5NiLPEYeIvmR9CCUMGCyKdkdY7ZZh8-crxF+xy5oTkQkjBmK88yFukLV-vsw6Gcqgi92ElvzFoTGPWbeUv9ThS-iJlobqBC6h8gic36KCKjka8wp0WL4j0hZviNowfPpFORmvCgOZggJ3dACwzfSlVdKx7m-016IksdAI9VdynaImCaxs3I9TBrWN0j6u-xL3LqBPsk9okHq7ETwoTo-pemuU1gS3rQnyCIg+rZvKUFQaKANx2QGjO4LicXbCpMAcsNB+GE8c2cS3gMwxbiN1+FtbcKCQxwq4jGc3EAEvIlLMfqtLt5y5CKaM2cYc4JEjc5SOVzLprGI0Tsqjh0pCBxxC7Hpgn3+fY9DME3sID-vT2bp2uLCV0TfzRlbjhzSce1mCGtbBZjT-p5gxaukCZf5HzO2aPmFmT46AqwphZh-wJ9FywhWGB8ir9ynj2L-jywi8efLD8hHQtjFYUKw3gB1as61a1-2fHhKw9LB3z1FAJlECywcNYfgUu1JK2Q6SwmuGUKY6wZqAIcp4tDF8sE+I2e5vBkVy5HyCwOUMGE4oZUyhrCkPWTnDlBigEhDuuTvOzywSAnAXBBAipdD3sPX-mrg+4+EKgX2E5PFtYbGIrVhT7UHxGweCA4W1gldWmZ9Ma5vsLQ4UmfDXBGONNWHq4J0oQDw5qRbZ8d24gCN6frQ-JBhFIjcRFUiLfXgF4I36cDCxz5DNw9Ojs8b7O+zxfRggNV8EgxtEUB3aNKWZRZUFehPwpwGIr14KwQ-E0MCm8FPKs34RkHpg0vQAq9MF6oopTXjKbALyrDASF4lAQvFGND3B8oxtQM28L8tz4GEg8UYzSHORur0oSG+bgDQSiFAusmtgQlHBrRDxOEouc2DFk3nj9TmiUV-1WJRaA0-nh0NyTVIko2ukySiIXhF5SheKuA4q6lScsKGtUNZqmrxR1h4F8bOFLcn14cxPEVhobCRc4RcNqimz1X+RRfM4ebvhEwXqsoiohlGdXoEz4JE3F-AV7scwDc-qeCJMbmbWV-SxJZSTbXvnNOq+pfCRvxEV-zHMj2UQ9cNVuIVNx8HJg3rkTT1ac4aXIxAyD1CTPEO9cmagZ0hGrYqCI1H6dTz4Xp1uuGM0hDOj3wRgqs3xt-gsFQEAv-0CsaClc+kafeAhUcZ0PgqyZUa56uwKIzrypHhRt9RA2FQIikKtt6XFEIADpKYIIA-Km-AL8qfbClSoHwNc+O0FbQqhHB0lHeT3rkEUA72uxKZTCpXFw88tSVSwqzmAJSrE4CqZIwVIfQo+UBbBzT297Hew6C+mhUfMQrWzYwtYsepACTQ+45VbDaaJKo950cqi4UgKqLByEqolFwKqip1JcwE-omqorseNMCm8haqOlUY86NVRF4Dn3A7wTu6j3YZ9w6JZn3CGgVstvUgf8INqjB8HDIFGxDaowZGXMBA6g2qIxqDaogMiDqiWB5TQACEtEILHINqjehF+qKadppCQ0C9gobVEskL9UbKo6IQAeQ1VEeqLpUUjYG1ADYQHpEwIDBwcOIrtQ86RHn4VICTEeY8ZNR5wgkrAM4GVik9QAY8Y5BlHpTX1N4A29fm4a9AIYATPFyaM94CVAGbQovbGIETlJR3aAqzPM+ajVqOMMGEw7RmErpyhRJMA7UT1gCZ+lHcYPhVqNVIMYYBwYrRA5ZYZ2hbUWWPKusrxD5oHfcHg8FYVSE+CghAWG2sGlHu73NdUYhkEPASlVMQEOItfgZjQdID4UGCtOBQDoqvZ80oCWkELQK-AJhaOTtjf5YZlMgTwyHgGh4QXyYuBCM3k+aF9WN6i9Vbe6FMunDLN9RvL8QfJ7qPwgAeouOU9FhFuDyuDPUU5AC9RGHwr1HUqCgCI+ow5Qz6jqXLcv2XUe+osI+uTspuymFVdfjlvSPCAGjKEFWQEPUV+YUDRA9BwNHOgCrALoYdCAglhYNFy81xpAho6DEmiDeEawoH4RvVhcI+DM0NEFX-09+jf-bpcgqAcNHHwIYgHFAYhUx6iSCCnqKBAhBoveAl6iDYAUaLMyHBopxMCy17nJHUNmweP8ZjRX6jDqG3wFcwCgJLjRxfdTWBAaJbWqbYJjAYGjhNEkaI+eNBotlQlGidQZXLBo0aWHB6+iwFFNEFvnXUfX3D3uf0puNGuEO0gMBonTRAbghNELKhE0aRolVCEmiJqhSaJTZDJouvupjZUNG3qPQ0YFo+182GiNNGOsC00cuCEDRumiiNH6aIMgKJoqDR4mjolpe5D80X3wALRMSRmE4BsOC0Z+omzR9SRstGP+Qc0ZFo-dRFCA+NF26AE0exAdzR8zxPNGGaJS0diGB7QOzCTxCsWlguqnQeZO8yBV1Es2GIUYDwKZSmQsUw52yTxxAeVDgeQtZdqoGvheYRAQRyeyLkQQ7MChHUQR4TtRo2DVNFeAFUeJEFQlurajL6CzaOe8OT8esIGaj1Fz5QABUcQySGY3u9wcpoaIN4TNwfVRLGYCvoWKxiIq8gaRkLyQaFGlwJY0U8cQNmfJwM3Qt5U6sKPlKqw4+UP-yT5T3SA-TXWq2x9sKSysIhQCIQUM+KVtiJ77gAQoCYcWhobeUcu5l72OSPjbSoR73DAcZ84NKnm2wipOjUwf2HD-2HxmVgnVhHgDpFGGKNkUSQvWrBKCcH2HS4OPmFoovuuOiiZFGb-36nr4AsnRuYRnb5r8MaESdIiHs7gIdZp9tRLoYHAsuhZnFNuFuX2TWkrfSUBpM0AwF7mSDAaIA9+h+-k+579uwKvmUyKrUwPCTXpv+wmkbM-KECvuCRz6nTw0vCGQyyh9cCSWoL5BiGoedCrWQ0jsJEc+17geyItq+9q1BypCqlk-jWSPnh0DD8gENlRfKkYI8wq4XhRR5AYlaGqQwl4y9ujBO5imRRUV1wF3RkVQDp7u6IdWg7opG4uKi1Tz4qJOBL7ouvIa0j+jyNlVoZjCUXbwrZViJhPdgj0eZgHFaaUDZyrm6JFKoYtdXROw1-dF26MD0Z7okloi5UcKrJ6POwI2tEaOppC89EZ6NrGG5aIbRPWjg6BkqN-KljmEvRvW1c9HblXz0cifH6A75U5fCflQV8AyotyeJQD6o4sb2qKLOtRhOSujyOETADkWqWo8iqrgpm9F8ZGGjjudN82ZujJ9EXPQpKAGFWfRHuR2LrOrTgesgos4SVuiYVrNVTsUdgMOBBU+jhhoitXYFE21ZC6o+iguF39HT8D5ddfRuaQCLr2DF0QX2fD9ITbVU9Hf6SpInf4MQ4wXgdKpqehm9kbrUs69lVS1qH6KAYOW1btuWTp79GtpDL0QvovII+VUemg1VX-0SWdAs6xJxLNzbnRQuvFVQKqqWiDdFKcXCqrgY4WBkq1Wo44BCYCGSI1-R2VVCDFwGKyGpxDJDGjt5PLogGII4G4EbuOB-pP1p4iJDmG1VLAxQ8kaDGX6MIuvZ7VPekvEaDGP6ObbDwYMdOOX19locGNPGK1HSIBaZMWea6fWT6BCteCqhpDUWZSUjmXkc6D7RrqBO8o-aK1iEmozNRfeAKta0MIOkfQwjeBZz89+GZz3SqowpXeB8ojHn4M4GefphbLYCKoj40G88PekSto6kikVCOGKB9y-mt70XkkxIRPAagkL3PmvIk5Rcuc6Tz5BU6gcDkZKINyiYQHOXF8MccontSpyiGQKwEkaVqX4FmQ5bQvDG3KN1Ep-PPwx0RiAjG2w1suPEYnZR12UUjGwgLSMT-Ij+E4BQPsReFAu6h0dW7eg24cjF5Y396PkYtQgNQCPPzYLG2sLDNY+YrKxWViJty+2tUY5d0tRjwjGpGKG-tnLdCaWtstlwvDQ7kgAseIx3814JrJGL2ARBXSPRQJ0QjFs0m8McI8XK6hY0PeYJGNUOlMYxYxhJtxtwsVipeAQzfzKJRiSkGEyyEbuNuWuCarxo-KXGm26K8oj7KLlwOjH3lV6SGq8IoxaHRtugp1XKMb5sSoxCYs-6qEyLuAY3AfVRtKj-r6gKhmURifb3hb5F1gChGNVQXUYlG+tvDNxRNGJeUes6Fy47Ri9sGjENDoX0xGoxx2dPAbgzQ4vukY0qSmRiR5yAQILqKCYhYxEJiRbr9IOhMc8olyYEWU3lGHag+UZ9CSd6xbxflHelX20QI1H5R0BCgoygqI-UVJg+bB3bxztEzqI6jFdohwCv8dbtF8DHu0TZQhfwbTQG-7vV2AZJew3Ixnv9WfoPOx2PkDormwIOihD7WhwUzBDo1yMZpQNwCqGIKIaF7TYRsTUmIHqX350a41N-qwX1bTb2fQIxBxDHiB39ke+G4EzWNK0A0cBcA1GOamukQGj41DVaZNti766UNMUQD4a5IcuiZFYYiLo2oaY5z2ihj3r6K6L36oy2Ida5cCPg7SLhoIZbACdaSFV59HoGLMqiiNL+WD61G75PrR7atO1V9axlVLlp0GJAuKO1T2eUmI87bSLh1+OzoniBJPFmDE5mIwpG5IX9aKZi9DGE9zb3jGg-rB1G0xDH84QrAfgI3Hh1StcOG-tWtEU-taQu3PD9ArXKPBMTCA5YhjojYVHTfxVcASY1FUixi6pDDmPd2nsdcPa0ZD3u6omLqBhkDHUCix0wM4HWF2Ub0YrqBiawojHYmIU7gMUaMq5N1nRGl6IHMeAwokxv8i1Xi7mLS2DiYi40AJ01zFzGInMdKqKcxPHALzHAqCvMfD0G8xB5isqiL7RsOqcYt8xjyVrzH7mN8whidcb6JcFtjFHmIW-jfVbrSmCo-SEedWyOu2gk4m0pjxmSXdQJNsvcWVoHs8RzHINn2OpwIkKWS5iYAFM6jF6hrdYIoJ6RgWihOj-CGt1ZYxPUCaDrOFxnqBuYvIxW5jmOEF1HfMWzMT8xwFjpQwe3TMyJeYgCxH5igLG7IhE6hxYiaoXFiHaRx5HBgQ4bacxKUIMRTpGNmrvKsOHomvR6jjUIiZGHeY7zave0M4CE3XvMY4wpHOEpA6oEoINgsWTtXsxvojo0bSmLD3ESYqwGyUt87rrmKMsQBzEyxfRj7REcqB0snUUUSxJwNxLGc8JgPvOYvsxi5inSjXVEaKKhY2S8qy00jHMWKSQRBA+sIRFi6LF1hjohkw1IhqqBtxeoquCiMdJY1Vosli2IhPNE16F6RIm69xj-zEczhYsbxY9zMtxYBLHrUPe6upY6gxEuhUrFVjRoCF3gvuRPxD766Hh3+MYsfOleJvC235m8JuEu+EXg6G3UDCg8IPYDldgspMdjZ1ciO7Hw6NojCHIcCNByF0zE3Mc+YpNUmi8sTGAWNQfl+YvEx+ixHzH8Z2ssVNRf3hbYkjaBkmMuMXCYnK4CJi6+yllFpMVp0Ud6nSlqy6MmOn6iO9SRqwZ1Z3q5aI5Mc0QrkxVmiTtF9oPFMhu9OA0kOj6zqamMaELB-XOR1fDySFhFSLOrzonrhAuijTGskMjFCF9VvhmkxDIEWmONMcCgqyRLt5bTHL8IQbg6Y7bGCf8WlGgyUcwW6MN0x+V9C75wXBw4dpY6nSxy9PpEUqNsyp2Y2Ze430AyGNWLBMWeYocxlFiDGEcFTcsQZYkVgs1jNbQjWIiMa-bUG6vVCPLHDWJMsTMYuMhrMjKbEKcJPkfRYumxDRidzHcWMysZNYtix3i0CrHHmN3YDTYsIxdNjITG2WIfOG7cQKxiIDS+Tw3SAWEzY+Yyp5iupFbmNfMWKoDKx8ti3wGl8h-MQjdIi8Qli5bFUPzi4f+EECx5ljIDHeS1FsZBYtD20CDixayCOIwYj-Z++TWjZeEM51Jbq+I8luxzDcLHdGLRMbcox+6kejtbEm2KCsYb-Vxh6L5hX6bf2QQYsrKmR0Yj1qG0yPSJNOg0XBcYi50H7UMAwXeNCxorU0PJqtTX1sYqSQ7+LPCpv5MyKCjC+NGRoGdiS7HuTUcaOnYsuxldiNmjZ2Nu3Cugx++Qr8uZGEO2s3m4Y8WxatjLvqGqSeaDV6DXhY6w5PAFlCU6mKYuxYIdUyqInoM+oZ+fPq0gxjYMEpdU7xin3LV++jsp2aTMNpodKPeg+uLkqmERI36aCVNU1+Qj0tZGX+RzDo2zPWRFfcDZGFh0nEWj-acR1UhM7FV2Kzse6-c2R3TC5py4YnmMZOYn0SDaZO7Ek7G7sVZUZKIaCAhESEbAwtJK0TGcHuFeY5ltEjmgrMFSaV2ob1hVNHePqKPYRBd6COxG0H3EQRUwyGhq9iTJoCXDI6JvYmxG5r9ItFjaLYPnvY8vuKTZmmFVFwdflOIp1+7E1S7Hn2MZaO1NZUxT9gEOx32Ilsaqgpyy77xhDyv2IoGMbYlOqCVjSD4GYxHsdWIgq2AdJEprGcmKbBbkMBxvnMIHFUH3bETJXZWRsDiIaGFEJfQef4ezkSDj4kFdpk1kXIg5UeriVVR7foM4PofY+1+6ND22aY0OamhfYnRxnk0r7F6ILkgT0wtDBfTDR7qE0J-AXFNZ5ibrgRpqobC1lmY4xbw1DjwGG0OI-ePQ48aaUPBlrHytDqxvvUFpo6xweZzkFCIwdNArORK4CXbFKCLdscUQw5hWv8+Bzc2L-mgxY-2xwfVA7Frv1NsUuDWWhV-dtVGVWNYzjSvaZRQ+CYH4muAccerYkaxiyiHoGpfgCsUHYhWxfnDkTEILkssY-heaxWp0N+HTWMTWLk4hixgxwSTGKSLq9mI1Yd6Gqhx+p-KJEal8oz06zJjilFt6jZMViA1h+LEiFgxvAjz4WCIldR7Dw+3TcmIrjgYYvkx+lMbtGl+ju0WnjEUxJfgAxjisNe0Vvok-RegkW-7ymM-HsA1JUxWVsm-4KCIesT7iJ6xlVggmaEqJwUhaUEJmzOimGGYjXTMSWYpmamj93rGgKzsvqLAtxenlVkrrzXkQIWHwCbhe3N6Co-jVyQZBjc96kEjHT5t2KlsQtYxuajmAllGCiXHeINY4ixPNjWbEpzR-eg8oy5RIJiIXHVOOlsQeZFD6Sxc4EYo2ORERItb0xEaMQeGgMP8oThcLva5Bj3WRcXWJESulSpxPRjebFIVWzMZqg2AxNy10JJ3LUH0UbBelxvtj6gZIVS4MbxVBi6oap6VopEN5GCZVaHhWdZcloPFDpWpy476xRpiIm4m8ylyOxdbD+4Zi+DGZBGgMQmY6CYLa1wDFSJELMcgsRuhMZiZdarmJH0X2VBdagYIl1oFmJlcRSNR5x661SzGDbh3WhWY1PIeZieDGjPwWkRXAh5xBionnEKuOJUEBdbmoPaRIEB-rUnOgcGHDa6UwgrrYizfssgYryqQRjCrEtmLygY4Qr6RPXE8bG5AI5sfBY1VxqL85zFjmO95HhYxpxX89ZzEp3QzcVBKblxy5jYAGrmNysYJwzERWbjIXH1dRCsYW4-CxZrI2bFebWoscTdTNxPtii3EEWIjwXYwr6YSti0FjmMLzgRW46pxfNjcZGGqFFsUjkTtBH5wjzEjuMpJlSdTMaFHITjHjuObMQiVBm68FxOgEMMETcRZQ1yxKbi0kEa6PXcUazFExLbja3EZAnrcdEQvNxO7iKnF9uJicSW40CxFliz3GMuNxfiK413RFtjgjENOMrcdi4zqhm98S8jDuPRkSeY98Iktj5rGa2OP3rw7UcxbklR3HlgD-rt248-ROejcrELf0iWFpYyGR0AjGbGhEMNhDW47NxVbjgVBPuKxcUboxGRmo0VLEeiNbSEh4ytxhFjEPHXuORcdCHRtxV7i93HIeIHcZ8-dmxFNj83G+RiI8eEYyjxNZ9q3H0eKnMWL1TraW3VlLHcCiSOqh4zFx2biZW7RWLEEe+4zjxzhc2trseISWou4y26ZN0P3EkxmfqMJ4rDQuhd6fztOTiHLpYnsxtojWKyhWOMsee46xy27iVbGIWJY8XUYgjxo7I8PH9uN1uszwgahx7jsPG69xMoeR4-Dx7biuN6Tfxo8Se452sxnitPHJEOPOEZ4-Tx0xjTPGCeKk3qR4hMh8MjL76duLncegwbjxY+1KSY12JL8JZ4jOsoHj41j5XTE8QVKKdxJPVGbo0py9yKu43+ukUD03H6WK5sUNYpFxDHi7PEIyK3ccm4pzxF8UbPEmeNvcS5YorxoAoJERvGPmukn-DeOoe1MvFqeOq8fCdDNWB2N+LGXuKgCOYsKSxGMxL3jpHUv0omXCMawXiGGBdeNisT14kTIfXi8wh62KG8e5Ywyxnnj0TH5eMkRqDNHce2P1zbHweMZ4R540rxrnj+jEIxSW8f0fPjmtW1S3GfuO9sSzYvLx5XjYzCdHRXHvV49k61tj0W6FHS+Md3gynGveCUTYnQLgpICYvJBcyiUchoeL48WtgzWwCLiNPFWWK28ftgrwRIuE537jmN48ZC45Yh0XC+B6gFW+UR27b06XTjJ+ow+N6cXD44FRvxxBnEpfGs0YrQy6xCmjrrHEUXFMjvBLSspziubTnOJxQC9Y8jBb98C6ECDxZ0dqTDMxmZ0AKGvOJAFktw1y+Zj9T1oFnW0vv-w8gG0uj4-AcDB9MWWXDuBx3jcvGseKyqO-o6bB6Rw0zJMXXiPA-tKlxCgwaXGMiOY5unVT7K6BQT0jbdDK+nX6Y1xZE8zLoXHHdeElkZxRCUUrFLBuLIUdx8JsxNdd7nF4PnSqmz4uIx2ejkeCtmM1ERIonhkaXioGGOeLU8bRYlzxN7jgM6VeKMYXS4ubxftj3PFlBFd8cR4hmxmXiovFQyIB8P7407xbniGvHHuN08dTTTbxbvjtvFiXGY8bH4gPxGe1-RGg3WD8el4qw603jMaCiePC8cVYq3xKeis-EEiFk8X54jSxqVQYPGGUNUsd2Y6k6zvjCPEtuOhZK7vDTukh0CVBfeIh8WTYtNxFniojp++KXMfX4+T+AJcZbH2eNzcTp42h0oXjm-Hg+N-cV1sATxZzYVnYBZnwMnBnIrx6fiMwYdeNL8WWeMXhLjDiZFGF3cYeb3cMRy1DrEqrUJjsX4wsdBaCME7HEV20YVt5AuxwB5qR4RMNpHqugyzewr8+6bBiOmYSrLY+R1OETHoIYLGYQ+QKe6S9wZ7rWPRP3izQ+mhTW1v3E0OKfsU32Mfu1K5zxEBsQeuMesY1oPRQ7+bc+QoQftlXN+2piNi4HMI9sZYfcK01niTvFC+PitOE7eTeJMiv95kyO38RTIiwuh-iH0a52KTsaRXMgJWCC8EFI5FUxsvohOQEXjn-QXfzkEYgfRux-vdm7FMb0uVg49fOU+9xAI573XD3DZCEh6hMQ5QicqAoerI4whB-9i7ri6PQXki-Yhm4liCAaHRh3elPGXeQ+jsckw4SIIkcXFlS7Ymdx6NgF9w1YtvY-mWu9jdZHYOLL-Lg41Le7qlHX46x1ZcbA9bZxZDijnELQKtkaG-DFWK4ir4y++xPSCBA5sUY9wlxGFAAayvdcCx6X-irHqiTV-pmAzdDBRxUuAmpOh4CQbnPgJdjjkAwePWXUkyuW+4BD1J6j+OI4wVsw52x3GDdmEUYOfEe8w+bKglDtf7-eKqcee47AJLh9siFZv3DkXNAjBm5Pjo5FLQKF-uE4kWhMK0w-FYBL2LONYnixQti+LG7hxScXZw-nOWSCATFZONeAfBUb5hrYsvgF60OLhp5Y+0mVxj4TGX5RVoEjYC5xVk9mApzN2PinoKLUxqai7fHjL1zgbkMMEW5Ijhh4VwEvoJB4f+4jFIG1E+-3cANag91CpdC5mKTgFXxBC9LQgkZiN3gacK80DzAFnmor0HhGUZTiuhGY7TwoSpIEjt0l8QCNI-dOTwdkPixdAbsfqg5z+2v1-T6mEL4YOcEhmgVwTggbxSK22vPAe4JoSiEkx5XUQMXFLJRw7wTVgaOUI6AXV7NtRXtgHKEOsDWztoQqSgYISbMAQhNgJmMAjtxdwTVZDxrUaUeNoiUClrifgkXnwigRiE7YJ9XgZsE40KW0T5Q44JXOjTgn+4O0EOCEvY8aS9dNpkhJHGHCE8xcVRiaQk-B2+CWKE34JWn1cNFB1kpIBOoiRKc8hcQkghPxCQsqC4J8WAiQkf1ShCbnJHeAsISqlHChK5OtcxVXRA7DKVGan2WEpkA6TKPKi9Yj3aIFUSG4mJE8KjNJCQ4AwccaE1hiiD0MfG4+MBSqJI2TRIWiD2zzOMt+os41tsyzjAySrOOe9u-HVC6ZLsUIDt7h2cdKw1v+gWNJWGHOJcLu3-e6x6pjBkQk+O6sAQwinxBbx6vYi6KR0T7vQikEKhwJY3OIw4QAwz0xc91efEyCKs4d4w5jOT3iqrEveP7kW946pAg0hMfGnaIAEqSUHkxMKYfQmRAhJEIKY-4gwpinFFACMrgWlgyUxw5JEqyRhK05ns4tv+Bzjl1HxhN-jomE1DUGpiKrCk+Mucf1bVmB9oDoiAgEIiJtpAwUB5wMuuHT+VFAVEQZxq41h2fG18Ndvth-TLuSgQpB4vWP0kQyQ7IqBXdkvbPOMUIUiIu3BKhCSXEwIPLCfffAGK3NDSglPMPnUWionFeVQSUAmFyM9segEkuRkJYn9Z6FCvkUwg93hy0NJSbAPzaCdQzSZRED9EsG1WPAkQqwiGSjYSplHZHxbCbM4tgk7YS9eF+hKwXAGE7YUQYSURGfBwHCUUnYgiOvivnoA6MQVOQoxUxk4TVMaqmNaFMKpOcJMOiyfHjaJ1MZ5I55BgNjWpZ9t164XGvdOeiWcffakbCyaIeE0z26-Dw6FQRXa4ZuEzrhu-Cw3G9t3gIf23ONeKydbcHKEJGXt0-PdeM30+0FvhMXATf45tmpGCVf6u2OQCbHIxXhagjxlxlkN-vloI+luwdlteH1EKRYUXeKsJ6TjqrGZOKGRqTIuk4rYSmwkGXkwiWhEvHxfboCfFdhME0Ss43sJ4giZ7SN-2pfMiE2cAOOpP44-PSUAvs4o5wcYT6IkxczVMbOE5MJ84TUwkhOOfIbI-RgwnOj1JH9nWmEVeEty+kg9su4XhOiKt4vfLu8g9Cu4tBn-oVLo1GxcFcOfHU8JRXvd4h-xidDQxFXUOATrqHfMRUdi9-EAHxjERoon6O8YjuomJ2KoCfocc-xicAwomXQXO-nXYj8Ja6DcxHXUJQPqZEsp+bsirWKniNLEWkwkWRFYjbUIveVHsXcFAkSwBEP8SakwL6jJCZrBQiChHFQOJEcTA48ph4jjn0FxZSi3jDQjMONTClR6WvxHEQ0w6FWmlcNY5wqw0cQirDtmRhxRontWXnEXlvc-k1sjHAl+vxYiF5YnaJqyY9oksu0poYP3JQJ9iD6t7NdljfvT-OzeUb9maFwxNZoYHI-DBCDNCMGhyJKCU7YtBmxOjgq7Am3zkVkEs9mnwj-nxDkNHfs8lSX+tysFXzS0ODlpf3DKSEI1sVH1kNrCT0Et526zwvInuhJpLm5Em6xfbpT2LAEgIiWFaIiJQnjDTQhRMGYN9E1q8nwSWZFSsNHCYDomKJwOi6IkEIIYiWatKHRi8itTEGRMlxEyXUXRDvsiKE6QmW4VKFAqJ03Y+hGqGzEjgoPCqJjUiPTGtn30oWpEixRXUN0yHi8PX8ZhXFyJOIUI7GRiJICYxTSgJm1Ds6juxOXhGTHbpKYsTqwISxL1jhwVM6hNXDM5EsBOmidzI2aJpZD5on8yPmYdhg5aJL1DWEGtdXYQRtEjhxHhjzSq1HDxNi44uiqssiUqFtiJOiaUwrFy4NCn0GXwkkcdowwcR6Dip8IsKMMCRwfaexnCDuD7H2Jr7h4lCy6j6JwokTQgDiQZXSdoRldDHFgYPgwRBg5-xacT4siXykziZtqOJokMSXZERsMwwQLI8CJnsjggneyMnibHEx2Rf-j3R5oxNTfqswzmhvo8dImnJTKCdJzL1+i0C+MHVBNQCYJgoCJH4jTmFjv0piZLQ+WRNtDq343MLYwQ7YgJxKQTcYn7L3cdkuE0JBjOdD4lHMOPiUJwgDmFZDJJ4AQNgibfpeVa9kSWVEXWNe8SzEsNhVno1jFzVCItGsojZRytcOiFecId8BUAZXxPmJ37FuRH59rThdqI0wSlglCfEB4QsE56xrqA0dHDz1B4SM9Ijh5nC1tE5iO8CJp9Zqw+wTHlCHBLZCQD-E4Jpi0zgkqhJ5CWiePkJxO0BQn9fApCU9w0wWzwTXXEfBzJFvxqMb4aShSEnIMK2CRQknakXwTRKGFwOYSfM8VUJVEB1QkxeM+mJwkuGWuoTRIIIhNTMTtSaroQiSokSiJIpEeIkqaJ3gRsQlAhKPYQXg5UJciTWEkoLnYSR2AlRJQa0Hnh6hO04aKEtYJKQc6QlOUL4alKEnjRsi0FtFDWF8QPQk6RJg0dZEn0GHkSQ9E8zh1iTc7q2JP40fYk9RJneCnEkXryGHgenSUJmIT6vDjqLpgJOooqICoTgQnmUPMSUEkyxJqpEwkkOiO1CeSEh4JdX9f5IxUXLrIaE+NxToTx3Z7JzpUW+wC0JzL4rQl7WOoiUKo+zhCvguLAmFR9nC6E47RXoT0In87F7fOyYzrR7eJ3Ql4RJ6+N2EgKJcAi7tjimNIiYS7NvcaCAG9yfV2jCcf9WMJ8sSm4ng6MYicrEhFALESgmYL-Faca9wrMJQ6c1P4Mg1ZUvmEzKJhYSqomEuMoBlbEzDhy4U++GAn1ktgAk2cgQEicPbSASQiarQ-6uRv88tFY+I9-p5E3HxQyS+3QCmKWcUKY8ZJ2YDzsB5HBFibzg5UYw4TKIlymJlieOE2KJKyS+JoJhKOdET4pY0KYTLPBqxKAIcpItcJurIt+EdcKFATJEiXWY1MJqYRN1oSQNwxxeU9DeYEV0P6Ea8gs8JhUSYQbFROZ8UaA94A5TdwICnWIVQQAIx8JqkTgBHXJI0icRRLSJs31sxE4xL0iZHIioJecjArRvxIAiWgEnWUX8SMF7UtzV4WBEj2R2gjodbWRL0Ebrwh8h+XM-jE1hO6Cc5E-AJrkSsImcmO+SVdYnpJ3kT4+ojJKr1KugHsJEyTnIpTJKIUYOEmeITpQRwlfxzHCTGEicJ3sByHGVF0ViSikgM2aKTt4AYpK1iRSkiRCjKSxYE8RI99jnPeCGGc9BImSnQuKCJE5cJGkCN+H5lFxSVJE-FJhS9qfEKlHd9tG3O8J6NiHwkqRMKvlckx3BvKS9QKNRMMtreIwJxeRC+lGvWNCcfxg9+JETjSYlEr00EdCbSyJ7YsVUmlC30Eccg1JxzKi1t7uRJqsXWErv+qES3QkmGR+Scakv5JTwDdnB+RKq0cCkokRX7iNnFzHCnKDokxjReUQqIm-PVlibREt1JtgSd-InOKTCQGQFKJ6KS0onqxM-fi1menxjCSPrHvOIMkfpVIBO0XsDYmQUPr4Ql7MqJt4SY0nmKOuSYDwt-OJd9yc5LfydYapWD-ecCCwxG0vy8YX-vaOxXUTY7GuxIw7sf4okeHsSPZop2ItkcdZbekc6TfEa0VzIQezI+A+JyVPEnf70AmjQggIu0cSfZEniLgwSkw56hMr9E4nBTT-sYq-VF0cPQb1j4dGdcLfJCLYrExa4lBZTlkSFlf7yYeEcpo+8TZlhdEkuJV0S+xE3RMKLndEpWOijig+LKONkYT+g16J2lcG4m8H1TsevFGDJJCCA9IGOItkQTQwxB9N87rgkZPYxD78Ido4OJXfLTxP9kQLuKmh9sc9xGL2Mf8fDEhJhO6CF7F+yKXiQHIi8RKzDg5FDZQ3ifXYreJX4TyglsRMMiYvhOOR4Q8vmHcWJsPl+I8+JI9NHD5-iLpiQ8kq9iFLtwH5EzgvASrQ4A27ySBklTOIPgoOkz5J3oTptGcEzNSSKiC1JE6TDCFYWGnSc4tbRJvWjUkmtENlMbs42FJLqT4UmrpKnCWskpWJj1jt0m+pN3ScckjWJ2YTWhEcRJskdSk+no+sTJjCGxMnajeEiSOmaTowFYcPlQa1IxVBq-iiZG4BI38d+kzxhEYi-0mdRMZfgmI4Ih4RIQMlAH29icmI7LWs6S0snawGDUQcrTMRCGSKEHIZIICahk9qJ6GSmFYLRMcyqXIkRsnI9XqFsIMyYSnE7eunDi-wg2nSIBKGSa40KgTyD6A0NzicDQ6g+SsizomPoKxUaxk26q1TD5HGw-x4yaJ2PjJjTCUaFqOM1HkbI9H+2ARUsk+wXSycrQ5-Ra6Sfwl4-wcCTWHIGJcE0AdjeYllSScXWGJr-jRmE8Pxq3jHE92R7191MmNtHFfsWIozJKMTwAl-eU63uZkhx2SQTNmGfhMG3rZkvXev4T94n-hJv1kXIr2xJ8Sr2YS-2TkVTE5jBacjaYk4BOKCSWkh+JwqTnmHU5L3iYLQiVJ9OTAInSpKwvt-E35hjeDwjKtpNWrDKYtJxwCSvknMxJ1SZv41zh9tCinHA-10VDAkrXJ2VjuyFkSOP2Egkn7ECTiFV5PqEWCYQkuYJiYI8ElYJLNyUe3P0xqyB2DH54LxCeQkwxJF1Vdgn1qIbaI2o1kJbcCPdJHpL2noEk5DgwSS01EyJLtMYF4iJJFWiokl+yT4SbqQslxDqh2tHcYVfoLrYGfMaITkoEMhIkSZ3aQEJtcSfckDnz9yYQQXJJAdF8kmwr1DyUeo8PJjV0NEnYGM4mCROCsgN1BdQlJ5OeJgYk2-x969SRH0fkVCVkk7PJ3ITCQm8hODya-PGEJRSShQnRJMcSYiE3Q4CBjIBErSKdyfXk5oe3iSW7C+JK9yeyE7KJeeSuQl2uFzyacEzvJ0ITCkmChLUSRHkmJJA+TQklI8MSSYyEmVEsoT0sm7KhxCZkkqARreSF8nt5LYScvkrUJheT9MTwwKqoThTMpJBoSWAFUcJFUdUks9ROp8ReD1JL+BI0kiPYhvjbQmx6PtCe0kjU+zoS9UnsxIHSUakyLJ3MTCTyxZOzRJakkFJ9QxCFEZugZruGEuZJmboMsFy5WXSbdqHtR8UTpeFepLsTD6kuuwncCzUC7JNxDPsk1mJiUd5WHUQCSMOVkg5JrWT917sCNLCSt-BqJUfV61yvfU7fP5krgyPaSxoANhP7SeFkiAp51i2wnRZO7eACk-0JQKTAwmBRLn0YgUqSqIZ9pTHEKMXSdFEuFJcsS8sk4FIweHgU5iJqsTSsno7xXCWz2cSJ3qdE0nb8OkiSmk03xo4xLWDgULTLFlEz-h6mly6EQfxqyT4EOrJQkdcu5fINEjk1kuAh96T3TEmKItieZ41ERdAjUR6vhKyIe+EsORQqSI5H85LsCRkEwshQtDLNFi5MwflS3beR8qT7cjTxKVSVrw3QRLaS1UnkRypnn5koNheCiwEkhZLOsZ1ojmJEWSBClRZK6UmA1UdJgKSxkniFKtSRvo5LJyYwZCne9EdSVFEshRCpisCkNunyyZ6kzdJ0OiNCkVpO5gQGknWJQaStZohpIzSQ1kwGoCbc98z3pJUfpfw5tuifCQSH8gKTSVuEglJPbck-byRN4idhLJSJcpCeeZcpO8KdnA+qJ84CbkkCpM3iQgEnORoqTlBEkZ0cyTkEyJxdaToHAkr0lyXtA6CJFK91qErxnJcE8k9luLySuCkoRI+SYUU3pJl7FOYn6pN5MUIUuyJaGRRCnlFMIiRIUtGx1RTqJix5JU6EFxeoppCionBNFLLctgUhWJCUT1klFZK2SUgEvdJiOjaCm8w21iQDY2wpNZh7ClFN0cKSVEp-qLhTWUktZPZSZz46qJcds6CkFpO54mD7e2Ja38Wol7yOxHmhk3EebL8wMk15hpkUBkpwu42TJ0HO92GiS4ECEpkCAoSkMBLNTEwEx2xY+TFMozRJZKeoIzbJGOTFonYZIgiU5vDmOq0SDsliyKOyXXEstipiC3Mo6-FdcAiYwh6tr8aMm3ZMviTq-A38ojjzolJbykQQ8uGRBlugi+60Jxitk9EtWOL0SErZ-oOEyQBgyDJb49SWiQlKtNBMwcHJ+NCjHF00MBicTQjmcqqkLIQ09Th6NcY4i0pHIUclhvzRyUhguZhmOTQAnCuVniQjElQ+vsjsMHY5LIkRk8YnJGMTrxFk5JERg8w6Xh5aSjimVpIPiZKko+JURSRJ5YPzcyazki+JdGSaYkpIP-ERBfNmAiSwninGCKciVy3YZGB6S+0nGpPyKfwUwZJFajqXalFMBKf5Eiop8BS+Mj7XFudtAMQUp+SAoSnzZIXSTCk6iJcJSehwIlNWSW0UpKJW6TUSl+pMNFCcko5J-qTdTG5RKgoZ84-Ep0g8GUn6mK1miSU5IOZJSOskcpJzSVSU8kpdUS6fhdZP5SSc7cbybjC+slYjzpfguNIbJ46D+okn+N6iSy-QDJ-6S+SkQZIcmtOUn6As5SMsl7HWDiS+U0OJqeSqEFSlPWyd-fWUpmGSp4lLRLuVgeg3iua0S5Jp8j12WPeEMIop44MoirbElaKpaeQJAW9EdxenkVkaDQs0pT2TfZiXRNeydD-d7J8NDHQmI0KwcTXE+QJrbN3onax0+iQyNOs+Rop48k2cDnKYZXLphbdwe4m6ZL7id9g+dSeFSItjfzDJCBfEc+o3FUMynmOIYdlT-GmhyOS-6bJlP0yUWIpGJ+OToynLxNMyUHInMpIcjLMmTRLHEXzk78J7tcBaGvxPdsWWUj+JFZSdz7uCPcyT+I6d+IdUa34h2N63swEinJiAStym05KMiTUE0ohkTj+glFx3-vn8w6XJqRTiiiQVI7SRwUv+8OSD4L4tkPRcRZkY5Rof4dlza5NgSYmXFC+DvhEqnEbEgGpgkhcJMwShsbm5LQ1Jbk3Kp2CSxlELzwPNsh-c9egz8rbDkEn+CZQk13JUVhaZplwCnyfNI5PuDPjOy5n5OKAIvkphJV+SRXE35MPanfkiqBvCT-PRl5IJpBXkgRM-FSd+BpDhMIVkk0fJtVTJEnp5NlfJnk9qp8+TOqkX5KsST1U24J80AdQnF5KBtqXkpoelCSwKlV5PsSTXkkjUdeS5ql+HGMSRnkjkJTCSVqmyAC6qeAXfPJpIStqk95PXySXk8PqsSSa7RD5M+7vxwjMJSSSb+gT5ItHM1Uypu+UUlQkdVLuqWtUvJJG1S9XjPVLXyTtUuReIoSt8lB5IUMY2TGqp0oTkowpJLmyfKE4-JpiS8Qlg1IDycxUrPJUNS8mB9VO4SY8Eh-J+oTLuIVJJxsbiIIdhrRkMsDcqPsct-ktPG1oS-8nXhjtCfXooApptxKqbcAJ4KT2U8ApOPih0kDlOu0Z2EsopI5TgSmVFIf0VIU0MJuB4U4ARhOhSVlkxcpmBT4SktFJUKa6SNQpyUTNylEFNMPvtomgWmsTFKGUFIn8aR9AsJkuiWz5c+NlHg+k-NJNsScs4vPxSccMMVspXQTu0nZFN-Ht2UyApCESz4DfFK8icOksn0IhT8IliFPFqWOU8ARNqSkCm1FKhSc2rKMJzqSlkmupJXKYik6cJyKT2ikqxPwSWiUzFJExTSs4psMHBvoUvFJflijCl+oOuBsSk0NqpKSddbWXwW4UBQ6wpxBDBQTHlKKiZGvPLuxJTb0nNZLcKQS4zlJuaTuUmW1NfSZpE-wp2kSrMkHFKLKXZknMevlTq0m1BKevn8KVXhHkR1eG7QMrIbcUnXhtkSfjEehPYKZkUuLBHZTHYm81Ndqb2UgWprtSvanCnSHKb7UoEpAsSQSnluKDqdIU3quu8AKIlh1OliYrUxQpK6To6lg6LXKXgOdQpidTvKlU7yqyQeU69JFI0BilhtTDSbKFASJ-jURinRpLJSeMU5rhYRNWuFR5FBIUfuTOp8ft5imlxJwSq-U5UoKxSzkmm1MpKZKHPNJaIj7bF+FKLSbBUoIp28S746hFPTCULk6ypIuSpUkdYg47uZEhtJZcim0nJFNqolPUgrgZoFGYnASKVyQvU3VJrZYwCl8FNXqR8Uk1JwbDN6mjJLFqTvUiWpUBipalTlN4qXHk0Ji0JTMsFLlNSApfUg6hBWT1akblM6KcWU9KJ0kjdylHhJr4UGvOvhWki8SlZd0vSYSUvopnECLymKD0REW0xeUhCRCLalINN8KbbEtfxPWSHYn0NJq4c7EwbJbJTqZG7biAqZTxHkpiYjjv78lJ4qVEAvipgjSRSm5LjFKffEuCpNL8B7pxMIuVppUxGJriDkmGKlKOMc5vfDJhql1on0Oz5jh3UXQ2OeJ3AS6lKURilcHOJrYi7snCOILiblNIuJTtjLSmyYlGoTaUtBxdpSxHYOlI0rk0wv7J9cT8HEn2MIcfeaQ6p7m57Em-RNAwYuI4xxy4jYclxNKfAWGU3e4wO4oynqVI0yVDElSp2mS1KlBBO7DrMwiJKITTkYm6VJMyZofMzJhlSLMkbMPzKXeIrjBqij0gnYNKsqWE4-up-lTSYlTb2ZydWUlmKHmSKJGy-2+SucXM7RvmSZ8rVhINSbQ06me5PsuynvFLyKfzUlBUntShakxZJFqcOU8dJo5TJ0m6jBf8ZOU8Ep-DSvSmhKKmqZFEmEpHP0csbLJOUKYiU3Ap8dTNknSNJ7qWVk-dJORSsSk9FJxKTTvc9JMQcCSmXhMPKVo02uprhSyUnuFJAEU+k+8JnWTmCkFpMnGgtQxkpmL5mSmIVIQbN+Ut9GXsTItSONNGyYzIkCp1ocxqnuNIgqaBIhbJ8GSjlYcyKu-pKUiOJ0pS5onIVPniZjkpzK8cS8MnliNVKdE0nCpTkQpKmZbBkqdIaYipOYRSKlHRO1fiDQ00pj2Tsmm0VJeyfLHDWRW9iFHEhJN4yYognGJJgSUf5qIOqad+tH5pQpTvSn-NJAwd3EpppAZSYclBlKnsd4UAipioQ5KlsRGhyb008eJQ-d57EPUJ0yQeIjSphYjgmlplMXiQTkvSpUzSDKkc0MxicZUwIpplTginmVISkWEUt5hERTiyGRV2b0uTEoVW8cd4x4c5IbKW5Uu5hkvDS0m80Ix4RgHAmJ4qTcGnhIIZyZ-E8XJj+Ef4no3wN-iA-ShpcuTIqlz1NAScrk-aGauS3yIG5NTtqhmFKpMCSXLIdWNrdpUfIHc4LDnuhYhC2xCbkxOpJVS5MC4JIguFbk8RR7ZieGSlX1yGFQY4fJP1SXFF-VIUCFQkvYJ7uSDglA1KbySfklaReNT7qm+5KJqYCEEmpxSSQILw3kjyb5Q+KBCsgn-DK4kTySmA4hhLc8-glo1NkWlIk+RSVVTUDwEhMuCR3kqGxBeSYalcJLPaSnRPapLwSsQm3tJ7XCdUuGEjxpzqn4LgfXiZInWMS1TQkm3VPxqYok+Qc0AdT2m95I3yf3kzRJfhwKqkO5KVCbNUl9pJyYAam3QB3abHEZvJp+SkOmHtMJqb+0p6pXQBtqkSz0GqYAjBGp2HSj2nI1Nt2KjUlbJkyED8mY1KPySYkxRpzUcD2kQ1Lzyce0smuKEp+qmUhIFye+BR-JlNTn8mMqKRwSaEoQKZoSGakiCgHymFaFmpsJx-8mNvw5qXq00aA3NTu7qhZKTJHc0m5pl2i-imPeIBKVvUzhpEIRBYn2jGMel80gdRMyTZamoFKEaRgU8+pzRTY3ZX1KRKYVks5xxWTCCkJQNMqCQUpYm8jTfq7CoLhaTC0jEp5BT8Wk3lP0aQwU58JyDSTGkVhJhypy3G-uUVTBDKvJOCyc7U4zphnSmGn3NN+SY804Qp7DTzUm8gASyTbBYsYQMYXtEH1LRYbIUtApJCjhGlK1OXKSrUsFpqhSIWllIE1qV0UgD+WKT40k+8jAIbMUwwpg7cc6l2NV+QfuE8wph6TrqnHpKZ8WeU3zc7jwL0n1ZKvSSo0yQOLKTLyn11PuZmbUxtB15SYX6Y2JQabsU4QqndSR0I2ZJ3iZDkvZhf4S+6k2VJrSQmLFXhcqSR6kKpOqIY2knH2VZCUikUNO7sOkU05pDkStUmO1JbaUF05TRy9SjOkGdMaljhE4yyMBTApBwFPeaU2afep0tT8j7kRKS6VsfBcpS6TXOnK1Pc6eI06+puU5b6nTBPvqeSk-cplJDNGkbfjTSSn7N+pLO8dEIfOM4gd-U4SJv9SGhEp1J5AVxI6YpkkSDCm6QPAaUGnF+pSxTQ0lXlNqiUnreBpqMjEGk+FLLCfF058pvKlo2m6RNjaVTkrBplQSfKkOZOMifHI-lpUCY6oJcd3f1nd08hp9xTEun8nQyKWeA7VJdDSVclUFLZibwUkMiBRT+ylFvRaIQD0-mJVnTd6llMnfWOV01EYYHTUUYAtNq6bD0+rp8PTRMmI9KWJMj03KpqPT3CqyzQi6exE48JCsCCemdCORaYJHVFpp5SvrFMpLbACbE9Hxa3TfBqN1LvKSH0pqh2xSgxFbdKaifnTd8pRdM2omR2I-SHHYn8pgFSqWlVQzpafTws7cU2Sb2nAaOw5u3TRbJnLTEMl93VJacgfPlpUcSBWnxlPlKcK09CpwsjtSlJxMOyTE03lOp2TokG0gTXoiLVDWyqTSfla3oLjDveg6ip6rSp8K5NOjYig4wvuhTTtZH2lNYqSo46jJTLTjWkY0OWzl3DFta2HNfSkaY1tab3Em2RTgT56oPQwECQpyDvpgQSrHYetPf8V60iZhPrTBmn79Jxyc4gqvp22TyxrGZKyRkOHdmhjK5cylYxJ5yZ5Uw4p0LSY5Ei9L8qSTEs7piciZt67NKcqWEI65hTu5vMmj5h0adQ055JZzs0uk0z1C6UxojXpuUktekmdOKKU808zpHDTXmn+1OB6W+MCcpVhFTel59KuMM50mVhdXTRGkNdNXKZ50yRpHRS76maFO3KTQU13p3RT0eknpLyibEzCup9KSq6lOFNKicykoPpbKSI+nr43WKTVE9npWxTHymEtKtqRqHOPppfTubg7+IBlun0t2JI2Ss+lbULT6TY0tS2OfTSw5m9PKsMrQgvpHLSDLZoNIlKYXTBCpSfSkKlhwMFadX0nbJIzo9smRNJmmmTLCQJwO1XLaizEW6EUKWxxBpTCmGKBIoqQxkwTGiYdh7bL2PNqerInQJH+kPsl6tK+yQa0scRRrSaXJcVK0ccY2JQZuAybAl+lNEqX60kxxrTTP2LoBERxNQiMOqJFSzHE34PRyShUheJWOSb+nn9JGaVRjVCpCpSZ4m39LwwavEknJ6zC74nJBJf6d3UyTpCbTCYlJtI+YduAhORVZSz4k1lL2aVfEwAZvJJkq5zNKKRvm07ZhaQSk6nv9KXYqcUzKRAVSdf6GDNIJr-E5fBMuTK9jvv01Sec05XplzTuW7LYOKkB209WxXbT1lEpVN7aQgknGSK-4vWnk6P2iOgEZDiY7SZ2kqsJdxlO0lWQhwy35HGYJHdsZQk9Wx9dsgErtN3yb403Q4G7S3ckKJO3aYnKDJJONTQamUdKE6UvkmjpA-j0OmvVN2qcNU-apMppQhmDyD0SZsEqDphHTVPJvtNUap8Mqpaq1Tv2mX5N+GQjI-4ZcNSLhHAdP4Sa8E0EZWQC2lG15MhGZx0344l1TFqmjdN9yV8MxEZ61TkRkh5P-aaoktEZeaDVpF521w6QXA-RJ+IzXCFEdMSFPJo0jp0oJyOn7tLJGWqEn9pPHCCkmojIY6SvvPdGzHSRqntVJ3yQR0gkZrYIMalNVKxqXx0tqpiHT4Rng1PJGZDUykZXeTV8kAdIw6W9UhnY5STZOn96Pk6dguFHBIvM0cF1JMZqXjgH-JkBUNOls1IAKdp0wPJunTOkmgFNgGZOpD2puXSdemTqT16X7UrhpAdSEiQNq3BSTg2DdRP8j+knN-3DqdlkyOpuWSxGm29JIGc10-eRULTmn7CFgC6Qdoxr2+tTKpGG1Oucackk2pBd8LklpaxxaTykwQZtyTMM6ETxAGaYIxtpSvS3ukq9NzCZl0yHK2XSqxknPz2wt7UgrpcWSiulvNMSyRBMMFJEpiyImYETSaHgMxZJE0MQWmRjPdKRI0mMZBBTYdFv9Mp8R103QphA0qemgNM7bn100URCRM86lDdJ+cSN02fJR1MMekTdK96YwMvHpEaT-GraNNNiYqOQsuxYSgeGxdOMadbUu2JubSPKnoNL26Zg03eJh3Then9DNF6U5k5XhFGdh6kXRFHqVL0mysZDTDmlpIOLGRqk9mpICSLmkYmzeSRl0n7p-3Zvum5FIQGeshEopnozt6kG9O4aShCcJsdnSBqiH1KQsdV0+QpjRSCBn0pQHGWOmO3p60oHempRLa6ZVk93p7Qj6Bn09OI2oz0oYpmXQiekvtEZ0RU1K+h2S8LiHp1I3CdT0uYp2dT5xlkFygackEJnpvAzlInRdL7CYY0jnpTBSdikFpI0GXz0jBpsx9BelipK6ZDUM7IJgwza0lmRPrSUQHUYZyqSvxmpINDlvQaMVRs9SyxntlLmGZ2U6AZA5tGGma9L7KZBMkbSbDSYJmWdLaCNZ0hIkPr4kJlGHGxGSfUp1JYYy+xlR1KIGTHUocZ65SyBko9IoGdL9HcpyYylGnETM4ibiUlz2B4pzwlMDM+QUSUuQebAzyonB9OZ6VwMuc24aNn85FpNpKS+EsxpDJSrMpWNPpfvY06lpUgz994yDIP8VlMqqGPsTrQ52HjqAPn0rCx0FTE6GiTKhGYGmMjG5fTziloHy2yVnpEYZEASMKlvfywqYRk5JKsTTN+mt9O36SbkOG4S9NhPqCOOVafdkqiparTmMkWlKhodIgnV8io9uMk+DPM1N9k56JZTTBMkulMqaY3EtyZJUzREwNNJtaf9E91pLTSHWn0YlAtOgUZoxO-SEgnbiM0yfZXeUpiZSO0JeyJTKY1M5dm1-SQ2mTNKJyZeImZppOSn+l5tN5yfz0-bpFlT0VGUYOFyWW00XJBDSTmHbNMaGX-0+KuLQyXKk3xMbKeMotUUOR9FelMxNmGUBM9LpEujaxkZOIwicZM-82f3SOW7mTNQGd6M9AZ9UNPmlYDOTGKCMq1pUPSFakw9JyyUoU7CZKpjoxkeTITqV5MwiZzhUqBnXNLd6fx0tHpyjSuIk0pOeGKFM7cZn9Sb0lRTLvSdi0hupt5TvRGbFIXvk+U9upIYjhBnpTOUyhS0hn8cgyAMn5TIkGcBk+mR9vcOX4uNNz6Yv037gJ1DCOoVTOjMlVM6UZMFSA+4cBKCaamUrDJNfTFdzGDLFaQ30tUpTfT9aGFWychAkM22qSQy7BmixzSacaUlVpRql++njTOeyZko+ip2rTUHF6BOzDlVNEppD8SAhlaj2NkVUILWZYIzwhkr9J2maZXW2RB6w4hkV1RsGW60s6ZfTS7EGqVLUyZkMvnGM687pkWO1ccXf0+BmEbTH+lRtOxiTG08SZFf942krNL+maW06jBtlSgZlRIP8dizksGZmbTnKkHNNvie5U8UpYkzrxkSTNvGVUMktpazSTukD1N2wVW064p4mDNcYTDOWxB0EoPRaMyIBmvFNN4WC4zlYI4R4OapVO7aTqTWFx-7COZxEAm26IcKMcaFVojtGVmOKqdbktrJLnNThnHzNnaaVUuyhGI03WoPtNZEUlgDjprIzPFH1VPlsI1UhOAnIzlcFszI-aaCElhJ3wzuqnqjJXyUKM6i+9+TsLKXtLwYde0xQZOAzhpTgjISSVKMp+Zh6UYRkg1JbybyMl4ZSIyBRl-tLo6S9U2kZdVDkG6I1PijPZMiDpKNTn2mGzJALrB04YR77SzEmCdNVGcJ0gBZ1+TqRl2JOFGWQIr2mB-oGRkkGNGkVatM6p1UzFQbEdJYoB-M94ZX8zKFkoLL1aQEkkTpIJ96OnALMY6eujMUZwIyHqmSjM4WSQsmu0soz35nyjKuqauMm6pyozkOn8jKAvtDUzBZsNTGFkGiPJqbqMp-Jqp8X8m7ESNGcOw8YC3ACzRkqdL5UW68dTpV5IbRladO-AJzU1PQenSukkwDL5qTWM0CZiw8sZmdVxxmfFklsZJXTkwa2dKJmQKMZApIsMnOny1NDGWfUymZF9TXJkedPBaXTMyFp5Ay-OluOETGbrUirJb9CR+EozIR0RlEj7pAkysxlh9P4Uc3UoxpnPSzxnWcPmtjs4NgpVejninzzKdqTksiCZWXSjJnMNO16fWM-kxjYzYCnFdO3ThItMrptkzbXwoTIAsT2MiOpzkyIxnxLIR6bTMm+pGtS4xmSTKUkWT0z1Ok4y9u4zFJYmTZ7bcJ0GkyZCDdLIIcN0l5xCHSnkHVZKRaVuMyiZOEM9xkxTJ4mWsU+KZ-Xt1p6t1L5SZLM7bpJlSe5mU5O+mdXMoXpODSh5l4NPLKY3MqXGz18LulvjKu6Qw4glONxT+5J4+3-ib+MjJBnQSHOG9PAXmU6MzxZzSycumC1PdGcQvOT4LzSAlloDNbGRItKMpfSyyloDLIdSVEs0+pFMzwxlUzLGWVGMxJZkyypGkpLJkafC02gZ43T-enBpIZ6YMU2bpnMym9jUTOlcRkvJnRcyzvIpTFLa4RnUnrpdnt4FoLFKf6pxMnOIQszlums9NW6bFM7rJ5SzxVkBFPLmfcsryp3kyXllVpOHmRs0taBXC8LKwfjKgiYCsxjOwKyWXR3WHtqeCs4wiFYz8lkXaKaWXAMjGZv3TTOmR2X8Wc2MlFZQSzPBTG9IxWZAs6OZOKzHJkxLPxWXEsm3pg4zcJlMRKmWWSsscZPkzmZn6TP8mWzMtSRGXdy6lqNJm6Ro0jcZZBdjlkcDLFWQVUyRW95TI+n8DOEmfmMqWZX0tVek1TMICf9LSmRysz87E5TNwQZ7EvNZQTD1ZmMtJ1HhtMntc40TImHF9LpjlZvAJpGjCPbaBtPNmc1MuRGrUz9sk2zIlaS8rJRuLfTGkZt9JOmUbCAaZ4DjZ7HpNPziQ9ksphNFTB+mTTKtKdNMrjJcW9PsnzTL8Gc2zcOZAOTT7GDMHsmVtM6TJ-pS1+mBlMgwXY2LtZIWNiHq9rP6menMz1p0MSs5keyMUqUbLAzJJ-T0yk5zLCaXAzJviJcyjKkdDMYrhXM3uZVczLZEDzOkmf9M+uZp3TRaENDIpiU0M--pOtjEq6uVLrac6rC8B0wyAJmIzLAkcBMhpZroToVkmrJaWSZMoWm-v1LVl4eRhgFZMyW4ClTG8kL9Ji0eVYDVJAAgGimwlMwmd2owlZHqyJllI9O9WQzM8lZYXS8ll+TIfqQFMvZZqc4Dln0rKCmXvmBbpOjTjFG4tKPGc+knp+Kay26lFpOJaV+kkQZGUyvykKzOGyb+U0DJATCaWlbFiKmaWskmZM9TWZF6zNCaFy0y6hNayeZEbZL0GZf0pqZbOSjBktrJMGQqpMwZRGS49qWDLnsNYMty2aczFWlpFw9mSNM1Vpo6yB+nt+LlHlN2N7JOrTvBmB5N8GaOIhdZ5TS0aGx8Tn6Sc7HDZ14A8Nk6ILxoXHM518oh9E5kmbKbFE7M9yILszPAlKVL5jv00wzJ2czHpnDNKPEWkMoVpK7Mb1lAuWLUsXMh-pj6zShnk5KvGQ8sm8ZB3SP1nToS-WcLQpVZv6yHKkAbPBmfWU5OOoR8LxndzOsyUVsvuZJWya5mZBJkmcTEkyJz4zCx7jzLGGYZw5JxfJ1BKlaTIRmeWM3SZjsTPOHzEISqRrk07E68zUqmShE3mdl7J0oEQSg6Qf2M8vtPGQ+ZShgzhko5SY1nGsws+58zurATtJsMdfMt1xVl1KqlmJLgWa9kaX6daiGqke5LoSdPkhhJJIys8lCLMDySIs2hZvVT6FmRJP0WUTw0UZQIyQOlQvFqaRPAhPJ3Ntl2m9SOqqcQs+BZwLMFqnwdKe2ctUjRZVHSJRnvbM2qbosrUZAIz4anDKJY6aNUwHZy35jql3zPpCe4ktdpRiSyFmSwNaqTssgJJL2yCamI7PQWbR0lAZYeTvtkFEOpCXgs30YX1TztmO5PkWZDsm4yPCzZqB8LOxqQIs3GpFOyUOlcCgNekAsgapIoyhqkVjkLMTiMx2C7Oyrtl2gjlCbx01RZlhSrEkC7K0WTcEnRZtOyi8n07Nl4UVcPUZJiy5OnPZFpqVwA80J5oyKFRqdKaSYKozTprSTvpAuLPYAY6MhhpzozDUmIbMxmeas64ZqGygemorNkmAB47DZRhwHOkoFPpUEMspyZwLSXJnurJwmeRs+3plGzHela1JWaTrUwdO1Aycwn5LOd6cMmVYp2aS+Jn24IKWeLMgQZGHtGnYljJG2TQ0qDZxvDkIlq9JdqSw0lepsKy16l5dJ7wcgMwrpaGyCQAYbIMmJmtVfyHYyQ6ndjKdWYRsoFpmQt+xmkbND2cSsijZpKyqNm+rNjSWJEjlZQDSllkzjIDTrT03xR0FDOLqbLOXGdss2HZOTcqVme9MeQlN0lFpJ5TmBkRTK8+tGs7iZJSy4GnZjN-gensjGxUgiyc50lMa2T40wrZsqzGZlHdI-6es0r-pv6yYillajiKchY67pJDTbukT1JsiXL0uTMCmyINmK5Pz2WYImDZ9YT1enwbJdGfAM53ZiAyB3gdLMB6V0sno2Ei1EJmhLPs6Vis4+pFvSXOmxLLc6cAnNyZnqyNkktdOmWf3M6PZMt9KiZP1Lm6RnEdNJuPTDln11iZWWWVW5xbKy8BqddJ8MF7fblZEJCJ9n6QM4gQKsgduyey9GncDP32bmMlupJ+yJVnc9OLSR9M8oZwTjL9n3jONcp-07rZ9UyNBGXFL-vq-rAB+xQtOxbQzMqWUSIUXIuqy55kQrPqWQAc4vZtzSvFmNLLNWWAc-4piKyLOm4zLgmT6MzDZNky4Dkx5PNaTOU70prezAWn5j072SHsmmZPezw9l97Mj2cIcthC4XSWZk0DMfqeuM6lZR5Sw1kOFLRac-UsWBW+ylumJTPoKUAgg-Z-tMJZkCbLEvmlM8OxssydBmUtLE2an0pWZyRyj-GqzNnQdsrCaoqmNmWkCNOFKQtcJTZyGIVNm50A52UbM9gJNPC54labPumbWUtsOVsyVSltrOwqR2smh6WpTFEY6lJSxF006fpbszu+nbD094qdEuzZPsyn75D9P3prDQxiptTDKdlKOPnWQpjZaZhsjXSltMOj4tjsiapZMQ11k32NX6WJU9fprTSJ7DxNPMFIk09o5rXVumlDNLJ8seshLZV6yz1mZbNSRqM0oNpeQzz1nTF3RiQ+s2Zp+Wz5mldDNSCUs03oZV+yHxliHLF6T1s6rZrcz5t51bKW3lqsz-ZcMznukK5K7STpMpGZUAyQJk6HLAmdocuDZ5ez4VkPTTd2VAc5dk4CDCZkfPW+aW40vI5lrSv9kEbNsOW2rYPZaByEllNdKSWVgcn1ZlQya5lG1IzGW9YsnZi3DS6kgUPxtMxsiNZvhyMWkCzLrqUKssI5eLSs0kEtOTWVcsgVheAT01lOxISOS7EgqZkgyJNkTZNpaRkcpgRFFcS1mVF1yOb804NarzQdZmOdUKOeZlQVJmgztQ5rZMSOeL0u+h+gyr+k1HJV0itE+vpBGSqHqEH0UmvZgs5khFTGCjyVP4cT95IaZecTe+nQOP6OaoEiphcKiqmEMVJc2UxUyuJC0zHSlLTOdKTMc1aZImTBxmynItaX80hTZZsipMkrHPjmWFspwJ0rSqtiytMzDPK02mWhiCUhlxlIuOVhkq6ZdWUbpmmzPzmZxXNY5obTnpnTNLuOW9MsuZz-Tz9mv9LJOc8s1ZpCqy3lkNzOe7Jg-b45H8FANklOMW3iBsooJUqySzkvrJa2W+sufC9mT3jk37PEOZs04YZOmzlJl5sNraQCc1Ic6qjkulNtMAmdBs5GZcVTgTF4LRd3hDkObZayiykFm1g7aUlkBJoqCTvwjoJJBUlMEi+ZRwyFngnDKscNtsn76u2ybcn8+OxmVLspJ8MuysxgvzMDsG-MptRRwTHtlqLIeqSrstBZ2iziamfbLp2RIssXZTHS-tmYjPTRsDkqJRmNT2qpqkLiSZdsqbiiCzzyaCLPh2X-M2RZSOz1dmdG3E6Twkv85beQ87aCJNmySTs6xREIzH5my7JIiY+vYkZL5zSRmwXOoWT8M6nZfwyvzma7J-OUwsqTp71SmdkgqJcSXIslkZeFzmQljYOxAE+c-xJ8KcqFl8jPfOWrsz85KOyaRla7KUEREDD6plCymLm4XNeCdx0uUZCuzCLlK7LySW+cikZ5FyURmUXNvyRJ0mZZOuzjFmGFS5CcsE1S6Wp9UcG1JM-ySbspvcZuzf8nWjMxbP+M3bANuzB2F27KXqSXs8CZsJyWGnr1I9Gc80ww5yKy8Zke7N7oiEstE58ByZal+7K5UAHsl1ZIyyCVkOHJ1HhgclEp2BzJ+H+dPcScLoiPWw-DO-7cFPQ+P6syE5Cay4pnb1zWnvOnPjZ1yzyrHOq2qWd-s0E5LxT1Dm9pNRmY5E9GZTuzdDlQTPaWYicwJZ3Sz3IqmMJDCTUUhA5E5yyZnRLLxWUFct1ZBJzxllOHLwmRHsgiZ1GytClxpIWWbRDZiZY+zYibOuNR8RiODZZZhTZ9lUnPn2bssgg5DKy7Cn+HN96evszHpUazMWmklNCOYeMzwpx4ywjk0lJkyjycqqZXdShDl9XLeOaIcvs5nxyhhnlEMozq9fd8Z1bSkiky9O-GepM8c5T3SaOFnNMg2WNs8E5VzSA1mfdLsuTCc7pJcJy2lngHKqudasmq5YjRrSn1XLCWc3syHp+kR0JlEbKt6YQMkK5HqSw9ndXJcOb1cgfZ7MyGNnzXNY2dj0qNuJByWNlGxPIOdvswfZE4zh9nm8K5Wcss2cZbA12JmrKRxuQpEmBpmYzeJkcHIQaTvsvgZH6TuTk8HLbOQIc0s5FQyZlkllLpyQDM-BptZzPwFENKUmf8s8epGqyYImDbMUMvqAonRb1yf9kfXJnORCc2DZ-1zfrkwrOKudhEl3Z-Hcq9lNjJr2bf4Q3pS8IqSbe7OmyYN0cTJt-95ynkzIUKSgcuHpHVyiVlEnJJWZ5M1w5J1y-VmwtOSuURMoNZJ4TQ1m0pPUaYEcwg5xsTopkxrNOWSnspm5LUjY1k3LKyuTH03k5vWThNmCnOsaZgg9kpK1VOSnCnJVmdJs4Cp2RyCEEYXJBybBkmA+ypz9ULLZNKOZVM42ZFRzbplylN1OXs0uo5hpyommNHPMGcRkiE6ZGS8EQqZKHaQcuQaZg6zrNkZNJHWYXEgY546zexH4uQ4yTFvRWOM6y5pnuRkn6fxk1Rx0xyj7H+nLdKUp2IC5Mr0s7n6x2EqRQ4yIZ+Qy9pnbrPb3Kq0Ou5ymTboGN3KPWYf0k9ZAzSktkTNJS2ZUc1M5uQzusqZbJuOUUM16ZJQyu5ln7I7ORfsp258qzSynVnJ-WdYfT8RoMyGzm1bKzafVsmsh-gkXVavXJe6TMMhW5Bez-9lFXO8WSVcvpJCmyjVnlXNMmUgMgw5KAy3LnGHPxmVazLDZENzQRom3Mwucostlp5tyWrmW3NdWagc0HRnVy7bm97IduWjc8s5QXwKTmGrLwOfrrQKZ+yylrlr7PCmatcmm5IRy2TlbXJW6ZbElm5Gez2bkpTK41nyc+Pp+mtE+lCnJzWRplQtZDMjsEEp3Mp4rJsyke09yGlEgXP1UUHEwvp6gzijlhxJ5aU3Y2tZDHD61lmzJPuU2s6C05dzWjkNHI6mR5vJyItYizsmnhT27GVRLvpRTDHBkW6XDwkJjVwZBr9ilmObM34s5swOZurS3NlzrI82VMc30549zOKnmBO4qS6MNB5mdy5RmYPKEqdfYkSpqxyohnL3P7idrY1k6mqkh6mmPP3uT00w45O9zjjl45PieQcc3OZHZsNHnpDNPuclsz2OK8S2f6X3N0Ptzkrm5t9yyzm83J7OWdcxVZt+yX7mnxP-WT8cyt+EMyO5ntDIeOZ0Mz6ZlczvMYvxNrma8sgW57yyhbk7nx+YcFUqXJTHsp5k6AQiqbns8AZahz3ukXQOMoP0EteigwTHlFSREXOUBsxEuBwz9znnDNVYafM7XBB2zLPBHbIqWSdsj4OHyDvqlg7N+qXvk9dpd5zpiAPnM9yS1U73Js1zydkkXJ4uYpcj85J7SVLnIXLJqaAs-85UeTlUHGTEsOeBUrE5S7TDnmPtPB2R4k-O5Tn9wgj8LMVGTIkhS5aoylLlUjIEuQws6i5Biy3nloXNEuUWkBY5HjTpqnICJvOaB0o25YLzqTkJJO4uagsh55fFynnmwvK+2fC8n7Z4uzSrHIvIROVecoE8mLymQlc7LfwDzshUZuLzaQmQvJoWdC8jUZIuy1Lk4HNPxNIs-7ZULyepEAvOOeQ8M9GpUlzlFkyXJh2URc57ZdzyCXlQvMeeaJ08RZouyaLlngmk6TF-KmpJVDt4SG7KU6VRCL-JFozmanm7JtCY4sq3ZgBSdOk5ICBQO4sgyZDuzmwmmrLrGb4s8B5wNz3Lk2rKQeX6MpvZYYSIln+7JsOZb0q251vSbblkbK6uV6s1G5O6TUlnEFOiuXsk2K5FBTUxnQ118mXrU9h5Zyy0rmRdPW6Ufsu5JzrDg-K-GIsuflcupZkzyY3k-XK0OWrc0B5Gty9DkdhO1uZ0s6q50BzarntjOmSY1chtpHpSLbkYTPhuVhMrvZjhzCHnOHOIeUG8++535CqDmrhJoOY9YOg5FNzWJlzjPOfr5uSa5wUyibkY3PduR7009J1lVvek8zNIOd8g9a5i3TmHnh7yPGRcsjK5PJzkplxdKKeZeMkp5PNyeXlSTLK2XXMirZVTzB6mI5If2Zd0+IpiqSbuncdweuWpMigOCdgv9npvM+Kfqs8bZ9DTbLm5vIQ2WXsxy5FezGiEOvIQeR5cpB5sBzvLnITMq6XUUz15yBzcHnW3PwebbctWpw4yfOmjjNIeTNcqV52j9aTkhrJwhiwcviJCWco144JUJuWMU0np-9SgSEU9M5WcNc+g5o1zeVkQNOyKmh8+m5CbzQ+kizLZ6bG8qI5meyObkd1LuWc1su+56NzOnlVnO6eTWctO8wtzFJlj1J0Ede8hQ5ctDWEDtpLGebUsiZ5Bqy6NmTOONWcAcm15PizNbkD4IgOfr0yyZ+tzNkgZDJQeRYcjE5cpz6mkhjNxWTg8tq5eDz3UmTlWbeSjc1t5JWS3Dkfvw8Od9csd54LzCCHIfN1icf1Bk5PtyFrl01CYebo0qLpwdysZGcDMlWQWM5b+UfT6SkktJlmcXTOWZF4047m2NMl4in09I5Yjy0EYSPPmOd88o6pm4wK1nX+KsyQos5TZ5RyxX4X9OPuVk8rR5sDMdHnq6SNORmzTqZc4RNjntNPJMeGUm4xfRDDolWbLoySaUr2ZY0ynTksZL9mYHxa6JL3RPBmYHlc2eMc-Vp7jzz6Zj3PUcT5szRx8-SBSlxfLqaQl861p66zF7nnrLD0sV88cGHTS3XB6lNPHMkMncRWmTEtmnHJyeek8hqZJdztNmWO3H7gUMtmhOWy+0J5bOvuWUM7m5x1y2PkdbPK2ZEUj5ZqbTm5k7NPfuW3MgAZkMygBmgbLveUCcv+5IJzH3kxukhWfbsoA5juyP3mtLLtefW-RT5Xozf3lOvNwnhJjE3pfDTNPnBnPlOVQ0nT5zqzWrlB7NGWYjcoz50HziTmxjNJOWU89EptGzs3nWfJZeYGsqlJNDyvbnhrKc+djc1z5nGzH0ncbKo+Ymstm50fSiWmxHIC+fEcoL5mpyQvl2sPICQpbYR5asz1lZRfMKmQoMmppQ3ygdkCVJh+UugkZRlay87kxMJUeeps3QZ2pyqjkFzOTZnps62Z+XzDNmFfLuuDGcvohFpzjVEWbMq+bacodZ9py+jkd3Pq+cXExr5gjsA5mj9KDmfIgiY5XXz9ZE9fP+ybMcyOZMNzPSlQ-OB2SJ8ue5ITyF7lhPKXuUTQle5jrT8Kl2zFkqfXchVpC3zzpnD9xSeSt8g+5WQzUtk6nM2+YXMwoZ+TzCzlX3NP2Ud87d5J3z4Pl83OO6U-ckeZwMz0JHvh0OLpcwhp5XmSucmc3K3eTKs0p5u7zjimbgIGGXUM5zJgR81VlISP+YWFU8B51byalltlIKuVm87JxUEpzjGa5Pugd8AodxpB1sql7nMO2SfM8I5MZ8tnnbwB2eUQk6PJIz11gnYXNgWXS8tJRZzze2h3bKZeYrs3KRrLyZXnCLK4uaIsoASSFzSaklJOwCmAsvDh4z95Nl-PNZ2fh0mf5AITQXm87Js+Vxctl5ZFz5XliLKwWUJc16xLx56LmEjIIWXjstxJz6AJLlYvPU+VyMvdpdwz8Xlr-LxeRv85n4JLzvzlKvIReb9srDp4ozkowHPOP+TNU0-5SnoGXnsXL8SRQs-nZq-zXtnr-IQufxcjXZqlyULlSLM3yZjsqnZgrz75lPtKBeXhcpRZTaiJXm2v1x+QJ06-5-8yOXmALOeedv889pkkFVXnrtXVeVqIh0Z5iy6akokGU6aqaVTpEIR7Fmg1zBWW0k0150KMLXmehK+6X9cjxZANz-vk-3J-ecp8+CZPMxf-Hf-P6Wb5c915-lzQPn4DPreSRspH5F-iN0mo-JHGaxE+MZTU50lmx7M8OfHsyT5ieyyPoM3LjeRqU9K5L3c13n7XJJrh7-Qn2s8ywHnifOfefyc195YWS83lQnLk+YW8jPm8gKBbB17KUBXVc8H5kNyq3lyFOh6Xp8hH5wVzfXnd7OM+QG80z5vnT23l-1PomS1wgj5I+zpxnEfJ5WZINWSJEbJh3kHBN-qZQ8h-YHtzIva0PMrqfQ8yNZjDz53kcbMqibvsopZtHyxZmH7OiORHcw65u3TOzntPJCrpWcx+5nHzn7nHvIuyd8svqZMFo-lnTELJXm-s1VJD3TnvmgrLcBa90sE5ityvrmu3OkBarc9956tzZ1HyfJPAS5cuB5VqzHXmg3MwnuDc8IFPlzweldjOhuZlk7B5dbzvXkI3PiBU28lH59tz6ZmO3PRucGs5f5ePybClGxIo+bzMzD5kaSGojE9I8il43S-5js9JimANLJuUR8vt5YDS2JmDvKx6e8Cza5S7ztrkrvIcBYx8t9JFL9DvkFbMT+T0Mp3pZ3yD3kXfN6eXGXcshfWyVJkCfOAGZ2PQwRBejVDlPvM+ufMM8wFKty33kyfLKuba8jYFtZCtgXV7Pd2SD80IFdqzzDl2TKgWZoC3sZsQL2rmQfL9eYkCzA5aPz+9nJ-NkaacgykFe5TvDl0DPRaZuMioFYUz+ImfAt3GbUC-cZbBz3PnxTJ42epEzK5haSI7mCbMHQdHcxn5Ajy0jmkBPZ+Zkcg7+xoLJTmWhw1mQ6s3DZ6YjTqHyPPOoYo8kV5W-iNTkWiPD+dL8nM5t6zcvlguUctgq-JX5nayNkpHTIBaI6hDwJrVTDSnuzOq+Z7My3STGT9fk5NInWXk08G55cSimkGBNEok2zDx5m0TrfkT3LmOQOo1dZo3yIzmhbLscWHpbqZ3azepkKWnnmAH8jOZu4jlvlqfND+Wt8jDJEfzqjlR-N2+fes3LZ9xzkQWPHNaea+sroFxbTP1mYguTae+Iq75rmS37kK+UbOUbk8-uLZypbnCmXA2Q+8t2pqboW-mYlKpBT4C1YF+bz1gUBAoWtkECt14IQKZcGYDMA+RyC6OZyhyuQXDLJ5BQZ8iHJmVQBQXhXPR+SX83JZcjTJPlPAuLqQo0-H5TGzZQUfAurqZFMwPp-tzR3lcHPOSY0Czz5odykplOAq4eUIMtNZvDzWonktKZ+SzpFn5g0SO5CJ3MEeeuNM0F+38LQXSnJB7of8zSZimy7QUhxIdBc7k9U5-jSJfkylM02Zl89LZQ5yWpl19N0eQr86IuTRzjNkOzPiGV-TWwZ4lcbslhgrbDvRkqx5jGTIsq2PNVkfY8xg+fOkEwXj9OKacPcn7JkfFF1k2-MByVHM60FXlQfSnBbNRVm78ib54WyKIUpzPM2TW0be5sZTXZEbfJAZuNNc45OQysvkPTOrBbes7LZTYL9vktgvj+SiCov5O7y2tkVnPY+b0C79Z6fym5kDgtqebd8345n9z-jkNbM3eU1so65aIK5Vk9Av5ueZCyrZlLdrsp3XPLkcdgt-CH+zpohTDKnBQFkmKpL-9LjhLzLdmMgJcFO6VTmk4DtISaTT1WAJ25z-8h9-O2eQP8o859IQTzmDYy0aqAIi85JQjWGKELPY6RDsvC5TwzbtmvDI4uSgCuEZMlQERn3PLleUS8hV59-yyXkM7IZElACqZih-z36nsLMgYfAC+ap5-zmXk3PKv+WgCjr5b2z6AV0LJABVRcsAF5LzULmNBSpeTuC4SFNLyXaJdQouqcTsv5BpOy+oV4vNoBfBc4aFH2zRoU4AteeRACyl5z-zWwQwArw6XAC5i5U3FEAWXPOBqdBc1AFVUKVRk1QvZebf8zf5YnSmAVAdPwBS1CoaFRAL8dkf-KKhZJcyVg4rzdQYrQsQ+UqMm6FmizeLmahK2hdgCl55O-yngkU1LVefqM0c+wBS38lu4KsWYZcmxZutzC+4I+LMuWYA20ZzizRAVuLKhWZIC3wFDly-vn0grkBYyCnW5zIK9gUGsJdeZW8tQFQYzsTkLJIPBR3s-E5fIKEgW3AqIefcCkh5EU9T6SmAtSvnOCrJZ8Vy3imXgrFBVZ8j8FDQKaPlmKNFhazcsWQNPzj1Y5CBz2Y38h2p8wKgHmznJAeX4C9wFP9zXRlwrMBuZXs2B5TIKkTnHWO6wRW821JnYyj6lNXLt+bW8uG5lwKG3m6AsQqqeC7zprXTUgW4fPSBQA0zIFwILuumggsgIYwclkxjIVCgUF1OA-sh854F9Gy+YGsbJX2T70uh58oLnwWb7KVBScsuj57BzzlmU-K9IUm8wsZQkzmnnPrMMhUn8jH56v9U-l9AoshZ8s2J5sRSz3lP7NGBZqrfj5EwL7ukBQoz5n+M7GF8tylYV-7JVhQlczQ5C4KaQW-fKQ2a3A6CZZMKS3kg3LLed1ggD5jasIgXAfOxWQ5MtvZdhzmYWGfL0BdnI0gZHMK23mPApKBe6KRjZgNQoQX43Mnath8knp-xD-gX+T2xSULrEEFI1zVlmTtUXhW58ikpe+zmbnNAvo+Zw8jd5BfynIUdAtY+SKC3up1+zKnn9nOVWcjfCyJL+yr3llwtl6Y+FFhuTvy8rnvfMQiZ987wF0nyfvlrAt+KSuCrW5usLyYX6wqDOtaw3hpYSzswXNXN0+RcC8D5PryWYU3Av0BXcC5JZwoLM4VMzJducrciUFmNyfDlL7LPSY58v3pBCKye6k-PqBYUs8WFbDyT4VcnJlhTycnUFb5S9QX8PNjueBC+O5xMZwvlclPsLlz8yMGMXyswWcgoKOahCso5ovyRBn3+MqAfYbRJh2lS44m19INOcRCyu5+jyTTl-T3GSj1M3YZB6zSwWuzJbEd0c4phTgysi5iOImmd3cyxGvdyBxH93JYPh189zZocylEH8QozBbb8qCIjqz9HFjwu12YA2SSFG-TFEVFguURcMC-oYZYKjjmZzL3uSH8hJ5NYLK+l4QoMGRpC3xFWkLsymx-MKeRfCm+56cKXIXmfNMhe5Cw95D8KqtlptIwkcKrD+57cy8-ljnMrhWa9auFGbyPAXkgr0mUsCy1533zrXm0gv8BRVchZxHcLIDmlvOROUO41E5fcLeEW7gpOaWcC+BFlsLEEVXAuQRaFc5G5SQKp4VmfPbeVYC42pCHy5Lnc6MpSa8Ch8FhPyAjnEIsneUhvMhFZsSPCmsPKAYSeMspZIu8kQWpTPp+awErdJv6TMpnQQsQxrIM0L54pyuEUYdx4Rf5suLAeGzj6KqDKv8QK-VU50HS-Gk3f2whVqc+XSp6y8hkitKodq2skiFAldfQUB7Qi2Y7MqiFGvy1EW0Qo0RZY8jPujpyWIXyV3UCf7M1r5nZJ2vmenMmOd18zx5vXyrqpBDIG+SEMqBZRhRRIVdxLG+RJCzLZZldPkWUQuozEgZXaZXgTA-netOD+VWC4JFF6ytKljNJ0qaSi8+5MfzmwVFnKfWQgfQQ50SLekUYgq6eR5Co95Yv8QZnWQqHBaki+75jTyc2mOQsiRSx84v5xkK93lFEI4+WyihJFXkKgqkyHJCqUM8uv5CtIzYWvfM7ST-ChN0kAzFgXveJjGu44jv5DeZFtkWZB-kWzkK+IOwzFXETMn2GURoU3Jl8zJ2lHjKKqf38i1Fx2zzNGCVGNWui8kfJC0Ly8lz-JoSXhze7ZVzyZ8mDIs5CQNCwXZ-uY0OmMAsA6S76Pf5Me8Pg5lrO4QoGop1FdwyILnpoygudyMv-560LWOmbQuR2RDC56FIaKMdlvQt9GBGiuUFsAKMXmnQq-+YcCsjpv-yjnk-zIsSXBc5NFD0LgAVpouDRfCEui5BALoAW5ouOhfmiz-59Lz2RkshM9RZdChNFpaLskn+5IR2dvkzAFxLya0XajMBGRLs6aFp+TxLnfQqxCWK8igF-0LrnmAwoheX6i1XZYMLU0Vb-NrRQ4khQoKIdKOH67NfyQRwkdhvALeVFowp5dBjChxZ5lzq4W4kCsuU6EvAI4gKc3lNwsARUuC4BFZSLfQkVIqU+cEClT55YBVYxglJ8uWgePy5wYy4EVw-JiBUzCxH51wKOkX+vMFBYYC7ZJ3MLQ3mkFPDeRjTELpBSLnbmWfIQxdQi1UF8bzOTkzXw26Vz0h7xlcLXAUkgvVhR98wq5DcKgEU1wtKuS3C0A5T6Ki3lgIs7hbsC7uFLGwwgX2rOBXFDchv5UsSAMUIIv0+RB8uxFohk2YUtvO6RSkCx4FTsKg1mpmTTqbZZcm5oDTd4XepF9hR6i4oF+BDxSFBwvvBaeE7mZdKSnwUsDJrqSycrFpB8LqPmp7KfCbtczUF67zTxkRIoT+VEil456ILwinnfN7BcXIvOFJ7yMZilUQSKZe86Xpb8LHrm3vNs4df3eGZeezAHl1wqVuRoc4jFOSKNYUgHKgechsjepa4Ko4Qbgo1aOis9kFqgLjgWmwtyuTicr15rSLrYUgYqRuWBis8FGCKLwVeHLwRVKCoI5-RTaVl43MZOSQipDeK8LfgWWG2dhfh84TFnC9sgUewqzqQO84wx5HzssXQNPfBcLMrTFGxTIjk0Is26SJM9CFqILjMWuQtiRdnCiVFF1z5JmSHMl6T5C0hpBIKnvnOYoV6cCc5VF04KtBJ-wsAOQTCxcFasKC3kUYotWS+ioH5CgKTDkLgDGBF+io5FukA96IxYrA+exipBFnGL1-LcYpM+bxiuD5mCLKBnYIq8xazM9eFLwKy6nlArGRctcqoFTJysenTIoPGTCCuZFCUzLlkIgv42dqCun5QmzAvlMIs2RYaCkU5OyKWEVSbNghaf45OxadzVkk5optBbrMgRFBdyq1nd02ERYXc9L52QzrMaaPIIhc2soiFeXzZEXGnNPQZHgunIW-TXEUlgvcRb8ihQJgW8AUV99Lq+cCitQJdFSmvnsZJa+SP03QJLjyTEVuPLMRYa0rzZLTCBIXLrKEhQFsvp4y-TxIWRnPzBZirQsFe6ye1luIuDBXa0g-pCkKJ4lugtH7ipC3HJEiLg2maQqy2aEi2lFcfyBUWGYqFRUZCn6ZNOSH7lxIqxBdx8+ypSSKs-n2HyeoQHLJs5wGyoZmEgta1JOC7JFKqKZwUSfOx+ZA86E5hML5wXkYugeeUi4t5lSKu4XVIrsscg8otFM0KBcUforQmdECtjFh4KOMXHgq5+qgi9mF6CKHgU3wpo2VeC13Fs8KrCnOL2p3qMixTF3tyJkWkTOCOdHCgO5scLUMV1xK+xau8n7F4dzafljsLiOWsi0QZRAS6EYRfKNBaKc3kpDjSJTlwQrQdghC+pFwkKo0WJfIuRZvElL5RRy0vk77wxxcoE0JpQsjpEV44tMGaRC6u55EL3WKRbO+RXJCyzZWvzW7nDrNGmUCipexdjz3BlQ-2N+aziyFFJ9MeIWLTN+yVb8ipp3jyCHEWBKtBaHi7vFOYLQnki4tkyVii6SFC9RU5kL4o8RUk8rxFlYL0zl1sWdjq6CgJFpdzDZbUovv6bpCulFqcKGUXHfKZRad80zFPYLahnr5y+OWbi-4uJ-dbIVpIvTkWk9ZHFeLjDD6dAufid0C7rFd8K0-meQoGBdl8-ThE8zzt7DPMt3Coc-DFv8LCMWq5PiqUATGZ5CnI5nl9tOaQiR0HeZbmT95mp2U22RkFTKF3qszzkbPLTdtO01Z5O2zyk5j-M+eXlCxkZGwTp-kFoqheG6irdptCTF-myXMDhXEk--56ALAAWDovqhXosxqF9iLPp4yLPLyai81lp7ULxQnqkJdRctheNFJaKhXllopySRWi6jpKaLELlPQvXRX3kqaFB0LzypaEusOdGintFsaLkklLQrYWc+cn1F6izgYX9oqRqRYSrAFa6KR0Xo7MgBRoSgmkzKzQdnGEvuGRhC7CU50LO0W7tI+GcgspdFoML12EMAu2hZDC5gFpSTXoUhEsIBUQw4gFgLzCdkymhnRT1YOdF3qLZCXfzN7RTnkswlVOyq0W4KlSJemiutFRiyZOl67INGQbshTpftd9Lkf5LcELq803ZAgKDXms1LPRU4syy5uMKbLmzYpWBc3C7zFUBTham+4tfReuC99F5UlQekNXNphSqpcPFFsL29l363sOQli5H5ceKeMUJ4s5hepQkwF0GLAunXgv2PtQUq7FqsKUrlb1zsBQnC7z5iIKbamyk3lhd-CqbFFWZyCVF7PGJY8Sj15rxKnLk6wrVeq5cnYFwPzKYXTAAC5Ftin3ZkQLliXnApaRQditpFR2LpcpbEtOxTsS6eFSeL+rlD7KBBaSucrFO8KvYX9OMMkXuEmfZrnsVxmeErG6XZ8hh5U7yiEUrXOqBaQigvF9WLhVlHwqaBc1ijDFScLfPlJrKAJSclZyFnWKYkUsovFRfEivrF3-TdwGvjOGBZVqPj5+IKHMU3vLrftkUe95juK3iWBZOBcWcSz3F1YyPcXLAuJhSAiokQG70x0nwPLWxYg8jbFGWyVAWYrIHhYgc2H5w8K8TnAYvaRYliu2FxPjYPlGAouxXdihdFtnyM8UczOxufvC4n5BNyhIk0TNX4XRMwTFDEzcuFlYtExT108TFmXQ7SXkIsZufHC9DFibzWgVtYuQJbR3QspGcLUsW3wt7OffCzklZKLcQUDPIBWXeFIFZ44K1xxfwuChZwU54l+MLRiX3ooWxcuCpbFJgigsUPmFmJb0XIElrjTl67jVLReUgcrQFVsKdAUbEvHhafhSeFcJKekVsfPIedeCtPFGkisbkE-OzxUT83PF0oK1rlqYo2uYu8jp+21z1QXWxMcBbWNcvFkdzzGn8nMsaTHc4HFuyLFZlQQpBxcncyHF-5Ssjn4INWSUGcqw5QoSe8VZiL7xcC81L5qjz6BFZnKUhTL8+KunoKHLZWIPECUZswx5bmJQymlfM6aXsczo56iKLHlob3Rcpk0qMFdOK4HGgosZxT3c5nFIxz3TljHKhRRb8g+xR+LvNnwop8ecEMr55kPztyW6hOWOdfivMFt+LMVZTfPvJbvMx8lY2p9jln9IJReWCpb5JxySUVpPMfhZes4lF2Ty1cV-4r2+Wq5QAlrYKWnmMopZJcyi8AlrKKOSVPjMuuaW-DFK34ieUVLPNaGS2+UbFv18Xvny5MmxSFCtVFFIKrPlu4tJBT6oiB5XMTWGkwPO+JdsCo9FD2jvdD25FLJdBS8slLLTfnnYET2xdWSuLFtZLDSWbEonhTB8h2FLZL0xkUPJkxSG3OTFIyKFMUhTKUxbO85wp5JLoQXDks+xaOSvMZ45L99b-gofjjw8xhFIEKDQULkvE2WDim+RrCLa0qrktZ+fBCmHFbkytyU-PJDObxSuDJ5yK9yXJfIPJQPio8lLdij7lqQvwhXqc03iorT6jmvIt5HmRCqVpZpznWkJZFdaU-iinFZFTdfxt3NXxXr8r8l+U0XTkVJSceSb8tnFwFLOcX+DO5xXg4k-FVTSz8W8-JgpWFS6H5EVLO4nz3M72Bus3M59rTPfljhG9+fMsX35G9zEzmxbOTOYpCtLZl0ylcUZfKSpYEirb5YAS8zmHpg1xQASrXFBmKDIW64ojJSKi0v5BcjsCXsooz+UzFZJFGbT4CW8ovSRQ5CjalbYKaKV80PxifE7NklZkLGKVnFIHOVX8obFxVcK5H+Qo-ha1qZjF6ZLoqmCUvyRRqiz-y1BKPoirnPlut1Ynx6F+VQNjJWI2GCs8m1FB5z5vjpQp3COwSgce78iQGGCEomUUf85tFzqKxCWz-NVIM8MsmayizyoWwjISJd4SyolA6K-CVDooCJWjs9EZ7zyr2kHm1CpfF8yapeki3-nohIJ2Sc84aR0OyqAWrQpX+STS0i5dALqiWVukppdgsk0RkFY87b00uG+e-FcIluRLhXlRErilm4SuIlfOzKoVgpGqhbK8+6FdUK7-kqEvGhU1C2ky46LLzlOEoiJS4S-6p7aK2LkXQvlpbdimgFiRLCXkrossJYq87l5O1KRLl2ErkJZOi0gFP0Ki1B-Qv10ZK8vElxFyeaV3Qpv+WrSx6FNtLcAXMLJhhWwCuGFQ98aamtEs4Adq8sFRRlz+AVtBEEBQP-AYlF6KhiUgFK++XNisYlD6LBCkKkvteSti2CZqpK-3l3eGUBcHi1QFP6L1AV-ovNhWCS1YltGh1iXaUvrJXkQxslJJyUsWRXLSWQcSpMZruLjiWJXNOJURiwMlmmKPPl52MlhRw82hFzgLGiG5XJ+pal0mbFjcKAEXFIrIxf5ituFlVyc6UWTLfRYoCkDxXhT8LnB1JBJQFc+H5QGK4gU10tthSdirpFTZK+MUIkvHGZ28nQppNyUSWektBBd6S-POi4zsSVRNzn2ZaSmk51pKIs5dkospTnikklL2L+yWvgsFmRpilnpVJLRVmB3JaxVhi1Bp7WKjMU3UsfEZZUzAl0ZL9qWSotwJSBEyohvyz+SX3XMFJYJ8lJxSngSCVzAub+S7izJZhSK06U5kqJha3C7yhpqT56VGHLzpSyC5elBwKGMV7DSredpedSl3IKt6W8gqhJZsfXSlBgLTSWLhO6BTeC2TFOPz7sX11l9Je-SvLFD4xB7jxZAoOepApElrsLz6XbwuI+VfSnhltWKuJm2UqakbCCq4lfBy9MWLIqY+bz0raloBKj6UiHIV4R8cpil-WLHxwi3MQZVZE1SZKDK7iXjYqVRSl0rIps4K49nSkvdxfNi-BlXuKAsWG8MLJdkwELFV1RFKW4yAcJTuS3UluJyaIlHgtaKZ0i8DFrDLXjmIYqx+dgyi0lntLGfEEktJJe5VUOFM7yl4WA1DexSqCw+FX4KqEU0kqDJQx8lylqayFN4WNJfKSJs0dBSdzc1lN4qcaXSpfZFThdDkWDfPapQzSpY5l-jhflJfOY+f3iux08VKTZkBtMyeclSsu5cvz0qX44oK+QY8uSIKFLtSk7HMpMRhS58lfyLXyUKyK0RWIg80pMYK9EVphwMRXI4wCl90TXHlD3OriVP09ipKiC+vkfRKgpR4yvn5OOyRvmCHxjxe+snK2+KKjEGIrm4sSGU-plgeQIymXrEwpdt8xJ5cuKj+nZnMVxYbLVSFmOL1IWLUqTKTt8vJ5-+KKKXrUtUZdKs9RltFKwCWJtLMxZASkshzFKf+ktzJshfU8v45Y4Lv7ny0IdxQMSnzFBGKrGXigpwZdmSqelHxKv3ndg2cZQKoVxl41KekL+jMyyfQ4LT5AvzmMW0MsZhWsS0eF+zKkUnpvRYZfpSzRl7hzQmV8wrvBdQCrhldJz8m6PYvDhRh8yOFOCVEmWwNIoRY1ingZReL0mVnwv0xa5SqO5gOKPKXMIt8pWF8tJBDeLIwaZ9NymUNEjvFGnzlKWYnPCpW3TcqZiOL9ZkgMq4WWhCwfF9UCv8XzUp-xeeSjplFdzJ8VvIp6Zaac78IsZzCYhEVJsKBq-Zu5N6CejnBb1KpVk0zu5Dmz2IUkWU4hTvYkOZ++LvTmH4thRemC5qla0ywdFi0v5+YzShv5YZzGGXwfInGpiizFWKvzzTkutL9+XiymXFtzLSsXVxgumUbxd-FZfF-WnqPIeZZK-cJ5mZT+MSrUu+ZeEi35l7ZzQGWFtP5ob9M+6lRuLzMWM5P7Ba-crlFKSK7vkcUoe+W0M-lFl1LqKUgEoBZfSytyFPWLHqVyTK5Jf08mVFgzyy45TAv3QkFCsUlAlLPvmTbI+8dGjP4A52YTsExQvbaXljZ4xttVA7h9SXYxAiOVEpo-y9tlnzOPObwS085-BLgoFXDLSKToS+JJPwSDaWnPNxpaVCqQlbwyL-kssrKJfISwaFGALyaXKEtR2ULSgGRy7iPnlnsvVWjNkgJ5GDz3CWXsolCdey9mlPUKl-m3golCS+y-1FCGJhdlBosCJdTSpF5DtLuz4AcuAuVhcjqFWe99CWs0xUBTi8rml0HKk0XmEv5pReNKwliHK6Rm0sTztpP8zDlHuDsOX-ARiJdISj2lpRKYLne0pVpb7Sq2l-hLSOVU0vI5Xy8gC5ilyPoXv-IfmVOi5JJhRLjoDFEo8JUxy66FStLboWscr5pX7S6tFgtKH-lHFI0uY0SrS5pizhgIR0uNGRO7Ay5nRKY6W2LKjhPHStVhidKwwCXotohHjC1OlaLKPImyfLmcSTCsSl2LL0NnFktTsu4yxjFbry6YX4bIZhYHs+hlfjLVakwkv3pQ3SxPFXMK8CQ8wre4Uyy4Lp4ujrsWigvo4SiyoVlPdLqxH2ApfSZOS5RlQJ8w5ZBPNE+U38zN5WDKQuW3osnpZZykpF1nKs6UKors5bXshzl-uQnOVUMu1JYqirB5zSLK6W4UkpZf4ypLF9sKIrn64sFyR28vD5gIKxGXHAwvpR1wqRlY+xJMUHhOkxeqAkylrLKUPn0nMfBVZS1gZX9LWTk-0tSuSXiuEF8XLMmW-YpDJfAEq+FwqKmuV3jMNxQOy43FBVFoikmPILhT8s895z+yxMGlwoluXcUz6lipM4+yj0ssZRly6xlcpK70XosozpUUU-Ml5QtAfm50sXpetisdxGkLKGWDMCYxTQy9zlgVyo8WHYqpZbHUmllaCK-OW7Ep2pTdilllwaz7PlefV4Zc9i-hlzEwCsW0TNVmq1y1OpRADLPadcqkid1yuSJ5Ey6VlTcouJcfFWblvGynKUQL3PheWy4p5lbLtpFdnI8dvRS9klm3K21L0-3jJaOyxMlQD8TuXrQw-VvBEmdlmZLzOXUgrwZTYy0pF3uL9DnSUr1hVUig2FnKwqwWfcvzgFI87RBoJKquUjwoNJdGylQCe9LAmV0svNJQyylPFYTLTKX4cs15WyyvX0xJK4eWTIoEZbyymwFQdy1QWKMrDuVqCyvFZMDq8XhxKZKZ+U-JlWyKqVIBUoghVrkUplSYjLQUu4LQ5TPciTJUFStWWpfKERWpsyOJEhz-EVGssj+bL83HFXoKryXsOOOyUsSte5UkIxqVcNhp6k3cgdZTrLNEWMQucGVKPawxXdyKkrNfNSZcHxXfFOsjkwX72JwcY1S0wJqP8Q2XiNIzuehys25wTzwzkIUrzQlGc1ppCmTUNhKZITOQny8kx2bLYkaLfMzZTOzWalw+KYYnXrNW+SEil6ZYSLfEFdsrThf8ysBlPGCa2U08oepXTypvS84sYCX8r2xxUXLBAlnOSMkUk+yyRQiyp3F02KueX-wplJXYyvnleXLHuWASOIZSqS17lapLpgCjxFK5UDkz3l0jzAnnzJPQKRpSiEl8WKd6VcYp85cryxrlTyyyHmGUrbJcZS2W+E7y88V+HI5ZZUCiOFKmKXwUIQG-pWT8osJI5KzeW-gonJfNy2PpgEL3KV28pWocuSwplPlKeomBUpJHq7y5xpyrL07C38ul5dAszxpoukJolqMoaZbVM4L5QfLcIUh8vrBWHy8fFEfL5X7XkveRbssIx5geRzsl2lyuyYIgqr59EKavmRguYhevi1iFm+LXTnb4q8GR6cvfFyzKR7nDMoaGhHMwSF20ACBUn-ybUTULIXFTRcb8WxbLkyUq-YnFbAqduVD2NSeVhSuLZJ8MKwV4Uo75c5XOalLzK2mW-4qLmTpC0tlo-KyeWF-In5VWy26lW-da2UbcvrZRW0us5i-Kbt7L8qloXZCmFlSBKluUSUxW5V-y3alRMTqwagsuepWKRav5wGsN-zyotWQC3s2W5-9z3rm1woNyGFCp62hsIO2nHrCqkr2-E1wBuS4uQjguJvjDS1KFtqKTyAI0qPmbDStZ5pgDSXFo0qtirfMsC5ZRKwOUu5NvZa-Mhf5D7LeoUP0rWhRbS2qF7HKKaWccq-ZXfAqDYNNLwFl00s8ZZ1S7861HKjUG0ctfaRzSmJ0T7LmOVScpBhZbS5IlI0Lh0VccpwWSYDHWlWzLKmXi0oIuXmirGlraKG8m4csfZVryuQlhHKqiVycpqJcsK3oVwMjaLnBEv5eVI1Sj4MCyr2UTCrZGdjQ42lsRLi0XxEoo6R0K1WlXQqP2WCXNUJcJcvJkkuy9aVS0tXaWzSgolv0LZ0Xu0s5pW0K7mlcwqfCVDQuI5eH2AOlu0KKXl4IJDpU0S+GFXNSNOUWLMOIjq83TlslKDOUtJOEBdbs5Ol16KsyU88ru5bmSx9FAvKzOlUYr9xTRigPFMzV2oFG3K1JSXS1zlD-Kaun7Yv+5ZCSwHl7kyQeVCgv85XsSlb6LdKMlmZcu-HvBinBFl2KkMWSiui5b-SlJlJYSFkUpwtaxbLC-dCI9Lp2UZkuRZcJSiSlpeyMWXwnMCBafy34lpDL-iVxG3oxeFirUlkWKqukb0sAxRSy+XlvIqwrkNcvPBeDyhLuJ9LzPbtctbbhjy5ZZWPKCgU30qmuTiS++lETKkPlP0uDhS-Sg0QllL4mWUoxspUOS+Rln2LCeUaguJ5XbY0VlexSdukBCr1xUEKlP5WBKc4U4EtHmYMC3blvJLFfGvUtfhcdyyepFcLaV7oMoAeUkK5-+7RC9+W2MvTpVSKzOlx-LNgVTEtWxefy-Oll-L8mmaktLDt9ymXlrGLwSXcipf5Qry9dJzDL+RUQYuCZdrygMVC+yomUf0ppubDy0AVG+ysPmOkrCJZQclHl5PT02XfhVRJZIy9El41zmDkyMsFWXjy-dlAUC0mUPlOp+cqKg65OrLmSWT8uWaSZC5wVGYresW6MsIpS7w4hph3KBSVFivf2adygA2xIKO9HliswZZ4CysZ93Lt+VPHVy5YtimkVy2KmxUvcpmJUvS0tC0CKUXnbMsWOfOk-7REeLexWecujxXVy40lqKSgmVO9NbJaniv-l+Bz8EUG8uKqtO8sMVuWK8JXmpT9uZAKv0ltgLX86wCojuYlyvz5KyKAcUM-KBxaJsrylKRylyXMSsi+U7yvylTt88BVlktmnmqyuClNTL9OnRUvqZbFSxpltyKK+nUCrMFQtS9pl4fLLyWMCqj5RqUzhxZzLWjkDMsuZRV8wqlSrS7TliNl1+W6y6MFgxzYwXD9IApc48-PlE-SJBW8QoEyYGy4-F6zKEUV+bIqZaqy4llxDh4KWu-NUFc00j35kTzDHpbHNoxCpK8r5+pSJqVd8qD+Sri-ClegqyUUNrKxxW8y66ZT0yVqXD8s1xWWypMVzHzzxUOCvAZdPyoFlEBLZJkV-OgJdd8wcFLbLTqVtsr5RdxSo6B8LLjXlfivS5T+Kw1Z2or7LmH8qAlY4ylbeBorZKW4spusNfysmZRLKHfkksp+5Y-yuhlNort6UDit+xu-y5LFgoqnRWY-PV5WKKjhlg3KoeWEkpiZQRKt+l+vLABXMnIm5epiqAVn4LKEXzIp0xfGK6QRSoq6JW6golZSgK3fxaAqhHlFMvpaaI8jiVk2T3eVmtM2FeGyuUJ1Sy5HlqDPtBaGSzmRNvK2AlNMqLuSeS6alxrK2Y4XkpodsnEu2ZKrQE2W5UtGpQmcvzeBTCujmjMoYhYCisqlAgqQUUM4qN+eCivJ0QFLxBWF8qMCbVNMClPOLLEWyCsJZd0weyV50qLLLKCoXEc5K1NlrkqJKlwlm+lT78uVp9rKjmWTUvlxd-invlTzLlcUUooH5aRSywVBelBsqUUv0hVdSntlF4rRxX9spvFYOytKVYLK-1nptKCdlCynwVtuL8-m2CsvhSmK7alq3LStliotn5a4KuypwWQIhUFioEnhJgmIVuM5RnkKwr1WUiyq7l4CTaLETmI4NO1YjYZq7Ll3TrsvciJuynG+GCSUoUj-LShVainglZQq+CVYsPPOcQk9VJowrdCXgXKeFc-MxoV95zmhWE0qQWZ8KljlAALaQlAAvOFQpy-4Vj-zmoVZEv+AlLyhQVmyQHhWgctdlQgsqYVAMLxxWLot9lQoS-2VShL1aWfssU5VSEpAmKHL0gH+PKr5cBy1xJLNKvoXO0sLRX0svDlMIqCOVfCrY5YsK8GFQcrNaVqErRnusKzN5BULfcr5EtrBPRyloVkHLOGXPspOFWTSxEViB4ehWZypjZYCKpuVERLC5XJ5NZpY6C+KMInK0kncVEOFRXK82lycrX2WKEvfZenKv4V9cqARXeLV12apyndFZizEYWEcORhTpy1GFloyfTpCAtmBXaMjr5nAKyRXc8tu5Tly6eldIL8uWkwtAlQvS8CVb3KTRXUwuNhb7s0ul9MK2pXksqrpbVy7zlQ4r48Wg8vhJQFyhMZIoqzAVairO7icS6UV4XLziX7ircCstKhLlf4LmG4gSLTeeqK36l49LXiU6ir-FZJS-LphXK9bkQSo8yPMS-uFForBln7go85R1KhhldoqAmW9SrB5RLK6PZAmKzaVUQ27ecA09EWOQKPZ5jXJ3CWrfH0VI7yxintkpyibhK6aVMoLgBVNoq0NnzMgPpEArJuXzSrFhQKyzg5jBTaJW8HPN5e0CsWVGjLVeUcyqgZZmKg6lwESchY3XIQZZEK3O8L4rJgUlip0plXCrfl4pLQoVVipGJRSKu+VuortYXfvJqlRTC2jF3ksPuVmis7FdQy7sVepLfGXISsAVQ2SvSln-KDmUVnOGlf-ykiZfZLpxU7irTnlyysAVXn1EeXOkuR5cVitrlq4quiEeip9vl6K-lZESrFIl8sv9JX17KiVe1z4BWk8tilWoy+KVlPLOwV3Upn5XWykFlKbTNKmM8rD7rIcxluyZLYWUc7EF+RNiixl89SSpVHEp+KSRi+v5fmKH5UNioZBc-KkhlLYqyGVQ7galXIKvOVXvLq+U1vIrpXLyzqVNCr6uUmkpV5ZGS5PFwsLkMVDctkJaNK6JlIVUJpU9kr4ZcRKtiGRvKqJUcnOpKbpilBViYqXynNRM2lRsipiV4OL9-GsSpuVXTInAVe1DgqVg6Mr5RMq7pcZyLamW94pipWL8+6VYkqqBVS-IplbQKk1lMkr3pWN9MlafkKWu5cfLW+WUZN9aeY8hwZb5LKKm2bNBlZnyjR0Qxz+xFzMqMlWIKgvlT9wUwUworTBZZKiClp+LfHn-svGVXfyyZVzvza+VOSsQpWoKsPSTfL4lgt8puiG3yqjJY8SX8WGCuJRcYK8lWpgqR8XjNKpRfTKjny7Vs9IXa4s2pcUqr9hpSqnBXlKpcFZUqvsFC-KMpXNspOpQLK1fl2bS8pUGCMaRXxS1pVzbTNZVQKsMmQfym7lDjLZ6U+4rpFdMS4LFDnLWMSjKuDGPIKjjRUcqKFV-cqQlQDylCVSvK6FWgKqWVVgi2BVUpLcEXjvNCVZliybp2yrxkW7KuEVZ-SqRVc0ryJUm8rDRg5S7g5CAqLeWagvoRWHYmvFeTLUBVsSsbxRgKgaJnErohx7SukGUqy55VFfKI5WWqpEhcQKxF83jSdcXkCoxlpQKvRlEkruVWCyKeRRE0+X5XTLFfmWsp0es4iuHo7Aqh86cCoBlS+S+FVYzK0+XaIsmZRq0w358o83TmYqphldiqlFaRfLjAkl8tn6f18myVxtzoMnoPMUFchCqNl+zKZMk0quQpQ2qy40Xyykcm6CpuZdhSzxFbKqApUcqpmYYayySVL0q1BVkUqsFYzKn5lhSq-mUiqpanq1shhVV4qJVWcyrn5ZdlRtlNTy+ZXZ-MtxVuHWVca-KLqUiysFRVeqvGJiUqDcUaKoqedAy2MlUqKw9wKyo94SBzZWVTSrvqUYKrHpVzyudlVt0xTFM5RdCCDS-XJizzrcXLPLNReO0y2V21zrUWFCrhpTpcwYVGI1lVFzQpYkrHK9UqEhKXhn3sq9lVdCxWlX7SfaWycp+FWvKuF5G8qQ5XqEtuFQdUmCVgjTx4jRyr0JdjSs-5wwRy5WJytueUvK2DlxuF4OW1EusJZh02wlDaK5xhhsp2ZRLS-55IIrIiVqnJg6di8+eVImr+oViauXRTXK1dFg8rg5VKcuxTjnK1gpTsqQOX8ar2FePko2li2i3hU--I+FTyMquVTGq9NXW0oahWxqozVDDcTNWg1KdpW3K-BcM8qVFkyEqg5YvKuEVpNLfCX9yvaGMiKqGFhizN0XbyoRwbvK9TlXAKjdkHostCfq80y5p6KsYVGcqk4JfKs158ajrFW3yuuGZrCmQFNnLWEAEKvBkCaqwulEvKAxl2aO-lW5y3+VlCr-5W2ivtVT1Kh0VjdKJUHgKuLlTFctueEbyIRGCwoi5Txha7lADLi8WrT1yVScq-JV-WCqV5qivMVZzyzUVqyqRKWkEvdqT0q-nlVUrKMVC8vARSLyyBFCU8V6UTP3NFfpgk4FpLLfuWb0qoVV5yxrpDqrmtV9StvVSk0phVkPKhMVo8tyXu7Cka5lNy4WzU+N65VssgZF6yqygUjctEVcpiucV14TIxV7irlQQJvBRVDJKTxWTkpUVVtNa+F6irIGXAaq0VTAy7MVgNIIoL6Kog1eqspMlmqyUyUgSJmBXhijBlxUq8kWL1Ny1dly-LVC2qj+XASv+6Y4qiBFj2iNtUUMrcVc5y8rl0WL9tXWivq1bMqxrVQCrtiUgKubJX2y4JVOEqMsW+3JnFVEq77VX9SFxXCMsKXtoU10VSSrbwEpKpUvmkq1dasPKkmUxcpyVd3Sqn50sLgdURqtB1Q7LDsF6BKuwX7vIYpY+qlSyFxTBsV4gqQZUYq8uFb4qTBFmMrVVVOc3-ZyQqrFUT0v35bWK+xlM9LCGVmTJJ1WtqsnVC4BR4lmqvNuU1K2Cl2nz-0VeKpEaf2KuZVqErvUnoSq6xZhKjXlayrAtVDcuh5VEHUbl4Yqjlm-apkVfyy3ulS0rvsURqpolUDq9aVDCLLlUDZPnJfcq7ylqRyE1XystbxVDi9clNASCEEKatglbPcy6VUVKlsmXIt1ZWUch6V6OKD1XlqskRZbM01lMiLzWWZUunxbeSlo5g7SLmXeSvm+epK7gVRbMIwXWPJcGWDK+nFmrT5KVM4tz5bIg4yV3ELTJUH4r4hWOqwIZkFLEUVKUt4lejKuCV3VKXfm9UvG+XGypwJfTLlJW96pyuFcy+SF6bLUhl1goNlnY455lTerVcW8quj+V8ys9VMUrbllFKuW5amKwJVoqL5eHQxXOuXeKxJFsqrX1UW4pwyVbivIVNuLHvnr8vIjkdCMAZYnyyQULAqEpTNqsqVUgLUWXykr6VbEK57lL8rjVVEKrHBm7q+CVoQoN9UgXL+SmSyurVNXKGtW+Krrpf4qx0V52qpJErKplFWOKt7VAAqwlVEkuj1URK-1VNQKByULvL+1VwS4iJ-dKWgUZMoKVecq6WZDErJWXZ6ulZbcquxpDvK+olJqr-KVgK4Jh3Eq19X2-M91SSytPyHyrBJXV6v3JT8qsvpJar7xUhSteZdJK+gVskqPpXgqqtZdJYxNleVLk2X-SubESMy9tVwMqacVr4pRVd1QjwZLOLRBWDqpMlXDKtipUYcOKlWSpX1ZOq2Q1OBrmpURsoytmii3MF9fLRcXRnJypUTK+M5JMrT9U3asvid3y5SFVMquVX98tv1QRS9XFUUq1qVP6p56Zeq1-V4sq0xXlPO0Zd-qp6lXJL6zncotbZZhqzilO6FWzk-qp1xX+qp+JRbSylXJSs11TLKy75lbTdf566t8hemwyYJ0GqdVGGQjLFYkK78V2OqcmWpCtGKBJNL8IqGqshVn5EyqaVbAoVFsqihX48otydbKgjV5QqNXnztNWCQM41KIfGqXZUCarqqe7K855nsrkAVE0p9lcFq3mlG0KwtVvIAi1ekS3f5Awr9-luuLL1Txq-AxtQqLtkUapuMoYS+zViaLHNVHGrOFQLSgzVbmqs5Ui0tHlV2kbjV+RyW5UBFh81bLSjTVrQqtNXtCp01UkSkkJFFypNVkctWFeB7X41baSzNXjyrxGZZqhAF1mqfEmdyoC1d3K2YVDGqZOVvGuY1f7S1zVttKKDX20rk1e9CnIln0LBOUlyuE5RCKoolUIrphVHCp7la8aytF7xqSOWnGpehQ0S2GFGIqw6Uz6i1ee0Sw+VleAuiXGXJ6Jalqs+VGOqL5VtyCvlea88kVeWrnvkE6sqlfqq59FAyqz+Wvyov5TTgjPlq9KKulsiqWJVaKyPFtqqeRWM6r8VbSygJVZSoguVkFKi5eCI3S+cCrllWRcpFhQ1ixPVO9dFRWKKqWRbcSnzJQ7hujVdKtyRTAa-6lNprdVXW6t55f6a3pVROq5YUlasKAGVqhvZ-YTP5Xr0utVQdq+nV1CqjTWkGpNNeQa7I17XSXRXyXyiNSJiiRlFWLVL4QgsxJdPs30Vd9LXtXh6o2VVOKhg1n2qxuWqYtmlYOS9g1g-ztMXJ6t4NRXizUFyurWVaq6pqNeKquo1tPKGjXYgrN8vfs6zFtLdDGXDYuQZXbimxAF8RzuVwasu5e0qtulnSrEWXCfIVNXmSkM1ipLUDWDKrVNa2KjU1rirtwURYp21VFi1qVnIqn+V9iq0pV1Kk8FJ2qFlWmmp8xuzqqh588KfSUZKovZbXnBUFcTlYlUsrJdJcwqt2+rCrR9kcKpI+XkCwlJT60pdVZKoolYPPeBV5vLU9XHiuZld2yjrFbMqTMWdmullVKqizFDPKDGUGKqbBgbq9+FbPLRzWirE9NbOa1VFWCrcFU4KrrFQ9yxc1jnCwzVyUoLfPNqEhV0ErTpWKauqZd7qnxlvurDzX+6pPNWhKxZV-UrbTV9astNWHqzhlpZr4eXmpViZYRK+0ljWS49XBqrjhaGq4bVK0rj9kRqujVXTpLQZwEKtpXiDJ2ldeNPPVOeqW8WPKogPjIajYVdkrfDWUWvCYZ8qoSVZAqRJUUCtAhaWqgFVNAqzyWvStb1RPigzZU+KbyW9MrvJecykAoqkqfJUhgvsGVTihFV4zKwaHusvNjNMyvPu-5LbomjHIWZezipZlLhqVmVuGrWZYSqlqlxKq2qVqWvkNQ5Kq-FVKqgjVIUv31dZaw-Vtlq+9Xtis0hWTK+5lp5LJXJxGr75Q8ikild+rGwUMyoFVUzKoVVLMrwLUJSqn5YBqyHVuRqYyU-6uqeZyi--VcBKFVVnUsQJR0a48MIOR0LX-it-uR5i9VFfprEDVymtIxXYq2QF8tDCLWuMq8dLUigll7uq0ZXqWvSySbq7A10yr9SUM6pINd5aeulAor6FWpmuYta4YmbVAiqhkWBpM2VfhKvXls4qxpWG8v4tTMirjZMAq5dWJwuDJVGq-7FG0qBDXSWuzWbJa7ZF8lrhDUPKsOlfIM46VfxryLXl6sCeWVMs8aOdzve416qLVc6Cq6ekUdyUWXHItmbtk0y1DAr9DVZUrkiITKkalxMqiGgOsuT5bRkngVw+qmIU2PLH1c6cn8lkMqHDVtfKxVc4anFVI6qEZUWSvApYe1DZlq+rVLXr6qmtSBcpfpYkKVBXUqpclccy5X5oRr4bXhGsRtaTKvyVRKLd1W98sb1Qkaq45Z9y+VVWy0X7jYKi9VFbL7BUlKrV1bUa6oZwLLUpVQEp5lYUarKVjVqcpXnUozkWeKzI1airnVWnXKqtSBqmq1sDKUqUVURHOUgAogljBQZ5kSmp6NVjqn01E2zwoVttJAXBr0OHVy5zZLzrDJ7IXbqZsWel1jZVoJJ8xBgkpExTvCPhoKeBplgD4B21sCSsJGMcI3UtlU0V2cQUtUXbdFBoIHalc5IQjtq4JWinsXQocN6O0BI3oGvHDYUDSmgoKfiC3qbbVCsS2+YgEpawTvg7nP0sT5MpN6wKgf5Fm5GgSasMqu1xKck3hqvHXOT-NDdlHtqpVEbuKTNWW9ZBwfb1Ogi09B2Scq8Nu1c9d7FUBHCyMNna3HuMQV1N61vW3KfW9PUVCBTm3q7YEb3lm9OS2Y9rvLS9vTwLviQ2v2TdKojY9OIDOij48EoJ6KmhDbWKBUdwqtHxOkwneDCmtjpfyo3olmMLU6AWXKTpfaM7LVEwFqxWiUtWrBeA2bVipr7dXNUWGtcWS2y2pFqNPl6PFaQP0YBx4aIL-7VdX2cGPHwRRqPVgv5XsiukgRQC8B1uprYzV06qINQta47VTWrTzUpmthESG8gaVVBqerWhcuyWZg64m56ZrN4XVBjM+p+9Ih1Vn00jX5mOqxf41Bz6w80wpkWFNoNZ6q325wNjo4ilmIF3uHlfl6HO8IFBagPoNUhvNwoEX1lQXHDklJRjHUFxNtqEQgQ9jBpWbY796oc1CnEq9mrjIL7MlW7jYMnq+mwHTrzC-rVsorpuVDavOtdcSwrQXqC7mJPSNXLsYUmnxqviTea9oJn3vlA6mpz5M0vH-e2A8WuS6vxCHjAiE1vWkdRh4wrxTvjPfFSOoesP7a0Yxa8yq7W4vxgUTI6x1Ba3ie3GOuj9tXMsAO11dr15leOvktGtNdixS-iEV5fPx8+e+khXVoFrx+VVGvQDqqYbu1UZKodW3ivyNW-7cjEyqrjkGh5HatRYqv6lVtqBjXuGOW2Ud8FYZHjrwoJO2r1yfSaHIVBYRd7CONlA2G0Y0VY--dynHknnXyJIqGO1sl5MPDCn0S+EsQ+3hoq97lEXKPnOWGrVdS5TrOnVir0zYfSw9nc7mIQuTJvnWsRMEqV4seII3oxIjTtRAk8u1CCxxnUjMk20Ks6uu1ROwdfjAGqw1XmE0u1LRUXiSmbJCdec6mu1+vAjbGcYgw8TSy3u1dhCxOT9vStBKk6y149zrKz6T2v0EApXNO1w9q57WoIIXtRq8Ce1-dqaMhgSyKMLPa5e189ru3pwGiXtR4rFe1qKjWtUf8w3tdm8PpxXMQrRm+nURdaP1I6x62rOJhD5OPtfiKk+VO9qE6WFSpxhTfasQFspq8dXgGsd7BJSz4ltIqVtXUYr+Jc4qwdwh2osDWUAh-tZSIP+16BpqjUkdI5dW47b7U-Y4geAc3BoGBNmRzp-uzMSFQOpc5TA6oeF1FriNmRgWpmaBigPV+BSg9XBvIowSHqoaV7dLBdUDXLPpR1y+VoFn0dXXEOus+lVi-IFT-VKHVLFP4VdhKy81nZKoRrmmMYdV9qw61-qD-FEFjJr6Ii0ydq3DqQiCRfT9gfgoFIVZVAZ3hnYNqOWfIzOqvvwEppJ5BssdC4iR1XfyWXjyWj6de7Q698Xvcx8S4uLDJYsTVuloequDUhqsuJeo67npETk20YYJSVEXvDfrpB8NSvo9OkMdSHeMr+tvi52mgeHMdX1AofR6arA1hJEO28b06oVY-TqZ34zmMcdYB46PxKrR2nWV2oqdTAksmq+Ilcb6scMbdW34g8VTjqJvoZEMV1Y2a-g5dgqknWEtzTCXeqqC1FSrZbVhCrNYmWsIO4mzqunU7fQjdfW6qN1DIE9voTsomUaO0fJ1U2rNVVAmKm2cINUp13HROcjjOqqdTna98xidrHeEHkL1zlQUFewK7qxHXAAN-AZe9fyaoXCsXR1OIL+tMjMZ1FzqRmR4SP1lQE6oaaYnCt3WLOoaEMs668MqzrxcjrOoWWE+6k7BUb0AvxLWI7aV6YnKVos5tXh9mHFyIuy2cc8LJO3WO2qjeam9cYqjSwsQhR2oN0iO0iKE0NTEolvOrezo86zu1zzqoMW1GCo9Xgq4fRpb102DlvRHgQ86y50GGN-nXQ3nNzB86mzpbDFQXXseqb1rLeUe1kLqjnTQusEBrC6s148R50XVTvU6cQyY2T1dJjvYWoWrcKUHAPgFenL4T4EusM5US6wYlJLqzOX32rm1a1ayl1M5qJiVv2sd1f7i0Xlk7gUrUVauTzKy6+OA7LqgSycut4Wdy6ic+zZQQHWnsgVQIsSiMJorqwHXiurlqZK62LFz-LaLWJmqWtWQalrVmJDhRXoOrtNXAa6BVIjKSbnIkq1dX0gkh1yXrdXUi2tZgamk411xG1TXUDcpCVdQ8y11LYoQbGVmspkqw6vJqh8gw27OfIkpGC4VJmbhT2uD8OsgxII6ygl4K94Pou0EkdUB6oY1bER1cj9kJtYXcBON12ZCttqKOuC5co6lDFyTLFpVOmqQVQgKjN1aIcUVUcEj0dfm6wQ6hbqD-ZVfWujuBKct1kI9fSFV+OncTY6y0R5aBVthqU3TlnPubTxHviRBEO0LVjH+6i513bqeXgB1AIJddmEjxD7jonWs91dNeeM4q1YFqKeWiqvJZi86voZ6TquZVy2v6xcv+HJ1j9rUQD7uo1FYe6gGl4uRRvHS9V-dbh6462uqKca5gOD2GUE63YZJqKXaHPhy2UTyBdt1eTjzzGTEM1dcOgOt1sCjFrEXoWcOuZCDWxpuxJnUkGUruUnapZ1KdqVnUZvSEdcfYcY1z3RkqlnevCgn8sbO1S1isPXorkNRYw7ZlV85CU3rEgDB9T8teFyT7rNtC12sI9b6HcNQRqLmjFI+ovkRR6k8QrHr27XL2qeddTQD71qeRWfWYst1GF86mn1MOAwXUwuohdZwVJN4avrixggupbekJ66j1nHqPWbcep7evrwDu13KQu7UvEUU9TtY+T1TkMDrHtOJWKgfa1sEOLqGCp4upS1ai68U1n4riXVZatJdTfK8l1eUKn7VUuoN9X4s8z1DIrLPWMurECVtqjYVdnqikAOevm7E567nZLnrnDHAOpz4KA6zz1OprvPVEcGz9UK639FP8q9zXtSvjNUdq4gZ8yqGLWmmuV9SEywaVQ3rxRVhcrdVcfS5cV8yzsfUIzmTyOZ9PV1nfqHcpcKrWWU3sTL1gPr+uXzcPYte9qp9aDDrfPox6rzMiwwoL69-VTTFPrRddcmAN11RfDLwHAPIEdd66hqxLclQyRGFAh8coyBr1gHrhHXrurx9Ti4q648jrQW4DeotNfaaykl8oqxvUNmrOVTiK1gy2jqGzEJf2puWT3dMxBjqo3G2kLbMVfMqWFvMicZFUeMVZdW6-zxr7ifXgH+p8dbXAo71-jqiTro+uQ8S+42xhcbwQA0OOsgrlH42cBZL8eDW3+vHdaLKsHVgQrUHWSys-1XNlLrZoGq4B6jGOfcc-C4ANmpTEnjG2pcwUD6zBVCGrrbWNepFYOD6-hm57qmfXLsph9WdZEJY2xxhqIdGPyCYSJQch5xQoA3EBuWIT067OWn9i+3UlhgA9ce61DWP7qNjH5GK2MVD47ce-aF2shjBPmdXFyJD4QWSwDAQesxbFB69KxH0pZtnMBtXdYmYVn1arx2fWs6OP7hg4bn1yPqBPV8+u0DWjkQX1egbqT5g8B3EA8YndZSbLSmzMEtPjFAKO51cvq+REqcEV9eS4kyFqzrw-X6eA19UPa7X1knrdfUKV319Xx6+qGEQaXuChBukkqJ6zvpULqrfUK+to9Ur6u31SPjN7WYuvpMU76+31+9re-X5QvQVCfajT1fsYtPVEivPlf76qU1t9qeam46oDNaha0P1JnqmPU0ut28jJSpxVjIqrPVB4ps9S04BP1HWinnCAOogtX0G7ARP8R3PX4PHz9bg2Qv1izAfPWjBsDGRK6qslJfr4HUJmsWtbruZa1I4rp3Xf8p8ZtYCuDFDfqu6XOiub9eyshL17ortXVd+tS9bq6iXVXn1+-W3Goq7tiU2f1okcx-XGQN4tSw6s6R6TUyvUcOq9VVj0+f1Z-AY4UvlLq9beaXf1Egaz3bjvFYDfgwXb1hsoyZRKBqadcU0H7mvXqCykJutFFXX65N1glrU3XHKquWZN6yeBhhjp4F5mppua-6gt17-qbfHY2MWNWW6w-ZXNiZQ5meOd5dysQmxx99LvWxjR84e3eJSkmFizxqc2P4ERJCfgN6Hi-3G7Y01urFw2RmtIbB-HgBsRjo4Y0d1aAaWzUAmyyNdgG9rZ96rNFUZOqHZVk6ps+RurwDVBWCoDfBq6bVoPrrA3w9FOxEwGqH1LAbWvUnuoaBH2sM+JbgaINgtOp9ta9vIgNLIasfX7Bq7eqNXb+Yb1KrSbnKJBhnQGpvMUga+PEk+p9env6-kIwIbonkHOppDWB67iQGgaIbRaBq1sToG+VoT7qWfWMerZ9R4Yy9Yb8YzA2zjh59Uc6qwN-oabA1uRCF9fh6nV4kTw9nWWlX2+MfMKGlf+QZfUIerQoCPa3wNqwaWPWcoOpdbJkYINjHqfnXgur+dbIlBwN5ycitWdWmntXU4E31u88CnpcerE9Ym8ZINMLr8w1R7NPxLkG5F129qFPUZBqRdVva-INHvrz5BFBoJFefatLVl9rz0XGctJFTKaoP1tQaJ-nGeoeaVEGy9i79qiFWWqKgld-amia9nreg1p+tWLgMGiW1vLrhg0WrUFdWMG6rVTajkzBTBqq1RA6vU1iErDtU+KsQdUzq2ElLOrD6VgKv2JVF6li1UCqcsFLioSVajy3C+WZqkvXHBqODW+9U4NOCVzg0fIJodSWakf1NwarXXj+qYNZw6pL+9rr26HsOszxYDUd4N1XrsWm1etiqSY0X4N87L-g24RugUdnLJRmHXrEML-DR69cf6h+Rp-q6QaQKtWVfCGwbVoyphLXl4pRDUKIn1Bkijn-VIbyxDfN6nENsbjxGFEavDQKt62x1+jD9pVoLHJDVvrHJYFobuOiQat1Kn46iGOEiotoECBqWuF140fc8ywrQ0oBUs3JB4ntBRbrYnXLIue9Yk69W1vbK3w2ReqzhQ+q7s1JuK7C7ZOrANSH6x5JQCT+KXA+qnNa38guoP8i3yzuRETDWhq9miISxthlc+qjDRQUA0Nd7q-KYPursDV26g5RcrdZjyQJIsproG8kxtOQuihQ0C-dfK3H91aobxnXiBuqdZGEAS4NMtKwhbnMLtZ7auz4++Bk7XuEXM0H6Gkp1cljuOhwetg9js64FQyHqDFQehrfkuh6ncQmHqErRnOvVDeso4X1VzqnpiGXBOOgG6-OFWdw8X6eBqLDdb6tN4dHrAuU92q8DdPjFcN9qRCw23znLDTr6ysNevr9eCBBqtZjNG0N4jYaR7XhBul4RJ6+INnYalXU4XB7DUOGhZO-yjto1ZBuU9SQk7FpanrD0X4usedmUGs21unqA-X6epqDTWK+tc9Qblw1AurveWuGt+VHfQjYUZul0eNuGxP1u4bHPXJOuc9b9G1z1hXRjw0vKCvDXXuJzpkwbTw3TBv89bMGv+V8way-XoHNoVadq1a1IoaTIUqurr9R3-X8VOwbfw0riszNR6Sw4NKXrgI1pepJGrN68CN1DrcSW0Ory9QRMAr11rqivXBRUeDQCfEP2Trq0I2ML1ddbw6oFx2EbV-UwuJ9dZGFAiN9LCJcjlb1b4ibKou1ZCxpD5yOsoja-PM-1sGK03X-api6eN6xs1zEa4v6P+uOkbN6ziN9qjCqFr20-9S8-b-1VNjBeGMCLbxaVtdbx23rI0CppBPSPg9JL123Qoo3nNFlEcoCuCxxXj73WnesajfNshbxULCwo0EYgijRbGj500UbolaIBqH8cO6lANIrKVGWi2vJ5eLat71J7Vq-XrcpMjTBahtltP4LI2o6rqDZPUeUNk5q+jUzktoDcM69mcFgIRBxuRs43LGYTr1KgJMo3N2uLtRJnVH1UjrvQhChD0NnH4oHxhyj+BzhOpzCLFG66e6C8NFgKRuacVUA6uMN7r91C5RrCOir6kMNgHQM7VLhAMDSGGtV40pi87VEAgLtaIOAuN7lES7Wxhp-KCRuJc5gUb4eatsF2dYbKlBJecax41fhC9tSj8kMNfUbMxi2+sGjQx64aN7zqno1DuKGjZygyaNYQbpo0xBv9eKNG1T5RvqZ7VLRt+dS2GxIN4nr2w2Seo2jXDogL2+0aOnEQFVPlVqCPe1vYbhw1H2s99cfK731p8rCXXEipNeXp64YlVuq7o11BqXDW6Mw+N2dKVTWGiqGVcaKjvovcLxrXtBW6DVXoJP1LtiDw1veqPDZn6jz1kMbrw26mohjTaHYhN0MbvGWBeoPNTK6xt5crr6LWB6sYtfC6oyNLqrGWXoxrVdbMs3YN1BzBrle3XxjUBGgmNH71QI13VSMhI59MmN-oqKY1XmpwhrcGs0C9wbZrL0xu69I6664NaZ10I2L+qSVN8GwNMvMa4grF4MJMXx4p96XMaw3UfUg3Qr-I+tkUIapeEwhpojdQaw8VcorRvVxcqJ5UxG1EOqIacqG+oPYjQIy1WNBQaMqFiMM1jXaigSNRsa2BH-+pfyKJG+Ee3mDKCiHeqHdRAG10N2csy408uJXMWE6wxNA7r+JmhJpONsCGr5Y5cbk-H9+PYwIl8CJ1c-iEk0lWJidTcSp71Y-LgCWlWoltWHG+j1xkbxQ3feoXdVKGjnmJiqrI3NKvMZWbq9zFFuq6rHwJL+DdUUMICoi94JFIetoAirkBp1rRjQrxqLF8jexIo0N8kaTQ3BRqFXhqEOt16BQG3WomUGdbaGtONSJ1JWhE+vycU6G9VuhEbpnUaClmdd2hcENg9R2jW7EA7janazX18ya2k0YarQsXPG-uN+8bko2pfgqjfs6zd1LM4ao14RuOTcu6VTO9yar3V1g0BuNmG1Z1W8aNTgDRra1a86i5NjQaLwiAqxzDUSwOINznkEg0XxtbYHNG0H5EKbBPW2EOE9VW9FaNGDw1o1gptfjQuwhNOH8bXfWLVR3tT-G-hqh1jP43O6oJpCOG6OlQCbAySEist2WAmyU18Wrr5UGesx1VbFB6NcCbBrXFasj9fS6toNMfrxeWU6pOlZgmux4UMBk-V-RtT9QDG9P1r4JgY2NXCITWDGkV1efrRU0b4AoTVRaqhNBpq-dUheqWDWF6s7VEXr4dG9ao2tRYmjGNhqzLtVHCtfNdwm9O6hDr+E18JpODZuKt31nEDSY2jvIvNaUCug1rwayC5SJoxpeIq+81fiiSvWcKRQjTaSo2Jyia2Y0k5jUTVacNf1EUL5ZHvdFHjW9mQN13hQYA1lzVDdUME0gNBVspk23JrpPDG69pUJib3D5mJqUdaxauiNI3q5FVsQtTTUeK+J1Le86zF1jMcTWxGjENL-qDFRv+uy-h9IyFC+IbMaDeJtp4VOAlTx1jrDY3Vpv39WWxaNNMRiVZxxJrT2dkmovBfAbjQ3feOdjW3ItJozabWLHB1Fu9TJGnJND3rtI0ZkKopXpG1RVBkahRWqprSddra6HVBAa23Xdptb8Wu6ptNs8aW02xppHNRP8+4VNkb1VXTnOVhZ5iiwRtPqTiZoRAGaH6EH7xBKgojEz2FZWCR60P8ZHrITq3uqGTSd6o3IGPrSbFjJpAARMm+ANkPjJnUE+tGddIGnP6sgbSfUX7XJ9ZwofZN1PrWfU9xreTTQSlHgA8blQ3UIh71eSYxKF+caxepJvFosWhEUBxSYa+zBGBp+WsR67dY96am7UeBrAaJ8mlINNvqfk3vhr+TUWGqFNSgLOCrfOtBTe29cFNlgbePXwJv2BTfGhsNcKbTfWEPAfjUvTJINGbAvk3R9HIzeimgcNGLr8U2UzWxTTsCX+NO0b49gAJtHDV760lNE4bffV94JEBRAmlOlNKaipV0ptgTVrCxlNZ8AXo3qmoOOM9ozoNGCavo09BsMeHuG-SJuCbr1X6Ij5ddrQAV1ZCaxU3+XNITeEsm8NsDr9TX3hrtVYsG6fCywbFXVvxubpR+G9VNODr6-XYOsb9aJE+L1boq2-UGpqNTYTGnXa28sMvXCJqodRamra1a4zOdUVerjchhDaRNvZKbU2rKVKUQjYxRNT-UPU2fBsTod6mwqIvqaT022hk39WVkZZNKLjw03zPIMTZw40ANosaE01U5yTTYN6lNNDprYuWMRom9fYmliNDDCA+KHRuYmK4mlnZI7qNY0luq-9VWmuF+819hI0TzACTXfPEDNmGaQk0tuucdYgZZkNPaaYk11ZoQDQJvBbNfsaZqEBxrWlbpGwpNr3rLM0HNXDjUBqhdNEobuZWlqqXdYOYzYxotzw3VkBoAoBQGgsIptq-fVemugNYem7q1x6a7Q1rOI5qkiKUNNJHsas2g-JIsa6GTtS8ql6hSEMEGTacQ+2Nr6boA2u8OswUkmkQN0yadBx1xvkzg6G7f1zca6tZhhskVL0m3Y55XzDFQ5Rsp9XlG75QBUa+gnQZuBpeRsQwN8GbbaqeSoShX9Q1eNWGbao2GwgwzcEm3n12GbRfUm2tMDYj6kkswMSiM2Uev+TXmG1INfgagvgBBqvjdCsWjNhybKeb0ZpE9YimyJEgLrtM0QbHrDaoVDjNTYazfWAywt9bxm1tg-Gac3ppBoSUhimjxJfYacg3CZrk9Vi6wlNMmbiU3qevHDWKa0BN5Qaro2VBsD9Wpm821GmarOUv2pwYdAU5lNRoqGXXBZFwaMFEiUxn0bbHj5mAogLymqd1FmbaOFDBoITSMGyVNcTBc-WXhvDzbMk94lMMbCDU1qOINY+G401w4rvM1oprnTetakPBrFrNU3Xgu1TQvKlhVeqbN+G8JqizZ36wRNFDq4s0musH9VxHKCN1qb6HWwRruDRlmwg52WakBq5ZtXWvlmwvFXwaOY31epKzZ9mnBuvMbRvpDCgkPmCG-pNQWZjE0URpQJTxsSWNnWrDlXFhOv9WXizrNsX8ie5KxuWjrm6+UoA2au+GQINxDeWmjgFBIbYPEWOphkZidabNnoi2Q1Uhu3wbp3ebNWFiGQ04eJigstm1dNMSb2Q3gQPQvsOmxrxyAbts2D0qV1Wra6dNEFquw0f6pUEY+MzJ1k+tY42NKp1UaqovdNDSaKxXL+vrhRQSo5NX2aP-E-ZtQNiuyiDhezqpfUS+sT5cu-FH1+MrIc2bQNGTcHaluNEkaVpqksO-ASsQh5NPfYUc2-uJWTWi4l0NQIaLXLuhpjTWHkCn14HqqfWQerFzcQWtAQvcbvXRlRrjDVSqRDNKviac0LqTpzSwW8YY3Fj6s0AuuTDaUYZwNJhrXA0i1QbvN1G4jNzBalc0+Bv5zQWGwe1IYbqM0i5tLDf8m0+N8Qapc2S4hlzbWG3+Y0ubjfWK5uWjefG1aNz8b1o2KFu-zb7lNpxsPiDo3w+P7DZJm2wtW4qVjXvgpOjclq+TNFubtPUUpoqDVSmucNduaXs25Os0zYVqx+VtnLXc3IJvdzfpm00Vm5roKVcpr9zUHmlP1jLyzM0+wQz9auwLP10ebhXUOZolTXZmqVNkSyAvVcirlTcF6jzNhPilU3IxrNNWqmzPNX4aDan+cQ1dWaGk-mRebDU3ARtLzWBtcvNWXrK81ZN2rzXQ6lLN7EMaY0T+omvM6mh11rqbn6XOupZjQv6z1Ns1Yis0HhG7zdAW3vNkxbnbVfprO2GOEdKNpEal-WpxhP9RLG6iNyaaL-XsnJnzTYmuMVdiaF831mOzdRd+VNJa+bFDFGOrTNCY6itN5fjaSVEht7TVqE2tNm3r603jZpSjbgdQFYqkaLVzSRufzcd6tH1K6bx-G3FtSja8W-b1Zax1I1ROrD6qIwx71pjS9s1Mkv0jV-mzaNM7rpbUpSvwDbrawEkgBaHs2fRETjW0q5ONrbSe80t6OU5B0m3XJOdr2fXAtDF9bbcFhqSkRwc3GIKzcj8WjWxpoaws12OrWMTM6nEUWybh80q5HORsU6o46iyaKs3nmPILUM62YtzxbUchKhAjKc7cEGJwi13uk+htToETm9kqM8bP4QruvOTUWGxeNXOaJrFdev4LeGwrtNuN8Xk1LWPb+Sp4KQt6Yb1tlrZW5zbL63qNpGb+o1a5t+TWJdFQtwuauihc2DozXfGisN3GamM2y8xYzQXShaNyRgJc0IppMLUimswtKKaLC2wlpJ9Q4W0TNdhb9c1+lsxTTp0E3N1iyzc1nRp2PhdG57N19rro2QJuwVe-uAl498rFtVKmqaDcrxFoNpOrxMZ1Os3DRUymItkMB-c04JsSLbN+ZIte5JUi1ZFojzeDGzItTmaZg2UJryLW5mw01hRaZwkp5sYTSqmqK5fmbyi0xeu-DXF6vB1b5r2-XF5vqLd360j5dPSxYHmpuy9UP6kaV0Ea0zp2pqYdfMIlLNTeafGot5q8+m3m98FWEbPXXNerZLYaRGYtlyaXHVoRAxWMdMx4620TSFqj5qmYOJTJpR6xaWs2bFpYeSKsvulgOqQLU5pqJZt1mtENjDCV81hfROLQt6j7OFxbt82VpsJDYyG4BeQdMhvo1urSTeDYCrAjJEJrZzOu2TfFka2NzIr6Q20eOJSiMmlbNBwCTY0wWk2TXMscCtLJaKvEdpvu9dPvSNVp4qbpUFlPvETCWnzNaDqyk1feq11ceFczUKJaWrVsYUeKaAW7SZvRrLbX9GvBLjaudpNfvD8S1LWMeMUCWhH1xqLOc2AzVcEfJaG-NvxacC1-GVdjS2Kd2NYCFeSTt1FZLYxWuKNHJb5QiVZoXIUJWnctXrgTLgyBNNldlG5fA4GamC2QZvPcCcmueNlncOC0EqGuTe4CKqNiObmc305u6UKbG8voMYaWc1CzDajfcdU7EwaaruoyFp5zYaWjsN3pbCK0UYKFzY6W6+N40aAvyaFrBTdoW45Juhbgi3kMrYzQrm3kRHHquM3m+tbDWA0ZFNDGbUU3GAqEzUGW3XNWKb7C24ppd9clWkMtLhaPHCnRuATaUG8lNVuaYy025pujVAmh+1nRrHc0LmqW1WRSXTNa5qIi1sgqiLfH64zNWCafo0B5oY7nEWnl1IeaUi2EJrLLTHmjItUebuq3pFrLpU0insV1XKE80IOvL9fK6-CZTqq17XKup-5dOazst6rrRGUi6pdnhFmvstkWbGi3MQOaLQP6wupqFDxE0WuqpjZojOCNMia+XpyJt04s8G1CNmXQly01eqNuOMWtlx65aV6qblsIjfzG4XGgsbCM3vvHHKnLyRrNb5ohdFhvKnzdLGjg1-DtLE0XWuiofoYh-1hxaO94qxuLTdiG0tNWNit818RvTQGNm3-1b0jJs0ABs7TX8W4Ct-rlRK2QMXErSKEc-N0Fa7Y3+RrgrbfmhCt6NaU7KY1uQ4tjWsGgT+akA1bZoJkTtml01FRrhVXQlrKtY+wY7NlVqv9XVWv-zbo6CitO7rqhUtlJoraNs8Atagb3s0QSNKzWzUYMpW+1WK2Dxtdtb1kDKNtOaP3gTxqLjRgW2YO8TiSkHnmI9nkIGs2OYdrwuHhsJBctMlQHxorsSDIpTXuzepW-HNncbHXjdxuXcGwW766chalrFDxrjciPGlStwsaBV7Vhs1RYSWz3hdb1RC0GVrXZcvGl1CKGb33gK1s8zTbWjXNF+MlC3HxujeqoWneoyhaNC2ulubDVFW50tQVbkDVtivjrYYW8Kt8KbY60q5uirfuAWKtInr4q2GRsL9jrm7ToggKcU2uKMHDY4W01NzhbVPXZVrcLdsKMlNRryvC3W5p8LTlqkqthnqqK2BFs-eRaWjwioRbVzXDKo3wsy6idAuZbSKD5loAdYWWjv0xZbswCllqrLZHm2VwoMbsi2x5prLfua-ItNCabYVv8qfDb5yla1U1amE3p5pYTbX6rPN7CamuHYxpb9TUWu6hvZb+y2RZqJjWQ6w11aENNq0XBsgjcP6mvNnRapy02ut2tealOctJpjyvXY3MurZhG66tneafg0PVs-8hEKsrx4jq9yCAhp29fY6oxNH1ax83xuu+rTBi36tdBTAGGz5vhBfPm1tGU3qBGFHFohrW0criN0NaiqF4hs-LVcWxN5NxbyvEC7U+LYfm88+htarLy41ttja26nuxJyiuo1q1rRrbEm9Ctm2awk30EpobXx4jBaUzrQ7XrZuo8Uw23kNuSaFuXNmo-zZgGt-VpRb503s1p1tZzWleYxtjI62-uJw5Pc0bx1xtaea0g2gqaOiWjVV9kbegmZgnZ9SR0QGIl6aVXC1OpKuIyWlCtzJaORi8BreTVDmpuNglbuNiTJo3TYOmvaISObQAGkFuJ9WjmyxtNcaGS3w4iZLe8onS6XoalYhilrcKhKWqCUbtavi5mlt5zfKW5yYgtilS3qltosdemqaxplaty3TbLkjeQ2z85zlbo3rB1usgS2W3zNlGbw60d1vJxRk23ytMdblc3mh249S7W4sNRNMgU3FyDybZFWjOtj8a2w18ZqNLdvGwTN+daDc1KeoDLftYgut0707hVZVrHDRGW7CkUZalM0kipUzdSm26NpVajPXlVupFZVW13ZXdb0DWvRt-yB-Kj6NNjxmkDcpqHrcZitqtgMb7+jCpqoaGkW8YNF4bp60bNvPDZ4qqV12gKl611kt3pUg6yv1KDqRG0Z5pVSmwm2L1C1bQs1LVtRFifWs+tjzb6+qDlsn2QZA6+tEEbyY3tFspjZl0R+ttMafPJIRp8LAom9+t7qbhi0fBvbzYVmn+t6ia-60r7j9de1G3RUDla7KzXvT0TRGmnH167qB01ZWNEyJCGyBtfXqJ81nlvP9bRGtrNaGKkQ17FuQbQ4mnR18VDny2FXTm9WrG8wx2DbYa2luq-Lbvmit1OSj81ko1pwsYEm+O1brFrG0YtrPsBQ2vSxVDbdlj8VupLfQ2qNN3LaWgm2NsD8dTWtDOG+bUA2Bxuf1Rkaz-NzNaBc3BCs62aEKqpVTIaqS35OJuzbVmgCx6LbxW2YtssjejSu2p-Na3MWC1purVJW8u07PqEM0bzM1Dc1xHONSnVA00z1W3ZWU4w0NiCSRHz5xt-cazFWktt2bOG0-pudDa0myRt6tVaG1DmPDGnIGzltPfyFG2ilsYLZoGm2tUGa5I0wZtlLdG9KWtSNINWgO1ueaE621SCETbDYQ6yrKbOqWkJtVWRNzkrxr4LfLW94xPUbkm21Nu+TSaWijNQTaqM1ZNqtLXIWvytDGaAq0e1uYzbLmwQ68ubIv4uGPVlHaWj0tNTbXK1kZqrbYlWtKtNhb-S0ouu-jRJm4dtyPiy63-xo6bXJmmutCmbLc2XRsKrY3Wu+1gzaW62qxjbrUga-C1q4aJm1FkvXDQWEd6N8605m3kiAWbcs21qtI9b+pxj1tliPY8fqtmzbIHW+eq89TkWuPNNqq6y3ypobLXHU5M14XqUY1rBujeaHq7PNruLc83gmo3hT2Wlatp9aGi0mpvyDXTUEctrRa455fNokTWaY6mNh1aG82zloBbaRLGkwLwbfbmf1odTua2tctFraOezt-NxiKNakNtVWbgG22tqoLQw2rFtx5bVi39erxbVLGuBt2xaOs3yxq6zYrGsGtT-rC00cRshrZg29WNHiaRs1axoRrR1-P-1rLb-E0AVoC8VCwijt7viMK1i2L42CQRS9CnraRW1RYybdT7GnkNcxiO2nwuQbkeeYx26YeDNa1cNoiOZJ2m2xZVi2gWCNpV1WgSkpNu8biK2nZoqTeq2p0taCAPW0a2JSpfI2pL4lFaZVGiksm1XZGzEtBHtRa0yjA8MRTKApx+ibrO2-5HqdT9KQZlFpJyS3j2S7TYTWgStqN8e3WRus3TXPiuxtcuN-02OhqcbfXGw+Yrjasc3Bdo2sZXIk2tDBaCc2ZTD8bXhqHNtSzZE22IevzbSh6ko11UaYm1IatbjaliPNtyoajnqbVKSbYh6lJtfJDWa2eVrbbS6EKOtJ8bym3NYh7bQYW1ttehbvCh9dvYzanWzjNPXa4608ZqfjX22l+Nbla083vxsabQ76r+N4mbMkRJVu06NJm2dtJKb520eFp6bc94ylNHSTVM1rttpTSDaelNWma9C0jPOqrT3WjDofdafc3zNtiLRe2utSZ7adElXtv5dTe2yetFZa+q2vdrnrTKm2stpfqHw3jVvoTQq65st37bKDXReo1TXvWrGNrpKMgV3NrwNjwaDv1YHaSHXrVuHLe820RNxZq760dFuxub82notN1kTq0QUSBbRh2zotWHaYzo4dq5uMQ-QiF7trbsoItsR7Ei26rNdBLQG3rpvjjDy2+AtR5bp7jUdtxbUIo5Ym9HbPCkINrm5Ux2-YteabyW0iiPY7S4mzjtNLb3E3FupwbXDWpTx8TDNGFC8JNBQ8Wkhtv5b5A0xdpsbQa2syxI6bUa3xNqwLfBW2t1aLaxW1KlsU7Rtmi-N5O07pFAMsM7bhWhZpCgjhG2s1uvFeUm0itW31TG2a9tXTQdKKxt9Pb9W28tsNbbzWupNpuraK0W2rezbAapUNo7IJzGQOF7GFnG9XJHM4241Dvzj4d8WiLtwraLG1+vSu9f1sg71-M9YdgONrkrXHaveO8lp6jgchsRAdu6qNtuXau4285u1leVlKeMxXbcw2ldsqjbQWiYEWbbRij8YlxiLV2k51idQ8M2qZOGFA+m-46iTaDS3ltv7bcaW5VtnXbMm1eVo1NaLmkINNpapo29dp0Lfp6PvtBQwYU0p1qoYd4GsbtlTaJu3VNvVzRW2gTNg7aGm0rdt2sWKa4ut1hap22jtvLrZ9U0MtKMLwy25VvOjflWpdtM4b+m2+FoO7epmo7tm7aCGXO5smJYaq5sV3daUE0OzKu7ce2-R4t3aBU37hru7RleazNE9boHVT1qdQDPW8stn3by6Wy8vmtQsGpPNSZqmy1V+tKTdvWjB1wWarTUSioCzWkCiHtLsKoe2U9NA7U82+otCPa3m0eMRETQlms11Vqa0e1GxIx7fBGzLNYGVUO2kjiZjRdW0FtGEbsO2Qtp9Tci2zzt6wC+82nbHa9QjEXONnlMyI2tzWxbdCG6BthxLsfmZpqsTemm82pQg6ga0CiNewnz2pfNujrKW3Yh2F7W4mnhhYvb6W2jZu-LVfm0cBljqpDU2HXl7eoOtgd9lia2lfjj5bap4xbNkAbNW2Y+vobfH2-Qd3BEqa2+xulbbRbAzti3Ka9WTuqDHj6WlVtMtrES0SNv+DNzWmL+s7r2y1CTNjZaDzVrRusQ-nbjTlxWuC4aeRalQzEF9PHBrmDwN+AbjiQ8geFwhlcx8bLglpw2MTr2LMmg9sf91M90IICi7gWmh3CU1ROqot-XiQE5yJ5yCCAhbbG0yvXHNhPL5crNJBpsQCpDuKmrUUL+ou9AOZDfOKMlG3YHMYj9w39BW9s50M9kJzqmSVW2ilDsXUpQ7dhRbKbCoKI9k2qBg2+JYLTRmvA5DoqzYccKoddRQDomqfNHiUVkC15KiA2h24SCeUtTy3YIPQ7Jeo6KkKHQ9sW6o4UAKmhsYmyHSC5GR4RFQZh2yVrmHcUO55YtQ6YZh9DoVCKsOmWA6w6EDSbDo6eewcd9ISZL0CifovDSIWcY2kY8Ayh0iWJt+EUO+VoceRFh2WbQeHZGpEEdXQJwCjiQAWdLkO102yERnh2kqHaHQvq7s5vaqUXXJDq-CCPUHy40I7lh2BW0uHRsYu4dkkaZKT7Dv5mIwSlr5b3RoR07LjBHQrGKFoceRamVPDvUTWTtXWFk8iwh13JhvCJEOiZg0Q6dsCxDu4mDR2KSOtfxwJSF4zjVZqOJ7wa1BbKE12jbIJKOoKM0o7PlrijthgDKOsb8Eo75R2f9BVHekMBUdK2AlR2ajsPQNqOtUdio7VR2ZhXVHTSMHUdeIA9R1GjoNHRqO-UdWo7DR1pJGNHSSkU0dflIPAiOjra5M6O60duo6GtGqsSBrqKO8ES40qA4qXhEzJBodEt6qAFuRhyjuaqIGO2ntiQSBBgujthFG6Oi0dNo6rR3xjo9HYmOu0dlo6TR3ujrNHbaOpg49o64x3ycN9GGGO9MdSY7Mx0pjuzHWmOh0dGY6nR3RjorHa6Om3wV0qlN7ejrnJZ7yP0dIcV4rqLtGNjffcKsdRY7Kx0OVAjHe2O+G4nY7Ux0JjsLHYOO5Mdw47Sx1DjvLHV2OmsdlQwYx3mjpHHcWOscdVhNQx1vMDnHeOO0cdk475x3djvCGLOOrMd3vgcx21jqr1T9LBsd+oKOCRtjtIDbOQRk4Z47UW39jpnHdWO2Md+V0rx1dvRvHduOu8dq469x1ljtzHWuOhcdG46vx1bjukODuOksd746Jx2fjqXHfmOlcdu46Kxj7jtvHVOO+8d0E7Nx3TjpfHTBOvc2dY6yZHHjsYlV1GR8ddjrXIiXjq8WNeOqMdcE7fx0ITpo2phO27NF46Bx2ETtgnYhOvMdjNICx0-jqAneuOkCdEkIlPCMTrY1FBOqidKHc1xV2LBYrOR2ppMwmIWJ0zgjYnf+O18dEE682XFSKK4qNkFCdNUy0J2CGrhOCROgxNZE6ex1yTrgDc+OoSdSE6xKK9jvPHcCVZcdgk6bjgas20nR+O8id9E7vx38TskqVFZfSdwE7DJ37304nTcNSydyk7eJ0VdQJpLROkydxvgdJ3jEMBERU-CSdh47nWbSTrutfchJSd6Safeg4Ts66qRO+Y65k6GJ0PjtwnU+OhSd7E6jJ1-jt0nXtfMKdxk7bJ0CToMnQROww1dE7IJ2pTpinVZO5JVNk60p06tu8kHxO5KdJBJXJ26HCcncVOxZZjqN76HfeBpHolMU6sjPZhR29-x9HcrJACdi47Mp0WTvynaxOrKdqk74J2UTp6nRROt8d7U7wp2dTpSnR1O7KdXU6xp39TtinURO+Kdak7AJ1DTqSnVpa0jGPk6rlXSLRRJXU1dydi+JZaEaTrwnVpOsCdpU7kozlTpGnSVO7qds07ep2DTomncNO8adRKozp0DTpEnaNOq6dU06Fp1bjqZHYs4FadWeqmx3HAw2nQ349sOQU6gx3rsucnVpUA6dc4wjp3XTpOnZNO26d006+p2QzuenTNOg2GT07Lp2LTrBnS5O06djk7wJ1t8kV4u9OsQZLU6vp0SSt4cttO-ydQFbsJ0VTqBnajOsqd6M62p2IzrinWjO4GdiU7qZ0VLwRnQ9OpGdjM7wZ2PTphnVTOhCdr06kBhYzrrxaGFcRld2qPzWKeIlWMFO+Sd3ApZR0UzoynRzO6GdNM6yZ2HTolnYDOrsEtM6yP4szpRnRDOmWdas7yZ1sTq5nY2YHmdWaykvrrTrxnWsHAmdkU6sJ3RTpVnaTOjWdcs6lZ00TvlnSTOxWdss6QZ22zuOneJ2TWdDs66Z1wztdnWNO7Wdo5hSp7NTv1nbjOwy1CZdjZ0izuUnWbO9mdTM76Z1WzrdnftO6OdNs7rZ2-HFBnebOoWduQxE53hztZnczOtOdqs6rp2a3FrMWgQHgqjU7PnZ+ztoBq1OyWdEc6PZ1Rzq9nUiOqSdvs7Gx1rTuEneGOwmdYnaw53qzuznVXOt6dNc6Tx1nxRLnX9OyMde06451ZTu9nQgDelwRc6+Z31zsSqDtOqKdfc6E51OzuUNUeOjud6E6lkzdzoinSHOgKdieQFZ0SvU5nW3O7md886ZJ11zrmnePOxudcHNnup2zo3nZROwedIo7a52LzrHnQGOw+dwY7mVLizq1nZUweOEz6p8506fAvnZ3Oz6d+87S53pzsjnY7O+OdrYJU50tzoznUAu3+d7s7pZ2eztbnVXPSE4aUw+iVXLKOREpwGBdF9rIF6Yzp3nb5O4ud187153Y4AunWXO8BdFc62Z0gLvLnX-O2OdFOChFhgLpP8IlMd4qiC7Jw0ICvgXdAug3xSC7ixYoLuMASPOpO2yo7iF0ALpnnebO+2dls6iF08LrIXfdOn+dhC75IGFE34Xbr4y4RY-aYTjULsbNbQu1ZEVC6qO5MLqKKrXivWd6C6v52YLsAXRAu4BdI505ez+HV92oDESmdOC7sF2b1o6usIuzjyoi6767jdxfnfQuqRdmNl350LzuWUrfOgGdJ86sF0CLqznUjO8+dTU7L532LpNnSFO5Odbep1F1rEPk8VvOnWdqC7Vp3SSgcXea0NRdnC7M51XvSXcamafNksi6rF3yLq9HSEuj6de87zp0uLotnfgujRdoC6Y518LtyXVkuvBdmi6V2EUxilHTPOihdgpC5F3c9JkXZYu3CQ1i7sW4KLr3BEou8wuKi70l3zTqlnYYu1xdOS7+515Lu6XQUu3hdfS6TF3NdDMXb5dCpdiS6ql3xLpqXQgaOpdfg7kl3MLs8Xb6OjBdTi7-F39LqKXRz2GD1E9hvHE+YkyHVSqPlwSy6ol2YEORnUD2yJdj86oF0JLtqXbLpWxdu86wl3eLtFnb4u0pd-86U51lLqCXT7OuZdH86MJ03LtDnVPOjhdDy6RnUn7HcXYXO+ZdR7Zwl3EzudnZku1Zd-kbRWA5zu-SBMu5aglS7UYz72ibrqG6+YiRkpKF1jLu3+JcutBdWGcQpGwrrRXeTkDFdoS7ZMpHsVRXecu38w+K7Ul1tjmxXSHgOFdeK6PF1vLopXW0E4ldUy64ZJkruxncgu04Rky7JF3MrtpXXYunniRK7Rl0krvRXdyuq5dhK72V04roFXTSugFddK6RV3JOMZXZyu0ldQq7MV31LtFXVSu3FdMjpdZ3NLqxXQyu-ldTK75V2Srp5XQfrSldq+BqV1qrpSXayuxhdWq7aP7GrqauOquvCubK7BdUILtVXdau01dvM6lV0PZXpjK6mVkdtOMp5EcjoTuFyO8i0fzsYh1YV2GlAKO9eQDU6350KroJXQsu1Rdey6fl33LvYXY8u2NdD87411+Lv2XdkuoRd+S7wV0Zrq6XdPOxNdbC6el05ruTXXGu-Nd3y7C11JruLXQmu0tdea7IF0NLuZUE0u21dRxbgV3NzpA0I2ur5dFa7y13cZn+nYFOmNdla6l52gru4XQMurNd6a7el2ZruHXdmuzSCwy7jl09rsWXX2u0+dHS6wV3Zrskne3O15d+q6-J0fLtXnU2urtQLa67l1lroHXZlMLdd6ok2127roLXe2uotdR66S10nrp3XSOu49dZ66ZnITru7XReuqtdV67z103rpTXfHOxdd287l13Cru83Puum+da66iZ0brpWXWOu9eAK87-12trtfXVOu6NdM67nF1tLoMXRku-tdT67D10IbqZqneuqDdyy6UN2HLvg3UBu8Dd+a7313BLs-XYqunOBva6MN2zrrg3SRumDdgi7cF2AbqHXdeupDdp67aN2Xrqw3XRuxjdDG7qN3Prvo3Y+u5jdHG7WN2Ibs43URurhdZG79F0UbvIXc8uoedhaQ612B8p43dxu7DdL66mN1Sbtk3ZRu9Dd-G7oN2Cbs6XXJuljdCm7B10abtHXWpurjdWm6aN28bunXcRu5Td387VN16brY3QZuyDds87vJ3OruUXaPOyzdSm60N2abrnXZhunTdfG7ol0ubrM3ZJuzzd0m72N1uboIXd5u+Tdzm6BN0mbvnXa5uwzdDm7U12FLos3a0u1j4cS7pOJhrss9Cyul1dhG7wt3ubuC3ZOuh9dfm6010BbvU3UFu4zdGW6ZN25btI3flu+9d1a7Zl2KLpYXSlu1tub5Kw0G-rpA3U3OsDdgW7it2Obq8fhFu3NdGaqjN0tbtYIW1uiDdMW67QX1jps3Rqu1hdBs6ILYTWRLghPO02djW7qbEhbo83XOu7ddum65t33zoW3Rku+bdWW6ot2bzv1wjauiTd0xSk6iAfSveMB9W94KxYJt0+LoPXQM5RTd0S7IfTnbssOEtutbd9acet2ZbsM3f8uo4+lW6Ds7LbvI3aZuvLdXW7zN1hbvs3WlukrdqG7It1Ubpy3W9ulTdoW7gd1Ebqe3VtuuqZXm7Pt2A7qu3dlu2Hd7W7Ut3+bsR3b1uu6d726wd2o7srnZtuwbd9a67N19boK3b5u5HdCO7mt1w7qc3aTupHdv26Ud0U7rR3VDO4TdW6LhFyvzsS3RGu8ldYo7id3rbvB3Y9ukTdSW7bN3DbvZ3czoH9dhO6Xp3c7pZ3Wau-Hd6O6D51-roa3aturndOO78N2RrpxnVTu5tdUu6j51TbpB3f1u1CduO7tt1Nbox3bNumnd2O6a13DzsBXf7OpXdHO6sd1lbuCpVDujQ1Ou7Qd167t13eluq-xz87YV2IqOZ3Xqur9diu6Cd2lbqJ3abuoHd5u7vd2e7oB3ZTugPdN7JZV0IUGmXfTW002Dq7xV1-TkN3WJul7dJV91d1C7p+3cHu+7dhW7E91e7ui3RLumbdDu6hHSh7o8UGHc6pdYq6dV3wrvK3Y0u+Pd1Ssit327v+3Z1usnd2m7Od0+7vh3Wbu-XdkC7A3FnLuL3Y1EwvdKq7o930rst3Vru6HdPm7M9107ub3f7urPdSe7690p7r+3V9umHdLessNpR7vb3TH0zvdRq7HV3Sro3Jc9u43dLS7R90Z7uT3ZvuwPdtO7YZ3j7p33TXuoPdh+7yl2WruX3XAumFdXe759097tX3Vbu-S1A+7t91D7qr3VPuh-dB+6n9227pz3Ufuvfd7S6Z90WLqL3XKugvdl+6l93d7pX3SXqt3dBG7Xt23bsb3b7u4fdg+7991+7rgPT-u5-dTy7Tl0crrD3Ro68m2c+6AD3iOgRXdcfPKpKK7tV3YHpNXfLu1ndvK7lV3AHuv3RIKO-dSS6ZV2EHvQPbqutfdUq6yD32rroXSAe8Bs1B6IDR8rrP3WwekpcHB6S90sHrb3UQep1dJB6xd2urvbyHnuwbGgq7wD0K7rtXY9eLA99B6pD2MHpXXeau2g93B7KD3sHr73etkm9FmB7WD3qHt4PZoepPp+hVHKwSHq8cMIeird6+7NV0CHrQPfnuiVdSh73d2yHt3anQemw9xB7zD1MHoNXeQe+SgVq6qD0GHpoPRrutLyoQ7jGDhDs5HTLMbkdhbtA13oxwR6HTI1pxVbwWSrOtWX1USqqC8t-hG8S3YBdUi0S8ux44Awqq9AA2AC+NOJoRohBq0pjMcmWHodrAKBBDgl0uASMNSScf4-QBjoCFAFIKQb8PMtJIgSKBDeGbXD1o7SwT240AordzaPVi8c0c0qhDgk6oAYQjY8JeAL1iw7SAvUtYEMesXsI4JBCBE-HFKnxCfxoGrK8JnNjNEhVGACzpSqUovLG5R6PbUEGBIpCp9DK5OFTQM5VdASNmbcsCYRIWIG9wCPQJF1joCvEEzsNHZYlAuSoQNHw4FOPSUe3xAiHAEyjxCDGPSl8CNA+0AkKC6EGYaen4JeAryBKGi4STZdVXsfegXEAlUpUEkl6AwA5igmdhU1QOMGYgq8gVo9rsYFj0kiBdtP39MWAcCpSVKeHhu2a8enN+0nBOQB6vJ6sG7gXzpTWZbVB8BWXMKxVD49ul5rj2u9lslLSACWJasAXu2yhLcLjce6WJRR6-PzHQEyYHMUXhQpsZ0qAWSGF0N7Owi63q77-DBHpjUf6uof+4R6ze6RHud7oPayQQq6TF7AC-SSRFv+I3gR90UQwSug6AA+BBaNo7bdqpcJJkMbLqx+hxBBsBAtDrhOEhwzU9K9c61XHwpmCXwC8PdoYsfHgWnpLtHRyO09Fw7kwAibutPQae0j4k8I3T0btERHb0kZ09yvRRbC+Yj9PdMO3kATp7bOg2nueyPaeo4dDp7u7rezskMRRQaQx-u52BHenvYcjp8BM90+JfT3PHE+TOmeyMAQZ7YPQhns+HR6evM9Rw7qdJQBGTPWpGX09EZ7sh0RnsHncWezAy2XB3T0FnrrPVCugMdRp7KaAmnvkRaLM809Lp63qRVnrr8jWesBAzgo+z3VBomqF2ezauNZ6yz0gjvLPVZuqhe1BEcz2+nt7PbOeo4dA56vchDnstPdvCMM9457xz0NnsZOE2e83BKHDTT3UkqYKtOeyz0S57bT1znuyHXOeys9wZ6Oz2x2H7PfOem89557sz2XntNuP6eo4dAZ6Jz3sTynPQ+e1PQtZ7sh35no3PV5OgR1glZPV0pDAuYMQQUI9Aa7eR1Brp2GTpFBLdb1Ied1Dbqq3RPu6ndyB7j93v7uz3dXu1PdI+6UL1j7oQPY-u+A9sB6cL1IHo-3Wheyfdte79N34Xtg3UhegedIu7pD2kHqBXSru4Mdp27jt23LpKXZXuyXd9W7Vd0y7ob3eTuii9D27OL117uwvW-ul3m0B6hL1cXsIvS-um3ddnhcN0vLtcPcoejvegu7l52drpUncRen5djF7Pl0cXoQvSTu7i9ae6oD0iXtQvWJetWywl6+L14XoEvQRe3S9JF7JL2ibpQJOXu+yYcl7FJ10Xp4LVhe9SdNl6v908XvUvU3uzS9GF7cL3uXsQPcYtAy9pF7jL3kXtEvSRe77dem7zL2wXrx3Xzu3i9fl7+L3RXqMvTFery9ZF6hN2xXqSvfFe-y9iV6Ur1xXsCvchezy9mV7KL1y7ukvfYejfdmF6t92pXo+3clenK9Ll7D93oXu8vWle8q9Wl7+d2+XuCvRle0y9WV6TL0OXvSvZ6O3vdIh7kt2QHvqvTpetq9tV6PL2tXuKvU1e-q9zV7v90BXrGvRVeoq9u+6pr3ZXsmvXVeyK9jV6Or03snqnciu8Nd1F7RD3wXsqvUpe8a9NV75r2DXomvaNeo69w16yr37XuqvaVejGdpe7a11WXpWCfzOnZcWA6nm09zr7HQBuhq90+72r3vXtB3c4XFi9Z16Er0XXoGvcLuvK9Ze6LD0RXvCzXUWh69RDqnr2aTrUvdtexC9-17fr2Y7pW3Tdu3q9hl6Pr0-XrPnVReuw9EB6E90GzsDnfjOurdCl6Xr19XpOvaje469oK6vr3p7pmvQte1y9MB7Lr2dXvyvVjeivdFN7nL1U3phvRpeuG9JV6Eb0k3uJvezeka93N6-D1LrvpvTIewq9c17Sb3M3oOvXte0W9VV74b127p5vadeyW9O16Dd1XXqN3W4ek3d1N7Xr2v7t5vZTe8W9f160b2a3rFvedezm9st7ab3eDvmCEzumC9ou7ur3Y3uRvVFeuW9f56Bt1dXt53Vte6a9HugVL3rrrV3RDujG9fB7P51q3u+UE5eqW96N7Ab3XXuBvU7ekW98l7e53Q3udvZDunw9CnptL0o3qNvbFupW9ce7g709XsWvW9e+O9-N6P12C3povare1m9bl70721Tt79C-Ol3d5t6Nr2W3sZvbHem29XN6tb0G3plvbre2291d6Nt2t7usPZIejvdQB7PD3n7vcPXTeoG9Kt7hb1DXobvRze2u98t7Yb113ox3XRItm9Iy61D1CHsyuYvu9u9PB7ZD1gHsxvULe8Xdzt7-b163tXvfXe-W98N6x7153onve4PLw9F+7pzJX7qnvcwe2-d0d6u53W3qWvVXeze9A97P93r3tHvZQ4om9ue6nD0t3oX3W3eiRdCh6cD2J3ssvcneq29qd6Nb0b3rvvfnevm9Q97x72pmhMPYFdV+9h96KD3H3s7vafeh29cF6U70+3rjvSPeoB9-d6170K3pZvZHe-hxe96O700LrfvcxmmB98961ChhXu13d9ekB9O97yH003tQfdfevW9p+6cH1z3ukXfg+h0thD6VD3hOURXaR26C9Z1Vn72mHu8PfA+8K9My6rD3-7o-vS4e7u9Ml6xD2OHsnvcI+sw9oj6Cr2WHrkPboelh9klsvb0x7otXfQ+vQ9eqFlH037pJgvIe5w90j6g7093rkfRI+tR9ij7gkqaPtAPTg5BR9Uj7eH1Z3s2vdsUrg9xj6rH0aHr4ff4XbQ9M973726PusfTI+hm9Ysh7H3Eg33vfoe5x9aGTXH1MPrp5iY+5adZ97P72qHocfR4+px9Nj6y70+Po8Pe4+l+9ej7lb1iPoEfRneup0T+kBT2kwEnUaBPUC9op7wL0RHqvyAkOifVSQ7Y7ApDrXsfUO5Bxvw6DCj2CktOISOgkSxI78C1cFoVjKhmEodxI60K1BsVmSvMOxtM4I7hYzkTX+ZI0OmDgzQ6fT0KOheHTCcJ5SXQ7th3vpEBHfn3HpaV0Dw+4szAGHaq3W6BqIBln0gFEmHfxXBp9XljqR1-Cn4OuOemEdKw7nl2kJgJPX-QHywWw7l0g7DpJHS0+3zE9I7orjZDrFMREjU4dI2Jzh11nt5JLkOh0YbT7bh01PpxHRUO189yI60VCojv9Ze-q7G1ZT7Hz3zMm+HXkO0oxTlpOZwdPopHXJiZoEuz7RIT7PrhfXYUOp9lQ6bh2wjrcAbu8BEdhZ7HKzjPoQoG8OjAlHw7RbCzPspHdfUJYdZVLtn1G4Cafc2cEykZI6AfDwvsXOEi+6od19gOn2VhG2iL+emHFcFjAL0pZPZHYKe3J9IxV8n2Y8zFPZv49TI01NOH3bnhIff3u8S9lD71b2yvuAfYq+tB9AD6MH3a3sNvSg+jV9cr7H700PpVfcPe0K9Ft7Hb2IPrsap61GuuW67mL1M3uInXZejsdyr6r72APs1fUq+nV9GO7Lt3avrtfVq+5B9br6Mn1SXq8fUvekG9xr76NqsXoJvaFOl19rY6rX2KXr1fQ6+119Eb7VX013tvvRdu6Dxwb7w302vuofZG+zydS06552BPo0Na7e0Ddvi6s33S7vNfRXe4Wdgb6Qx0JvtAfVG+xN9jr7k31xvvtfUm+6t9Fb7a31WIH1faXew19q5c-b0hvrYvcGO-N9F97gN1FvtO3Qq+mt9Hr7L72g7uA9dxOi190b7pb2xvvLfSm+ut9Hr7G32L3uzvQ2u0N9hN6912LvqDfe6+sO9z173b1dvv-vba+sd9HN7gPUibrIfWW+0t9-b6j30UPtPfURiqO9Gb77925vvYvQxes199b62309voffZO+3d96D7UmpmTpLfWe+k99377p33nvt8vQXe30sxd6hUzSvut3Ye+n99U76IP2vvt1fce+3994H6oP1X3svfXE+5t95d6A51FSIaavje8O9vb6wP2wfpw-ZB+l998M74P2VvvLfYh+719877l72tpT7sT9OoN8kN7dp0R3tDvXB+-D9MH68P0MzsI-c++mD9JH79H1pPqNfcfW76dvfidIzBzqffQO+tO9bH6v324fuiXXR+vu9Yn7iP2e3oifWku2otAs6czUPatNfSu+8m9Bb7hP1Cfu3fUR+lj9jH7RP1Tvo4-ak+2R9vr6eP2GzqThgJ+zD9In6qH0Wfvlfdh+pOdWH7R306fss-bO+sx9Ua62-W8fu5QZQiGj9k86JP2HXr-fZ++xz9vn7Wt2sfo0-X2+yM9wNa9T1AfqlfQa+hB9v96kH2V3uoffp+pO9Bj6jP30fpdva2+6T9gd6DP3ePtuvVu+m999F7a30Jfu-vUl+kO9kn7LX3tvscXT++gr9bXQuP0xftzvQLulT9SN7LN2VfuAoIZ+4r9Pn7bL1lfoiXQ6+pr9AThqv0ofr-vbl+1axot6Gz10yWd3UKO9a9c77bH01fpXvUF+gL9cX6rP1+fus-Uzeuh9fj7cH2MPqgfbPe9R9rD6F73Ofo93bV+xb9an7NP3zfrXfaCuo4O6X6m71CPpifeXitx9BD7HH2wPu2-bJ+q+df96Qv3Mft0-TN+hj9uJDTF3avuW-RbDfx9eD71v1JPp4fSfe+79V77bIYHfue-W9+w5dDzRTyQ6Lt3mHouo79JC7O30uDqG-dg+lb9DD6bF1Rfv4fc1LNL9TH6If3dfsqVL1+6y9Kn67P1g-t5ToEujL9iX6Cf0a0y3XQ1+2L9UoEfoHDfosfYIe279RD7wn0g-pjvVu+8H9Dn79v0c-ps-dEu0797H6Uf0-ftW-bf6679zD7mf1bfuIfRj+0h99n6cf1c-oW-fL+479hy7+f2ifu+-XxLX79a37x25i-su-Sz+9N9SH7ov19ftp-ep+2b9b5F1l273ENUtsuhSxq765v2AzuV-WNwoZdX37Bf1q-uF-bZlED9177sf2vfvS-bHuwr9lP66v0dfpBXVJ+hAB7ug8f3rIrI-UV9d39-n7QV0dFBgIgz+vGSOj7kn0r7oRAuw+lr1kr64tzgPsNeZ4+zj9LX67H2JPpu-dr+wVSO36HD3GHu4fRA+lJ9FP6s-1JrMNXRt+sJ9uv7SP2TfrZub4+oX9aP7TH0PfvMfbH+yx9ef6lH0t-pPvUY+1H9m37O-1s-v4PfI+pn9Hf7m-0D-sifeIe4v96f7Yn21-vifXi+wR9R97xf39-r1-Zj+iv9qj7e-3V-us3WP+lR98-7oH2L-tH-cv+lx9Ofb+rhp-tgXQE+g-9QT7vXqcEKr-Xv+1n95-6tD059r5PUUMbJ9PHSBfrCvoM1qK+txxxT747HJXxiPShUE1x46rybVHgiSPXh5DSqUtg0j05HsyyJpIbI9WGIgair3CZPYUemE9rJ7fEBlHvT8BUelBUVR6bOiiYCqvEvQBhCjR7QsDNHuLPqredo9lu9Oj0PCm6PWPlUpAJUB+j1yIEGPdhzaxkyeAsT2x-wmPZSeuY1JrFAHCP3DmPUxExE9OHglj0cNJWPfwwtY9OXdYww6QHXjK5gHY9nVhTVACEGZKeSqkPGJPwWT2+KXOPYukck9DHgWAOqATkA4gBhQDjx78APFwBePQT4tQxnVhPj2eGpopKgM0gDDuppj1DeguPfCCYE9QgHIkRgnvN5GORdQA+0BoT1WAUYA5BAeE9X5JXANqQGRPdrEVE98gF0T3tHkxPQT4qzAOJ7DFzagGqPQqKXJUxJ6b66knvTsQuteF07z1qT1LaL6PT1YBk9Z+i1ANYUnkAx8tNk9LJ5OT1ASG5PahAXk9xz6n-38vpyfV6+zH+X+AwL07wAgvVxEGTZsb1pT0qnqAcHKexyAocJFT2sk2VPQ26VU9VRp1T0rFWNPdEA1s9e57d6D6ntGfdJKLc9yHC-lCD8UHdUee5YkUwHPh2jnqmoV5UO89757hgNXnvzPd+e+s9WZ6lgOJntdPS+e7IdL57FgPW0APPSOe8M9xwH1z1PzueXdGe8YIWp64z3AiRmA0mei89ywHHz1pnqeA0cOzM9Xp77gNbAZrPasBuEd6wG3gP3noeA5+euYDqLdRcj7Ac2IIcBlYDdZ61gNrAa5fS7e0YD9DgLcH9Ae-BTycTYDKZ7Dz3vAZRAz2em89p57bz0bAYOAx+elKwq56xz0gjpBA0wFMED4L7MQPiQDPPTiB0EDeIHmnAEgfmA8CBs4DjZ6UfG9AbmnhMB+JNtwHUQN-AY+A1eek89FIHsQO-AeRAyWe109vIGASX8gaLPWiBoUDNZ6dgPiQD2A1SBkkDNIHXPhfnu+A1CBxkDAH6sTD-HqrAEpiXIANBUYwSz9o4TJXEu18pyBhlqpcAAALokAAAALJwABgAAAAQwAACbWgZtA7gAUAAYABrQNQAGtAygAAAAnqwAWuAtgBNwCNAG4ANdAEIAi4ABAABgesAOwAXgAqgBwwOiAG5AEQARoAgQALQAhAE4AD6QQoAFgBeAAsgAkAEGBwUAsYHIwPnAEtACyQBoALIBeADSIHxQOv4WkAFgAbUDcYA8IBcEzgAugA-ADxAEaAGEBkIAoGA5oAiAEaALTgRrASaAbUDsAAiAEgQdgAVQAc4B+IHXwBIAf2CZRAfQCeAA4AK2B+UAwlhOABVABB7CwmKUwXIAMviqgAjA5-YJSAYYGowOWgFogPIAeQA6iABAAZAFKAAWB2MDq6A2wOeQC4AKmgJSY2YH+wMRAE4ABRQJQA4YHFIBlYH0AMogUqAaKARDiiAHnsEI8WoA+gAbUB8Z24CJLEcxoAgAgwNeMAsANNAO8DVBSUQne0GzAxEALQA0gBroBhAGizmYAS0A-AAuADdCPfA5GAO8DgUAHwCcAHjQAbklCDz+B-QOxgfrA2OASkAO-xBWACADCAA+AEUASkBEwOwQd4AIhB7oAUYGV4DIQHIg6IAX8Qh8QjMCxgebAMjgPeAXABeQARdly8DKAbyAMYAKOhwoFiAFwAB2MK4H9xpfoF9A-oAI0AX8BXAAbgEjA33cV1AZWAWQAZBR9AARB8MDNdAZwNHgcMwLOB9oAakBRAA+-HugJw8a6AVQAIXrXQAwg0pB0oE10B9AAUdEpQFBARoA6IQcoDWQZzAPBBxCDIWAs7j1oBMgKCQHOATkGoIOsQdKAGEAZCAnAALQA+kCPA4mBvsQa4GR4BKxhCAHRB0QAB4AawNmgfAAKgAGAAGAAAABmGAAAADGDoG4AAAABUAAAWAABXCgAAAAjOgAKAAMACwAFwAGQAPcDpAB2AAAAFFSADLABvAw1B0KDMgAGoOc0Aag+wAUgACgBSACWAAAAEIFABHAAIAUgAxgB2AADQYag7wAMAApABiADgAGgAPAAWAAAAAJa0DaAACoM1QakAA1BhqD9aABADdQYagwAAQQCAGUAUgAcgA0wMKAH2gxwAAAAYqNB9gAl0GtABgACLA31BsAAM4H2AD7QdxAANB0gADUGwACc0AGg-gAUgAA0GwAAKADAAJdByaDZQA1wDsADmg5AAWAACAAYADIAHQAFgAKAANUHCAAAAF8SAAAAGUbQMwACKg2gAXAACgBkYNAAA&quot;,&quot;cType&quot;:4,&quot;size&quot;:517870}"/>
    <we:property name="fileInfo" value="{&quot;webURL&quot;:null,&quot;golocalReferenceFileWebURL&quot;:null,&quot;usesGolocalEndPoint&quot;:true}"/>
    <we:property name="imageCacheV2" value="&quot;data:image/png;base64,iVBORw0KGgoAAAANSUhEUgAABVMAAAHhCAYAAABjkC6IAAAAAXNSR0IArs4c6QAAIABJREFUeF7s3QmcFdWZ//+nF3qDZqcREFfQiEaQSJwZ3GD0R8QlGaNERZGocYsxcQXXuCQajVvUcRkXiKJjiPifSSIhMRkzGghJjKPGYQLiigEFRfamF5r/6xTW9XbT9L11T52qeqo+9/Wa15juOqeeej+nb3G/t27dMuGBAAIIIIAAAggggAACCCCAAAIIIIAAAgggUFCgzGwxZtKP/t7a2ja44NZsgAACCCCAAAIIIIAAAggggAACCCCAAAIIZFCgsrJ8uRemjp1876rZd5zWf3BDzwwycMgIIIAAAggggAACCCCAAAIIIIAAAggggMCOBZavXCeTLn78I8JUVgkCCCCAAAIIIIAAAggggAACCCCAAAIIINCFAGEqywMBBBBAAAEEEEAAAQQQQAABBBBAAAEEEChCgDC1CCQ2QQABBBBAAAEEEEAAAQQQQAABBBBAAAEECFNZAwgggAACCCCAAAIIIIAAAggggAACCCCAQBEChKlFILEJAggggAACCCCAAAIIIIAAAggggAACCCBAmMoaQAABBBBAAAEEEEAAAQQQQAABBBBAAAEEihAgTC0CiU0QQAABBBBAAAEEEEAAAQQQQAABBBBAAAHCVNYAAggggAACCMQmsGp9i1z0kzdy+6+rLpeTxgyMrR52nEyB3fvXyO79a5NZHFUhgAACCCCAAAIIZEqAMDVT7eZgEUAAAQQQSJaACVOnzVkqza1bvcJ6VFfIzV/dI1lFUk2sAh+sbZaabuWEqbF2gZ0jgAACCCCAAAII+AKEqawFBBBAAAEEEIhNgDA1Nno1OyZMVdMqCkUAAQQQQAABBDIhQJiaiTZzkAgggAACCCRTgDA1mX1JUlWEqUnqBrUggAACCCCAAAIIEKayBhBAAAEEEEAgNgHC1Njo1eyYMFVNqygUAQQQQAABBBDIhABhaibazEEigAACCCCQTAHC1GT2JUlVEaYmqRvUggACCCCAAAIIIECYyhpAAAEEEEAAgdgECFNjo1ezY8JUNa2iUAQQQAABBBBAIBMChKmZaDMHiQACCCCAQDIFCFOT2ZckVUWYmqRuUAsCCCCAAAIIIIAAYSprAAEEEEAAAQRiE4giTH33nXdkwvhD5cnZc2T0gWNiO1Z2XJoAYWppboxCAAEEEEAAAQQQcCNAmOrGlVkRQAABBBBAoAiBIGHqwgXzZeKR47xZq6qqZO5zzzsJR81+rrjsYm/+2rq63FGYUHbc2INk1912835XXl4uBx80Wh585MdO6iiCLxObEKZmos0cJAIIIIAAAgggoEaAMFVNqygUAQQQQACB9AkEDVNP+Mox8sqiJXLX7T+Ud99+S773g9vknDNPlyV/+5uMPeQQeXjmLBkzal95f9myXOC6736f93523Y03y3H/crxMOflEmTf3Wanr3t2bq75HfW7MiH33k759+8nvX/zv3O/79x/gwZsw9YJzz5IyKZOpZ35Djj72OC9MPf2Ms+TaK6d72/hzLl2yRG675WZZsvj/vFrMNj9+9OHc73v37rNdHf5+0tdluyMiTLXzYzQCCCCAAAIIIIBAuAKEqeF6MhsCCCCAAAIIBBAII0w1V4vedtc9cvyJk+SJx2bKvLm/kMefelquvuJyL3D1A1YTpjY2bmr3exOk7jx0qDz84P25K1G7ujL1OxecJ9/6zkVy43evkTk/nysTxh2SuzK1tbXVC0hPmHSyDB4yRPKD3/kv/Lf8bN5zcs4Zp3u/76yOaVddE0AuO5sSpman1xwpAggggAACCCCgQYAwVUOXqBEBBBBAAIGUCgQNU/2P+ftXgG7csFGOmTBenp//RzFXdpoA1QSkJpj0g9X8MPXll1+S++6+K6dpri7ddfc9cmPMLwqFqebeq9+/8TrZZ8S+ctdtt8j0q74rl110oaxZ84k377Qrr5HDxo3P3SrgmadnewHujFlPeWHryFGjZf2G9dvVYQJgHtsLEKayKhBAAAEEEEAAAQSSJECYmqRuUAsCCCCAAAIZEwgapvpXe+Z/9D4/TA1yZapPbcYEuTLVhKkrV670PvJfXV0jqz/+SCYcdbRcMu2KXFhaKEw1V8P6V9BmrOWBD5cwNTAZAxBAAAEEEEAAAQQcChCmOsRlagQQQAABBBDoWiDsMLVp8+bc/U873hPVfMzfXInq31PVVGauIv3OJZflfjZy1AFy30OPytFHjpfmlmbvnqr5wa35mL8JU80XU5kQ9pJvXyBXX3dD7p6p/pyFwtT8ffpj+Jh/52uFMJVnEQQQQAABBBBAAIEkCRCmJqkb1IIAAggggEDGBIKEqaXSmIDVfFHUg4/8WEYfOKbUaRgXkwBhakzw7BYBBBBAAAEEEECgUwHCVBYGAggggAACCMQm4DpM9b8UasXy5bkvmIrtYNlxSQKEqSWxMQgBBBBAAAEEEEDAkQBhqiNYpkUAAQQQQACBwgKuw9TCFbBF0gUIU5PeIepDAAEEEEAAAQSyJUCYmq1+c7QIIIAAAggkSoAwNVHtSGQxhKmJbAtFIYAAAggggAACmRUgTM1s6zlwBBBAAAEE4heIIkyd9+zPZeWHH8qUM86K/4CpILAAYWpgMgYggAACCCCAAAIIOBQgTHWIy9QIIIAAAggg0LVAkDDV3Pf0/LOmyoYN66W6pkZmzX5GevfuEzqx2c8Tj82QS6dfFfrcTBhcgDA1uBkjEEAAAQQQQAABBNwJEKa6s2VmBBBAAAEEECggEDRM9UPO1197VV5+6c8y+sAx8tyvfim//uWzcue9D8iwvfaW66+eLgsXzM8Fru+/95637SlTpuZ+N3yvvb3tKyor2/3s5tvv8gJbcyWry8CWhVG8AGFq8VZsiQACCCCAAAIIIOBegDDVvTF7QAABBBBAAIEdCIQRpj79kyfluu/f4u0h/yP9/n+bwNWEqQ0DB+Y+7u+Hsfk/80vkytRkLVfC1GT1g2oQQAABBBBAAIGsCxCmZn0FcPwIIIAAAgjEKBA0TO34MX9z1emqlStl3BFHekfxyIP3y9hDDpXPjdhX8q9e9cPU22+5KXe0p009U1paWnLbE6bGuBC62DVhajL7QlUIIIAAAggggEBWBQhTs9p5jhsBBBBAAIEECAQNUzvey9QEpvlhaqErU6ura3LBqzn8zr6ciitTE7Aw8kogTE1WP6gGAQQQQAABBBDIugBhatZXAMePAAIIIIBAjAJhh6nNTU3y9VO/5n2c378v6htLFm93z1RzyFdee4N3VWrH7cvKyryf9erV27uvqrl3Ko/4BAhT47NnzwgggAACCCCAAALbCxCmsioQQAABBBBAIDaBIGFqqUV2vHq11HkYF48AYWo87uwVAQQQQAABBBBAoHMBwlRWBgIIIIAAAgjEJuA6TDUf4//R7bd6V5ia+6jy0CdAmKqvZ1SMAAIIIIAAAgikWYAwNc3d5dgQQAABBBBIuIDrMDXhh095RQgQphaBxCYIIIAAAggggAACkQkQpkZGzY4QQAABBBBAoKMAYSpropAAYWohIX6PAAIIIIAAAgggEKUAYWqU2uwLAQQQQAABBNoJEKayIAoJEKYWEuL3CCCAAAIIIIAAAlEKEKZGqc2+EEAAAQQQQIAwlTUQSIAwNRAXGyOAAAIIIIAAAgg4FiBMdQzM9AgggAACCCCwYwFzZeplP10qrW1bvY26V5fLVcfslmmyxs2t3vHX1lRm2sE/+E82tEjP2krZvX8tHggggAACCCCAAAIIxC5AmBp7CygAAQQQQACB7AqsbWyVm+e+K02t28LUXrXlctzIAdkFEZHr73vJO/7vnn9gph3yD35Q72oZ1KsKDwQQQAABBBBAAAEEYhcgTI29BRSAAAIIIIAAAgh8JnDc5c97/+Nnt46DBQEEEEAAAQQQQAABBBImQJiasIZQDgIIIIAAAghkW4AwNdv95+gRQAABBBBAAAEEki1AmJrs/lAdAggggAACCGRMgDA1Yw3ncBFAAAEEEEAAAQRUCRCmqmoXxSKAAAIIIIBA2gUIU9PeYY4PAQQQQAABBBBAQLMAYarm7lE7AggggAACCKROgDA1dS3lgBBAAAEEEEAAAQRSJECYmqJmcigIIIAAAgggoF+AMFV/DzkCBBBAAAEEEEAAgfQKEKamt7ccGQIIIIAAAggoFCBMVdg0SkYAAQQQQAABBBDIjABhqmWr125okXdWrLecheEIIIAAAgi0F2hqaZP3P9wISwYFHvr5UimTrXLWscMzePQcMgIIdCWw88DuUt2tHCQEEEDAicBug+qlV49uTuZmUgTSJECYatnNqx74H/lozWbpXssTjiUlwxFAAAEE8gT+vmqTbNjUIhUVvGjO2sJoadkiUlYm3SrpfdZ6z/Ei0JVA65Y2qa/rJkMG1AGFAAIIhC6wsbFF+veuke+fe0DoczMhAmkTIEy17OjFP3pJTp+4h4wc3tdyJoYjgAACCCDwmcCts16XkcP6yoR/GAwLAggggAAC8quFy+XVpavl8lP3QwMBBBAIXeDVN1bLj+e+JXd8+8DQ52ZCBNImQJhq2VHCVEtAhiOAAAIIdCpAmMrCQAABBBDIFyBMZT0ggIBLAcJUl7rMnTYBwlTLjhKmWgIyHAEEEECAMJU1gAACCCBQUIAwtSARGyCAgIUAYaoFHkMzJ0CYatlywlRLQIYjgAACCBCmsgYQQAABBAoKEKYWJGIDBBCwECBMtcBjaOYECFMtW06YagnIcAQQQAABwlTWAAIIIIBAQQHC1IJEbIAAAhYChKkWeAzNnABhqmXLCVMtARmOAAIIIECYyhpAAAEEECgoQJhakIgNEEDAQoAw1QKPoZkTIEy1bDlhqiUgwxFAAAEECFNZAwgggAACBQUIUwsSsQECCFgIEKZa4DE0cwKEqZYtJ0y1BGQ4AggggABhKmsAAQQQQKCgAGFqQSI2QAABCwHCVAs8hmZOgDDVsuWEqZaADEcAAQQQIExlDSCAAAIIFBQgTC1IxAYIIGAhQJhqgcfQzAkQplq2nDDVEpDhCCCAAAKEqawBBBBAAIGCAoSpBYnYAAEELAQIUy3wGJo5AcJUy5YTploCMhwBBBBAgDCVNYAAAgggUFCAMLUgERsggICFAGGqBR5DMydAmFpCy1eva5LvzfirN3Lp++tlp3410qO2mxw6qkG+ctguJczIEAQQQAABBLYJfG/Ga7J6XbO89+FG6VFbKX17Vsuwnevl/K/uDRECCCCAQAYFZvxiqfz1zTViXoNsaGyVXQZ2984P3z1rpFSUl2VQhENGAIEwBf7jv9+TF15ZKRsaW+SDjzd7/+40zy3mOcY81/BAAIHtBQhTS1wV1/7bKzL/tZW50ebJZsY1Y2XIgLoSZ2QYAggggAACInOef1fum7O4HcUNZ4+Ssfs3wIMAAgggkEEBc7WY+TRc/mPKxD3l9Il7ZlCDQ0YAgbAF/r5qk3z9xvmypW1rbuoJ/zBYLj91v7B3xXwIpEaAMLXEVporUs/5wR94sinRj2EIIIAAAp0LNLe0yeTvvuhdgWQe5uqAB6f/I1wIIIAAAhkWMGGqCVXNw1wp9sQNh3LFWIbXA4eOQNgCt856XcytRMyDC8XC1mW+NAoQplp01b86lScbC0SGIoAAAghsJ5B/dSpXpbJAEEAAAQTyr07lqlTWAwIIhC2Qf3UqV6WGrct8aRQgTLXoqn91Kk82FogMRQABBBDYTsC/OrVvzyquSmV9IIAAAgh4Aubq1DffX8dVqawHBBBwImCuTv3Nn1Zw+0InukyaNoFAYeqq9S3y3seNsuVThZ41lTKwZ1XaTAIdz22zXpfJX9pTBvWvDTQuzRvXV1dIZQU3w09zjzk2BMIW2NS8RZZ8uEmat2y7V1NttwrZuU912LtRNd8vXlwmDX1r5Iv7DlBVt8tiu1eVS1VluctdMDcCCCRI4K/vr5fG1s/u4Te8IdvfTfC/b30i//vmGpl05O4J6lK8pVRXlkldVUW8RbB3tQKLP9gkaze35urfvV9tpl/HrvioUf7jd+/IeSfso7anYRferbxMetTwHBO2axrmCxSmPvPyKvnZKx9599Aw9ybeY0CNHLVf3zQ4lHwMTS1tUt2NF3Y+4MaWNtl/SA/pU8e3/pW8qBiIQAYF/m/FRvnBL9/zzi9bt26Vvt27yclfzPYXLrW2tkklwWHur6GxZasMa6iVQb2y/SZuBp8eOOQMC5z68CLvDRTzFn1Ta5t854idM6yx7dA5N3y2BMwbsL3rKmXEoO6ZXxcAlCZw/hOLpbGlTcyzTMuWNpn6T4OkZ222gzOeYz5bS61bt0pVebmM3rW+tAXGqFQLBA5TTaDqP0btUi9nHrxTqoE4uGACb65slD0b6ghTg7GxNQKZFzBh6m2/XibmDSrzGNKnWqYftUvmXQD4TOC91Zulob6aMJVFgUCGBEyYmv+455ThGTp6DrWQwMcbW6W5tY0wtRAUv9+hwLmPL5YNTds+d1vdrUyuOGo36deDi4JYMtsE1jdtkY/WtRCmsiA6FSBMZWGEKkCYGionkyGQGQHC1My0uuQDJUwtmY6BCKgVIExV27pICidMjYQ51TshTE11e60PjjDVmjDVExCmprq90R8cYWr05uwRgTQIEKamoYtuj4Ew1a0vsyOQRAHC1CR2JTk1EaYmpxdaKyFM1dq5aOomTI3GWeteCFO1di6hdROmJrQxlIVAwgUIUxPeoASUR5iagCZQAgIRCxCmRgyubHeEqcoalsByCVMT2JQElUSYmqBmJLAUwtQENkVzSYSpmrtH7QjEJ0CYGp+9lj0TpmrpFHUiEJ4AYWp4lmmciTA1jV2N9pgIU6P11rY3wlRtHYu2XsLUaL1TvzfC1NS3mANEwIkAYaoT1lRNSpiaqnZyMAgUJUCYWhRTZjciTM1s60M7cMLU0ChTORFhairbGtpBxRKmPvHYTHn4wftl7nPPS21dnXcw777zjkwYf6g8OXuOjD5wTKADvPqKy+Xdt9+Sx596OtA4Ng5fgDA1fFNmRCALAmGFqZxf0rtaCFPT21uODIEdCYQRpnJeSO/6IkxNb2+jOrKwwlSeZ6LqWLT7IUyN1lvb3pyGqQsXzJeJR47LmUy78hqZdtU10tmTTVA4M/cVl13cLpANOoe/vV/nwzNnyfEnTip1GsaJCGEqywABBEoRCBqmaji/mHPdt8472+Oo695dXlm0RPr3H1AKD2NEhDCVZYBA9gSChKmcF7K3PghTs9fzsI84aJiq4XnGGLW2tsqUk0+U//rNc15eEvRitbCdtc5HmKq1c9HU7SxMNU80Xzl6Qu6P11x5Om7sQXLbXfdIY+Om3AvMqqoqb5t99/u8jBm1r1x3481y3L8c7/3xz5v7bO4FaH2Peu/37y9bJiP23U/69u0nv3/xv73fTzz6WG/OGbOe8saNHDW6XWj7s3nPyTlnnN5uPv8FranzR3fcJmVlIidMOpkw1XLdEaZaAjIcgYwKBAlTtZxf/FY2bd7snb8mnzbVOzfxKE2AMLU0N0YhoFmg2DBV63nBvO7hQo7SVyhhaul2jNwmECRM1fQ8Y97Qv/vO22Xt2rUlffKX9bFNgDCVldCVgLMwtePVp/67Iybo3HnoUJl26UXy0quL5OILz5eKigoxV4X6YaoJRufN/YX3sX3zEX4TpJox+bcGyL8y9fs3Xpf7mL+/Xz9A9ffXcb78F7R+bYSp9n8shKn2hsyAQBYFgoSpms4vppc2t7HJ4lrY0TETprIaEMieQLFhqpbzgv/mmrk45Ohjj+MWZZZLmjDVEpDhgcJUTc8zh489SO594CGZ/LUTCFMt1jlhqgVeBobGFqb6wagfhOaHqS+//JLcd/ddOX7zj41dd9/DC1X9EHRHYap50XrMhPEyc9ZTuSePZ+b8dLv58u+vSpga3konTA3PkpkQyJJAmGFqks4v+Z/K4OojuxVNmGrnx2gENAqEFaYm6bxg+uC/9jAXlPCdD6WvTMLU0u0YuU0gyJWphcLUpDzP+BejnTT5tJK/k4b1sU2AMJWV0JWAszC10GXwxV6Z6hff8clrR2Gq/4+T1atXi3n319xC4JmnZ+eudO0MgzA1vD8SwtTwLJkJgSwJBAlTtZxf/CuQ+BhnOCuZMDUcR2ZBQJNAsWGqlvOCb5//iT1u/1L6iiRMLd2OkcHDVA3PM/5zi7ldov8YOeqAUL5nJotrhjA1i10v/pidhammhPwv3zD/2/+CJ/8eHqtWrpRNmzZud89UcyWqf39UM858cdV3Lrks9zPzhHDfQ4/K0UeOl+aW5tw9U/13dv39+l94lf+RGn++/Ctc878ki4/cFL94OtuSMNXOj9EIZFUgSJiq5fzS8RzI+cVudROm2vkxGgGNAsWGqRrPC3wxof2KJEy1N8z6DEGuTNXyPOP3lNtM2a9uwlR7wzTP4DRMDQJnAs+DDxotDz7yY75tLghcwrYlTE1YQygHASUCQcPUIIfF+SWIVnK3JUxNbm+oDAFXAkHC1CA1cF4IopXcbQlTk9sbLZUFDVODHBfPM0G0krktYWoy+5KUqhIRpvqXo69YvpxL0JOyMkqsgzC1RDiGIZBxAVdhKueX9CwswtT09JIjQaBYARdhKueFYvWTvx1havJ7lPQKXYWpPM8kvfPF1UeYWpxTVrdKRJiaVfw0Hjdhahq7yjEh4F7AVZjqvnL2EJUAYWpU0uwHgeQIuAhTk3N0VGIrQJhqK8h4V2EqsukQIExNRx9dHQVhqivZjM5LmJrRxnPYCFgKEKZaAmZgOGFqBprMISLQQYAwlSXRlQBhKuvDVoAw1VYw3eMJU9PdX9ujiyVMff21V+Xll/4sU844K1f/vGd/Lis//LDdz4o9OJuxxe6D7YoTIEwtzomtEECgvUBYYSrnl/SuLMLU9PaWI0NgRwJhhKmcF9K7vghT09vbqI4srDCV55moOhbtfghTo/XWtjenYap5UrnognNzJqdNPdMLSzt7sgkCZ+6t+sRjM+TS6VcFGca2EQgQpkaAzC4QSKFA0DCV80sKF0GBQyJMzV7POWIEgoSpnBeyt14IU7PX87CPOGiYyvNM2B1I9nyEqcnuT9zVOQtTTeB5yYXnyX0Pz5TevfuIuQnz9VdPl/FHTJABDQ3y0AP/Kote/6tU19TIrNnPyPvvveddrXrKlKnedgsXzJfhe+0td977gFRUVuZ+NnSXXeWT1atlw4b17cauWrlS3npzqYw95FD53Ih9xVytWl1dI4ccPm67+cw+ebgRIEx148qsCKRdIEiYyvkl7auh8+MjTM1m3znqbAsUG6ZyXsjmOiFMzWbfwzzqIGEqzzNhyuuYizBVR5/iqtJZmNrZR+/9K1JHHzhGnv7Jk3Ld92/xQk/z8X7zMxOmNgwcmPu4v799/s8MVMcrU812Jkw1Ia0fyN560w1y/oUXycL5v99uvvzbC8QFn9b9EqamtbMcFwJuBYKEqZxf3PYiqbMTpia1M9SFgDuBYsNUzgvuepDkmQlTk9wdHbUFCVN5ntHR0zCrJEwNUzN9c8UWpvr3TPWD0S9NPCYXpt5+y005aXNrgJaWltwVp12Fqeaq1JtuuFZOP/NsmTP7Ke82AOZJr+N8hKnuFjJhqjtbZkYgzQJhhqmcX9K5UghT09lXjgqBrgTCClM5L6RznRGmprOvUR5VmGEqzzNRdi6afRGmRuOsdS/OwlQTkt75wx/IjTff6n0cv7mpSc7++qky/errvI/8d3Vlqvl4/rgjjsyZdnwXaEdXppoxjzx4v3yy+mP5wpiDvDn8j/vnz6e1WRrqJkzV0CVqRCB5AkHCVM4vyetfFBURpkahzD4QSJZAsWEq54Vk9S2qaghTo5JO736ChKk8z6R3HezoyAhTs9fzIEfsLEw1RXS8KvTKa2/wAk7zsfznfvVLmfvz/+zynqlmDjPGXHH69VO/5n1c39xH9ebb75Lzz5oqvXr19u6p+saSxd7H/P25p1/6He8+rPn3ajX3YPXnI1gNskSCbUuYGsyLrRFAYJtAkDCV80s2Vw1hajb7zlFnW6DYMJXzQjbXCWFqNvse5lEHCVN5nglTXsdchKk6+hRXlU7D1CAH5d/3lKAziFrytiVMTV5PqAgBDQJBw9Qgx8T5JYhWcrclTE1ub6gMAVcCQcLUIDVwXgiildxtCVOT2xstlQUNU4McF88zQbSSuS1hajL7kpSqEhGmmitYf3T7rd5Vpp8bsW9SbKijBAHC1BLQGIIAAoGvTC2WjPNLsVLJ344wNfk9okIEwhZwEaZyXgi7S/HNR5gan31a9uwqTOV5Jh0rhDA1HX10dRSJCFNdHRzzRi9AmBq9OXtEIA0CLq9MTYMPxyBCmMoqQCB7Ai7C1OwppveICVPT29uojsxVmBpV/ezHrQBhqltf7bMTpmrvYMLqJ0xNWEMoBwElAoSpShoVY5mEqTHis2sEYhIgTI0JXsluCVOVNCrBZRKmJrg5CSiNMDUBTUhwCYSpCW6OxtIIUzV2jZoRiF+AMDX+HiS9AsLUpHeI+hAIX4AwNXzTNM1ImJqmbsZzLISp8bhr2SthqpZOxVMnYWo87qndK2FqalvLgSHgVIAw1SlvKiYnTE1FGzkIBAIJEKYG4srcxoSpmWt56AdMmBo6aaomJExNVTtDPxjC1NBJsz0hYWq2+8/RI1CqAGFqqXLZGUeYmp1ec6QI+AKEqayFrgQIU1kftgKEqbaC6R5PmJru/toenVWYOmJwd5k0psG2BtXj//DaSvnH/bNtkN/AleuaZZ9B3aVPXaXqvlI8AghEK2DC1FvnLZOWLW3ejnfqVSXnHj4k2iIStre/vf2J9OtdJwP6VCessnjKWb2hRYb2rZFBvariKYC9IoBA5AIdw9Trvrx75DUkaYdNzVtkc/MW6dWD50HTl41NW6RbRZmMGNQ9SW2iFkUC+WFqZUWZXDB+Z+md4dexra1t8s7y9TKSR2RXAAAgAElEQVRsl16Kuuiu1KaWNjH/N3rXenc7YWa1AoHC1L+8u15+9b+rpW3rVu+Ad+9fKwfs0kPtwYdR+LdvXiDjxgyRrxyxaxjTpWKO3frVSF1VRSqOhYNAAIFoBJavaZIn/vihNLVuC1MH9qySscOy/Q+5y29bKEMaesi3p+wXTRMU7GVw72rpXcubdQpaRYkIhCLwo98uk/Wbt3hzVZaXyXGj+ocyr9ZJ/vjqSnnr/XVy8tHDtB5C6HWbc4I5N/BAoBSBGb9fIX9f2+QNLS8rk/+3b1+pqyovZapUjPnvPy2XuS++L7dc8sVUHE8YB2FyDZNv8ECgo0CgMBW+7QWOvPA38uWDh8gFk/aBBwEEEEAAgdAEjr30tzJsSC+586IDQ5uTiRBAAAEE9Ar8auFyeXXparn8VN5k09tFKkcguQLPPP+uzJz7lvzsh+OSWySVIZAQAcJUy0YQploCMhwBBBBAoFMBwlQWBgIIIIBAvgBhKusBAQRcChCmutRl7rQJEKZadpQw1RKQ4QgggAAChKmsAQQQQACBggKEqQWJ2AABBCwECFMt8BiaOQHCVMuWE6ZaAjIcAQQQQIAwlTWAAAIIIFBQgDC1IBEbIICAhQBhqgUeQzMnQJhq2XLCVEtAhiOAAAIIEKayBhBAAAEECgoQphYkYgMEELAQIEy1wGNo5gQIUy1bTphqCchwBBBAAAHCVNYAAggggEBBAcLUgkRsgAACFgKEqRZ4DM2cAGGqZcsJUy0BGY4AAgggQJjKGkAAAQQQKChAmFqQiA0QQMBCgDDVAo+hmRMgTLVsOWGqJSDDEUAAAQQIU1kDCCCAAAIFBQhTCxKxAQIIWAgQplrgMTRzAoSpli0nTLUEZDgCCCCAAGEqawABBBBAoKAAYWpBIjZAAAELAcJUCzyGZk6AMNWy5YSploAMRwABBBAgTGUNIIAAAggUFCBMLUjEBgggYCFAmGqBx9DMCRCmWracMNUSkOEIIIAAAoSprAEEEEAAgYIChKkFidgAAQQsBAhTLfAYmjkBwlTLlhOmWgIyHAEEEECAMJU1gAACCCBQUIAwtSARGyCAgIUAYaoFHkMzJ0CYatlywlRLQIYjgAACCBCmsgYQQAABBAoKEKYWJGIDBBCwECBMtcBjaOYECFMtW06YagnIcAQQQAABwlTWAAIIIIBAQQHC1IJEbIAAAhYChKkWeAzNnABhqmXLCVMtARmOAAIIIECYyhpAAAEEECgoQJhakIgNEEDAQoAw1QKPoZkTIEy1bDlhqiUgwxFAAAEECFNZAwgggAACBQUIUwsSsQECCFgIEKZa4DE0cwKEqZYtJ0y1BGQ4AggggABhKmsAAQQQQKCgAGFqQSI2QAABCwHCVAs8hmZOgDDVsuWEqZaADEcAAQQQIExlDSCAAAIIFBQgTC1IxAYIIGAhQJhqgcfQzAkQplq2nDDVEpDhCCCAAAKEqawBBBBAAIGCAoSpBYnYAAEELAQIUy3wGJo5AcJUy5YTploCMhwBBBBAgDCVNYAAAgggUFCAMLUgERsggICFAGGqBR5DMydAmGrZcsJUS0CGI4AAAggQprIGEEAAAQQKChCmFiRiAwQQsBAgTLXAY2jmBAhTLVtOmGoJyHAEEEAAAcJU1gACCCCAQEEBwtSCRGyAAAIWAoSpFngMzZwAYaplywlTLQEZjgACCCBAmMoaQAABBBAoKECYWpCIDRBAwEKAMNUCj6GZEyBMtWw5YaolIMMRQAABBAhTWQMIIIAAAgUFCFMLErEBAghYCBCmWuAxNHMChKmWLSdMtQRkOAIIIIAAYSprAAEEEECgoABhakEiNkAAAQsBwlQLPIZmToAw1bLlWQlTP1zXLH95d720tm31xPr36Ca796+11GN42gT6da+UqsrytB0Wx4NALALHXvpbGTakl9x50YGx7D+qnW5uaZPfLV4jzVvavF1WV5bL/jv3iGr37EeJQH11hfSoqVBSLWUi4EYgS2HqbxZ9IptatuQgzXnBnB94IOALVFWWSb/u3QAJUSBLYeqCpWvlo40tOb3P7dRd6vl3RoirSf9UFeUiDfVVOzwQwlTLHmclTH1hyRp59PcrpLxcxOSpew6oleNG9bPUY3iaBNY1tsl+Q7pLn7rKNB0Wx4JAbAJZCVNXrW+RS3+6VMw/WLZuFelWUSbfHD8kNnd2nDyBTc1tslPPKt7ETV5rqChigSyFqac+vEhMWGYe5r22Mw8ZJL1qeUMl4iWX2N21toqUlYmM3rU+sTVqLCxLYep5sxZLY0ublJdte4458cD+MrRvjca2UbMDgba2Mu8NvbF79iJMdeDrTZmlMHXmghXS3LrtytRRu9TLmQfv5IqVeRUKvLmyUfZsqCNMVdg7Sk6mQJbC1GlzlubOLz2qK+Tmr+6RzKZQVSwCH6xtlppu5YSpseiz0yQJZC1M9e2ru5XJFUftJv168IZ9ktZjnLWsb9oiH61rIUwNuQlZClPPfXyxbGjadvV7bbcK+cZhO8nwhrqQRZlOq4DJvZaubJSxwwhTnfWQMNUZLRMrEyBMVdYwyk28AGFq4ltEgREJEKZGBM1uEi9AmEqYmvhFGlGBhKluoAlTCVPdrCx9sxKmRtAzwtQIkNmFCgHCVBVtokhFAoSpippFqU4FCFOd8jK5IgHCVMJURcvVaamEqW54CVMJU92sLH2zEqZG0DPC1AiQ2YUKAcJUFW2iSEUChKmKmkWpTgUIU53yMrkiAcJUwlRFy9VpqYSpbngJUwlT3awsfbMSpkbQM8LUCJDZhQoBwlQVbaJIRQKEqYqaRalOBQhTnfIyuSIBwlTCVEXL1WmphKlueAlTCVPdrCx9sxKmRtAzwtQIkNmFCgHCVBVtokhFAoSpippFqU4FCFOd8jK5IgHCVMJURcvVaamEqW54CVMJU92sLH2zEqZG0DPCVDvkq6+4XN59+y15/KmnJf+/7Wb9bPQTj82Uhx+8X+Y+97zU1m17cnSxn7Dq1TwPYarm7lF7EgUIU+26wvnFzi9JowlTk9QNaolTgDDVLkzlvBDn6g1334Sp4Xr6sxGm2oepPM+4WZtRz0qYGoE4Yer2yAsXzJeJR47L/eLoY4/zwtLOHq6DTdsw1T+Wh2fOkuNPnBTBitK7C8JUvb2j8mQKEKam+/zS2toqU04+Uf7rN895b/iNPnBMMhdiAqoiTE1AEyghEQKEqduHqWl53WFeE9139125dTbtymtk2lXXJGLdJbEIwlQ3XSFM7TxMTcvzTNPmzTJm1L7y/rJlUlVVxb8/u/gzIkx18xzTblbC1M5f7J7wlWPklUVLZOOGjTJu7EFyzvkXyCXTrvBeOM6b+6zUde/u/f6u23/Y7srUN994Q8rKREaOGu39A8IPQ3827zk554zT2401c59z5umy5G9/k7GHHCLfvPCiXIjrz/+ruc/Kt8472yvSf8J4Zs5PvX3OmPXUdvX07z8gd0DmSfNHd9zm1XPCpJMJUwv8PRGmRvCEwy4yJUCYmt7zizkyc367+87bZe3atfLk7DmEqV38dROmZuqpj4PtQoAwtfMwNQ2vO/y2+2HHdTfezGuPLv4WCFPdPFUSpu44TE3D84z5t+e8ub9w9qlgN6synlkJUyNwJ0zt+sWuCSf9q0+/NPGYdn+89T3qZf2G9dt9zN9sZz6a7weoJljdeejQ7caeNPk0L6i97a572v1jw7/axwSgjY2bZNqlF8lLry6Siy88XyoqKmTX3ffw9tlZPR3fAc6fiytTu/6DIkyN4AmHXWRKgDA1vecX82L58LEHyb0PPCSTv3YCYWqBv2zC1Ew99XGwhKmewKkPL8pJVHcrkyuO2k369eg6TNX+usN/o63jLcr4o9hegDDVzaogTC0cpmp+nnn3nXe8/GTNmk9yF7flX0zmZlXpnJUwNYK+EaYW/2LXhJj5H18xH//3g838e6Z+7we3yTETxsvMWU/lXmSaq0k7jvW3e37+H8U8CeQ/OZiqzMdjTAjr/4Pk+zde54Wo/j47q6fj7QgIU4v/IyJMLd6KLREoRoAwNb3nF/Mmo3lD0bwpOGH8oYSphKnFPCWwDQLClanFh6kaX3f4V6VOPm0qH/Ev8PdOmOrmCZEwNViYqu15xr9dwelnnCU/fvRhLy/hdiKd/y0Rprp5jmk3K2Fq1y92/Y/5m6tHzVWi/mXl/qjObtDsf/x+9erVYv5RYe4l98zTs7cba8JTE7r6Yar/4tS/nYB/RWsxV6buaKkQphb/R0SYWrwVWyJQjABhajrPL/55xdzyxn+MHHVAuy9KLGZ9ZGkbrkzNUrc51q4ECFOL+5i/1tcdJujwP0rM1WJdPxcQprp5riRMLRymas43/Lwk/3aK+V/U7WZV6ZyVMDWCvqUxTF21ZrM0t7TJkAGfPZm8sGSNzFywQsyiMo9Ru9TLmQfv1Klwxxs0++945N/w2Aw0P+/sY/7m6lBzPw9zr9OuxporevLD1M72a65MNfekW7VypWzatHFbMPvpPVPNl0r5N2D268l/ZybIjaYjWGqJ3wVhauJbRIHKBNIYpm5obJUPPm6UYTvX57qxan2LTJuzNHd+6VFdITd/dY9Un1/8gzNvCnJlauE/TMLUwkZskQ2BtIapr76xWkYO79uuiUE+5p//xbdaX3f4b7T53xuRjRVd+lESppZu19XItIapr7+5RvbZvZdUlJflDv/cxxfLhqYt3v+u7VYh3zhsJxneUNwXUGl9numYb/Al2zv+ayBMdfMc027WNIap5h80l93zFznii4Nk8oQ9vFA1SJgaATu7SKAAYWoCm0JJqgXSGKaaIHXyd1+Usfs3yJSJe3qhapAwVXVDKb5kAcLUkukYmDKBtIap5rzQo7bSOy+Y84N5FBumpqzFHE6RAoSpRUIF3CytYerFP3pJPlqz2cs2TMZhQtUgYWpARjZPgQBhagRNTGuYap5wzMM80ZgnnL326i8/W/RJUVemRsDOLhIoQJiawKZQkmqBNIepfmPMi+ZjD9tV7v/DB0Vdmaq6oRRfsgBhasl0DEyZQJrDVPNmm3mYN9lMqHr/nz7Kda+rL6BKWYs5nCIFCFOLhAq4WZrDVHPBmHmYC8VMqPrMkvWysbm4K1MDMrJ5CgQIUyNo4oRv/0Zat7RFsKd4d1FZWSb9du8v5d2rvUK6+ph/vJWy97gECFPjkme/aRX48uX/JRs2tab18NodV5+hvaWmXw/vZ119zD8TGBzkdgKEqSwKBLYJ/HnRRzL9vpdTx1FWJrJ1253Eco+a3rXSZ7d+3v8mTE1dy60PiDDVmrDTCeYt/Lv8cNYiEenwB+lmd7HOWlNfLb137y9l5WUFP+Yfa6HsPBYBwtQI2I+77HmZOnEPOX7crhHsLZpdmHdtuDI1Gus07YUwNU3d5FiSIDDl+hdl5LB+csnkEUkoJ5Qa/I/5+5OZe+R9+fBd5Mf/8zFXpoYinM5JCFPT2VeOCgFfwHzM378y1b9q7PHX1+SACFNZKx0FCFPdrAmTA/x47ltyx7cPdLODmGY12YZ/ZWrfntVy0pG7ya/fa5SNLdsuiit0z9SYyma3MQoQpkaAn+YwNf+edq7umfr6a696Xw7V1LRZVn74oUw546xQumbmffmlP283n7+/cUccGcp+mOQzAcJUVgMC4QqkOUw1IerpE/fwvnDE1T1TOb+Eux7jnI0wNU599o2AewETpppbi+Xfz9DFPVM5L7jvZVR7IEx1I53mMHXZhxu9EPXYg4dKVbdyZ/dM5XnGzdqMelbC1AjE0ximmneGzTcu53/bcpAwdcXy5XL+WVNlw4b1XgdOm3rmDkNSV+EmYWoEi7/DLghTozdnj+kWSGOYas4tb76/rt23NgcJUzm/pHvN7+joCFOz2XeOOjsCC19fJWNG9G/3TdvFhqmcF7KzTvKPlDDVTd/TGqaaW6SYN/BNiOo/gnwBFc8zbtZbkmclTI2gO2kMUztjCxqmPvHYDLl0+lXS2toq1189XcYfMUEOOXyc998LF8yX4XvtLXfe+4C8sWSxd2XqgIYG7/+bK0YfefB+GXvIofK5EfvKvGd/LhWVlfLC87/dbtxzv/ql/PqXz3rzmP1cdMG5Xulm7jPOPlcen/moLHr9r1JdUyOzZj8jvXv3ET+87awWsx2P0gUIU0u3YyQCnQmkMUzt7DiDhqmcX7L390KYmr2ec8QIBAlTOS9kb70QprrpeVrD1M60goapPM+4WXNJnZUwNYLOEKZuj2zeufGfbMxvTYD59E+elH/4p4NzH+X3rxwdfeCY7cJU/3enTJkqt950g+y+x57S0tziXd2aP87Med33b9muABPG9uzVU/73r695vzeBrH8Lgc4uu9/RVawRLJ9U7YIwNVXt5GASIECYyvklAcswESUQpiaiDRSBQKQCpYSpvO6ItEWx7oww1Q0/YWpdp7DkG27WW5JnJUyNoDuEqcW92DX3L20YOFBuv+Wm3ADz8f/OwtTmpia56YZr5fQzz5Y5s5+S/T6//w7H+fc+NWO+furXvNC0srLSuzK1cVOjF8DmP/nlh6kdawnrfq0RLLtE7oIwNZFtoSjFAoSpnF8UL99QSydMDZWTyRBQIWATpvK6Q0WLrYokTLXi2+FgwtTiw1SeZ9yswaTMSpgaQScIU7t+sZv/MX/zJVPV1TXeR/n9hx9u5n/M3/zOXF36yeqP5QtjDvK+nGpH4/y5zNWn/jbFXpnacc4Ilkuqd0GYmur2cnAxCBCmcn6JYdklcpeEqYlsC0Uh4FSglDCV1x1OW5KoyQlT3bSDMLVwmMrzjJu1l7RZCVMj6Ahhaucvdjv7Air/icfcM9U8rrz2hty9UjuGqSZknX7pd7x7nfboUZ+712rHcX6Ymn9TaP/K1PeXLZO5P//PgvdM9efMD3kjWDqp2wVhaupaygHFLECYyvkl5iWYmN0TpiamFRSCQGQCQcJUXndE1pbE7Igw1U0rCFN3HKbyPONmzSV1VsLUCDpDmBoBMrtQIUCYqqJNFKlIgDBVUbMo1akAYapTXiZHIJECxYapiSyeopwLEKa6ISZM7TxMdaPNrEkWIEyNoDuEqREgswsVAoSpKtpEkYoECFMVNYtSnQoQpjrlZXIEEilAmJrItiSmKMJUN60gTCVMdbOy9M1KmBpBzwhTI0BmFyoECFNVtIkiFQkQpipqFqU6FSBMdcrL5AgkUoAwNZFtSUxRhKluWkGYSpjqZmXpm5UwNYKeEaZGgMwuVAgQpqpoE0UqEiBMVdQsSnUqQJjqlJfJEUikAGFqItuSmKIIU920gjCVMNXNytI3K2FqBD0jTI0AmV2oECBMVdEmilQkQJiqqFmU6lSAMNUpL5MjkEgBwtREtiUxRRGmumkFYSphqpuVpW9WwtQIekaYGgEyu1AhQJiqok0UqUiAMFVRsyjVqQBhqlNeJkcgkQKEqYlsS2KKIkx10wrCVMJUNytL36yEqRH0jDA1AmR2oUKAMFVFmyhSkQBhqqJmUapTAcJUp7xMjkAiBQhTE9mWxBRFmOqmFYSphKluVpa+WQlTI+hZlsLUR3+/QsrLRdq2iuw5oFaOG9UvAmF2oUVgXWOb7Deku/Spq9RSMnUikGiBLIWpl/50qVSUi2zdKtKtoky+OX5IonvjurgFr3zo7eKfRg10vSsV829qbpOdelbJ7v1rVdRLkQggYC9gwtSqyjJvoi1tImceMkh61VbYT8wMqRBobRUpKxMZvWt9Ko4nKQeRpTD1vFmLpbGlTcrLtj3HnHhgfxnatyYpraCOmAXa2spkU8sWGbtnrx1WsnzlOpl08eMfeWeqsZPvXTX7jtP6D27oGXPpenaflTD1w3XN8pd310urSVJFpH+Pbryo0bNMI6u0X/dKqaosj2x/7AiBNAtkJUzd3NImv1u8RprNv2RFpLqyXPbfuUeaW1vw2L5z20Jvm7su/YeC22Zlg/rqCulRQ5CSlX5znAj8ZtEn3gtZ/2HOC+b8wAMBX8CE7f26dwMkRIEshakLlq6Vjza25PQ+t1N3qeffGSGuJv1TmQs9GuqrdngghKmWPc5KmGrJxHAEEEAAgYACWQlTA7JkYvNTvvuid5xPXn9IJo6Xg0QAAQQQQACB+AWyFKbGr00F2gUIUy07SJhqCchwBBBAAIFOBQhTs7swCFOz23uOHAEEEEAAgbgECFPjkme/GgUIUy27RphqCchwBBBAAAHCVNZAOwHCVBYEAggggAACCEQtQJgatTj70yxAmGrZPcJUS0CGI4AAAggQprIGCFNZAwgggAACCCAQqwBhaqz87FyZAGGqZcMIUy0BGY4AAgggQJjKGiBMZQ0ggAACCCCAQKwChKmx8rNzZQKEqZYNI0y1BGQ4AggggABhKmuAMJU1gAACCCCAAAKxChCmxsrPzpUJEKZaNoww1RKQ4QgggAAChKmsAcJU1gACCCCAAAIIxCpAmBorPztXJkCYatkwwlRLQIYjgAACCBCmsgYIU1kDCCCAAAIIIBCrAGFqrPzsXJkAYaplwwhTLQEZjgACCCBAmMoaIExlDSCAAAIIIIBArAKEqbHys3NlAoSplg0jTLUEZDgCCCCAAGEqa4AwlTWAAAIIIIAAArEKEKbGys/OlQkQplo2jDDVEpDhCCCAAAKEqawBwlTWAAIIIIAAAgjEKkCYGis/O1cmQJhq2TDCVEtAhiOAAAIIEKayBghTWQMIIIAAAgggEKsAYWqs/OxcmQBhqmXDCFMtARmOAAIIIECYyhogTGUNIIAAAggggECsAoSpsfKzc2UChKmWDSNMtQRkOAIIIIAAYSprgDCVNYAAAggggAACsQoQpsbKz86VCRCmWjaMMNUSkOEIIIAAAoSprAHCVNYAAggggAACCMQqQJgaKz87VyZAmGrZMMJUS0CGI4AAAggQprIGCFNZAwgggAACCCAQqwBhaqz87FyZAGGqZcMIUy0BGY4AAgggQJjKGiBMZQ0ggAACCCCAQKwChKmx8rNzZQKEqZYNI0y1BGQ4AggggABhKmuAMJU1gAACCCCAAAKxChCmxsrPzpUJEKZaNoww1RKQ4QgggAAChKmsAcJU1gACCCCAAAIIxCpAmBorPztXJkCYatkwwlRLQIYjgAACCBCmsgYIU1kDCCCAAAIIIBCrAGFqrPzsXJkAYaplwwhTLQEZjgACCCBAmMoaIExlDSCAAAIIIIBArAKEqbHys3NlAoSplg0jTLUEZDgCCCCAAGEqa4AwlTWAAAIIIIAAArEKEKbGys/OlQkQplo2jDDVEpDhCCCAAAKEqawBwlTWAAIIIIAAAgjEKkCYGis/O1cmQJhq2TDCVEtAhiOAAAIIEKayBghTWQMIIIAAAgggEKsAYWqs/OxcmQBhqmXDCFMtARmOAAIIIECYyhogTGUNIIAAAggggECsAoSpsfKzc2UChKmWDSNMtQRkOAIIIIAAYSprgDCVNYAAAggggAACsQoQpsbKz86VCRCmWjaMMNUSkOEIIIAAAoSprAHCVNYAAggggAACCMQqQJgaKz87VyZAmGrZsKyEqS8sWSP/9sLynNaeDbVy2F69LfUYnjaBA3aplz51lWk7LI4HgVgEplz/oowc1k8umTwilv2z0/gETvnui97On7z+kPiKiGDPq9a3yEU/eaPdns44eFAEe2YXmgQG9aqSfQZ111QytSKAAAIqBbIUpn7zySWydlNrrk8TP99XdupVrbJvFO1GoKZbufzTnr12ODlhqqV7lsLUmQtWSHPrVk9s1C71cubBO1nqMTxNAm+ubJQ9G+oIU9PUVI4lVgHC1Fj5Y915lsLU6XOWStOn/7Yw6PecMjxWe3aeLIGPN7ZKc2ubjCBMTVZjqAYBBFIpkKUw9dzHF8uGpi1eH2u7Vcg3DttJhjfUpbKvHFRwAZN7LV3ZKGOHEaYG1ytyBGFqkVBslnoBwtTUt5gDjFiAMDVi8ATtjjA1Qc2glFgFCFNj5WfnCCCQMQHCVMLUjC35HR4uYWoEK4EwNQJkdqFCgDBVRZsoUpEAYaqiZoVcKmFqyKBMp1aAMFVt6ygcAQQUChCmEqYqXLZOSiZMdcLaflLC1AiQ2YUKAcJUFW2iSEUChKmKmhVyqYSpIYMynVoBwlS1raNwBBBQKECYSpiqcNk6KZkw1QkrYaoR4J6pESwuZbsgTFXWMMpNvABhauJb5KxAwlRntEysTIAwVVnDKBcBBFQLEKYSpqpewCEWT5gaIuaOpuLK1AiQ2YUKAcJUFW2iSEUChKmKmhVyqYSpIYMynVoBwlS1raNwBBBQKECYSpiqcNk6KZkw1Qlr+0kJUyNAZhcqBAhTVbSJIhUJEKYqalbIpRKmhgzKdGoFCFPVto7CEUBAoQBhKmGqwmXrpGTCVCeshKlGIKyP+V99xeXy7ttvyeNPPS35/x1W6554bKY8/OD9Mve556W2btuTo4v9hFWv5nkIUzV3j9qTKECYmsSuRFMTYWp4zgsXzJcTvnKMvLJoifTvPyC8iZkpEgHC1EiY2QkCCCDgCRCm2oep5Bvp+GMiTI2gj1yZuj2yeeEy8chxuV8cfexxXlja2cN1sGkTppqx3zrvbK/suu7deSFW4O+JMDWCJxx2kSkBwtRMtbvdwRKmtu990+bNMmbUvvL+smW5X4wcdUC7N0p3tFoKhamtra0y5eQT5b9+85w33+gDx2R34SXwyAlTE9gUSkIAgdQKEKZ2HqamJd/I//cU+UbXf8aEqRE8zRGmdh6m+leBbNywUcaNPUjOOf8CuWTaFd4Llnlzn82Fk3fd/sN2V6a++cYbUlYmMnLUaJl21TXih6E/m/ecnHPG6e3GmrnPOfN0WfK3v8nYQw6Rb154US7E9Z8cfjX32VwgWlVV5b1QembOT719zpj11Hb1dHbViv+kM/m0qV5NPDoXIExlZSAQrgBhariemmYjTO28W+++880ywBEAACAASURBVI5MGH+oPDl7jhd65r+48c/7/r871qz5RKZdeY0cNm68d2XqS68ukosvPD/37wt/D+bfGXffebusXbs2N6+mtZL2WglT095hjg8BBJIkQJi64zA1DfmGfyGbn4P4mUuS1mBSaiFMjaAThKldh6kmnPT/aL808RiZN/cXuY/01/eol/Ub1m/3MX+znflovh+gmj/ynYcO3W7sSZNP84La2+66R44/cVKuEP8qkxMmnSyNjZtk2qUX5V5EVVRUyK677+Hts7N6OgtLO754i2BZqdwFYarKtlF0ggUIUxPcHMelEaYWF6b6W3U87/v/1jC/969MnXj0sd6/CfI/KWPeLD187EFy7wMPyeSvnUCY6nhdlzI9YWopaoxBAAEEShMgTC0cpmrON1zfgqC0VZfMUYSpEfSFMLX4MNWEmPfdfVdugPn4vx9s5t8z9Xs/uE2OmTBeZs56KvfixlxN2nGsv93z8//o3QfNhJ4mXDVXo5iHuSLFhLD+PVO/f+N1Xojq77OzejrejsCfs2NgG8HSUrcLwlR1LaPghAsQpia8QQ7LI0wtLkzt7Lzvv9Fq/i3w8MxZMnjIkNynVsy/C/LfNDUvKswbu2ZM/hWvDlvL1AEFCFMDgrE5AgggYCFAmBosTNWWbwS5XYHFMkrFUMLUCNpImNp1mOp/3M6EkeaKkPyrRczIzt4d8S87X716tZirRryP5j89e7ux5kWUCV39MNV/UeTfTsC/orWYK1M7Wyr+x/uvu/Hmdle+RrCsVO6CMFVl2yg6wQKEqQlujuPSCFOLC1M7O+/7Yan5+L75N4e5BZD5aN79D82Qb0w9NXdfVP9qVnPrIf9R7H1YHbef6fMECFNZDggggEB0AoSphcNUzfmGv5LyP9GT/wnf6FZa8vdEmBpBj9IYppon0TnPvydTJu4pw3au9xRfWLJGZi5YIWZRmceoXerlzIN36lS44zse/pUgHb9Awvy8s4/5m6tD/S9/6mqsuZIkP0ztbL/mylRzL7RVK1fKpk0b290z1Vyxkv+FFh2vWMn/AipzoF19kVYESy3xuyBMTXyLKFCZAGGqsoaFWG5aw9RzfvAH798WY/dv8LRWrW+R6XOWStOn/7YwP7vnlOE7lOzqnqlmkP/vCv+TLP6Vqf59zvLv056/E27nE+LiDXkqwtSQQZkOAQQQ6EIgrWHq92a8Jvvs1kuOPXioVHUr9wTOfXyxbGja4v13bbcK+cZhO8nwhuK+gCoN+QbZRtdPBYSpETxVpjVMvfhHL3l65gWPeeGzfNOWosPUCNjZRQIFCFMT2BRKUi1AmKq6fVbFpzVM/ecLfu25mDdqzb8t9tq9T6Aw1QqVwSoFCFNVto2iEUBAqUBaw1STbZhj69uzWk46cjcvVL3wqTeKDlOVtpOyLQQIUy3wih1qwtShA+tk1526Fzsk8dt9sq5J/rTo43Z1fm6PPrK2plqkqtL7eVdXpib+ACnQiQBhqhNWJs2wAGFqdptvwtR1G1rk0AO2XcGZlsevFi5vdyi7De4hm+pqpKJHTe7nXV2ZmhYHjqN4AcLU4q3YEgEEELAVMIHj92b8VcaM6Gc7VaLGm2zDZBz+w4SqFX3qpKJXnZSVlxW8MjVRB0MxkQgQpkbAfN6tf5Qv7N1Xhg5MT5i67MON8u/PvZ3TM5fCj963Qd7fWi5byrZdFk+YGsHiUrYLwlRlDaPcxAsQpia+Rc4K/NYdf5L1G1vk5CN3d7aPOCa+ddbr7XZ74Ij+slwqZeunb9SaXxKmxtGZ5O6TMDW5vaEyBBBIn8CWtq3y/F8+kC1btt3aLy0Pk22YjMN/mE/ImDdzt9ZVez8q9DH/tDhwHMULEKYWb1XyluaS8dMn7iEjh/cteY6kDTTvSJnjMiGquQTeXAr/+geNfMw/aY1KWD2EqQlrCOWoFyBMVd/Ckg/Av9XOHd8+sOQ5kjjQ/5i/fwuhXr1q+Jh/EhuVoJoIUxPUDEpBAAEElAr4H/P3bzNk/h0S5J6pSg+bsi0ECFMt8IodmsYwddHba+V3L3/ghajmEnjzCPIFVMXame1ef+1V78uhmpo2y8oPP5QpZ5wVZPgOtzXzvvzSn7ebz9/fuCOODGU/TPKZAGEqqwGBcAUIU8P11DRbWsPUa//tlXZfbhn0C6hK6eGK5cvlicdmyKXTryplOGNiFiBMjbkB7B4BBBBIgcB9cxbLyOF9cl+AaQ7JVZhKvpGCBSPiffH60pWNMnZYrx0e0PKV62TSxY9/VGa2GDv53lWz7zit/+CGnukQiOAo0himdsYWJEw1L1zOP2uqbNiw3pvqtKln7jAkdRVuEqZGsPg77IIwNXpz9phuAcLUdPe3q6NLa5ja8ZiLDVNbW1vl+quny8IF83NTDN9rb7nz3gekuuaz+612ZkqYqvvviDBVd/+oHgEEEEiqQJAwlXwjqV10Vxdhqjvb3MyEqdsj579w8V8AjT9ighxy+LjciyH/RdAbSxZ7V6YOaGjw/r+5YvSRB++XsYccKp8bsa/Me/bnUlFZKS88/1vvRVT+uOd+9Uv59S+f9V5Mmf1cdMG5XjFmmzPOPlcen/moLHr9r94LrVmzn5HevfvkroTtrJZCL8giWE6qd0GYqrp9FJ9AAcLUBDYlopIIUzuHbm5qkptuuFauuOZ679xu3jjNP/ebfw+sXr0694buldfe4P1bwlyZeuFFl8rZXz9Vpl99nfczHjoECFN19IkqEUAAAW0CQcNU/1Mu5BvaOl1avYSppbkFGkWY2nWYan5rXuw8/ZMn5R/+6eDcR/n9K0dHHzhmuzDV/90pU6bKrTfdILvvsae0NLd4V7fmjzNzXvf9W7YrwISxPXv1lP/962ve700g699CoLPL7nd0FWughcDGQpjKIkAgXAHC1HA9Nc1GmFpcmJq/lf9G7DtvvyXV1TXem7PmYd7gfezRh6SpuUkmnTSZIFXTH4KIEKYqaxjlIoAAAkoESg1TyTeUNNiyTMJUS8BihhOmFhemmvuXNgwcKLffclNugPn4f2dhqn/lyelnni1zZj8l+31+/x2O818smTFfP/VrXmhaWVnpXZnauKnRC2Dzr5TND1M71hLW/VqLWTdp3IYwNY1d5ZjiFCBMjVM/3n0TphYXpnY895srU4fttbf3KZj/efkv3qdSzL8FzK2HBg0eXNRtAeLtPHvvKECYyppAAAEEEHAhYBumkm+46Epy5iRMjaAXhKldh6n5l8GbL5nKv1rEf1en48f8zc/NFSafrP5YvjDmIO/LqXY0zg9TzdWn/jbFXpnacc4Ilkuqd0GYmur2cnAxCBCmxoCekF0SphYXpnY89/u3CDKjzRup81/8nYw95HDvY/7mjdkwv+gyIUsl9WUQpqa+xRwgAgggEItAqWEq+UYs7Yp8p4SpEZATpnYepnb2BVQdv0DC3MvMv1dq/j1T/ZB1+qXf8a4q6dGjvt0XT+SPy/8Yn79P/8rU95ctk7k//8+C90w1+zNz+nNFsGxSuQvC1FS2lYOKUYAwNUb8mHdNmFpcmJr/hRDm3G+uTP3d87+VOT/5d+9TKuZ/9+rdxwtTL51+lTzwr3fL3nvvw/k+5vUdZPeEqUG02BYBBBBAoFiBoGEq+UaxsunYjjA1gj4SpkaAzC5UCBCmqmgTRSoSIExV1KyQSyVMDRmU6dQKEKaqbR2FI4AAAokWCBKmJvpAKM6JAGGqE9b2kxKmRoDMLlQIEKaqaBNFKhIgTFXUrJBLJUwNGZTp1AoQpqptHYUjgAACiRYgTE10e2IvjjA1ghYQpkaAzC5UCBCmqmgTRSoSIExV1KyQSyVMDRmU6dQKEKaqbR2FI4AAAokWIExNdHtiL44wNYIWEKZGgMwuVAgQpqpoE0UqEiBMVdSskEslTA0ZlOnUChCmqm0dhSOAAAKJFiBMTXR7Yi+OMDWCFhCmRoDMLlQIEKaqaBNFKhIgTFXUrJBLJUwNGZTp1AoQpqptHYUjgAACiRYgTE10e2IvjjA1ghYQpkaAzC5UCBCmqmgTRSoSIExV1KyQSyVMDRmU6dQKEKaqbR2FI4AAAokWIExNdHtiL44wNYIWZClMnTF/hbRs2eqpjhzaQ6b8404RCCd3F43NW6S2qiK5BUZc2Tsfb5a9BtZJn7rKiPfM7hBIpwBhajr7WsxRZSlMvfzpN6VlS1uO5fZJw4ohYpuMCKxpbBGzPEYM6p6RI+YwEUAAAQSiEMgPU2u6lcsZBw+SPQfURrFr9qFAoHlLm7z3cZOMHdZrh9UuX7lOJl38+EdlZouxk+9dNfuO0/oPbuip4PCSUWJWwtQ/vb1OHv79ctn66eud4Q11Mnb4jhdWMrrjtoob7/2zHDxmsIw7aIjbHWmZvUzk84O7S89awlQtLaPOZAsQpia7Py6ry0qYunpji1z1/70lrZ++UVteLjLlHwe5pGVuhQIDe1bJsAZe4CpsHSUjgAACiRUw//5Yua7Zq6+sTORL+/UTc77hgYAvUNutXEbvWk+Y6mpJZCVMdeWned4jL/yNfPngIXLBpH00Hwa1I4BAQgUIUxPamAjKykqYGgElu0AAAQQQQAABBBBAIHQBrky1JCVMtQRUPJwwVXHzKB0BBQKEqQqa5KhEwlRHsEyLAAIIIIAAAggggEAIAoSploiEqZaAiocTpipuHqUjoECAMFVBkxyVSJjqCJZpEUAAAQQQQAABBBAIQYAw1RKRMNUSUPFwwlTFzaN0BBQIEKYqaJKjEglTHcEyLQIIIIAAAggggAACIQgQploiEqZaAioeTpiquHmUjoACAcJUBU1yVCJhqiNYpkUAAQQQQAABBBBAIAQBwlRLRMJUS0DFwwlTFTeP0hFQIECYqqBJjkokTHUEy7QIIIAAAggggAACCIQgQJhqiUiYagmoeDhhquLmUToCCgQIUxU0yVGJhKmOYJkWAQQQQAABBBBAAIEQBAhTLREJUy0BFQ8nTFXcPEpHQIEAYaqCJjkqkTDVESzTIoAAAggggAACCCAQggBhqiUiYaoloOLhhKmKm0fpCCgQIExV0CRHJRKmOoJlWgQQQAABBBBAAAEEQhAgTLVEJEy1BFQ8nDBVcfMoHQEFAoSpCprkqETCVEewTIsAAggggAACCCCAQAgChKmWiISploCKhxOmKm4epSOgQIAwVUGTHJVImOoIlmkRQAABBBBAAAEEEAhBgDDVEpEw1RJQ8XDCVMXNo3QEFAgQpipokqMSCVMdwTItAggggAACCCCAAAIhCBCmWiISploCKh5OmKq4eZSOgAIBwlQFTXJUImGqI1imRQABBBBAAAEEEEAgBAHCVEtEwlRLQMXDCVMVN4/SEVAgQJiqoEmOSiRMdQTLtAgggAACCCCAAAIIhCBAmGqJSJhqCah4OGGq4uZROgIKBAhTFTTJUYmEqY5gmRYBBBBAAAEEEEAAgRAECFMtEQlTLQEVDydMVdw8SkdAgQBhqoImOSqRMNURLNMigAACCCCAAAIIIBCCAGGqJSJhqiWg4uGEqYqbR+kIKBAgTFXQJEclEqY6gmVaBBBAAAEEEEAAAQRCECBMtUQkTLUEVDycMFVx8ygdAQUChKkKmuSoRMJUR7BMiwACCCCAAAIIIIBACAKEqZaIhKmWgIqHE6Yqbh6lI6BAgDBVQZMclUiY6giWaRFAAAEEEEAAAQQQCEGAMNUSkTDVElDxcMJUxc2jdAQUCBCmKmiSoxIJUx3BMi0CCCCAAAIIIIAAAiEIEKZaIhKmWgIqHk6Yqrh5lI6AAgHCVAVNclQiYaojWKZFAAEEEEAAAQQQQCAEAcJUS0TCVEtAxcMJUxU3j9IRUCBAmKqgSY5KJEx1BMu0CCCAAAIIIIAAAgiEIECYaolImGoJqHg4Yari5lE6AgoECFMVNMlRiYSpjmCZFgEEEEAAAQQQQACBEAQIUy0RCVMtARUPJ0xV3DxKR0CBAGGqgiY5KpEw1REs0yKAAAIIIIAAAgggEIIAYaolImGqJaDi4YSpiptH6QgoECBMVdAkRyUSpjqCZVoEEEAAAQQQQAABBEIQIEy1RCRMtQRUPJwwVXHzKB0BBQKEqQqa5KhEwlRHsEyLAAIIIIAAAggggEAIAoSploiEqZaAiocTpipuHqUjoECAMFVBkxyVSJjqCJZpEUAAAQQQQAABBBAIQYAw1RKRMNUSUPHwrISpiz/YJP/xP6ukpW2r162BPatk7LBeijtH6S4EBveult61lS6mzuychKmZbb1kJUxdv3mLPPTCctnUssVrdmV5mRw3qn92G8+Rdypgzi3mHMMDAQQQQAABBBBIigBhqmUnCFMtARUPz0qY+sKSNfLo/BXSumVbmLpTryo59/AhijtH6WELrN7QIkP71sigXlVhT53p+QhTs9v+rISpq9a3yGVPL82dX0zHr/vy7tltPEe+ncDGpi3SraJMRgzqjg4CCCCAAAIIIJAYAcJUy1YQploCKh6epTB15oIV0ty6LUwd0qdaph+1i+LOUXrYAu+t3iwN9dWEqSHDEqaGDKpouiyFqdPnLJWmT88vpkX3nDJcUaco1bXAxxtbpbm1jTDVNTTzI4AAAggggEAgAcLUQFzbb0yYagmoeDhhquLmUXqoAoSpoXLmJiNMdeOqYVbCVA1dosYoBAhTo1BmHwgggAACCCAQVIAwNahYh+0JUy0BFQ8nTFXcPEoPVYAwNVROwlQ3nKpmJUxV1S6KdShAmOoQl6kRQAABBBBAoGQBwtSS6bYNJEy1BFQ8nDBVcfMoPVQBwtRQOQlT3XCqmpUwVVW7KNahAGGqQ1ymRgABBBBAAIGSBQhTS6YjTLWkUz+cMFV9CzmAkAQIU0OC7DANH/N346phVsJUDV2ixigECFOjUGYfCCCAAAIIIBBUgDA1qFiH7bky1RJQ8XDCVMXNo/RQBQhTQ+XMTUaY6sZVw6yEqRq6RI1RCBCmRqHMPhBAAAEEEEAgqABhalAxwlRLsfQMJ0wNr5cLF8yXE75yjLyyaIn07z8gvImZKRIBwlQ3zISpblw1zEqYGl6XOL+EZxnHTISpcaizTwQQQAABBBAoJECYWkiowO+5MtUSUPFwwtT2zWvavFnGjNpX3l+2LPeLkaMOkLnPPS+1dXVddrrQi13z+4lHjpOHZ86S40+cpHjVpLN0wlQ3fSVMdeOqYVbC1GjOL/65xeytqqrKO1+NPnCMhiWSmRoJUzPTag4UAQQQQAABVQKEqZbtIky1BFQ8nDC18+a9+847MmH8ofLk7Dnei9L8F6t13bt7V59u3LBRxo09SNas+USmXXmNHDZuvHdl6kuvLpKLLzxfRo4aLdOuusbbgRn/oztuk7IykRMmnUyYmsC/GcJUN00hTHXjqmFWwtTozi9XXHZxUW/6aVg3aayRMDWNXeWYEEAAAQQQ0C9AmGrZQ8JUS0DFwwlTi3ux62/V2toqU04+0QtEGxs3yby5v5DHn3o6F5iaMHXi0cd6v/N/3tlYrkxN3h8NYaqbnhCmunHVMCthajTnF65MTf5fA2Fq8ntEhQgggAACCGRRgDDVsuuEqZaAiocTphb3YtdcqepfhWpGmCtRT5p8Wu5n5qP7g4cM8T7G7//evyqVMFXHHwhhqps+Eaa6cdUwK2FqdOcXsyf/zb78T0VoWCdZqJEwNQtd5hgRQAABBBDQJ0CYatkzwlRLQMXDCVOLe7F79RWXS32Perlk2hXelan5L1afeGymd4XqNy+8yPuY//0PzZBvTD11u/vW5V/VypWpyfujIUx10xPCVDeuGmYlTI3u/GL25N/ze/JpU3O3mNGwTrJQI2FqFrrMMSKAAAIIIKBPgDDVsmeEqZaAioenMUx978ONsuzDjTJ2/4ZcZ15YskZmLlghza1bvZ8N6VMt04/aZYed6+qeqWaQuTJ1/Yb1ct/dd3lz+FemmjDV3E/1rtt/KO++/Va7WwD4V62a7Y8+9rjtbgOgeBmlonTCVDdtJEx146ph1rSGqXOef1eOPXioVHUr99qwan2LTJ+zVJo+Pb+Yn91zyvDIzi/mDb1vnXe2t79ivzBRw/pJU42EqWnqJseCAAIIIIBAegQIUy17SZhqCah4eBrD1FffWC1mTQ/buV6mTNzTC1WDhqmKW0rpJQoQppYIV2AYYaobVw2zpjVM/ecLfi19e1bLSUfuJl85bBdZvbE1UJiqoXfUGK4AYWq4nsyGAAIIIIAAAuEIEKZaOhKmWgIqHm7C1CPGDJTTJw5TfBTtS/+/d9bI92b8NfdDE6p+YdROsvCDzUVfmZoaDA6kaAHC1KKpAm1ImBqIK1Ubm39bNLe2ydVTP5+q45r83RdzxzNkQJ0cd9iuMvedDbnzi/llV1empgqDgylKgDC1KCY2QgABBBBAAIGIBQhTLcEJUy0BFQ//0nd+K7XVZVJX003xUbQvvblli6xe19zuhzXVFVK/cx+prK/xfl7oY/6pweBAihYgTC2aKtCGhKmBuFK18fWPvCovL14tPWorU3VcH3zc2O54KsrLpH5QT6kdUJ/7OWFqqlpufTCEqdaETIAAAggggAACDgQIUy1RCVMtARUPP+6y52XqxD3k+HG7Kj6K9qX7H/M3PzUv4s2xDRraW576y0quTE1Nl8M/EMLU8E3NjISpblw1zPrjuW96ZZ4+cU8N5RZdo/mYv3mYEPWILw6Sow7eRe763d+Lvmdq0Ttiw9QIEKamppUcCAIIIIAAAqkSIEy1bCdhqiWg4uFpDVOv/bdXvBD1q+N29QLVKO6ZumL5cnnisRly6fSrFK+I7JZOmOqm94Spblw1zJrWMPX/XficF6JOnrCHmI/5B/0CqlJ6x/mlFLXkjCFMTU4vqAQBBBBAAAEEPhMgTLVcDYSploCKh6cxTF27oUUqKsrafbS02DC1tbVVrr96uixcMD/X1eF77S133vuAVNdsu0XAjh682FX8hyAihKlu+keY6sZVw6xpDVP/vmqTF6L6j2LDVM4vGlatmxoJU924MisCCCCAAAII2AkQptr5ed98fvrEPWTk8L6WMzFcm0Aaw9TOelBsmOqPbW5qkptuuFauuOZ6L0R9/bVX5aILzvV+7Yerq1evlvPPmiobNqyXK6+9QT43Yl/vytQLL7pUzv76qTL96uu8n/HQIUCY6qZPhKluXDXMmtYwtaN9sWEq5xcNq9ZNjYSpblyZFQEEEEAAAQTsBAhT7fwIUy39NA8nTO28ex3D1PytHnnwfhl7yKHyzttvSXV1jYw74kjv1+bK1McefUiamptk0kmTCVKV/WEQprppGGGqG1cNsxKmcn7RsE6jqJEwNQpl9oEAAggggAACQQUIU4OKddieK1MtARUPJ0wt7sWuCVe/furXZOWHH0plZaX3sf9he+3t3RLgf17+i8ya/Yw0bmr0rlQdNHhwUbcFULxsUlk6YaqbthKmunHVMCthKucXDes0ihoJU6NQZh8IIIAAAgggEFSAMDWoGGGqpVh6hhOmFvdid96zP89dhepfmep/hN9ckTr/xd/J2EMO9z7mv9/n9/dC1ylnnJWehZKBIyFMddNkwlQ3rhpmJUzl/KJhnUZRI2FqFMrsAwEEEEAAAQSCChCmBhUjTLUUS89wwtTiXuyawNS/P6p/Zervnv+tzPnJv+euVO3Vu48Xpl46/Sp54F/vlr333id3C4D0rJj0HglhqpveEqa6cdUwK2Eq5xcN6zSKGglTo1BmHwgggAACCCAQVIAwNagYYaqlWHqGE6amp5cciZ0AYaqd345GE6a6cdUwK2Gqhi5RYxQChKlRKLMPBBBAAAEEEAgqQJgaVIww1VIsPcMJU9PTS47EToAw1c6PMNWNn+ZZCVM1d4/awxQgTA1Tk7kQQAABBBBAICwBwlRLSb6AyhJQ8XDCVMXNo/RQBQhTQ+XMTcaVqW5cNcxKmKqhS9QYhQBhahTK7AMBBBBAAAEEggoQpgYV67A9YaoloOLhhKmKm0fpoQoQpobKSZjqhlPVrISpqtpFsQ4FCFMd4jI1AggggAACCJQsQJhaMt22gYSploCKhxOmKm4epYcqQJgaKidhqhtOVbMSpqpqF8U6FCBMdYjL1AgggAACCCBQsgBhasl0hKmWdOqHE6aqbyEHEJIAYWpIkB2m4WP+blw1zEqYqqFL1BiFAGFqFMrsAwEEEEAAAQSCChCmBhXrsD1XploCKh5OmKq4eZQeqgBhaqicuckIU924apiVMFVDl6gxCgHC1CiU2QcCCCCAAAIIBBUgTA0qRphqKZae4VkKUx/5/QqpLC+Ttq1bpW/3bnLyFxvS00iOxFqgsWWrDGuolUG9qqznYoLPBAhTs7sashSmXjL7DamsKJcyEWlqbZPvHLFzdhvPkW8n0Lxlq/Suq5QRg7qjgwACCCCAAAIIJEaAMNWyFVyZagmoeHhWwtS1ja3y5spGad261etWbbcK2blPteLOUboLge5V5VJVWe5i6szOSZia2dZLVsLUli1bZdHyDdK0Zdv5xTyGN9Rlt/EceacC1ZVlUldVgQ4CCCCAAAIIIJAYAcJUy1YQploCKh6elTBVcYsoHQHVAoSpqttnVXxWwlQrJAYjgAACCCCAAAIIIBCTAGGqJTxhqiWg4uGEqYqbR+kIKBAgTFXQJEclEqY6gmVaBBBAAAEEEEAAAQRCECBMtUQkTLUEVDycMFVx8ygdAQUChKkKmuSoRMJUR7BMiwACCCCAAAIIIIBACAKEqZaIhKmWgIqHE6Yqbh6lI6BAgDBVQZMclUiY6giWaRFAAAEEEEAAAQQQCEGAMNUSkTDVElDxcMJUxc2jdAQUCBCmKmiSoxIJUx3BMi0CCCCAAAIIIIAAAiEIEKZaIhKmWgIqHk6Yqrh5lI6AAgHCVAVNclQiYaojWKZFAAEEEEAAAQQQQCAEAcJUS0TCVEtAxcMJUxU3j9IRUCBAmKqgSY5KJEx1BMu0S0H0GgAAIABJREFUCCCAAAIIIIAAAgiEIECYaolImGoJqHg4Yari5lE6AgoECFMVNMlRiYSpjmCZFgEEEEAAAQQQQACBEAQIUy0RCVMtARUPJ0xV3DxKR0CBAGGqgiY5KpEw1REs0yKAAAIIIIAAAgggEIIAYaolImGqJaDi4YSpiptH6QgoECBMVdAkRyUSpjqCZVoEEEAAAQQQQAABBEIQIEy1RCRMtQRUPJwwVXHzKB0BBQKEqQqa5KhEwlRHsEyLAAIIIIAAAggggEAIAoSploiEqZaAiocTpipuHqUjoECAMFVBkxyVSJjqCJZpEUAAAQQQQAABBBAIQYAw1RKRMNUSUPFwwlTFzaN0BBQIEKYqaJKjEglTHcEyLQIIIIAAAggggAACIQgQploiEqZaAioeTpiquHmUjoACAcJUBU1yVCJhqiNYpkUAAQQQQAABBBBAIAQBwlRLRMJUS0DFwwlTFTeP0hFQIECYqqBJjkokTHUEy7QIIIAAAggggAACCIQgQJhqiUiYagmoeDhhquLmUToCCgQIUxU0yVGJhKmOYJkWAQQQQAABBBBAAIEQBAhTLREJUy0BFQ8nTFXcPEpHQIEAYaqCJjkqkTDVESzTIoAAAggggAACCCAQggBhqiUiYaoloOLhhKmKm0fpCCgQIExV0CRHJRKmOoJlWgQQQAABBBBAAAEEQhAgTLVEJEy1BFQ8nDBVcfMoHQEFAoSpCprkqETCVEewTIsAAggggAACCCCAQAgChKmWiISploCKhxOmKm4epSOgQIAwVUGTHJVImOoIlmkRQAABBBBAAAEEEAhBgDDVEpEw1RJQ8XDCVMXNo3QEFAgQpipokqMSCVMdwTItAggggAACCCCAAAIhCBCmWiISploCKh5OmKq4eZSOgAIBwlQFTXJUImGqI1imRQABBBBAAAEEEEAgBAHCVEtEwlRLQMXDCVMVN4/SEVAgQJiqoEmOSiRMdQTLtAgggAACCCCAAAIIhCBAmGqJSJhqCah4OGGq4uZROgIKBAhTFTTJUYmEqY5gmRYBBBBAAAEEEEAAgRAECFMtEQlTLQEVDydMVdw8SkdAgQBhqoImOSqRMNURLNMigAACCCCAAAIIIBCCAGGqJSJhqiWg4uGEqYqbR+kIKBAgTFXQJEclEqY6gmVaBBBAAAEEEEAAAQRCECBMtUQkTLUEVDw8K2Hq5pY2Wb2hRdo+7VVVRZn0rK1U3DlKdyHQraJMKsrLXEyd2TkJUzPbeslKmLqlbausXNciW7ZuzTW7f49u2W08R96pgDm3mHMMDwQQQAABBBBAICkChKmWnSBMtQRUPDwrYeoLS9bII79fISYna9sq0q97N/nqFwYo7hylhy3Q2rZV9hpYJ4N6VYU9dabnI0zNbvuzEqauWt8il8xeKhXl23rdsmWrnHf4kOw2niPfTsAE7QN6dJN9BnVHBwEEEEAAAQQQSIwAYaplKwhTLQEVD89SmDpzwQppbt125dCQPtUy/ahdFHeO0sMWeG/1ZmmoryZMDRmWMDVkUEXTZSlMnT5nqTR9en4xLbrnlOGKOkWprgU+3tgqza1tMoIw1TU18yOAAAIIIIBAAAHC1ABYnW1KmGoJqHg4Yari5lF6qAKEqaFy5iYjTHXjqmFWwlQNXaLGKAQIU6NQZh8IIIAAAgggEFSAMDWoWIftCVMtARUPJ0xV3DxKD1WAMDVUTsJUN5yqZiVMVdUuinUoQJjqEJepEUAAAQQQQKBkAcLUkum2DSRMtQRUPJwwVXHzKD1UAcLUUDkJU91wqpqVMFVVuyjWoQBhqkNcpkYAAQQQQACBkgUIU0umI0y1pFM/nDBVfQs5gJAECFNDguwwDR/zd+OqYVbCVA1dosYoBAhTo1BmHwgggAACCCAQVIAwNahYh+25MtUSUPFwwlTFzaP0UAUIU0PlzE1GmOrGVcOshKkaukSNUQgQpkahzD4QQAABBBBAIKgAYWpQMcJUS7H0DCdMDa+XCxfMlxO+coy8smiJ9O8/ILyJmSkSAcJUN8yEqW5cNcxKmBpelzi/hGcZx0yEqXGos08EEEAAAQQQKCRAmFpIqMDvuTLVElDxcMLU9s1r2rxZxozaV95ftiz3i5GjDpC5zz0vtXV1XXa6qxe7Tzw2U7513tne+Lru3QlcE/g3Q5jqpimEqW5cNcxKmBrN+cXsJf8c8/DMWXL8iZM0LJHM1EiYmplWc6AIIIAAAgioEiBMtWwXYaoloOLhhKmdN+/dd96RCeMPlSdnz5HRB44RE5ROPHJcuzB044aNMm7sQbJmzScy7cpr5LBx470rU196dZFcfOH5MnLUaJl21TXtduCHtZNPm7rd7xQvo1SUTpjqpo2EqW5cNcxKmBrN+YWrVpP/10CYmvweUSECCCCAAAJZFCBMtew6YaoloOLhhKnFvdj1t2ptbZUpJ58oJ0w6WRobN8m8ub+Qx5962vu1/4J24tHHer/zf56/h44hreKlk7rSCVPdtJQw1Y2rhlkJU6M5v+RflWr2yJWpyfvrIExNXk+oCAEEEEAAAQRECFMtVwFhqiWg4uGEqcW92DUhqH8VqhlhrkQ9afJpuZ+ZF6+DhwzJXb1qft/xqlR/jtvuuoePYCbwb4Yw1U1TCFPduGqYlTA1mvOLCVP9N/by/1vDGslKjYSpWek0x4kAAggggIAuAcJUy34RploCKh5OmFrci92rr7hc6nvUyyXTrvCuTM3/CL//4vWbF17kfcz//odmyDemnurdZ9XcIsA8/I/3X3fjzQSpCf17IUx10xjCVDeuGmYlTI3m/GLOQQ8/eL93zvn+jdfJu2+/1eknIzSsmbTWSJia1s5yXAgggAACCOgWIEy17B9hqiWg4uFpDFMbm7ZIVbdyqSgvy3XmhSVrZOaCFdLcutX72ZA+1TL9qF122Lmu7plqBpkrT9dvWC/33X2XN4d/ZaoJU19ZtETuuv2H7V7QdvwY5tHHHseL3YT93RCmumkIYaobVw2zpjVM3dDYKj1qK3MtWLW+RabPWSpNn55fzC/uOWV4ZOeX/C9O5AsOk/mXQZiazL5QFQIIIIAAAlkXIEy1XAGEqZaAioenMUx99Y3VcvuTi2TyhD3kiC8O8kLVoGGq4pZSeokChKklwhUYRpjqxlXDrGkNU7982X/J8eN2la+O29ULVYOGqRp6R43hChCmhuvJbAgggAACCCAQjgBhqqUjYaoloOLhaQ1TzZo2jyED6rxQtbpPrTz2hw+KvjJVcUspvUQBwtQS4QhT3cClYNa0hqn/fMGvve6YINWEqoeNGSw3PvtO0VempqC1HEJAAcLUgGBsjgACCCCAAAKRCBCmWjITploCKh7+L9N+J/V1FdK/d63io2hf+sbGFln6/vp2P+zbu0YqB/SQiu4120LWAh/zTw0GB1K0AGFq0VSBNuTK1EBcqdp41ry35Jd/+LsM7Jue84tpkPn0Q/6je02lVA/oIdX9euR+3NXH/FPVZA6mKAHC1KKY2AgBBBBAAAEEIhYgTLUEJ0y1BFQ8/MI7/iyHH9Age+5cr/go2pf+5vvr5V/nLM79sG/PahkzaqD834Y2aWnb9mPC1NS0O7QDIUwNjbLdRISpblw1zGruX73kvbUaSg1Uo//JBzPIXJ36pbFD5U8ft0jLtltyew/C1ECkqd+YMDX1LeYAEUAAAQQQUClAmGrZNsJUS0DFw9PYe3PVkDkuE6KedORucuzBQ2Xh2+sCfQFVKS1dsXy5PPHYDLl0+lWlDGdMzAKEqW4aQJjqxpVZ4xMwH/M3X3Jozi1TJu4pja1bA30BVSmVc34pRS05YwhTk9MLKkEAAQQQQACBzwQIUy1XQxoDNUuSzAxPY+/NR/xNoGpe6JoXvOZR7BdQtba2yvVXT5eFC+bn1sDwvfaWO+99QKprtt0iYEcPXuzq/rMhTHXTP8JUN67MGp/AfXMWe2/UmTfszKPYL6D6/9u792i5qjpP4DvJTW7eCZAEkogaQFFBYFDUZcAhNCwUwXEpIjYICAzQqKzGjiY8G1GhtWXJoC0yKmQhKgJhurVBlOWCQWHsaUVBmpGHPBrlFQnBhDxvwqxz8JSVm5vk3rvrpM4+53P/EXNrn/qdz/ekauVbu6o8v3Qvs27fszK12wm4fwIECBAgQGAgAWVq5HVRx0ItkqQxy5uS/WDL1CL4tWvWhIsuPD+cdd6n8xL1vnvvCWd+7LT810W5unTp0nD6ySeEFSuWh7PPvzC87g175DtTzzhzfjjlI8eGhedekP+ZnzQElKnl5KRMLcfVUasjMNgy1fNLdTLb1pMoU7e1uPsjQIAAAQIEBiOgTB2M0hZu05RCLZKplsubkn1smdoe/jevuDzMPeAd4bFHHwm9vWPDvIMPyX+d7Uy9+sqvhzVr14Sjjj5GkZrY3xhlajmBKVPLcXXU6gjElqmeX6qTZVmTKFPLknVcAgQIECBAIEZAmRqjF0L++ZLHH7ZL2Ps120ceyfLUBJqSfWyZmu1U/cixHwzPPvNM6Onpyd/2v9trd88/EuBXd/8yXHPdjWHVylX5TtWZs2YN6mMBUrtW6j6vMrWchJWp5bg6anUEYstUzy/VybKsSZSpZck6LgECBAgQIBAjoEyN0VOmRuqlvVyZOnB+/d/mf8tNP2jtQi12phZv4c92pN7509vD3AMOzN/mv+cb98pL1+NOPDnti6Nh0ytTywlcmVqOq6NWRyC2TPX8Up0sy5pEmVqWrOMSIECAAAECMQLK1Bg9ZWqkXtrLlamDK1OzwrT4fNRiZ+rtt/0kLP7ed1s7VadM3S4vU+cvPCd87Z8uC7vv/vrWRwCkfZU0Y3plajk5K1PLcXXU6gjElqmeX6qTZVmTKFPLknVcAgQIECBAIEZAmRqjp0yN1Et7uTI17fxM3zkBZWrnLNuPpEwtx9VRqyMw1DK1OpObZFsJKFO3lbT7IUCAAAECBIYioEwditYAt21KoRbJVMvlTcl+qJ+ZWsuwndQWBZSp5VwgytRyXB21OgLK1OpkUdVJlKlVTcZcBAgQIECg2QLK1Mj8m1KoRTLVcnlTslem1vLy7ehJKVM7ytk6mDK1HFdHrY6AMrU6WVR1EmVqVZMxFwECBAgQaLaAMjUy/6YUapFMtVzelOyVqbW8fDt6UsrUjnIqU8vhdNQKCihTKxhKxUZSplYsEOMQIECAAAECuYAyNfJCaEqhFslUy+VNyV6ZWsvLt6MnpUztKKcytRxOR62ggDK1gqFUbCRlasUCMQ4BAgQIECCgTO3ENdCUQq0TVnU7RlOyV6bW7crt/PkoUztvmh3R2/zLcXXU6ggoU6uTRVUnUaZWNRlzESBAgACBZgvYmRqZf1MKtUimWi5vSvbK1Fpevh09KWVqRzlbB1OmluPqqNURUKZWJ4uqTqJMrWoy5iJAgAABAs0WUKZG5t+UQi2SqZbLm5J9VqZeeedToW/9S3mOO00ZE047cHYtM3VSwxNYumJd2Hn7sWHmlDHDO4BVAwooU10YdRfIytRP3vBw6/klO98L/tucup+28xuCwItr1ofRo0aEN8ycMIRVbkqAAAECBAgQKFdAmRrp25RCLZKplsubkv0DT68M//yrJWHdhpfL1B0njwlzd5tSy0yd1PAFZk3tDVPH9Qz/AFZuIqBMdVHUXWD56vXh63c8GVauW5+fas/IEeE9+0yr+2k7vyEKZM8t2XOMHwIECBAgQIBAVQSUqZFJNKVQi2Sq5XLZ1zJWJ0WgMgLK1MpEYRACBAgQIECAAAECBAi0BJSpkReDQi0SMOHlsk84PKMTSEBAmZpASEYkQIAAAQIECBAgQKBxAsrUyMgVapGACS+XfcLhGZ1AAgLK1ARCMiIBAgQIECBAgAABAo0TUKZGRq5QiwRMeLnsEw7P6AQSEFCmJhCSEQkQIECAAAECBAgQaJyAMjUycoVaJGDCy2WfcHhGJ5CAgDI1gZCMSIAAAQIECBAgQIBA4wSUqZGRK9QiARNeLvuEwzM6gQQElKkJhGREAgQIECBAgAABAgQaJ6BMjYxcoRYJmPBy2SccntEJJCCgTE0gJCMSIECAAAECBAgQINA4AWVqZOQKtUjAhJfLPuHwjE4gAQFlagIhGZEAAQIECBAgQIAAgcYJKFMjI1eoRQImvFz2CYdndAIJCChTEwjJiAQIECBAgAABAgQINE5AmRoZuUItEjDh5bJPODyjE0hAQJmaQEhGJECAAAECBAgQIECgcQLK1MjIFWqRgAkvl33C4RmdQAICytQEQjIiAQIECBAgQIAAAQKNE1CmRkauUIsETHi57BMOz+gEEhBQpiYQkhEJECBAgAABAgQIEGicgDI1MnKFWiRgwstln3B4RieQgIAyNYGQjEiAAAECBAgQIECAQOMElKmRkSvUIgETXi77hMMzOoEEBJSpCYRkRAIECBAgQIAAAQIEGiegTI2MXKEWCZjwctknHJ7RCSQgoExNICQjEiBAgAABAgQIECDQOAFlamTkCrVIwISXyz7h8IxOIAEBZWoCIRmRAAECBAgQIECAAIHGCShTIyNXqEUCJrxc9gmHZ3QCCQgoUxMIyYgECBAgQIAAAQIECDROQJkaGblCLRIw4eWyTzg8oxNIQECZmkBIRiRAgAABAgQIECBAoHECytTIyBVqkYAJL5d9wuEZnUACAsrUBEIyIgECBAgQIECAAAECjRNQpkZGrlCLBEx4uewTDs/oBBIQUKYmEJIRCRAgQIAAAQIECBBonIAyNTJyhVokYMLLZZ9weEYnkICAMjWBkIxIgAABAgQIECBAgEDjBJSpkZEr1CIBE14u+4TDMzqBBASUqQmEZEQCBAgQIECAAAECBBonoEyNjFyhFgmY8HLZJxye0QkkIKBMTSAkIxIgQIAAAQIECBAg0DgBZWpk5Aq1SMCEl8s+4fCMTiABAWVqAiEZkQABAgQIECBAgACBxgkoUyMjV6hFAia8XPYJh2d0AgkIKFMTCMmIBAgQIECAAAECBAg0TkCZGhm5Qi0SMOHlsk84PKMTSEBAmZpASEYkQIAAAQIECBAgQKBxAsrUyMgVapGACS+XfcLhGZ1AAgLK1ARCMiIBAgQIECBAgAABAo0TUKZGRq5QiwRMeHlTsr/39yvCt/7PM6Fvw0t5WrOmjg5/9brtE07O6GUIvGra2LDDhNFlHLqxx2xKmfrCqr5w8c2PhzV9Lz/GTBk3Mrxn7+mNzd2JDywwc2pvmDllDB4CBAgQIECAAAECXRdQpkZG0JRCLZKplsubkv0dDy4LV/7sqVaZOnNKb/j4wbNrmamTGp7AkhfWhVnbKTqGp7f5VU0pU5csXxc+ef3DrceYCb0jwzmHv7rTnI6XsMDzK9aFyeN6wpxp4xI+C6MTIECAAAECBAjURUCZGplkUwq1SKZaLm9K9lmZuuiup8LaP+8am71db1j4rlfWMlMnNTyB/1y6OsyYpEwdnp4yNStTFyx+uPUYM7F3VLj4/bt0mtPxEhZ4+oW1YezokcrUhDM0OgECBAgQIECgTgLK1Mg0m1KoRTLVcnlTslem1vLy7ehJKVM7ytk6WJN2pipTy7mG6nJUZWpdknQeBAgQIECAAIF6CChTI3NsSqEWyVTL5U3JXplay8u3oyelTO0opzLVztRyLqiEj6pMTTg8oxMgQIAAAQIEaiigTI0MtSmFWiRTLZc3JXtlai0v346elDK1o5zKVGVqORdUwkdVpiYcntEJECBAgAABAjUUUKZGhtqUQi2SqZbLm5K9MrWWl29HT0qZ2lFOZaoytZwLKuGjKlMTDs/oBAgQIECAAIEaCihTI0NtSqEWyVTL5U3JXplay8u3oyelTO0opzJVmVrOBZXwUZWpCYdndAIECBAgQIBADQWUqZGhNqVQi2Sq5fKmZL8tytSf33VnOPK9h4df3/9gmDZtei2vlzqflDK1nHR9AVWc67lnfSo8/ugj4VvX3hDa/zvuqH9Z/e2rF4VvXHF5uPnW28K48ePzX5RxP52aN+XjKFNTTs/sBAgQIECAAIH6CShTIzNtSqEWyVTL5U3JfrBl6prVq8N+++wRfv/EE628997nv2xUNGzuQthSmZoVFh//m1PypeMnTFC4VvBvkzK1nFCUqZu6Zo8Vhx0yr/WLdx/xnrwsHein7GIzpkxtP48xY8bkj5P7vnm/ci6kGhxVmVqDEJ0CAQIECBAgQKBGAsrUyDCbUqhFMtVyeVOyH2yZWoT8+GOPhUMPekf4znWL83KgvTQoytAXV7wY5s19a1i27Pmw4Ozzwn+dd1C+M/UX99wfPnHG6WHvffYNC845b6PrpihrL/jMxeF9HziqltdUqielTC0nOWXqwGVqsYu9eBw59fSPhb9bcFY47kMfCLfcfFPrRZdLL/nHjXam/u6hh8KIEaH1+FKUod+/5dZw6onHb7Q2O/apJx0fHvztb8PcAw4IHz3jzFaJWzyO/ejmm1ov9BSF6I2Lr8/v86prrt1knvZd99nj4lmf/MSgXmwq5+pK66jK1LTyMi0BAgQIECBAoO4CytTIhJtSqEUy1XJ5U7KPLVOL8Pv6+vJy4cijPhRWrVoZbrn5X1s7yoqdqYe9+4j8d+07zdp3vG5pF1otL7JETkqZWk5QytQtl6lZOVnsPn3nYYe3HlOyP5s0cVJYvmL5Jm/zz26XvTW/KFCzF25esfPOm6w9+pgP5y/4fPHSL2/04k3/x7EF889svQg0atSo8Ko5u+T3OdA87S8Q2Zk6tL8zytShebk1AQIECBAgQIBAuQLK1EjfphRqkUy1XN6U7GPL1GynarELNbsQsp2oRVGR7Uz9xqJrwqzZs1u7vrLf99+Vmq0rSoyssNjc23preaElcFLK1HJCUqYOvkzNSsyvXnZpa0H2wktRbLZ/Zupn/+GL4fBDDwqLrrk2HPPBI/Md9Nlu0v5ri9vddue/5Z/jPNDjWFbCFp+Z+rnPXJCXqMV9DjTPQI9bxePaQLvxy7mq0jyqMjXN3ExNgAABAgQIEKirgDI1MtmmFGqRTLVc3pTsY8vUYpdY8Tbc9tIge5tttkM1ewtt9tbdy79+VfjvJxw74OcHKh2q+9dImVpONsrULZepxdv8s92j/Xe7ZysH+gKq4u33S5cuDdmu9+yzSm+84bqNdspna7PyNCtdizJ1oMexrEwdzM7ULV0dxc77Yz58woAvIpVzZaV3VGVqepmZmAABAgQIECBQZwFlamS6TSnUIplqubyO2T/wn38KP79vSXj/vFeFieN68txiy9T+XxiT7TzN3n5b7AQrdqYWn4PY/jmH2f37Aqrq//VRppaTUR3L1CXLVofrf/J4OPqQV4ftJ/fmcEuWrwsLFj8c1va9lP//ib2jwsXv32VA1IEeT7Kd7P2/AK94nMl2i7bvTM3+u3hMKXbBD7Q22z3fXqYOdL9ZmXrZly4JS559Nqxc+eLLxeyfPzM1e1xr/0K+/jvu2x/XBvtFfeVcZWkcVZmaRk6mJECAAAECBAg0RUCZGpl0HQu1SJLGLK9j9vc8tDRk55UVqe+b96q8VL37iRVh0V1PtYqO2dv1hoXvemVjcnaiWxdQpm7daDi3qGOZ+vRzq8Ixf//TMGb0yHDE/jvnper6ESMHXaYOx9Ga9AWUqeln6AwIECBAgAABAnUSUKZGplnHQi2SpDHLs+zfMGdK2HnGhNqc8xPPvBi+e+ujrfPJStU37bVjeGTtiPDnTWNBmVqbuDt2IsrUjlFudKCsTN1hytjwzrfNLucOunDUF1asDVf884Ote85K1YPfMjvcu2J9XqpmP1vamdqFkd1lBQSUqRUIwQgECBAgQIAAAQItAWVq5MWgTI0ETHj5j37+ZLjn4aUJn8Gmoz//pzXh/97/3Ea/2Gn6+PDS9hPCyHEvvyVXmVqryDtyMsrUjjBucpBPfvkX+Y7w2dPHlXMHXTjqqjXrwx2/embjx5gdxoX1U8aHnskvn6cytQvBVPwulakVD8h4BAgQIECAAIGGCShTIwNXpkYCWl4pgeJt/tlQu71iUjjusF3D+rFjvM2/UilVbxhlajmZfOGa+8Leu20fDn3brHLuoAtHLd7mn78wM318OObQXcLer58Wzv5fvxvUZ6Z2YWR3WQEBZWoFQjACAQIECBAgQIBAS0CZGnkxKFMjAS2vlEBWpn518QN5iTp3rxn5bEP9AqrhnNBTTz4Zvn31VWH+wnOGs9yaLgsoU8sJoK5l6qe+8su8RD34LTPDqJEjhvQFVEORvu/ee/Ivh1qzZnV49plnwnEnnjyU5Zu9bXbcu3/x75scr7i/eQcf0pH7cZC/CChTXQ0ECBAgQIAAAQJVElCmRqahTI0EtLxSAmvXbci/GKb9Z7Blal9fX/j0uQtD9q3Xxc9rXrt7+NJXvhZ6x47d4nkqUyt1GQx5GGXqkMkGtaCOZer6DS/l556VqMXPkuXrBv0FVNljxeknnxBWrFieL//wCSdttiQtq9xUpg7q8u3ojZSpHeV0MAIECBAgQIAAgUgBZWokoDI1EtDyygsMtkwtTmTtmjXhogvPD2ed9+m8RM2KhzM/dlr+66JcXbp0aasQOfv8C8Pr3rBHvjP1jDPnh1M+cmxYeO4F+Z/5SUNAmVpOTnUsUweSGmqZWuxiL17AOejgQ8MBB85rvZhTPM489OAD+c7U6TNm5P+b7Rj95hWXh7kHvCN/fLnlph+EUT094Y7bfpK/CNS+7tYf/TD8+Ic35S8GZffT/hh24imnhW8tujLcf99v8se4a667MUydul3+WJfdz0CzbO0FpXKuoPocVZlanyydCQECBAgQIECgDgLK1MgUlamRgJZXXiC2TG0/waLIeOzRR0Jv79i83Mh+st1mV1/59bBm7Zpw1NHHKFIrf1VsPKAytZzAlKmbuvbfxZ4VmDd87zvhbW/fv/VW/mLn6L5v3m+TMrX43V8fd0L4wkV37ZdsAAAVgklEQVQXhjm77BrWrV2X725tX5cd84LPfX6TAbLHsMlTJof/+M29+e+zQrb4CIGBPlZgc7tYy7li6ntUZWp9s3VmBAgQIECAAIEUBZSpkakpUyMBLa+8QGyZmu1U/cixH8wLh56ennyn126v3T3fRfaru3+Z7+patXJVvlN15qxZg/pYgMqjNWxAZWo5gStTB1emZp9fOmPHHcMln7+otSB7+/9AZWqxc/74k04Ji6+7Nuz5xr02u654saf/Y1i2MzV7zMoK2PZyt71M7T9Lpz6vtZwrrfpHVaZWPyMTEiBAgAABAgSaJKBMjUxbmRoJaHnlBWLL1GznVrELtf0tttmJZ0XEnT+9Pcw94MD8bf5ZsdHJL4qpPG5NBlSmlhOkMnXLZWr72/yzL5lq3+2erSzKzfa3+Wd/nj0OPb/0ufCm/d6afznV5tYVZWr/x7DB7Eztf8xyrpDmHFWZ2pysnSkBAgQIECBAIAUBZWpkSsrUSEDLKy8QW6a2f2FMsTP19tt+EhZ/77utnapTpm6Xl6nzF54TvvZPl4Xdd3996yMAKg9kwKBMLeciUKYOXKYO9AVU/b8AL/ss5qJE7V+mZiXrwvl/m++Knzhx0kZfnNe+rv1jSIr7zB7Dsp2pv3/iiXDzD/5lq5+Zmp1BdsziWOVcKfU/qjK1/hk7QwIECBAgQIBASgLK1Mi0lKmRgJZXXmCoZWrlT8iAHRdQpnacND+gMrUcV0dNT0CZml5mJiZAgAABAgQI1FlAmRqZrjI1EtDyygsoUysfUdcHVKaWE4EytRxXR01PQJmaXmYmJkCAAAECBAjUWUCZGpmuMjUS0PLKCyhTKx9R1wdUppYTgTK1HFdHTU9AmZpeZiYmQIAAAQIECNRZQJkama4yNRLQ8soLKFMrH1HXB1SmlhOBMrUcV0dNT0CZml5mJiZAgAABAgQI1FlAmRqZrjI1EtDyygsoUysfUdcHVKaWE4EytRxXR01PQJmaXmYmJkCAAAECBAjUWUCZGpmuMjUS0PLKCyhTKx9R1wdUppYTgTK1HFdHTU9AmZpeZiYmQIAAAQIECNRZQJkama4yNRLQ8soLKFMrH1HXB1SmlhOBMrUcV0dNT0CZml5mJiZAgAABAgQI1FlAmRqZrjI1EtDyygtkZer/vOPJ1pzTJ40JR+y9Q+XnNuC2FXj9zAlh5pQx2/ZOa35vTSpTz/zeQ600x/eODEfvt2PN03V6QxWYM21smDNt3FCXuT0BAgQIECBAgACBjgsoUyNJlamRgJYTIECAwIACTSlTxU+AAAECBAgQIECAAIGUBJSpkWkpUyMBLSdAgAABZaprgAABAgQIECBAgAABAokIKFMjg1KmRgJaToAAAQLKVNcAAQIECBAgQIAAAQIEEhFQpkYGpUyNBLScAAECBJSprgECBAgQIECAAAECBAgkIqBMjQxKmRoJaDkBAgQIKFNdAwQIECBAgAABAgQIEEhEQJkaGZQyNRLQcgIECBBQproGCBAgQIAAAQIECBAgkIiAMjUyKGVqJKDlBAgQIKBMdQ0QIECAAAECBAgQIEAgEQFlamRQytRIQMsJECBAQJnqGiBAgAABAgQIECBAgEAiAsrUyKCUqZGAlhMgQICAMtU1QIAAAQIECBAgQIAAgUQElKmRQSlTIwEtJ0CAAAFlqmuAAAECBAgQIECAAAECiQgoUyODUqZGAlpOgAABAspU1wABAgQIECBAgAABAgQSEVCmRgalTI0EtJwAAQIElKmuAQIECBAgQIAAAQIECCQioEyNDEqZGgloOQECBAgoU10DBAgQIECAAAECBAgQSERAmRoZlDI1EtByAgQIEFCmugYIECBAgAABAgQIECCQiIAyNTIoZWokoOUECBAgoEx1DRAgQIAAAQIECBAgQCARAWVqZFDK1EhAywkQIEBAmeoaIECAAAECBAgQIECAQCICytTIoJSpkYCWEyBAgIAy1TVAgAABAgQIECBAgACBRASUqZFBKVMjAS0nQIAAAWWqa4AAAQIECBAgQIAAAQKJCChTI4NSpkYCWk6AAAECylTXAAECBAgQIECAAAECBBIRUKZGBqVMjQS0nAABAgSUqa4BAgQIECBAgAABAgQIJCKgTI0MSpkaCWg5AQIECChTXQMECBAgQIAAAQIECBBIRECZGhmUMjUS0HICBAgQUKa6BggQIECAAAECBAgQIJCIgDI1MihlaiSg5QQIECCgTHUNECBAgAABAgQIECBAIBEBZWpkUMrUSEDLCRAgQECZ6hogQIAAAQIECBAgQIBAIgLK1MiglKmRgJYTIECAgDLVNUCAAAECBAgQIECAAIFEBJSpkUEpUyMBLSdAgAABZaprgAABAgQIECBAgAABAokIKFMjg1KmRgJaToAAAQLKVNcAAQIECBAgQIAAAQIEEhFQpkYG1ZQy9Zk/rQ2/fHx56NvwUi42beLoMGfauEg9y+smsMOEnjCmZ2TdTsv5EOiKwBeuuS/svdv24dC3zerK/W+rO129bkO4/YFlYe36Dfld9vaMDHu9YuK2unv3k4jApN5RYeLYUYlMa0wCBAgQIECAAIE6CyhTI9NtSpl6x4PLwpU/eyqMHBlC1qfuOn1ceM8+O0TqWV4ngT+t2hD2nD0hbDe+p06n5VwIdE2gKWXqkuXrwvzrHw6jRobw0kshjB41Inz0oNldc3fH1RNYuXZD2GnyGC/iVi8aExEgQIAAAQIEGimgTI2MvUll6qK7ngpr+17embrPKyeFk/bfKVLP8joJ/O7ZVWHXGeOVqXUK1bl0VaBJZeqCxQ+3nl8m9o4KF79/l67au/NqCTz9wtowdvRIZWq1YjENAQIECBAgQKCxAsrUyOiVqZGAltdGQJlamyidSEUElKkVCcIYXRdQpnY9AgMQIECAAAECBAi0CShTIy8HZWokoOW1EVCm1iZKJ1IRAWVqRYIwRtcFlKldj8AABAgQIECAAAECytTOXQPK1M5ZOlLaAsrUtPMzffUElKnVy8RE3RFQpnbH3b0SIECAAAECBAgMLGBnauSVoUyNBLS8NgLK1NpE6UQqIqBMrUgQxui6gDK16xEYgAABAgQIECBAoE1AmRp5OShTIwEtr42AMrU2UTqRiggoUysShDG6LqBM7XoEBiBAgAABAgQIEFCmdu4aUKbGWZ571qfC448+Er517Q2h/b/jjvqX1d++elH4xhWXh5tvvS2MGz8+/0UZ99OpeVM+jjI15fTMXkUBZWpcKp5f4vyqtFqZWqU0zEKAAAECBAgQIGBnauQ1oEzdFPDnd90ZDjtkXusX7z7iPXlZOtBP2cVmTJmarf3435ySjz1+woTw6/sfDNOmTY+8Yuq7XJla32ydWXcElKn1fX7Jzqz9OeYbi64J7/vAUd250BK4V2VqAiEZkQABAgQIECDQIAFlamTYytSB/7F75HsPz8vHF1e8GObNfWs49fSPhb9bcFY47kMfCLfcfFOrnLz0kn/caGfq7x56KIwYEcLe++wbFpxzXv6PzWxn6fdvuTWceuLxG63Njn3qSceHB3/72zD3gAPCR884s1XiFuXnj26+qVWIjhkzJt+heuPi6/P7vOqaazeZZ6CydM3q1WG/ffYIF3zmYv/Y3cLfF2Vq5IOJ5QT6CShT6/v8kr3oWDxPepFu63/1lalbN3ILAgQIECBAgACBbSegTI20VqZu+R+72T8Si92n7zzs8HDLzf/aekv/pImTwvIVyzd5m392u/YCNStWX7HzzpusPfqYD+dF7Rcv/fJGJWdfX19ekh551IfCqlUrw4L5Z4Zf3HN/+MQZp4dRo0aFV83ZJb/PgebJCtzipyhRf//EE2FLu2sjL6HaLFem1iZKJ1IRAWVqfZ9f2nelZmdpZ+qW/9IpUyvyoGQMAgQIECBAgACBXECZGnkhKFMH/4/drMT86mWXthZkBWVRbLZ/Zupn/+GL4fBDDwqLrrk2HPPBI8N3rluc7ybtv7a43W13/lv+9vvHH3ssL1eXLXs+v48FZ5+Xl7DFZ6Z+7jMX5CVqcZ8DzTPQxxEU5WxWxG7u4woiL6NaLFem1iJGJ1EhAWVqfZ9fsjK1eHGx/b8rdPlVahRlaqXiMAwBAgQIECBAoPECytTIS0CZuuV/7BZv8892j2a7RIt/PBarBvqCkOLt90uXLg3Z7tD8rfk3XLfJ2qw8zUrXokzNjpXtdi0+TqDY0TqYnalbugyKMrX46IHIS6a2y5WptY3WiXVJQJla3+eX9s/zLl7o82Ld5v+iKVO79CDkbgkQIECAAAECBAYUUKZGXhh1LFOX/mlNrrL95N6Wzh0PLguL7noqrO17Kf+zfV45KZy0/04D6vX/Aqpsh2j29vn2t81nC7M/H+ht/tk/KIu3QG5pbfY2//YydaD7zXamXvalS8KSZ58NK1e+uNFnpmZvq8w+CzV7G38xT/vb/H0B1dD+cihTh+bl1gS2JlDHMnXVmvUhe46ZPX186/SXLF8XFix+uPX8MrF3VLj4/bvU+vml/fnQFxxu7W9CCMrUrRu5BQECBAgQIECAwLYTUKZGWtexTL3noaVh4VfvDkfsv3M4+pBX56XqUMrUSFLLExVQpiYanLErK1DHMvXp51aF4z79s3DwW2aGYw7dJS9Vh1KmVjYsg5UqoEwtldfBCRAgQIAAAQIEhiigTB0iWP+b17VMzc4r+xkzemReqr561+3DDb/+46B2pkaSWp6ogDI10eCMXVmBupapx/z9T3PzUSNH5KXqu/Z/ZfjS7X8Y1M7UyoZlsFIFlKml8jo4AQIECBAgQIDAEAWUqUME63/zz151b7jtl09HHqX6y3t6RoQd5kwLIye8/Nb/Lb3Nv/pnY8IyBJSpZag6ZpMFvvH9h8J3f/xo7QmyUnXy7Clh7A4T83Pd0tv8a4/hBAcUUKa6MAgQIECAAAECBKokoEytUhoVmSV7m3+xMzUbae5eM8Kee8wItzz0gp2pFcmoimMoU6uYipkIVEsge5t/sTM1m2y3V0wK75336nD9/1tmZ2q1oqrUNMrUSsVhGAIECBAgQIBA4wWUqY2/BDYFKMrUvV+zfTjx8N3CnrtOLe0zU++79578y6HWrFkdnn3mmXDciSd3JJHsuHf/4t83OV5xf/MOPqQj9+MgfxFQproaCBDYmkBRpmYl6nGH7Zq/WFfWZ6Z6ftlaGun8XpmaTlYmJUCAAAECBAg0QUCZ2oSUh3iOf1iyMvxx2eqQlanFz1C+gOqpJ58Mp598QlixYnm+/MMnnLTZkrSsclOZOsTQO3BzZWoHEB2CQM0FXlixLtz3yPN5iVr8DKVM9fxS8wtkM6enTG1m7s6aAAECBAgQIFBVAWVqVZOp2FxDLVO/ffVVYf7Cc0JfX1/49LkLw0EHHxoOOHBe/t8/v+vO8JrX7h6+9JWvhYcefCDfmTp9xoz8f7Mdo9+84vIw94B3hNe9YY9wy00/CKN6esIdt/1kk3W3/uiH4cc/vCk/TnY/Z37stFwtO/aJp5wWvrXoynD/fb8JvWPHhmuuuzFMnbpdKMrbgWbJbudn+ALK1OHbWUmgyQJDLVM9vzTvalGmNi9zZ0yAAAECBAgQqLKAMrXK6VRotuGWqdkpZAXmDd/7Tnjb2/dvvZW/2Dm675v326RMLX7318edEL5w0YVhzi67hnVr1+W7W9vXZce84HOf30QpK2MnT5kc/uM39+a/zwrZ4iMEBnrb5+Z2sVaIP4lRlKlJxGRIApUTGG6Z6vmlclGWNpAytTRaByZAgAABAgQIEBiGgDJ1GGhNXBJbpmafXzpjxx3DJZ+/qMWXvf1/oDJ17Zo14aILzw/Hn3RKWHzdtWHPN+612XXFZ59maz5y7Afz0rSnpyffmbpq5aq8gM3eFlrsZGovU/vP0qnPa23i9ZGdszK1qck7bwJxArFlqueXOP8UVitTU0jJjAQIECBAgACB5ggoU5uTddSZDrdMbX+bf/YlU729Y/O38hc/RbnZ/jb/7HfZ7tLnlz4X3rTfW/Mvp9rcuuJY2e7T4jaD3Zna/5hRQBYrU10DBAgMS2C4Zarnl2FxJ7lImZpkbIYmQIAAAQIECNRWQJla22g7e2JDLVMH+gKq4h++2WemZj9nn39h67NS+5epWcm6cP7f5p91OnHipNZnrfZfV5Sp7V9KUuxM/f0TT4Sbf/AvW/3M1OKY7SVvZ/WacTQ7U5uRs7Mk0GmBoZapnl86nUD1j6dMrX5GJiRAgAABAgQINElAmdqktCPOdShlasTdWJqwgDI14fCMTqCLAkMpU7s4prvuooAytYv47poAAQIECBAgQGATAWWqi2JQAsrUQTE1+kbK1EbH7+QJDFtAmTpsusYsVKY2JmonSoAAAQIECBBIQkCZmkRM3R9Smdr9DKo+gTK16gmZj0A1BZSp1cylSlMpU6uUhlkIECBAgAABAgSUqa6BQQkoUwfF1OgbKVMbHb+TJzBsAWXqsOkas1CZ2pionSgBAgQIECBAIAkBZWoSMXV/SGVq9zOo+gTK1KonZD4C1RRQplYzlypNpUytUhpmIUCAAAECBAgQUKa6BgYloEwdFFOjb6RMbXT8Tp7AsAWUqcOma8xCZWpjonaiBAgQIECAAIEkBJSpScTU/SGVqd3PoOoTKFOrnpD5CFRTQJlazVyqNJUytUppmIUAAQIECBAgQECZ6hoYlEBWpn7zZ0+F9Rteym//+pnjw/v2nT6otW7UDIHnXlwX9pg1MWw3vqcZJ+wsCRDoiEBWps6//uHW88v4MSPDmYfs3JFjO0g9BFasXh+mTRod5kwbV48TchYECBAgQIAAAQJJCyhTk45v2w3/+HOrw/9+cFnoW/9ymbrTlDF5oeqHQLvAzCm9YezokVAIECAwaIGVa9eHG+/+Y1jbtyFf0zt6ZHj7rpMHvd4NmyEwdfxoL9Y1I2pnSYAAAQIECBCovIAytfIRGZAAAQIECBAgQIAAAQIECBAgQIAAgSoIKFOrkIIZCBAgQIAAAQIECBAgQIAAAQIECBCovIAytfIRGZAAAQIECBAgQIAAAQIECBAgQIAAgSoIKFOrkIIZCBAgQIAAAQIECBAgQIAAAQIECBCovIAytfIRGZAAAQIECBAgQIAAAQIECBAgQIAAgSoIKFOrkIIZCBAgQIAAAQIECBAgQIAAAQIECBCovIAytfIRGZAAAQIECBAgQIAAAQIECBAgQIAAgSoIKFOrkIIZCBAgQIAAAQIECBAgQIAAAQIECBCovIAytfIRGZAAAQIECBAgQIAAAQIECBAgQIAAgSoIbFSm7nfU//hDX9+GWVUYzAwECBAgQIAAAQIECBAgQIAAAQIECBComkBPz8gn/z/QJaUEhDxuJAAAAABJRU5ErkJggg==&quot;"/>
    <we:property name="pageID" value="&quot;0&quot;"/>
    <we:property name="sourceDataType" value="0"/>
    <we:property name="tableAddress" value="&quot;'WBS-Diagram'!A1:E21&quot;"/>
    <we:property name="tableName" value="&quot;Table10&quot;"/>
    <we:property name="tableValues" value="[[&quot;Employee ID&quot;,&quot;Name&quot;,&quot;Title&quot;,&quot;Manager ID&quot;,&quot;Role Type&quot;],[0,&quot;Project Name&quot;,&quot;Project&quot;,&quot;&quot;,&quot;&quot;],[1,&quot;Objective 1&quot;,&quot;Objective&quot;,0,&quot;&quot;],[2,&quot;Deliverable 1&quot;,&quot;Deliverable&quot;,1,&quot;&quot;],[3,&quot;Deliverable 2&quot;,&quot;Deliverable&quot;,1,&quot;&quot;],[4,&quot;Task 1&quot;,&quot;Task&quot;,3,&quot;&quot;],[5,&quot;Task 2&quot;,&quot;Task&quot;,3,&quot;&quot;],[6,&quot;Task 3&quot;,&quot;Task&quot;,3,&quot;&quot;],[7,&quot;Deliverable 3&quot;,&quot;Deliverable&quot;,1,&quot;&quot;],[8,&quot;Objective 2&quot;,&quot;Objective&quot;,0,&quot;&quot;],[9,&quot;Deliverable 4&quot;,&quot;Deliverable&quot;,8,&quot;&quot;],[10,&quot;Task 4&quot;,&quot;Task&quot;,9,&quot;&quot;],[11,&quot;Task 5&quot;,&quot;Task&quot;,9,&quot;&quot;],[12,&quot;Task 6&quot;,&quot;Task&quot;,9,&quot;&quot;],[13,&quot;Deliverable 5&quot;,&quot;Deliverable&quot;,8,&quot;&quot;],[14,&quot;Deliverable 6&quot;,&quot;Deliverable&quot;,8,&quot;&quot;],[15,&quot;Objective 3&quot;,&quot;Objective&quot;,0,&quot;&quot;],[16,&quot;Deliverable 7&quot;,&quot;Deliverable&quot;,15,&quot;&quot;],[17,&quot;Objective 4&quot;,&quot;Objective&quot;,0,&quot;&quot;],[18,&quot;Deliverable 8&quot;,&quot;Deliverable&quot;,17,&quot;&quot;],[19,&quot;Deliverable 9&quot;,&quot;Deliverable&quot;,17,&quot;&quot;]]"/>
    <we:property name="templateID" value="&quot;TM34188351&quot;"/>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 Id="rId5" Type="http://schemas.openxmlformats.org/officeDocument/2006/relationships/table" Target="../tables/table10.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7.xml.rels><?xml version="1.0" encoding="UTF-8" standalone="yes"?>
<Relationships xmlns="http://schemas.openxmlformats.org/package/2006/relationships"><Relationship Id="rId2" Type="http://schemas.openxmlformats.org/officeDocument/2006/relationships/hyperlink" Target="https://scholar.google.com/" TargetMode="External"/><Relationship Id="rId1" Type="http://schemas.openxmlformats.org/officeDocument/2006/relationships/hyperlink" Target="https://pubmed.ncbi.nlm.nih.gov/?otool=uutahlib"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FFB98-352D-4765-A2A9-F160A1DF7A97}">
  <sheetPr>
    <tabColor theme="7" tint="0.79998168889431442"/>
  </sheetPr>
  <dimension ref="A1:L85"/>
  <sheetViews>
    <sheetView workbookViewId="0">
      <selection activeCell="N60" sqref="N60"/>
    </sheetView>
  </sheetViews>
  <sheetFormatPr defaultRowHeight="14.5" outlineLevelRow="1" x14ac:dyDescent="0.35"/>
  <cols>
    <col min="1" max="1" width="8.7265625" customWidth="1"/>
  </cols>
  <sheetData>
    <row r="1" spans="1:12" ht="18.5" x14ac:dyDescent="0.45">
      <c r="A1" s="75" t="s">
        <v>136</v>
      </c>
      <c r="B1" s="75"/>
      <c r="C1" s="75"/>
      <c r="D1" s="75"/>
      <c r="E1" s="75"/>
      <c r="F1" s="75"/>
      <c r="G1" s="75"/>
      <c r="H1" s="75"/>
      <c r="I1" s="75"/>
      <c r="J1" s="75"/>
      <c r="K1" s="75"/>
      <c r="L1" s="75"/>
    </row>
    <row r="3" spans="1:12" ht="18.5" x14ac:dyDescent="0.45">
      <c r="A3" s="26" t="s">
        <v>137</v>
      </c>
    </row>
    <row r="4" spans="1:12" hidden="1" outlineLevel="1" x14ac:dyDescent="0.35">
      <c r="A4" t="s">
        <v>138</v>
      </c>
    </row>
    <row r="5" spans="1:12" hidden="1" outlineLevel="1" x14ac:dyDescent="0.35"/>
    <row r="6" spans="1:12" hidden="1" outlineLevel="1" x14ac:dyDescent="0.35">
      <c r="A6" t="s">
        <v>139</v>
      </c>
    </row>
    <row r="7" spans="1:12" hidden="1" outlineLevel="1" x14ac:dyDescent="0.35"/>
    <row r="8" spans="1:12" hidden="1" outlineLevel="1" x14ac:dyDescent="0.35"/>
    <row r="9" spans="1:12" hidden="1" outlineLevel="1" x14ac:dyDescent="0.35">
      <c r="A9" t="s">
        <v>140</v>
      </c>
    </row>
    <row r="10" spans="1:12" hidden="1" outlineLevel="1" x14ac:dyDescent="0.35"/>
    <row r="11" spans="1:12" hidden="1" outlineLevel="1" x14ac:dyDescent="0.35"/>
    <row r="12" spans="1:12" hidden="1" outlineLevel="1" x14ac:dyDescent="0.35">
      <c r="A12" t="s">
        <v>141</v>
      </c>
    </row>
    <row r="13" spans="1:12" hidden="1" outlineLevel="1" x14ac:dyDescent="0.35"/>
    <row r="14" spans="1:12" hidden="1" outlineLevel="1" x14ac:dyDescent="0.35"/>
    <row r="15" spans="1:12" collapsed="1" x14ac:dyDescent="0.35">
      <c r="A15" s="27" t="s">
        <v>142</v>
      </c>
    </row>
    <row r="17" spans="1:12" ht="18.5" x14ac:dyDescent="0.45">
      <c r="A17" s="32" t="s">
        <v>143</v>
      </c>
      <c r="B17" s="33"/>
      <c r="C17" s="33"/>
      <c r="D17" s="33"/>
      <c r="E17" s="33"/>
      <c r="F17" s="33"/>
      <c r="G17" s="33"/>
      <c r="H17" s="33"/>
      <c r="I17" s="33"/>
      <c r="J17" s="33"/>
      <c r="K17" s="33"/>
      <c r="L17" s="33"/>
    </row>
    <row r="18" spans="1:12" ht="15" hidden="1" outlineLevel="1" thickBot="1" x14ac:dyDescent="0.4">
      <c r="A18" s="79" t="s">
        <v>144</v>
      </c>
      <c r="B18" s="79"/>
      <c r="C18" s="79"/>
      <c r="D18" s="79"/>
      <c r="E18" s="79"/>
      <c r="F18" s="79"/>
      <c r="G18" s="79"/>
      <c r="H18" s="79"/>
      <c r="I18" s="79"/>
      <c r="J18" s="79"/>
      <c r="K18" s="79"/>
      <c r="L18" s="79"/>
    </row>
    <row r="19" spans="1:12" ht="42.5" hidden="1" customHeight="1" outlineLevel="1" thickTop="1" thickBot="1" x14ac:dyDescent="0.4">
      <c r="A19" s="80"/>
      <c r="B19" s="81"/>
      <c r="C19" s="81"/>
      <c r="D19" s="81"/>
      <c r="E19" s="81"/>
      <c r="F19" s="81"/>
      <c r="G19" s="81"/>
      <c r="H19" s="81"/>
      <c r="I19" s="81"/>
      <c r="J19" s="81"/>
      <c r="K19" s="81"/>
      <c r="L19" s="82"/>
    </row>
    <row r="20" spans="1:12" ht="15" hidden="1" outlineLevel="1" thickTop="1" x14ac:dyDescent="0.35">
      <c r="A20" s="33"/>
      <c r="B20" s="33"/>
      <c r="C20" s="33"/>
      <c r="D20" s="33"/>
      <c r="E20" s="33"/>
      <c r="F20" s="33"/>
      <c r="G20" s="33"/>
      <c r="H20" s="33"/>
      <c r="I20" s="33"/>
      <c r="J20" s="33"/>
      <c r="K20" s="33"/>
      <c r="L20" s="33"/>
    </row>
    <row r="21" spans="1:12" collapsed="1" x14ac:dyDescent="0.35">
      <c r="A21" s="34" t="s">
        <v>142</v>
      </c>
      <c r="B21" s="33"/>
      <c r="C21" s="33"/>
      <c r="D21" s="33"/>
      <c r="E21" s="33"/>
      <c r="F21" s="33"/>
      <c r="G21" s="33"/>
      <c r="H21" s="33"/>
      <c r="I21" s="33"/>
      <c r="J21" s="33"/>
      <c r="K21" s="33"/>
      <c r="L21" s="33"/>
    </row>
    <row r="22" spans="1:12" x14ac:dyDescent="0.35">
      <c r="A22" s="33"/>
      <c r="B22" s="33"/>
      <c r="C22" s="33"/>
      <c r="D22" s="33"/>
      <c r="E22" s="33"/>
      <c r="F22" s="33"/>
      <c r="G22" s="33"/>
      <c r="H22" s="33"/>
      <c r="I22" s="33"/>
      <c r="J22" s="33"/>
      <c r="K22" s="33"/>
      <c r="L22" s="33"/>
    </row>
    <row r="23" spans="1:12" ht="18.5" x14ac:dyDescent="0.45">
      <c r="A23" s="32" t="s">
        <v>145</v>
      </c>
      <c r="B23" s="33"/>
      <c r="C23" s="33"/>
      <c r="D23" s="33"/>
      <c r="E23" s="33"/>
      <c r="F23" s="33"/>
      <c r="G23" s="33"/>
      <c r="H23" s="33"/>
      <c r="I23" s="33"/>
      <c r="J23" s="33"/>
      <c r="K23" s="33"/>
      <c r="L23" s="33"/>
    </row>
    <row r="24" spans="1:12" ht="29.5" hidden="1" customHeight="1" outlineLevel="1" thickBot="1" x14ac:dyDescent="0.4">
      <c r="A24" s="76" t="s">
        <v>146</v>
      </c>
      <c r="B24" s="76"/>
      <c r="C24" s="76"/>
      <c r="D24" s="76"/>
      <c r="E24" s="76"/>
      <c r="F24" s="76"/>
      <c r="G24" s="76"/>
      <c r="H24" s="76"/>
      <c r="I24" s="76"/>
      <c r="J24" s="76"/>
      <c r="K24" s="76"/>
      <c r="L24" s="76"/>
    </row>
    <row r="25" spans="1:12" ht="51.5" hidden="1" customHeight="1" outlineLevel="1" thickTop="1" thickBot="1" x14ac:dyDescent="0.4">
      <c r="A25" s="80"/>
      <c r="B25" s="81"/>
      <c r="C25" s="81"/>
      <c r="D25" s="81"/>
      <c r="E25" s="81"/>
      <c r="F25" s="81"/>
      <c r="G25" s="81"/>
      <c r="H25" s="81"/>
      <c r="I25" s="81"/>
      <c r="J25" s="81"/>
      <c r="K25" s="81"/>
      <c r="L25" s="82"/>
    </row>
    <row r="26" spans="1:12" ht="15" hidden="1" outlineLevel="1" thickTop="1" x14ac:dyDescent="0.35">
      <c r="A26" s="33"/>
      <c r="B26" s="33"/>
      <c r="C26" s="33"/>
      <c r="D26" s="33"/>
      <c r="E26" s="33"/>
      <c r="F26" s="33"/>
      <c r="G26" s="33"/>
      <c r="H26" s="33"/>
      <c r="I26" s="33"/>
      <c r="J26" s="33"/>
      <c r="K26" s="33"/>
      <c r="L26" s="33"/>
    </row>
    <row r="27" spans="1:12" collapsed="1" x14ac:dyDescent="0.35">
      <c r="A27" s="34" t="s">
        <v>142</v>
      </c>
      <c r="B27" s="33"/>
      <c r="C27" s="33"/>
      <c r="D27" s="33"/>
      <c r="E27" s="33"/>
      <c r="F27" s="33"/>
      <c r="G27" s="33"/>
      <c r="H27" s="33"/>
      <c r="I27" s="33"/>
      <c r="J27" s="33"/>
      <c r="K27" s="33"/>
      <c r="L27" s="33"/>
    </row>
    <row r="28" spans="1:12" x14ac:dyDescent="0.35">
      <c r="A28" s="33"/>
      <c r="B28" s="33"/>
      <c r="C28" s="33"/>
      <c r="D28" s="33"/>
      <c r="E28" s="33"/>
      <c r="F28" s="33"/>
      <c r="G28" s="33"/>
      <c r="H28" s="33"/>
      <c r="I28" s="33"/>
      <c r="J28" s="33"/>
      <c r="K28" s="33"/>
      <c r="L28" s="33"/>
    </row>
    <row r="29" spans="1:12" ht="18.5" x14ac:dyDescent="0.45">
      <c r="A29" s="32" t="s">
        <v>147</v>
      </c>
      <c r="B29" s="33"/>
      <c r="C29" s="33"/>
      <c r="D29" s="33"/>
      <c r="E29" s="33"/>
      <c r="F29" s="33"/>
      <c r="G29" s="33"/>
      <c r="H29" s="33"/>
      <c r="I29" s="33"/>
      <c r="J29" s="33"/>
      <c r="K29" s="33"/>
      <c r="L29" s="33"/>
    </row>
    <row r="30" spans="1:12" ht="20.5" hidden="1" customHeight="1" outlineLevel="1" thickBot="1" x14ac:dyDescent="0.4">
      <c r="A30" s="76" t="s">
        <v>148</v>
      </c>
      <c r="B30" s="76"/>
      <c r="C30" s="76"/>
      <c r="D30" s="76"/>
      <c r="E30" s="76"/>
      <c r="F30" s="76"/>
      <c r="G30" s="76"/>
      <c r="H30" s="76"/>
      <c r="I30" s="76"/>
      <c r="J30" s="76"/>
      <c r="K30" s="76"/>
      <c r="L30" s="76"/>
    </row>
    <row r="31" spans="1:12" ht="46" hidden="1" customHeight="1" outlineLevel="1" thickTop="1" thickBot="1" x14ac:dyDescent="0.4">
      <c r="A31" s="80"/>
      <c r="B31" s="81"/>
      <c r="C31" s="81"/>
      <c r="D31" s="81"/>
      <c r="E31" s="81"/>
      <c r="F31" s="81"/>
      <c r="G31" s="81"/>
      <c r="H31" s="81"/>
      <c r="I31" s="81"/>
      <c r="J31" s="81"/>
      <c r="K31" s="81"/>
      <c r="L31" s="82"/>
    </row>
    <row r="32" spans="1:12" ht="15" hidden="1" outlineLevel="1" thickTop="1" x14ac:dyDescent="0.35">
      <c r="A32" s="33"/>
      <c r="B32" s="33"/>
      <c r="C32" s="33"/>
      <c r="D32" s="33"/>
      <c r="E32" s="33"/>
      <c r="F32" s="33"/>
      <c r="G32" s="33"/>
      <c r="H32" s="33"/>
      <c r="I32" s="33"/>
      <c r="J32" s="33"/>
      <c r="K32" s="33"/>
      <c r="L32" s="33"/>
    </row>
    <row r="33" spans="1:12" collapsed="1" x14ac:dyDescent="0.35">
      <c r="A33" s="34" t="s">
        <v>142</v>
      </c>
      <c r="B33" s="33"/>
      <c r="C33" s="33"/>
      <c r="D33" s="33"/>
      <c r="E33" s="33"/>
      <c r="F33" s="33"/>
      <c r="G33" s="33"/>
      <c r="H33" s="33"/>
      <c r="I33" s="33"/>
      <c r="J33" s="33"/>
      <c r="K33" s="33"/>
      <c r="L33" s="33"/>
    </row>
    <row r="34" spans="1:12" x14ac:dyDescent="0.35">
      <c r="A34" s="33"/>
      <c r="B34" s="33"/>
      <c r="C34" s="33"/>
      <c r="D34" s="33"/>
      <c r="E34" s="33"/>
      <c r="F34" s="33"/>
      <c r="G34" s="33"/>
      <c r="H34" s="33"/>
      <c r="I34" s="33"/>
      <c r="J34" s="33"/>
      <c r="K34" s="33"/>
      <c r="L34" s="33"/>
    </row>
    <row r="35" spans="1:12" ht="18.5" x14ac:dyDescent="0.45">
      <c r="A35" s="32" t="s">
        <v>149</v>
      </c>
      <c r="B35" s="33"/>
      <c r="C35" s="33"/>
      <c r="D35" s="33"/>
      <c r="E35" s="33"/>
      <c r="F35" s="33"/>
      <c r="G35" s="33"/>
      <c r="H35" s="33"/>
      <c r="I35" s="33"/>
      <c r="J35" s="33"/>
      <c r="K35" s="33"/>
      <c r="L35" s="33"/>
    </row>
    <row r="36" spans="1:12" ht="15" hidden="1" outlineLevel="1" thickBot="1" x14ac:dyDescent="0.4">
      <c r="A36" s="76" t="s">
        <v>150</v>
      </c>
      <c r="B36" s="76"/>
      <c r="C36" s="76"/>
      <c r="D36" s="76"/>
      <c r="E36" s="76"/>
      <c r="F36" s="76"/>
      <c r="G36" s="76"/>
      <c r="H36" s="76"/>
      <c r="I36" s="76"/>
      <c r="J36" s="76"/>
      <c r="K36" s="76"/>
      <c r="L36" s="76"/>
    </row>
    <row r="37" spans="1:12" ht="44" hidden="1" customHeight="1" outlineLevel="1" thickTop="1" thickBot="1" x14ac:dyDescent="0.4">
      <c r="A37" s="80"/>
      <c r="B37" s="81"/>
      <c r="C37" s="81"/>
      <c r="D37" s="81"/>
      <c r="E37" s="81"/>
      <c r="F37" s="81"/>
      <c r="G37" s="81"/>
      <c r="H37" s="81"/>
      <c r="I37" s="81"/>
      <c r="J37" s="81"/>
      <c r="K37" s="81"/>
      <c r="L37" s="82"/>
    </row>
    <row r="38" spans="1:12" ht="15" hidden="1" outlineLevel="1" thickTop="1" x14ac:dyDescent="0.35">
      <c r="A38" s="33"/>
      <c r="B38" s="33"/>
      <c r="C38" s="33"/>
      <c r="D38" s="33"/>
      <c r="E38" s="33"/>
      <c r="F38" s="33"/>
      <c r="G38" s="33"/>
      <c r="H38" s="33"/>
      <c r="I38" s="33"/>
      <c r="J38" s="33"/>
      <c r="K38" s="33"/>
      <c r="L38" s="33"/>
    </row>
    <row r="39" spans="1:12" collapsed="1" x14ac:dyDescent="0.35">
      <c r="A39" s="34" t="s">
        <v>142</v>
      </c>
      <c r="B39" s="33"/>
      <c r="C39" s="33"/>
      <c r="D39" s="33"/>
      <c r="E39" s="33"/>
      <c r="F39" s="33"/>
      <c r="G39" s="33"/>
      <c r="H39" s="33"/>
      <c r="I39" s="33"/>
      <c r="J39" s="33"/>
      <c r="K39" s="33"/>
      <c r="L39" s="33"/>
    </row>
    <row r="40" spans="1:12" x14ac:dyDescent="0.35">
      <c r="A40" s="33"/>
      <c r="B40" s="33"/>
      <c r="C40" s="33"/>
      <c r="D40" s="33"/>
      <c r="E40" s="33"/>
      <c r="F40" s="33"/>
      <c r="G40" s="33"/>
      <c r="H40" s="33"/>
      <c r="I40" s="33"/>
      <c r="J40" s="33"/>
      <c r="K40" s="33"/>
      <c r="L40" s="33"/>
    </row>
    <row r="41" spans="1:12" ht="18.5" x14ac:dyDescent="0.45">
      <c r="A41" s="32" t="s">
        <v>151</v>
      </c>
      <c r="B41" s="33"/>
      <c r="C41" s="33"/>
      <c r="D41" s="33"/>
      <c r="E41" s="33"/>
      <c r="F41" s="33"/>
      <c r="G41" s="33"/>
      <c r="H41" s="33"/>
      <c r="I41" s="33"/>
      <c r="J41" s="33"/>
      <c r="K41" s="33"/>
      <c r="L41" s="33"/>
    </row>
    <row r="42" spans="1:12" ht="44" hidden="1" customHeight="1" outlineLevel="1" x14ac:dyDescent="0.35">
      <c r="A42" s="77" t="s">
        <v>152</v>
      </c>
      <c r="B42" s="77"/>
      <c r="C42" s="77"/>
      <c r="D42" s="77"/>
      <c r="E42" s="77"/>
      <c r="F42" s="77"/>
      <c r="G42" s="77"/>
      <c r="H42" s="77"/>
      <c r="I42" s="77"/>
      <c r="J42" s="77"/>
      <c r="K42" s="77"/>
      <c r="L42" s="77"/>
    </row>
    <row r="43" spans="1:12" ht="15" hidden="1" outlineLevel="1" thickBot="1" x14ac:dyDescent="0.4">
      <c r="A43" s="33"/>
      <c r="B43" s="33"/>
      <c r="C43" s="33"/>
      <c r="D43" s="33"/>
      <c r="E43" s="33"/>
      <c r="F43" s="33"/>
      <c r="G43" s="33"/>
      <c r="H43" s="33"/>
      <c r="I43" s="33"/>
      <c r="J43" s="33"/>
      <c r="K43" s="33"/>
      <c r="L43" s="33"/>
    </row>
    <row r="44" spans="1:12" ht="15" hidden="1" outlineLevel="1" thickBot="1" x14ac:dyDescent="0.4">
      <c r="A44" s="78" t="s">
        <v>153</v>
      </c>
      <c r="B44" s="78"/>
      <c r="C44" s="78"/>
      <c r="D44" s="78"/>
      <c r="E44" s="78"/>
      <c r="F44" s="78"/>
      <c r="G44" s="78" t="s">
        <v>154</v>
      </c>
      <c r="H44" s="78"/>
      <c r="I44" s="78"/>
      <c r="J44" s="78"/>
      <c r="K44" s="78"/>
      <c r="L44" s="78"/>
    </row>
    <row r="45" spans="1:12" ht="15" hidden="1" outlineLevel="1" thickBot="1" x14ac:dyDescent="0.4">
      <c r="A45" s="71"/>
      <c r="B45" s="71"/>
      <c r="C45" s="71"/>
      <c r="D45" s="71"/>
      <c r="E45" s="71"/>
      <c r="F45" s="71"/>
      <c r="G45" s="71"/>
      <c r="H45" s="71"/>
      <c r="I45" s="71"/>
      <c r="J45" s="71"/>
      <c r="K45" s="71"/>
      <c r="L45" s="71"/>
    </row>
    <row r="46" spans="1:12" ht="15" hidden="1" outlineLevel="1" thickBot="1" x14ac:dyDescent="0.4">
      <c r="A46" s="71"/>
      <c r="B46" s="71"/>
      <c r="C46" s="71"/>
      <c r="D46" s="71"/>
      <c r="E46" s="71"/>
      <c r="F46" s="71"/>
      <c r="G46" s="71"/>
      <c r="H46" s="71"/>
      <c r="I46" s="71"/>
      <c r="J46" s="71"/>
      <c r="K46" s="71"/>
      <c r="L46" s="71"/>
    </row>
    <row r="47" spans="1:12" ht="15" hidden="1" outlineLevel="1" thickBot="1" x14ac:dyDescent="0.4">
      <c r="A47" s="71"/>
      <c r="B47" s="71"/>
      <c r="C47" s="71"/>
      <c r="D47" s="71"/>
      <c r="E47" s="71"/>
      <c r="F47" s="71"/>
      <c r="G47" s="71"/>
      <c r="H47" s="71"/>
      <c r="I47" s="71"/>
      <c r="J47" s="71"/>
      <c r="K47" s="71"/>
      <c r="L47" s="71"/>
    </row>
    <row r="48" spans="1:12" ht="15" hidden="1" outlineLevel="1" thickBot="1" x14ac:dyDescent="0.4">
      <c r="A48" s="71"/>
      <c r="B48" s="71"/>
      <c r="C48" s="71"/>
      <c r="D48" s="71"/>
      <c r="E48" s="71"/>
      <c r="F48" s="71"/>
      <c r="G48" s="71"/>
      <c r="H48" s="71"/>
      <c r="I48" s="71"/>
      <c r="J48" s="71"/>
      <c r="K48" s="71"/>
      <c r="L48" s="71"/>
    </row>
    <row r="49" spans="1:12" ht="15" hidden="1" outlineLevel="1" thickBot="1" x14ac:dyDescent="0.4">
      <c r="A49" s="71"/>
      <c r="B49" s="71"/>
      <c r="C49" s="71"/>
      <c r="D49" s="71"/>
      <c r="E49" s="71"/>
      <c r="F49" s="71"/>
      <c r="G49" s="71"/>
      <c r="H49" s="71"/>
      <c r="I49" s="71"/>
      <c r="J49" s="71"/>
      <c r="K49" s="71"/>
      <c r="L49" s="71"/>
    </row>
    <row r="50" spans="1:12" ht="15" hidden="1" outlineLevel="1" thickBot="1" x14ac:dyDescent="0.4">
      <c r="A50" s="71"/>
      <c r="B50" s="71"/>
      <c r="C50" s="71"/>
      <c r="D50" s="71"/>
      <c r="E50" s="71"/>
      <c r="F50" s="71"/>
      <c r="G50" s="71"/>
      <c r="H50" s="71"/>
      <c r="I50" s="71"/>
      <c r="J50" s="71"/>
      <c r="K50" s="71"/>
      <c r="L50" s="71"/>
    </row>
    <row r="51" spans="1:12" hidden="1" outlineLevel="1" x14ac:dyDescent="0.35">
      <c r="A51" s="33"/>
      <c r="B51" s="33"/>
      <c r="C51" s="33"/>
      <c r="D51" s="33"/>
      <c r="E51" s="33"/>
      <c r="F51" s="33"/>
      <c r="G51" s="33"/>
      <c r="H51" s="33"/>
      <c r="I51" s="33"/>
      <c r="J51" s="33"/>
      <c r="K51" s="33"/>
      <c r="L51" s="33"/>
    </row>
    <row r="52" spans="1:12" collapsed="1" x14ac:dyDescent="0.35">
      <c r="A52" s="34" t="s">
        <v>142</v>
      </c>
      <c r="B52" s="33"/>
      <c r="C52" s="33"/>
      <c r="D52" s="33"/>
      <c r="E52" s="33"/>
      <c r="F52" s="33"/>
      <c r="G52" s="33"/>
      <c r="H52" s="33"/>
      <c r="I52" s="33"/>
      <c r="J52" s="33"/>
      <c r="K52" s="33"/>
      <c r="L52" s="33"/>
    </row>
    <row r="54" spans="1:12" ht="18.5" x14ac:dyDescent="0.45">
      <c r="A54" s="28" t="s">
        <v>155</v>
      </c>
      <c r="B54" s="29"/>
      <c r="C54" s="29"/>
      <c r="D54" s="29"/>
      <c r="E54" s="29"/>
      <c r="F54" s="29"/>
      <c r="G54" s="29"/>
      <c r="H54" s="29"/>
      <c r="I54" s="29"/>
      <c r="J54" s="29"/>
      <c r="K54" s="29"/>
      <c r="L54" s="29"/>
    </row>
    <row r="55" spans="1:12" ht="15" hidden="1" customHeight="1" outlineLevel="1" thickBot="1" x14ac:dyDescent="0.4">
      <c r="A55" s="69" t="s">
        <v>360</v>
      </c>
      <c r="B55" s="69"/>
      <c r="C55" s="69"/>
      <c r="D55" s="69"/>
      <c r="E55" s="69"/>
      <c r="F55" s="69"/>
      <c r="G55" s="69"/>
      <c r="H55" s="69"/>
      <c r="I55" s="69"/>
      <c r="J55" s="69"/>
      <c r="K55" s="69"/>
      <c r="L55" s="69"/>
    </row>
    <row r="56" spans="1:12" ht="54.5" hidden="1" customHeight="1" outlineLevel="1" thickTop="1" thickBot="1" x14ac:dyDescent="0.4">
      <c r="A56" s="72"/>
      <c r="B56" s="73"/>
      <c r="C56" s="73"/>
      <c r="D56" s="73"/>
      <c r="E56" s="73"/>
      <c r="F56" s="73"/>
      <c r="G56" s="73"/>
      <c r="H56" s="73"/>
      <c r="I56" s="73"/>
      <c r="J56" s="73"/>
      <c r="K56" s="73"/>
      <c r="L56" s="74"/>
    </row>
    <row r="57" spans="1:12" ht="15" hidden="1" outlineLevel="1" thickTop="1" x14ac:dyDescent="0.35">
      <c r="A57" s="29"/>
      <c r="B57" s="29"/>
      <c r="C57" s="29"/>
      <c r="D57" s="29"/>
      <c r="E57" s="29"/>
      <c r="F57" s="29"/>
      <c r="G57" s="29"/>
      <c r="H57" s="29"/>
      <c r="I57" s="29"/>
      <c r="J57" s="29"/>
      <c r="K57" s="29"/>
      <c r="L57" s="29"/>
    </row>
    <row r="58" spans="1:12" collapsed="1" x14ac:dyDescent="0.35">
      <c r="A58" s="30" t="s">
        <v>142</v>
      </c>
      <c r="B58" s="29"/>
      <c r="C58" s="29"/>
      <c r="D58" s="29"/>
      <c r="E58" s="29"/>
      <c r="F58" s="29"/>
      <c r="G58" s="29"/>
      <c r="H58" s="29"/>
      <c r="I58" s="29"/>
      <c r="J58" s="29"/>
      <c r="K58" s="29"/>
      <c r="L58" s="29"/>
    </row>
    <row r="59" spans="1:12" x14ac:dyDescent="0.35">
      <c r="A59" s="29"/>
      <c r="B59" s="29"/>
      <c r="C59" s="29"/>
      <c r="D59" s="29"/>
      <c r="E59" s="29"/>
      <c r="F59" s="29"/>
      <c r="G59" s="29"/>
      <c r="H59" s="29"/>
      <c r="I59" s="29"/>
      <c r="J59" s="29"/>
      <c r="K59" s="29"/>
      <c r="L59" s="29"/>
    </row>
    <row r="60" spans="1:12" ht="18.5" x14ac:dyDescent="0.45">
      <c r="A60" s="28" t="s">
        <v>156</v>
      </c>
      <c r="B60" s="29"/>
      <c r="C60" s="29"/>
      <c r="D60" s="29"/>
      <c r="E60" s="29"/>
      <c r="F60" s="29"/>
      <c r="G60" s="29"/>
      <c r="H60" s="29"/>
      <c r="I60" s="29"/>
      <c r="J60" s="29"/>
      <c r="K60" s="29"/>
      <c r="L60" s="29"/>
    </row>
    <row r="61" spans="1:12" ht="29.5" hidden="1" customHeight="1" outlineLevel="1" x14ac:dyDescent="0.35">
      <c r="A61" s="69" t="s">
        <v>157</v>
      </c>
      <c r="B61" s="69"/>
      <c r="C61" s="69"/>
      <c r="D61" s="69"/>
      <c r="E61" s="69"/>
      <c r="F61" s="69"/>
      <c r="G61" s="69"/>
      <c r="H61" s="69"/>
      <c r="I61" s="69"/>
      <c r="J61" s="69"/>
      <c r="K61" s="69"/>
      <c r="L61" s="69"/>
    </row>
    <row r="62" spans="1:12" ht="13.5" hidden="1" customHeight="1" outlineLevel="1" thickBot="1" x14ac:dyDescent="0.4">
      <c r="A62" s="31"/>
      <c r="B62" s="31"/>
      <c r="C62" s="31"/>
      <c r="D62" s="31"/>
      <c r="E62" s="31"/>
      <c r="F62" s="31"/>
      <c r="G62" s="31"/>
      <c r="H62" s="31"/>
      <c r="I62" s="31"/>
      <c r="J62" s="31"/>
      <c r="K62" s="31"/>
      <c r="L62" s="31"/>
    </row>
    <row r="63" spans="1:12" ht="29.5" hidden="1" customHeight="1" outlineLevel="1" thickBot="1" x14ac:dyDescent="0.4">
      <c r="A63" s="70" t="s">
        <v>158</v>
      </c>
      <c r="B63" s="70"/>
      <c r="C63" s="70"/>
      <c r="D63" s="70" t="s">
        <v>159</v>
      </c>
      <c r="E63" s="70"/>
      <c r="F63" s="70"/>
      <c r="G63" s="70" t="s">
        <v>160</v>
      </c>
      <c r="H63" s="70"/>
      <c r="I63" s="70"/>
      <c r="J63" s="70" t="s">
        <v>161</v>
      </c>
      <c r="K63" s="70"/>
      <c r="L63" s="70"/>
    </row>
    <row r="64" spans="1:12" ht="29.5" hidden="1" customHeight="1" outlineLevel="1" thickBot="1" x14ac:dyDescent="0.4">
      <c r="A64" s="68"/>
      <c r="B64" s="68"/>
      <c r="C64" s="68"/>
      <c r="D64" s="68"/>
      <c r="E64" s="68"/>
      <c r="F64" s="68"/>
      <c r="G64" s="68"/>
      <c r="H64" s="68"/>
      <c r="I64" s="68"/>
      <c r="J64" s="68"/>
      <c r="K64" s="68"/>
      <c r="L64" s="68"/>
    </row>
    <row r="65" spans="1:12" ht="29.5" hidden="1" customHeight="1" outlineLevel="1" thickBot="1" x14ac:dyDescent="0.4">
      <c r="A65" s="68"/>
      <c r="B65" s="68"/>
      <c r="C65" s="68"/>
      <c r="D65" s="68"/>
      <c r="E65" s="68"/>
      <c r="F65" s="68"/>
      <c r="G65" s="68"/>
      <c r="H65" s="68"/>
      <c r="I65" s="68"/>
      <c r="J65" s="68"/>
      <c r="K65" s="68"/>
      <c r="L65" s="68"/>
    </row>
    <row r="66" spans="1:12" ht="29.5" hidden="1" customHeight="1" outlineLevel="1" thickBot="1" x14ac:dyDescent="0.4">
      <c r="A66" s="68"/>
      <c r="B66" s="68"/>
      <c r="C66" s="68"/>
      <c r="D66" s="68"/>
      <c r="E66" s="68"/>
      <c r="F66" s="68"/>
      <c r="G66" s="68"/>
      <c r="H66" s="68"/>
      <c r="I66" s="68"/>
      <c r="J66" s="68"/>
      <c r="K66" s="68"/>
      <c r="L66" s="68"/>
    </row>
    <row r="67" spans="1:12" ht="29.5" hidden="1" customHeight="1" outlineLevel="1" thickBot="1" x14ac:dyDescent="0.4">
      <c r="A67" s="68"/>
      <c r="B67" s="68"/>
      <c r="C67" s="68"/>
      <c r="D67" s="68"/>
      <c r="E67" s="68"/>
      <c r="F67" s="68"/>
      <c r="G67" s="68"/>
      <c r="H67" s="68"/>
      <c r="I67" s="68"/>
      <c r="J67" s="68"/>
      <c r="K67" s="68"/>
      <c r="L67" s="68"/>
    </row>
    <row r="68" spans="1:12" ht="29.5" hidden="1" customHeight="1" outlineLevel="1" thickBot="1" x14ac:dyDescent="0.4">
      <c r="A68" s="68"/>
      <c r="B68" s="68"/>
      <c r="C68" s="68"/>
      <c r="D68" s="68"/>
      <c r="E68" s="68"/>
      <c r="F68" s="68"/>
      <c r="G68" s="68"/>
      <c r="H68" s="68"/>
      <c r="I68" s="68"/>
      <c r="J68" s="68"/>
      <c r="K68" s="68"/>
      <c r="L68" s="68"/>
    </row>
    <row r="69" spans="1:12" ht="29.5" hidden="1" customHeight="1" outlineLevel="1" thickBot="1" x14ac:dyDescent="0.4">
      <c r="A69" s="68"/>
      <c r="B69" s="68"/>
      <c r="C69" s="68"/>
      <c r="D69" s="68"/>
      <c r="E69" s="68"/>
      <c r="F69" s="68"/>
      <c r="G69" s="68"/>
      <c r="H69" s="68"/>
      <c r="I69" s="68"/>
      <c r="J69" s="68"/>
      <c r="K69" s="68"/>
      <c r="L69" s="68"/>
    </row>
    <row r="70" spans="1:12" hidden="1" outlineLevel="1" x14ac:dyDescent="0.35">
      <c r="A70" s="29"/>
      <c r="B70" s="29"/>
      <c r="C70" s="29"/>
      <c r="D70" s="29"/>
      <c r="E70" s="29"/>
      <c r="F70" s="29"/>
      <c r="G70" s="29"/>
      <c r="H70" s="29"/>
      <c r="I70" s="29"/>
      <c r="J70" s="29"/>
      <c r="K70" s="29"/>
      <c r="L70" s="29"/>
    </row>
    <row r="71" spans="1:12" hidden="1" outlineLevel="1" x14ac:dyDescent="0.35">
      <c r="A71" s="29"/>
      <c r="B71" s="29"/>
      <c r="C71" s="29"/>
      <c r="D71" s="29"/>
      <c r="E71" s="29"/>
      <c r="F71" s="29"/>
      <c r="G71" s="29"/>
      <c r="H71" s="29"/>
      <c r="I71" s="29"/>
      <c r="J71" s="29"/>
      <c r="K71" s="29"/>
      <c r="L71" s="29"/>
    </row>
    <row r="72" spans="1:12" collapsed="1" x14ac:dyDescent="0.35">
      <c r="A72" s="30" t="s">
        <v>142</v>
      </c>
      <c r="B72" s="29"/>
      <c r="C72" s="29"/>
      <c r="D72" s="29"/>
      <c r="E72" s="29"/>
      <c r="F72" s="29"/>
      <c r="G72" s="29"/>
      <c r="H72" s="29"/>
      <c r="I72" s="29"/>
      <c r="J72" s="29"/>
      <c r="K72" s="29"/>
      <c r="L72" s="29"/>
    </row>
    <row r="73" spans="1:12" x14ac:dyDescent="0.35">
      <c r="A73" s="29"/>
      <c r="B73" s="29"/>
      <c r="C73" s="29"/>
      <c r="D73" s="29"/>
      <c r="E73" s="29"/>
      <c r="F73" s="29"/>
      <c r="G73" s="29"/>
      <c r="H73" s="29"/>
      <c r="I73" s="29"/>
      <c r="J73" s="29"/>
      <c r="K73" s="29"/>
      <c r="L73" s="29"/>
    </row>
    <row r="74" spans="1:12" ht="18.5" x14ac:dyDescent="0.45">
      <c r="A74" s="28" t="s">
        <v>162</v>
      </c>
      <c r="B74" s="29"/>
      <c r="C74" s="29"/>
      <c r="D74" s="29"/>
      <c r="E74" s="29"/>
      <c r="F74" s="29"/>
      <c r="G74" s="29"/>
      <c r="H74" s="29"/>
      <c r="I74" s="29"/>
      <c r="J74" s="29"/>
      <c r="K74" s="29"/>
      <c r="L74" s="29"/>
    </row>
    <row r="75" spans="1:12" ht="14" hidden="1" customHeight="1" outlineLevel="1" x14ac:dyDescent="0.35">
      <c r="A75" s="69" t="s">
        <v>163</v>
      </c>
      <c r="B75" s="69"/>
      <c r="C75" s="69"/>
      <c r="D75" s="69"/>
      <c r="E75" s="69"/>
      <c r="F75" s="69"/>
      <c r="G75" s="69"/>
      <c r="H75" s="69"/>
      <c r="I75" s="69"/>
      <c r="J75" s="69"/>
      <c r="K75" s="69"/>
      <c r="L75" s="69"/>
    </row>
    <row r="76" spans="1:12" ht="15" hidden="1" outlineLevel="1" thickBot="1" x14ac:dyDescent="0.4">
      <c r="A76" s="29"/>
      <c r="B76" s="29"/>
      <c r="C76" s="29"/>
      <c r="D76" s="29"/>
      <c r="E76" s="29"/>
      <c r="F76" s="29"/>
      <c r="G76" s="29"/>
      <c r="H76" s="29"/>
      <c r="I76" s="29"/>
      <c r="J76" s="29"/>
      <c r="K76" s="29"/>
      <c r="L76" s="29"/>
    </row>
    <row r="77" spans="1:12" ht="15" hidden="1" outlineLevel="1" thickBot="1" x14ac:dyDescent="0.4">
      <c r="A77" s="67" t="s">
        <v>361</v>
      </c>
      <c r="B77" s="67"/>
      <c r="C77" s="67"/>
      <c r="D77" s="67"/>
      <c r="E77" s="67"/>
      <c r="F77" s="67"/>
      <c r="G77" s="67" t="s">
        <v>362</v>
      </c>
      <c r="H77" s="67"/>
      <c r="I77" s="67"/>
      <c r="J77" s="67"/>
      <c r="K77" s="67"/>
      <c r="L77" s="67"/>
    </row>
    <row r="78" spans="1:12" ht="15" hidden="1" outlineLevel="1" thickBot="1" x14ac:dyDescent="0.4">
      <c r="A78" s="66"/>
      <c r="B78" s="66"/>
      <c r="C78" s="66"/>
      <c r="D78" s="66"/>
      <c r="E78" s="66"/>
      <c r="F78" s="66"/>
      <c r="G78" s="66"/>
      <c r="H78" s="66"/>
      <c r="I78" s="66"/>
      <c r="J78" s="66"/>
      <c r="K78" s="66"/>
      <c r="L78" s="66"/>
    </row>
    <row r="79" spans="1:12" ht="15" hidden="1" outlineLevel="1" thickBot="1" x14ac:dyDescent="0.4">
      <c r="A79" s="66"/>
      <c r="B79" s="66"/>
      <c r="C79" s="66"/>
      <c r="D79" s="66"/>
      <c r="E79" s="66"/>
      <c r="F79" s="66"/>
      <c r="G79" s="66"/>
      <c r="H79" s="66"/>
      <c r="I79" s="66"/>
      <c r="J79" s="66"/>
      <c r="K79" s="66"/>
      <c r="L79" s="66"/>
    </row>
    <row r="80" spans="1:12" ht="15" hidden="1" outlineLevel="1" thickBot="1" x14ac:dyDescent="0.4">
      <c r="A80" s="66"/>
      <c r="B80" s="66"/>
      <c r="C80" s="66"/>
      <c r="D80" s="66"/>
      <c r="E80" s="66"/>
      <c r="F80" s="66"/>
      <c r="G80" s="66"/>
      <c r="H80" s="66"/>
      <c r="I80" s="66"/>
      <c r="J80" s="66"/>
      <c r="K80" s="66"/>
      <c r="L80" s="66"/>
    </row>
    <row r="81" spans="1:12" ht="15" hidden="1" outlineLevel="1" thickBot="1" x14ac:dyDescent="0.4">
      <c r="A81" s="66"/>
      <c r="B81" s="66"/>
      <c r="C81" s="66"/>
      <c r="D81" s="66"/>
      <c r="E81" s="66"/>
      <c r="F81" s="66"/>
      <c r="G81" s="66"/>
      <c r="H81" s="66"/>
      <c r="I81" s="66"/>
      <c r="J81" s="66"/>
      <c r="K81" s="66"/>
      <c r="L81" s="66"/>
    </row>
    <row r="82" spans="1:12" ht="15" hidden="1" outlineLevel="1" thickBot="1" x14ac:dyDescent="0.4">
      <c r="A82" s="66"/>
      <c r="B82" s="66"/>
      <c r="C82" s="66"/>
      <c r="D82" s="66"/>
      <c r="E82" s="66"/>
      <c r="F82" s="66"/>
      <c r="G82" s="66"/>
      <c r="H82" s="66"/>
      <c r="I82" s="66"/>
      <c r="J82" s="66"/>
      <c r="K82" s="66"/>
      <c r="L82" s="66"/>
    </row>
    <row r="83" spans="1:12" ht="15" hidden="1" outlineLevel="1" thickBot="1" x14ac:dyDescent="0.4">
      <c r="A83" s="66"/>
      <c r="B83" s="66"/>
      <c r="C83" s="66"/>
      <c r="D83" s="66"/>
      <c r="E83" s="66"/>
      <c r="F83" s="66"/>
      <c r="G83" s="66"/>
      <c r="H83" s="66"/>
      <c r="I83" s="66"/>
      <c r="J83" s="66"/>
      <c r="K83" s="66"/>
      <c r="L83" s="66"/>
    </row>
    <row r="84" spans="1:12" hidden="1" outlineLevel="1" x14ac:dyDescent="0.35">
      <c r="A84" s="29"/>
      <c r="B84" s="29"/>
      <c r="C84" s="29"/>
      <c r="D84" s="29"/>
      <c r="E84" s="29"/>
      <c r="F84" s="29"/>
      <c r="G84" s="29"/>
      <c r="H84" s="29"/>
      <c r="I84" s="29"/>
      <c r="J84" s="29"/>
      <c r="K84" s="29"/>
      <c r="L84" s="29"/>
    </row>
    <row r="85" spans="1:12" collapsed="1" x14ac:dyDescent="0.35">
      <c r="A85" s="30" t="s">
        <v>142</v>
      </c>
      <c r="B85" s="29"/>
      <c r="C85" s="29"/>
      <c r="D85" s="29"/>
      <c r="E85" s="29"/>
      <c r="F85" s="29"/>
      <c r="G85" s="29"/>
      <c r="H85" s="29"/>
      <c r="I85" s="29"/>
      <c r="J85" s="29"/>
      <c r="K85" s="29"/>
      <c r="L85" s="29"/>
    </row>
  </sheetData>
  <mergeCells count="70">
    <mergeCell ref="A45:F45"/>
    <mergeCell ref="G45:L45"/>
    <mergeCell ref="A1:L1"/>
    <mergeCell ref="A30:L30"/>
    <mergeCell ref="A42:L42"/>
    <mergeCell ref="A44:F44"/>
    <mergeCell ref="G44:L44"/>
    <mergeCell ref="A18:L18"/>
    <mergeCell ref="A19:L19"/>
    <mergeCell ref="A24:L24"/>
    <mergeCell ref="A25:L25"/>
    <mergeCell ref="A31:L31"/>
    <mergeCell ref="A36:L36"/>
    <mergeCell ref="A37:L37"/>
    <mergeCell ref="A61:L61"/>
    <mergeCell ref="A46:F46"/>
    <mergeCell ref="G46:L46"/>
    <mergeCell ref="A47:F47"/>
    <mergeCell ref="G47:L47"/>
    <mergeCell ref="A48:F48"/>
    <mergeCell ref="G48:L48"/>
    <mergeCell ref="A49:F49"/>
    <mergeCell ref="G49:L49"/>
    <mergeCell ref="A50:F50"/>
    <mergeCell ref="G50:L50"/>
    <mergeCell ref="A55:L55"/>
    <mergeCell ref="A56:L56"/>
    <mergeCell ref="A63:C63"/>
    <mergeCell ref="D63:F63"/>
    <mergeCell ref="G63:I63"/>
    <mergeCell ref="J63:L63"/>
    <mergeCell ref="A64:C64"/>
    <mergeCell ref="D64:F64"/>
    <mergeCell ref="G64:I64"/>
    <mergeCell ref="J64:L64"/>
    <mergeCell ref="A65:C65"/>
    <mergeCell ref="D65:F65"/>
    <mergeCell ref="G65:I65"/>
    <mergeCell ref="J65:L65"/>
    <mergeCell ref="A66:C66"/>
    <mergeCell ref="D66:F66"/>
    <mergeCell ref="G66:I66"/>
    <mergeCell ref="J66:L66"/>
    <mergeCell ref="A77:F77"/>
    <mergeCell ref="G77:L77"/>
    <mergeCell ref="A67:C67"/>
    <mergeCell ref="D67:F67"/>
    <mergeCell ref="G67:I67"/>
    <mergeCell ref="J67:L67"/>
    <mergeCell ref="A68:C68"/>
    <mergeCell ref="D68:F68"/>
    <mergeCell ref="G68:I68"/>
    <mergeCell ref="J68:L68"/>
    <mergeCell ref="A69:C69"/>
    <mergeCell ref="D69:F69"/>
    <mergeCell ref="G69:I69"/>
    <mergeCell ref="J69:L69"/>
    <mergeCell ref="A75:L75"/>
    <mergeCell ref="A78:F78"/>
    <mergeCell ref="G78:L78"/>
    <mergeCell ref="A79:F79"/>
    <mergeCell ref="G79:L79"/>
    <mergeCell ref="A80:F80"/>
    <mergeCell ref="G80:L80"/>
    <mergeCell ref="A81:F81"/>
    <mergeCell ref="G81:L81"/>
    <mergeCell ref="A82:F82"/>
    <mergeCell ref="G82:L82"/>
    <mergeCell ref="A83:F83"/>
    <mergeCell ref="G83:L8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8C7F-1439-4771-A4E3-48AD4FD9CC58}">
  <sheetPr>
    <tabColor theme="7" tint="0.59999389629810485"/>
  </sheetPr>
  <dimension ref="A1:M52"/>
  <sheetViews>
    <sheetView workbookViewId="0">
      <selection activeCell="I14" sqref="I14:M52"/>
    </sheetView>
  </sheetViews>
  <sheetFormatPr defaultRowHeight="14.5" x14ac:dyDescent="0.35"/>
  <cols>
    <col min="1" max="4" width="33.36328125" customWidth="1"/>
    <col min="10" max="11" width="16.453125" customWidth="1"/>
    <col min="12" max="12" width="13.26953125" customWidth="1"/>
  </cols>
  <sheetData>
    <row r="1" spans="1:13" ht="18.5" x14ac:dyDescent="0.45">
      <c r="A1" s="26" t="s">
        <v>126</v>
      </c>
      <c r="B1" s="26"/>
    </row>
    <row r="2" spans="1:13" x14ac:dyDescent="0.35">
      <c r="A2" t="s">
        <v>111</v>
      </c>
      <c r="B2" t="s">
        <v>127</v>
      </c>
    </row>
    <row r="3" spans="1:13" x14ac:dyDescent="0.35">
      <c r="A3" t="s">
        <v>112</v>
      </c>
      <c r="B3" t="s">
        <v>113</v>
      </c>
    </row>
    <row r="4" spans="1:13" x14ac:dyDescent="0.35">
      <c r="A4" t="s">
        <v>114</v>
      </c>
      <c r="B4" t="s">
        <v>115</v>
      </c>
    </row>
    <row r="5" spans="1:13" x14ac:dyDescent="0.35">
      <c r="A5" t="s">
        <v>116</v>
      </c>
      <c r="B5" t="s">
        <v>133</v>
      </c>
    </row>
    <row r="6" spans="1:13" x14ac:dyDescent="0.35">
      <c r="A6" t="s">
        <v>117</v>
      </c>
      <c r="B6" t="s">
        <v>134</v>
      </c>
    </row>
    <row r="7" spans="1:13" x14ac:dyDescent="0.35">
      <c r="A7" t="s">
        <v>118</v>
      </c>
      <c r="B7" t="s">
        <v>119</v>
      </c>
    </row>
    <row r="8" spans="1:13" x14ac:dyDescent="0.35">
      <c r="A8" t="s">
        <v>120</v>
      </c>
      <c r="B8" t="s">
        <v>121</v>
      </c>
    </row>
    <row r="9" spans="1:13" x14ac:dyDescent="0.35">
      <c r="A9" t="s">
        <v>122</v>
      </c>
      <c r="B9" t="s">
        <v>135</v>
      </c>
    </row>
    <row r="10" spans="1:13" x14ac:dyDescent="0.35">
      <c r="A10" t="s">
        <v>124</v>
      </c>
      <c r="B10" t="s">
        <v>125</v>
      </c>
    </row>
    <row r="12" spans="1:13" x14ac:dyDescent="0.35">
      <c r="A12" s="83" t="s">
        <v>332</v>
      </c>
      <c r="B12" s="83"/>
      <c r="C12" s="83"/>
      <c r="D12" s="83"/>
      <c r="I12" s="83" t="s">
        <v>123</v>
      </c>
      <c r="J12" s="83"/>
      <c r="K12" s="83"/>
      <c r="L12" s="83"/>
      <c r="M12" s="83"/>
    </row>
    <row r="13" spans="1:13" x14ac:dyDescent="0.35">
      <c r="A13" s="50" t="s">
        <v>336</v>
      </c>
      <c r="B13" s="50" t="s">
        <v>333</v>
      </c>
      <c r="C13" s="50" t="s">
        <v>334</v>
      </c>
      <c r="D13" s="50" t="s">
        <v>335</v>
      </c>
      <c r="I13" s="10" t="s">
        <v>105</v>
      </c>
      <c r="J13" s="10" t="s">
        <v>5</v>
      </c>
      <c r="K13" s="10" t="s">
        <v>109</v>
      </c>
      <c r="L13" s="10" t="s">
        <v>106</v>
      </c>
      <c r="M13" s="10" t="s">
        <v>110</v>
      </c>
    </row>
    <row r="14" spans="1:13" x14ac:dyDescent="0.35">
      <c r="A14" s="48" t="s">
        <v>341</v>
      </c>
      <c r="B14" s="48" t="s">
        <v>337</v>
      </c>
      <c r="C14" s="48" t="s">
        <v>317</v>
      </c>
      <c r="D14" s="48" t="s">
        <v>325</v>
      </c>
      <c r="I14" s="10">
        <v>0</v>
      </c>
      <c r="J14" t="s">
        <v>332</v>
      </c>
      <c r="K14" s="50" t="s">
        <v>379</v>
      </c>
      <c r="L14" s="10"/>
    </row>
    <row r="15" spans="1:13" x14ac:dyDescent="0.35">
      <c r="A15" s="48" t="s">
        <v>376</v>
      </c>
      <c r="B15" s="48" t="s">
        <v>338</v>
      </c>
      <c r="C15" s="48" t="s">
        <v>318</v>
      </c>
      <c r="D15" s="48" t="s">
        <v>326</v>
      </c>
      <c r="I15" s="10">
        <v>1</v>
      </c>
      <c r="J15" s="61" t="s">
        <v>336</v>
      </c>
      <c r="K15" s="50" t="s">
        <v>107</v>
      </c>
      <c r="L15" s="10">
        <v>0</v>
      </c>
      <c r="M15" s="54"/>
    </row>
    <row r="16" spans="1:13" x14ac:dyDescent="0.35">
      <c r="A16" s="48" t="s">
        <v>340</v>
      </c>
      <c r="B16" s="48" t="s">
        <v>339</v>
      </c>
      <c r="C16" s="48" t="s">
        <v>319</v>
      </c>
      <c r="D16" s="48" t="s">
        <v>329</v>
      </c>
      <c r="I16" s="10">
        <v>2</v>
      </c>
      <c r="J16" s="58" t="s">
        <v>341</v>
      </c>
      <c r="K16" s="48" t="s">
        <v>108</v>
      </c>
      <c r="L16" s="10">
        <v>1</v>
      </c>
      <c r="M16" s="51"/>
    </row>
    <row r="17" spans="1:13" x14ac:dyDescent="0.35">
      <c r="A17" s="49" t="s">
        <v>255</v>
      </c>
      <c r="B17" s="49"/>
      <c r="C17" s="48" t="s">
        <v>320</v>
      </c>
      <c r="I17" s="10">
        <v>3</v>
      </c>
      <c r="J17" s="58" t="s">
        <v>376</v>
      </c>
      <c r="K17" s="58" t="s">
        <v>108</v>
      </c>
      <c r="L17" s="10">
        <v>1</v>
      </c>
      <c r="M17" s="51"/>
    </row>
    <row r="18" spans="1:13" x14ac:dyDescent="0.35">
      <c r="A18" s="49" t="s">
        <v>136</v>
      </c>
      <c r="B18" s="49"/>
      <c r="C18" s="48" t="s">
        <v>321</v>
      </c>
      <c r="I18" s="10">
        <v>4</v>
      </c>
      <c r="J18" s="58" t="s">
        <v>340</v>
      </c>
      <c r="K18" s="58" t="s">
        <v>108</v>
      </c>
      <c r="L18" s="10">
        <v>1</v>
      </c>
      <c r="M18" s="51"/>
    </row>
    <row r="19" spans="1:13" x14ac:dyDescent="0.35">
      <c r="A19" s="59" t="s">
        <v>375</v>
      </c>
      <c r="B19" s="48"/>
      <c r="C19" s="48" t="s">
        <v>322</v>
      </c>
      <c r="D19" s="48"/>
      <c r="I19" s="10">
        <v>5</v>
      </c>
      <c r="J19" s="59" t="s">
        <v>255</v>
      </c>
      <c r="K19" s="49" t="s">
        <v>353</v>
      </c>
      <c r="L19" s="10">
        <v>4</v>
      </c>
      <c r="M19" s="52"/>
    </row>
    <row r="20" spans="1:13" x14ac:dyDescent="0.35">
      <c r="A20" s="48" t="s">
        <v>374</v>
      </c>
      <c r="B20" s="49"/>
      <c r="C20" s="48" t="s">
        <v>323</v>
      </c>
      <c r="I20" s="10">
        <v>6</v>
      </c>
      <c r="J20" s="59" t="s">
        <v>136</v>
      </c>
      <c r="K20" s="49" t="s">
        <v>353</v>
      </c>
      <c r="L20" s="10">
        <v>4</v>
      </c>
      <c r="M20" s="52"/>
    </row>
    <row r="21" spans="1:13" x14ac:dyDescent="0.35">
      <c r="A21" s="49" t="s">
        <v>344</v>
      </c>
      <c r="B21" s="49"/>
      <c r="C21" s="48" t="s">
        <v>324</v>
      </c>
      <c r="I21" s="10">
        <v>7</v>
      </c>
      <c r="J21" s="59" t="s">
        <v>375</v>
      </c>
      <c r="K21" s="59" t="s">
        <v>353</v>
      </c>
      <c r="L21" s="10">
        <v>4</v>
      </c>
      <c r="M21" s="51"/>
    </row>
    <row r="22" spans="1:13" x14ac:dyDescent="0.35">
      <c r="A22" s="49" t="s">
        <v>370</v>
      </c>
      <c r="B22" s="49"/>
      <c r="C22" s="48" t="s">
        <v>377</v>
      </c>
      <c r="I22" s="10">
        <v>8</v>
      </c>
      <c r="J22" s="58" t="s">
        <v>374</v>
      </c>
      <c r="K22" s="58" t="s">
        <v>108</v>
      </c>
      <c r="L22" s="10">
        <v>1</v>
      </c>
      <c r="M22" s="52"/>
    </row>
    <row r="23" spans="1:13" x14ac:dyDescent="0.35">
      <c r="A23" s="49" t="s">
        <v>345</v>
      </c>
      <c r="B23" s="49"/>
      <c r="C23" s="48" t="s">
        <v>378</v>
      </c>
      <c r="I23" s="10">
        <v>9</v>
      </c>
      <c r="J23" s="59" t="s">
        <v>344</v>
      </c>
      <c r="K23" s="49" t="s">
        <v>353</v>
      </c>
      <c r="L23" s="10">
        <v>8</v>
      </c>
      <c r="M23" s="52"/>
    </row>
    <row r="24" spans="1:13" x14ac:dyDescent="0.35">
      <c r="A24" s="59" t="s">
        <v>371</v>
      </c>
      <c r="B24" s="49"/>
      <c r="I24" s="10">
        <v>10</v>
      </c>
      <c r="J24" s="59" t="s">
        <v>370</v>
      </c>
      <c r="K24" s="49" t="s">
        <v>353</v>
      </c>
      <c r="L24" s="10">
        <v>8</v>
      </c>
      <c r="M24" s="52"/>
    </row>
    <row r="25" spans="1:13" x14ac:dyDescent="0.35">
      <c r="A25" s="49" t="s">
        <v>346</v>
      </c>
      <c r="B25" s="49"/>
      <c r="I25" s="10">
        <v>11</v>
      </c>
      <c r="J25" s="59" t="s">
        <v>345</v>
      </c>
      <c r="K25" s="49" t="s">
        <v>353</v>
      </c>
      <c r="L25" s="10">
        <v>8</v>
      </c>
      <c r="M25" s="52"/>
    </row>
    <row r="26" spans="1:13" x14ac:dyDescent="0.35">
      <c r="A26" s="49" t="s">
        <v>347</v>
      </c>
      <c r="B26" s="49"/>
      <c r="I26" s="10">
        <v>12</v>
      </c>
      <c r="J26" s="59" t="s">
        <v>371</v>
      </c>
      <c r="K26" s="49" t="s">
        <v>353</v>
      </c>
      <c r="L26" s="10">
        <v>8</v>
      </c>
      <c r="M26" s="52"/>
    </row>
    <row r="27" spans="1:13" x14ac:dyDescent="0.35">
      <c r="A27" s="59" t="s">
        <v>277</v>
      </c>
      <c r="B27" s="49"/>
      <c r="I27" s="10">
        <v>13</v>
      </c>
      <c r="J27" s="59" t="s">
        <v>346</v>
      </c>
      <c r="K27" s="49" t="s">
        <v>353</v>
      </c>
      <c r="L27" s="10">
        <v>8</v>
      </c>
      <c r="M27" s="52"/>
    </row>
    <row r="28" spans="1:13" x14ac:dyDescent="0.35">
      <c r="A28" s="49" t="s">
        <v>372</v>
      </c>
      <c r="B28" s="48"/>
      <c r="I28" s="10">
        <v>14</v>
      </c>
      <c r="J28" s="59" t="s">
        <v>347</v>
      </c>
      <c r="K28" s="49" t="s">
        <v>353</v>
      </c>
      <c r="L28" s="10">
        <v>8</v>
      </c>
      <c r="M28" s="52"/>
    </row>
    <row r="29" spans="1:13" x14ac:dyDescent="0.35">
      <c r="A29" s="59" t="s">
        <v>373</v>
      </c>
      <c r="B29" s="48"/>
      <c r="I29" s="10">
        <v>15</v>
      </c>
      <c r="J29" s="59" t="s">
        <v>277</v>
      </c>
      <c r="K29" s="49" t="s">
        <v>353</v>
      </c>
      <c r="L29" s="10">
        <v>8</v>
      </c>
      <c r="M29" s="52"/>
    </row>
    <row r="30" spans="1:13" x14ac:dyDescent="0.35">
      <c r="A30" s="49" t="s">
        <v>349</v>
      </c>
      <c r="B30" s="48"/>
      <c r="I30" s="10">
        <v>16</v>
      </c>
      <c r="J30" s="59" t="s">
        <v>372</v>
      </c>
      <c r="K30" s="59" t="s">
        <v>353</v>
      </c>
      <c r="L30" s="10">
        <v>8</v>
      </c>
      <c r="M30" s="54"/>
    </row>
    <row r="31" spans="1:13" x14ac:dyDescent="0.35">
      <c r="A31" s="49" t="s">
        <v>350</v>
      </c>
      <c r="I31" s="10">
        <v>17</v>
      </c>
      <c r="J31" s="59" t="s">
        <v>373</v>
      </c>
      <c r="K31" s="59" t="s">
        <v>353</v>
      </c>
      <c r="L31" s="10">
        <v>8</v>
      </c>
      <c r="M31" s="51"/>
    </row>
    <row r="32" spans="1:13" x14ac:dyDescent="0.35">
      <c r="I32" s="10">
        <v>18</v>
      </c>
      <c r="J32" s="59" t="s">
        <v>349</v>
      </c>
      <c r="K32" s="59" t="s">
        <v>353</v>
      </c>
      <c r="L32" s="10">
        <v>8</v>
      </c>
      <c r="M32" s="51"/>
    </row>
    <row r="33" spans="9:13" x14ac:dyDescent="0.35">
      <c r="I33" s="10">
        <v>19</v>
      </c>
      <c r="J33" s="59" t="s">
        <v>350</v>
      </c>
      <c r="K33" s="59" t="s">
        <v>353</v>
      </c>
      <c r="L33" s="10">
        <v>8</v>
      </c>
      <c r="M33" s="51"/>
    </row>
    <row r="34" spans="9:13" x14ac:dyDescent="0.35">
      <c r="I34" s="10">
        <v>20</v>
      </c>
      <c r="J34" s="61" t="s">
        <v>333</v>
      </c>
      <c r="K34" s="61" t="s">
        <v>107</v>
      </c>
      <c r="L34" s="10">
        <v>0</v>
      </c>
      <c r="M34" s="54"/>
    </row>
    <row r="35" spans="9:13" x14ac:dyDescent="0.35">
      <c r="I35" s="10">
        <v>21</v>
      </c>
      <c r="J35" s="58" t="s">
        <v>337</v>
      </c>
      <c r="K35" s="48" t="s">
        <v>108</v>
      </c>
      <c r="L35" s="10">
        <v>20</v>
      </c>
      <c r="M35" s="51"/>
    </row>
    <row r="36" spans="9:13" x14ac:dyDescent="0.35">
      <c r="I36" s="10">
        <v>22</v>
      </c>
      <c r="J36" s="58" t="s">
        <v>338</v>
      </c>
      <c r="K36" s="48" t="s">
        <v>108</v>
      </c>
      <c r="L36" s="10">
        <v>20</v>
      </c>
      <c r="M36" s="51"/>
    </row>
    <row r="37" spans="9:13" x14ac:dyDescent="0.35">
      <c r="I37" s="10">
        <v>23</v>
      </c>
      <c r="J37" s="58" t="s">
        <v>339</v>
      </c>
      <c r="K37" s="48" t="s">
        <v>108</v>
      </c>
      <c r="L37" s="10">
        <v>20</v>
      </c>
      <c r="M37" s="51"/>
    </row>
    <row r="38" spans="9:13" x14ac:dyDescent="0.35">
      <c r="I38" s="10">
        <v>24</v>
      </c>
      <c r="J38" s="61" t="s">
        <v>334</v>
      </c>
      <c r="K38" s="61" t="s">
        <v>107</v>
      </c>
      <c r="L38" s="10">
        <v>0</v>
      </c>
      <c r="M38" s="51"/>
    </row>
    <row r="39" spans="9:13" x14ac:dyDescent="0.35">
      <c r="I39" s="10">
        <v>25</v>
      </c>
      <c r="J39" s="58" t="s">
        <v>317</v>
      </c>
      <c r="K39" s="48" t="s">
        <v>108</v>
      </c>
      <c r="L39" s="10">
        <v>24</v>
      </c>
      <c r="M39" s="51"/>
    </row>
    <row r="40" spans="9:13" x14ac:dyDescent="0.35">
      <c r="I40" s="10">
        <v>26</v>
      </c>
      <c r="J40" s="58" t="s">
        <v>318</v>
      </c>
      <c r="K40" s="48" t="s">
        <v>108</v>
      </c>
      <c r="L40" s="10">
        <v>24</v>
      </c>
      <c r="M40" s="51"/>
    </row>
    <row r="41" spans="9:13" x14ac:dyDescent="0.35">
      <c r="I41" s="10">
        <v>27</v>
      </c>
      <c r="J41" s="58" t="s">
        <v>319</v>
      </c>
      <c r="K41" s="48" t="s">
        <v>108</v>
      </c>
      <c r="L41" s="10">
        <v>24</v>
      </c>
      <c r="M41" s="51"/>
    </row>
    <row r="42" spans="9:13" x14ac:dyDescent="0.35">
      <c r="I42" s="10">
        <v>28</v>
      </c>
      <c r="J42" s="58" t="s">
        <v>320</v>
      </c>
      <c r="K42" s="48" t="s">
        <v>108</v>
      </c>
      <c r="L42" s="10">
        <v>24</v>
      </c>
      <c r="M42" s="51"/>
    </row>
    <row r="43" spans="9:13" x14ac:dyDescent="0.35">
      <c r="I43" s="10">
        <v>29</v>
      </c>
      <c r="J43" s="58" t="s">
        <v>321</v>
      </c>
      <c r="K43" s="48" t="s">
        <v>108</v>
      </c>
      <c r="L43" s="10">
        <v>24</v>
      </c>
      <c r="M43" s="51"/>
    </row>
    <row r="44" spans="9:13" x14ac:dyDescent="0.35">
      <c r="I44" s="10">
        <v>30</v>
      </c>
      <c r="J44" s="58" t="s">
        <v>322</v>
      </c>
      <c r="K44" s="48" t="s">
        <v>108</v>
      </c>
      <c r="L44" s="10">
        <v>24</v>
      </c>
      <c r="M44" s="51"/>
    </row>
    <row r="45" spans="9:13" x14ac:dyDescent="0.35">
      <c r="I45" s="10">
        <v>31</v>
      </c>
      <c r="J45" s="58" t="s">
        <v>323</v>
      </c>
      <c r="K45" s="58" t="s">
        <v>108</v>
      </c>
      <c r="L45" s="10">
        <v>24</v>
      </c>
      <c r="M45" s="54"/>
    </row>
    <row r="46" spans="9:13" x14ac:dyDescent="0.35">
      <c r="I46" s="10">
        <v>32</v>
      </c>
      <c r="J46" s="58" t="s">
        <v>324</v>
      </c>
      <c r="K46" s="48" t="s">
        <v>108</v>
      </c>
      <c r="L46" s="10">
        <v>24</v>
      </c>
      <c r="M46" s="51"/>
    </row>
    <row r="47" spans="9:13" x14ac:dyDescent="0.35">
      <c r="I47" s="10">
        <v>33</v>
      </c>
      <c r="J47" s="58" t="s">
        <v>377</v>
      </c>
      <c r="K47" s="48" t="s">
        <v>108</v>
      </c>
      <c r="L47" s="10">
        <v>24</v>
      </c>
      <c r="M47" s="51"/>
    </row>
    <row r="48" spans="9:13" x14ac:dyDescent="0.35">
      <c r="I48" s="10">
        <v>34</v>
      </c>
      <c r="J48" s="58" t="s">
        <v>378</v>
      </c>
      <c r="K48" s="48" t="s">
        <v>108</v>
      </c>
      <c r="L48" s="10">
        <v>24</v>
      </c>
      <c r="M48" s="51"/>
    </row>
    <row r="49" spans="9:12" x14ac:dyDescent="0.35">
      <c r="I49" s="10">
        <v>35</v>
      </c>
      <c r="J49" s="61" t="s">
        <v>335</v>
      </c>
      <c r="K49" s="61" t="s">
        <v>107</v>
      </c>
      <c r="L49" s="10">
        <v>0</v>
      </c>
    </row>
    <row r="50" spans="9:12" x14ac:dyDescent="0.35">
      <c r="I50" s="10">
        <v>36</v>
      </c>
      <c r="J50" s="58" t="s">
        <v>325</v>
      </c>
      <c r="K50" s="58" t="s">
        <v>108</v>
      </c>
      <c r="L50" s="10">
        <v>35</v>
      </c>
    </row>
    <row r="51" spans="9:12" x14ac:dyDescent="0.35">
      <c r="I51" s="10">
        <v>37</v>
      </c>
      <c r="J51" s="58" t="s">
        <v>326</v>
      </c>
      <c r="K51" s="58" t="s">
        <v>108</v>
      </c>
      <c r="L51" s="10">
        <v>35</v>
      </c>
    </row>
    <row r="52" spans="9:12" x14ac:dyDescent="0.35">
      <c r="I52" s="10">
        <v>38</v>
      </c>
      <c r="J52" s="58" t="s">
        <v>329</v>
      </c>
      <c r="K52" s="58" t="s">
        <v>108</v>
      </c>
      <c r="L52" s="10">
        <v>35</v>
      </c>
    </row>
  </sheetData>
  <mergeCells count="2">
    <mergeCell ref="A12:D12"/>
    <mergeCell ref="I12:M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9B0A-2118-4A0D-851C-746F1CA86E2E}">
  <sheetPr>
    <tabColor theme="7" tint="0.59999389629810485"/>
  </sheetPr>
  <dimension ref="A1:E40"/>
  <sheetViews>
    <sheetView topLeftCell="A7" workbookViewId="0">
      <selection activeCell="A2" sqref="A2:E40"/>
    </sheetView>
  </sheetViews>
  <sheetFormatPr defaultRowHeight="14.5" x14ac:dyDescent="0.35"/>
  <cols>
    <col min="1" max="1" width="11.54296875" bestFit="1" customWidth="1"/>
    <col min="2" max="2" width="14.81640625" bestFit="1" customWidth="1"/>
    <col min="3" max="3" width="18.08984375" bestFit="1" customWidth="1"/>
    <col min="4" max="4" width="10.6328125" bestFit="1" customWidth="1"/>
    <col min="5" max="5" width="10.08984375" bestFit="1" customWidth="1"/>
  </cols>
  <sheetData>
    <row r="1" spans="1:5" x14ac:dyDescent="0.35">
      <c r="A1" s="1" t="s">
        <v>0</v>
      </c>
      <c r="B1" s="1" t="s">
        <v>1</v>
      </c>
      <c r="C1" s="1" t="s">
        <v>2</v>
      </c>
      <c r="D1" s="1" t="s">
        <v>3</v>
      </c>
      <c r="E1" s="1" t="s">
        <v>4</v>
      </c>
    </row>
    <row r="2" spans="1:5" x14ac:dyDescent="0.35">
      <c r="A2" s="60">
        <v>0</v>
      </c>
      <c r="B2" t="s">
        <v>332</v>
      </c>
      <c r="C2" s="61" t="s">
        <v>379</v>
      </c>
      <c r="D2" s="60"/>
    </row>
    <row r="3" spans="1:5" x14ac:dyDescent="0.35">
      <c r="A3" s="60">
        <v>1</v>
      </c>
      <c r="B3" s="61" t="s">
        <v>336</v>
      </c>
      <c r="C3" s="61" t="s">
        <v>107</v>
      </c>
      <c r="D3" s="60">
        <v>0</v>
      </c>
      <c r="E3" s="61"/>
    </row>
    <row r="4" spans="1:5" x14ac:dyDescent="0.35">
      <c r="A4" s="60">
        <v>2</v>
      </c>
      <c r="B4" s="58" t="s">
        <v>341</v>
      </c>
      <c r="C4" s="58" t="s">
        <v>108</v>
      </c>
      <c r="D4" s="60">
        <v>1</v>
      </c>
      <c r="E4" s="58"/>
    </row>
    <row r="5" spans="1:5" x14ac:dyDescent="0.35">
      <c r="A5" s="60">
        <v>3</v>
      </c>
      <c r="B5" s="58" t="s">
        <v>376</v>
      </c>
      <c r="C5" s="58" t="s">
        <v>108</v>
      </c>
      <c r="D5" s="60">
        <v>1</v>
      </c>
      <c r="E5" s="58"/>
    </row>
    <row r="6" spans="1:5" x14ac:dyDescent="0.35">
      <c r="A6" s="60">
        <v>4</v>
      </c>
      <c r="B6" s="58" t="s">
        <v>340</v>
      </c>
      <c r="C6" s="58" t="s">
        <v>108</v>
      </c>
      <c r="D6" s="60">
        <v>1</v>
      </c>
      <c r="E6" s="58"/>
    </row>
    <row r="7" spans="1:5" x14ac:dyDescent="0.35">
      <c r="A7" s="60">
        <v>5</v>
      </c>
      <c r="B7" s="59" t="s">
        <v>255</v>
      </c>
      <c r="C7" s="59" t="s">
        <v>353</v>
      </c>
      <c r="D7" s="60">
        <v>4</v>
      </c>
      <c r="E7" s="59"/>
    </row>
    <row r="8" spans="1:5" x14ac:dyDescent="0.35">
      <c r="A8" s="60">
        <v>6</v>
      </c>
      <c r="B8" s="59" t="s">
        <v>136</v>
      </c>
      <c r="C8" s="59" t="s">
        <v>353</v>
      </c>
      <c r="D8" s="60">
        <v>4</v>
      </c>
      <c r="E8" s="59"/>
    </row>
    <row r="9" spans="1:5" x14ac:dyDescent="0.35">
      <c r="A9" s="60">
        <v>7</v>
      </c>
      <c r="B9" s="59" t="s">
        <v>375</v>
      </c>
      <c r="C9" s="59" t="s">
        <v>353</v>
      </c>
      <c r="D9" s="60">
        <v>4</v>
      </c>
      <c r="E9" s="58"/>
    </row>
    <row r="10" spans="1:5" x14ac:dyDescent="0.35">
      <c r="A10" s="60">
        <v>8</v>
      </c>
      <c r="B10" s="58" t="s">
        <v>374</v>
      </c>
      <c r="C10" s="58" t="s">
        <v>108</v>
      </c>
      <c r="D10" s="60">
        <v>1</v>
      </c>
      <c r="E10" s="59"/>
    </row>
    <row r="11" spans="1:5" x14ac:dyDescent="0.35">
      <c r="A11" s="60">
        <v>9</v>
      </c>
      <c r="B11" s="59" t="s">
        <v>344</v>
      </c>
      <c r="C11" s="59" t="s">
        <v>353</v>
      </c>
      <c r="D11" s="60">
        <v>8</v>
      </c>
      <c r="E11" s="59"/>
    </row>
    <row r="12" spans="1:5" x14ac:dyDescent="0.35">
      <c r="A12" s="60">
        <v>10</v>
      </c>
      <c r="B12" s="59" t="s">
        <v>370</v>
      </c>
      <c r="C12" s="59" t="s">
        <v>353</v>
      </c>
      <c r="D12" s="60">
        <v>8</v>
      </c>
      <c r="E12" s="59"/>
    </row>
    <row r="13" spans="1:5" x14ac:dyDescent="0.35">
      <c r="A13" s="60">
        <v>11</v>
      </c>
      <c r="B13" s="59" t="s">
        <v>345</v>
      </c>
      <c r="C13" s="59" t="s">
        <v>353</v>
      </c>
      <c r="D13" s="60">
        <v>8</v>
      </c>
      <c r="E13" s="59"/>
    </row>
    <row r="14" spans="1:5" x14ac:dyDescent="0.35">
      <c r="A14" s="60">
        <v>12</v>
      </c>
      <c r="B14" s="59" t="s">
        <v>371</v>
      </c>
      <c r="C14" s="59" t="s">
        <v>353</v>
      </c>
      <c r="D14" s="60">
        <v>8</v>
      </c>
      <c r="E14" s="59"/>
    </row>
    <row r="15" spans="1:5" x14ac:dyDescent="0.35">
      <c r="A15" s="60">
        <v>13</v>
      </c>
      <c r="B15" s="59" t="s">
        <v>346</v>
      </c>
      <c r="C15" s="59" t="s">
        <v>353</v>
      </c>
      <c r="D15" s="60">
        <v>8</v>
      </c>
      <c r="E15" s="59"/>
    </row>
    <row r="16" spans="1:5" x14ac:dyDescent="0.35">
      <c r="A16" s="60">
        <v>14</v>
      </c>
      <c r="B16" s="59" t="s">
        <v>347</v>
      </c>
      <c r="C16" s="59" t="s">
        <v>353</v>
      </c>
      <c r="D16" s="60">
        <v>8</v>
      </c>
      <c r="E16" s="59"/>
    </row>
    <row r="17" spans="1:5" x14ac:dyDescent="0.35">
      <c r="A17" s="60">
        <v>15</v>
      </c>
      <c r="B17" s="59" t="s">
        <v>277</v>
      </c>
      <c r="C17" s="59" t="s">
        <v>353</v>
      </c>
      <c r="D17" s="60">
        <v>8</v>
      </c>
      <c r="E17" s="59"/>
    </row>
    <row r="18" spans="1:5" x14ac:dyDescent="0.35">
      <c r="A18" s="60">
        <v>16</v>
      </c>
      <c r="B18" s="59" t="s">
        <v>372</v>
      </c>
      <c r="C18" s="59" t="s">
        <v>353</v>
      </c>
      <c r="D18" s="60">
        <v>8</v>
      </c>
      <c r="E18" s="61"/>
    </row>
    <row r="19" spans="1:5" x14ac:dyDescent="0.35">
      <c r="A19" s="60">
        <v>17</v>
      </c>
      <c r="B19" s="59" t="s">
        <v>373</v>
      </c>
      <c r="C19" s="59" t="s">
        <v>353</v>
      </c>
      <c r="D19" s="60">
        <v>8</v>
      </c>
      <c r="E19" s="58"/>
    </row>
    <row r="20" spans="1:5" x14ac:dyDescent="0.35">
      <c r="A20" s="60">
        <v>18</v>
      </c>
      <c r="B20" s="59" t="s">
        <v>349</v>
      </c>
      <c r="C20" s="59" t="s">
        <v>353</v>
      </c>
      <c r="D20" s="60">
        <v>8</v>
      </c>
      <c r="E20" s="58"/>
    </row>
    <row r="21" spans="1:5" x14ac:dyDescent="0.35">
      <c r="A21" s="60">
        <v>19</v>
      </c>
      <c r="B21" s="59" t="s">
        <v>350</v>
      </c>
      <c r="C21" s="59" t="s">
        <v>353</v>
      </c>
      <c r="D21" s="60">
        <v>8</v>
      </c>
      <c r="E21" s="58"/>
    </row>
    <row r="22" spans="1:5" x14ac:dyDescent="0.35">
      <c r="A22" s="60">
        <v>20</v>
      </c>
      <c r="B22" s="61" t="s">
        <v>333</v>
      </c>
      <c r="C22" s="61" t="s">
        <v>107</v>
      </c>
      <c r="D22" s="60">
        <v>0</v>
      </c>
      <c r="E22" s="61"/>
    </row>
    <row r="23" spans="1:5" x14ac:dyDescent="0.35">
      <c r="A23" s="60">
        <v>21</v>
      </c>
      <c r="B23" s="58" t="s">
        <v>337</v>
      </c>
      <c r="C23" s="58" t="s">
        <v>108</v>
      </c>
      <c r="D23" s="60">
        <v>20</v>
      </c>
      <c r="E23" s="58"/>
    </row>
    <row r="24" spans="1:5" x14ac:dyDescent="0.35">
      <c r="A24" s="60">
        <v>22</v>
      </c>
      <c r="B24" s="58" t="s">
        <v>338</v>
      </c>
      <c r="C24" s="58" t="s">
        <v>108</v>
      </c>
      <c r="D24" s="60">
        <v>20</v>
      </c>
      <c r="E24" s="58"/>
    </row>
    <row r="25" spans="1:5" x14ac:dyDescent="0.35">
      <c r="A25" s="60">
        <v>23</v>
      </c>
      <c r="B25" s="58" t="s">
        <v>339</v>
      </c>
      <c r="C25" s="58" t="s">
        <v>108</v>
      </c>
      <c r="D25" s="60">
        <v>20</v>
      </c>
      <c r="E25" s="58"/>
    </row>
    <row r="26" spans="1:5" x14ac:dyDescent="0.35">
      <c r="A26" s="60">
        <v>24</v>
      </c>
      <c r="B26" s="61" t="s">
        <v>334</v>
      </c>
      <c r="C26" s="61" t="s">
        <v>107</v>
      </c>
      <c r="D26" s="60">
        <v>0</v>
      </c>
      <c r="E26" s="58"/>
    </row>
    <row r="27" spans="1:5" x14ac:dyDescent="0.35">
      <c r="A27" s="60">
        <v>25</v>
      </c>
      <c r="B27" s="58" t="s">
        <v>317</v>
      </c>
      <c r="C27" s="58" t="s">
        <v>108</v>
      </c>
      <c r="D27" s="60">
        <v>24</v>
      </c>
      <c r="E27" s="58"/>
    </row>
    <row r="28" spans="1:5" x14ac:dyDescent="0.35">
      <c r="A28" s="60">
        <v>26</v>
      </c>
      <c r="B28" s="58" t="s">
        <v>318</v>
      </c>
      <c r="C28" s="58" t="s">
        <v>108</v>
      </c>
      <c r="D28" s="60">
        <v>24</v>
      </c>
      <c r="E28" s="58"/>
    </row>
    <row r="29" spans="1:5" x14ac:dyDescent="0.35">
      <c r="A29" s="60">
        <v>27</v>
      </c>
      <c r="B29" s="58" t="s">
        <v>319</v>
      </c>
      <c r="C29" s="58" t="s">
        <v>108</v>
      </c>
      <c r="D29" s="60">
        <v>24</v>
      </c>
      <c r="E29" s="58"/>
    </row>
    <row r="30" spans="1:5" x14ac:dyDescent="0.35">
      <c r="A30" s="60">
        <v>28</v>
      </c>
      <c r="B30" s="58" t="s">
        <v>320</v>
      </c>
      <c r="C30" s="58" t="s">
        <v>108</v>
      </c>
      <c r="D30" s="60">
        <v>24</v>
      </c>
      <c r="E30" s="58"/>
    </row>
    <row r="31" spans="1:5" x14ac:dyDescent="0.35">
      <c r="A31" s="60">
        <v>29</v>
      </c>
      <c r="B31" s="58" t="s">
        <v>321</v>
      </c>
      <c r="C31" s="58" t="s">
        <v>108</v>
      </c>
      <c r="D31" s="60">
        <v>24</v>
      </c>
      <c r="E31" s="58"/>
    </row>
    <row r="32" spans="1:5" x14ac:dyDescent="0.35">
      <c r="A32" s="60">
        <v>30</v>
      </c>
      <c r="B32" s="58" t="s">
        <v>322</v>
      </c>
      <c r="C32" s="58" t="s">
        <v>108</v>
      </c>
      <c r="D32" s="60">
        <v>24</v>
      </c>
      <c r="E32" s="58"/>
    </row>
    <row r="33" spans="1:5" x14ac:dyDescent="0.35">
      <c r="A33" s="60">
        <v>31</v>
      </c>
      <c r="B33" s="58" t="s">
        <v>323</v>
      </c>
      <c r="C33" s="58" t="s">
        <v>108</v>
      </c>
      <c r="D33" s="60">
        <v>24</v>
      </c>
      <c r="E33" s="61"/>
    </row>
    <row r="34" spans="1:5" x14ac:dyDescent="0.35">
      <c r="A34" s="60">
        <v>32</v>
      </c>
      <c r="B34" s="58" t="s">
        <v>324</v>
      </c>
      <c r="C34" s="58" t="s">
        <v>108</v>
      </c>
      <c r="D34" s="60">
        <v>24</v>
      </c>
      <c r="E34" s="58"/>
    </row>
    <row r="35" spans="1:5" x14ac:dyDescent="0.35">
      <c r="A35" s="60">
        <v>33</v>
      </c>
      <c r="B35" s="58" t="s">
        <v>377</v>
      </c>
      <c r="C35" s="58" t="s">
        <v>108</v>
      </c>
      <c r="D35" s="60">
        <v>24</v>
      </c>
      <c r="E35" s="58"/>
    </row>
    <row r="36" spans="1:5" x14ac:dyDescent="0.35">
      <c r="A36" s="60">
        <v>34</v>
      </c>
      <c r="B36" s="58" t="s">
        <v>378</v>
      </c>
      <c r="C36" s="58" t="s">
        <v>108</v>
      </c>
      <c r="D36" s="60">
        <v>24</v>
      </c>
      <c r="E36" s="58"/>
    </row>
    <row r="37" spans="1:5" x14ac:dyDescent="0.35">
      <c r="A37" s="60">
        <v>35</v>
      </c>
      <c r="B37" s="61" t="s">
        <v>335</v>
      </c>
      <c r="C37" s="61" t="s">
        <v>107</v>
      </c>
      <c r="D37" s="60">
        <v>0</v>
      </c>
    </row>
    <row r="38" spans="1:5" x14ac:dyDescent="0.35">
      <c r="A38" s="60">
        <v>36</v>
      </c>
      <c r="B38" s="58" t="s">
        <v>325</v>
      </c>
      <c r="C38" s="58" t="s">
        <v>108</v>
      </c>
      <c r="D38" s="60">
        <v>35</v>
      </c>
    </row>
    <row r="39" spans="1:5" x14ac:dyDescent="0.35">
      <c r="A39" s="60">
        <v>37</v>
      </c>
      <c r="B39" s="58" t="s">
        <v>326</v>
      </c>
      <c r="C39" s="58" t="s">
        <v>108</v>
      </c>
      <c r="D39" s="60">
        <v>35</v>
      </c>
    </row>
    <row r="40" spans="1:5" x14ac:dyDescent="0.35">
      <c r="A40" s="60">
        <v>38</v>
      </c>
      <c r="B40" s="58" t="s">
        <v>329</v>
      </c>
      <c r="C40" s="58" t="s">
        <v>108</v>
      </c>
      <c r="D40" s="60">
        <v>35</v>
      </c>
    </row>
  </sheetData>
  <dataValidations count="6">
    <dataValidation type="list" allowBlank="1" showInputMessage="1" sqref="E2:E40" xr:uid="{50665A74-5B0F-4C2A-BE77-2A1BD9E1125F}">
      <formula1>"Executive, Manager, Position, Assistant, Staff, Consultant, Vacancy"</formula1>
    </dataValidation>
    <dataValidation allowBlank="1" showInputMessage="1" showErrorMessage="1" promptTitle="Employee ID" prompt="Enter a unique ID for each employee." sqref="A1" xr:uid="{403CB4EA-E324-47CF-9693-10319CB53267}"/>
    <dataValidation allowBlank="1" showInputMessage="1" showErrorMessage="1" promptTitle="Name" prompt="Enter the employee name to display in the shape." sqref="B1" xr:uid="{F049AA6A-EA7D-48DA-AB48-05EB58CEF618}"/>
    <dataValidation allowBlank="1" showInputMessage="1" showErrorMessage="1" promptTitle="Title" prompt="Employee title/ role will be displayed on shape." sqref="C1" xr:uid="{4A4F9004-95B6-4E4E-9AE0-40597C042F0C}"/>
    <dataValidation allowBlank="1" showInputMessage="1" showErrorMessage="1" promptTitle="Manager ID" prompt="Enter the Employee ID of the manager. This ID must be present in the Employee ID column." sqref="D1" xr:uid="{021E72C3-C4D3-45EA-9241-106BDB2DDD2E}"/>
    <dataValidation allowBlank="1" showInputMessage="1" showErrorMessage="1" promptTitle="Role Type" prompt="Choose the role that best represents the employee. This changes the color on the shape." sqref="E1" xr:uid="{2B305324-C8AD-44A0-947D-F44C29D24FD5}"/>
  </dataValidation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6F91-B1C2-4A99-9192-84F70C2E9CDD}">
  <sheetPr>
    <tabColor theme="7" tint="0.59999389629810485"/>
  </sheetPr>
  <dimension ref="A1:E36"/>
  <sheetViews>
    <sheetView workbookViewId="0">
      <selection activeCell="G7" sqref="G7"/>
    </sheetView>
  </sheetViews>
  <sheetFormatPr defaultRowHeight="14.5" x14ac:dyDescent="0.35"/>
  <cols>
    <col min="1" max="1" width="11.54296875" bestFit="1" customWidth="1"/>
    <col min="2" max="2" width="14.81640625" bestFit="1" customWidth="1"/>
    <col min="3" max="3" width="18.08984375" bestFit="1" customWidth="1"/>
    <col min="4" max="4" width="10.6328125" bestFit="1" customWidth="1"/>
    <col min="5" max="5" width="10.08984375" bestFit="1" customWidth="1"/>
  </cols>
  <sheetData>
    <row r="1" spans="1:5" x14ac:dyDescent="0.35">
      <c r="A1" s="1" t="s">
        <v>0</v>
      </c>
      <c r="B1" s="1" t="s">
        <v>1</v>
      </c>
      <c r="C1" s="1" t="s">
        <v>2</v>
      </c>
      <c r="D1" s="1" t="s">
        <v>3</v>
      </c>
      <c r="E1" s="1" t="s">
        <v>4</v>
      </c>
    </row>
    <row r="2" spans="1:5" x14ac:dyDescent="0.35">
      <c r="A2" s="53">
        <v>0</v>
      </c>
      <c r="B2" t="s">
        <v>332</v>
      </c>
      <c r="C2" s="54" t="s">
        <v>352</v>
      </c>
      <c r="D2" s="53"/>
    </row>
    <row r="3" spans="1:5" x14ac:dyDescent="0.35">
      <c r="A3" s="53">
        <v>1</v>
      </c>
      <c r="B3" s="54" t="s">
        <v>336</v>
      </c>
      <c r="C3" s="54" t="s">
        <v>107</v>
      </c>
      <c r="D3" s="53">
        <v>0</v>
      </c>
      <c r="E3" s="54"/>
    </row>
    <row r="4" spans="1:5" x14ac:dyDescent="0.35">
      <c r="A4" s="53">
        <v>2</v>
      </c>
      <c r="B4" s="51" t="s">
        <v>341</v>
      </c>
      <c r="C4" s="51" t="s">
        <v>108</v>
      </c>
      <c r="D4" s="53">
        <v>1</v>
      </c>
      <c r="E4" s="51"/>
    </row>
    <row r="5" spans="1:5" x14ac:dyDescent="0.35">
      <c r="A5" s="53">
        <v>3</v>
      </c>
      <c r="B5" s="51" t="s">
        <v>342</v>
      </c>
      <c r="C5" s="51" t="s">
        <v>108</v>
      </c>
      <c r="D5" s="53">
        <v>1</v>
      </c>
      <c r="E5" s="51"/>
    </row>
    <row r="6" spans="1:5" x14ac:dyDescent="0.35">
      <c r="A6" s="53">
        <v>4</v>
      </c>
      <c r="B6" s="51" t="s">
        <v>340</v>
      </c>
      <c r="C6" s="51" t="s">
        <v>108</v>
      </c>
      <c r="D6" s="53">
        <v>1</v>
      </c>
      <c r="E6" s="51"/>
    </row>
    <row r="7" spans="1:5" x14ac:dyDescent="0.35">
      <c r="A7" s="53">
        <v>5</v>
      </c>
      <c r="B7" s="52" t="s">
        <v>255</v>
      </c>
      <c r="C7" s="52" t="s">
        <v>353</v>
      </c>
      <c r="D7" s="53">
        <v>4</v>
      </c>
      <c r="E7" s="52"/>
    </row>
    <row r="8" spans="1:5" x14ac:dyDescent="0.35">
      <c r="A8" s="53">
        <v>6</v>
      </c>
      <c r="B8" s="52" t="s">
        <v>136</v>
      </c>
      <c r="C8" s="52" t="s">
        <v>353</v>
      </c>
      <c r="D8" s="53">
        <v>4</v>
      </c>
      <c r="E8" s="52"/>
    </row>
    <row r="9" spans="1:5" x14ac:dyDescent="0.35">
      <c r="A9" s="53">
        <v>7</v>
      </c>
      <c r="B9" s="51" t="s">
        <v>336</v>
      </c>
      <c r="C9" s="51" t="s">
        <v>108</v>
      </c>
      <c r="D9" s="53">
        <v>1</v>
      </c>
      <c r="E9" s="51"/>
    </row>
    <row r="10" spans="1:5" x14ac:dyDescent="0.35">
      <c r="A10" s="53">
        <v>8</v>
      </c>
      <c r="B10" s="52" t="s">
        <v>343</v>
      </c>
      <c r="C10" s="52" t="s">
        <v>353</v>
      </c>
      <c r="D10" s="53">
        <v>7</v>
      </c>
      <c r="E10" s="52"/>
    </row>
    <row r="11" spans="1:5" x14ac:dyDescent="0.35">
      <c r="A11" s="53">
        <v>9</v>
      </c>
      <c r="B11" s="52" t="s">
        <v>344</v>
      </c>
      <c r="C11" s="52" t="s">
        <v>353</v>
      </c>
      <c r="D11" s="53">
        <v>7</v>
      </c>
      <c r="E11" s="52"/>
    </row>
    <row r="12" spans="1:5" x14ac:dyDescent="0.35">
      <c r="A12" s="53">
        <v>10</v>
      </c>
      <c r="B12" s="52" t="s">
        <v>345</v>
      </c>
      <c r="C12" s="52" t="s">
        <v>353</v>
      </c>
      <c r="D12" s="53">
        <v>7</v>
      </c>
      <c r="E12" s="52"/>
    </row>
    <row r="13" spans="1:5" x14ac:dyDescent="0.35">
      <c r="A13" s="53">
        <v>11</v>
      </c>
      <c r="B13" s="52" t="s">
        <v>346</v>
      </c>
      <c r="C13" s="52" t="s">
        <v>353</v>
      </c>
      <c r="D13" s="53">
        <v>7</v>
      </c>
      <c r="E13" s="52"/>
    </row>
    <row r="14" spans="1:5" x14ac:dyDescent="0.35">
      <c r="A14" s="53">
        <v>12</v>
      </c>
      <c r="B14" s="52" t="s">
        <v>347</v>
      </c>
      <c r="C14" s="52" t="s">
        <v>353</v>
      </c>
      <c r="D14" s="53">
        <v>7</v>
      </c>
      <c r="E14" s="52"/>
    </row>
    <row r="15" spans="1:5" x14ac:dyDescent="0.35">
      <c r="A15" s="53">
        <v>13</v>
      </c>
      <c r="B15" s="52" t="s">
        <v>348</v>
      </c>
      <c r="C15" s="52" t="s">
        <v>353</v>
      </c>
      <c r="D15" s="53">
        <v>7</v>
      </c>
      <c r="E15" s="52"/>
    </row>
    <row r="16" spans="1:5" x14ac:dyDescent="0.35">
      <c r="A16" s="53">
        <v>14</v>
      </c>
      <c r="B16" s="52" t="s">
        <v>349</v>
      </c>
      <c r="C16" s="52" t="s">
        <v>353</v>
      </c>
      <c r="D16" s="53">
        <v>7</v>
      </c>
      <c r="E16" s="52"/>
    </row>
    <row r="17" spans="1:5" x14ac:dyDescent="0.35">
      <c r="A17" s="53">
        <v>15</v>
      </c>
      <c r="B17" s="52" t="s">
        <v>350</v>
      </c>
      <c r="C17" s="52" t="s">
        <v>353</v>
      </c>
      <c r="D17" s="53">
        <v>7</v>
      </c>
      <c r="E17" s="52"/>
    </row>
    <row r="18" spans="1:5" x14ac:dyDescent="0.35">
      <c r="A18" s="53">
        <v>16</v>
      </c>
      <c r="B18" s="54" t="s">
        <v>333</v>
      </c>
      <c r="C18" s="54" t="s">
        <v>107</v>
      </c>
      <c r="D18" s="53">
        <v>0</v>
      </c>
      <c r="E18" s="54"/>
    </row>
    <row r="19" spans="1:5" x14ac:dyDescent="0.35">
      <c r="A19" s="53">
        <v>17</v>
      </c>
      <c r="B19" s="51" t="s">
        <v>337</v>
      </c>
      <c r="C19" s="51" t="s">
        <v>108</v>
      </c>
      <c r="D19" s="53">
        <v>16</v>
      </c>
      <c r="E19" s="51"/>
    </row>
    <row r="20" spans="1:5" x14ac:dyDescent="0.35">
      <c r="A20" s="53">
        <v>18</v>
      </c>
      <c r="B20" s="51" t="s">
        <v>338</v>
      </c>
      <c r="C20" s="51" t="s">
        <v>108</v>
      </c>
      <c r="D20" s="53">
        <v>16</v>
      </c>
      <c r="E20" s="51"/>
    </row>
    <row r="21" spans="1:5" x14ac:dyDescent="0.35">
      <c r="A21" s="53">
        <v>19</v>
      </c>
      <c r="B21" s="51" t="s">
        <v>339</v>
      </c>
      <c r="C21" s="51" t="s">
        <v>108</v>
      </c>
      <c r="D21" s="53">
        <v>16</v>
      </c>
      <c r="E21" s="51"/>
    </row>
    <row r="22" spans="1:5" x14ac:dyDescent="0.35">
      <c r="A22" s="53">
        <v>20</v>
      </c>
      <c r="B22" s="54" t="s">
        <v>334</v>
      </c>
      <c r="C22" s="54" t="s">
        <v>107</v>
      </c>
      <c r="D22" s="53">
        <v>0</v>
      </c>
      <c r="E22" s="54"/>
    </row>
    <row r="23" spans="1:5" x14ac:dyDescent="0.35">
      <c r="A23" s="53">
        <v>21</v>
      </c>
      <c r="B23" s="51" t="s">
        <v>317</v>
      </c>
      <c r="C23" s="51" t="s">
        <v>108</v>
      </c>
      <c r="D23" s="53">
        <v>20</v>
      </c>
      <c r="E23" s="51"/>
    </row>
    <row r="24" spans="1:5" x14ac:dyDescent="0.35">
      <c r="A24" s="53">
        <v>22</v>
      </c>
      <c r="B24" s="51" t="s">
        <v>318</v>
      </c>
      <c r="C24" s="51" t="s">
        <v>108</v>
      </c>
      <c r="D24" s="53">
        <v>20</v>
      </c>
      <c r="E24" s="51"/>
    </row>
    <row r="25" spans="1:5" x14ac:dyDescent="0.35">
      <c r="A25" s="53">
        <v>23</v>
      </c>
      <c r="B25" s="51" t="s">
        <v>319</v>
      </c>
      <c r="C25" s="51" t="s">
        <v>108</v>
      </c>
      <c r="D25" s="53">
        <v>20</v>
      </c>
      <c r="E25" s="51"/>
    </row>
    <row r="26" spans="1:5" x14ac:dyDescent="0.35">
      <c r="A26" s="53">
        <v>24</v>
      </c>
      <c r="B26" s="51" t="s">
        <v>320</v>
      </c>
      <c r="C26" s="51" t="s">
        <v>108</v>
      </c>
      <c r="D26" s="53">
        <v>20</v>
      </c>
      <c r="E26" s="51"/>
    </row>
    <row r="27" spans="1:5" x14ac:dyDescent="0.35">
      <c r="A27" s="53">
        <v>25</v>
      </c>
      <c r="B27" s="51" t="s">
        <v>321</v>
      </c>
      <c r="C27" s="51" t="s">
        <v>108</v>
      </c>
      <c r="D27" s="53">
        <v>20</v>
      </c>
      <c r="E27" s="51"/>
    </row>
    <row r="28" spans="1:5" x14ac:dyDescent="0.35">
      <c r="A28" s="53">
        <v>26</v>
      </c>
      <c r="B28" s="51" t="s">
        <v>322</v>
      </c>
      <c r="C28" s="51" t="s">
        <v>108</v>
      </c>
      <c r="D28" s="53">
        <v>20</v>
      </c>
      <c r="E28" s="51"/>
    </row>
    <row r="29" spans="1:5" x14ac:dyDescent="0.35">
      <c r="A29" s="53">
        <v>27</v>
      </c>
      <c r="B29" s="51" t="s">
        <v>323</v>
      </c>
      <c r="C29" s="51" t="s">
        <v>108</v>
      </c>
      <c r="D29" s="53">
        <v>20</v>
      </c>
      <c r="E29" s="51"/>
    </row>
    <row r="30" spans="1:5" x14ac:dyDescent="0.35">
      <c r="A30" s="53">
        <v>28</v>
      </c>
      <c r="B30" s="51" t="s">
        <v>324</v>
      </c>
      <c r="C30" s="51" t="s">
        <v>108</v>
      </c>
      <c r="D30" s="53">
        <v>20</v>
      </c>
      <c r="E30" s="51"/>
    </row>
    <row r="31" spans="1:5" x14ac:dyDescent="0.35">
      <c r="A31" s="53">
        <v>29</v>
      </c>
      <c r="B31" s="51" t="s">
        <v>327</v>
      </c>
      <c r="C31" s="51" t="s">
        <v>108</v>
      </c>
      <c r="D31" s="53">
        <v>20</v>
      </c>
      <c r="E31" s="51"/>
    </row>
    <row r="32" spans="1:5" x14ac:dyDescent="0.35">
      <c r="A32" s="53">
        <v>30</v>
      </c>
      <c r="B32" s="51" t="s">
        <v>328</v>
      </c>
      <c r="C32" s="51" t="s">
        <v>108</v>
      </c>
      <c r="D32" s="53">
        <v>20</v>
      </c>
      <c r="E32" s="51"/>
    </row>
    <row r="33" spans="1:5" x14ac:dyDescent="0.35">
      <c r="A33" s="53">
        <v>31</v>
      </c>
      <c r="B33" s="54" t="s">
        <v>335</v>
      </c>
      <c r="C33" s="54" t="s">
        <v>107</v>
      </c>
      <c r="D33" s="53">
        <v>0</v>
      </c>
      <c r="E33" s="54"/>
    </row>
    <row r="34" spans="1:5" x14ac:dyDescent="0.35">
      <c r="A34" s="53">
        <v>32</v>
      </c>
      <c r="B34" s="51" t="s">
        <v>325</v>
      </c>
      <c r="C34" s="51" t="s">
        <v>108</v>
      </c>
      <c r="D34" s="53">
        <v>31</v>
      </c>
      <c r="E34" s="51"/>
    </row>
    <row r="35" spans="1:5" x14ac:dyDescent="0.35">
      <c r="A35" s="53">
        <v>33</v>
      </c>
      <c r="B35" s="51" t="s">
        <v>326</v>
      </c>
      <c r="C35" s="51" t="s">
        <v>108</v>
      </c>
      <c r="D35" s="53">
        <v>31</v>
      </c>
      <c r="E35" s="51"/>
    </row>
    <row r="36" spans="1:5" x14ac:dyDescent="0.35">
      <c r="A36" s="53">
        <v>34</v>
      </c>
      <c r="B36" s="51" t="s">
        <v>329</v>
      </c>
      <c r="C36" s="51" t="s">
        <v>108</v>
      </c>
      <c r="D36" s="53">
        <v>31</v>
      </c>
      <c r="E36" s="51"/>
    </row>
  </sheetData>
  <dataValidations count="6">
    <dataValidation type="list" allowBlank="1" showInputMessage="1" sqref="E2:E36" xr:uid="{1DF7226A-421C-43A2-A7B0-E903A21094E2}">
      <formula1>"Executive, Manager, Position, Assistant, Staff, Consultant, Vacancy"</formula1>
    </dataValidation>
    <dataValidation allowBlank="1" showInputMessage="1" showErrorMessage="1" promptTitle="Employee ID" prompt="Enter a unique ID for each employee." sqref="A1" xr:uid="{71C6818A-D691-48FC-9354-B2C346B005EB}"/>
    <dataValidation allowBlank="1" showInputMessage="1" showErrorMessage="1" promptTitle="Name" prompt="Enter the employee name to display in the shape." sqref="B1" xr:uid="{E70777E3-010E-4CB4-AE8E-106016F1D7B7}"/>
    <dataValidation allowBlank="1" showInputMessage="1" showErrorMessage="1" promptTitle="Title" prompt="Employee title/ role will be displayed on shape." sqref="C1" xr:uid="{2A7597A7-1FB2-467D-8314-7E951408C987}"/>
    <dataValidation allowBlank="1" showInputMessage="1" showErrorMessage="1" promptTitle="Manager ID" prompt="Enter the Employee ID of the manager. This ID must be present in the Employee ID column." sqref="D1" xr:uid="{8AFCF508-33F4-4233-A03D-777478756AC1}"/>
    <dataValidation allowBlank="1" showInputMessage="1" showErrorMessage="1" promptTitle="Role Type" prompt="Choose the role that best represents the employee. This changes the color on the shape." sqref="E1" xr:uid="{952F6E8E-15F6-4719-9D19-483DC20729CB}"/>
  </dataValidation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43B87-2F2F-4657-A539-5FD7A6DCA3D9}">
  <sheetPr>
    <tabColor theme="7" tint="0.59999389629810485"/>
  </sheetPr>
  <dimension ref="A1:L33"/>
  <sheetViews>
    <sheetView topLeftCell="A7" workbookViewId="0">
      <selection activeCell="A12" sqref="A12:D19"/>
    </sheetView>
  </sheetViews>
  <sheetFormatPr defaultRowHeight="14.5" x14ac:dyDescent="0.35"/>
  <cols>
    <col min="1" max="3" width="17.36328125" customWidth="1"/>
    <col min="4" max="4" width="16.08984375" customWidth="1"/>
    <col min="9" max="10" width="16.453125" customWidth="1"/>
    <col min="11" max="11" width="13.26953125" customWidth="1"/>
  </cols>
  <sheetData>
    <row r="1" spans="1:12" ht="18.5" x14ac:dyDescent="0.45">
      <c r="A1" s="26" t="s">
        <v>126</v>
      </c>
    </row>
    <row r="2" spans="1:12" x14ac:dyDescent="0.35">
      <c r="A2" t="s">
        <v>111</v>
      </c>
      <c r="B2" t="s">
        <v>127</v>
      </c>
    </row>
    <row r="3" spans="1:12" x14ac:dyDescent="0.35">
      <c r="A3" t="s">
        <v>112</v>
      </c>
      <c r="B3" t="s">
        <v>113</v>
      </c>
    </row>
    <row r="4" spans="1:12" x14ac:dyDescent="0.35">
      <c r="A4" t="s">
        <v>114</v>
      </c>
      <c r="B4" t="s">
        <v>115</v>
      </c>
    </row>
    <row r="5" spans="1:12" x14ac:dyDescent="0.35">
      <c r="A5" t="s">
        <v>116</v>
      </c>
      <c r="B5" t="s">
        <v>133</v>
      </c>
    </row>
    <row r="6" spans="1:12" x14ac:dyDescent="0.35">
      <c r="A6" t="s">
        <v>117</v>
      </c>
      <c r="B6" t="s">
        <v>134</v>
      </c>
    </row>
    <row r="7" spans="1:12" x14ac:dyDescent="0.35">
      <c r="A7" t="s">
        <v>118</v>
      </c>
      <c r="B7" t="s">
        <v>119</v>
      </c>
    </row>
    <row r="8" spans="1:12" x14ac:dyDescent="0.35">
      <c r="A8" t="s">
        <v>120</v>
      </c>
      <c r="B8" t="s">
        <v>121</v>
      </c>
    </row>
    <row r="9" spans="1:12" x14ac:dyDescent="0.35">
      <c r="A9" t="s">
        <v>122</v>
      </c>
      <c r="B9" t="s">
        <v>135</v>
      </c>
    </row>
    <row r="10" spans="1:12" x14ac:dyDescent="0.35">
      <c r="A10" t="s">
        <v>124</v>
      </c>
      <c r="B10" t="s">
        <v>125</v>
      </c>
    </row>
    <row r="11" spans="1:12" ht="15" thickBot="1" x14ac:dyDescent="0.4"/>
    <row r="12" spans="1:12" ht="15" thickBot="1" x14ac:dyDescent="0.4">
      <c r="A12" s="106" t="s">
        <v>7</v>
      </c>
      <c r="B12" s="106"/>
      <c r="C12" s="106"/>
      <c r="D12" s="106"/>
      <c r="H12" s="83" t="s">
        <v>123</v>
      </c>
      <c r="I12" s="83"/>
      <c r="J12" s="83"/>
      <c r="K12" s="83"/>
      <c r="L12" s="83"/>
    </row>
    <row r="13" spans="1:12" ht="15" thickBot="1" x14ac:dyDescent="0.4">
      <c r="A13" s="107" t="s">
        <v>337</v>
      </c>
      <c r="B13" s="107" t="s">
        <v>338</v>
      </c>
      <c r="C13" s="107" t="s">
        <v>339</v>
      </c>
      <c r="D13" s="107" t="s">
        <v>382</v>
      </c>
      <c r="H13" s="10" t="s">
        <v>105</v>
      </c>
      <c r="I13" s="10" t="s">
        <v>5</v>
      </c>
      <c r="J13" s="10" t="s">
        <v>109</v>
      </c>
      <c r="K13" s="10" t="s">
        <v>106</v>
      </c>
      <c r="L13" s="10" t="s">
        <v>110</v>
      </c>
    </row>
    <row r="14" spans="1:12" ht="15" thickBot="1" x14ac:dyDescent="0.4">
      <c r="A14" s="108" t="s">
        <v>87</v>
      </c>
      <c r="B14" s="108" t="s">
        <v>383</v>
      </c>
      <c r="C14" s="108" t="s">
        <v>386</v>
      </c>
      <c r="D14" s="108" t="s">
        <v>387</v>
      </c>
      <c r="H14" s="10">
        <v>0</v>
      </c>
      <c r="I14" s="22" t="s">
        <v>7</v>
      </c>
      <c r="J14" s="22" t="s">
        <v>22</v>
      </c>
      <c r="K14" s="10"/>
    </row>
    <row r="15" spans="1:12" ht="15" thickBot="1" x14ac:dyDescent="0.4">
      <c r="A15" s="108" t="s">
        <v>88</v>
      </c>
      <c r="B15" s="109" t="s">
        <v>93</v>
      </c>
      <c r="C15" s="108"/>
      <c r="D15" s="108" t="s">
        <v>388</v>
      </c>
      <c r="H15" s="10">
        <v>1</v>
      </c>
      <c r="I15" s="65" t="s">
        <v>337</v>
      </c>
      <c r="J15" s="22" t="s">
        <v>180</v>
      </c>
      <c r="K15" s="10">
        <v>0</v>
      </c>
    </row>
    <row r="16" spans="1:12" ht="15" thickBot="1" x14ac:dyDescent="0.4">
      <c r="A16" s="109" t="s">
        <v>90</v>
      </c>
      <c r="B16" s="109" t="s">
        <v>94</v>
      </c>
      <c r="C16" s="108"/>
      <c r="D16" s="110"/>
      <c r="H16" s="10">
        <v>2</v>
      </c>
      <c r="I16" s="62" t="s">
        <v>87</v>
      </c>
      <c r="J16" s="62" t="s">
        <v>107</v>
      </c>
      <c r="K16" s="10">
        <v>1</v>
      </c>
    </row>
    <row r="17" spans="1:11" ht="15" thickBot="1" x14ac:dyDescent="0.4">
      <c r="A17" s="109" t="s">
        <v>91</v>
      </c>
      <c r="B17" s="109" t="s">
        <v>95</v>
      </c>
      <c r="C17" s="108"/>
      <c r="D17" s="110"/>
      <c r="H17" s="10">
        <v>3</v>
      </c>
      <c r="I17" s="62" t="s">
        <v>88</v>
      </c>
      <c r="J17" s="62" t="s">
        <v>107</v>
      </c>
      <c r="K17" s="10">
        <v>1</v>
      </c>
    </row>
    <row r="18" spans="1:11" ht="15" thickBot="1" x14ac:dyDescent="0.4">
      <c r="A18" s="109" t="s">
        <v>92</v>
      </c>
      <c r="B18" s="108" t="s">
        <v>384</v>
      </c>
      <c r="C18" s="108"/>
      <c r="D18" s="110"/>
      <c r="H18" s="10">
        <v>4</v>
      </c>
      <c r="I18" s="63" t="s">
        <v>90</v>
      </c>
      <c r="J18" s="63" t="s">
        <v>108</v>
      </c>
      <c r="K18" s="10">
        <v>3</v>
      </c>
    </row>
    <row r="19" spans="1:11" ht="15" thickBot="1" x14ac:dyDescent="0.4">
      <c r="A19" s="108" t="s">
        <v>89</v>
      </c>
      <c r="B19" s="108" t="s">
        <v>385</v>
      </c>
      <c r="C19" s="108"/>
      <c r="D19" s="110"/>
      <c r="H19" s="10">
        <v>5</v>
      </c>
      <c r="I19" s="63" t="s">
        <v>91</v>
      </c>
      <c r="J19" s="63" t="s">
        <v>108</v>
      </c>
      <c r="K19" s="10">
        <v>3</v>
      </c>
    </row>
    <row r="20" spans="1:11" x14ac:dyDescent="0.35">
      <c r="H20" s="10">
        <v>6</v>
      </c>
      <c r="I20" s="63" t="s">
        <v>92</v>
      </c>
      <c r="J20" s="63" t="s">
        <v>108</v>
      </c>
      <c r="K20" s="10">
        <v>3</v>
      </c>
    </row>
    <row r="21" spans="1:11" x14ac:dyDescent="0.35">
      <c r="H21" s="10">
        <v>7</v>
      </c>
      <c r="I21" s="62" t="s">
        <v>89</v>
      </c>
      <c r="J21" s="62" t="s">
        <v>107</v>
      </c>
      <c r="K21" s="10">
        <v>1</v>
      </c>
    </row>
    <row r="22" spans="1:11" x14ac:dyDescent="0.35">
      <c r="H22" s="10">
        <v>8</v>
      </c>
      <c r="I22" s="65" t="s">
        <v>338</v>
      </c>
      <c r="J22" s="65" t="s">
        <v>180</v>
      </c>
      <c r="K22" s="10">
        <v>0</v>
      </c>
    </row>
    <row r="23" spans="1:11" x14ac:dyDescent="0.35">
      <c r="H23" s="10">
        <v>9</v>
      </c>
      <c r="I23" s="62" t="s">
        <v>383</v>
      </c>
      <c r="J23" s="62" t="s">
        <v>107</v>
      </c>
      <c r="K23" s="10">
        <v>8</v>
      </c>
    </row>
    <row r="24" spans="1:11" x14ac:dyDescent="0.35">
      <c r="H24" s="10">
        <v>10</v>
      </c>
      <c r="I24" s="63" t="s">
        <v>93</v>
      </c>
      <c r="J24" s="63" t="s">
        <v>108</v>
      </c>
      <c r="K24" s="10">
        <v>9</v>
      </c>
    </row>
    <row r="25" spans="1:11" x14ac:dyDescent="0.35">
      <c r="H25" s="10">
        <v>11</v>
      </c>
      <c r="I25" s="63" t="s">
        <v>94</v>
      </c>
      <c r="J25" s="63" t="s">
        <v>108</v>
      </c>
      <c r="K25" s="10">
        <v>9</v>
      </c>
    </row>
    <row r="26" spans="1:11" x14ac:dyDescent="0.35">
      <c r="H26" s="10">
        <v>12</v>
      </c>
      <c r="I26" s="63" t="s">
        <v>95</v>
      </c>
      <c r="J26" s="63" t="s">
        <v>108</v>
      </c>
      <c r="K26" s="10">
        <v>9</v>
      </c>
    </row>
    <row r="27" spans="1:11" x14ac:dyDescent="0.35">
      <c r="H27" s="10">
        <v>13</v>
      </c>
      <c r="I27" s="62" t="s">
        <v>384</v>
      </c>
      <c r="J27" s="62" t="s">
        <v>107</v>
      </c>
      <c r="K27" s="10">
        <v>8</v>
      </c>
    </row>
    <row r="28" spans="1:11" x14ac:dyDescent="0.35">
      <c r="H28" s="10">
        <v>14</v>
      </c>
      <c r="I28" s="62" t="s">
        <v>385</v>
      </c>
      <c r="J28" s="62" t="s">
        <v>107</v>
      </c>
      <c r="K28" s="10">
        <v>8</v>
      </c>
    </row>
    <row r="29" spans="1:11" x14ac:dyDescent="0.35">
      <c r="H29" s="10">
        <v>15</v>
      </c>
      <c r="I29" s="65" t="s">
        <v>339</v>
      </c>
      <c r="J29" s="65" t="s">
        <v>180</v>
      </c>
      <c r="K29" s="10">
        <v>0</v>
      </c>
    </row>
    <row r="30" spans="1:11" x14ac:dyDescent="0.35">
      <c r="H30" s="10">
        <v>16</v>
      </c>
      <c r="I30" s="62" t="s">
        <v>386</v>
      </c>
      <c r="J30" s="62" t="s">
        <v>107</v>
      </c>
      <c r="K30" s="10">
        <v>15</v>
      </c>
    </row>
    <row r="31" spans="1:11" x14ac:dyDescent="0.35">
      <c r="H31" s="10">
        <v>17</v>
      </c>
      <c r="I31" s="65" t="s">
        <v>382</v>
      </c>
      <c r="J31" s="65" t="s">
        <v>180</v>
      </c>
      <c r="K31" s="10">
        <v>0</v>
      </c>
    </row>
    <row r="32" spans="1:11" x14ac:dyDescent="0.35">
      <c r="H32" s="10">
        <v>18</v>
      </c>
      <c r="I32" s="62" t="s">
        <v>387</v>
      </c>
      <c r="J32" s="62" t="s">
        <v>107</v>
      </c>
      <c r="K32" s="10">
        <v>17</v>
      </c>
    </row>
    <row r="33" spans="8:11" x14ac:dyDescent="0.35">
      <c r="H33" s="10">
        <v>19</v>
      </c>
      <c r="I33" s="62" t="s">
        <v>388</v>
      </c>
      <c r="J33" s="62" t="s">
        <v>107</v>
      </c>
      <c r="K33" s="10">
        <v>17</v>
      </c>
    </row>
  </sheetData>
  <mergeCells count="2">
    <mergeCell ref="H12:L12"/>
    <mergeCell ref="A12:D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D9D25-2407-4F83-9310-CFE9C166FDA1}">
  <sheetPr>
    <tabColor theme="7" tint="0.59999389629810485"/>
  </sheetPr>
  <dimension ref="A1:G21"/>
  <sheetViews>
    <sheetView workbookViewId="0">
      <selection activeCell="A22" sqref="A22"/>
    </sheetView>
  </sheetViews>
  <sheetFormatPr defaultRowHeight="14.5" x14ac:dyDescent="0.35"/>
  <cols>
    <col min="1" max="1" width="11.54296875" bestFit="1" customWidth="1"/>
    <col min="2" max="2" width="14.81640625" bestFit="1" customWidth="1"/>
    <col min="3" max="3" width="18.08984375" bestFit="1" customWidth="1"/>
    <col min="4" max="4" width="10.6328125" bestFit="1" customWidth="1"/>
    <col min="5" max="5" width="10.08984375" bestFit="1" customWidth="1"/>
  </cols>
  <sheetData>
    <row r="1" spans="1:7" x14ac:dyDescent="0.35">
      <c r="A1" s="1" t="s">
        <v>0</v>
      </c>
      <c r="B1" s="1" t="s">
        <v>1</v>
      </c>
      <c r="C1" s="1" t="s">
        <v>2</v>
      </c>
      <c r="D1" s="1" t="s">
        <v>3</v>
      </c>
      <c r="E1" s="1" t="s">
        <v>4</v>
      </c>
      <c r="G1" t="s">
        <v>128</v>
      </c>
    </row>
    <row r="2" spans="1:7" x14ac:dyDescent="0.35">
      <c r="A2" s="64">
        <v>0</v>
      </c>
      <c r="B2" s="65" t="s">
        <v>7</v>
      </c>
      <c r="C2" s="65" t="s">
        <v>22</v>
      </c>
      <c r="D2" s="64"/>
      <c r="G2" t="s">
        <v>129</v>
      </c>
    </row>
    <row r="3" spans="1:7" x14ac:dyDescent="0.35">
      <c r="A3" s="64">
        <v>1</v>
      </c>
      <c r="B3" s="65" t="s">
        <v>337</v>
      </c>
      <c r="C3" s="65" t="s">
        <v>180</v>
      </c>
      <c r="D3" s="64">
        <v>0</v>
      </c>
      <c r="G3" t="s">
        <v>130</v>
      </c>
    </row>
    <row r="4" spans="1:7" x14ac:dyDescent="0.35">
      <c r="A4" s="64">
        <v>2</v>
      </c>
      <c r="B4" s="62" t="s">
        <v>87</v>
      </c>
      <c r="C4" s="62" t="s">
        <v>107</v>
      </c>
      <c r="D4" s="64">
        <v>1</v>
      </c>
      <c r="G4" t="s">
        <v>131</v>
      </c>
    </row>
    <row r="5" spans="1:7" x14ac:dyDescent="0.35">
      <c r="A5" s="64">
        <v>3</v>
      </c>
      <c r="B5" s="62" t="s">
        <v>88</v>
      </c>
      <c r="C5" s="62" t="s">
        <v>107</v>
      </c>
      <c r="D5" s="64">
        <v>1</v>
      </c>
      <c r="G5" t="s">
        <v>132</v>
      </c>
    </row>
    <row r="6" spans="1:7" x14ac:dyDescent="0.35">
      <c r="A6" s="64">
        <v>4</v>
      </c>
      <c r="B6" s="63" t="s">
        <v>90</v>
      </c>
      <c r="C6" s="63" t="s">
        <v>108</v>
      </c>
      <c r="D6" s="64">
        <v>3</v>
      </c>
    </row>
    <row r="7" spans="1:7" x14ac:dyDescent="0.35">
      <c r="A7" s="64">
        <v>5</v>
      </c>
      <c r="B7" s="63" t="s">
        <v>91</v>
      </c>
      <c r="C7" s="63" t="s">
        <v>108</v>
      </c>
      <c r="D7" s="64">
        <v>3</v>
      </c>
    </row>
    <row r="8" spans="1:7" x14ac:dyDescent="0.35">
      <c r="A8" s="64">
        <v>6</v>
      </c>
      <c r="B8" s="63" t="s">
        <v>92</v>
      </c>
      <c r="C8" s="63" t="s">
        <v>108</v>
      </c>
      <c r="D8" s="64">
        <v>3</v>
      </c>
    </row>
    <row r="9" spans="1:7" x14ac:dyDescent="0.35">
      <c r="A9" s="64">
        <v>7</v>
      </c>
      <c r="B9" s="62" t="s">
        <v>89</v>
      </c>
      <c r="C9" s="62" t="s">
        <v>107</v>
      </c>
      <c r="D9" s="64">
        <v>1</v>
      </c>
    </row>
    <row r="10" spans="1:7" x14ac:dyDescent="0.35">
      <c r="A10" s="64">
        <v>8</v>
      </c>
      <c r="B10" s="65" t="s">
        <v>338</v>
      </c>
      <c r="C10" s="65" t="s">
        <v>180</v>
      </c>
      <c r="D10" s="64">
        <v>0</v>
      </c>
    </row>
    <row r="11" spans="1:7" x14ac:dyDescent="0.35">
      <c r="A11" s="64">
        <v>9</v>
      </c>
      <c r="B11" s="62" t="s">
        <v>383</v>
      </c>
      <c r="C11" s="62" t="s">
        <v>107</v>
      </c>
      <c r="D11" s="64">
        <v>8</v>
      </c>
    </row>
    <row r="12" spans="1:7" x14ac:dyDescent="0.35">
      <c r="A12" s="64">
        <v>10</v>
      </c>
      <c r="B12" s="63" t="s">
        <v>93</v>
      </c>
      <c r="C12" s="63" t="s">
        <v>108</v>
      </c>
      <c r="D12" s="64">
        <v>9</v>
      </c>
    </row>
    <row r="13" spans="1:7" x14ac:dyDescent="0.35">
      <c r="A13" s="64">
        <v>11</v>
      </c>
      <c r="B13" s="63" t="s">
        <v>94</v>
      </c>
      <c r="C13" s="63" t="s">
        <v>108</v>
      </c>
      <c r="D13" s="64">
        <v>9</v>
      </c>
    </row>
    <row r="14" spans="1:7" x14ac:dyDescent="0.35">
      <c r="A14" s="64">
        <v>12</v>
      </c>
      <c r="B14" s="63" t="s">
        <v>95</v>
      </c>
      <c r="C14" s="63" t="s">
        <v>108</v>
      </c>
      <c r="D14" s="64">
        <v>9</v>
      </c>
    </row>
    <row r="15" spans="1:7" x14ac:dyDescent="0.35">
      <c r="A15" s="64">
        <v>13</v>
      </c>
      <c r="B15" s="62" t="s">
        <v>384</v>
      </c>
      <c r="C15" s="62" t="s">
        <v>107</v>
      </c>
      <c r="D15" s="64">
        <v>8</v>
      </c>
    </row>
    <row r="16" spans="1:7" x14ac:dyDescent="0.35">
      <c r="A16" s="64">
        <v>14</v>
      </c>
      <c r="B16" s="62" t="s">
        <v>385</v>
      </c>
      <c r="C16" s="62" t="s">
        <v>107</v>
      </c>
      <c r="D16" s="64">
        <v>8</v>
      </c>
    </row>
    <row r="17" spans="1:4" x14ac:dyDescent="0.35">
      <c r="A17" s="64">
        <v>15</v>
      </c>
      <c r="B17" s="65" t="s">
        <v>339</v>
      </c>
      <c r="C17" s="65" t="s">
        <v>180</v>
      </c>
      <c r="D17" s="64">
        <v>0</v>
      </c>
    </row>
    <row r="18" spans="1:4" x14ac:dyDescent="0.35">
      <c r="A18" s="64">
        <v>16</v>
      </c>
      <c r="B18" s="62" t="s">
        <v>386</v>
      </c>
      <c r="C18" s="62" t="s">
        <v>107</v>
      </c>
      <c r="D18" s="64">
        <v>15</v>
      </c>
    </row>
    <row r="19" spans="1:4" x14ac:dyDescent="0.35">
      <c r="A19" s="64">
        <v>17</v>
      </c>
      <c r="B19" s="65" t="s">
        <v>382</v>
      </c>
      <c r="C19" s="65" t="s">
        <v>180</v>
      </c>
      <c r="D19" s="64">
        <v>0</v>
      </c>
    </row>
    <row r="20" spans="1:4" x14ac:dyDescent="0.35">
      <c r="A20" s="64">
        <v>18</v>
      </c>
      <c r="B20" s="62" t="s">
        <v>387</v>
      </c>
      <c r="C20" s="62" t="s">
        <v>107</v>
      </c>
      <c r="D20" s="64">
        <v>17</v>
      </c>
    </row>
    <row r="21" spans="1:4" x14ac:dyDescent="0.35">
      <c r="A21" s="64">
        <v>19</v>
      </c>
      <c r="B21" s="62" t="s">
        <v>388</v>
      </c>
      <c r="C21" s="62" t="s">
        <v>107</v>
      </c>
      <c r="D21" s="64">
        <v>17</v>
      </c>
    </row>
  </sheetData>
  <dataValidations count="6">
    <dataValidation type="list" allowBlank="1" showInputMessage="1" sqref="E2:E21" xr:uid="{E5CBF42F-E784-4DF8-9199-F10466F55ED8}">
      <formula1>"Executive, Manager, Position, Assistant, Staff, Consultant, Vacancy"</formula1>
    </dataValidation>
    <dataValidation allowBlank="1" showInputMessage="1" showErrorMessage="1" promptTitle="Employee ID" prompt="Enter a unique ID for each employee." sqref="A1" xr:uid="{75F13D75-142A-4506-A6A8-EF7E6EC2F09A}"/>
    <dataValidation allowBlank="1" showInputMessage="1" showErrorMessage="1" promptTitle="Name" prompt="Enter the employee name to display in the shape." sqref="B1" xr:uid="{BE1F9235-FD42-4DF0-9A46-9099713FC60B}"/>
    <dataValidation allowBlank="1" showInputMessage="1" showErrorMessage="1" promptTitle="Title" prompt="Employee title/ role will be displayed on shape." sqref="C1" xr:uid="{5E619B42-6A77-4CA5-B812-0C0758B41624}"/>
    <dataValidation allowBlank="1" showInputMessage="1" showErrorMessage="1" promptTitle="Manager ID" prompt="Enter the Employee ID of the manager. This ID must be present in the Employee ID column." sqref="D1" xr:uid="{D6B87275-0DF0-454D-8E65-B287FBBD19A0}"/>
    <dataValidation allowBlank="1" showInputMessage="1" showErrorMessage="1" promptTitle="Role Type" prompt="Choose the role that best represents the employee. This changes the color on the shape." sqref="E1" xr:uid="{2658DA80-2710-4302-8D44-BDA836D08567}"/>
  </dataValidation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20A82-657E-49CB-8B0A-D07FDE0C69BB}">
  <sheetPr>
    <tabColor theme="7" tint="0.59999389629810485"/>
  </sheetPr>
  <dimension ref="B2:PF49"/>
  <sheetViews>
    <sheetView tabSelected="1" topLeftCell="T13" workbookViewId="0">
      <selection activeCell="Q20" sqref="Q20:R49"/>
    </sheetView>
  </sheetViews>
  <sheetFormatPr defaultRowHeight="14.5" x14ac:dyDescent="0.35"/>
  <cols>
    <col min="3" max="3" width="16.36328125" customWidth="1"/>
    <col min="4" max="4" width="10.81640625" customWidth="1"/>
    <col min="5" max="5" width="21.453125" customWidth="1"/>
    <col min="6" max="7" width="11.453125" customWidth="1"/>
    <col min="8" max="8" width="19.90625" customWidth="1"/>
    <col min="9" max="9" width="11.90625" customWidth="1"/>
    <col min="10" max="11" width="10.6328125" customWidth="1"/>
    <col min="12" max="12" width="10.7265625" customWidth="1"/>
    <col min="13" max="13" width="10.26953125" customWidth="1"/>
    <col min="14" max="16" width="10.90625" customWidth="1"/>
    <col min="17" max="18" width="10.6328125" customWidth="1"/>
    <col min="19" max="20" width="10.7265625" customWidth="1"/>
    <col min="22" max="22" width="1.36328125" customWidth="1"/>
    <col min="23" max="422" width="2.6328125" customWidth="1"/>
  </cols>
  <sheetData>
    <row r="2" spans="2:10" ht="21" x14ac:dyDescent="0.5">
      <c r="B2" s="4" t="s">
        <v>28</v>
      </c>
    </row>
    <row r="4" spans="2:10" x14ac:dyDescent="0.35">
      <c r="B4" t="s">
        <v>68</v>
      </c>
      <c r="D4" s="11">
        <f ca="1">IF(Q20&lt;&gt;"",MIN(TaskTable[Planned
Start]), TODAY())</f>
        <v>45009</v>
      </c>
      <c r="E4" t="s">
        <v>72</v>
      </c>
      <c r="G4" s="10">
        <f>COUNTA(TaskTable[ID])</f>
        <v>30</v>
      </c>
      <c r="H4" t="s">
        <v>75</v>
      </c>
      <c r="J4" s="10">
        <f>_xlfn.AGGREGATE(3,5,TaskTable[ID])</f>
        <v>30</v>
      </c>
    </row>
    <row r="5" spans="2:10" x14ac:dyDescent="0.35">
      <c r="B5" t="s">
        <v>69</v>
      </c>
      <c r="D5" s="11">
        <f ca="1">IF(AND(Q20&lt;&gt;"",R20&lt;&gt;""),MAX(TaskTable[Planned
End]),D4+1)</f>
        <v>45408</v>
      </c>
      <c r="E5" t="s">
        <v>73</v>
      </c>
      <c r="G5" s="10">
        <f>COUNTIF(TaskTable[Percent
Complete],"=1")</f>
        <v>2</v>
      </c>
      <c r="H5" t="s">
        <v>76</v>
      </c>
      <c r="J5" s="10" cm="1">
        <f t="array" aca="1" ref="J5" ca="1">SUMPRODUCT(SUBTOTAL(3,OFFSET(TaskTable[Percent
Complete],ROW(TaskTable[Percent
Complete])-MIN(ROW(TaskTable[Percent
Complete])),,1))*(TaskTable[Percent
Complete]=1))</f>
        <v>2</v>
      </c>
    </row>
    <row r="6" spans="2:10" x14ac:dyDescent="0.35">
      <c r="B6" t="s">
        <v>70</v>
      </c>
      <c r="D6" s="11">
        <f ca="1">IF(Q20&lt;&gt;"",SUBTOTAL(5,TaskTable[Planned
Start]),TODAY())</f>
        <v>45009</v>
      </c>
      <c r="E6" t="s">
        <v>74</v>
      </c>
      <c r="G6" s="10">
        <f>COUNTIF(TaskTable[Percent
Complete],"&lt;&gt;1")</f>
        <v>28</v>
      </c>
      <c r="H6" t="s">
        <v>77</v>
      </c>
      <c r="J6" s="10">
        <f ca="1">J4-J5</f>
        <v>28</v>
      </c>
    </row>
    <row r="7" spans="2:10" x14ac:dyDescent="0.35">
      <c r="B7" t="s">
        <v>71</v>
      </c>
      <c r="D7" s="11">
        <f ca="1">IF(AND(Q20&lt;&gt;"",R20&lt;&gt;""),SUBTOTAL(4,TaskTable[Planned
End]),D4+1)</f>
        <v>45408</v>
      </c>
      <c r="G7" s="10"/>
      <c r="J7" s="10"/>
    </row>
    <row r="8" spans="2:10" x14ac:dyDescent="0.35">
      <c r="B8" t="s">
        <v>29</v>
      </c>
      <c r="D8" s="10">
        <f ca="1">NETWORKDAYS(D4,D5,Holidaysdd)</f>
        <v>265</v>
      </c>
      <c r="E8" t="s">
        <v>85</v>
      </c>
      <c r="G8" s="10">
        <f>SUM(TaskTable[Planned
Workdays])</f>
        <v>137</v>
      </c>
      <c r="H8" t="s">
        <v>86</v>
      </c>
      <c r="J8" s="10" cm="1">
        <f t="array" ref="J8">SUM(TaskTable[Planned
Workdays]-(TaskTable[Planned
Workdays]*TaskTable[Percent
Complete]))</f>
        <v>127.1</v>
      </c>
    </row>
    <row r="9" spans="2:10" x14ac:dyDescent="0.35">
      <c r="B9" t="s">
        <v>30</v>
      </c>
      <c r="D9" s="10">
        <f ca="1">D5-D4+1</f>
        <v>400</v>
      </c>
      <c r="G9" s="10"/>
      <c r="J9" s="10"/>
    </row>
    <row r="10" spans="2:10" x14ac:dyDescent="0.35">
      <c r="B10" t="s">
        <v>31</v>
      </c>
      <c r="D10" s="10">
        <f ca="1">NETWORKDAYS(D6,D7,Holidaysdd)</f>
        <v>265</v>
      </c>
      <c r="E10" t="s">
        <v>65</v>
      </c>
      <c r="G10" s="10">
        <f>SUBTOTAL(9,TaskTable[Planned
Workdays])</f>
        <v>137</v>
      </c>
      <c r="H10" t="s">
        <v>66</v>
      </c>
      <c r="J10" s="10">
        <f>SUBTOTAL(9,TaskTable[Planned
Remaining])</f>
        <v>127.1</v>
      </c>
    </row>
    <row r="11" spans="2:10" x14ac:dyDescent="0.35">
      <c r="B11" t="s">
        <v>32</v>
      </c>
      <c r="D11" s="10">
        <f ca="1">D7-D6+1</f>
        <v>400</v>
      </c>
      <c r="G11" s="10"/>
      <c r="J11" s="10"/>
    </row>
    <row r="12" spans="2:10" x14ac:dyDescent="0.35">
      <c r="B12" t="s">
        <v>33</v>
      </c>
      <c r="D12" s="17"/>
      <c r="G12" s="10"/>
      <c r="J12" s="10"/>
    </row>
    <row r="13" spans="2:10" x14ac:dyDescent="0.35">
      <c r="B13" t="s">
        <v>34</v>
      </c>
      <c r="D13" s="18"/>
      <c r="G13" s="10"/>
      <c r="J13" s="10"/>
    </row>
    <row r="14" spans="2:10" x14ac:dyDescent="0.35">
      <c r="B14" t="s">
        <v>35</v>
      </c>
      <c r="D14" s="19"/>
      <c r="G14" s="10"/>
      <c r="J14" s="10"/>
    </row>
    <row r="15" spans="2:10" x14ac:dyDescent="0.35">
      <c r="D15" s="10"/>
      <c r="G15" s="10"/>
      <c r="J15" s="10"/>
    </row>
    <row r="16" spans="2:10" x14ac:dyDescent="0.35">
      <c r="B16" t="s">
        <v>64</v>
      </c>
      <c r="D16" s="10">
        <f>MAX(IDdd)+1</f>
        <v>31</v>
      </c>
      <c r="G16" s="10"/>
      <c r="I16" s="20"/>
      <c r="J16" s="10"/>
    </row>
    <row r="17" spans="2:422" ht="69.5" customHeight="1" x14ac:dyDescent="0.35">
      <c r="U17" s="7" t="s">
        <v>52</v>
      </c>
      <c r="V17" s="8"/>
      <c r="W17" s="9">
        <f ca="1">D6</f>
        <v>45009</v>
      </c>
      <c r="X17" s="9">
        <f ca="1">W17+1</f>
        <v>45010</v>
      </c>
      <c r="Y17" s="9">
        <f t="shared" ref="Y17:CJ17" ca="1" si="0">X17+1</f>
        <v>45011</v>
      </c>
      <c r="Z17" s="9">
        <f t="shared" ca="1" si="0"/>
        <v>45012</v>
      </c>
      <c r="AA17" s="9">
        <f t="shared" ca="1" si="0"/>
        <v>45013</v>
      </c>
      <c r="AB17" s="9">
        <f t="shared" ca="1" si="0"/>
        <v>45014</v>
      </c>
      <c r="AC17" s="9">
        <f t="shared" ca="1" si="0"/>
        <v>45015</v>
      </c>
      <c r="AD17" s="9">
        <f t="shared" ca="1" si="0"/>
        <v>45016</v>
      </c>
      <c r="AE17" s="9">
        <f t="shared" ca="1" si="0"/>
        <v>45017</v>
      </c>
      <c r="AF17" s="9">
        <f t="shared" ca="1" si="0"/>
        <v>45018</v>
      </c>
      <c r="AG17" s="9">
        <f t="shared" ca="1" si="0"/>
        <v>45019</v>
      </c>
      <c r="AH17" s="9">
        <f t="shared" ca="1" si="0"/>
        <v>45020</v>
      </c>
      <c r="AI17" s="9">
        <f t="shared" ca="1" si="0"/>
        <v>45021</v>
      </c>
      <c r="AJ17" s="9">
        <f t="shared" ca="1" si="0"/>
        <v>45022</v>
      </c>
      <c r="AK17" s="9">
        <f t="shared" ca="1" si="0"/>
        <v>45023</v>
      </c>
      <c r="AL17" s="9">
        <f t="shared" ca="1" si="0"/>
        <v>45024</v>
      </c>
      <c r="AM17" s="9">
        <f t="shared" ca="1" si="0"/>
        <v>45025</v>
      </c>
      <c r="AN17" s="9">
        <f t="shared" ca="1" si="0"/>
        <v>45026</v>
      </c>
      <c r="AO17" s="9">
        <f t="shared" ca="1" si="0"/>
        <v>45027</v>
      </c>
      <c r="AP17" s="9">
        <f t="shared" ca="1" si="0"/>
        <v>45028</v>
      </c>
      <c r="AQ17" s="9">
        <f t="shared" ca="1" si="0"/>
        <v>45029</v>
      </c>
      <c r="AR17" s="9">
        <f t="shared" ca="1" si="0"/>
        <v>45030</v>
      </c>
      <c r="AS17" s="9">
        <f t="shared" ca="1" si="0"/>
        <v>45031</v>
      </c>
      <c r="AT17" s="9">
        <f t="shared" ca="1" si="0"/>
        <v>45032</v>
      </c>
      <c r="AU17" s="9">
        <f t="shared" ca="1" si="0"/>
        <v>45033</v>
      </c>
      <c r="AV17" s="9">
        <f t="shared" ca="1" si="0"/>
        <v>45034</v>
      </c>
      <c r="AW17" s="9">
        <f t="shared" ca="1" si="0"/>
        <v>45035</v>
      </c>
      <c r="AX17" s="9">
        <f t="shared" ca="1" si="0"/>
        <v>45036</v>
      </c>
      <c r="AY17" s="9">
        <f t="shared" ca="1" si="0"/>
        <v>45037</v>
      </c>
      <c r="AZ17" s="9">
        <f t="shared" ca="1" si="0"/>
        <v>45038</v>
      </c>
      <c r="BA17" s="9">
        <f t="shared" ca="1" si="0"/>
        <v>45039</v>
      </c>
      <c r="BB17" s="9">
        <f t="shared" ca="1" si="0"/>
        <v>45040</v>
      </c>
      <c r="BC17" s="9">
        <f t="shared" ca="1" si="0"/>
        <v>45041</v>
      </c>
      <c r="BD17" s="9">
        <f t="shared" ca="1" si="0"/>
        <v>45042</v>
      </c>
      <c r="BE17" s="9">
        <f t="shared" ca="1" si="0"/>
        <v>45043</v>
      </c>
      <c r="BF17" s="9">
        <f t="shared" ca="1" si="0"/>
        <v>45044</v>
      </c>
      <c r="BG17" s="9">
        <f t="shared" ca="1" si="0"/>
        <v>45045</v>
      </c>
      <c r="BH17" s="9">
        <f t="shared" ca="1" si="0"/>
        <v>45046</v>
      </c>
      <c r="BI17" s="9">
        <f t="shared" ca="1" si="0"/>
        <v>45047</v>
      </c>
      <c r="BJ17" s="9">
        <f t="shared" ca="1" si="0"/>
        <v>45048</v>
      </c>
      <c r="BK17" s="9">
        <f t="shared" ca="1" si="0"/>
        <v>45049</v>
      </c>
      <c r="BL17" s="9">
        <f t="shared" ca="1" si="0"/>
        <v>45050</v>
      </c>
      <c r="BM17" s="9">
        <f t="shared" ca="1" si="0"/>
        <v>45051</v>
      </c>
      <c r="BN17" s="9">
        <f t="shared" ca="1" si="0"/>
        <v>45052</v>
      </c>
      <c r="BO17" s="9">
        <f t="shared" ca="1" si="0"/>
        <v>45053</v>
      </c>
      <c r="BP17" s="9">
        <f t="shared" ca="1" si="0"/>
        <v>45054</v>
      </c>
      <c r="BQ17" s="9">
        <f t="shared" ca="1" si="0"/>
        <v>45055</v>
      </c>
      <c r="BR17" s="9">
        <f t="shared" ca="1" si="0"/>
        <v>45056</v>
      </c>
      <c r="BS17" s="9">
        <f t="shared" ca="1" si="0"/>
        <v>45057</v>
      </c>
      <c r="BT17" s="9">
        <f t="shared" ca="1" si="0"/>
        <v>45058</v>
      </c>
      <c r="BU17" s="9">
        <f t="shared" ca="1" si="0"/>
        <v>45059</v>
      </c>
      <c r="BV17" s="9">
        <f t="shared" ca="1" si="0"/>
        <v>45060</v>
      </c>
      <c r="BW17" s="9">
        <f t="shared" ca="1" si="0"/>
        <v>45061</v>
      </c>
      <c r="BX17" s="9">
        <f t="shared" ca="1" si="0"/>
        <v>45062</v>
      </c>
      <c r="BY17" s="9">
        <f t="shared" ca="1" si="0"/>
        <v>45063</v>
      </c>
      <c r="BZ17" s="9">
        <f t="shared" ca="1" si="0"/>
        <v>45064</v>
      </c>
      <c r="CA17" s="9">
        <f t="shared" ca="1" si="0"/>
        <v>45065</v>
      </c>
      <c r="CB17" s="9">
        <f t="shared" ca="1" si="0"/>
        <v>45066</v>
      </c>
      <c r="CC17" s="9">
        <f t="shared" ca="1" si="0"/>
        <v>45067</v>
      </c>
      <c r="CD17" s="9">
        <f t="shared" ca="1" si="0"/>
        <v>45068</v>
      </c>
      <c r="CE17" s="9">
        <f t="shared" ca="1" si="0"/>
        <v>45069</v>
      </c>
      <c r="CF17" s="9">
        <f t="shared" ca="1" si="0"/>
        <v>45070</v>
      </c>
      <c r="CG17" s="9">
        <f t="shared" ca="1" si="0"/>
        <v>45071</v>
      </c>
      <c r="CH17" s="9">
        <f t="shared" ca="1" si="0"/>
        <v>45072</v>
      </c>
      <c r="CI17" s="9">
        <f t="shared" ca="1" si="0"/>
        <v>45073</v>
      </c>
      <c r="CJ17" s="9">
        <f t="shared" ca="1" si="0"/>
        <v>45074</v>
      </c>
      <c r="CK17" s="9">
        <f t="shared" ref="CK17:EV17" ca="1" si="1">CJ17+1</f>
        <v>45075</v>
      </c>
      <c r="CL17" s="9">
        <f t="shared" ca="1" si="1"/>
        <v>45076</v>
      </c>
      <c r="CM17" s="9">
        <f t="shared" ca="1" si="1"/>
        <v>45077</v>
      </c>
      <c r="CN17" s="9">
        <f t="shared" ca="1" si="1"/>
        <v>45078</v>
      </c>
      <c r="CO17" s="9">
        <f t="shared" ca="1" si="1"/>
        <v>45079</v>
      </c>
      <c r="CP17" s="9">
        <f t="shared" ca="1" si="1"/>
        <v>45080</v>
      </c>
      <c r="CQ17" s="9">
        <f t="shared" ca="1" si="1"/>
        <v>45081</v>
      </c>
      <c r="CR17" s="9">
        <f t="shared" ca="1" si="1"/>
        <v>45082</v>
      </c>
      <c r="CS17" s="9">
        <f t="shared" ca="1" si="1"/>
        <v>45083</v>
      </c>
      <c r="CT17" s="9">
        <f t="shared" ca="1" si="1"/>
        <v>45084</v>
      </c>
      <c r="CU17" s="9">
        <f t="shared" ca="1" si="1"/>
        <v>45085</v>
      </c>
      <c r="CV17" s="9">
        <f t="shared" ca="1" si="1"/>
        <v>45086</v>
      </c>
      <c r="CW17" s="9">
        <f t="shared" ca="1" si="1"/>
        <v>45087</v>
      </c>
      <c r="CX17" s="9">
        <f t="shared" ca="1" si="1"/>
        <v>45088</v>
      </c>
      <c r="CY17" s="9">
        <f t="shared" ca="1" si="1"/>
        <v>45089</v>
      </c>
      <c r="CZ17" s="9">
        <f t="shared" ca="1" si="1"/>
        <v>45090</v>
      </c>
      <c r="DA17" s="9">
        <f t="shared" ca="1" si="1"/>
        <v>45091</v>
      </c>
      <c r="DB17" s="9">
        <f t="shared" ca="1" si="1"/>
        <v>45092</v>
      </c>
      <c r="DC17" s="9">
        <f t="shared" ca="1" si="1"/>
        <v>45093</v>
      </c>
      <c r="DD17" s="9">
        <f t="shared" ca="1" si="1"/>
        <v>45094</v>
      </c>
      <c r="DE17" s="9">
        <f t="shared" ca="1" si="1"/>
        <v>45095</v>
      </c>
      <c r="DF17" s="9">
        <f t="shared" ca="1" si="1"/>
        <v>45096</v>
      </c>
      <c r="DG17" s="9">
        <f t="shared" ca="1" si="1"/>
        <v>45097</v>
      </c>
      <c r="DH17" s="9">
        <f t="shared" ca="1" si="1"/>
        <v>45098</v>
      </c>
      <c r="DI17" s="9">
        <f t="shared" ca="1" si="1"/>
        <v>45099</v>
      </c>
      <c r="DJ17" s="9">
        <f t="shared" ca="1" si="1"/>
        <v>45100</v>
      </c>
      <c r="DK17" s="9">
        <f t="shared" ca="1" si="1"/>
        <v>45101</v>
      </c>
      <c r="DL17" s="9">
        <f t="shared" ca="1" si="1"/>
        <v>45102</v>
      </c>
      <c r="DM17" s="9">
        <f t="shared" ca="1" si="1"/>
        <v>45103</v>
      </c>
      <c r="DN17" s="9">
        <f t="shared" ca="1" si="1"/>
        <v>45104</v>
      </c>
      <c r="DO17" s="9">
        <f t="shared" ca="1" si="1"/>
        <v>45105</v>
      </c>
      <c r="DP17" s="9">
        <f t="shared" ca="1" si="1"/>
        <v>45106</v>
      </c>
      <c r="DQ17" s="9">
        <f t="shared" ca="1" si="1"/>
        <v>45107</v>
      </c>
      <c r="DR17" s="9">
        <f t="shared" ca="1" si="1"/>
        <v>45108</v>
      </c>
      <c r="DS17" s="9">
        <f t="shared" ca="1" si="1"/>
        <v>45109</v>
      </c>
      <c r="DT17" s="9">
        <f t="shared" ca="1" si="1"/>
        <v>45110</v>
      </c>
      <c r="DU17" s="9">
        <f t="shared" ca="1" si="1"/>
        <v>45111</v>
      </c>
      <c r="DV17" s="9">
        <f t="shared" ca="1" si="1"/>
        <v>45112</v>
      </c>
      <c r="DW17" s="9">
        <f t="shared" ca="1" si="1"/>
        <v>45113</v>
      </c>
      <c r="DX17" s="9">
        <f t="shared" ca="1" si="1"/>
        <v>45114</v>
      </c>
      <c r="DY17" s="9">
        <f t="shared" ca="1" si="1"/>
        <v>45115</v>
      </c>
      <c r="DZ17" s="9">
        <f t="shared" ca="1" si="1"/>
        <v>45116</v>
      </c>
      <c r="EA17" s="9">
        <f t="shared" ca="1" si="1"/>
        <v>45117</v>
      </c>
      <c r="EB17" s="9">
        <f t="shared" ca="1" si="1"/>
        <v>45118</v>
      </c>
      <c r="EC17" s="9">
        <f t="shared" ca="1" si="1"/>
        <v>45119</v>
      </c>
      <c r="ED17" s="9">
        <f t="shared" ca="1" si="1"/>
        <v>45120</v>
      </c>
      <c r="EE17" s="9">
        <f t="shared" ca="1" si="1"/>
        <v>45121</v>
      </c>
      <c r="EF17" s="9">
        <f t="shared" ca="1" si="1"/>
        <v>45122</v>
      </c>
      <c r="EG17" s="9">
        <f t="shared" ca="1" si="1"/>
        <v>45123</v>
      </c>
      <c r="EH17" s="9">
        <f t="shared" ca="1" si="1"/>
        <v>45124</v>
      </c>
      <c r="EI17" s="9">
        <f t="shared" ca="1" si="1"/>
        <v>45125</v>
      </c>
      <c r="EJ17" s="9">
        <f t="shared" ca="1" si="1"/>
        <v>45126</v>
      </c>
      <c r="EK17" s="9">
        <f t="shared" ca="1" si="1"/>
        <v>45127</v>
      </c>
      <c r="EL17" s="9">
        <f t="shared" ca="1" si="1"/>
        <v>45128</v>
      </c>
      <c r="EM17" s="9">
        <f t="shared" ca="1" si="1"/>
        <v>45129</v>
      </c>
      <c r="EN17" s="9">
        <f t="shared" ca="1" si="1"/>
        <v>45130</v>
      </c>
      <c r="EO17" s="9">
        <f t="shared" ca="1" si="1"/>
        <v>45131</v>
      </c>
      <c r="EP17" s="9">
        <f t="shared" ca="1" si="1"/>
        <v>45132</v>
      </c>
      <c r="EQ17" s="9">
        <f t="shared" ca="1" si="1"/>
        <v>45133</v>
      </c>
      <c r="ER17" s="9">
        <f t="shared" ca="1" si="1"/>
        <v>45134</v>
      </c>
      <c r="ES17" s="9">
        <f t="shared" ca="1" si="1"/>
        <v>45135</v>
      </c>
      <c r="ET17" s="9">
        <f t="shared" ca="1" si="1"/>
        <v>45136</v>
      </c>
      <c r="EU17" s="9">
        <f t="shared" ca="1" si="1"/>
        <v>45137</v>
      </c>
      <c r="EV17" s="9">
        <f t="shared" ca="1" si="1"/>
        <v>45138</v>
      </c>
      <c r="EW17" s="9">
        <f t="shared" ref="EW17:HH17" ca="1" si="2">EV17+1</f>
        <v>45139</v>
      </c>
      <c r="EX17" s="9">
        <f t="shared" ca="1" si="2"/>
        <v>45140</v>
      </c>
      <c r="EY17" s="9">
        <f t="shared" ca="1" si="2"/>
        <v>45141</v>
      </c>
      <c r="EZ17" s="9">
        <f t="shared" ca="1" si="2"/>
        <v>45142</v>
      </c>
      <c r="FA17" s="9">
        <f t="shared" ca="1" si="2"/>
        <v>45143</v>
      </c>
      <c r="FB17" s="9">
        <f t="shared" ca="1" si="2"/>
        <v>45144</v>
      </c>
      <c r="FC17" s="9">
        <f t="shared" ca="1" si="2"/>
        <v>45145</v>
      </c>
      <c r="FD17" s="9">
        <f t="shared" ca="1" si="2"/>
        <v>45146</v>
      </c>
      <c r="FE17" s="9">
        <f t="shared" ca="1" si="2"/>
        <v>45147</v>
      </c>
      <c r="FF17" s="9">
        <f t="shared" ca="1" si="2"/>
        <v>45148</v>
      </c>
      <c r="FG17" s="9">
        <f t="shared" ca="1" si="2"/>
        <v>45149</v>
      </c>
      <c r="FH17" s="9">
        <f t="shared" ca="1" si="2"/>
        <v>45150</v>
      </c>
      <c r="FI17" s="9">
        <f t="shared" ca="1" si="2"/>
        <v>45151</v>
      </c>
      <c r="FJ17" s="9">
        <f t="shared" ca="1" si="2"/>
        <v>45152</v>
      </c>
      <c r="FK17" s="9">
        <f t="shared" ca="1" si="2"/>
        <v>45153</v>
      </c>
      <c r="FL17" s="9">
        <f t="shared" ca="1" si="2"/>
        <v>45154</v>
      </c>
      <c r="FM17" s="9">
        <f t="shared" ca="1" si="2"/>
        <v>45155</v>
      </c>
      <c r="FN17" s="9">
        <f t="shared" ca="1" si="2"/>
        <v>45156</v>
      </c>
      <c r="FO17" s="9">
        <f t="shared" ca="1" si="2"/>
        <v>45157</v>
      </c>
      <c r="FP17" s="9">
        <f t="shared" ca="1" si="2"/>
        <v>45158</v>
      </c>
      <c r="FQ17" s="9">
        <f t="shared" ca="1" si="2"/>
        <v>45159</v>
      </c>
      <c r="FR17" s="9">
        <f t="shared" ca="1" si="2"/>
        <v>45160</v>
      </c>
      <c r="FS17" s="9">
        <f t="shared" ca="1" si="2"/>
        <v>45161</v>
      </c>
      <c r="FT17" s="9">
        <f t="shared" ca="1" si="2"/>
        <v>45162</v>
      </c>
      <c r="FU17" s="9">
        <f t="shared" ca="1" si="2"/>
        <v>45163</v>
      </c>
      <c r="FV17" s="9">
        <f t="shared" ca="1" si="2"/>
        <v>45164</v>
      </c>
      <c r="FW17" s="9">
        <f t="shared" ca="1" si="2"/>
        <v>45165</v>
      </c>
      <c r="FX17" s="9">
        <f t="shared" ca="1" si="2"/>
        <v>45166</v>
      </c>
      <c r="FY17" s="9">
        <f t="shared" ca="1" si="2"/>
        <v>45167</v>
      </c>
      <c r="FZ17" s="9">
        <f t="shared" ca="1" si="2"/>
        <v>45168</v>
      </c>
      <c r="GA17" s="9">
        <f t="shared" ca="1" si="2"/>
        <v>45169</v>
      </c>
      <c r="GB17" s="9">
        <f t="shared" ca="1" si="2"/>
        <v>45170</v>
      </c>
      <c r="GC17" s="9">
        <f t="shared" ca="1" si="2"/>
        <v>45171</v>
      </c>
      <c r="GD17" s="9">
        <f t="shared" ca="1" si="2"/>
        <v>45172</v>
      </c>
      <c r="GE17" s="9">
        <f t="shared" ca="1" si="2"/>
        <v>45173</v>
      </c>
      <c r="GF17" s="9">
        <f t="shared" ca="1" si="2"/>
        <v>45174</v>
      </c>
      <c r="GG17" s="9">
        <f t="shared" ca="1" si="2"/>
        <v>45175</v>
      </c>
      <c r="GH17" s="9">
        <f t="shared" ca="1" si="2"/>
        <v>45176</v>
      </c>
      <c r="GI17" s="9">
        <f t="shared" ca="1" si="2"/>
        <v>45177</v>
      </c>
      <c r="GJ17" s="9">
        <f t="shared" ca="1" si="2"/>
        <v>45178</v>
      </c>
      <c r="GK17" s="9">
        <f t="shared" ca="1" si="2"/>
        <v>45179</v>
      </c>
      <c r="GL17" s="9">
        <f t="shared" ca="1" si="2"/>
        <v>45180</v>
      </c>
      <c r="GM17" s="9">
        <f t="shared" ca="1" si="2"/>
        <v>45181</v>
      </c>
      <c r="GN17" s="9">
        <f t="shared" ca="1" si="2"/>
        <v>45182</v>
      </c>
      <c r="GO17" s="9">
        <f t="shared" ca="1" si="2"/>
        <v>45183</v>
      </c>
      <c r="GP17" s="9">
        <f t="shared" ca="1" si="2"/>
        <v>45184</v>
      </c>
      <c r="GQ17" s="9">
        <f t="shared" ca="1" si="2"/>
        <v>45185</v>
      </c>
      <c r="GR17" s="9">
        <f t="shared" ca="1" si="2"/>
        <v>45186</v>
      </c>
      <c r="GS17" s="9">
        <f t="shared" ca="1" si="2"/>
        <v>45187</v>
      </c>
      <c r="GT17" s="9">
        <f t="shared" ca="1" si="2"/>
        <v>45188</v>
      </c>
      <c r="GU17" s="9">
        <f t="shared" ca="1" si="2"/>
        <v>45189</v>
      </c>
      <c r="GV17" s="9">
        <f t="shared" ca="1" si="2"/>
        <v>45190</v>
      </c>
      <c r="GW17" s="9">
        <f t="shared" ca="1" si="2"/>
        <v>45191</v>
      </c>
      <c r="GX17" s="9">
        <f t="shared" ca="1" si="2"/>
        <v>45192</v>
      </c>
      <c r="GY17" s="9">
        <f t="shared" ca="1" si="2"/>
        <v>45193</v>
      </c>
      <c r="GZ17" s="9">
        <f t="shared" ca="1" si="2"/>
        <v>45194</v>
      </c>
      <c r="HA17" s="9">
        <f t="shared" ca="1" si="2"/>
        <v>45195</v>
      </c>
      <c r="HB17" s="9">
        <f t="shared" ca="1" si="2"/>
        <v>45196</v>
      </c>
      <c r="HC17" s="9">
        <f t="shared" ca="1" si="2"/>
        <v>45197</v>
      </c>
      <c r="HD17" s="9">
        <f t="shared" ca="1" si="2"/>
        <v>45198</v>
      </c>
      <c r="HE17" s="9">
        <f t="shared" ca="1" si="2"/>
        <v>45199</v>
      </c>
      <c r="HF17" s="9">
        <f t="shared" ca="1" si="2"/>
        <v>45200</v>
      </c>
      <c r="HG17" s="9">
        <f t="shared" ca="1" si="2"/>
        <v>45201</v>
      </c>
      <c r="HH17" s="9">
        <f t="shared" ca="1" si="2"/>
        <v>45202</v>
      </c>
      <c r="HI17" s="9">
        <f t="shared" ref="HI17:JT17" ca="1" si="3">HH17+1</f>
        <v>45203</v>
      </c>
      <c r="HJ17" s="9">
        <f t="shared" ca="1" si="3"/>
        <v>45204</v>
      </c>
      <c r="HK17" s="9">
        <f t="shared" ca="1" si="3"/>
        <v>45205</v>
      </c>
      <c r="HL17" s="9">
        <f t="shared" ca="1" si="3"/>
        <v>45206</v>
      </c>
      <c r="HM17" s="9">
        <f t="shared" ca="1" si="3"/>
        <v>45207</v>
      </c>
      <c r="HN17" s="9">
        <f t="shared" ca="1" si="3"/>
        <v>45208</v>
      </c>
      <c r="HO17" s="9">
        <f t="shared" ca="1" si="3"/>
        <v>45209</v>
      </c>
      <c r="HP17" s="9">
        <f t="shared" ca="1" si="3"/>
        <v>45210</v>
      </c>
      <c r="HQ17" s="9">
        <f t="shared" ca="1" si="3"/>
        <v>45211</v>
      </c>
      <c r="HR17" s="9">
        <f t="shared" ca="1" si="3"/>
        <v>45212</v>
      </c>
      <c r="HS17" s="9">
        <f t="shared" ca="1" si="3"/>
        <v>45213</v>
      </c>
      <c r="HT17" s="9">
        <f t="shared" ca="1" si="3"/>
        <v>45214</v>
      </c>
      <c r="HU17" s="9">
        <f t="shared" ca="1" si="3"/>
        <v>45215</v>
      </c>
      <c r="HV17" s="9">
        <f t="shared" ca="1" si="3"/>
        <v>45216</v>
      </c>
      <c r="HW17" s="9">
        <f t="shared" ca="1" si="3"/>
        <v>45217</v>
      </c>
      <c r="HX17" s="9">
        <f t="shared" ca="1" si="3"/>
        <v>45218</v>
      </c>
      <c r="HY17" s="9">
        <f t="shared" ca="1" si="3"/>
        <v>45219</v>
      </c>
      <c r="HZ17" s="9">
        <f t="shared" ca="1" si="3"/>
        <v>45220</v>
      </c>
      <c r="IA17" s="9">
        <f t="shared" ca="1" si="3"/>
        <v>45221</v>
      </c>
      <c r="IB17" s="9">
        <f t="shared" ca="1" si="3"/>
        <v>45222</v>
      </c>
      <c r="IC17" s="9">
        <f t="shared" ca="1" si="3"/>
        <v>45223</v>
      </c>
      <c r="ID17" s="9">
        <f t="shared" ca="1" si="3"/>
        <v>45224</v>
      </c>
      <c r="IE17" s="9">
        <f t="shared" ca="1" si="3"/>
        <v>45225</v>
      </c>
      <c r="IF17" s="9">
        <f t="shared" ca="1" si="3"/>
        <v>45226</v>
      </c>
      <c r="IG17" s="9">
        <f t="shared" ca="1" si="3"/>
        <v>45227</v>
      </c>
      <c r="IH17" s="9">
        <f t="shared" ca="1" si="3"/>
        <v>45228</v>
      </c>
      <c r="II17" s="9">
        <f t="shared" ca="1" si="3"/>
        <v>45229</v>
      </c>
      <c r="IJ17" s="9">
        <f t="shared" ca="1" si="3"/>
        <v>45230</v>
      </c>
      <c r="IK17" s="9">
        <f t="shared" ca="1" si="3"/>
        <v>45231</v>
      </c>
      <c r="IL17" s="9">
        <f t="shared" ca="1" si="3"/>
        <v>45232</v>
      </c>
      <c r="IM17" s="9">
        <f t="shared" ca="1" si="3"/>
        <v>45233</v>
      </c>
      <c r="IN17" s="9">
        <f t="shared" ca="1" si="3"/>
        <v>45234</v>
      </c>
      <c r="IO17" s="9">
        <f t="shared" ca="1" si="3"/>
        <v>45235</v>
      </c>
      <c r="IP17" s="9">
        <f t="shared" ca="1" si="3"/>
        <v>45236</v>
      </c>
      <c r="IQ17" s="9">
        <f t="shared" ca="1" si="3"/>
        <v>45237</v>
      </c>
      <c r="IR17" s="9">
        <f t="shared" ca="1" si="3"/>
        <v>45238</v>
      </c>
      <c r="IS17" s="9">
        <f t="shared" ca="1" si="3"/>
        <v>45239</v>
      </c>
      <c r="IT17" s="9">
        <f t="shared" ca="1" si="3"/>
        <v>45240</v>
      </c>
      <c r="IU17" s="9">
        <f t="shared" ca="1" si="3"/>
        <v>45241</v>
      </c>
      <c r="IV17" s="9">
        <f t="shared" ca="1" si="3"/>
        <v>45242</v>
      </c>
      <c r="IW17" s="9">
        <f t="shared" ca="1" si="3"/>
        <v>45243</v>
      </c>
      <c r="IX17" s="9">
        <f t="shared" ca="1" si="3"/>
        <v>45244</v>
      </c>
      <c r="IY17" s="9">
        <f t="shared" ca="1" si="3"/>
        <v>45245</v>
      </c>
      <c r="IZ17" s="9">
        <f t="shared" ca="1" si="3"/>
        <v>45246</v>
      </c>
      <c r="JA17" s="9">
        <f t="shared" ca="1" si="3"/>
        <v>45247</v>
      </c>
      <c r="JB17" s="9">
        <f t="shared" ca="1" si="3"/>
        <v>45248</v>
      </c>
      <c r="JC17" s="9">
        <f t="shared" ca="1" si="3"/>
        <v>45249</v>
      </c>
      <c r="JD17" s="9">
        <f t="shared" ca="1" si="3"/>
        <v>45250</v>
      </c>
      <c r="JE17" s="9">
        <f t="shared" ca="1" si="3"/>
        <v>45251</v>
      </c>
      <c r="JF17" s="9">
        <f t="shared" ca="1" si="3"/>
        <v>45252</v>
      </c>
      <c r="JG17" s="9">
        <f t="shared" ca="1" si="3"/>
        <v>45253</v>
      </c>
      <c r="JH17" s="9">
        <f t="shared" ca="1" si="3"/>
        <v>45254</v>
      </c>
      <c r="JI17" s="9">
        <f t="shared" ca="1" si="3"/>
        <v>45255</v>
      </c>
      <c r="JJ17" s="9">
        <f t="shared" ca="1" si="3"/>
        <v>45256</v>
      </c>
      <c r="JK17" s="9">
        <f t="shared" ca="1" si="3"/>
        <v>45257</v>
      </c>
      <c r="JL17" s="9">
        <f t="shared" ca="1" si="3"/>
        <v>45258</v>
      </c>
      <c r="JM17" s="9">
        <f t="shared" ca="1" si="3"/>
        <v>45259</v>
      </c>
      <c r="JN17" s="9">
        <f t="shared" ca="1" si="3"/>
        <v>45260</v>
      </c>
      <c r="JO17" s="9">
        <f t="shared" ca="1" si="3"/>
        <v>45261</v>
      </c>
      <c r="JP17" s="9">
        <f t="shared" ca="1" si="3"/>
        <v>45262</v>
      </c>
      <c r="JQ17" s="9">
        <f t="shared" ca="1" si="3"/>
        <v>45263</v>
      </c>
      <c r="JR17" s="9">
        <f t="shared" ca="1" si="3"/>
        <v>45264</v>
      </c>
      <c r="JS17" s="9">
        <f t="shared" ca="1" si="3"/>
        <v>45265</v>
      </c>
      <c r="JT17" s="9">
        <f t="shared" ca="1" si="3"/>
        <v>45266</v>
      </c>
      <c r="JU17" s="9">
        <f t="shared" ref="JU17:MF17" ca="1" si="4">JT17+1</f>
        <v>45267</v>
      </c>
      <c r="JV17" s="9">
        <f t="shared" ca="1" si="4"/>
        <v>45268</v>
      </c>
      <c r="JW17" s="9">
        <f t="shared" ca="1" si="4"/>
        <v>45269</v>
      </c>
      <c r="JX17" s="9">
        <f t="shared" ca="1" si="4"/>
        <v>45270</v>
      </c>
      <c r="JY17" s="9">
        <f t="shared" ca="1" si="4"/>
        <v>45271</v>
      </c>
      <c r="JZ17" s="9">
        <f t="shared" ca="1" si="4"/>
        <v>45272</v>
      </c>
      <c r="KA17" s="9">
        <f t="shared" ca="1" si="4"/>
        <v>45273</v>
      </c>
      <c r="KB17" s="9">
        <f t="shared" ca="1" si="4"/>
        <v>45274</v>
      </c>
      <c r="KC17" s="9">
        <f t="shared" ca="1" si="4"/>
        <v>45275</v>
      </c>
      <c r="KD17" s="9">
        <f t="shared" ca="1" si="4"/>
        <v>45276</v>
      </c>
      <c r="KE17" s="9">
        <f t="shared" ca="1" si="4"/>
        <v>45277</v>
      </c>
      <c r="KF17" s="9">
        <f t="shared" ca="1" si="4"/>
        <v>45278</v>
      </c>
      <c r="KG17" s="9">
        <f t="shared" ca="1" si="4"/>
        <v>45279</v>
      </c>
      <c r="KH17" s="9">
        <f t="shared" ca="1" si="4"/>
        <v>45280</v>
      </c>
      <c r="KI17" s="9">
        <f t="shared" ca="1" si="4"/>
        <v>45281</v>
      </c>
      <c r="KJ17" s="9">
        <f t="shared" ca="1" si="4"/>
        <v>45282</v>
      </c>
      <c r="KK17" s="9">
        <f t="shared" ca="1" si="4"/>
        <v>45283</v>
      </c>
      <c r="KL17" s="9">
        <f t="shared" ca="1" si="4"/>
        <v>45284</v>
      </c>
      <c r="KM17" s="9">
        <f t="shared" ca="1" si="4"/>
        <v>45285</v>
      </c>
      <c r="KN17" s="9">
        <f t="shared" ca="1" si="4"/>
        <v>45286</v>
      </c>
      <c r="KO17" s="9">
        <f t="shared" ca="1" si="4"/>
        <v>45287</v>
      </c>
      <c r="KP17" s="9">
        <f t="shared" ca="1" si="4"/>
        <v>45288</v>
      </c>
      <c r="KQ17" s="9">
        <f t="shared" ca="1" si="4"/>
        <v>45289</v>
      </c>
      <c r="KR17" s="9">
        <f t="shared" ca="1" si="4"/>
        <v>45290</v>
      </c>
      <c r="KS17" s="9">
        <f t="shared" ca="1" si="4"/>
        <v>45291</v>
      </c>
      <c r="KT17" s="9">
        <f t="shared" ca="1" si="4"/>
        <v>45292</v>
      </c>
      <c r="KU17" s="9">
        <f t="shared" ca="1" si="4"/>
        <v>45293</v>
      </c>
      <c r="KV17" s="9">
        <f t="shared" ca="1" si="4"/>
        <v>45294</v>
      </c>
      <c r="KW17" s="9">
        <f t="shared" ca="1" si="4"/>
        <v>45295</v>
      </c>
      <c r="KX17" s="9">
        <f t="shared" ca="1" si="4"/>
        <v>45296</v>
      </c>
      <c r="KY17" s="9">
        <f t="shared" ca="1" si="4"/>
        <v>45297</v>
      </c>
      <c r="KZ17" s="9">
        <f t="shared" ca="1" si="4"/>
        <v>45298</v>
      </c>
      <c r="LA17" s="9">
        <f t="shared" ca="1" si="4"/>
        <v>45299</v>
      </c>
      <c r="LB17" s="9">
        <f t="shared" ca="1" si="4"/>
        <v>45300</v>
      </c>
      <c r="LC17" s="9">
        <f t="shared" ca="1" si="4"/>
        <v>45301</v>
      </c>
      <c r="LD17" s="9">
        <f t="shared" ca="1" si="4"/>
        <v>45302</v>
      </c>
      <c r="LE17" s="9">
        <f t="shared" ca="1" si="4"/>
        <v>45303</v>
      </c>
      <c r="LF17" s="9">
        <f t="shared" ca="1" si="4"/>
        <v>45304</v>
      </c>
      <c r="LG17" s="9">
        <f t="shared" ca="1" si="4"/>
        <v>45305</v>
      </c>
      <c r="LH17" s="9">
        <f t="shared" ca="1" si="4"/>
        <v>45306</v>
      </c>
      <c r="LI17" s="9">
        <f t="shared" ca="1" si="4"/>
        <v>45307</v>
      </c>
      <c r="LJ17" s="9">
        <f t="shared" ca="1" si="4"/>
        <v>45308</v>
      </c>
      <c r="LK17" s="9">
        <f t="shared" ca="1" si="4"/>
        <v>45309</v>
      </c>
      <c r="LL17" s="9">
        <f t="shared" ca="1" si="4"/>
        <v>45310</v>
      </c>
      <c r="LM17" s="9">
        <f t="shared" ca="1" si="4"/>
        <v>45311</v>
      </c>
      <c r="LN17" s="9">
        <f t="shared" ca="1" si="4"/>
        <v>45312</v>
      </c>
      <c r="LO17" s="9">
        <f t="shared" ca="1" si="4"/>
        <v>45313</v>
      </c>
      <c r="LP17" s="9">
        <f t="shared" ca="1" si="4"/>
        <v>45314</v>
      </c>
      <c r="LQ17" s="9">
        <f t="shared" ca="1" si="4"/>
        <v>45315</v>
      </c>
      <c r="LR17" s="9">
        <f t="shared" ca="1" si="4"/>
        <v>45316</v>
      </c>
      <c r="LS17" s="9">
        <f t="shared" ca="1" si="4"/>
        <v>45317</v>
      </c>
      <c r="LT17" s="9">
        <f t="shared" ca="1" si="4"/>
        <v>45318</v>
      </c>
      <c r="LU17" s="9">
        <f t="shared" ca="1" si="4"/>
        <v>45319</v>
      </c>
      <c r="LV17" s="9">
        <f t="shared" ca="1" si="4"/>
        <v>45320</v>
      </c>
      <c r="LW17" s="9">
        <f t="shared" ca="1" si="4"/>
        <v>45321</v>
      </c>
      <c r="LX17" s="9">
        <f t="shared" ca="1" si="4"/>
        <v>45322</v>
      </c>
      <c r="LY17" s="9">
        <f t="shared" ca="1" si="4"/>
        <v>45323</v>
      </c>
      <c r="LZ17" s="9">
        <f t="shared" ca="1" si="4"/>
        <v>45324</v>
      </c>
      <c r="MA17" s="9">
        <f t="shared" ca="1" si="4"/>
        <v>45325</v>
      </c>
      <c r="MB17" s="9">
        <f t="shared" ca="1" si="4"/>
        <v>45326</v>
      </c>
      <c r="MC17" s="9">
        <f t="shared" ca="1" si="4"/>
        <v>45327</v>
      </c>
      <c r="MD17" s="9">
        <f t="shared" ca="1" si="4"/>
        <v>45328</v>
      </c>
      <c r="ME17" s="9">
        <f t="shared" ca="1" si="4"/>
        <v>45329</v>
      </c>
      <c r="MF17" s="9">
        <f t="shared" ca="1" si="4"/>
        <v>45330</v>
      </c>
      <c r="MG17" s="9">
        <f t="shared" ref="MG17:OR17" ca="1" si="5">MF17+1</f>
        <v>45331</v>
      </c>
      <c r="MH17" s="9">
        <f t="shared" ca="1" si="5"/>
        <v>45332</v>
      </c>
      <c r="MI17" s="9">
        <f t="shared" ca="1" si="5"/>
        <v>45333</v>
      </c>
      <c r="MJ17" s="9">
        <f t="shared" ca="1" si="5"/>
        <v>45334</v>
      </c>
      <c r="MK17" s="9">
        <f t="shared" ca="1" si="5"/>
        <v>45335</v>
      </c>
      <c r="ML17" s="9">
        <f t="shared" ca="1" si="5"/>
        <v>45336</v>
      </c>
      <c r="MM17" s="9">
        <f t="shared" ca="1" si="5"/>
        <v>45337</v>
      </c>
      <c r="MN17" s="9">
        <f t="shared" ca="1" si="5"/>
        <v>45338</v>
      </c>
      <c r="MO17" s="9">
        <f t="shared" ca="1" si="5"/>
        <v>45339</v>
      </c>
      <c r="MP17" s="9">
        <f t="shared" ca="1" si="5"/>
        <v>45340</v>
      </c>
      <c r="MQ17" s="9">
        <f t="shared" ca="1" si="5"/>
        <v>45341</v>
      </c>
      <c r="MR17" s="9">
        <f t="shared" ca="1" si="5"/>
        <v>45342</v>
      </c>
      <c r="MS17" s="9">
        <f t="shared" ca="1" si="5"/>
        <v>45343</v>
      </c>
      <c r="MT17" s="9">
        <f t="shared" ca="1" si="5"/>
        <v>45344</v>
      </c>
      <c r="MU17" s="9">
        <f t="shared" ca="1" si="5"/>
        <v>45345</v>
      </c>
      <c r="MV17" s="9">
        <f t="shared" ca="1" si="5"/>
        <v>45346</v>
      </c>
      <c r="MW17" s="9">
        <f t="shared" ca="1" si="5"/>
        <v>45347</v>
      </c>
      <c r="MX17" s="9">
        <f t="shared" ca="1" si="5"/>
        <v>45348</v>
      </c>
      <c r="MY17" s="9">
        <f t="shared" ca="1" si="5"/>
        <v>45349</v>
      </c>
      <c r="MZ17" s="9">
        <f t="shared" ca="1" si="5"/>
        <v>45350</v>
      </c>
      <c r="NA17" s="9">
        <f t="shared" ca="1" si="5"/>
        <v>45351</v>
      </c>
      <c r="NB17" s="9">
        <f t="shared" ca="1" si="5"/>
        <v>45352</v>
      </c>
      <c r="NC17" s="9">
        <f t="shared" ca="1" si="5"/>
        <v>45353</v>
      </c>
      <c r="ND17" s="9">
        <f t="shared" ca="1" si="5"/>
        <v>45354</v>
      </c>
      <c r="NE17" s="9">
        <f t="shared" ca="1" si="5"/>
        <v>45355</v>
      </c>
      <c r="NF17" s="9">
        <f t="shared" ca="1" si="5"/>
        <v>45356</v>
      </c>
      <c r="NG17" s="9">
        <f t="shared" ca="1" si="5"/>
        <v>45357</v>
      </c>
      <c r="NH17" s="9">
        <f t="shared" ca="1" si="5"/>
        <v>45358</v>
      </c>
      <c r="NI17" s="9">
        <f t="shared" ca="1" si="5"/>
        <v>45359</v>
      </c>
      <c r="NJ17" s="9">
        <f t="shared" ca="1" si="5"/>
        <v>45360</v>
      </c>
      <c r="NK17" s="9">
        <f t="shared" ca="1" si="5"/>
        <v>45361</v>
      </c>
      <c r="NL17" s="9">
        <f t="shared" ca="1" si="5"/>
        <v>45362</v>
      </c>
      <c r="NM17" s="9">
        <f t="shared" ca="1" si="5"/>
        <v>45363</v>
      </c>
      <c r="NN17" s="9">
        <f t="shared" ca="1" si="5"/>
        <v>45364</v>
      </c>
      <c r="NO17" s="9">
        <f t="shared" ca="1" si="5"/>
        <v>45365</v>
      </c>
      <c r="NP17" s="9">
        <f t="shared" ca="1" si="5"/>
        <v>45366</v>
      </c>
      <c r="NQ17" s="9">
        <f t="shared" ca="1" si="5"/>
        <v>45367</v>
      </c>
      <c r="NR17" s="9">
        <f t="shared" ca="1" si="5"/>
        <v>45368</v>
      </c>
      <c r="NS17" s="9">
        <f t="shared" ca="1" si="5"/>
        <v>45369</v>
      </c>
      <c r="NT17" s="9">
        <f t="shared" ca="1" si="5"/>
        <v>45370</v>
      </c>
      <c r="NU17" s="9">
        <f t="shared" ca="1" si="5"/>
        <v>45371</v>
      </c>
      <c r="NV17" s="9">
        <f t="shared" ca="1" si="5"/>
        <v>45372</v>
      </c>
      <c r="NW17" s="9">
        <f t="shared" ca="1" si="5"/>
        <v>45373</v>
      </c>
      <c r="NX17" s="9">
        <f t="shared" ca="1" si="5"/>
        <v>45374</v>
      </c>
      <c r="NY17" s="9">
        <f t="shared" ca="1" si="5"/>
        <v>45375</v>
      </c>
      <c r="NZ17" s="9">
        <f t="shared" ca="1" si="5"/>
        <v>45376</v>
      </c>
      <c r="OA17" s="9">
        <f t="shared" ca="1" si="5"/>
        <v>45377</v>
      </c>
      <c r="OB17" s="9">
        <f t="shared" ca="1" si="5"/>
        <v>45378</v>
      </c>
      <c r="OC17" s="9">
        <f t="shared" ca="1" si="5"/>
        <v>45379</v>
      </c>
      <c r="OD17" s="9">
        <f t="shared" ca="1" si="5"/>
        <v>45380</v>
      </c>
      <c r="OE17" s="9">
        <f t="shared" ca="1" si="5"/>
        <v>45381</v>
      </c>
      <c r="OF17" s="9">
        <f t="shared" ca="1" si="5"/>
        <v>45382</v>
      </c>
      <c r="OG17" s="9">
        <f t="shared" ca="1" si="5"/>
        <v>45383</v>
      </c>
      <c r="OH17" s="9">
        <f t="shared" ca="1" si="5"/>
        <v>45384</v>
      </c>
      <c r="OI17" s="9">
        <f t="shared" ca="1" si="5"/>
        <v>45385</v>
      </c>
      <c r="OJ17" s="9">
        <f t="shared" ca="1" si="5"/>
        <v>45386</v>
      </c>
      <c r="OK17" s="9">
        <f t="shared" ca="1" si="5"/>
        <v>45387</v>
      </c>
      <c r="OL17" s="9">
        <f t="shared" ca="1" si="5"/>
        <v>45388</v>
      </c>
      <c r="OM17" s="9">
        <f t="shared" ca="1" si="5"/>
        <v>45389</v>
      </c>
      <c r="ON17" s="9">
        <f t="shared" ca="1" si="5"/>
        <v>45390</v>
      </c>
      <c r="OO17" s="9">
        <f t="shared" ca="1" si="5"/>
        <v>45391</v>
      </c>
      <c r="OP17" s="9">
        <f t="shared" ca="1" si="5"/>
        <v>45392</v>
      </c>
      <c r="OQ17" s="9">
        <f t="shared" ca="1" si="5"/>
        <v>45393</v>
      </c>
      <c r="OR17" s="9">
        <f t="shared" ca="1" si="5"/>
        <v>45394</v>
      </c>
      <c r="OS17" s="9">
        <f t="shared" ref="OS17:PF17" ca="1" si="6">OR17+1</f>
        <v>45395</v>
      </c>
      <c r="OT17" s="9">
        <f t="shared" ca="1" si="6"/>
        <v>45396</v>
      </c>
      <c r="OU17" s="9">
        <f t="shared" ca="1" si="6"/>
        <v>45397</v>
      </c>
      <c r="OV17" s="9">
        <f t="shared" ca="1" si="6"/>
        <v>45398</v>
      </c>
      <c r="OW17" s="9">
        <f t="shared" ca="1" si="6"/>
        <v>45399</v>
      </c>
      <c r="OX17" s="9">
        <f t="shared" ca="1" si="6"/>
        <v>45400</v>
      </c>
      <c r="OY17" s="9">
        <f t="shared" ca="1" si="6"/>
        <v>45401</v>
      </c>
      <c r="OZ17" s="9">
        <f t="shared" ca="1" si="6"/>
        <v>45402</v>
      </c>
      <c r="PA17" s="9">
        <f t="shared" ca="1" si="6"/>
        <v>45403</v>
      </c>
      <c r="PB17" s="9">
        <f t="shared" ca="1" si="6"/>
        <v>45404</v>
      </c>
      <c r="PC17" s="9">
        <f t="shared" ca="1" si="6"/>
        <v>45405</v>
      </c>
      <c r="PD17" s="9">
        <f t="shared" ca="1" si="6"/>
        <v>45406</v>
      </c>
      <c r="PE17" s="9">
        <f t="shared" ca="1" si="6"/>
        <v>45407</v>
      </c>
      <c r="PF17" s="9">
        <f t="shared" ca="1" si="6"/>
        <v>45408</v>
      </c>
    </row>
    <row r="19" spans="2:422" ht="24" x14ac:dyDescent="0.35">
      <c r="B19" s="15" t="s">
        <v>6</v>
      </c>
      <c r="C19" s="16" t="s">
        <v>36</v>
      </c>
      <c r="D19" s="16" t="s">
        <v>37</v>
      </c>
      <c r="E19" s="16" t="s">
        <v>38</v>
      </c>
      <c r="F19" s="15" t="s">
        <v>9</v>
      </c>
      <c r="G19" s="16" t="s">
        <v>39</v>
      </c>
      <c r="H19" s="15" t="s">
        <v>8</v>
      </c>
      <c r="I19" s="16" t="s">
        <v>40</v>
      </c>
      <c r="J19" s="16" t="s">
        <v>41</v>
      </c>
      <c r="K19" s="16" t="s">
        <v>42</v>
      </c>
      <c r="L19" s="16" t="s">
        <v>43</v>
      </c>
      <c r="M19" s="16" t="s">
        <v>44</v>
      </c>
      <c r="N19" s="16" t="s">
        <v>45</v>
      </c>
      <c r="O19" s="16" t="s">
        <v>46</v>
      </c>
      <c r="P19" s="16" t="s">
        <v>67</v>
      </c>
      <c r="Q19" s="16" t="s">
        <v>47</v>
      </c>
      <c r="R19" s="16" t="s">
        <v>48</v>
      </c>
      <c r="S19" s="16" t="s">
        <v>49</v>
      </c>
      <c r="T19" s="16" t="s">
        <v>50</v>
      </c>
      <c r="U19" s="16" t="s">
        <v>51</v>
      </c>
      <c r="V19" s="5"/>
      <c r="W19" s="6" t="str">
        <f ca="1">LEFT(TEXT(W17,"ddd"),1)</f>
        <v>F</v>
      </c>
      <c r="X19" s="6" t="str">
        <f t="shared" ref="X19:CI19" ca="1" si="7">LEFT(TEXT(X17,"ddd"),1)</f>
        <v>S</v>
      </c>
      <c r="Y19" s="6" t="str">
        <f t="shared" ca="1" si="7"/>
        <v>S</v>
      </c>
      <c r="Z19" s="6" t="str">
        <f t="shared" ca="1" si="7"/>
        <v>M</v>
      </c>
      <c r="AA19" s="6" t="str">
        <f t="shared" ca="1" si="7"/>
        <v>T</v>
      </c>
      <c r="AB19" s="6" t="str">
        <f t="shared" ca="1" si="7"/>
        <v>W</v>
      </c>
      <c r="AC19" s="6" t="str">
        <f t="shared" ca="1" si="7"/>
        <v>T</v>
      </c>
      <c r="AD19" s="6" t="str">
        <f t="shared" ca="1" si="7"/>
        <v>F</v>
      </c>
      <c r="AE19" s="6" t="str">
        <f t="shared" ca="1" si="7"/>
        <v>S</v>
      </c>
      <c r="AF19" s="6" t="str">
        <f t="shared" ca="1" si="7"/>
        <v>S</v>
      </c>
      <c r="AG19" s="6" t="str">
        <f t="shared" ca="1" si="7"/>
        <v>M</v>
      </c>
      <c r="AH19" s="6" t="str">
        <f t="shared" ca="1" si="7"/>
        <v>T</v>
      </c>
      <c r="AI19" s="6" t="str">
        <f t="shared" ca="1" si="7"/>
        <v>W</v>
      </c>
      <c r="AJ19" s="6" t="str">
        <f t="shared" ca="1" si="7"/>
        <v>T</v>
      </c>
      <c r="AK19" s="6" t="str">
        <f t="shared" ca="1" si="7"/>
        <v>F</v>
      </c>
      <c r="AL19" s="6" t="str">
        <f t="shared" ca="1" si="7"/>
        <v>S</v>
      </c>
      <c r="AM19" s="6" t="str">
        <f t="shared" ca="1" si="7"/>
        <v>S</v>
      </c>
      <c r="AN19" s="6" t="str">
        <f t="shared" ca="1" si="7"/>
        <v>M</v>
      </c>
      <c r="AO19" s="6" t="str">
        <f t="shared" ca="1" si="7"/>
        <v>T</v>
      </c>
      <c r="AP19" s="6" t="str">
        <f t="shared" ca="1" si="7"/>
        <v>W</v>
      </c>
      <c r="AQ19" s="6" t="str">
        <f t="shared" ca="1" si="7"/>
        <v>T</v>
      </c>
      <c r="AR19" s="6" t="str">
        <f t="shared" ca="1" si="7"/>
        <v>F</v>
      </c>
      <c r="AS19" s="6" t="str">
        <f t="shared" ca="1" si="7"/>
        <v>S</v>
      </c>
      <c r="AT19" s="6" t="str">
        <f t="shared" ca="1" si="7"/>
        <v>S</v>
      </c>
      <c r="AU19" s="6" t="str">
        <f t="shared" ca="1" si="7"/>
        <v>M</v>
      </c>
      <c r="AV19" s="6" t="str">
        <f t="shared" ca="1" si="7"/>
        <v>T</v>
      </c>
      <c r="AW19" s="6" t="str">
        <f t="shared" ca="1" si="7"/>
        <v>W</v>
      </c>
      <c r="AX19" s="6" t="str">
        <f t="shared" ca="1" si="7"/>
        <v>T</v>
      </c>
      <c r="AY19" s="6" t="str">
        <f t="shared" ca="1" si="7"/>
        <v>F</v>
      </c>
      <c r="AZ19" s="6" t="str">
        <f t="shared" ca="1" si="7"/>
        <v>S</v>
      </c>
      <c r="BA19" s="6" t="str">
        <f t="shared" ca="1" si="7"/>
        <v>S</v>
      </c>
      <c r="BB19" s="6" t="str">
        <f t="shared" ca="1" si="7"/>
        <v>M</v>
      </c>
      <c r="BC19" s="6" t="str">
        <f t="shared" ca="1" si="7"/>
        <v>T</v>
      </c>
      <c r="BD19" s="6" t="str">
        <f t="shared" ca="1" si="7"/>
        <v>W</v>
      </c>
      <c r="BE19" s="6" t="str">
        <f t="shared" ca="1" si="7"/>
        <v>T</v>
      </c>
      <c r="BF19" s="6" t="str">
        <f t="shared" ca="1" si="7"/>
        <v>F</v>
      </c>
      <c r="BG19" s="6" t="str">
        <f t="shared" ca="1" si="7"/>
        <v>S</v>
      </c>
      <c r="BH19" s="6" t="str">
        <f t="shared" ca="1" si="7"/>
        <v>S</v>
      </c>
      <c r="BI19" s="6" t="str">
        <f t="shared" ca="1" si="7"/>
        <v>M</v>
      </c>
      <c r="BJ19" s="6" t="str">
        <f t="shared" ca="1" si="7"/>
        <v>T</v>
      </c>
      <c r="BK19" s="6" t="str">
        <f t="shared" ca="1" si="7"/>
        <v>W</v>
      </c>
      <c r="BL19" s="6" t="str">
        <f t="shared" ca="1" si="7"/>
        <v>T</v>
      </c>
      <c r="BM19" s="6" t="str">
        <f t="shared" ca="1" si="7"/>
        <v>F</v>
      </c>
      <c r="BN19" s="6" t="str">
        <f t="shared" ca="1" si="7"/>
        <v>S</v>
      </c>
      <c r="BO19" s="6" t="str">
        <f t="shared" ca="1" si="7"/>
        <v>S</v>
      </c>
      <c r="BP19" s="6" t="str">
        <f t="shared" ca="1" si="7"/>
        <v>M</v>
      </c>
      <c r="BQ19" s="6" t="str">
        <f t="shared" ca="1" si="7"/>
        <v>T</v>
      </c>
      <c r="BR19" s="6" t="str">
        <f t="shared" ca="1" si="7"/>
        <v>W</v>
      </c>
      <c r="BS19" s="6" t="str">
        <f t="shared" ca="1" si="7"/>
        <v>T</v>
      </c>
      <c r="BT19" s="6" t="str">
        <f t="shared" ca="1" si="7"/>
        <v>F</v>
      </c>
      <c r="BU19" s="6" t="str">
        <f t="shared" ca="1" si="7"/>
        <v>S</v>
      </c>
      <c r="BV19" s="6" t="str">
        <f t="shared" ca="1" si="7"/>
        <v>S</v>
      </c>
      <c r="BW19" s="6" t="str">
        <f t="shared" ca="1" si="7"/>
        <v>M</v>
      </c>
      <c r="BX19" s="6" t="str">
        <f t="shared" ca="1" si="7"/>
        <v>T</v>
      </c>
      <c r="BY19" s="6" t="str">
        <f t="shared" ca="1" si="7"/>
        <v>W</v>
      </c>
      <c r="BZ19" s="6" t="str">
        <f t="shared" ca="1" si="7"/>
        <v>T</v>
      </c>
      <c r="CA19" s="6" t="str">
        <f t="shared" ca="1" si="7"/>
        <v>F</v>
      </c>
      <c r="CB19" s="6" t="str">
        <f t="shared" ca="1" si="7"/>
        <v>S</v>
      </c>
      <c r="CC19" s="6" t="str">
        <f t="shared" ca="1" si="7"/>
        <v>S</v>
      </c>
      <c r="CD19" s="6" t="str">
        <f t="shared" ca="1" si="7"/>
        <v>M</v>
      </c>
      <c r="CE19" s="6" t="str">
        <f t="shared" ca="1" si="7"/>
        <v>T</v>
      </c>
      <c r="CF19" s="6" t="str">
        <f t="shared" ca="1" si="7"/>
        <v>W</v>
      </c>
      <c r="CG19" s="6" t="str">
        <f t="shared" ca="1" si="7"/>
        <v>T</v>
      </c>
      <c r="CH19" s="6" t="str">
        <f t="shared" ca="1" si="7"/>
        <v>F</v>
      </c>
      <c r="CI19" s="6" t="str">
        <f t="shared" ca="1" si="7"/>
        <v>S</v>
      </c>
      <c r="CJ19" s="6" t="str">
        <f t="shared" ref="CJ19:EU19" ca="1" si="8">LEFT(TEXT(CJ17,"ddd"),1)</f>
        <v>S</v>
      </c>
      <c r="CK19" s="6" t="str">
        <f t="shared" ca="1" si="8"/>
        <v>M</v>
      </c>
      <c r="CL19" s="6" t="str">
        <f t="shared" ca="1" si="8"/>
        <v>T</v>
      </c>
      <c r="CM19" s="6" t="str">
        <f t="shared" ca="1" si="8"/>
        <v>W</v>
      </c>
      <c r="CN19" s="6" t="str">
        <f t="shared" ca="1" si="8"/>
        <v>T</v>
      </c>
      <c r="CO19" s="6" t="str">
        <f t="shared" ca="1" si="8"/>
        <v>F</v>
      </c>
      <c r="CP19" s="6" t="str">
        <f t="shared" ca="1" si="8"/>
        <v>S</v>
      </c>
      <c r="CQ19" s="6" t="str">
        <f t="shared" ca="1" si="8"/>
        <v>S</v>
      </c>
      <c r="CR19" s="6" t="str">
        <f t="shared" ca="1" si="8"/>
        <v>M</v>
      </c>
      <c r="CS19" s="6" t="str">
        <f t="shared" ca="1" si="8"/>
        <v>T</v>
      </c>
      <c r="CT19" s="6" t="str">
        <f t="shared" ca="1" si="8"/>
        <v>W</v>
      </c>
      <c r="CU19" s="6" t="str">
        <f t="shared" ca="1" si="8"/>
        <v>T</v>
      </c>
      <c r="CV19" s="6" t="str">
        <f t="shared" ca="1" si="8"/>
        <v>F</v>
      </c>
      <c r="CW19" s="6" t="str">
        <f t="shared" ca="1" si="8"/>
        <v>S</v>
      </c>
      <c r="CX19" s="6" t="str">
        <f t="shared" ca="1" si="8"/>
        <v>S</v>
      </c>
      <c r="CY19" s="6" t="str">
        <f t="shared" ca="1" si="8"/>
        <v>M</v>
      </c>
      <c r="CZ19" s="6" t="str">
        <f t="shared" ca="1" si="8"/>
        <v>T</v>
      </c>
      <c r="DA19" s="6" t="str">
        <f t="shared" ca="1" si="8"/>
        <v>W</v>
      </c>
      <c r="DB19" s="6" t="str">
        <f t="shared" ca="1" si="8"/>
        <v>T</v>
      </c>
      <c r="DC19" s="6" t="str">
        <f t="shared" ca="1" si="8"/>
        <v>F</v>
      </c>
      <c r="DD19" s="6" t="str">
        <f t="shared" ca="1" si="8"/>
        <v>S</v>
      </c>
      <c r="DE19" s="6" t="str">
        <f t="shared" ca="1" si="8"/>
        <v>S</v>
      </c>
      <c r="DF19" s="6" t="str">
        <f t="shared" ca="1" si="8"/>
        <v>M</v>
      </c>
      <c r="DG19" s="6" t="str">
        <f t="shared" ca="1" si="8"/>
        <v>T</v>
      </c>
      <c r="DH19" s="6" t="str">
        <f t="shared" ca="1" si="8"/>
        <v>W</v>
      </c>
      <c r="DI19" s="6" t="str">
        <f t="shared" ca="1" si="8"/>
        <v>T</v>
      </c>
      <c r="DJ19" s="6" t="str">
        <f t="shared" ca="1" si="8"/>
        <v>F</v>
      </c>
      <c r="DK19" s="6" t="str">
        <f t="shared" ca="1" si="8"/>
        <v>S</v>
      </c>
      <c r="DL19" s="6" t="str">
        <f t="shared" ca="1" si="8"/>
        <v>S</v>
      </c>
      <c r="DM19" s="6" t="str">
        <f t="shared" ca="1" si="8"/>
        <v>M</v>
      </c>
      <c r="DN19" s="6" t="str">
        <f t="shared" ca="1" si="8"/>
        <v>T</v>
      </c>
      <c r="DO19" s="6" t="str">
        <f t="shared" ca="1" si="8"/>
        <v>W</v>
      </c>
      <c r="DP19" s="6" t="str">
        <f t="shared" ca="1" si="8"/>
        <v>T</v>
      </c>
      <c r="DQ19" s="6" t="str">
        <f t="shared" ca="1" si="8"/>
        <v>F</v>
      </c>
      <c r="DR19" s="6" t="str">
        <f t="shared" ca="1" si="8"/>
        <v>S</v>
      </c>
      <c r="DS19" s="6" t="str">
        <f t="shared" ca="1" si="8"/>
        <v>S</v>
      </c>
      <c r="DT19" s="6" t="str">
        <f t="shared" ca="1" si="8"/>
        <v>M</v>
      </c>
      <c r="DU19" s="6" t="str">
        <f t="shared" ca="1" si="8"/>
        <v>T</v>
      </c>
      <c r="DV19" s="6" t="str">
        <f t="shared" ca="1" si="8"/>
        <v>W</v>
      </c>
      <c r="DW19" s="6" t="str">
        <f t="shared" ca="1" si="8"/>
        <v>T</v>
      </c>
      <c r="DX19" s="6" t="str">
        <f t="shared" ca="1" si="8"/>
        <v>F</v>
      </c>
      <c r="DY19" s="6" t="str">
        <f t="shared" ca="1" si="8"/>
        <v>S</v>
      </c>
      <c r="DZ19" s="6" t="str">
        <f t="shared" ca="1" si="8"/>
        <v>S</v>
      </c>
      <c r="EA19" s="6" t="str">
        <f t="shared" ca="1" si="8"/>
        <v>M</v>
      </c>
      <c r="EB19" s="6" t="str">
        <f t="shared" ca="1" si="8"/>
        <v>T</v>
      </c>
      <c r="EC19" s="6" t="str">
        <f t="shared" ca="1" si="8"/>
        <v>W</v>
      </c>
      <c r="ED19" s="6" t="str">
        <f t="shared" ca="1" si="8"/>
        <v>T</v>
      </c>
      <c r="EE19" s="6" t="str">
        <f t="shared" ca="1" si="8"/>
        <v>F</v>
      </c>
      <c r="EF19" s="6" t="str">
        <f t="shared" ca="1" si="8"/>
        <v>S</v>
      </c>
      <c r="EG19" s="6" t="str">
        <f t="shared" ca="1" si="8"/>
        <v>S</v>
      </c>
      <c r="EH19" s="6" t="str">
        <f t="shared" ca="1" si="8"/>
        <v>M</v>
      </c>
      <c r="EI19" s="6" t="str">
        <f t="shared" ca="1" si="8"/>
        <v>T</v>
      </c>
      <c r="EJ19" s="6" t="str">
        <f t="shared" ca="1" si="8"/>
        <v>W</v>
      </c>
      <c r="EK19" s="6" t="str">
        <f t="shared" ca="1" si="8"/>
        <v>T</v>
      </c>
      <c r="EL19" s="6" t="str">
        <f t="shared" ca="1" si="8"/>
        <v>F</v>
      </c>
      <c r="EM19" s="6" t="str">
        <f t="shared" ca="1" si="8"/>
        <v>S</v>
      </c>
      <c r="EN19" s="6" t="str">
        <f t="shared" ca="1" si="8"/>
        <v>S</v>
      </c>
      <c r="EO19" s="6" t="str">
        <f t="shared" ca="1" si="8"/>
        <v>M</v>
      </c>
      <c r="EP19" s="6" t="str">
        <f t="shared" ca="1" si="8"/>
        <v>T</v>
      </c>
      <c r="EQ19" s="6" t="str">
        <f t="shared" ca="1" si="8"/>
        <v>W</v>
      </c>
      <c r="ER19" s="6" t="str">
        <f t="shared" ca="1" si="8"/>
        <v>T</v>
      </c>
      <c r="ES19" s="6" t="str">
        <f t="shared" ca="1" si="8"/>
        <v>F</v>
      </c>
      <c r="ET19" s="6" t="str">
        <f t="shared" ca="1" si="8"/>
        <v>S</v>
      </c>
      <c r="EU19" s="6" t="str">
        <f t="shared" ca="1" si="8"/>
        <v>S</v>
      </c>
      <c r="EV19" s="6" t="str">
        <f t="shared" ref="EV19:HG19" ca="1" si="9">LEFT(TEXT(EV17,"ddd"),1)</f>
        <v>M</v>
      </c>
      <c r="EW19" s="6" t="str">
        <f t="shared" ca="1" si="9"/>
        <v>T</v>
      </c>
      <c r="EX19" s="6" t="str">
        <f t="shared" ca="1" si="9"/>
        <v>W</v>
      </c>
      <c r="EY19" s="6" t="str">
        <f t="shared" ca="1" si="9"/>
        <v>T</v>
      </c>
      <c r="EZ19" s="6" t="str">
        <f t="shared" ca="1" si="9"/>
        <v>F</v>
      </c>
      <c r="FA19" s="6" t="str">
        <f t="shared" ca="1" si="9"/>
        <v>S</v>
      </c>
      <c r="FB19" s="6" t="str">
        <f t="shared" ca="1" si="9"/>
        <v>S</v>
      </c>
      <c r="FC19" s="6" t="str">
        <f t="shared" ca="1" si="9"/>
        <v>M</v>
      </c>
      <c r="FD19" s="6" t="str">
        <f t="shared" ca="1" si="9"/>
        <v>T</v>
      </c>
      <c r="FE19" s="6" t="str">
        <f t="shared" ca="1" si="9"/>
        <v>W</v>
      </c>
      <c r="FF19" s="6" t="str">
        <f t="shared" ca="1" si="9"/>
        <v>T</v>
      </c>
      <c r="FG19" s="6" t="str">
        <f t="shared" ca="1" si="9"/>
        <v>F</v>
      </c>
      <c r="FH19" s="6" t="str">
        <f t="shared" ca="1" si="9"/>
        <v>S</v>
      </c>
      <c r="FI19" s="6" t="str">
        <f t="shared" ca="1" si="9"/>
        <v>S</v>
      </c>
      <c r="FJ19" s="6" t="str">
        <f t="shared" ca="1" si="9"/>
        <v>M</v>
      </c>
      <c r="FK19" s="6" t="str">
        <f t="shared" ca="1" si="9"/>
        <v>T</v>
      </c>
      <c r="FL19" s="6" t="str">
        <f t="shared" ca="1" si="9"/>
        <v>W</v>
      </c>
      <c r="FM19" s="6" t="str">
        <f t="shared" ca="1" si="9"/>
        <v>T</v>
      </c>
      <c r="FN19" s="6" t="str">
        <f t="shared" ca="1" si="9"/>
        <v>F</v>
      </c>
      <c r="FO19" s="6" t="str">
        <f t="shared" ca="1" si="9"/>
        <v>S</v>
      </c>
      <c r="FP19" s="6" t="str">
        <f t="shared" ca="1" si="9"/>
        <v>S</v>
      </c>
      <c r="FQ19" s="6" t="str">
        <f t="shared" ca="1" si="9"/>
        <v>M</v>
      </c>
      <c r="FR19" s="6" t="str">
        <f t="shared" ca="1" si="9"/>
        <v>T</v>
      </c>
      <c r="FS19" s="6" t="str">
        <f t="shared" ca="1" si="9"/>
        <v>W</v>
      </c>
      <c r="FT19" s="6" t="str">
        <f t="shared" ca="1" si="9"/>
        <v>T</v>
      </c>
      <c r="FU19" s="6" t="str">
        <f t="shared" ca="1" si="9"/>
        <v>F</v>
      </c>
      <c r="FV19" s="6" t="str">
        <f t="shared" ca="1" si="9"/>
        <v>S</v>
      </c>
      <c r="FW19" s="6" t="str">
        <f t="shared" ca="1" si="9"/>
        <v>S</v>
      </c>
      <c r="FX19" s="6" t="str">
        <f t="shared" ca="1" si="9"/>
        <v>M</v>
      </c>
      <c r="FY19" s="6" t="str">
        <f t="shared" ca="1" si="9"/>
        <v>T</v>
      </c>
      <c r="FZ19" s="6" t="str">
        <f t="shared" ca="1" si="9"/>
        <v>W</v>
      </c>
      <c r="GA19" s="6" t="str">
        <f t="shared" ca="1" si="9"/>
        <v>T</v>
      </c>
      <c r="GB19" s="6" t="str">
        <f t="shared" ca="1" si="9"/>
        <v>F</v>
      </c>
      <c r="GC19" s="6" t="str">
        <f t="shared" ca="1" si="9"/>
        <v>S</v>
      </c>
      <c r="GD19" s="6" t="str">
        <f t="shared" ca="1" si="9"/>
        <v>S</v>
      </c>
      <c r="GE19" s="6" t="str">
        <f t="shared" ca="1" si="9"/>
        <v>M</v>
      </c>
      <c r="GF19" s="6" t="str">
        <f t="shared" ca="1" si="9"/>
        <v>T</v>
      </c>
      <c r="GG19" s="6" t="str">
        <f t="shared" ca="1" si="9"/>
        <v>W</v>
      </c>
      <c r="GH19" s="6" t="str">
        <f t="shared" ca="1" si="9"/>
        <v>T</v>
      </c>
      <c r="GI19" s="6" t="str">
        <f t="shared" ca="1" si="9"/>
        <v>F</v>
      </c>
      <c r="GJ19" s="6" t="str">
        <f t="shared" ca="1" si="9"/>
        <v>S</v>
      </c>
      <c r="GK19" s="6" t="str">
        <f t="shared" ca="1" si="9"/>
        <v>S</v>
      </c>
      <c r="GL19" s="6" t="str">
        <f t="shared" ca="1" si="9"/>
        <v>M</v>
      </c>
      <c r="GM19" s="6" t="str">
        <f t="shared" ca="1" si="9"/>
        <v>T</v>
      </c>
      <c r="GN19" s="6" t="str">
        <f t="shared" ca="1" si="9"/>
        <v>W</v>
      </c>
      <c r="GO19" s="6" t="str">
        <f t="shared" ca="1" si="9"/>
        <v>T</v>
      </c>
      <c r="GP19" s="6" t="str">
        <f t="shared" ca="1" si="9"/>
        <v>F</v>
      </c>
      <c r="GQ19" s="6" t="str">
        <f t="shared" ca="1" si="9"/>
        <v>S</v>
      </c>
      <c r="GR19" s="6" t="str">
        <f t="shared" ca="1" si="9"/>
        <v>S</v>
      </c>
      <c r="GS19" s="6" t="str">
        <f t="shared" ca="1" si="9"/>
        <v>M</v>
      </c>
      <c r="GT19" s="6" t="str">
        <f t="shared" ca="1" si="9"/>
        <v>T</v>
      </c>
      <c r="GU19" s="6" t="str">
        <f t="shared" ca="1" si="9"/>
        <v>W</v>
      </c>
      <c r="GV19" s="6" t="str">
        <f t="shared" ca="1" si="9"/>
        <v>T</v>
      </c>
      <c r="GW19" s="6" t="str">
        <f t="shared" ca="1" si="9"/>
        <v>F</v>
      </c>
      <c r="GX19" s="6" t="str">
        <f t="shared" ca="1" si="9"/>
        <v>S</v>
      </c>
      <c r="GY19" s="6" t="str">
        <f t="shared" ca="1" si="9"/>
        <v>S</v>
      </c>
      <c r="GZ19" s="6" t="str">
        <f t="shared" ca="1" si="9"/>
        <v>M</v>
      </c>
      <c r="HA19" s="6" t="str">
        <f t="shared" ca="1" si="9"/>
        <v>T</v>
      </c>
      <c r="HB19" s="6" t="str">
        <f t="shared" ca="1" si="9"/>
        <v>W</v>
      </c>
      <c r="HC19" s="6" t="str">
        <f t="shared" ca="1" si="9"/>
        <v>T</v>
      </c>
      <c r="HD19" s="6" t="str">
        <f t="shared" ca="1" si="9"/>
        <v>F</v>
      </c>
      <c r="HE19" s="6" t="str">
        <f t="shared" ca="1" si="9"/>
        <v>S</v>
      </c>
      <c r="HF19" s="6" t="str">
        <f t="shared" ca="1" si="9"/>
        <v>S</v>
      </c>
      <c r="HG19" s="6" t="str">
        <f t="shared" ca="1" si="9"/>
        <v>M</v>
      </c>
      <c r="HH19" s="6" t="str">
        <f t="shared" ref="HH19:JS19" ca="1" si="10">LEFT(TEXT(HH17,"ddd"),1)</f>
        <v>T</v>
      </c>
      <c r="HI19" s="6" t="str">
        <f t="shared" ca="1" si="10"/>
        <v>W</v>
      </c>
      <c r="HJ19" s="6" t="str">
        <f t="shared" ca="1" si="10"/>
        <v>T</v>
      </c>
      <c r="HK19" s="6" t="str">
        <f t="shared" ca="1" si="10"/>
        <v>F</v>
      </c>
      <c r="HL19" s="6" t="str">
        <f t="shared" ca="1" si="10"/>
        <v>S</v>
      </c>
      <c r="HM19" s="6" t="str">
        <f t="shared" ca="1" si="10"/>
        <v>S</v>
      </c>
      <c r="HN19" s="6" t="str">
        <f t="shared" ca="1" si="10"/>
        <v>M</v>
      </c>
      <c r="HO19" s="6" t="str">
        <f t="shared" ca="1" si="10"/>
        <v>T</v>
      </c>
      <c r="HP19" s="6" t="str">
        <f t="shared" ca="1" si="10"/>
        <v>W</v>
      </c>
      <c r="HQ19" s="6" t="str">
        <f t="shared" ca="1" si="10"/>
        <v>T</v>
      </c>
      <c r="HR19" s="6" t="str">
        <f t="shared" ca="1" si="10"/>
        <v>F</v>
      </c>
      <c r="HS19" s="6" t="str">
        <f t="shared" ca="1" si="10"/>
        <v>S</v>
      </c>
      <c r="HT19" s="6" t="str">
        <f t="shared" ca="1" si="10"/>
        <v>S</v>
      </c>
      <c r="HU19" s="6" t="str">
        <f t="shared" ca="1" si="10"/>
        <v>M</v>
      </c>
      <c r="HV19" s="6" t="str">
        <f t="shared" ca="1" si="10"/>
        <v>T</v>
      </c>
      <c r="HW19" s="6" t="str">
        <f t="shared" ca="1" si="10"/>
        <v>W</v>
      </c>
      <c r="HX19" s="6" t="str">
        <f t="shared" ca="1" si="10"/>
        <v>T</v>
      </c>
      <c r="HY19" s="6" t="str">
        <f t="shared" ca="1" si="10"/>
        <v>F</v>
      </c>
      <c r="HZ19" s="6" t="str">
        <f t="shared" ca="1" si="10"/>
        <v>S</v>
      </c>
      <c r="IA19" s="6" t="str">
        <f t="shared" ca="1" si="10"/>
        <v>S</v>
      </c>
      <c r="IB19" s="6" t="str">
        <f t="shared" ca="1" si="10"/>
        <v>M</v>
      </c>
      <c r="IC19" s="6" t="str">
        <f t="shared" ca="1" si="10"/>
        <v>T</v>
      </c>
      <c r="ID19" s="6" t="str">
        <f t="shared" ca="1" si="10"/>
        <v>W</v>
      </c>
      <c r="IE19" s="6" t="str">
        <f t="shared" ca="1" si="10"/>
        <v>T</v>
      </c>
      <c r="IF19" s="6" t="str">
        <f t="shared" ca="1" si="10"/>
        <v>F</v>
      </c>
      <c r="IG19" s="6" t="str">
        <f t="shared" ca="1" si="10"/>
        <v>S</v>
      </c>
      <c r="IH19" s="6" t="str">
        <f t="shared" ca="1" si="10"/>
        <v>S</v>
      </c>
      <c r="II19" s="6" t="str">
        <f t="shared" ca="1" si="10"/>
        <v>M</v>
      </c>
      <c r="IJ19" s="6" t="str">
        <f t="shared" ca="1" si="10"/>
        <v>T</v>
      </c>
      <c r="IK19" s="6" t="str">
        <f t="shared" ca="1" si="10"/>
        <v>W</v>
      </c>
      <c r="IL19" s="6" t="str">
        <f t="shared" ca="1" si="10"/>
        <v>T</v>
      </c>
      <c r="IM19" s="6" t="str">
        <f t="shared" ca="1" si="10"/>
        <v>F</v>
      </c>
      <c r="IN19" s="6" t="str">
        <f t="shared" ca="1" si="10"/>
        <v>S</v>
      </c>
      <c r="IO19" s="6" t="str">
        <f t="shared" ca="1" si="10"/>
        <v>S</v>
      </c>
      <c r="IP19" s="6" t="str">
        <f t="shared" ca="1" si="10"/>
        <v>M</v>
      </c>
      <c r="IQ19" s="6" t="str">
        <f t="shared" ca="1" si="10"/>
        <v>T</v>
      </c>
      <c r="IR19" s="6" t="str">
        <f t="shared" ca="1" si="10"/>
        <v>W</v>
      </c>
      <c r="IS19" s="6" t="str">
        <f t="shared" ca="1" si="10"/>
        <v>T</v>
      </c>
      <c r="IT19" s="6" t="str">
        <f t="shared" ca="1" si="10"/>
        <v>F</v>
      </c>
      <c r="IU19" s="6" t="str">
        <f t="shared" ca="1" si="10"/>
        <v>S</v>
      </c>
      <c r="IV19" s="6" t="str">
        <f t="shared" ca="1" si="10"/>
        <v>S</v>
      </c>
      <c r="IW19" s="6" t="str">
        <f t="shared" ca="1" si="10"/>
        <v>M</v>
      </c>
      <c r="IX19" s="6" t="str">
        <f t="shared" ca="1" si="10"/>
        <v>T</v>
      </c>
      <c r="IY19" s="6" t="str">
        <f t="shared" ca="1" si="10"/>
        <v>W</v>
      </c>
      <c r="IZ19" s="6" t="str">
        <f t="shared" ca="1" si="10"/>
        <v>T</v>
      </c>
      <c r="JA19" s="6" t="str">
        <f t="shared" ca="1" si="10"/>
        <v>F</v>
      </c>
      <c r="JB19" s="6" t="str">
        <f t="shared" ca="1" si="10"/>
        <v>S</v>
      </c>
      <c r="JC19" s="6" t="str">
        <f t="shared" ca="1" si="10"/>
        <v>S</v>
      </c>
      <c r="JD19" s="6" t="str">
        <f t="shared" ca="1" si="10"/>
        <v>M</v>
      </c>
      <c r="JE19" s="6" t="str">
        <f t="shared" ca="1" si="10"/>
        <v>T</v>
      </c>
      <c r="JF19" s="6" t="str">
        <f t="shared" ca="1" si="10"/>
        <v>W</v>
      </c>
      <c r="JG19" s="6" t="str">
        <f t="shared" ca="1" si="10"/>
        <v>T</v>
      </c>
      <c r="JH19" s="6" t="str">
        <f t="shared" ca="1" si="10"/>
        <v>F</v>
      </c>
      <c r="JI19" s="6" t="str">
        <f t="shared" ca="1" si="10"/>
        <v>S</v>
      </c>
      <c r="JJ19" s="6" t="str">
        <f t="shared" ca="1" si="10"/>
        <v>S</v>
      </c>
      <c r="JK19" s="6" t="str">
        <f t="shared" ca="1" si="10"/>
        <v>M</v>
      </c>
      <c r="JL19" s="6" t="str">
        <f t="shared" ca="1" si="10"/>
        <v>T</v>
      </c>
      <c r="JM19" s="6" t="str">
        <f t="shared" ca="1" si="10"/>
        <v>W</v>
      </c>
      <c r="JN19" s="6" t="str">
        <f t="shared" ca="1" si="10"/>
        <v>T</v>
      </c>
      <c r="JO19" s="6" t="str">
        <f t="shared" ca="1" si="10"/>
        <v>F</v>
      </c>
      <c r="JP19" s="6" t="str">
        <f t="shared" ca="1" si="10"/>
        <v>S</v>
      </c>
      <c r="JQ19" s="6" t="str">
        <f t="shared" ca="1" si="10"/>
        <v>S</v>
      </c>
      <c r="JR19" s="6" t="str">
        <f t="shared" ca="1" si="10"/>
        <v>M</v>
      </c>
      <c r="JS19" s="6" t="str">
        <f t="shared" ca="1" si="10"/>
        <v>T</v>
      </c>
      <c r="JT19" s="6" t="str">
        <f t="shared" ref="JT19:ME19" ca="1" si="11">LEFT(TEXT(JT17,"ddd"),1)</f>
        <v>W</v>
      </c>
      <c r="JU19" s="6" t="str">
        <f t="shared" ca="1" si="11"/>
        <v>T</v>
      </c>
      <c r="JV19" s="6" t="str">
        <f t="shared" ca="1" si="11"/>
        <v>F</v>
      </c>
      <c r="JW19" s="6" t="str">
        <f t="shared" ca="1" si="11"/>
        <v>S</v>
      </c>
      <c r="JX19" s="6" t="str">
        <f t="shared" ca="1" si="11"/>
        <v>S</v>
      </c>
      <c r="JY19" s="6" t="str">
        <f t="shared" ca="1" si="11"/>
        <v>M</v>
      </c>
      <c r="JZ19" s="6" t="str">
        <f t="shared" ca="1" si="11"/>
        <v>T</v>
      </c>
      <c r="KA19" s="6" t="str">
        <f t="shared" ca="1" si="11"/>
        <v>W</v>
      </c>
      <c r="KB19" s="6" t="str">
        <f t="shared" ca="1" si="11"/>
        <v>T</v>
      </c>
      <c r="KC19" s="6" t="str">
        <f t="shared" ca="1" si="11"/>
        <v>F</v>
      </c>
      <c r="KD19" s="6" t="str">
        <f t="shared" ca="1" si="11"/>
        <v>S</v>
      </c>
      <c r="KE19" s="6" t="str">
        <f t="shared" ca="1" si="11"/>
        <v>S</v>
      </c>
      <c r="KF19" s="6" t="str">
        <f t="shared" ca="1" si="11"/>
        <v>M</v>
      </c>
      <c r="KG19" s="6" t="str">
        <f t="shared" ca="1" si="11"/>
        <v>T</v>
      </c>
      <c r="KH19" s="6" t="str">
        <f t="shared" ca="1" si="11"/>
        <v>W</v>
      </c>
      <c r="KI19" s="6" t="str">
        <f t="shared" ca="1" si="11"/>
        <v>T</v>
      </c>
      <c r="KJ19" s="6" t="str">
        <f t="shared" ca="1" si="11"/>
        <v>F</v>
      </c>
      <c r="KK19" s="6" t="str">
        <f t="shared" ca="1" si="11"/>
        <v>S</v>
      </c>
      <c r="KL19" s="6" t="str">
        <f t="shared" ca="1" si="11"/>
        <v>S</v>
      </c>
      <c r="KM19" s="6" t="str">
        <f t="shared" ca="1" si="11"/>
        <v>M</v>
      </c>
      <c r="KN19" s="6" t="str">
        <f t="shared" ca="1" si="11"/>
        <v>T</v>
      </c>
      <c r="KO19" s="6" t="str">
        <f t="shared" ca="1" si="11"/>
        <v>W</v>
      </c>
      <c r="KP19" s="6" t="str">
        <f t="shared" ca="1" si="11"/>
        <v>T</v>
      </c>
      <c r="KQ19" s="6" t="str">
        <f t="shared" ca="1" si="11"/>
        <v>F</v>
      </c>
      <c r="KR19" s="6" t="str">
        <f t="shared" ca="1" si="11"/>
        <v>S</v>
      </c>
      <c r="KS19" s="6" t="str">
        <f t="shared" ca="1" si="11"/>
        <v>S</v>
      </c>
      <c r="KT19" s="6" t="str">
        <f t="shared" ca="1" si="11"/>
        <v>M</v>
      </c>
      <c r="KU19" s="6" t="str">
        <f t="shared" ca="1" si="11"/>
        <v>T</v>
      </c>
      <c r="KV19" s="6" t="str">
        <f t="shared" ca="1" si="11"/>
        <v>W</v>
      </c>
      <c r="KW19" s="6" t="str">
        <f t="shared" ca="1" si="11"/>
        <v>T</v>
      </c>
      <c r="KX19" s="6" t="str">
        <f t="shared" ca="1" si="11"/>
        <v>F</v>
      </c>
      <c r="KY19" s="6" t="str">
        <f t="shared" ca="1" si="11"/>
        <v>S</v>
      </c>
      <c r="KZ19" s="6" t="str">
        <f t="shared" ca="1" si="11"/>
        <v>S</v>
      </c>
      <c r="LA19" s="6" t="str">
        <f t="shared" ca="1" si="11"/>
        <v>M</v>
      </c>
      <c r="LB19" s="6" t="str">
        <f t="shared" ca="1" si="11"/>
        <v>T</v>
      </c>
      <c r="LC19" s="6" t="str">
        <f t="shared" ca="1" si="11"/>
        <v>W</v>
      </c>
      <c r="LD19" s="6" t="str">
        <f t="shared" ca="1" si="11"/>
        <v>T</v>
      </c>
      <c r="LE19" s="6" t="str">
        <f t="shared" ca="1" si="11"/>
        <v>F</v>
      </c>
      <c r="LF19" s="6" t="str">
        <f t="shared" ca="1" si="11"/>
        <v>S</v>
      </c>
      <c r="LG19" s="6" t="str">
        <f t="shared" ca="1" si="11"/>
        <v>S</v>
      </c>
      <c r="LH19" s="6" t="str">
        <f t="shared" ca="1" si="11"/>
        <v>M</v>
      </c>
      <c r="LI19" s="6" t="str">
        <f t="shared" ca="1" si="11"/>
        <v>T</v>
      </c>
      <c r="LJ19" s="6" t="str">
        <f t="shared" ca="1" si="11"/>
        <v>W</v>
      </c>
      <c r="LK19" s="6" t="str">
        <f t="shared" ca="1" si="11"/>
        <v>T</v>
      </c>
      <c r="LL19" s="6" t="str">
        <f t="shared" ca="1" si="11"/>
        <v>F</v>
      </c>
      <c r="LM19" s="6" t="str">
        <f t="shared" ca="1" si="11"/>
        <v>S</v>
      </c>
      <c r="LN19" s="6" t="str">
        <f t="shared" ca="1" si="11"/>
        <v>S</v>
      </c>
      <c r="LO19" s="6" t="str">
        <f t="shared" ca="1" si="11"/>
        <v>M</v>
      </c>
      <c r="LP19" s="6" t="str">
        <f t="shared" ca="1" si="11"/>
        <v>T</v>
      </c>
      <c r="LQ19" s="6" t="str">
        <f t="shared" ca="1" si="11"/>
        <v>W</v>
      </c>
      <c r="LR19" s="6" t="str">
        <f t="shared" ca="1" si="11"/>
        <v>T</v>
      </c>
      <c r="LS19" s="6" t="str">
        <f t="shared" ca="1" si="11"/>
        <v>F</v>
      </c>
      <c r="LT19" s="6" t="str">
        <f t="shared" ca="1" si="11"/>
        <v>S</v>
      </c>
      <c r="LU19" s="6" t="str">
        <f t="shared" ca="1" si="11"/>
        <v>S</v>
      </c>
      <c r="LV19" s="6" t="str">
        <f t="shared" ca="1" si="11"/>
        <v>M</v>
      </c>
      <c r="LW19" s="6" t="str">
        <f t="shared" ca="1" si="11"/>
        <v>T</v>
      </c>
      <c r="LX19" s="6" t="str">
        <f t="shared" ca="1" si="11"/>
        <v>W</v>
      </c>
      <c r="LY19" s="6" t="str">
        <f t="shared" ca="1" si="11"/>
        <v>T</v>
      </c>
      <c r="LZ19" s="6" t="str">
        <f t="shared" ca="1" si="11"/>
        <v>F</v>
      </c>
      <c r="MA19" s="6" t="str">
        <f t="shared" ca="1" si="11"/>
        <v>S</v>
      </c>
      <c r="MB19" s="6" t="str">
        <f t="shared" ca="1" si="11"/>
        <v>S</v>
      </c>
      <c r="MC19" s="6" t="str">
        <f t="shared" ca="1" si="11"/>
        <v>M</v>
      </c>
      <c r="MD19" s="6" t="str">
        <f t="shared" ca="1" si="11"/>
        <v>T</v>
      </c>
      <c r="ME19" s="6" t="str">
        <f t="shared" ca="1" si="11"/>
        <v>W</v>
      </c>
      <c r="MF19" s="6" t="str">
        <f t="shared" ref="MF19:OQ19" ca="1" si="12">LEFT(TEXT(MF17,"ddd"),1)</f>
        <v>T</v>
      </c>
      <c r="MG19" s="6" t="str">
        <f t="shared" ca="1" si="12"/>
        <v>F</v>
      </c>
      <c r="MH19" s="6" t="str">
        <f t="shared" ca="1" si="12"/>
        <v>S</v>
      </c>
      <c r="MI19" s="6" t="str">
        <f t="shared" ca="1" si="12"/>
        <v>S</v>
      </c>
      <c r="MJ19" s="6" t="str">
        <f t="shared" ca="1" si="12"/>
        <v>M</v>
      </c>
      <c r="MK19" s="6" t="str">
        <f t="shared" ca="1" si="12"/>
        <v>T</v>
      </c>
      <c r="ML19" s="6" t="str">
        <f t="shared" ca="1" si="12"/>
        <v>W</v>
      </c>
      <c r="MM19" s="6" t="str">
        <f t="shared" ca="1" si="12"/>
        <v>T</v>
      </c>
      <c r="MN19" s="6" t="str">
        <f t="shared" ca="1" si="12"/>
        <v>F</v>
      </c>
      <c r="MO19" s="6" t="str">
        <f t="shared" ca="1" si="12"/>
        <v>S</v>
      </c>
      <c r="MP19" s="6" t="str">
        <f t="shared" ca="1" si="12"/>
        <v>S</v>
      </c>
      <c r="MQ19" s="6" t="str">
        <f t="shared" ca="1" si="12"/>
        <v>M</v>
      </c>
      <c r="MR19" s="6" t="str">
        <f t="shared" ca="1" si="12"/>
        <v>T</v>
      </c>
      <c r="MS19" s="6" t="str">
        <f t="shared" ca="1" si="12"/>
        <v>W</v>
      </c>
      <c r="MT19" s="6" t="str">
        <f t="shared" ca="1" si="12"/>
        <v>T</v>
      </c>
      <c r="MU19" s="6" t="str">
        <f t="shared" ca="1" si="12"/>
        <v>F</v>
      </c>
      <c r="MV19" s="6" t="str">
        <f t="shared" ca="1" si="12"/>
        <v>S</v>
      </c>
      <c r="MW19" s="6" t="str">
        <f t="shared" ca="1" si="12"/>
        <v>S</v>
      </c>
      <c r="MX19" s="6" t="str">
        <f t="shared" ca="1" si="12"/>
        <v>M</v>
      </c>
      <c r="MY19" s="6" t="str">
        <f t="shared" ca="1" si="12"/>
        <v>T</v>
      </c>
      <c r="MZ19" s="6" t="str">
        <f t="shared" ca="1" si="12"/>
        <v>W</v>
      </c>
      <c r="NA19" s="6" t="str">
        <f t="shared" ca="1" si="12"/>
        <v>T</v>
      </c>
      <c r="NB19" s="6" t="str">
        <f t="shared" ca="1" si="12"/>
        <v>F</v>
      </c>
      <c r="NC19" s="6" t="str">
        <f t="shared" ca="1" si="12"/>
        <v>S</v>
      </c>
      <c r="ND19" s="6" t="str">
        <f t="shared" ca="1" si="12"/>
        <v>S</v>
      </c>
      <c r="NE19" s="6" t="str">
        <f t="shared" ca="1" si="12"/>
        <v>M</v>
      </c>
      <c r="NF19" s="6" t="str">
        <f t="shared" ca="1" si="12"/>
        <v>T</v>
      </c>
      <c r="NG19" s="6" t="str">
        <f t="shared" ca="1" si="12"/>
        <v>W</v>
      </c>
      <c r="NH19" s="6" t="str">
        <f t="shared" ca="1" si="12"/>
        <v>T</v>
      </c>
      <c r="NI19" s="6" t="str">
        <f t="shared" ca="1" si="12"/>
        <v>F</v>
      </c>
      <c r="NJ19" s="6" t="str">
        <f t="shared" ca="1" si="12"/>
        <v>S</v>
      </c>
      <c r="NK19" s="6" t="str">
        <f t="shared" ca="1" si="12"/>
        <v>S</v>
      </c>
      <c r="NL19" s="6" t="str">
        <f t="shared" ca="1" si="12"/>
        <v>M</v>
      </c>
      <c r="NM19" s="6" t="str">
        <f t="shared" ca="1" si="12"/>
        <v>T</v>
      </c>
      <c r="NN19" s="6" t="str">
        <f t="shared" ca="1" si="12"/>
        <v>W</v>
      </c>
      <c r="NO19" s="6" t="str">
        <f t="shared" ca="1" si="12"/>
        <v>T</v>
      </c>
      <c r="NP19" s="6" t="str">
        <f t="shared" ca="1" si="12"/>
        <v>F</v>
      </c>
      <c r="NQ19" s="6" t="str">
        <f t="shared" ca="1" si="12"/>
        <v>S</v>
      </c>
      <c r="NR19" s="6" t="str">
        <f t="shared" ca="1" si="12"/>
        <v>S</v>
      </c>
      <c r="NS19" s="6" t="str">
        <f t="shared" ca="1" si="12"/>
        <v>M</v>
      </c>
      <c r="NT19" s="6" t="str">
        <f t="shared" ca="1" si="12"/>
        <v>T</v>
      </c>
      <c r="NU19" s="6" t="str">
        <f t="shared" ca="1" si="12"/>
        <v>W</v>
      </c>
      <c r="NV19" s="6" t="str">
        <f t="shared" ca="1" si="12"/>
        <v>T</v>
      </c>
      <c r="NW19" s="6" t="str">
        <f t="shared" ca="1" si="12"/>
        <v>F</v>
      </c>
      <c r="NX19" s="6" t="str">
        <f t="shared" ca="1" si="12"/>
        <v>S</v>
      </c>
      <c r="NY19" s="6" t="str">
        <f t="shared" ca="1" si="12"/>
        <v>S</v>
      </c>
      <c r="NZ19" s="6" t="str">
        <f t="shared" ca="1" si="12"/>
        <v>M</v>
      </c>
      <c r="OA19" s="6" t="str">
        <f t="shared" ca="1" si="12"/>
        <v>T</v>
      </c>
      <c r="OB19" s="6" t="str">
        <f t="shared" ca="1" si="12"/>
        <v>W</v>
      </c>
      <c r="OC19" s="6" t="str">
        <f t="shared" ca="1" si="12"/>
        <v>T</v>
      </c>
      <c r="OD19" s="6" t="str">
        <f t="shared" ca="1" si="12"/>
        <v>F</v>
      </c>
      <c r="OE19" s="6" t="str">
        <f t="shared" ca="1" si="12"/>
        <v>S</v>
      </c>
      <c r="OF19" s="6" t="str">
        <f t="shared" ca="1" si="12"/>
        <v>S</v>
      </c>
      <c r="OG19" s="6" t="str">
        <f t="shared" ca="1" si="12"/>
        <v>M</v>
      </c>
      <c r="OH19" s="6" t="str">
        <f t="shared" ca="1" si="12"/>
        <v>T</v>
      </c>
      <c r="OI19" s="6" t="str">
        <f t="shared" ca="1" si="12"/>
        <v>W</v>
      </c>
      <c r="OJ19" s="6" t="str">
        <f t="shared" ca="1" si="12"/>
        <v>T</v>
      </c>
      <c r="OK19" s="6" t="str">
        <f t="shared" ca="1" si="12"/>
        <v>F</v>
      </c>
      <c r="OL19" s="6" t="str">
        <f t="shared" ca="1" si="12"/>
        <v>S</v>
      </c>
      <c r="OM19" s="6" t="str">
        <f t="shared" ca="1" si="12"/>
        <v>S</v>
      </c>
      <c r="ON19" s="6" t="str">
        <f t="shared" ca="1" si="12"/>
        <v>M</v>
      </c>
      <c r="OO19" s="6" t="str">
        <f t="shared" ca="1" si="12"/>
        <v>T</v>
      </c>
      <c r="OP19" s="6" t="str">
        <f t="shared" ca="1" si="12"/>
        <v>W</v>
      </c>
      <c r="OQ19" s="6" t="str">
        <f t="shared" ca="1" si="12"/>
        <v>T</v>
      </c>
      <c r="OR19" s="6" t="str">
        <f t="shared" ref="OR19:PF19" ca="1" si="13">LEFT(TEXT(OR17,"ddd"),1)</f>
        <v>F</v>
      </c>
      <c r="OS19" s="6" t="str">
        <f t="shared" ca="1" si="13"/>
        <v>S</v>
      </c>
      <c r="OT19" s="6" t="str">
        <f t="shared" ca="1" si="13"/>
        <v>S</v>
      </c>
      <c r="OU19" s="6" t="str">
        <f t="shared" ca="1" si="13"/>
        <v>M</v>
      </c>
      <c r="OV19" s="6" t="str">
        <f t="shared" ca="1" si="13"/>
        <v>T</v>
      </c>
      <c r="OW19" s="6" t="str">
        <f t="shared" ca="1" si="13"/>
        <v>W</v>
      </c>
      <c r="OX19" s="6" t="str">
        <f t="shared" ca="1" si="13"/>
        <v>T</v>
      </c>
      <c r="OY19" s="6" t="str">
        <f t="shared" ca="1" si="13"/>
        <v>F</v>
      </c>
      <c r="OZ19" s="6" t="str">
        <f t="shared" ca="1" si="13"/>
        <v>S</v>
      </c>
      <c r="PA19" s="6" t="str">
        <f t="shared" ca="1" si="13"/>
        <v>S</v>
      </c>
      <c r="PB19" s="6" t="str">
        <f t="shared" ca="1" si="13"/>
        <v>M</v>
      </c>
      <c r="PC19" s="6" t="str">
        <f t="shared" ca="1" si="13"/>
        <v>T</v>
      </c>
      <c r="PD19" s="6" t="str">
        <f t="shared" ca="1" si="13"/>
        <v>W</v>
      </c>
      <c r="PE19" s="6" t="str">
        <f t="shared" ca="1" si="13"/>
        <v>T</v>
      </c>
      <c r="PF19" s="6" t="str">
        <f t="shared" ca="1" si="13"/>
        <v>F</v>
      </c>
    </row>
    <row r="20" spans="2:422" x14ac:dyDescent="0.35">
      <c r="B20" s="10">
        <v>1</v>
      </c>
      <c r="C20" t="s">
        <v>53</v>
      </c>
      <c r="D20" t="s">
        <v>54</v>
      </c>
      <c r="E20" s="10" t="s">
        <v>25</v>
      </c>
      <c r="F20" s="10"/>
      <c r="G20" s="11"/>
      <c r="H20" s="10" t="s">
        <v>17</v>
      </c>
      <c r="I20" s="12">
        <v>1</v>
      </c>
      <c r="J20" s="11">
        <f ca="1">TODAY()</f>
        <v>45029</v>
      </c>
      <c r="K20" s="11"/>
      <c r="L20" s="10"/>
      <c r="M20" s="10"/>
      <c r="N20" s="10"/>
      <c r="O20" s="10">
        <v>2</v>
      </c>
      <c r="P20" s="10" cm="1">
        <f t="array" ref="P20">IF(AND(TaskTable[[#This Row],[Percent
Complete]]&lt;&gt;""),Planned_Workdays_row-Planned_Workdays_row*TaskTable[[#This Row],[Percent
Complete]],Planned_Workdays_row)</f>
        <v>0</v>
      </c>
      <c r="Q20" s="13" cm="1">
        <f t="array" aca="1" ref="Q20" ca="1">IFERROR(IF(IndStartDate&lt;&gt;"",IndStartDate,IF(IndEndDate&lt;&gt;"",plan_start_calculation,IF(DIDrow&lt;&gt;"",IF(OR(DTypeRow="FS",DTypeRow=""),fs_calculation,IF(DTypeRow="SS",ss_calculation,plan_start_calculation)),""))),"")</f>
        <v>45029</v>
      </c>
      <c r="R20" s="13" cm="1">
        <f t="array" aca="1" ref="R20" ca="1">IFERROR(IF(IndStartDate&lt;&gt;"",plan_end_calculation,IF(IndEndDate&lt;&gt;"", IndEndDate,IF(DIDrow&lt;&gt;"",
                                                                                                        IF(DTypeRow="SF",sf_calculation,
                                                                                                        IF(DTypeRow="FF",ff_calculation,
                                                                                                        plan_end_calculation)),""))),"")</f>
        <v>45030</v>
      </c>
      <c r="S20" s="11"/>
      <c r="T20" s="11"/>
      <c r="U20" s="14" t="str">
        <f>IF(AND(TaskTable[[#This Row],[Actual
Start]]&lt;&gt;"",TaskTable[[#This Row],[Actual
End]]&lt;&gt;""),NETWORKDAYS(TaskTable[[#This Row],[Actual
Start]],TaskTable[[#This Row],[Actual
End]],Holidaysdd),"")</f>
        <v/>
      </c>
    </row>
    <row r="21" spans="2:422" x14ac:dyDescent="0.35">
      <c r="B21" s="10">
        <v>2</v>
      </c>
      <c r="C21" t="s">
        <v>56</v>
      </c>
      <c r="E21" s="10" t="s">
        <v>25</v>
      </c>
      <c r="F21" s="10"/>
      <c r="G21" s="11">
        <v>45008</v>
      </c>
      <c r="H21" s="10" t="s">
        <v>15</v>
      </c>
      <c r="I21" s="12">
        <v>0.3</v>
      </c>
      <c r="J21" s="11"/>
      <c r="K21" s="11"/>
      <c r="L21" s="10">
        <v>1</v>
      </c>
      <c r="M21" s="10" t="s">
        <v>55</v>
      </c>
      <c r="N21" s="10">
        <v>1</v>
      </c>
      <c r="O21" s="10">
        <v>3</v>
      </c>
      <c r="P21" s="10" cm="1">
        <f t="array" ref="P21">IF(AND(TaskTable[[#This Row],[Percent
Complete]]&lt;&gt;""),Planned_Workdays_row-Planned_Workdays_row*TaskTable[[#This Row],[Percent
Complete]],Planned_Workdays_row)</f>
        <v>2.1</v>
      </c>
      <c r="Q21" s="13" cm="1">
        <f t="array" aca="1" ref="Q21" ca="1">IFERROR(IF(IndStartDate&lt;&gt;"",IndStartDate,IF(IndEndDate&lt;&gt;"",plan_start_calculation,IF(DIDrow&lt;&gt;"",IF(OR(DTypeRow="FS",DTypeRow=""),fs_calculation,IF(DTypeRow="SS",ss_calculation,plan_start_calculation)),""))),"")</f>
        <v>45034</v>
      </c>
      <c r="R21" s="13" cm="1">
        <f t="array" aca="1" ref="R21" ca="1">IFERROR(IF(IndStartDate&lt;&gt;"",plan_end_calculation,IF(IndEndDate&lt;&gt;"", IndEndDate,IF(DIDrow&lt;&gt;"",
                                                                                                        IF(DTypeRow="SF",sf_calculation,
                                                                                                        IF(DTypeRow="FF",ff_calculation,
                                                                                                        plan_end_calculation)),""))),"")</f>
        <v>45036</v>
      </c>
      <c r="S21" s="11"/>
      <c r="T21" s="11"/>
      <c r="U21" s="14" t="str">
        <f>IF(AND(TaskTable[[#This Row],[Actual
Start]]&lt;&gt;"",TaskTable[[#This Row],[Actual
End]]&lt;&gt;""),NETWORKDAYS(TaskTable[[#This Row],[Actual
Start]],TaskTable[[#This Row],[Actual
End]],Holidaysdd),"")</f>
        <v/>
      </c>
    </row>
    <row r="22" spans="2:422" x14ac:dyDescent="0.35">
      <c r="B22" s="10">
        <v>3</v>
      </c>
      <c r="C22" t="s">
        <v>57</v>
      </c>
      <c r="E22" s="10" t="s">
        <v>25</v>
      </c>
      <c r="F22" s="10"/>
      <c r="G22" s="10"/>
      <c r="H22" s="10" t="s">
        <v>13</v>
      </c>
      <c r="I22" s="12"/>
      <c r="J22" s="11"/>
      <c r="K22" s="11"/>
      <c r="L22" s="10">
        <v>2</v>
      </c>
      <c r="M22" s="10" t="s">
        <v>55</v>
      </c>
      <c r="N22" s="10"/>
      <c r="O22" s="10">
        <v>4</v>
      </c>
      <c r="P22" s="10" cm="1">
        <f t="array" ref="P22">IF(AND(TaskTable[[#This Row],[Percent
Complete]]&lt;&gt;""),Planned_Workdays_row-Planned_Workdays_row*TaskTable[[#This Row],[Percent
Complete]],Planned_Workdays_row)</f>
        <v>4</v>
      </c>
      <c r="Q22" s="13" cm="1">
        <f t="array" aca="1" ref="Q22" ca="1">IFERROR(IF(IndStartDate&lt;&gt;"",IndStartDate,IF(IndEndDate&lt;&gt;"",plan_start_calculation,IF(DIDrow&lt;&gt;"",IF(OR(DTypeRow="FS",DTypeRow=""),fs_calculation,IF(DTypeRow="SS",ss_calculation,plan_start_calculation)),""))),"")</f>
        <v>45037</v>
      </c>
      <c r="R22" s="13" cm="1">
        <f t="array" aca="1" ref="R22" ca="1">IFERROR(IF(IndStartDate&lt;&gt;"",plan_end_calculation,IF(IndEndDate&lt;&gt;"", IndEndDate,IF(DIDrow&lt;&gt;"",
                                                                                                        IF(DTypeRow="SF",sf_calculation,
                                                                                                        IF(DTypeRow="FF",ff_calculation,
                                                                                                        plan_end_calculation)),""))),"")</f>
        <v>45042</v>
      </c>
      <c r="S22" s="11"/>
      <c r="T22" s="11"/>
      <c r="U22" s="14" t="str">
        <f>IF(AND(TaskTable[[#This Row],[Actual
Start]]&lt;&gt;"",TaskTable[[#This Row],[Actual
End]]&lt;&gt;""),NETWORKDAYS(TaskTable[[#This Row],[Actual
Start]],TaskTable[[#This Row],[Actual
End]],Holidaysdd),"")</f>
        <v/>
      </c>
    </row>
    <row r="23" spans="2:422" x14ac:dyDescent="0.35">
      <c r="B23" s="10">
        <v>4</v>
      </c>
      <c r="C23" t="s">
        <v>58</v>
      </c>
      <c r="D23" t="s">
        <v>59</v>
      </c>
      <c r="E23" s="10" t="s">
        <v>26</v>
      </c>
      <c r="F23" s="10"/>
      <c r="G23" s="10"/>
      <c r="H23" s="10" t="s">
        <v>13</v>
      </c>
      <c r="I23" s="12"/>
      <c r="J23" s="11"/>
      <c r="K23" s="11">
        <f ca="1">TODAY()</f>
        <v>45029</v>
      </c>
      <c r="L23" s="10"/>
      <c r="M23" s="10"/>
      <c r="N23" s="10"/>
      <c r="O23" s="10">
        <v>2</v>
      </c>
      <c r="P23" s="10" cm="1">
        <f t="array" ref="P23">IF(AND(TaskTable[[#This Row],[Percent
Complete]]&lt;&gt;""),Planned_Workdays_row-Planned_Workdays_row*TaskTable[[#This Row],[Percent
Complete]],Planned_Workdays_row)</f>
        <v>2</v>
      </c>
      <c r="Q23" s="13" cm="1">
        <f t="array" aca="1" ref="Q23" ca="1">IFERROR(IF(IndStartDate&lt;&gt;"",IndStartDate,IF(IndEndDate&lt;&gt;"",plan_start_calculation,IF(DIDrow&lt;&gt;"",IF(OR(DTypeRow="FS",DTypeRow=""),fs_calculation,IF(DTypeRow="SS",ss_calculation,plan_start_calculation)),""))),"")</f>
        <v>45028</v>
      </c>
      <c r="R23" s="13" cm="1">
        <f t="array" aca="1" ref="R23" ca="1">IFERROR(IF(IndStartDate&lt;&gt;"",plan_end_calculation,IF(IndEndDate&lt;&gt;"", IndEndDate,IF(DIDrow&lt;&gt;"",
                                                                                                        IF(DTypeRow="SF",sf_calculation,
                                                                                                        IF(DTypeRow="FF",ff_calculation,
                                                                                                        plan_end_calculation)),""))),"")</f>
        <v>45029</v>
      </c>
      <c r="S23" s="11"/>
      <c r="T23" s="11"/>
      <c r="U23" s="14" t="str">
        <f>IF(AND(TaskTable[[#This Row],[Actual
Start]]&lt;&gt;"",TaskTable[[#This Row],[Actual
End]]&lt;&gt;""),NETWORKDAYS(TaskTable[[#This Row],[Actual
Start]],TaskTable[[#This Row],[Actual
End]],Holidaysdd),"")</f>
        <v/>
      </c>
    </row>
    <row r="24" spans="2:422" x14ac:dyDescent="0.35">
      <c r="B24" s="10">
        <v>5</v>
      </c>
      <c r="C24" t="s">
        <v>60</v>
      </c>
      <c r="E24" s="10" t="s">
        <v>26</v>
      </c>
      <c r="F24" s="10"/>
      <c r="G24" s="10"/>
      <c r="H24" s="10" t="s">
        <v>13</v>
      </c>
      <c r="I24" s="12"/>
      <c r="J24" s="11"/>
      <c r="K24" s="11"/>
      <c r="L24" s="10">
        <v>4</v>
      </c>
      <c r="M24" s="10" t="s">
        <v>61</v>
      </c>
      <c r="N24" s="10"/>
      <c r="O24" s="10">
        <v>3</v>
      </c>
      <c r="P24" s="10" cm="1">
        <f t="array" ref="P24">IF(AND(TaskTable[[#This Row],[Percent
Complete]]&lt;&gt;""),Planned_Workdays_row-Planned_Workdays_row*TaskTable[[#This Row],[Percent
Complete]],Planned_Workdays_row)</f>
        <v>3</v>
      </c>
      <c r="Q24" s="13" cm="1">
        <f t="array" aca="1" ref="Q24" ca="1">IFERROR(IF(IndStartDate&lt;&gt;"",IndStartDate,IF(IndEndDate&lt;&gt;"",plan_start_calculation,IF(DIDrow&lt;&gt;"",IF(OR(DTypeRow="FS",DTypeRow=""),fs_calculation,IF(DTypeRow="SS",ss_calculation,plan_start_calculation)),""))),"")</f>
        <v>45023</v>
      </c>
      <c r="R24" s="13" cm="1">
        <f t="array" aca="1" ref="R24" ca="1">IFERROR(IF(IndStartDate&lt;&gt;"",plan_end_calculation,IF(IndEndDate&lt;&gt;"", IndEndDate,IF(DIDrow&lt;&gt;"",
                                                                                                        IF(DTypeRow="SF",sf_calculation,
                                                                                                        IF(DTypeRow="FF",ff_calculation,
                                                                                                        plan_end_calculation)),""))),"")</f>
        <v>45027</v>
      </c>
      <c r="S24" s="11"/>
      <c r="T24" s="11"/>
      <c r="U24" s="14" t="str">
        <f>IF(AND(TaskTable[[#This Row],[Actual
Start]]&lt;&gt;"",TaskTable[[#This Row],[Actual
End]]&lt;&gt;""),NETWORKDAYS(TaskTable[[#This Row],[Actual
Start]],TaskTable[[#This Row],[Actual
End]],Holidaysdd),"")</f>
        <v/>
      </c>
    </row>
    <row r="25" spans="2:422" x14ac:dyDescent="0.35">
      <c r="B25" s="10">
        <v>6</v>
      </c>
      <c r="C25" t="s">
        <v>62</v>
      </c>
      <c r="E25" s="10" t="s">
        <v>26</v>
      </c>
      <c r="F25" s="10"/>
      <c r="G25" s="10"/>
      <c r="H25" s="10" t="s">
        <v>16</v>
      </c>
      <c r="I25" s="12">
        <v>0.5</v>
      </c>
      <c r="J25" s="11"/>
      <c r="K25" s="11"/>
      <c r="L25" s="10">
        <v>5</v>
      </c>
      <c r="M25" s="10" t="s">
        <v>61</v>
      </c>
      <c r="N25" s="10"/>
      <c r="O25" s="10">
        <v>4</v>
      </c>
      <c r="P25" s="10" cm="1">
        <f t="array" ref="P25">IF(AND(TaskTable[[#This Row],[Percent
Complete]]&lt;&gt;""),Planned_Workdays_row-Planned_Workdays_row*TaskTable[[#This Row],[Percent
Complete]],Planned_Workdays_row)</f>
        <v>2</v>
      </c>
      <c r="Q25" s="13" cm="1">
        <f t="array" aca="1" ref="Q25" ca="1">IFERROR(IF(IndStartDate&lt;&gt;"",IndStartDate,IF(IndEndDate&lt;&gt;"",plan_start_calculation,IF(DIDrow&lt;&gt;"",IF(OR(DTypeRow="FS",DTypeRow=""),fs_calculation,IF(DTypeRow="SS",ss_calculation,plan_start_calculation)),""))),"")</f>
        <v>45019</v>
      </c>
      <c r="R25" s="13" cm="1">
        <f t="array" aca="1" ref="R25" ca="1">IFERROR(IF(IndStartDate&lt;&gt;"",plan_end_calculation,IF(IndEndDate&lt;&gt;"", IndEndDate,IF(DIDrow&lt;&gt;"",
                                                                                                        IF(DTypeRow="SF",sf_calculation,
                                                                                                        IF(DTypeRow="FF",ff_calculation,
                                                                                                        plan_end_calculation)),""))),"")</f>
        <v>45022</v>
      </c>
      <c r="S25" s="11"/>
      <c r="T25" s="11"/>
      <c r="U25" s="14" t="str">
        <f>IF(AND(TaskTable[[#This Row],[Actual
Start]]&lt;&gt;"",TaskTable[[#This Row],[Actual
End]]&lt;&gt;""),NETWORKDAYS(TaskTable[[#This Row],[Actual
Start]],TaskTable[[#This Row],[Actual
End]],Holidaysdd),"")</f>
        <v/>
      </c>
    </row>
    <row r="26" spans="2:422" x14ac:dyDescent="0.35">
      <c r="B26" s="10">
        <v>7</v>
      </c>
      <c r="C26" t="s">
        <v>63</v>
      </c>
      <c r="E26" s="10" t="s">
        <v>26</v>
      </c>
      <c r="F26" s="10"/>
      <c r="G26" s="10"/>
      <c r="H26" s="10" t="s">
        <v>17</v>
      </c>
      <c r="I26" s="12">
        <v>1</v>
      </c>
      <c r="J26" s="11"/>
      <c r="K26" s="11"/>
      <c r="L26" s="10">
        <v>6</v>
      </c>
      <c r="M26" s="10" t="s">
        <v>61</v>
      </c>
      <c r="N26" s="10">
        <v>-1</v>
      </c>
      <c r="O26" s="10">
        <v>5</v>
      </c>
      <c r="P26" s="10" cm="1">
        <f t="array" ref="P26">IF(AND(TaskTable[[#This Row],[Percent
Complete]]&lt;&gt;""),Planned_Workdays_row-Planned_Workdays_row*TaskTable[[#This Row],[Percent
Complete]],Planned_Workdays_row)</f>
        <v>0</v>
      </c>
      <c r="Q26" s="13" cm="1">
        <f t="array" aca="1" ref="Q26" ca="1">IFERROR(IF(IndStartDate&lt;&gt;"",IndStartDate,IF(IndEndDate&lt;&gt;"",plan_start_calculation,IF(DIDrow&lt;&gt;"",IF(OR(DTypeRow="FS",DTypeRow=""),fs_calculation,IF(DTypeRow="SS",ss_calculation,plan_start_calculation)),""))),"")</f>
        <v>45009</v>
      </c>
      <c r="R26" s="13" cm="1">
        <f t="array" aca="1" ref="R26" ca="1">IFERROR(IF(IndStartDate&lt;&gt;"",plan_end_calculation,IF(IndEndDate&lt;&gt;"", IndEndDate,IF(DIDrow&lt;&gt;"",
                                                                                                        IF(DTypeRow="SF",sf_calculation,
                                                                                                        IF(DTypeRow="FF",ff_calculation,
                                                                                                        plan_end_calculation)),""))),"")</f>
        <v>45015</v>
      </c>
      <c r="S26" s="11"/>
      <c r="T26" s="11"/>
      <c r="U26" s="14" t="str">
        <f>IF(AND(TaskTable[[#This Row],[Actual
Start]]&lt;&gt;"",TaskTable[[#This Row],[Actual
End]]&lt;&gt;""),NETWORKDAYS(TaskTable[[#This Row],[Actual
Start]],TaskTable[[#This Row],[Actual
End]],Holidaysdd),"")</f>
        <v/>
      </c>
    </row>
    <row r="27" spans="2:422" x14ac:dyDescent="0.35">
      <c r="B27" s="10">
        <v>8</v>
      </c>
      <c r="C27" t="s">
        <v>307</v>
      </c>
      <c r="E27" s="10" t="s">
        <v>22</v>
      </c>
      <c r="F27" s="10"/>
      <c r="G27" s="10"/>
      <c r="H27" s="10"/>
      <c r="I27" s="12"/>
      <c r="J27" s="11">
        <v>45173</v>
      </c>
      <c r="K27" s="11"/>
      <c r="L27" s="10"/>
      <c r="M27" s="10" t="s">
        <v>55</v>
      </c>
      <c r="N27" s="10"/>
      <c r="O27" s="10">
        <v>5</v>
      </c>
      <c r="P27" s="21" cm="1">
        <f t="array" ref="P27">IF(AND(TaskTable[[#This Row],[Percent
Complete]]&lt;&gt;""),Planned_Workdays_row-Planned_Workdays_row*TaskTable[[#This Row],[Percent
Complete]],Planned_Workdays_row)</f>
        <v>5</v>
      </c>
      <c r="Q27" s="13" cm="1">
        <f t="array" ref="Q27">IFERROR(IF(IndStartDate&lt;&gt;"",IndStartDate,IF(IndEndDate&lt;&gt;"",plan_start_calculation,IF(DIDrow&lt;&gt;"",IF(OR(DTypeRow="FS",DTypeRow=""),fs_calculation,IF(DTypeRow="SS",ss_calculation,plan_start_calculation)),""))),"")</f>
        <v>45173</v>
      </c>
      <c r="R27" s="13" cm="1">
        <f t="array" ref="R27">IFERROR(IF(IndStartDate&lt;&gt;"",plan_end_calculation,IF(IndEndDate&lt;&gt;"", IndEndDate,IF(DIDrow&lt;&gt;"",
                                                                                                        IF(DTypeRow="SF",sf_calculation,
                                                                                                        IF(DTypeRow="FF",ff_calculation,
                                                                                                        plan_end_calculation)),""))),"")</f>
        <v>45177</v>
      </c>
      <c r="S27" s="11"/>
      <c r="T27" s="11"/>
      <c r="U27" s="14" t="str">
        <f>IF(AND(TaskTable[[#This Row],[Actual
Start]]&lt;&gt;"",TaskTable[[#This Row],[Actual
End]]&lt;&gt;""),NETWORKDAYS(TaskTable[[#This Row],[Actual
Start]],TaskTable[[#This Row],[Actual
End]],Holidaysdd),"")</f>
        <v/>
      </c>
    </row>
    <row r="28" spans="2:422" x14ac:dyDescent="0.35">
      <c r="B28" s="10">
        <v>9</v>
      </c>
      <c r="C28" t="s">
        <v>308</v>
      </c>
      <c r="E28" s="10" t="s">
        <v>351</v>
      </c>
      <c r="F28" s="10"/>
      <c r="G28" s="10"/>
      <c r="H28" s="10"/>
      <c r="I28" s="12"/>
      <c r="J28" s="11"/>
      <c r="K28" s="11"/>
      <c r="L28" s="10">
        <v>8</v>
      </c>
      <c r="M28" s="10" t="s">
        <v>55</v>
      </c>
      <c r="N28" s="10">
        <v>5</v>
      </c>
      <c r="O28" s="10">
        <v>5</v>
      </c>
      <c r="P28" s="21" cm="1">
        <f t="array" ref="P28">IF(AND(TaskTable[[#This Row],[Percent
Complete]]&lt;&gt;""),Planned_Workdays_row-Planned_Workdays_row*TaskTable[[#This Row],[Percent
Complete]],Planned_Workdays_row)</f>
        <v>5</v>
      </c>
      <c r="Q28" s="13" cm="1">
        <f t="array" ref="Q28">IFERROR(IF(IndStartDate&lt;&gt;"",IndStartDate,IF(IndEndDate&lt;&gt;"",plan_start_calculation,IF(DIDrow&lt;&gt;"",IF(OR(DTypeRow="FS",DTypeRow=""),fs_calculation,IF(DTypeRow="SS",ss_calculation,plan_start_calculation)),""))),"")</f>
        <v>45187</v>
      </c>
      <c r="R28" s="13" cm="1">
        <f t="array" ref="R28">IFERROR(IF(IndStartDate&lt;&gt;"",plan_end_calculation,IF(IndEndDate&lt;&gt;"", IndEndDate,IF(DIDrow&lt;&gt;"",
                                                                                                        IF(DTypeRow="SF",sf_calculation,
                                                                                                        IF(DTypeRow="FF",ff_calculation,
                                                                                                        plan_end_calculation)),""))),"")</f>
        <v>45191</v>
      </c>
      <c r="S28" s="11"/>
      <c r="T28" s="11"/>
      <c r="U28" s="14" t="str">
        <f>IF(AND(TaskTable[[#This Row],[Actual
Start]]&lt;&gt;"",TaskTable[[#This Row],[Actual
End]]&lt;&gt;""),NETWORKDAYS(TaskTable[[#This Row],[Actual
Start]],TaskTable[[#This Row],[Actual
End]],Holidaysdd),"")</f>
        <v/>
      </c>
    </row>
    <row r="29" spans="2:422" x14ac:dyDescent="0.35">
      <c r="B29" s="10">
        <v>10</v>
      </c>
      <c r="C29" t="s">
        <v>309</v>
      </c>
      <c r="E29" s="10" t="s">
        <v>351</v>
      </c>
      <c r="F29" s="10"/>
      <c r="G29" s="10"/>
      <c r="H29" s="10"/>
      <c r="I29" s="12"/>
      <c r="J29" s="11"/>
      <c r="K29" s="11"/>
      <c r="L29" s="10">
        <v>9</v>
      </c>
      <c r="M29" s="10" t="s">
        <v>55</v>
      </c>
      <c r="N29" s="10"/>
      <c r="O29" s="10">
        <v>5</v>
      </c>
      <c r="P29" s="21" cm="1">
        <f t="array" ref="P29">IF(AND(TaskTable[[#This Row],[Percent
Complete]]&lt;&gt;""),Planned_Workdays_row-Planned_Workdays_row*TaskTable[[#This Row],[Percent
Complete]],Planned_Workdays_row)</f>
        <v>5</v>
      </c>
      <c r="Q29" s="13" cm="1">
        <f t="array" ref="Q29">IFERROR(IF(IndStartDate&lt;&gt;"",IndStartDate,IF(IndEndDate&lt;&gt;"",plan_start_calculation,IF(DIDrow&lt;&gt;"",IF(OR(DTypeRow="FS",DTypeRow=""),fs_calculation,IF(DTypeRow="SS",ss_calculation,plan_start_calculation)),""))),"")</f>
        <v>45194</v>
      </c>
      <c r="R29" s="13" cm="1">
        <f t="array" ref="R29">IFERROR(IF(IndStartDate&lt;&gt;"",plan_end_calculation,IF(IndEndDate&lt;&gt;"", IndEndDate,IF(DIDrow&lt;&gt;"",
                                                                                                        IF(DTypeRow="SF",sf_calculation,
                                                                                                        IF(DTypeRow="FF",ff_calculation,
                                                                                                        plan_end_calculation)),""))),"")</f>
        <v>45198</v>
      </c>
      <c r="S29" s="11"/>
      <c r="T29" s="11"/>
      <c r="U29" s="14" t="str">
        <f>IF(AND(TaskTable[[#This Row],[Actual
Start]]&lt;&gt;"",TaskTable[[#This Row],[Actual
End]]&lt;&gt;""),NETWORKDAYS(TaskTable[[#This Row],[Actual
Start]],TaskTable[[#This Row],[Actual
End]],Holidaysdd),"")</f>
        <v/>
      </c>
    </row>
    <row r="30" spans="2:422" x14ac:dyDescent="0.35">
      <c r="B30" s="10">
        <v>11</v>
      </c>
      <c r="C30" t="s">
        <v>310</v>
      </c>
      <c r="E30" s="10" t="s">
        <v>351</v>
      </c>
      <c r="F30" s="10"/>
      <c r="G30" s="10"/>
      <c r="H30" s="10"/>
      <c r="I30" s="12"/>
      <c r="J30" s="11"/>
      <c r="K30" s="11"/>
      <c r="L30" s="10">
        <v>10</v>
      </c>
      <c r="M30" s="10" t="s">
        <v>55</v>
      </c>
      <c r="N30" s="10"/>
      <c r="O30" s="10">
        <v>5</v>
      </c>
      <c r="P30" s="21" cm="1">
        <f t="array" ref="P30">IF(AND(TaskTable[[#This Row],[Percent
Complete]]&lt;&gt;""),Planned_Workdays_row-Planned_Workdays_row*TaskTable[[#This Row],[Percent
Complete]],Planned_Workdays_row)</f>
        <v>5</v>
      </c>
      <c r="Q30" s="13" cm="1">
        <f t="array" ref="Q30">IFERROR(IF(IndStartDate&lt;&gt;"",IndStartDate,IF(IndEndDate&lt;&gt;"",plan_start_calculation,IF(DIDrow&lt;&gt;"",IF(OR(DTypeRow="FS",DTypeRow=""),fs_calculation,IF(DTypeRow="SS",ss_calculation,plan_start_calculation)),""))),"")</f>
        <v>45201</v>
      </c>
      <c r="R30" s="13" cm="1">
        <f t="array" ref="R30">IFERROR(IF(IndStartDate&lt;&gt;"",plan_end_calculation,IF(IndEndDate&lt;&gt;"", IndEndDate,IF(DIDrow&lt;&gt;"",
                                                                                                        IF(DTypeRow="SF",sf_calculation,
                                                                                                        IF(DTypeRow="FF",ff_calculation,
                                                                                                        plan_end_calculation)),""))),"")</f>
        <v>45205</v>
      </c>
      <c r="S30" s="11"/>
      <c r="T30" s="11"/>
      <c r="U30" s="14" t="str">
        <f>IF(AND(TaskTable[[#This Row],[Actual
Start]]&lt;&gt;"",TaskTable[[#This Row],[Actual
End]]&lt;&gt;""),NETWORKDAYS(TaskTable[[#This Row],[Actual
Start]],TaskTable[[#This Row],[Actual
End]],Holidaysdd),"")</f>
        <v/>
      </c>
    </row>
    <row r="31" spans="2:422" x14ac:dyDescent="0.35">
      <c r="B31" s="10">
        <v>12</v>
      </c>
      <c r="C31" t="s">
        <v>311</v>
      </c>
      <c r="E31" s="10" t="s">
        <v>351</v>
      </c>
      <c r="F31" s="10"/>
      <c r="G31" s="10"/>
      <c r="H31" s="10"/>
      <c r="I31" s="12"/>
      <c r="J31" s="11"/>
      <c r="K31" s="11"/>
      <c r="L31" s="10">
        <v>11</v>
      </c>
      <c r="M31" s="10" t="s">
        <v>55</v>
      </c>
      <c r="N31" s="10"/>
      <c r="O31" s="10">
        <v>5</v>
      </c>
      <c r="P31" s="21" cm="1">
        <f t="array" ref="P31">IF(AND(TaskTable[[#This Row],[Percent
Complete]]&lt;&gt;""),Planned_Workdays_row-Planned_Workdays_row*TaskTable[[#This Row],[Percent
Complete]],Planned_Workdays_row)</f>
        <v>5</v>
      </c>
      <c r="Q31" s="13" cm="1">
        <f t="array" ref="Q31">IFERROR(IF(IndStartDate&lt;&gt;"",IndStartDate,IF(IndEndDate&lt;&gt;"",plan_start_calculation,IF(DIDrow&lt;&gt;"",IF(OR(DTypeRow="FS",DTypeRow=""),fs_calculation,IF(DTypeRow="SS",ss_calculation,plan_start_calculation)),""))),"")</f>
        <v>45215</v>
      </c>
      <c r="R31" s="13" cm="1">
        <f t="array" ref="R31">IFERROR(IF(IndStartDate&lt;&gt;"",plan_end_calculation,IF(IndEndDate&lt;&gt;"", IndEndDate,IF(DIDrow&lt;&gt;"",
                                                                                                        IF(DTypeRow="SF",sf_calculation,
                                                                                                        IF(DTypeRow="FF",ff_calculation,
                                                                                                        plan_end_calculation)),""))),"")</f>
        <v>45219</v>
      </c>
      <c r="S31" s="11"/>
      <c r="T31" s="11"/>
      <c r="U31" s="14" t="str">
        <f>IF(AND(TaskTable[[#This Row],[Actual
Start]]&lt;&gt;"",TaskTable[[#This Row],[Actual
End]]&lt;&gt;""),NETWORKDAYS(TaskTable[[#This Row],[Actual
Start]],TaskTable[[#This Row],[Actual
End]],Holidaysdd),"")</f>
        <v/>
      </c>
    </row>
    <row r="32" spans="2:422" x14ac:dyDescent="0.35">
      <c r="B32" s="10">
        <v>13</v>
      </c>
      <c r="C32" t="s">
        <v>312</v>
      </c>
      <c r="E32" s="10" t="s">
        <v>351</v>
      </c>
      <c r="F32" s="10"/>
      <c r="G32" s="11"/>
      <c r="H32" s="10"/>
      <c r="I32" s="12"/>
      <c r="J32" s="11"/>
      <c r="K32" s="11"/>
      <c r="L32" s="10">
        <v>12</v>
      </c>
      <c r="M32" s="10" t="s">
        <v>55</v>
      </c>
      <c r="N32" s="10"/>
      <c r="O32" s="10">
        <v>5</v>
      </c>
      <c r="P32" s="21" cm="1">
        <f t="array" ref="P32">IF(AND(TaskTable[[#This Row],[Percent
Complete]]&lt;&gt;""),Planned_Workdays_row-Planned_Workdays_row*TaskTable[[#This Row],[Percent
Complete]],Planned_Workdays_row)</f>
        <v>5</v>
      </c>
      <c r="Q32" s="13" cm="1">
        <f t="array" ref="Q32">IFERROR(IF(IndStartDate&lt;&gt;"",IndStartDate,IF(IndEndDate&lt;&gt;"",plan_start_calculation,IF(DIDrow&lt;&gt;"",IF(OR(DTypeRow="FS",DTypeRow=""),fs_calculation,IF(DTypeRow="SS",ss_calculation,plan_start_calculation)),""))),"")</f>
        <v>45222</v>
      </c>
      <c r="R32" s="13" cm="1">
        <f t="array" ref="R32">IFERROR(IF(IndStartDate&lt;&gt;"",plan_end_calculation,IF(IndEndDate&lt;&gt;"", IndEndDate,IF(DIDrow&lt;&gt;"",
                                                                                                        IF(DTypeRow="SF",sf_calculation,
                                                                                                        IF(DTypeRow="FF",ff_calculation,
                                                                                                        plan_end_calculation)),""))),"")</f>
        <v>45226</v>
      </c>
      <c r="S32" s="11"/>
      <c r="T32" s="11"/>
      <c r="U32" s="14" t="str">
        <f>IF(AND(TaskTable[[#This Row],[Actual
Start]]&lt;&gt;"",TaskTable[[#This Row],[Actual
End]]&lt;&gt;""),NETWORKDAYS(TaskTable[[#This Row],[Actual
Start]],TaskTable[[#This Row],[Actual
End]],Holidaysdd),"")</f>
        <v/>
      </c>
    </row>
    <row r="33" spans="2:21" x14ac:dyDescent="0.35">
      <c r="B33" s="10">
        <v>14</v>
      </c>
      <c r="C33" t="s">
        <v>313</v>
      </c>
      <c r="E33" s="10" t="s">
        <v>351</v>
      </c>
      <c r="F33" s="10"/>
      <c r="G33" s="10"/>
      <c r="H33" s="10"/>
      <c r="I33" s="12"/>
      <c r="J33" s="11"/>
      <c r="K33" s="11"/>
      <c r="L33" s="10">
        <v>13</v>
      </c>
      <c r="M33" s="10" t="s">
        <v>55</v>
      </c>
      <c r="N33" s="10"/>
      <c r="O33" s="10">
        <v>5</v>
      </c>
      <c r="P33" s="21" cm="1">
        <f t="array" ref="P33">IF(AND(TaskTable[[#This Row],[Percent
Complete]]&lt;&gt;""),Planned_Workdays_row-Planned_Workdays_row*TaskTable[[#This Row],[Percent
Complete]],Planned_Workdays_row)</f>
        <v>5</v>
      </c>
      <c r="Q33" s="13" cm="1">
        <f t="array" ref="Q33">IFERROR(IF(IndStartDate&lt;&gt;"",IndStartDate,IF(IndEndDate&lt;&gt;"",plan_start_calculation,IF(DIDrow&lt;&gt;"",IF(OR(DTypeRow="FS",DTypeRow=""),fs_calculation,IF(DTypeRow="SS",ss_calculation,plan_start_calculation)),""))),"")</f>
        <v>45229</v>
      </c>
      <c r="R33" s="13" cm="1">
        <f t="array" ref="R33">IFERROR(IF(IndStartDate&lt;&gt;"",plan_end_calculation,IF(IndEndDate&lt;&gt;"", IndEndDate,IF(DIDrow&lt;&gt;"",
                                                                                                        IF(DTypeRow="SF",sf_calculation,
                                                                                                        IF(DTypeRow="FF",ff_calculation,
                                                                                                        plan_end_calculation)),""))),"")</f>
        <v>45233</v>
      </c>
      <c r="S33" s="11"/>
      <c r="T33" s="11"/>
      <c r="U33" s="14" t="str">
        <f>IF(AND(TaskTable[[#This Row],[Actual
Start]]&lt;&gt;"",TaskTable[[#This Row],[Actual
End]]&lt;&gt;""),NETWORKDAYS(TaskTable[[#This Row],[Actual
Start]],TaskTable[[#This Row],[Actual
End]],Holidaysdd),"")</f>
        <v/>
      </c>
    </row>
    <row r="34" spans="2:21" x14ac:dyDescent="0.35">
      <c r="B34" s="10">
        <v>15</v>
      </c>
      <c r="C34" t="s">
        <v>314</v>
      </c>
      <c r="E34" s="10" t="s">
        <v>351</v>
      </c>
      <c r="F34" s="10"/>
      <c r="G34" s="10"/>
      <c r="H34" s="10"/>
      <c r="I34" s="12"/>
      <c r="J34" s="11"/>
      <c r="K34" s="11"/>
      <c r="L34" s="10">
        <v>14</v>
      </c>
      <c r="M34" s="10" t="s">
        <v>55</v>
      </c>
      <c r="N34" s="10"/>
      <c r="O34" s="10">
        <v>5</v>
      </c>
      <c r="P34" s="21" cm="1">
        <f t="array" ref="P34">IF(AND(TaskTable[[#This Row],[Percent
Complete]]&lt;&gt;""),Planned_Workdays_row-Planned_Workdays_row*TaskTable[[#This Row],[Percent
Complete]],Planned_Workdays_row)</f>
        <v>5</v>
      </c>
      <c r="Q34" s="13" cm="1">
        <f t="array" ref="Q34">IFERROR(IF(IndStartDate&lt;&gt;"",IndStartDate,IF(IndEndDate&lt;&gt;"",plan_start_calculation,IF(DIDrow&lt;&gt;"",IF(OR(DTypeRow="FS",DTypeRow=""),fs_calculation,IF(DTypeRow="SS",ss_calculation,plan_start_calculation)),""))),"")</f>
        <v>45236</v>
      </c>
      <c r="R34" s="13" cm="1">
        <f t="array" ref="R34">IFERROR(IF(IndStartDate&lt;&gt;"",plan_end_calculation,IF(IndEndDate&lt;&gt;"", IndEndDate,IF(DIDrow&lt;&gt;"",
                                                                                                        IF(DTypeRow="SF",sf_calculation,
                                                                                                        IF(DTypeRow="FF",ff_calculation,
                                                                                                        plan_end_calculation)),""))),"")</f>
        <v>45240</v>
      </c>
      <c r="S34" s="11"/>
      <c r="T34" s="11"/>
      <c r="U34" s="14" t="str">
        <f>IF(AND(TaskTable[[#This Row],[Actual
Start]]&lt;&gt;"",TaskTable[[#This Row],[Actual
End]]&lt;&gt;""),NETWORKDAYS(TaskTable[[#This Row],[Actual
Start]],TaskTable[[#This Row],[Actual
End]],Holidaysdd),"")</f>
        <v/>
      </c>
    </row>
    <row r="35" spans="2:21" x14ac:dyDescent="0.35">
      <c r="B35" s="10">
        <v>16</v>
      </c>
      <c r="C35" t="s">
        <v>315</v>
      </c>
      <c r="E35" s="10" t="s">
        <v>351</v>
      </c>
      <c r="F35" s="10"/>
      <c r="G35" s="10"/>
      <c r="H35" s="10"/>
      <c r="I35" s="12"/>
      <c r="J35" s="11"/>
      <c r="K35" s="11"/>
      <c r="L35" s="10">
        <v>15</v>
      </c>
      <c r="M35" s="10" t="s">
        <v>55</v>
      </c>
      <c r="N35" s="10"/>
      <c r="O35" s="10">
        <v>5</v>
      </c>
      <c r="P35" s="21" cm="1">
        <f t="array" ref="P35">IF(AND(TaskTable[[#This Row],[Percent
Complete]]&lt;&gt;""),Planned_Workdays_row-Planned_Workdays_row*TaskTable[[#This Row],[Percent
Complete]],Planned_Workdays_row)</f>
        <v>5</v>
      </c>
      <c r="Q35" s="13" cm="1">
        <f t="array" ref="Q35">IFERROR(IF(IndStartDate&lt;&gt;"",IndStartDate,IF(IndEndDate&lt;&gt;"",plan_start_calculation,IF(DIDrow&lt;&gt;"",IF(OR(DTypeRow="FS",DTypeRow=""),fs_calculation,IF(DTypeRow="SS",ss_calculation,plan_start_calculation)),""))),"")</f>
        <v>45243</v>
      </c>
      <c r="R35" s="13" cm="1">
        <f t="array" ref="R35">IFERROR(IF(IndStartDate&lt;&gt;"",plan_end_calculation,IF(IndEndDate&lt;&gt;"", IndEndDate,IF(DIDrow&lt;&gt;"",
                                                                                                        IF(DTypeRow="SF",sf_calculation,
                                                                                                        IF(DTypeRow="FF",ff_calculation,
                                                                                                        plan_end_calculation)),""))),"")</f>
        <v>45247</v>
      </c>
      <c r="S35" s="11"/>
      <c r="T35" s="11"/>
      <c r="U35" s="14" t="str">
        <f>IF(AND(TaskTable[[#This Row],[Actual
Start]]&lt;&gt;"",TaskTable[[#This Row],[Actual
End]]&lt;&gt;""),NETWORKDAYS(TaskTable[[#This Row],[Actual
Start]],TaskTable[[#This Row],[Actual
End]],Holidaysdd),"")</f>
        <v/>
      </c>
    </row>
    <row r="36" spans="2:21" x14ac:dyDescent="0.35">
      <c r="B36" s="10">
        <v>17</v>
      </c>
      <c r="C36" t="s">
        <v>316</v>
      </c>
      <c r="E36" s="10" t="s">
        <v>351</v>
      </c>
      <c r="F36" s="10"/>
      <c r="G36" s="10"/>
      <c r="H36" s="10"/>
      <c r="I36" s="12"/>
      <c r="J36" s="11"/>
      <c r="K36" s="11"/>
      <c r="L36" s="10">
        <v>16</v>
      </c>
      <c r="M36" s="10" t="s">
        <v>55</v>
      </c>
      <c r="N36" s="10"/>
      <c r="O36" s="10">
        <v>5</v>
      </c>
      <c r="P36" s="21" cm="1">
        <f t="array" ref="P36">IF(AND(TaskTable[[#This Row],[Percent
Complete]]&lt;&gt;""),Planned_Workdays_row-Planned_Workdays_row*TaskTable[[#This Row],[Percent
Complete]],Planned_Workdays_row)</f>
        <v>5</v>
      </c>
      <c r="Q36" s="13" cm="1">
        <f t="array" ref="Q36">IFERROR(IF(IndStartDate&lt;&gt;"",IndStartDate,IF(IndEndDate&lt;&gt;"",plan_start_calculation,IF(DIDrow&lt;&gt;"",IF(OR(DTypeRow="FS",DTypeRow=""),fs_calculation,IF(DTypeRow="SS",ss_calculation,plan_start_calculation)),""))),"")</f>
        <v>45250</v>
      </c>
      <c r="R36" s="13" cm="1">
        <f t="array" ref="R36">IFERROR(IF(IndStartDate&lt;&gt;"",plan_end_calculation,IF(IndEndDate&lt;&gt;"", IndEndDate,IF(DIDrow&lt;&gt;"",
                                                                                                        IF(DTypeRow="SF",sf_calculation,
                                                                                                        IF(DTypeRow="FF",ff_calculation,
                                                                                                        plan_end_calculation)),""))),"")</f>
        <v>45258</v>
      </c>
      <c r="S36" s="11"/>
      <c r="T36" s="11"/>
      <c r="U36" s="14" t="str">
        <f>IF(AND(TaskTable[[#This Row],[Actual
Start]]&lt;&gt;"",TaskTable[[#This Row],[Actual
End]]&lt;&gt;""),NETWORKDAYS(TaskTable[[#This Row],[Actual
Start]],TaskTable[[#This Row],[Actual
End]],Holidaysdd),"")</f>
        <v/>
      </c>
    </row>
    <row r="37" spans="2:21" x14ac:dyDescent="0.35">
      <c r="B37" s="10">
        <v>18</v>
      </c>
      <c r="C37" t="s">
        <v>317</v>
      </c>
      <c r="E37" s="10" t="s">
        <v>23</v>
      </c>
      <c r="F37" s="10"/>
      <c r="G37" s="10"/>
      <c r="H37" s="10"/>
      <c r="I37" s="12"/>
      <c r="J37" s="11">
        <v>45299</v>
      </c>
      <c r="K37" s="11"/>
      <c r="L37" s="10"/>
      <c r="M37" s="10" t="s">
        <v>55</v>
      </c>
      <c r="N37" s="10"/>
      <c r="O37" s="10">
        <v>5</v>
      </c>
      <c r="P37" s="21" cm="1">
        <f t="array" ref="P37">IF(AND(TaskTable[[#This Row],[Percent
Complete]]&lt;&gt;""),Planned_Workdays_row-Planned_Workdays_row*TaskTable[[#This Row],[Percent
Complete]],Planned_Workdays_row)</f>
        <v>5</v>
      </c>
      <c r="Q37" s="13" cm="1">
        <f t="array" ref="Q37">IFERROR(IF(IndStartDate&lt;&gt;"",IndStartDate,IF(IndEndDate&lt;&gt;"",plan_start_calculation,IF(DIDrow&lt;&gt;"",IF(OR(DTypeRow="FS",DTypeRow=""),fs_calculation,IF(DTypeRow="SS",ss_calculation,plan_start_calculation)),""))),"")</f>
        <v>45299</v>
      </c>
      <c r="R37" s="13" cm="1">
        <f t="array" ref="R37">IFERROR(IF(IndStartDate&lt;&gt;"",plan_end_calculation,IF(IndEndDate&lt;&gt;"", IndEndDate,IF(DIDrow&lt;&gt;"",
                                                                                                        IF(DTypeRow="SF",sf_calculation,
                                                                                                        IF(DTypeRow="FF",ff_calculation,
                                                                                                        plan_end_calculation)),""))),"")</f>
        <v>45303</v>
      </c>
      <c r="S37" s="11"/>
      <c r="T37" s="11"/>
      <c r="U37" s="14" t="str">
        <f>IF(AND(TaskTable[[#This Row],[Actual
Start]]&lt;&gt;"",TaskTable[[#This Row],[Actual
End]]&lt;&gt;""),NETWORKDAYS(TaskTable[[#This Row],[Actual
Start]],TaskTable[[#This Row],[Actual
End]],Holidaysdd),"")</f>
        <v/>
      </c>
    </row>
    <row r="38" spans="2:21" x14ac:dyDescent="0.35">
      <c r="B38" s="10">
        <v>19</v>
      </c>
      <c r="C38" t="s">
        <v>318</v>
      </c>
      <c r="E38" s="10" t="s">
        <v>23</v>
      </c>
      <c r="F38" s="10"/>
      <c r="G38" s="10"/>
      <c r="H38" s="10"/>
      <c r="I38" s="12"/>
      <c r="J38" s="11"/>
      <c r="K38" s="11"/>
      <c r="L38" s="10">
        <v>18</v>
      </c>
      <c r="M38" s="10" t="s">
        <v>55</v>
      </c>
      <c r="N38" s="10"/>
      <c r="O38" s="10">
        <v>5</v>
      </c>
      <c r="P38" s="21" cm="1">
        <f t="array" ref="P38">IF(AND(TaskTable[[#This Row],[Percent
Complete]]&lt;&gt;""),Planned_Workdays_row-Planned_Workdays_row*TaskTable[[#This Row],[Percent
Complete]],Planned_Workdays_row)</f>
        <v>5</v>
      </c>
      <c r="Q38" s="13" cm="1">
        <f t="array" ref="Q38">IFERROR(IF(IndStartDate&lt;&gt;"",IndStartDate,IF(IndEndDate&lt;&gt;"",plan_start_calculation,IF(DIDrow&lt;&gt;"",IF(OR(DTypeRow="FS",DTypeRow=""),fs_calculation,IF(DTypeRow="SS",ss_calculation,plan_start_calculation)),""))),"")</f>
        <v>45307</v>
      </c>
      <c r="R38" s="13" cm="1">
        <f t="array" ref="R38">IFERROR(IF(IndStartDate&lt;&gt;"",plan_end_calculation,IF(IndEndDate&lt;&gt;"", IndEndDate,IF(DIDrow&lt;&gt;"",
                                                                                                        IF(DTypeRow="SF",sf_calculation,
                                                                                                        IF(DTypeRow="FF",ff_calculation,
                                                                                                        plan_end_calculation)),""))),"")</f>
        <v>45313</v>
      </c>
      <c r="S38" s="11"/>
      <c r="T38" s="11"/>
      <c r="U38" s="14" t="str">
        <f>IF(AND(TaskTable[[#This Row],[Actual
Start]]&lt;&gt;"",TaskTable[[#This Row],[Actual
End]]&lt;&gt;""),NETWORKDAYS(TaskTable[[#This Row],[Actual
Start]],TaskTable[[#This Row],[Actual
End]],Holidaysdd),"")</f>
        <v/>
      </c>
    </row>
    <row r="39" spans="2:21" x14ac:dyDescent="0.35">
      <c r="B39" s="10">
        <v>20</v>
      </c>
      <c r="C39" t="s">
        <v>319</v>
      </c>
      <c r="E39" s="10" t="s">
        <v>23</v>
      </c>
      <c r="F39" s="10"/>
      <c r="G39" s="10"/>
      <c r="H39" s="10"/>
      <c r="I39" s="12"/>
      <c r="J39" s="11"/>
      <c r="K39" s="11"/>
      <c r="L39" s="10">
        <v>19</v>
      </c>
      <c r="M39" s="10" t="s">
        <v>55</v>
      </c>
      <c r="N39" s="10">
        <v>-1</v>
      </c>
      <c r="O39" s="10">
        <v>5</v>
      </c>
      <c r="P39" s="21" cm="1">
        <f t="array" ref="P39">IF(AND(TaskTable[[#This Row],[Percent
Complete]]&lt;&gt;""),Planned_Workdays_row-Planned_Workdays_row*TaskTable[[#This Row],[Percent
Complete]],Planned_Workdays_row)</f>
        <v>5</v>
      </c>
      <c r="Q39" s="13" cm="1">
        <f t="array" ref="Q39">IFERROR(IF(IndStartDate&lt;&gt;"",IndStartDate,IF(IndEndDate&lt;&gt;"",plan_start_calculation,IF(DIDrow&lt;&gt;"",IF(OR(DTypeRow="FS",DTypeRow=""),fs_calculation,IF(DTypeRow="SS",ss_calculation,plan_start_calculation)),""))),"")</f>
        <v>45313</v>
      </c>
      <c r="R39" s="13" cm="1">
        <f t="array" ref="R39">IFERROR(IF(IndStartDate&lt;&gt;"",plan_end_calculation,IF(IndEndDate&lt;&gt;"", IndEndDate,IF(DIDrow&lt;&gt;"",
                                                                                                        IF(DTypeRow="SF",sf_calculation,
                                                                                                        IF(DTypeRow="FF",ff_calculation,
                                                                                                        plan_end_calculation)),""))),"")</f>
        <v>45317</v>
      </c>
      <c r="S39" s="11"/>
      <c r="T39" s="11"/>
      <c r="U39" s="14" t="str">
        <f>IF(AND(TaskTable[[#This Row],[Actual
Start]]&lt;&gt;"",TaskTable[[#This Row],[Actual
End]]&lt;&gt;""),NETWORKDAYS(TaskTable[[#This Row],[Actual
Start]],TaskTable[[#This Row],[Actual
End]],Holidaysdd),"")</f>
        <v/>
      </c>
    </row>
    <row r="40" spans="2:21" x14ac:dyDescent="0.35">
      <c r="B40" s="10">
        <v>21</v>
      </c>
      <c r="C40" t="s">
        <v>320</v>
      </c>
      <c r="E40" s="10" t="s">
        <v>23</v>
      </c>
      <c r="F40" s="10"/>
      <c r="G40" s="10"/>
      <c r="H40" s="10"/>
      <c r="I40" s="12"/>
      <c r="J40" s="11"/>
      <c r="K40" s="11"/>
      <c r="L40" s="10">
        <v>20</v>
      </c>
      <c r="M40" s="10" t="s">
        <v>55</v>
      </c>
      <c r="N40" s="10"/>
      <c r="O40" s="10">
        <v>5</v>
      </c>
      <c r="P40" s="21" cm="1">
        <f t="array" ref="P40">IF(AND(TaskTable[[#This Row],[Percent
Complete]]&lt;&gt;""),Planned_Workdays_row-Planned_Workdays_row*TaskTable[[#This Row],[Percent
Complete]],Planned_Workdays_row)</f>
        <v>5</v>
      </c>
      <c r="Q40" s="13" cm="1">
        <f t="array" ref="Q40">IFERROR(IF(IndStartDate&lt;&gt;"",IndStartDate,IF(IndEndDate&lt;&gt;"",plan_start_calculation,IF(DIDrow&lt;&gt;"",IF(OR(DTypeRow="FS",DTypeRow=""),fs_calculation,IF(DTypeRow="SS",ss_calculation,plan_start_calculation)),""))),"")</f>
        <v>45320</v>
      </c>
      <c r="R40" s="13" cm="1">
        <f t="array" ref="R40">IFERROR(IF(IndStartDate&lt;&gt;"",plan_end_calculation,IF(IndEndDate&lt;&gt;"", IndEndDate,IF(DIDrow&lt;&gt;"",
                                                                                                        IF(DTypeRow="SF",sf_calculation,
                                                                                                        IF(DTypeRow="FF",ff_calculation,
                                                                                                        plan_end_calculation)),""))),"")</f>
        <v>45324</v>
      </c>
      <c r="S40" s="11"/>
      <c r="T40" s="11"/>
      <c r="U40" s="14" t="str">
        <f>IF(AND(TaskTable[[#This Row],[Actual
Start]]&lt;&gt;"",TaskTable[[#This Row],[Actual
End]]&lt;&gt;""),NETWORKDAYS(TaskTable[[#This Row],[Actual
Start]],TaskTable[[#This Row],[Actual
End]],Holidaysdd),"")</f>
        <v/>
      </c>
    </row>
    <row r="41" spans="2:21" x14ac:dyDescent="0.35">
      <c r="B41" s="10">
        <v>22</v>
      </c>
      <c r="C41" t="s">
        <v>321</v>
      </c>
      <c r="E41" s="10" t="s">
        <v>23</v>
      </c>
      <c r="F41" s="10"/>
      <c r="G41" s="10"/>
      <c r="H41" s="10"/>
      <c r="I41" s="12"/>
      <c r="J41" s="11"/>
      <c r="K41" s="11"/>
      <c r="L41" s="10">
        <v>21</v>
      </c>
      <c r="M41" s="10" t="s">
        <v>55</v>
      </c>
      <c r="N41" s="10"/>
      <c r="O41" s="10">
        <v>5</v>
      </c>
      <c r="P41" s="21" cm="1">
        <f t="array" ref="P41">IF(AND(TaskTable[[#This Row],[Percent
Complete]]&lt;&gt;""),Planned_Workdays_row-Planned_Workdays_row*TaskTable[[#This Row],[Percent
Complete]],Planned_Workdays_row)</f>
        <v>5</v>
      </c>
      <c r="Q41" s="13" cm="1">
        <f t="array" ref="Q41">IFERROR(IF(IndStartDate&lt;&gt;"",IndStartDate,IF(IndEndDate&lt;&gt;"",plan_start_calculation,IF(DIDrow&lt;&gt;"",IF(OR(DTypeRow="FS",DTypeRow=""),fs_calculation,IF(DTypeRow="SS",ss_calculation,plan_start_calculation)),""))),"")</f>
        <v>45327</v>
      </c>
      <c r="R41" s="13" cm="1">
        <f t="array" ref="R41">IFERROR(IF(IndStartDate&lt;&gt;"",plan_end_calculation,IF(IndEndDate&lt;&gt;"", IndEndDate,IF(DIDrow&lt;&gt;"",
                                                                                                        IF(DTypeRow="SF",sf_calculation,
                                                                                                        IF(DTypeRow="FF",ff_calculation,
                                                                                                        plan_end_calculation)),""))),"")</f>
        <v>45331</v>
      </c>
      <c r="S41" s="11"/>
      <c r="T41" s="11"/>
      <c r="U41" s="14" t="str">
        <f>IF(AND(TaskTable[[#This Row],[Actual
Start]]&lt;&gt;"",TaskTable[[#This Row],[Actual
End]]&lt;&gt;""),NETWORKDAYS(TaskTable[[#This Row],[Actual
Start]],TaskTable[[#This Row],[Actual
End]],Holidaysdd),"")</f>
        <v/>
      </c>
    </row>
    <row r="42" spans="2:21" x14ac:dyDescent="0.35">
      <c r="B42" s="10">
        <v>23</v>
      </c>
      <c r="C42" t="s">
        <v>322</v>
      </c>
      <c r="E42" s="10" t="s">
        <v>23</v>
      </c>
      <c r="F42" s="10"/>
      <c r="G42" s="10"/>
      <c r="H42" s="10"/>
      <c r="I42" s="12"/>
      <c r="J42" s="11"/>
      <c r="K42" s="11"/>
      <c r="L42" s="10">
        <v>22</v>
      </c>
      <c r="M42" s="10" t="s">
        <v>55</v>
      </c>
      <c r="N42" s="10">
        <v>5</v>
      </c>
      <c r="O42" s="10">
        <v>5</v>
      </c>
      <c r="P42" s="21" cm="1">
        <f t="array" ref="P42">IF(AND(TaskTable[[#This Row],[Percent
Complete]]&lt;&gt;""),Planned_Workdays_row-Planned_Workdays_row*TaskTable[[#This Row],[Percent
Complete]],Planned_Workdays_row)</f>
        <v>5</v>
      </c>
      <c r="Q42" s="13" cm="1">
        <f t="array" ref="Q42">IFERROR(IF(IndStartDate&lt;&gt;"",IndStartDate,IF(IndEndDate&lt;&gt;"",plan_start_calculation,IF(DIDrow&lt;&gt;"",IF(OR(DTypeRow="FS",DTypeRow=""),fs_calculation,IF(DTypeRow="SS",ss_calculation,plan_start_calculation)),""))),"")</f>
        <v>45342</v>
      </c>
      <c r="R42" s="13" cm="1">
        <f t="array" ref="R42">IFERROR(IF(IndStartDate&lt;&gt;"",plan_end_calculation,IF(IndEndDate&lt;&gt;"", IndEndDate,IF(DIDrow&lt;&gt;"",
                                                                                                        IF(DTypeRow="SF",sf_calculation,
                                                                                                        IF(DTypeRow="FF",ff_calculation,
                                                                                                        plan_end_calculation)),""))),"")</f>
        <v>45348</v>
      </c>
      <c r="S42" s="11"/>
      <c r="T42" s="11"/>
      <c r="U42" s="14" t="str">
        <f>IF(AND(TaskTable[[#This Row],[Actual
Start]]&lt;&gt;"",TaskTable[[#This Row],[Actual
End]]&lt;&gt;""),NETWORKDAYS(TaskTable[[#This Row],[Actual
Start]],TaskTable[[#This Row],[Actual
End]],Holidaysdd),"")</f>
        <v/>
      </c>
    </row>
    <row r="43" spans="2:21" x14ac:dyDescent="0.35">
      <c r="B43" s="10">
        <v>24</v>
      </c>
      <c r="C43" t="s">
        <v>323</v>
      </c>
      <c r="E43" s="10" t="s">
        <v>23</v>
      </c>
      <c r="F43" s="10"/>
      <c r="G43" s="10"/>
      <c r="H43" s="10"/>
      <c r="I43" s="12"/>
      <c r="J43" s="11"/>
      <c r="K43" s="11"/>
      <c r="L43" s="10">
        <v>23</v>
      </c>
      <c r="M43" s="10" t="s">
        <v>55</v>
      </c>
      <c r="N43" s="10">
        <v>5</v>
      </c>
      <c r="O43" s="10">
        <v>5</v>
      </c>
      <c r="P43" s="21" cm="1">
        <f t="array" ref="P43">IF(AND(TaskTable[[#This Row],[Percent
Complete]]&lt;&gt;""),Planned_Workdays_row-Planned_Workdays_row*TaskTable[[#This Row],[Percent
Complete]],Planned_Workdays_row)</f>
        <v>5</v>
      </c>
      <c r="Q43" s="13" cm="1">
        <f t="array" ref="Q43">IFERROR(IF(IndStartDate&lt;&gt;"",IndStartDate,IF(IndEndDate&lt;&gt;"",plan_start_calculation,IF(DIDrow&lt;&gt;"",IF(OR(DTypeRow="FS",DTypeRow=""),fs_calculation,IF(DTypeRow="SS",ss_calculation,plan_start_calculation)),""))),"")</f>
        <v>45363</v>
      </c>
      <c r="R43" s="13" cm="1">
        <f t="array" ref="R43">IFERROR(IF(IndStartDate&lt;&gt;"",plan_end_calculation,IF(IndEndDate&lt;&gt;"", IndEndDate,IF(DIDrow&lt;&gt;"",
                                                                                                        IF(DTypeRow="SF",sf_calculation,
                                                                                                        IF(DTypeRow="FF",ff_calculation,
                                                                                                        plan_end_calculation)),""))),"")</f>
        <v>45369</v>
      </c>
      <c r="S43" s="11"/>
      <c r="T43" s="11"/>
      <c r="U43" s="14" t="str">
        <f>IF(AND(TaskTable[[#This Row],[Actual
Start]]&lt;&gt;"",TaskTable[[#This Row],[Actual
End]]&lt;&gt;""),NETWORKDAYS(TaskTable[[#This Row],[Actual
Start]],TaskTable[[#This Row],[Actual
End]],Holidaysdd),"")</f>
        <v/>
      </c>
    </row>
    <row r="44" spans="2:21" x14ac:dyDescent="0.35">
      <c r="B44" s="10">
        <v>25</v>
      </c>
      <c r="C44" t="s">
        <v>324</v>
      </c>
      <c r="E44" s="10" t="s">
        <v>23</v>
      </c>
      <c r="F44" s="10"/>
      <c r="G44" s="10"/>
      <c r="H44" s="10"/>
      <c r="I44" s="12"/>
      <c r="J44" s="11"/>
      <c r="K44" s="11"/>
      <c r="L44" s="10">
        <v>24</v>
      </c>
      <c r="M44" s="10" t="s">
        <v>55</v>
      </c>
      <c r="N44" s="10"/>
      <c r="O44" s="10">
        <v>5</v>
      </c>
      <c r="P44" s="21" cm="1">
        <f t="array" ref="P44">IF(AND(TaskTable[[#This Row],[Percent
Complete]]&lt;&gt;""),Planned_Workdays_row-Planned_Workdays_row*TaskTable[[#This Row],[Percent
Complete]],Planned_Workdays_row)</f>
        <v>5</v>
      </c>
      <c r="Q44" s="13" cm="1">
        <f t="array" ref="Q44">IFERROR(IF(IndStartDate&lt;&gt;"",IndStartDate,IF(IndEndDate&lt;&gt;"",plan_start_calculation,IF(DIDrow&lt;&gt;"",IF(OR(DTypeRow="FS",DTypeRow=""),fs_calculation,IF(DTypeRow="SS",ss_calculation,plan_start_calculation)),""))),"")</f>
        <v>45370</v>
      </c>
      <c r="R44" s="13" cm="1">
        <f t="array" ref="R44">IFERROR(IF(IndStartDate&lt;&gt;"",plan_end_calculation,IF(IndEndDate&lt;&gt;"", IndEndDate,IF(DIDrow&lt;&gt;"",
                                                                                                        IF(DTypeRow="SF",sf_calculation,
                                                                                                        IF(DTypeRow="FF",ff_calculation,
                                                                                                        plan_end_calculation)),""))),"")</f>
        <v>45376</v>
      </c>
      <c r="S44" s="11"/>
      <c r="T44" s="11"/>
      <c r="U44" s="14" t="str">
        <f>IF(AND(TaskTable[[#This Row],[Actual
Start]]&lt;&gt;"",TaskTable[[#This Row],[Actual
End]]&lt;&gt;""),NETWORKDAYS(TaskTable[[#This Row],[Actual
Start]],TaskTable[[#This Row],[Actual
End]],Holidaysdd),"")</f>
        <v/>
      </c>
    </row>
    <row r="45" spans="2:21" x14ac:dyDescent="0.35">
      <c r="B45" s="10">
        <v>26</v>
      </c>
      <c r="C45" t="s">
        <v>325</v>
      </c>
      <c r="E45" s="10" t="s">
        <v>24</v>
      </c>
      <c r="F45" s="10"/>
      <c r="G45" s="10"/>
      <c r="H45" s="10"/>
      <c r="I45" s="12"/>
      <c r="J45" s="11"/>
      <c r="K45" s="11"/>
      <c r="L45" s="10">
        <v>25</v>
      </c>
      <c r="M45" s="10" t="s">
        <v>55</v>
      </c>
      <c r="N45" s="10"/>
      <c r="O45" s="10">
        <v>5</v>
      </c>
      <c r="P45" s="21" cm="1">
        <f t="array" ref="P45">IF(AND(TaskTable[[#This Row],[Percent
Complete]]&lt;&gt;""),Planned_Workdays_row-Planned_Workdays_row*TaskTable[[#This Row],[Percent
Complete]],Planned_Workdays_row)</f>
        <v>5</v>
      </c>
      <c r="Q45" s="13" cm="1">
        <f t="array" ref="Q45">IFERROR(IF(IndStartDate&lt;&gt;"",IndStartDate,IF(IndEndDate&lt;&gt;"",plan_start_calculation,IF(DIDrow&lt;&gt;"",IF(OR(DTypeRow="FS",DTypeRow=""),fs_calculation,IF(DTypeRow="SS",ss_calculation,plan_start_calculation)),""))),"")</f>
        <v>45377</v>
      </c>
      <c r="R45" s="13" cm="1">
        <f t="array" ref="R45">IFERROR(IF(IndStartDate&lt;&gt;"",plan_end_calculation,IF(IndEndDate&lt;&gt;"", IndEndDate,IF(DIDrow&lt;&gt;"",
                                                                                                        IF(DTypeRow="SF",sf_calculation,
                                                                                                        IF(DTypeRow="FF",ff_calculation,
                                                                                                        plan_end_calculation)),""))),"")</f>
        <v>45383</v>
      </c>
      <c r="S45" s="11"/>
      <c r="T45" s="11"/>
      <c r="U45" s="14" t="str">
        <f>IF(AND(TaskTable[[#This Row],[Actual
Start]]&lt;&gt;"",TaskTable[[#This Row],[Actual
End]]&lt;&gt;""),NETWORKDAYS(TaskTable[[#This Row],[Actual
Start]],TaskTable[[#This Row],[Actual
End]],Holidaysdd),"")</f>
        <v/>
      </c>
    </row>
    <row r="46" spans="2:21" x14ac:dyDescent="0.35">
      <c r="B46" s="10">
        <v>27</v>
      </c>
      <c r="C46" t="s">
        <v>326</v>
      </c>
      <c r="E46" s="10" t="s">
        <v>24</v>
      </c>
      <c r="F46" s="10"/>
      <c r="G46" s="10"/>
      <c r="H46" s="10"/>
      <c r="I46" s="12"/>
      <c r="J46" s="11"/>
      <c r="K46" s="11"/>
      <c r="L46" s="10">
        <v>26</v>
      </c>
      <c r="M46" s="10" t="s">
        <v>55</v>
      </c>
      <c r="N46" s="10"/>
      <c r="O46" s="10">
        <v>5</v>
      </c>
      <c r="P46" s="21" cm="1">
        <f t="array" ref="P46">IF(AND(TaskTable[[#This Row],[Percent
Complete]]&lt;&gt;""),Planned_Workdays_row-Planned_Workdays_row*TaskTable[[#This Row],[Percent
Complete]],Planned_Workdays_row)</f>
        <v>5</v>
      </c>
      <c r="Q46" s="13" cm="1">
        <f t="array" ref="Q46">IFERROR(IF(IndStartDate&lt;&gt;"",IndStartDate,IF(IndEndDate&lt;&gt;"",plan_start_calculation,IF(DIDrow&lt;&gt;"",IF(OR(DTypeRow="FS",DTypeRow=""),fs_calculation,IF(DTypeRow="SS",ss_calculation,plan_start_calculation)),""))),"")</f>
        <v>45384</v>
      </c>
      <c r="R46" s="13" cm="1">
        <f t="array" ref="R46">IFERROR(IF(IndStartDate&lt;&gt;"",plan_end_calculation,IF(IndEndDate&lt;&gt;"", IndEndDate,IF(DIDrow&lt;&gt;"",
                                                                                                        IF(DTypeRow="SF",sf_calculation,
                                                                                                        IF(DTypeRow="FF",ff_calculation,
                                                                                                        plan_end_calculation)),""))),"")</f>
        <v>45390</v>
      </c>
      <c r="S46" s="11"/>
      <c r="T46" s="11"/>
      <c r="U46" s="14" t="str">
        <f>IF(AND(TaskTable[[#This Row],[Actual
Start]]&lt;&gt;"",TaskTable[[#This Row],[Actual
End]]&lt;&gt;""),NETWORKDAYS(TaskTable[[#This Row],[Actual
Start]],TaskTable[[#This Row],[Actual
End]],Holidaysdd),"")</f>
        <v/>
      </c>
    </row>
    <row r="47" spans="2:21" x14ac:dyDescent="0.35">
      <c r="B47" s="10">
        <v>28</v>
      </c>
      <c r="C47" t="s">
        <v>327</v>
      </c>
      <c r="E47" s="10" t="s">
        <v>23</v>
      </c>
      <c r="F47" s="10"/>
      <c r="G47" s="10"/>
      <c r="H47" s="10"/>
      <c r="I47" s="12"/>
      <c r="J47" s="11"/>
      <c r="K47" s="11"/>
      <c r="L47" s="10">
        <v>25</v>
      </c>
      <c r="M47" s="10" t="s">
        <v>55</v>
      </c>
      <c r="N47" s="10">
        <v>10</v>
      </c>
      <c r="O47" s="10">
        <v>5</v>
      </c>
      <c r="P47" s="21" cm="1">
        <f t="array" ref="P47">IF(AND(TaskTable[[#This Row],[Percent
Complete]]&lt;&gt;""),Planned_Workdays_row-Planned_Workdays_row*TaskTable[[#This Row],[Percent
Complete]],Planned_Workdays_row)</f>
        <v>5</v>
      </c>
      <c r="Q47" s="13" cm="1">
        <f t="array" ref="Q47">IFERROR(IF(IndStartDate&lt;&gt;"",IndStartDate,IF(IndEndDate&lt;&gt;"",plan_start_calculation,IF(DIDrow&lt;&gt;"",IF(OR(DTypeRow="FS",DTypeRow=""),fs_calculation,IF(DTypeRow="SS",ss_calculation,plan_start_calculation)),""))),"")</f>
        <v>45391</v>
      </c>
      <c r="R47" s="13" cm="1">
        <f t="array" ref="R47">IFERROR(IF(IndStartDate&lt;&gt;"",plan_end_calculation,IF(IndEndDate&lt;&gt;"", IndEndDate,IF(DIDrow&lt;&gt;"",
                                                                                                        IF(DTypeRow="SF",sf_calculation,
                                                                                                        IF(DTypeRow="FF",ff_calculation,
                                                                                                        plan_end_calculation)),""))),"")</f>
        <v>45397</v>
      </c>
      <c r="S47" s="11"/>
      <c r="T47" s="11"/>
      <c r="U47" s="14" t="str">
        <f>IF(AND(TaskTable[[#This Row],[Actual
Start]]&lt;&gt;"",TaskTable[[#This Row],[Actual
End]]&lt;&gt;""),NETWORKDAYS(TaskTable[[#This Row],[Actual
Start]],TaskTable[[#This Row],[Actual
End]],Holidaysdd),"")</f>
        <v/>
      </c>
    </row>
    <row r="48" spans="2:21" x14ac:dyDescent="0.35">
      <c r="B48" s="10">
        <v>29</v>
      </c>
      <c r="C48" t="s">
        <v>328</v>
      </c>
      <c r="E48" s="10" t="s">
        <v>23</v>
      </c>
      <c r="F48" s="10"/>
      <c r="G48" s="10"/>
      <c r="H48" s="10"/>
      <c r="I48" s="12"/>
      <c r="J48" s="11"/>
      <c r="K48" s="11"/>
      <c r="L48" s="10">
        <v>28</v>
      </c>
      <c r="M48" s="10" t="s">
        <v>55</v>
      </c>
      <c r="N48" s="10"/>
      <c r="O48" s="10">
        <v>5</v>
      </c>
      <c r="P48" s="21" cm="1">
        <f t="array" ref="P48">IF(AND(TaskTable[[#This Row],[Percent
Complete]]&lt;&gt;""),Planned_Workdays_row-Planned_Workdays_row*TaskTable[[#This Row],[Percent
Complete]],Planned_Workdays_row)</f>
        <v>5</v>
      </c>
      <c r="Q48" s="13" cm="1">
        <f t="array" ref="Q48">IFERROR(IF(IndStartDate&lt;&gt;"",IndStartDate,IF(IndEndDate&lt;&gt;"",plan_start_calculation,IF(DIDrow&lt;&gt;"",IF(OR(DTypeRow="FS",DTypeRow=""),fs_calculation,IF(DTypeRow="SS",ss_calculation,plan_start_calculation)),""))),"")</f>
        <v>45398</v>
      </c>
      <c r="R48" s="13" cm="1">
        <f t="array" ref="R48">IFERROR(IF(IndStartDate&lt;&gt;"",plan_end_calculation,IF(IndEndDate&lt;&gt;"", IndEndDate,IF(DIDrow&lt;&gt;"",
                                                                                                        IF(DTypeRow="SF",sf_calculation,
                                                                                                        IF(DTypeRow="FF",ff_calculation,
                                                                                                        plan_end_calculation)),""))),"")</f>
        <v>45404</v>
      </c>
      <c r="S48" s="11"/>
      <c r="T48" s="11"/>
      <c r="U48" s="14" t="str">
        <f>IF(AND(TaskTable[[#This Row],[Actual
Start]]&lt;&gt;"",TaskTable[[#This Row],[Actual
End]]&lt;&gt;""),NETWORKDAYS(TaskTable[[#This Row],[Actual
Start]],TaskTable[[#This Row],[Actual
End]],Holidaysdd),"")</f>
        <v/>
      </c>
    </row>
    <row r="49" spans="2:21" x14ac:dyDescent="0.35">
      <c r="B49" s="10">
        <v>30</v>
      </c>
      <c r="C49" t="s">
        <v>329</v>
      </c>
      <c r="E49" s="10" t="s">
        <v>24</v>
      </c>
      <c r="F49" s="10"/>
      <c r="G49" s="10"/>
      <c r="H49" s="10"/>
      <c r="I49" s="12"/>
      <c r="J49" s="11"/>
      <c r="K49" s="11"/>
      <c r="L49" s="10">
        <v>27</v>
      </c>
      <c r="M49" s="10" t="s">
        <v>55</v>
      </c>
      <c r="N49" s="10">
        <v>10</v>
      </c>
      <c r="O49" s="10">
        <v>4</v>
      </c>
      <c r="P49" s="21" cm="1">
        <f t="array" ref="P49">IF(AND(TaskTable[[#This Row],[Percent
Complete]]&lt;&gt;""),Planned_Workdays_row-Planned_Workdays_row*TaskTable[[#This Row],[Percent
Complete]],Planned_Workdays_row)</f>
        <v>4</v>
      </c>
      <c r="Q49" s="13" cm="1">
        <f t="array" ref="Q49">IFERROR(IF(IndStartDate&lt;&gt;"",IndStartDate,IF(IndEndDate&lt;&gt;"",plan_start_calculation,IF(DIDrow&lt;&gt;"",IF(OR(DTypeRow="FS",DTypeRow=""),fs_calculation,IF(DTypeRow="SS",ss_calculation,plan_start_calculation)),""))),"")</f>
        <v>45405</v>
      </c>
      <c r="R49" s="13" cm="1">
        <f t="array" ref="R49">IFERROR(IF(IndStartDate&lt;&gt;"",plan_end_calculation,IF(IndEndDate&lt;&gt;"", IndEndDate,IF(DIDrow&lt;&gt;"",
                                                                                                        IF(DTypeRow="SF",sf_calculation,
                                                                                                        IF(DTypeRow="FF",ff_calculation,
                                                                                                        plan_end_calculation)),""))),"")</f>
        <v>45408</v>
      </c>
      <c r="S49" s="11"/>
      <c r="T49" s="11"/>
      <c r="U49" s="14" t="str">
        <f>IF(AND(TaskTable[[#This Row],[Actual
Start]]&lt;&gt;"",TaskTable[[#This Row],[Actual
End]]&lt;&gt;""),NETWORKDAYS(TaskTable[[#This Row],[Actual
Start]],TaskTable[[#This Row],[Actual
End]],Holidaysdd),"")</f>
        <v/>
      </c>
    </row>
  </sheetData>
  <conditionalFormatting sqref="W19:PF1964">
    <cfRule type="expression" dxfId="44" priority="30">
      <formula>AND(W$17=TODAY(),$B19&lt;&gt;"")</formula>
    </cfRule>
  </conditionalFormatting>
  <conditionalFormatting sqref="W17:PF17">
    <cfRule type="expression" dxfId="43" priority="27">
      <formula>NETWORKDAYS(W17,W17,Holidaysdd)=0</formula>
    </cfRule>
  </conditionalFormatting>
  <conditionalFormatting sqref="W17:PF17">
    <cfRule type="expression" dxfId="42" priority="26">
      <formula>W$17=TODAY()</formula>
    </cfRule>
  </conditionalFormatting>
  <conditionalFormatting sqref="K20:K49">
    <cfRule type="expression" dxfId="41" priority="25">
      <formula>IndStartDate&lt;&gt;""</formula>
    </cfRule>
  </conditionalFormatting>
  <conditionalFormatting sqref="M20:M49">
    <cfRule type="expression" dxfId="40" priority="21">
      <formula>DIDrow=""</formula>
    </cfRule>
    <cfRule type="expression" dxfId="39" priority="23">
      <formula>DIDrow&lt;&gt;""</formula>
    </cfRule>
  </conditionalFormatting>
  <conditionalFormatting sqref="L20:M49">
    <cfRule type="expression" dxfId="38" priority="24">
      <formula>OR(IndStartDate&lt;&gt;"",IndEndDate&lt;&gt;"")</formula>
    </cfRule>
  </conditionalFormatting>
  <conditionalFormatting sqref="H20:H49">
    <cfRule type="expression" dxfId="37" priority="17">
      <formula>$H20="Completed"</formula>
    </cfRule>
    <cfRule type="expression" dxfId="36" priority="18">
      <formula>$H20="Blocked"</formula>
    </cfRule>
    <cfRule type="expression" dxfId="35" priority="19">
      <formula>$H20="In Progress - At Risk"</formula>
    </cfRule>
    <cfRule type="expression" dxfId="34" priority="20">
      <formula>$H20="In Progress - On Track"</formula>
    </cfRule>
  </conditionalFormatting>
  <conditionalFormatting sqref="G20:G49">
    <cfRule type="expression" dxfId="33" priority="16">
      <formula>AND($R20&gt;$G20,$R20&lt;&gt;"",$G20&lt;&gt;"")</formula>
    </cfRule>
  </conditionalFormatting>
  <conditionalFormatting sqref="W20:PF1964">
    <cfRule type="expression" dxfId="32" priority="11">
      <formula>AND(StatusRow="In Progress - On Track", date &gt;= PStartrow, percent_calculation)</formula>
    </cfRule>
    <cfRule type="expression" dxfId="31" priority="12">
      <formula>AND(StatusRow="In Progress - At Risk", date &gt;= PStartrow, percent_calculation)</formula>
    </cfRule>
    <cfRule type="expression" dxfId="30" priority="13">
      <formula>AND(StatusRow="Blocked", date &gt;= PStartrow, percent_calculation)</formula>
    </cfRule>
    <cfRule type="expression" dxfId="29" priority="14">
      <formula>AND(StatusRow="Completed", date &gt;= PStartrow, percent_calculation)</formula>
    </cfRule>
    <cfRule type="expression" dxfId="28" priority="15">
      <formula>item_in_plan</formula>
    </cfRule>
    <cfRule type="expression" dxfId="27" priority="22">
      <formula>AND(date&gt;=AStartDate,date&lt;=AEndDate)</formula>
    </cfRule>
  </conditionalFormatting>
  <conditionalFormatting sqref="I20:I49">
    <cfRule type="dataBar" priority="10">
      <dataBar>
        <cfvo type="num" val="0"/>
        <cfvo type="num" val="1"/>
        <color rgb="FF92D050"/>
      </dataBar>
      <extLst>
        <ext xmlns:x14="http://schemas.microsoft.com/office/spreadsheetml/2009/9/main" uri="{B025F937-C7B1-47D3-B67F-A62EFF666E3E}">
          <x14:id>{E445F30D-226B-4145-9708-0F1B380872DF}</x14:id>
        </ext>
      </extLst>
    </cfRule>
  </conditionalFormatting>
  <conditionalFormatting sqref="K27:K49">
    <cfRule type="expression" dxfId="26" priority="9">
      <formula>indStart&lt;&gt;""</formula>
    </cfRule>
  </conditionalFormatting>
  <conditionalFormatting sqref="M27:M49">
    <cfRule type="expression" dxfId="25" priority="6">
      <formula>d.id=""</formula>
    </cfRule>
    <cfRule type="expression" dxfId="24" priority="7">
      <formula>d.id&lt;&gt;""</formula>
    </cfRule>
  </conditionalFormatting>
  <conditionalFormatting sqref="L27:M49">
    <cfRule type="expression" dxfId="23" priority="8">
      <formula>OR(indStart&lt;&gt;"",indEnd&lt;&gt;"")</formula>
    </cfRule>
  </conditionalFormatting>
  <conditionalFormatting sqref="H27:H49">
    <cfRule type="expression" dxfId="22" priority="2">
      <formula>$H27="Completed"</formula>
    </cfRule>
    <cfRule type="expression" dxfId="21" priority="3">
      <formula>$H27="Blocked"</formula>
    </cfRule>
    <cfRule type="expression" dxfId="20" priority="4">
      <formula>$H27="In Progress - At Risk"</formula>
    </cfRule>
    <cfRule type="expression" dxfId="19" priority="5">
      <formula>$H27="In Progress - On Track"</formula>
    </cfRule>
  </conditionalFormatting>
  <conditionalFormatting sqref="G27:G49">
    <cfRule type="expression" dxfId="18" priority="1">
      <formula>$G27&gt;$Q27</formula>
    </cfRule>
  </conditionalFormatting>
  <dataValidations count="11">
    <dataValidation allowBlank="1" showInputMessage="1" showErrorMessage="1" promptTitle="Dropdown Selection Information" prompt="1st letter - other task_x000a_2nd letter - this task_x000a__x000a_Available Dependency Connection Types:_x000a__x000a_FS = Finish-to-Start (Forward)_x000a_SS = Start-to-Start (Forward) _x000a_SF = Start-to-Finish (Backward) _x000a_FF = Finish-to-Finish (Backward)" sqref="M19" xr:uid="{2F12E0E3-9F63-4F58-8875-C2D20236F37A}"/>
    <dataValidation type="custom" allowBlank="1" showInputMessage="1" showErrorMessage="1" sqref="B20:B26" xr:uid="{5202CAF1-F4EA-4DBC-8184-665AFEF2A5F3}">
      <formula1>COUNTIF(IDdd,B20)&lt;2</formula1>
    </dataValidation>
    <dataValidation type="list" allowBlank="1" showInputMessage="1" showErrorMessage="1" sqref="E20:E26" xr:uid="{F610A49C-FC34-43FC-8D86-A0AFF441188C}">
      <formula1>TaskGroupdd</formula1>
    </dataValidation>
    <dataValidation type="list" allowBlank="1" showInputMessage="1" showErrorMessage="1" sqref="F20:F26" xr:uid="{3C1337E1-1769-4EB2-8A25-A25908FA8146}">
      <formula1>Assigneedd</formula1>
    </dataValidation>
    <dataValidation type="list" allowBlank="1" showInputMessage="1" showErrorMessage="1" sqref="H20:H26" xr:uid="{4F416204-DA2D-4AC6-97E6-F59745C285EA}">
      <formula1>Statusdd</formula1>
    </dataValidation>
    <dataValidation type="list" allowBlank="1" showInputMessage="1" showErrorMessage="1" sqref="M20:M49" xr:uid="{0420952E-5213-4F49-84E4-7603566DDD36}">
      <formula1>"FS, SS, SF, FF"</formula1>
    </dataValidation>
    <dataValidation type="list" allowBlank="1" showInputMessage="1" showErrorMessage="1" sqref="L27:L49" xr:uid="{16F8410C-7FD9-4394-8BBF-1191BC66B9C1}">
      <formula1>OFFSET($B$76,,,COUNTA($B$76:$B$1053))</formula1>
    </dataValidation>
    <dataValidation type="list" allowBlank="1" showInputMessage="1" showErrorMessage="1" sqref="E27:E49" xr:uid="{5B878A85-CB09-44AE-9E9E-D38BAF29D9D2}">
      <formula1>INDIRECT("TaskGroupTable[TaskGroup]")</formula1>
    </dataValidation>
    <dataValidation type="list" allowBlank="1" showInputMessage="1" showErrorMessage="1" sqref="F27:F49" xr:uid="{56CBCDF4-C05A-423E-9F0C-AC027376A55B}">
      <formula1>INDIRECT("AssigneeTable[Assignee]")</formula1>
    </dataValidation>
    <dataValidation type="list" allowBlank="1" showInputMessage="1" showErrorMessage="1" sqref="H27:H49" xr:uid="{926616EE-0066-4670-BC06-ED37B5ECB33D}">
      <formula1>INDIRECT("StatusTable[Status]")</formula1>
    </dataValidation>
    <dataValidation type="list" allowBlank="1" showInputMessage="1" showErrorMessage="1" sqref="B27:B49" xr:uid="{DDFFF426-1D98-4CE8-AAB0-126E30632725}">
      <formula1>$B$5</formula1>
    </dataValidation>
  </dataValidations>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445F30D-226B-4145-9708-0F1B380872DF}">
            <x14:dataBar minLength="0" maxLength="100" gradient="0">
              <x14:cfvo type="num">
                <xm:f>0</xm:f>
              </x14:cfvo>
              <x14:cfvo type="num">
                <xm:f>1</xm:f>
              </x14:cfvo>
              <x14:negativeFillColor rgb="FFFF0000"/>
              <x14:axisColor rgb="FF000000"/>
            </x14:dataBar>
          </x14:cfRule>
          <xm:sqref>I20:I49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60C85-8808-4FAE-B562-516B24524191}">
  <sheetPr>
    <tabColor theme="7" tint="0.59999389629810485"/>
  </sheetPr>
  <dimension ref="B2:PF20"/>
  <sheetViews>
    <sheetView workbookViewId="0">
      <selection activeCell="E20" sqref="E20"/>
    </sheetView>
  </sheetViews>
  <sheetFormatPr defaultRowHeight="14.5" x14ac:dyDescent="0.35"/>
  <cols>
    <col min="3" max="3" width="16.36328125" customWidth="1"/>
    <col min="4" max="4" width="10.81640625" customWidth="1"/>
    <col min="5" max="5" width="21.453125" customWidth="1"/>
    <col min="6" max="7" width="11.453125" customWidth="1"/>
    <col min="8" max="8" width="19.90625" customWidth="1"/>
    <col min="9" max="9" width="11.90625" customWidth="1"/>
    <col min="10" max="11" width="10.6328125" customWidth="1"/>
    <col min="12" max="12" width="10.7265625" customWidth="1"/>
    <col min="13" max="13" width="10.26953125" customWidth="1"/>
    <col min="14" max="16" width="10.90625" customWidth="1"/>
    <col min="17" max="18" width="10.6328125" customWidth="1"/>
    <col min="19" max="20" width="10.7265625" customWidth="1"/>
    <col min="22" max="22" width="1.36328125" customWidth="1"/>
    <col min="23" max="422" width="2.6328125" customWidth="1"/>
  </cols>
  <sheetData>
    <row r="2" spans="2:10" ht="21" x14ac:dyDescent="0.5">
      <c r="B2" s="4" t="s">
        <v>28</v>
      </c>
    </row>
    <row r="4" spans="2:10" x14ac:dyDescent="0.35">
      <c r="B4" t="s">
        <v>68</v>
      </c>
      <c r="D4" s="11">
        <f ca="1">IF(Q20&lt;&gt;"",MIN(TaskTable3[Planned
Start]), TODAY())</f>
        <v>45029</v>
      </c>
      <c r="E4" t="s">
        <v>72</v>
      </c>
      <c r="G4" s="10">
        <f>COUNTA(TaskTable3[ID])</f>
        <v>1</v>
      </c>
      <c r="H4" t="s">
        <v>75</v>
      </c>
      <c r="J4" s="10">
        <f>_xlfn.AGGREGATE(3,5,TaskTable3[ID])</f>
        <v>1</v>
      </c>
    </row>
    <row r="5" spans="2:10" x14ac:dyDescent="0.35">
      <c r="B5" t="s">
        <v>69</v>
      </c>
      <c r="D5" s="11">
        <f ca="1">IF(AND(Q20&lt;&gt;"",R20&lt;&gt;""),MAX(TaskTable3[Planned
End]),D4+1)</f>
        <v>45030</v>
      </c>
      <c r="E5" t="s">
        <v>73</v>
      </c>
      <c r="G5" s="10">
        <f>COUNTIF(TaskTable3[Percent
Complete],"=1")</f>
        <v>0</v>
      </c>
      <c r="H5" t="s">
        <v>76</v>
      </c>
      <c r="J5" s="10" cm="1">
        <f t="array" aca="1" ref="J5" ca="1">SUMPRODUCT(SUBTOTAL(3,OFFSET(TaskTable3[Percent
Complete],ROW(TaskTable3[Percent
Complete])-MIN(ROW(TaskTable3[Percent
Complete])),,1))*(TaskTable3[Percent
Complete]=1))</f>
        <v>0</v>
      </c>
    </row>
    <row r="6" spans="2:10" x14ac:dyDescent="0.35">
      <c r="B6" t="s">
        <v>70</v>
      </c>
      <c r="D6" s="11">
        <f ca="1">IF(Q20&lt;&gt;"",SUBTOTAL(5,TaskTable3[Planned
Start]),TODAY())</f>
        <v>45029</v>
      </c>
      <c r="E6" t="s">
        <v>74</v>
      </c>
      <c r="G6" s="10">
        <f>COUNTIF(TaskTable3[Percent
Complete],"&lt;&gt;1")</f>
        <v>1</v>
      </c>
      <c r="H6" t="s">
        <v>77</v>
      </c>
      <c r="J6" s="10">
        <f ca="1">J4-J5</f>
        <v>1</v>
      </c>
    </row>
    <row r="7" spans="2:10" x14ac:dyDescent="0.35">
      <c r="B7" t="s">
        <v>71</v>
      </c>
      <c r="D7" s="11">
        <f ca="1">IF(AND(Q20&lt;&gt;"",R20&lt;&gt;""),SUBTOTAL(4,TaskTable3[Planned
End]),D4+1)</f>
        <v>45030</v>
      </c>
      <c r="G7" s="10"/>
      <c r="J7" s="10"/>
    </row>
    <row r="8" spans="2:10" x14ac:dyDescent="0.35">
      <c r="B8" t="s">
        <v>29</v>
      </c>
      <c r="D8" s="10">
        <f ca="1">NETWORKDAYS(D4,D5,Holidaysdd)</f>
        <v>2</v>
      </c>
      <c r="E8" t="s">
        <v>85</v>
      </c>
      <c r="G8" s="10">
        <f>SUM(TaskTable3[Planned
Workdays])</f>
        <v>2</v>
      </c>
      <c r="H8" t="s">
        <v>86</v>
      </c>
      <c r="J8" s="10" cm="1">
        <f t="array" ref="J8">SUM(TaskTable3[Planned
Workdays]-(TaskTable3[Planned
Workdays]*TaskTable3[Percent
Complete]))</f>
        <v>2</v>
      </c>
    </row>
    <row r="9" spans="2:10" x14ac:dyDescent="0.35">
      <c r="B9" t="s">
        <v>30</v>
      </c>
      <c r="D9" s="10">
        <f ca="1">D5-D4+1</f>
        <v>2</v>
      </c>
      <c r="G9" s="10"/>
      <c r="J9" s="10"/>
    </row>
    <row r="10" spans="2:10" x14ac:dyDescent="0.35">
      <c r="B10" t="s">
        <v>31</v>
      </c>
      <c r="D10" s="10">
        <f ca="1">NETWORKDAYS(D6,D7,Holidaysdd)</f>
        <v>2</v>
      </c>
      <c r="E10" t="s">
        <v>65</v>
      </c>
      <c r="G10" s="10">
        <f>SUBTOTAL(9,TaskTable3[Planned
Workdays])</f>
        <v>2</v>
      </c>
      <c r="H10" t="s">
        <v>66</v>
      </c>
      <c r="J10" s="10">
        <f>SUBTOTAL(9,TaskTable3[Planned
Remaining])</f>
        <v>2</v>
      </c>
    </row>
    <row r="11" spans="2:10" x14ac:dyDescent="0.35">
      <c r="B11" t="s">
        <v>32</v>
      </c>
      <c r="D11" s="10">
        <f ca="1">D7-D6+1</f>
        <v>2</v>
      </c>
      <c r="G11" s="10"/>
      <c r="J11" s="10"/>
    </row>
    <row r="12" spans="2:10" x14ac:dyDescent="0.35">
      <c r="B12" t="s">
        <v>33</v>
      </c>
      <c r="D12" s="17"/>
      <c r="G12" s="10"/>
      <c r="J12" s="10"/>
    </row>
    <row r="13" spans="2:10" x14ac:dyDescent="0.35">
      <c r="B13" t="s">
        <v>34</v>
      </c>
      <c r="D13" s="18"/>
      <c r="G13" s="10"/>
      <c r="J13" s="10"/>
    </row>
    <row r="14" spans="2:10" x14ac:dyDescent="0.35">
      <c r="B14" t="s">
        <v>35</v>
      </c>
      <c r="D14" s="19"/>
      <c r="G14" s="10"/>
      <c r="J14" s="10"/>
    </row>
    <row r="15" spans="2:10" x14ac:dyDescent="0.35">
      <c r="D15" s="10"/>
      <c r="G15" s="10"/>
      <c r="J15" s="10"/>
    </row>
    <row r="16" spans="2:10" x14ac:dyDescent="0.35">
      <c r="B16" t="s">
        <v>64</v>
      </c>
      <c r="D16" s="10">
        <f>MAX(IDdd)+1</f>
        <v>2</v>
      </c>
      <c r="G16" s="10"/>
      <c r="I16" s="20"/>
      <c r="J16" s="10"/>
    </row>
    <row r="17" spans="2:422" ht="69.5" customHeight="1" x14ac:dyDescent="0.35">
      <c r="U17" s="7" t="s">
        <v>52</v>
      </c>
      <c r="V17" s="8"/>
      <c r="W17" s="9">
        <f ca="1">D6</f>
        <v>45029</v>
      </c>
      <c r="X17" s="9">
        <f ca="1">W17+1</f>
        <v>45030</v>
      </c>
      <c r="Y17" s="9">
        <f t="shared" ref="Y17:CJ17" ca="1" si="0">X17+1</f>
        <v>45031</v>
      </c>
      <c r="Z17" s="9">
        <f t="shared" ca="1" si="0"/>
        <v>45032</v>
      </c>
      <c r="AA17" s="9">
        <f t="shared" ca="1" si="0"/>
        <v>45033</v>
      </c>
      <c r="AB17" s="9">
        <f t="shared" ca="1" si="0"/>
        <v>45034</v>
      </c>
      <c r="AC17" s="9">
        <f t="shared" ca="1" si="0"/>
        <v>45035</v>
      </c>
      <c r="AD17" s="9">
        <f t="shared" ca="1" si="0"/>
        <v>45036</v>
      </c>
      <c r="AE17" s="9">
        <f t="shared" ca="1" si="0"/>
        <v>45037</v>
      </c>
      <c r="AF17" s="9">
        <f t="shared" ca="1" si="0"/>
        <v>45038</v>
      </c>
      <c r="AG17" s="9">
        <f t="shared" ca="1" si="0"/>
        <v>45039</v>
      </c>
      <c r="AH17" s="9">
        <f t="shared" ca="1" si="0"/>
        <v>45040</v>
      </c>
      <c r="AI17" s="9">
        <f t="shared" ca="1" si="0"/>
        <v>45041</v>
      </c>
      <c r="AJ17" s="9">
        <f t="shared" ca="1" si="0"/>
        <v>45042</v>
      </c>
      <c r="AK17" s="9">
        <f t="shared" ca="1" si="0"/>
        <v>45043</v>
      </c>
      <c r="AL17" s="9">
        <f t="shared" ca="1" si="0"/>
        <v>45044</v>
      </c>
      <c r="AM17" s="9">
        <f t="shared" ca="1" si="0"/>
        <v>45045</v>
      </c>
      <c r="AN17" s="9">
        <f t="shared" ca="1" si="0"/>
        <v>45046</v>
      </c>
      <c r="AO17" s="9">
        <f t="shared" ca="1" si="0"/>
        <v>45047</v>
      </c>
      <c r="AP17" s="9">
        <f t="shared" ca="1" si="0"/>
        <v>45048</v>
      </c>
      <c r="AQ17" s="9">
        <f t="shared" ca="1" si="0"/>
        <v>45049</v>
      </c>
      <c r="AR17" s="9">
        <f t="shared" ca="1" si="0"/>
        <v>45050</v>
      </c>
      <c r="AS17" s="9">
        <f t="shared" ca="1" si="0"/>
        <v>45051</v>
      </c>
      <c r="AT17" s="9">
        <f t="shared" ca="1" si="0"/>
        <v>45052</v>
      </c>
      <c r="AU17" s="9">
        <f t="shared" ca="1" si="0"/>
        <v>45053</v>
      </c>
      <c r="AV17" s="9">
        <f t="shared" ca="1" si="0"/>
        <v>45054</v>
      </c>
      <c r="AW17" s="9">
        <f t="shared" ca="1" si="0"/>
        <v>45055</v>
      </c>
      <c r="AX17" s="9">
        <f t="shared" ca="1" si="0"/>
        <v>45056</v>
      </c>
      <c r="AY17" s="9">
        <f t="shared" ca="1" si="0"/>
        <v>45057</v>
      </c>
      <c r="AZ17" s="9">
        <f t="shared" ca="1" si="0"/>
        <v>45058</v>
      </c>
      <c r="BA17" s="9">
        <f t="shared" ca="1" si="0"/>
        <v>45059</v>
      </c>
      <c r="BB17" s="9">
        <f t="shared" ca="1" si="0"/>
        <v>45060</v>
      </c>
      <c r="BC17" s="9">
        <f t="shared" ca="1" si="0"/>
        <v>45061</v>
      </c>
      <c r="BD17" s="9">
        <f t="shared" ca="1" si="0"/>
        <v>45062</v>
      </c>
      <c r="BE17" s="9">
        <f t="shared" ca="1" si="0"/>
        <v>45063</v>
      </c>
      <c r="BF17" s="9">
        <f t="shared" ca="1" si="0"/>
        <v>45064</v>
      </c>
      <c r="BG17" s="9">
        <f t="shared" ca="1" si="0"/>
        <v>45065</v>
      </c>
      <c r="BH17" s="9">
        <f t="shared" ca="1" si="0"/>
        <v>45066</v>
      </c>
      <c r="BI17" s="9">
        <f t="shared" ca="1" si="0"/>
        <v>45067</v>
      </c>
      <c r="BJ17" s="9">
        <f t="shared" ca="1" si="0"/>
        <v>45068</v>
      </c>
      <c r="BK17" s="9">
        <f t="shared" ca="1" si="0"/>
        <v>45069</v>
      </c>
      <c r="BL17" s="9">
        <f t="shared" ca="1" si="0"/>
        <v>45070</v>
      </c>
      <c r="BM17" s="9">
        <f t="shared" ca="1" si="0"/>
        <v>45071</v>
      </c>
      <c r="BN17" s="9">
        <f t="shared" ca="1" si="0"/>
        <v>45072</v>
      </c>
      <c r="BO17" s="9">
        <f t="shared" ca="1" si="0"/>
        <v>45073</v>
      </c>
      <c r="BP17" s="9">
        <f t="shared" ca="1" si="0"/>
        <v>45074</v>
      </c>
      <c r="BQ17" s="9">
        <f t="shared" ca="1" si="0"/>
        <v>45075</v>
      </c>
      <c r="BR17" s="9">
        <f t="shared" ca="1" si="0"/>
        <v>45076</v>
      </c>
      <c r="BS17" s="9">
        <f t="shared" ca="1" si="0"/>
        <v>45077</v>
      </c>
      <c r="BT17" s="9">
        <f t="shared" ca="1" si="0"/>
        <v>45078</v>
      </c>
      <c r="BU17" s="9">
        <f t="shared" ca="1" si="0"/>
        <v>45079</v>
      </c>
      <c r="BV17" s="9">
        <f t="shared" ca="1" si="0"/>
        <v>45080</v>
      </c>
      <c r="BW17" s="9">
        <f t="shared" ca="1" si="0"/>
        <v>45081</v>
      </c>
      <c r="BX17" s="9">
        <f t="shared" ca="1" si="0"/>
        <v>45082</v>
      </c>
      <c r="BY17" s="9">
        <f t="shared" ca="1" si="0"/>
        <v>45083</v>
      </c>
      <c r="BZ17" s="9">
        <f t="shared" ca="1" si="0"/>
        <v>45084</v>
      </c>
      <c r="CA17" s="9">
        <f t="shared" ca="1" si="0"/>
        <v>45085</v>
      </c>
      <c r="CB17" s="9">
        <f t="shared" ca="1" si="0"/>
        <v>45086</v>
      </c>
      <c r="CC17" s="9">
        <f t="shared" ca="1" si="0"/>
        <v>45087</v>
      </c>
      <c r="CD17" s="9">
        <f t="shared" ca="1" si="0"/>
        <v>45088</v>
      </c>
      <c r="CE17" s="9">
        <f t="shared" ca="1" si="0"/>
        <v>45089</v>
      </c>
      <c r="CF17" s="9">
        <f t="shared" ca="1" si="0"/>
        <v>45090</v>
      </c>
      <c r="CG17" s="9">
        <f t="shared" ca="1" si="0"/>
        <v>45091</v>
      </c>
      <c r="CH17" s="9">
        <f t="shared" ca="1" si="0"/>
        <v>45092</v>
      </c>
      <c r="CI17" s="9">
        <f t="shared" ca="1" si="0"/>
        <v>45093</v>
      </c>
      <c r="CJ17" s="9">
        <f t="shared" ca="1" si="0"/>
        <v>45094</v>
      </c>
      <c r="CK17" s="9">
        <f t="shared" ref="CK17:EV17" ca="1" si="1">CJ17+1</f>
        <v>45095</v>
      </c>
      <c r="CL17" s="9">
        <f t="shared" ca="1" si="1"/>
        <v>45096</v>
      </c>
      <c r="CM17" s="9">
        <f t="shared" ca="1" si="1"/>
        <v>45097</v>
      </c>
      <c r="CN17" s="9">
        <f t="shared" ca="1" si="1"/>
        <v>45098</v>
      </c>
      <c r="CO17" s="9">
        <f t="shared" ca="1" si="1"/>
        <v>45099</v>
      </c>
      <c r="CP17" s="9">
        <f t="shared" ca="1" si="1"/>
        <v>45100</v>
      </c>
      <c r="CQ17" s="9">
        <f t="shared" ca="1" si="1"/>
        <v>45101</v>
      </c>
      <c r="CR17" s="9">
        <f t="shared" ca="1" si="1"/>
        <v>45102</v>
      </c>
      <c r="CS17" s="9">
        <f t="shared" ca="1" si="1"/>
        <v>45103</v>
      </c>
      <c r="CT17" s="9">
        <f t="shared" ca="1" si="1"/>
        <v>45104</v>
      </c>
      <c r="CU17" s="9">
        <f t="shared" ca="1" si="1"/>
        <v>45105</v>
      </c>
      <c r="CV17" s="9">
        <f t="shared" ca="1" si="1"/>
        <v>45106</v>
      </c>
      <c r="CW17" s="9">
        <f t="shared" ca="1" si="1"/>
        <v>45107</v>
      </c>
      <c r="CX17" s="9">
        <f t="shared" ca="1" si="1"/>
        <v>45108</v>
      </c>
      <c r="CY17" s="9">
        <f t="shared" ca="1" si="1"/>
        <v>45109</v>
      </c>
      <c r="CZ17" s="9">
        <f t="shared" ca="1" si="1"/>
        <v>45110</v>
      </c>
      <c r="DA17" s="9">
        <f t="shared" ca="1" si="1"/>
        <v>45111</v>
      </c>
      <c r="DB17" s="9">
        <f t="shared" ca="1" si="1"/>
        <v>45112</v>
      </c>
      <c r="DC17" s="9">
        <f t="shared" ca="1" si="1"/>
        <v>45113</v>
      </c>
      <c r="DD17" s="9">
        <f t="shared" ca="1" si="1"/>
        <v>45114</v>
      </c>
      <c r="DE17" s="9">
        <f t="shared" ca="1" si="1"/>
        <v>45115</v>
      </c>
      <c r="DF17" s="9">
        <f t="shared" ca="1" si="1"/>
        <v>45116</v>
      </c>
      <c r="DG17" s="9">
        <f t="shared" ca="1" si="1"/>
        <v>45117</v>
      </c>
      <c r="DH17" s="9">
        <f t="shared" ca="1" si="1"/>
        <v>45118</v>
      </c>
      <c r="DI17" s="9">
        <f t="shared" ca="1" si="1"/>
        <v>45119</v>
      </c>
      <c r="DJ17" s="9">
        <f t="shared" ca="1" si="1"/>
        <v>45120</v>
      </c>
      <c r="DK17" s="9">
        <f t="shared" ca="1" si="1"/>
        <v>45121</v>
      </c>
      <c r="DL17" s="9">
        <f t="shared" ca="1" si="1"/>
        <v>45122</v>
      </c>
      <c r="DM17" s="9">
        <f t="shared" ca="1" si="1"/>
        <v>45123</v>
      </c>
      <c r="DN17" s="9">
        <f t="shared" ca="1" si="1"/>
        <v>45124</v>
      </c>
      <c r="DO17" s="9">
        <f t="shared" ca="1" si="1"/>
        <v>45125</v>
      </c>
      <c r="DP17" s="9">
        <f t="shared" ca="1" si="1"/>
        <v>45126</v>
      </c>
      <c r="DQ17" s="9">
        <f t="shared" ca="1" si="1"/>
        <v>45127</v>
      </c>
      <c r="DR17" s="9">
        <f t="shared" ca="1" si="1"/>
        <v>45128</v>
      </c>
      <c r="DS17" s="9">
        <f t="shared" ca="1" si="1"/>
        <v>45129</v>
      </c>
      <c r="DT17" s="9">
        <f t="shared" ca="1" si="1"/>
        <v>45130</v>
      </c>
      <c r="DU17" s="9">
        <f t="shared" ca="1" si="1"/>
        <v>45131</v>
      </c>
      <c r="DV17" s="9">
        <f t="shared" ca="1" si="1"/>
        <v>45132</v>
      </c>
      <c r="DW17" s="9">
        <f t="shared" ca="1" si="1"/>
        <v>45133</v>
      </c>
      <c r="DX17" s="9">
        <f t="shared" ca="1" si="1"/>
        <v>45134</v>
      </c>
      <c r="DY17" s="9">
        <f t="shared" ca="1" si="1"/>
        <v>45135</v>
      </c>
      <c r="DZ17" s="9">
        <f t="shared" ca="1" si="1"/>
        <v>45136</v>
      </c>
      <c r="EA17" s="9">
        <f t="shared" ca="1" si="1"/>
        <v>45137</v>
      </c>
      <c r="EB17" s="9">
        <f t="shared" ca="1" si="1"/>
        <v>45138</v>
      </c>
      <c r="EC17" s="9">
        <f t="shared" ca="1" si="1"/>
        <v>45139</v>
      </c>
      <c r="ED17" s="9">
        <f t="shared" ca="1" si="1"/>
        <v>45140</v>
      </c>
      <c r="EE17" s="9">
        <f t="shared" ca="1" si="1"/>
        <v>45141</v>
      </c>
      <c r="EF17" s="9">
        <f t="shared" ca="1" si="1"/>
        <v>45142</v>
      </c>
      <c r="EG17" s="9">
        <f t="shared" ca="1" si="1"/>
        <v>45143</v>
      </c>
      <c r="EH17" s="9">
        <f t="shared" ca="1" si="1"/>
        <v>45144</v>
      </c>
      <c r="EI17" s="9">
        <f t="shared" ca="1" si="1"/>
        <v>45145</v>
      </c>
      <c r="EJ17" s="9">
        <f t="shared" ca="1" si="1"/>
        <v>45146</v>
      </c>
      <c r="EK17" s="9">
        <f t="shared" ca="1" si="1"/>
        <v>45147</v>
      </c>
      <c r="EL17" s="9">
        <f t="shared" ca="1" si="1"/>
        <v>45148</v>
      </c>
      <c r="EM17" s="9">
        <f t="shared" ca="1" si="1"/>
        <v>45149</v>
      </c>
      <c r="EN17" s="9">
        <f t="shared" ca="1" si="1"/>
        <v>45150</v>
      </c>
      <c r="EO17" s="9">
        <f t="shared" ca="1" si="1"/>
        <v>45151</v>
      </c>
      <c r="EP17" s="9">
        <f t="shared" ca="1" si="1"/>
        <v>45152</v>
      </c>
      <c r="EQ17" s="9">
        <f t="shared" ca="1" si="1"/>
        <v>45153</v>
      </c>
      <c r="ER17" s="9">
        <f t="shared" ca="1" si="1"/>
        <v>45154</v>
      </c>
      <c r="ES17" s="9">
        <f t="shared" ca="1" si="1"/>
        <v>45155</v>
      </c>
      <c r="ET17" s="9">
        <f t="shared" ca="1" si="1"/>
        <v>45156</v>
      </c>
      <c r="EU17" s="9">
        <f t="shared" ca="1" si="1"/>
        <v>45157</v>
      </c>
      <c r="EV17" s="9">
        <f t="shared" ca="1" si="1"/>
        <v>45158</v>
      </c>
      <c r="EW17" s="9">
        <f t="shared" ref="EW17:HH17" ca="1" si="2">EV17+1</f>
        <v>45159</v>
      </c>
      <c r="EX17" s="9">
        <f t="shared" ca="1" si="2"/>
        <v>45160</v>
      </c>
      <c r="EY17" s="9">
        <f t="shared" ca="1" si="2"/>
        <v>45161</v>
      </c>
      <c r="EZ17" s="9">
        <f t="shared" ca="1" si="2"/>
        <v>45162</v>
      </c>
      <c r="FA17" s="9">
        <f t="shared" ca="1" si="2"/>
        <v>45163</v>
      </c>
      <c r="FB17" s="9">
        <f t="shared" ca="1" si="2"/>
        <v>45164</v>
      </c>
      <c r="FC17" s="9">
        <f t="shared" ca="1" si="2"/>
        <v>45165</v>
      </c>
      <c r="FD17" s="9">
        <f t="shared" ca="1" si="2"/>
        <v>45166</v>
      </c>
      <c r="FE17" s="9">
        <f t="shared" ca="1" si="2"/>
        <v>45167</v>
      </c>
      <c r="FF17" s="9">
        <f t="shared" ca="1" si="2"/>
        <v>45168</v>
      </c>
      <c r="FG17" s="9">
        <f t="shared" ca="1" si="2"/>
        <v>45169</v>
      </c>
      <c r="FH17" s="9">
        <f t="shared" ca="1" si="2"/>
        <v>45170</v>
      </c>
      <c r="FI17" s="9">
        <f t="shared" ca="1" si="2"/>
        <v>45171</v>
      </c>
      <c r="FJ17" s="9">
        <f t="shared" ca="1" si="2"/>
        <v>45172</v>
      </c>
      <c r="FK17" s="9">
        <f t="shared" ca="1" si="2"/>
        <v>45173</v>
      </c>
      <c r="FL17" s="9">
        <f t="shared" ca="1" si="2"/>
        <v>45174</v>
      </c>
      <c r="FM17" s="9">
        <f t="shared" ca="1" si="2"/>
        <v>45175</v>
      </c>
      <c r="FN17" s="9">
        <f t="shared" ca="1" si="2"/>
        <v>45176</v>
      </c>
      <c r="FO17" s="9">
        <f t="shared" ca="1" si="2"/>
        <v>45177</v>
      </c>
      <c r="FP17" s="9">
        <f t="shared" ca="1" si="2"/>
        <v>45178</v>
      </c>
      <c r="FQ17" s="9">
        <f t="shared" ca="1" si="2"/>
        <v>45179</v>
      </c>
      <c r="FR17" s="9">
        <f t="shared" ca="1" si="2"/>
        <v>45180</v>
      </c>
      <c r="FS17" s="9">
        <f t="shared" ca="1" si="2"/>
        <v>45181</v>
      </c>
      <c r="FT17" s="9">
        <f t="shared" ca="1" si="2"/>
        <v>45182</v>
      </c>
      <c r="FU17" s="9">
        <f t="shared" ca="1" si="2"/>
        <v>45183</v>
      </c>
      <c r="FV17" s="9">
        <f t="shared" ca="1" si="2"/>
        <v>45184</v>
      </c>
      <c r="FW17" s="9">
        <f t="shared" ca="1" si="2"/>
        <v>45185</v>
      </c>
      <c r="FX17" s="9">
        <f t="shared" ca="1" si="2"/>
        <v>45186</v>
      </c>
      <c r="FY17" s="9">
        <f t="shared" ca="1" si="2"/>
        <v>45187</v>
      </c>
      <c r="FZ17" s="9">
        <f t="shared" ca="1" si="2"/>
        <v>45188</v>
      </c>
      <c r="GA17" s="9">
        <f t="shared" ca="1" si="2"/>
        <v>45189</v>
      </c>
      <c r="GB17" s="9">
        <f t="shared" ca="1" si="2"/>
        <v>45190</v>
      </c>
      <c r="GC17" s="9">
        <f t="shared" ca="1" si="2"/>
        <v>45191</v>
      </c>
      <c r="GD17" s="9">
        <f t="shared" ca="1" si="2"/>
        <v>45192</v>
      </c>
      <c r="GE17" s="9">
        <f t="shared" ca="1" si="2"/>
        <v>45193</v>
      </c>
      <c r="GF17" s="9">
        <f t="shared" ca="1" si="2"/>
        <v>45194</v>
      </c>
      <c r="GG17" s="9">
        <f t="shared" ca="1" si="2"/>
        <v>45195</v>
      </c>
      <c r="GH17" s="9">
        <f t="shared" ca="1" si="2"/>
        <v>45196</v>
      </c>
      <c r="GI17" s="9">
        <f t="shared" ca="1" si="2"/>
        <v>45197</v>
      </c>
      <c r="GJ17" s="9">
        <f t="shared" ca="1" si="2"/>
        <v>45198</v>
      </c>
      <c r="GK17" s="9">
        <f t="shared" ca="1" si="2"/>
        <v>45199</v>
      </c>
      <c r="GL17" s="9">
        <f t="shared" ca="1" si="2"/>
        <v>45200</v>
      </c>
      <c r="GM17" s="9">
        <f t="shared" ca="1" si="2"/>
        <v>45201</v>
      </c>
      <c r="GN17" s="9">
        <f t="shared" ca="1" si="2"/>
        <v>45202</v>
      </c>
      <c r="GO17" s="9">
        <f t="shared" ca="1" si="2"/>
        <v>45203</v>
      </c>
      <c r="GP17" s="9">
        <f t="shared" ca="1" si="2"/>
        <v>45204</v>
      </c>
      <c r="GQ17" s="9">
        <f t="shared" ca="1" si="2"/>
        <v>45205</v>
      </c>
      <c r="GR17" s="9">
        <f t="shared" ca="1" si="2"/>
        <v>45206</v>
      </c>
      <c r="GS17" s="9">
        <f t="shared" ca="1" si="2"/>
        <v>45207</v>
      </c>
      <c r="GT17" s="9">
        <f t="shared" ca="1" si="2"/>
        <v>45208</v>
      </c>
      <c r="GU17" s="9">
        <f t="shared" ca="1" si="2"/>
        <v>45209</v>
      </c>
      <c r="GV17" s="9">
        <f t="shared" ca="1" si="2"/>
        <v>45210</v>
      </c>
      <c r="GW17" s="9">
        <f t="shared" ca="1" si="2"/>
        <v>45211</v>
      </c>
      <c r="GX17" s="9">
        <f t="shared" ca="1" si="2"/>
        <v>45212</v>
      </c>
      <c r="GY17" s="9">
        <f t="shared" ca="1" si="2"/>
        <v>45213</v>
      </c>
      <c r="GZ17" s="9">
        <f t="shared" ca="1" si="2"/>
        <v>45214</v>
      </c>
      <c r="HA17" s="9">
        <f t="shared" ca="1" si="2"/>
        <v>45215</v>
      </c>
      <c r="HB17" s="9">
        <f t="shared" ca="1" si="2"/>
        <v>45216</v>
      </c>
      <c r="HC17" s="9">
        <f t="shared" ca="1" si="2"/>
        <v>45217</v>
      </c>
      <c r="HD17" s="9">
        <f t="shared" ca="1" si="2"/>
        <v>45218</v>
      </c>
      <c r="HE17" s="9">
        <f t="shared" ca="1" si="2"/>
        <v>45219</v>
      </c>
      <c r="HF17" s="9">
        <f t="shared" ca="1" si="2"/>
        <v>45220</v>
      </c>
      <c r="HG17" s="9">
        <f t="shared" ca="1" si="2"/>
        <v>45221</v>
      </c>
      <c r="HH17" s="9">
        <f t="shared" ca="1" si="2"/>
        <v>45222</v>
      </c>
      <c r="HI17" s="9">
        <f t="shared" ref="HI17:JT17" ca="1" si="3">HH17+1</f>
        <v>45223</v>
      </c>
      <c r="HJ17" s="9">
        <f t="shared" ca="1" si="3"/>
        <v>45224</v>
      </c>
      <c r="HK17" s="9">
        <f t="shared" ca="1" si="3"/>
        <v>45225</v>
      </c>
      <c r="HL17" s="9">
        <f t="shared" ca="1" si="3"/>
        <v>45226</v>
      </c>
      <c r="HM17" s="9">
        <f t="shared" ca="1" si="3"/>
        <v>45227</v>
      </c>
      <c r="HN17" s="9">
        <f t="shared" ca="1" si="3"/>
        <v>45228</v>
      </c>
      <c r="HO17" s="9">
        <f t="shared" ca="1" si="3"/>
        <v>45229</v>
      </c>
      <c r="HP17" s="9">
        <f t="shared" ca="1" si="3"/>
        <v>45230</v>
      </c>
      <c r="HQ17" s="9">
        <f t="shared" ca="1" si="3"/>
        <v>45231</v>
      </c>
      <c r="HR17" s="9">
        <f t="shared" ca="1" si="3"/>
        <v>45232</v>
      </c>
      <c r="HS17" s="9">
        <f t="shared" ca="1" si="3"/>
        <v>45233</v>
      </c>
      <c r="HT17" s="9">
        <f t="shared" ca="1" si="3"/>
        <v>45234</v>
      </c>
      <c r="HU17" s="9">
        <f t="shared" ca="1" si="3"/>
        <v>45235</v>
      </c>
      <c r="HV17" s="9">
        <f t="shared" ca="1" si="3"/>
        <v>45236</v>
      </c>
      <c r="HW17" s="9">
        <f t="shared" ca="1" si="3"/>
        <v>45237</v>
      </c>
      <c r="HX17" s="9">
        <f t="shared" ca="1" si="3"/>
        <v>45238</v>
      </c>
      <c r="HY17" s="9">
        <f t="shared" ca="1" si="3"/>
        <v>45239</v>
      </c>
      <c r="HZ17" s="9">
        <f t="shared" ca="1" si="3"/>
        <v>45240</v>
      </c>
      <c r="IA17" s="9">
        <f t="shared" ca="1" si="3"/>
        <v>45241</v>
      </c>
      <c r="IB17" s="9">
        <f t="shared" ca="1" si="3"/>
        <v>45242</v>
      </c>
      <c r="IC17" s="9">
        <f t="shared" ca="1" si="3"/>
        <v>45243</v>
      </c>
      <c r="ID17" s="9">
        <f t="shared" ca="1" si="3"/>
        <v>45244</v>
      </c>
      <c r="IE17" s="9">
        <f t="shared" ca="1" si="3"/>
        <v>45245</v>
      </c>
      <c r="IF17" s="9">
        <f t="shared" ca="1" si="3"/>
        <v>45246</v>
      </c>
      <c r="IG17" s="9">
        <f t="shared" ca="1" si="3"/>
        <v>45247</v>
      </c>
      <c r="IH17" s="9">
        <f t="shared" ca="1" si="3"/>
        <v>45248</v>
      </c>
      <c r="II17" s="9">
        <f t="shared" ca="1" si="3"/>
        <v>45249</v>
      </c>
      <c r="IJ17" s="9">
        <f t="shared" ca="1" si="3"/>
        <v>45250</v>
      </c>
      <c r="IK17" s="9">
        <f t="shared" ca="1" si="3"/>
        <v>45251</v>
      </c>
      <c r="IL17" s="9">
        <f t="shared" ca="1" si="3"/>
        <v>45252</v>
      </c>
      <c r="IM17" s="9">
        <f t="shared" ca="1" si="3"/>
        <v>45253</v>
      </c>
      <c r="IN17" s="9">
        <f t="shared" ca="1" si="3"/>
        <v>45254</v>
      </c>
      <c r="IO17" s="9">
        <f t="shared" ca="1" si="3"/>
        <v>45255</v>
      </c>
      <c r="IP17" s="9">
        <f t="shared" ca="1" si="3"/>
        <v>45256</v>
      </c>
      <c r="IQ17" s="9">
        <f t="shared" ca="1" si="3"/>
        <v>45257</v>
      </c>
      <c r="IR17" s="9">
        <f t="shared" ca="1" si="3"/>
        <v>45258</v>
      </c>
      <c r="IS17" s="9">
        <f t="shared" ca="1" si="3"/>
        <v>45259</v>
      </c>
      <c r="IT17" s="9">
        <f t="shared" ca="1" si="3"/>
        <v>45260</v>
      </c>
      <c r="IU17" s="9">
        <f t="shared" ca="1" si="3"/>
        <v>45261</v>
      </c>
      <c r="IV17" s="9">
        <f t="shared" ca="1" si="3"/>
        <v>45262</v>
      </c>
      <c r="IW17" s="9">
        <f t="shared" ca="1" si="3"/>
        <v>45263</v>
      </c>
      <c r="IX17" s="9">
        <f t="shared" ca="1" si="3"/>
        <v>45264</v>
      </c>
      <c r="IY17" s="9">
        <f t="shared" ca="1" si="3"/>
        <v>45265</v>
      </c>
      <c r="IZ17" s="9">
        <f t="shared" ca="1" si="3"/>
        <v>45266</v>
      </c>
      <c r="JA17" s="9">
        <f t="shared" ca="1" si="3"/>
        <v>45267</v>
      </c>
      <c r="JB17" s="9">
        <f t="shared" ca="1" si="3"/>
        <v>45268</v>
      </c>
      <c r="JC17" s="9">
        <f t="shared" ca="1" si="3"/>
        <v>45269</v>
      </c>
      <c r="JD17" s="9">
        <f t="shared" ca="1" si="3"/>
        <v>45270</v>
      </c>
      <c r="JE17" s="9">
        <f t="shared" ca="1" si="3"/>
        <v>45271</v>
      </c>
      <c r="JF17" s="9">
        <f t="shared" ca="1" si="3"/>
        <v>45272</v>
      </c>
      <c r="JG17" s="9">
        <f t="shared" ca="1" si="3"/>
        <v>45273</v>
      </c>
      <c r="JH17" s="9">
        <f t="shared" ca="1" si="3"/>
        <v>45274</v>
      </c>
      <c r="JI17" s="9">
        <f t="shared" ca="1" si="3"/>
        <v>45275</v>
      </c>
      <c r="JJ17" s="9">
        <f t="shared" ca="1" si="3"/>
        <v>45276</v>
      </c>
      <c r="JK17" s="9">
        <f t="shared" ca="1" si="3"/>
        <v>45277</v>
      </c>
      <c r="JL17" s="9">
        <f t="shared" ca="1" si="3"/>
        <v>45278</v>
      </c>
      <c r="JM17" s="9">
        <f t="shared" ca="1" si="3"/>
        <v>45279</v>
      </c>
      <c r="JN17" s="9">
        <f t="shared" ca="1" si="3"/>
        <v>45280</v>
      </c>
      <c r="JO17" s="9">
        <f t="shared" ca="1" si="3"/>
        <v>45281</v>
      </c>
      <c r="JP17" s="9">
        <f t="shared" ca="1" si="3"/>
        <v>45282</v>
      </c>
      <c r="JQ17" s="9">
        <f t="shared" ca="1" si="3"/>
        <v>45283</v>
      </c>
      <c r="JR17" s="9">
        <f t="shared" ca="1" si="3"/>
        <v>45284</v>
      </c>
      <c r="JS17" s="9">
        <f t="shared" ca="1" si="3"/>
        <v>45285</v>
      </c>
      <c r="JT17" s="9">
        <f t="shared" ca="1" si="3"/>
        <v>45286</v>
      </c>
      <c r="JU17" s="9">
        <f t="shared" ref="JU17:MF17" ca="1" si="4">JT17+1</f>
        <v>45287</v>
      </c>
      <c r="JV17" s="9">
        <f t="shared" ca="1" si="4"/>
        <v>45288</v>
      </c>
      <c r="JW17" s="9">
        <f t="shared" ca="1" si="4"/>
        <v>45289</v>
      </c>
      <c r="JX17" s="9">
        <f t="shared" ca="1" si="4"/>
        <v>45290</v>
      </c>
      <c r="JY17" s="9">
        <f t="shared" ca="1" si="4"/>
        <v>45291</v>
      </c>
      <c r="JZ17" s="9">
        <f t="shared" ca="1" si="4"/>
        <v>45292</v>
      </c>
      <c r="KA17" s="9">
        <f t="shared" ca="1" si="4"/>
        <v>45293</v>
      </c>
      <c r="KB17" s="9">
        <f t="shared" ca="1" si="4"/>
        <v>45294</v>
      </c>
      <c r="KC17" s="9">
        <f t="shared" ca="1" si="4"/>
        <v>45295</v>
      </c>
      <c r="KD17" s="9">
        <f t="shared" ca="1" si="4"/>
        <v>45296</v>
      </c>
      <c r="KE17" s="9">
        <f t="shared" ca="1" si="4"/>
        <v>45297</v>
      </c>
      <c r="KF17" s="9">
        <f t="shared" ca="1" si="4"/>
        <v>45298</v>
      </c>
      <c r="KG17" s="9">
        <f t="shared" ca="1" si="4"/>
        <v>45299</v>
      </c>
      <c r="KH17" s="9">
        <f t="shared" ca="1" si="4"/>
        <v>45300</v>
      </c>
      <c r="KI17" s="9">
        <f t="shared" ca="1" si="4"/>
        <v>45301</v>
      </c>
      <c r="KJ17" s="9">
        <f t="shared" ca="1" si="4"/>
        <v>45302</v>
      </c>
      <c r="KK17" s="9">
        <f t="shared" ca="1" si="4"/>
        <v>45303</v>
      </c>
      <c r="KL17" s="9">
        <f t="shared" ca="1" si="4"/>
        <v>45304</v>
      </c>
      <c r="KM17" s="9">
        <f t="shared" ca="1" si="4"/>
        <v>45305</v>
      </c>
      <c r="KN17" s="9">
        <f t="shared" ca="1" si="4"/>
        <v>45306</v>
      </c>
      <c r="KO17" s="9">
        <f t="shared" ca="1" si="4"/>
        <v>45307</v>
      </c>
      <c r="KP17" s="9">
        <f t="shared" ca="1" si="4"/>
        <v>45308</v>
      </c>
      <c r="KQ17" s="9">
        <f t="shared" ca="1" si="4"/>
        <v>45309</v>
      </c>
      <c r="KR17" s="9">
        <f t="shared" ca="1" si="4"/>
        <v>45310</v>
      </c>
      <c r="KS17" s="9">
        <f t="shared" ca="1" si="4"/>
        <v>45311</v>
      </c>
      <c r="KT17" s="9">
        <f t="shared" ca="1" si="4"/>
        <v>45312</v>
      </c>
      <c r="KU17" s="9">
        <f t="shared" ca="1" si="4"/>
        <v>45313</v>
      </c>
      <c r="KV17" s="9">
        <f t="shared" ca="1" si="4"/>
        <v>45314</v>
      </c>
      <c r="KW17" s="9">
        <f t="shared" ca="1" si="4"/>
        <v>45315</v>
      </c>
      <c r="KX17" s="9">
        <f t="shared" ca="1" si="4"/>
        <v>45316</v>
      </c>
      <c r="KY17" s="9">
        <f t="shared" ca="1" si="4"/>
        <v>45317</v>
      </c>
      <c r="KZ17" s="9">
        <f t="shared" ca="1" si="4"/>
        <v>45318</v>
      </c>
      <c r="LA17" s="9">
        <f t="shared" ca="1" si="4"/>
        <v>45319</v>
      </c>
      <c r="LB17" s="9">
        <f t="shared" ca="1" si="4"/>
        <v>45320</v>
      </c>
      <c r="LC17" s="9">
        <f t="shared" ca="1" si="4"/>
        <v>45321</v>
      </c>
      <c r="LD17" s="9">
        <f t="shared" ca="1" si="4"/>
        <v>45322</v>
      </c>
      <c r="LE17" s="9">
        <f t="shared" ca="1" si="4"/>
        <v>45323</v>
      </c>
      <c r="LF17" s="9">
        <f t="shared" ca="1" si="4"/>
        <v>45324</v>
      </c>
      <c r="LG17" s="9">
        <f t="shared" ca="1" si="4"/>
        <v>45325</v>
      </c>
      <c r="LH17" s="9">
        <f t="shared" ca="1" si="4"/>
        <v>45326</v>
      </c>
      <c r="LI17" s="9">
        <f t="shared" ca="1" si="4"/>
        <v>45327</v>
      </c>
      <c r="LJ17" s="9">
        <f t="shared" ca="1" si="4"/>
        <v>45328</v>
      </c>
      <c r="LK17" s="9">
        <f t="shared" ca="1" si="4"/>
        <v>45329</v>
      </c>
      <c r="LL17" s="9">
        <f t="shared" ca="1" si="4"/>
        <v>45330</v>
      </c>
      <c r="LM17" s="9">
        <f t="shared" ca="1" si="4"/>
        <v>45331</v>
      </c>
      <c r="LN17" s="9">
        <f t="shared" ca="1" si="4"/>
        <v>45332</v>
      </c>
      <c r="LO17" s="9">
        <f t="shared" ca="1" si="4"/>
        <v>45333</v>
      </c>
      <c r="LP17" s="9">
        <f t="shared" ca="1" si="4"/>
        <v>45334</v>
      </c>
      <c r="LQ17" s="9">
        <f t="shared" ca="1" si="4"/>
        <v>45335</v>
      </c>
      <c r="LR17" s="9">
        <f t="shared" ca="1" si="4"/>
        <v>45336</v>
      </c>
      <c r="LS17" s="9">
        <f t="shared" ca="1" si="4"/>
        <v>45337</v>
      </c>
      <c r="LT17" s="9">
        <f t="shared" ca="1" si="4"/>
        <v>45338</v>
      </c>
      <c r="LU17" s="9">
        <f t="shared" ca="1" si="4"/>
        <v>45339</v>
      </c>
      <c r="LV17" s="9">
        <f t="shared" ca="1" si="4"/>
        <v>45340</v>
      </c>
      <c r="LW17" s="9">
        <f t="shared" ca="1" si="4"/>
        <v>45341</v>
      </c>
      <c r="LX17" s="9">
        <f t="shared" ca="1" si="4"/>
        <v>45342</v>
      </c>
      <c r="LY17" s="9">
        <f t="shared" ca="1" si="4"/>
        <v>45343</v>
      </c>
      <c r="LZ17" s="9">
        <f t="shared" ca="1" si="4"/>
        <v>45344</v>
      </c>
      <c r="MA17" s="9">
        <f t="shared" ca="1" si="4"/>
        <v>45345</v>
      </c>
      <c r="MB17" s="9">
        <f t="shared" ca="1" si="4"/>
        <v>45346</v>
      </c>
      <c r="MC17" s="9">
        <f t="shared" ca="1" si="4"/>
        <v>45347</v>
      </c>
      <c r="MD17" s="9">
        <f t="shared" ca="1" si="4"/>
        <v>45348</v>
      </c>
      <c r="ME17" s="9">
        <f t="shared" ca="1" si="4"/>
        <v>45349</v>
      </c>
      <c r="MF17" s="9">
        <f t="shared" ca="1" si="4"/>
        <v>45350</v>
      </c>
      <c r="MG17" s="9">
        <f t="shared" ref="MG17:OR17" ca="1" si="5">MF17+1</f>
        <v>45351</v>
      </c>
      <c r="MH17" s="9">
        <f t="shared" ca="1" si="5"/>
        <v>45352</v>
      </c>
      <c r="MI17" s="9">
        <f t="shared" ca="1" si="5"/>
        <v>45353</v>
      </c>
      <c r="MJ17" s="9">
        <f t="shared" ca="1" si="5"/>
        <v>45354</v>
      </c>
      <c r="MK17" s="9">
        <f t="shared" ca="1" si="5"/>
        <v>45355</v>
      </c>
      <c r="ML17" s="9">
        <f t="shared" ca="1" si="5"/>
        <v>45356</v>
      </c>
      <c r="MM17" s="9">
        <f t="shared" ca="1" si="5"/>
        <v>45357</v>
      </c>
      <c r="MN17" s="9">
        <f t="shared" ca="1" si="5"/>
        <v>45358</v>
      </c>
      <c r="MO17" s="9">
        <f t="shared" ca="1" si="5"/>
        <v>45359</v>
      </c>
      <c r="MP17" s="9">
        <f t="shared" ca="1" si="5"/>
        <v>45360</v>
      </c>
      <c r="MQ17" s="9">
        <f t="shared" ca="1" si="5"/>
        <v>45361</v>
      </c>
      <c r="MR17" s="9">
        <f t="shared" ca="1" si="5"/>
        <v>45362</v>
      </c>
      <c r="MS17" s="9">
        <f t="shared" ca="1" si="5"/>
        <v>45363</v>
      </c>
      <c r="MT17" s="9">
        <f t="shared" ca="1" si="5"/>
        <v>45364</v>
      </c>
      <c r="MU17" s="9">
        <f t="shared" ca="1" si="5"/>
        <v>45365</v>
      </c>
      <c r="MV17" s="9">
        <f t="shared" ca="1" si="5"/>
        <v>45366</v>
      </c>
      <c r="MW17" s="9">
        <f t="shared" ca="1" si="5"/>
        <v>45367</v>
      </c>
      <c r="MX17" s="9">
        <f t="shared" ca="1" si="5"/>
        <v>45368</v>
      </c>
      <c r="MY17" s="9">
        <f t="shared" ca="1" si="5"/>
        <v>45369</v>
      </c>
      <c r="MZ17" s="9">
        <f t="shared" ca="1" si="5"/>
        <v>45370</v>
      </c>
      <c r="NA17" s="9">
        <f t="shared" ca="1" si="5"/>
        <v>45371</v>
      </c>
      <c r="NB17" s="9">
        <f t="shared" ca="1" si="5"/>
        <v>45372</v>
      </c>
      <c r="NC17" s="9">
        <f t="shared" ca="1" si="5"/>
        <v>45373</v>
      </c>
      <c r="ND17" s="9">
        <f t="shared" ca="1" si="5"/>
        <v>45374</v>
      </c>
      <c r="NE17" s="9">
        <f t="shared" ca="1" si="5"/>
        <v>45375</v>
      </c>
      <c r="NF17" s="9">
        <f t="shared" ca="1" si="5"/>
        <v>45376</v>
      </c>
      <c r="NG17" s="9">
        <f t="shared" ca="1" si="5"/>
        <v>45377</v>
      </c>
      <c r="NH17" s="9">
        <f t="shared" ca="1" si="5"/>
        <v>45378</v>
      </c>
      <c r="NI17" s="9">
        <f t="shared" ca="1" si="5"/>
        <v>45379</v>
      </c>
      <c r="NJ17" s="9">
        <f t="shared" ca="1" si="5"/>
        <v>45380</v>
      </c>
      <c r="NK17" s="9">
        <f t="shared" ca="1" si="5"/>
        <v>45381</v>
      </c>
      <c r="NL17" s="9">
        <f t="shared" ca="1" si="5"/>
        <v>45382</v>
      </c>
      <c r="NM17" s="9">
        <f t="shared" ca="1" si="5"/>
        <v>45383</v>
      </c>
      <c r="NN17" s="9">
        <f t="shared" ca="1" si="5"/>
        <v>45384</v>
      </c>
      <c r="NO17" s="9">
        <f t="shared" ca="1" si="5"/>
        <v>45385</v>
      </c>
      <c r="NP17" s="9">
        <f t="shared" ca="1" si="5"/>
        <v>45386</v>
      </c>
      <c r="NQ17" s="9">
        <f t="shared" ca="1" si="5"/>
        <v>45387</v>
      </c>
      <c r="NR17" s="9">
        <f t="shared" ca="1" si="5"/>
        <v>45388</v>
      </c>
      <c r="NS17" s="9">
        <f t="shared" ca="1" si="5"/>
        <v>45389</v>
      </c>
      <c r="NT17" s="9">
        <f t="shared" ca="1" si="5"/>
        <v>45390</v>
      </c>
      <c r="NU17" s="9">
        <f t="shared" ca="1" si="5"/>
        <v>45391</v>
      </c>
      <c r="NV17" s="9">
        <f t="shared" ca="1" si="5"/>
        <v>45392</v>
      </c>
      <c r="NW17" s="9">
        <f t="shared" ca="1" si="5"/>
        <v>45393</v>
      </c>
      <c r="NX17" s="9">
        <f t="shared" ca="1" si="5"/>
        <v>45394</v>
      </c>
      <c r="NY17" s="9">
        <f t="shared" ca="1" si="5"/>
        <v>45395</v>
      </c>
      <c r="NZ17" s="9">
        <f t="shared" ca="1" si="5"/>
        <v>45396</v>
      </c>
      <c r="OA17" s="9">
        <f t="shared" ca="1" si="5"/>
        <v>45397</v>
      </c>
      <c r="OB17" s="9">
        <f t="shared" ca="1" si="5"/>
        <v>45398</v>
      </c>
      <c r="OC17" s="9">
        <f t="shared" ca="1" si="5"/>
        <v>45399</v>
      </c>
      <c r="OD17" s="9">
        <f t="shared" ca="1" si="5"/>
        <v>45400</v>
      </c>
      <c r="OE17" s="9">
        <f t="shared" ca="1" si="5"/>
        <v>45401</v>
      </c>
      <c r="OF17" s="9">
        <f t="shared" ca="1" si="5"/>
        <v>45402</v>
      </c>
      <c r="OG17" s="9">
        <f t="shared" ca="1" si="5"/>
        <v>45403</v>
      </c>
      <c r="OH17" s="9">
        <f t="shared" ca="1" si="5"/>
        <v>45404</v>
      </c>
      <c r="OI17" s="9">
        <f t="shared" ca="1" si="5"/>
        <v>45405</v>
      </c>
      <c r="OJ17" s="9">
        <f t="shared" ca="1" si="5"/>
        <v>45406</v>
      </c>
      <c r="OK17" s="9">
        <f t="shared" ca="1" si="5"/>
        <v>45407</v>
      </c>
      <c r="OL17" s="9">
        <f t="shared" ca="1" si="5"/>
        <v>45408</v>
      </c>
      <c r="OM17" s="9">
        <f t="shared" ca="1" si="5"/>
        <v>45409</v>
      </c>
      <c r="ON17" s="9">
        <f t="shared" ca="1" si="5"/>
        <v>45410</v>
      </c>
      <c r="OO17" s="9">
        <f t="shared" ca="1" si="5"/>
        <v>45411</v>
      </c>
      <c r="OP17" s="9">
        <f t="shared" ca="1" si="5"/>
        <v>45412</v>
      </c>
      <c r="OQ17" s="9">
        <f t="shared" ca="1" si="5"/>
        <v>45413</v>
      </c>
      <c r="OR17" s="9">
        <f t="shared" ca="1" si="5"/>
        <v>45414</v>
      </c>
      <c r="OS17" s="9">
        <f t="shared" ref="OS17:PF17" ca="1" si="6">OR17+1</f>
        <v>45415</v>
      </c>
      <c r="OT17" s="9">
        <f t="shared" ca="1" si="6"/>
        <v>45416</v>
      </c>
      <c r="OU17" s="9">
        <f t="shared" ca="1" si="6"/>
        <v>45417</v>
      </c>
      <c r="OV17" s="9">
        <f t="shared" ca="1" si="6"/>
        <v>45418</v>
      </c>
      <c r="OW17" s="9">
        <f t="shared" ca="1" si="6"/>
        <v>45419</v>
      </c>
      <c r="OX17" s="9">
        <f t="shared" ca="1" si="6"/>
        <v>45420</v>
      </c>
      <c r="OY17" s="9">
        <f t="shared" ca="1" si="6"/>
        <v>45421</v>
      </c>
      <c r="OZ17" s="9">
        <f t="shared" ca="1" si="6"/>
        <v>45422</v>
      </c>
      <c r="PA17" s="9">
        <f t="shared" ca="1" si="6"/>
        <v>45423</v>
      </c>
      <c r="PB17" s="9">
        <f t="shared" ca="1" si="6"/>
        <v>45424</v>
      </c>
      <c r="PC17" s="9">
        <f t="shared" ca="1" si="6"/>
        <v>45425</v>
      </c>
      <c r="PD17" s="9">
        <f t="shared" ca="1" si="6"/>
        <v>45426</v>
      </c>
      <c r="PE17" s="9">
        <f t="shared" ca="1" si="6"/>
        <v>45427</v>
      </c>
      <c r="PF17" s="9">
        <f t="shared" ca="1" si="6"/>
        <v>45428</v>
      </c>
    </row>
    <row r="19" spans="2:422" ht="24" x14ac:dyDescent="0.35">
      <c r="B19" s="15" t="s">
        <v>6</v>
      </c>
      <c r="C19" s="16" t="s">
        <v>36</v>
      </c>
      <c r="D19" s="16" t="s">
        <v>37</v>
      </c>
      <c r="E19" s="16" t="s">
        <v>38</v>
      </c>
      <c r="F19" s="15" t="s">
        <v>9</v>
      </c>
      <c r="G19" s="16" t="s">
        <v>39</v>
      </c>
      <c r="H19" s="15" t="s">
        <v>8</v>
      </c>
      <c r="I19" s="16" t="s">
        <v>40</v>
      </c>
      <c r="J19" s="16" t="s">
        <v>41</v>
      </c>
      <c r="K19" s="16" t="s">
        <v>42</v>
      </c>
      <c r="L19" s="16" t="s">
        <v>43</v>
      </c>
      <c r="M19" s="16" t="s">
        <v>44</v>
      </c>
      <c r="N19" s="16" t="s">
        <v>45</v>
      </c>
      <c r="O19" s="16" t="s">
        <v>46</v>
      </c>
      <c r="P19" s="16" t="s">
        <v>67</v>
      </c>
      <c r="Q19" s="16" t="s">
        <v>47</v>
      </c>
      <c r="R19" s="16" t="s">
        <v>48</v>
      </c>
      <c r="S19" s="16" t="s">
        <v>49</v>
      </c>
      <c r="T19" s="16" t="s">
        <v>50</v>
      </c>
      <c r="U19" s="16" t="s">
        <v>51</v>
      </c>
      <c r="V19" s="5"/>
      <c r="W19" s="6" t="str">
        <f ca="1">LEFT(TEXT(W17,"ddd"),1)</f>
        <v>T</v>
      </c>
      <c r="X19" s="6" t="str">
        <f t="shared" ref="X19:CI19" ca="1" si="7">LEFT(TEXT(X17,"ddd"),1)</f>
        <v>F</v>
      </c>
      <c r="Y19" s="6" t="str">
        <f t="shared" ca="1" si="7"/>
        <v>S</v>
      </c>
      <c r="Z19" s="6" t="str">
        <f t="shared" ca="1" si="7"/>
        <v>S</v>
      </c>
      <c r="AA19" s="6" t="str">
        <f t="shared" ca="1" si="7"/>
        <v>M</v>
      </c>
      <c r="AB19" s="6" t="str">
        <f t="shared" ca="1" si="7"/>
        <v>T</v>
      </c>
      <c r="AC19" s="6" t="str">
        <f t="shared" ca="1" si="7"/>
        <v>W</v>
      </c>
      <c r="AD19" s="6" t="str">
        <f t="shared" ca="1" si="7"/>
        <v>T</v>
      </c>
      <c r="AE19" s="6" t="str">
        <f t="shared" ca="1" si="7"/>
        <v>F</v>
      </c>
      <c r="AF19" s="6" t="str">
        <f t="shared" ca="1" si="7"/>
        <v>S</v>
      </c>
      <c r="AG19" s="6" t="str">
        <f t="shared" ca="1" si="7"/>
        <v>S</v>
      </c>
      <c r="AH19" s="6" t="str">
        <f t="shared" ca="1" si="7"/>
        <v>M</v>
      </c>
      <c r="AI19" s="6" t="str">
        <f t="shared" ca="1" si="7"/>
        <v>T</v>
      </c>
      <c r="AJ19" s="6" t="str">
        <f t="shared" ca="1" si="7"/>
        <v>W</v>
      </c>
      <c r="AK19" s="6" t="str">
        <f t="shared" ca="1" si="7"/>
        <v>T</v>
      </c>
      <c r="AL19" s="6" t="str">
        <f t="shared" ca="1" si="7"/>
        <v>F</v>
      </c>
      <c r="AM19" s="6" t="str">
        <f t="shared" ca="1" si="7"/>
        <v>S</v>
      </c>
      <c r="AN19" s="6" t="str">
        <f t="shared" ca="1" si="7"/>
        <v>S</v>
      </c>
      <c r="AO19" s="6" t="str">
        <f t="shared" ca="1" si="7"/>
        <v>M</v>
      </c>
      <c r="AP19" s="6" t="str">
        <f t="shared" ca="1" si="7"/>
        <v>T</v>
      </c>
      <c r="AQ19" s="6" t="str">
        <f t="shared" ca="1" si="7"/>
        <v>W</v>
      </c>
      <c r="AR19" s="6" t="str">
        <f t="shared" ca="1" si="7"/>
        <v>T</v>
      </c>
      <c r="AS19" s="6" t="str">
        <f t="shared" ca="1" si="7"/>
        <v>F</v>
      </c>
      <c r="AT19" s="6" t="str">
        <f t="shared" ca="1" si="7"/>
        <v>S</v>
      </c>
      <c r="AU19" s="6" t="str">
        <f t="shared" ca="1" si="7"/>
        <v>S</v>
      </c>
      <c r="AV19" s="6" t="str">
        <f t="shared" ca="1" si="7"/>
        <v>M</v>
      </c>
      <c r="AW19" s="6" t="str">
        <f t="shared" ca="1" si="7"/>
        <v>T</v>
      </c>
      <c r="AX19" s="6" t="str">
        <f t="shared" ca="1" si="7"/>
        <v>W</v>
      </c>
      <c r="AY19" s="6" t="str">
        <f t="shared" ca="1" si="7"/>
        <v>T</v>
      </c>
      <c r="AZ19" s="6" t="str">
        <f t="shared" ca="1" si="7"/>
        <v>F</v>
      </c>
      <c r="BA19" s="6" t="str">
        <f t="shared" ca="1" si="7"/>
        <v>S</v>
      </c>
      <c r="BB19" s="6" t="str">
        <f t="shared" ca="1" si="7"/>
        <v>S</v>
      </c>
      <c r="BC19" s="6" t="str">
        <f t="shared" ca="1" si="7"/>
        <v>M</v>
      </c>
      <c r="BD19" s="6" t="str">
        <f t="shared" ca="1" si="7"/>
        <v>T</v>
      </c>
      <c r="BE19" s="6" t="str">
        <f t="shared" ca="1" si="7"/>
        <v>W</v>
      </c>
      <c r="BF19" s="6" t="str">
        <f t="shared" ca="1" si="7"/>
        <v>T</v>
      </c>
      <c r="BG19" s="6" t="str">
        <f t="shared" ca="1" si="7"/>
        <v>F</v>
      </c>
      <c r="BH19" s="6" t="str">
        <f t="shared" ca="1" si="7"/>
        <v>S</v>
      </c>
      <c r="BI19" s="6" t="str">
        <f t="shared" ca="1" si="7"/>
        <v>S</v>
      </c>
      <c r="BJ19" s="6" t="str">
        <f t="shared" ca="1" si="7"/>
        <v>M</v>
      </c>
      <c r="BK19" s="6" t="str">
        <f t="shared" ca="1" si="7"/>
        <v>T</v>
      </c>
      <c r="BL19" s="6" t="str">
        <f t="shared" ca="1" si="7"/>
        <v>W</v>
      </c>
      <c r="BM19" s="6" t="str">
        <f t="shared" ca="1" si="7"/>
        <v>T</v>
      </c>
      <c r="BN19" s="6" t="str">
        <f t="shared" ca="1" si="7"/>
        <v>F</v>
      </c>
      <c r="BO19" s="6" t="str">
        <f t="shared" ca="1" si="7"/>
        <v>S</v>
      </c>
      <c r="BP19" s="6" t="str">
        <f t="shared" ca="1" si="7"/>
        <v>S</v>
      </c>
      <c r="BQ19" s="6" t="str">
        <f t="shared" ca="1" si="7"/>
        <v>M</v>
      </c>
      <c r="BR19" s="6" t="str">
        <f t="shared" ca="1" si="7"/>
        <v>T</v>
      </c>
      <c r="BS19" s="6" t="str">
        <f t="shared" ca="1" si="7"/>
        <v>W</v>
      </c>
      <c r="BT19" s="6" t="str">
        <f t="shared" ca="1" si="7"/>
        <v>T</v>
      </c>
      <c r="BU19" s="6" t="str">
        <f t="shared" ca="1" si="7"/>
        <v>F</v>
      </c>
      <c r="BV19" s="6" t="str">
        <f t="shared" ca="1" si="7"/>
        <v>S</v>
      </c>
      <c r="BW19" s="6" t="str">
        <f t="shared" ca="1" si="7"/>
        <v>S</v>
      </c>
      <c r="BX19" s="6" t="str">
        <f t="shared" ca="1" si="7"/>
        <v>M</v>
      </c>
      <c r="BY19" s="6" t="str">
        <f t="shared" ca="1" si="7"/>
        <v>T</v>
      </c>
      <c r="BZ19" s="6" t="str">
        <f t="shared" ca="1" si="7"/>
        <v>W</v>
      </c>
      <c r="CA19" s="6" t="str">
        <f t="shared" ca="1" si="7"/>
        <v>T</v>
      </c>
      <c r="CB19" s="6" t="str">
        <f t="shared" ca="1" si="7"/>
        <v>F</v>
      </c>
      <c r="CC19" s="6" t="str">
        <f t="shared" ca="1" si="7"/>
        <v>S</v>
      </c>
      <c r="CD19" s="6" t="str">
        <f t="shared" ca="1" si="7"/>
        <v>S</v>
      </c>
      <c r="CE19" s="6" t="str">
        <f t="shared" ca="1" si="7"/>
        <v>M</v>
      </c>
      <c r="CF19" s="6" t="str">
        <f t="shared" ca="1" si="7"/>
        <v>T</v>
      </c>
      <c r="CG19" s="6" t="str">
        <f t="shared" ca="1" si="7"/>
        <v>W</v>
      </c>
      <c r="CH19" s="6" t="str">
        <f t="shared" ca="1" si="7"/>
        <v>T</v>
      </c>
      <c r="CI19" s="6" t="str">
        <f t="shared" ca="1" si="7"/>
        <v>F</v>
      </c>
      <c r="CJ19" s="6" t="str">
        <f t="shared" ref="CJ19:EU19" ca="1" si="8">LEFT(TEXT(CJ17,"ddd"),1)</f>
        <v>S</v>
      </c>
      <c r="CK19" s="6" t="str">
        <f t="shared" ca="1" si="8"/>
        <v>S</v>
      </c>
      <c r="CL19" s="6" t="str">
        <f t="shared" ca="1" si="8"/>
        <v>M</v>
      </c>
      <c r="CM19" s="6" t="str">
        <f t="shared" ca="1" si="8"/>
        <v>T</v>
      </c>
      <c r="CN19" s="6" t="str">
        <f t="shared" ca="1" si="8"/>
        <v>W</v>
      </c>
      <c r="CO19" s="6" t="str">
        <f t="shared" ca="1" si="8"/>
        <v>T</v>
      </c>
      <c r="CP19" s="6" t="str">
        <f t="shared" ca="1" si="8"/>
        <v>F</v>
      </c>
      <c r="CQ19" s="6" t="str">
        <f t="shared" ca="1" si="8"/>
        <v>S</v>
      </c>
      <c r="CR19" s="6" t="str">
        <f t="shared" ca="1" si="8"/>
        <v>S</v>
      </c>
      <c r="CS19" s="6" t="str">
        <f t="shared" ca="1" si="8"/>
        <v>M</v>
      </c>
      <c r="CT19" s="6" t="str">
        <f t="shared" ca="1" si="8"/>
        <v>T</v>
      </c>
      <c r="CU19" s="6" t="str">
        <f t="shared" ca="1" si="8"/>
        <v>W</v>
      </c>
      <c r="CV19" s="6" t="str">
        <f t="shared" ca="1" si="8"/>
        <v>T</v>
      </c>
      <c r="CW19" s="6" t="str">
        <f t="shared" ca="1" si="8"/>
        <v>F</v>
      </c>
      <c r="CX19" s="6" t="str">
        <f t="shared" ca="1" si="8"/>
        <v>S</v>
      </c>
      <c r="CY19" s="6" t="str">
        <f t="shared" ca="1" si="8"/>
        <v>S</v>
      </c>
      <c r="CZ19" s="6" t="str">
        <f t="shared" ca="1" si="8"/>
        <v>M</v>
      </c>
      <c r="DA19" s="6" t="str">
        <f t="shared" ca="1" si="8"/>
        <v>T</v>
      </c>
      <c r="DB19" s="6" t="str">
        <f t="shared" ca="1" si="8"/>
        <v>W</v>
      </c>
      <c r="DC19" s="6" t="str">
        <f t="shared" ca="1" si="8"/>
        <v>T</v>
      </c>
      <c r="DD19" s="6" t="str">
        <f t="shared" ca="1" si="8"/>
        <v>F</v>
      </c>
      <c r="DE19" s="6" t="str">
        <f t="shared" ca="1" si="8"/>
        <v>S</v>
      </c>
      <c r="DF19" s="6" t="str">
        <f t="shared" ca="1" si="8"/>
        <v>S</v>
      </c>
      <c r="DG19" s="6" t="str">
        <f t="shared" ca="1" si="8"/>
        <v>M</v>
      </c>
      <c r="DH19" s="6" t="str">
        <f t="shared" ca="1" si="8"/>
        <v>T</v>
      </c>
      <c r="DI19" s="6" t="str">
        <f t="shared" ca="1" si="8"/>
        <v>W</v>
      </c>
      <c r="DJ19" s="6" t="str">
        <f t="shared" ca="1" si="8"/>
        <v>T</v>
      </c>
      <c r="DK19" s="6" t="str">
        <f t="shared" ca="1" si="8"/>
        <v>F</v>
      </c>
      <c r="DL19" s="6" t="str">
        <f t="shared" ca="1" si="8"/>
        <v>S</v>
      </c>
      <c r="DM19" s="6" t="str">
        <f t="shared" ca="1" si="8"/>
        <v>S</v>
      </c>
      <c r="DN19" s="6" t="str">
        <f t="shared" ca="1" si="8"/>
        <v>M</v>
      </c>
      <c r="DO19" s="6" t="str">
        <f t="shared" ca="1" si="8"/>
        <v>T</v>
      </c>
      <c r="DP19" s="6" t="str">
        <f t="shared" ca="1" si="8"/>
        <v>W</v>
      </c>
      <c r="DQ19" s="6" t="str">
        <f t="shared" ca="1" si="8"/>
        <v>T</v>
      </c>
      <c r="DR19" s="6" t="str">
        <f t="shared" ca="1" si="8"/>
        <v>F</v>
      </c>
      <c r="DS19" s="6" t="str">
        <f t="shared" ca="1" si="8"/>
        <v>S</v>
      </c>
      <c r="DT19" s="6" t="str">
        <f t="shared" ca="1" si="8"/>
        <v>S</v>
      </c>
      <c r="DU19" s="6" t="str">
        <f t="shared" ca="1" si="8"/>
        <v>M</v>
      </c>
      <c r="DV19" s="6" t="str">
        <f t="shared" ca="1" si="8"/>
        <v>T</v>
      </c>
      <c r="DW19" s="6" t="str">
        <f t="shared" ca="1" si="8"/>
        <v>W</v>
      </c>
      <c r="DX19" s="6" t="str">
        <f t="shared" ca="1" si="8"/>
        <v>T</v>
      </c>
      <c r="DY19" s="6" t="str">
        <f t="shared" ca="1" si="8"/>
        <v>F</v>
      </c>
      <c r="DZ19" s="6" t="str">
        <f t="shared" ca="1" si="8"/>
        <v>S</v>
      </c>
      <c r="EA19" s="6" t="str">
        <f t="shared" ca="1" si="8"/>
        <v>S</v>
      </c>
      <c r="EB19" s="6" t="str">
        <f t="shared" ca="1" si="8"/>
        <v>M</v>
      </c>
      <c r="EC19" s="6" t="str">
        <f t="shared" ca="1" si="8"/>
        <v>T</v>
      </c>
      <c r="ED19" s="6" t="str">
        <f t="shared" ca="1" si="8"/>
        <v>W</v>
      </c>
      <c r="EE19" s="6" t="str">
        <f t="shared" ca="1" si="8"/>
        <v>T</v>
      </c>
      <c r="EF19" s="6" t="str">
        <f t="shared" ca="1" si="8"/>
        <v>F</v>
      </c>
      <c r="EG19" s="6" t="str">
        <f t="shared" ca="1" si="8"/>
        <v>S</v>
      </c>
      <c r="EH19" s="6" t="str">
        <f t="shared" ca="1" si="8"/>
        <v>S</v>
      </c>
      <c r="EI19" s="6" t="str">
        <f t="shared" ca="1" si="8"/>
        <v>M</v>
      </c>
      <c r="EJ19" s="6" t="str">
        <f t="shared" ca="1" si="8"/>
        <v>T</v>
      </c>
      <c r="EK19" s="6" t="str">
        <f t="shared" ca="1" si="8"/>
        <v>W</v>
      </c>
      <c r="EL19" s="6" t="str">
        <f t="shared" ca="1" si="8"/>
        <v>T</v>
      </c>
      <c r="EM19" s="6" t="str">
        <f t="shared" ca="1" si="8"/>
        <v>F</v>
      </c>
      <c r="EN19" s="6" t="str">
        <f t="shared" ca="1" si="8"/>
        <v>S</v>
      </c>
      <c r="EO19" s="6" t="str">
        <f t="shared" ca="1" si="8"/>
        <v>S</v>
      </c>
      <c r="EP19" s="6" t="str">
        <f t="shared" ca="1" si="8"/>
        <v>M</v>
      </c>
      <c r="EQ19" s="6" t="str">
        <f t="shared" ca="1" si="8"/>
        <v>T</v>
      </c>
      <c r="ER19" s="6" t="str">
        <f t="shared" ca="1" si="8"/>
        <v>W</v>
      </c>
      <c r="ES19" s="6" t="str">
        <f t="shared" ca="1" si="8"/>
        <v>T</v>
      </c>
      <c r="ET19" s="6" t="str">
        <f t="shared" ca="1" si="8"/>
        <v>F</v>
      </c>
      <c r="EU19" s="6" t="str">
        <f t="shared" ca="1" si="8"/>
        <v>S</v>
      </c>
      <c r="EV19" s="6" t="str">
        <f t="shared" ref="EV19:HG19" ca="1" si="9">LEFT(TEXT(EV17,"ddd"),1)</f>
        <v>S</v>
      </c>
      <c r="EW19" s="6" t="str">
        <f t="shared" ca="1" si="9"/>
        <v>M</v>
      </c>
      <c r="EX19" s="6" t="str">
        <f t="shared" ca="1" si="9"/>
        <v>T</v>
      </c>
      <c r="EY19" s="6" t="str">
        <f t="shared" ca="1" si="9"/>
        <v>W</v>
      </c>
      <c r="EZ19" s="6" t="str">
        <f t="shared" ca="1" si="9"/>
        <v>T</v>
      </c>
      <c r="FA19" s="6" t="str">
        <f t="shared" ca="1" si="9"/>
        <v>F</v>
      </c>
      <c r="FB19" s="6" t="str">
        <f t="shared" ca="1" si="9"/>
        <v>S</v>
      </c>
      <c r="FC19" s="6" t="str">
        <f t="shared" ca="1" si="9"/>
        <v>S</v>
      </c>
      <c r="FD19" s="6" t="str">
        <f t="shared" ca="1" si="9"/>
        <v>M</v>
      </c>
      <c r="FE19" s="6" t="str">
        <f t="shared" ca="1" si="9"/>
        <v>T</v>
      </c>
      <c r="FF19" s="6" t="str">
        <f t="shared" ca="1" si="9"/>
        <v>W</v>
      </c>
      <c r="FG19" s="6" t="str">
        <f t="shared" ca="1" si="9"/>
        <v>T</v>
      </c>
      <c r="FH19" s="6" t="str">
        <f t="shared" ca="1" si="9"/>
        <v>F</v>
      </c>
      <c r="FI19" s="6" t="str">
        <f t="shared" ca="1" si="9"/>
        <v>S</v>
      </c>
      <c r="FJ19" s="6" t="str">
        <f t="shared" ca="1" si="9"/>
        <v>S</v>
      </c>
      <c r="FK19" s="6" t="str">
        <f t="shared" ca="1" si="9"/>
        <v>M</v>
      </c>
      <c r="FL19" s="6" t="str">
        <f t="shared" ca="1" si="9"/>
        <v>T</v>
      </c>
      <c r="FM19" s="6" t="str">
        <f t="shared" ca="1" si="9"/>
        <v>W</v>
      </c>
      <c r="FN19" s="6" t="str">
        <f t="shared" ca="1" si="9"/>
        <v>T</v>
      </c>
      <c r="FO19" s="6" t="str">
        <f t="shared" ca="1" si="9"/>
        <v>F</v>
      </c>
      <c r="FP19" s="6" t="str">
        <f t="shared" ca="1" si="9"/>
        <v>S</v>
      </c>
      <c r="FQ19" s="6" t="str">
        <f t="shared" ca="1" si="9"/>
        <v>S</v>
      </c>
      <c r="FR19" s="6" t="str">
        <f t="shared" ca="1" si="9"/>
        <v>M</v>
      </c>
      <c r="FS19" s="6" t="str">
        <f t="shared" ca="1" si="9"/>
        <v>T</v>
      </c>
      <c r="FT19" s="6" t="str">
        <f t="shared" ca="1" si="9"/>
        <v>W</v>
      </c>
      <c r="FU19" s="6" t="str">
        <f t="shared" ca="1" si="9"/>
        <v>T</v>
      </c>
      <c r="FV19" s="6" t="str">
        <f t="shared" ca="1" si="9"/>
        <v>F</v>
      </c>
      <c r="FW19" s="6" t="str">
        <f t="shared" ca="1" si="9"/>
        <v>S</v>
      </c>
      <c r="FX19" s="6" t="str">
        <f t="shared" ca="1" si="9"/>
        <v>S</v>
      </c>
      <c r="FY19" s="6" t="str">
        <f t="shared" ca="1" si="9"/>
        <v>M</v>
      </c>
      <c r="FZ19" s="6" t="str">
        <f t="shared" ca="1" si="9"/>
        <v>T</v>
      </c>
      <c r="GA19" s="6" t="str">
        <f t="shared" ca="1" si="9"/>
        <v>W</v>
      </c>
      <c r="GB19" s="6" t="str">
        <f t="shared" ca="1" si="9"/>
        <v>T</v>
      </c>
      <c r="GC19" s="6" t="str">
        <f t="shared" ca="1" si="9"/>
        <v>F</v>
      </c>
      <c r="GD19" s="6" t="str">
        <f t="shared" ca="1" si="9"/>
        <v>S</v>
      </c>
      <c r="GE19" s="6" t="str">
        <f t="shared" ca="1" si="9"/>
        <v>S</v>
      </c>
      <c r="GF19" s="6" t="str">
        <f t="shared" ca="1" si="9"/>
        <v>M</v>
      </c>
      <c r="GG19" s="6" t="str">
        <f t="shared" ca="1" si="9"/>
        <v>T</v>
      </c>
      <c r="GH19" s="6" t="str">
        <f t="shared" ca="1" si="9"/>
        <v>W</v>
      </c>
      <c r="GI19" s="6" t="str">
        <f t="shared" ca="1" si="9"/>
        <v>T</v>
      </c>
      <c r="GJ19" s="6" t="str">
        <f t="shared" ca="1" si="9"/>
        <v>F</v>
      </c>
      <c r="GK19" s="6" t="str">
        <f t="shared" ca="1" si="9"/>
        <v>S</v>
      </c>
      <c r="GL19" s="6" t="str">
        <f t="shared" ca="1" si="9"/>
        <v>S</v>
      </c>
      <c r="GM19" s="6" t="str">
        <f t="shared" ca="1" si="9"/>
        <v>M</v>
      </c>
      <c r="GN19" s="6" t="str">
        <f t="shared" ca="1" si="9"/>
        <v>T</v>
      </c>
      <c r="GO19" s="6" t="str">
        <f t="shared" ca="1" si="9"/>
        <v>W</v>
      </c>
      <c r="GP19" s="6" t="str">
        <f t="shared" ca="1" si="9"/>
        <v>T</v>
      </c>
      <c r="GQ19" s="6" t="str">
        <f t="shared" ca="1" si="9"/>
        <v>F</v>
      </c>
      <c r="GR19" s="6" t="str">
        <f t="shared" ca="1" si="9"/>
        <v>S</v>
      </c>
      <c r="GS19" s="6" t="str">
        <f t="shared" ca="1" si="9"/>
        <v>S</v>
      </c>
      <c r="GT19" s="6" t="str">
        <f t="shared" ca="1" si="9"/>
        <v>M</v>
      </c>
      <c r="GU19" s="6" t="str">
        <f t="shared" ca="1" si="9"/>
        <v>T</v>
      </c>
      <c r="GV19" s="6" t="str">
        <f t="shared" ca="1" si="9"/>
        <v>W</v>
      </c>
      <c r="GW19" s="6" t="str">
        <f t="shared" ca="1" si="9"/>
        <v>T</v>
      </c>
      <c r="GX19" s="6" t="str">
        <f t="shared" ca="1" si="9"/>
        <v>F</v>
      </c>
      <c r="GY19" s="6" t="str">
        <f t="shared" ca="1" si="9"/>
        <v>S</v>
      </c>
      <c r="GZ19" s="6" t="str">
        <f t="shared" ca="1" si="9"/>
        <v>S</v>
      </c>
      <c r="HA19" s="6" t="str">
        <f t="shared" ca="1" si="9"/>
        <v>M</v>
      </c>
      <c r="HB19" s="6" t="str">
        <f t="shared" ca="1" si="9"/>
        <v>T</v>
      </c>
      <c r="HC19" s="6" t="str">
        <f t="shared" ca="1" si="9"/>
        <v>W</v>
      </c>
      <c r="HD19" s="6" t="str">
        <f t="shared" ca="1" si="9"/>
        <v>T</v>
      </c>
      <c r="HE19" s="6" t="str">
        <f t="shared" ca="1" si="9"/>
        <v>F</v>
      </c>
      <c r="HF19" s="6" t="str">
        <f t="shared" ca="1" si="9"/>
        <v>S</v>
      </c>
      <c r="HG19" s="6" t="str">
        <f t="shared" ca="1" si="9"/>
        <v>S</v>
      </c>
      <c r="HH19" s="6" t="str">
        <f t="shared" ref="HH19:JS19" ca="1" si="10">LEFT(TEXT(HH17,"ddd"),1)</f>
        <v>M</v>
      </c>
      <c r="HI19" s="6" t="str">
        <f t="shared" ca="1" si="10"/>
        <v>T</v>
      </c>
      <c r="HJ19" s="6" t="str">
        <f t="shared" ca="1" si="10"/>
        <v>W</v>
      </c>
      <c r="HK19" s="6" t="str">
        <f t="shared" ca="1" si="10"/>
        <v>T</v>
      </c>
      <c r="HL19" s="6" t="str">
        <f t="shared" ca="1" si="10"/>
        <v>F</v>
      </c>
      <c r="HM19" s="6" t="str">
        <f t="shared" ca="1" si="10"/>
        <v>S</v>
      </c>
      <c r="HN19" s="6" t="str">
        <f t="shared" ca="1" si="10"/>
        <v>S</v>
      </c>
      <c r="HO19" s="6" t="str">
        <f t="shared" ca="1" si="10"/>
        <v>M</v>
      </c>
      <c r="HP19" s="6" t="str">
        <f t="shared" ca="1" si="10"/>
        <v>T</v>
      </c>
      <c r="HQ19" s="6" t="str">
        <f t="shared" ca="1" si="10"/>
        <v>W</v>
      </c>
      <c r="HR19" s="6" t="str">
        <f t="shared" ca="1" si="10"/>
        <v>T</v>
      </c>
      <c r="HS19" s="6" t="str">
        <f t="shared" ca="1" si="10"/>
        <v>F</v>
      </c>
      <c r="HT19" s="6" t="str">
        <f t="shared" ca="1" si="10"/>
        <v>S</v>
      </c>
      <c r="HU19" s="6" t="str">
        <f t="shared" ca="1" si="10"/>
        <v>S</v>
      </c>
      <c r="HV19" s="6" t="str">
        <f t="shared" ca="1" si="10"/>
        <v>M</v>
      </c>
      <c r="HW19" s="6" t="str">
        <f t="shared" ca="1" si="10"/>
        <v>T</v>
      </c>
      <c r="HX19" s="6" t="str">
        <f t="shared" ca="1" si="10"/>
        <v>W</v>
      </c>
      <c r="HY19" s="6" t="str">
        <f t="shared" ca="1" si="10"/>
        <v>T</v>
      </c>
      <c r="HZ19" s="6" t="str">
        <f t="shared" ca="1" si="10"/>
        <v>F</v>
      </c>
      <c r="IA19" s="6" t="str">
        <f t="shared" ca="1" si="10"/>
        <v>S</v>
      </c>
      <c r="IB19" s="6" t="str">
        <f t="shared" ca="1" si="10"/>
        <v>S</v>
      </c>
      <c r="IC19" s="6" t="str">
        <f t="shared" ca="1" si="10"/>
        <v>M</v>
      </c>
      <c r="ID19" s="6" t="str">
        <f t="shared" ca="1" si="10"/>
        <v>T</v>
      </c>
      <c r="IE19" s="6" t="str">
        <f t="shared" ca="1" si="10"/>
        <v>W</v>
      </c>
      <c r="IF19" s="6" t="str">
        <f t="shared" ca="1" si="10"/>
        <v>T</v>
      </c>
      <c r="IG19" s="6" t="str">
        <f t="shared" ca="1" si="10"/>
        <v>F</v>
      </c>
      <c r="IH19" s="6" t="str">
        <f t="shared" ca="1" si="10"/>
        <v>S</v>
      </c>
      <c r="II19" s="6" t="str">
        <f t="shared" ca="1" si="10"/>
        <v>S</v>
      </c>
      <c r="IJ19" s="6" t="str">
        <f t="shared" ca="1" si="10"/>
        <v>M</v>
      </c>
      <c r="IK19" s="6" t="str">
        <f t="shared" ca="1" si="10"/>
        <v>T</v>
      </c>
      <c r="IL19" s="6" t="str">
        <f t="shared" ca="1" si="10"/>
        <v>W</v>
      </c>
      <c r="IM19" s="6" t="str">
        <f t="shared" ca="1" si="10"/>
        <v>T</v>
      </c>
      <c r="IN19" s="6" t="str">
        <f t="shared" ca="1" si="10"/>
        <v>F</v>
      </c>
      <c r="IO19" s="6" t="str">
        <f t="shared" ca="1" si="10"/>
        <v>S</v>
      </c>
      <c r="IP19" s="6" t="str">
        <f t="shared" ca="1" si="10"/>
        <v>S</v>
      </c>
      <c r="IQ19" s="6" t="str">
        <f t="shared" ca="1" si="10"/>
        <v>M</v>
      </c>
      <c r="IR19" s="6" t="str">
        <f t="shared" ca="1" si="10"/>
        <v>T</v>
      </c>
      <c r="IS19" s="6" t="str">
        <f t="shared" ca="1" si="10"/>
        <v>W</v>
      </c>
      <c r="IT19" s="6" t="str">
        <f t="shared" ca="1" si="10"/>
        <v>T</v>
      </c>
      <c r="IU19" s="6" t="str">
        <f t="shared" ca="1" si="10"/>
        <v>F</v>
      </c>
      <c r="IV19" s="6" t="str">
        <f t="shared" ca="1" si="10"/>
        <v>S</v>
      </c>
      <c r="IW19" s="6" t="str">
        <f t="shared" ca="1" si="10"/>
        <v>S</v>
      </c>
      <c r="IX19" s="6" t="str">
        <f t="shared" ca="1" si="10"/>
        <v>M</v>
      </c>
      <c r="IY19" s="6" t="str">
        <f t="shared" ca="1" si="10"/>
        <v>T</v>
      </c>
      <c r="IZ19" s="6" t="str">
        <f t="shared" ca="1" si="10"/>
        <v>W</v>
      </c>
      <c r="JA19" s="6" t="str">
        <f t="shared" ca="1" si="10"/>
        <v>T</v>
      </c>
      <c r="JB19" s="6" t="str">
        <f t="shared" ca="1" si="10"/>
        <v>F</v>
      </c>
      <c r="JC19" s="6" t="str">
        <f t="shared" ca="1" si="10"/>
        <v>S</v>
      </c>
      <c r="JD19" s="6" t="str">
        <f t="shared" ca="1" si="10"/>
        <v>S</v>
      </c>
      <c r="JE19" s="6" t="str">
        <f t="shared" ca="1" si="10"/>
        <v>M</v>
      </c>
      <c r="JF19" s="6" t="str">
        <f t="shared" ca="1" si="10"/>
        <v>T</v>
      </c>
      <c r="JG19" s="6" t="str">
        <f t="shared" ca="1" si="10"/>
        <v>W</v>
      </c>
      <c r="JH19" s="6" t="str">
        <f t="shared" ca="1" si="10"/>
        <v>T</v>
      </c>
      <c r="JI19" s="6" t="str">
        <f t="shared" ca="1" si="10"/>
        <v>F</v>
      </c>
      <c r="JJ19" s="6" t="str">
        <f t="shared" ca="1" si="10"/>
        <v>S</v>
      </c>
      <c r="JK19" s="6" t="str">
        <f t="shared" ca="1" si="10"/>
        <v>S</v>
      </c>
      <c r="JL19" s="6" t="str">
        <f t="shared" ca="1" si="10"/>
        <v>M</v>
      </c>
      <c r="JM19" s="6" t="str">
        <f t="shared" ca="1" si="10"/>
        <v>T</v>
      </c>
      <c r="JN19" s="6" t="str">
        <f t="shared" ca="1" si="10"/>
        <v>W</v>
      </c>
      <c r="JO19" s="6" t="str">
        <f t="shared" ca="1" si="10"/>
        <v>T</v>
      </c>
      <c r="JP19" s="6" t="str">
        <f t="shared" ca="1" si="10"/>
        <v>F</v>
      </c>
      <c r="JQ19" s="6" t="str">
        <f t="shared" ca="1" si="10"/>
        <v>S</v>
      </c>
      <c r="JR19" s="6" t="str">
        <f t="shared" ca="1" si="10"/>
        <v>S</v>
      </c>
      <c r="JS19" s="6" t="str">
        <f t="shared" ca="1" si="10"/>
        <v>M</v>
      </c>
      <c r="JT19" s="6" t="str">
        <f t="shared" ref="JT19:ME19" ca="1" si="11">LEFT(TEXT(JT17,"ddd"),1)</f>
        <v>T</v>
      </c>
      <c r="JU19" s="6" t="str">
        <f t="shared" ca="1" si="11"/>
        <v>W</v>
      </c>
      <c r="JV19" s="6" t="str">
        <f t="shared" ca="1" si="11"/>
        <v>T</v>
      </c>
      <c r="JW19" s="6" t="str">
        <f t="shared" ca="1" si="11"/>
        <v>F</v>
      </c>
      <c r="JX19" s="6" t="str">
        <f t="shared" ca="1" si="11"/>
        <v>S</v>
      </c>
      <c r="JY19" s="6" t="str">
        <f t="shared" ca="1" si="11"/>
        <v>S</v>
      </c>
      <c r="JZ19" s="6" t="str">
        <f t="shared" ca="1" si="11"/>
        <v>M</v>
      </c>
      <c r="KA19" s="6" t="str">
        <f t="shared" ca="1" si="11"/>
        <v>T</v>
      </c>
      <c r="KB19" s="6" t="str">
        <f t="shared" ca="1" si="11"/>
        <v>W</v>
      </c>
      <c r="KC19" s="6" t="str">
        <f t="shared" ca="1" si="11"/>
        <v>T</v>
      </c>
      <c r="KD19" s="6" t="str">
        <f t="shared" ca="1" si="11"/>
        <v>F</v>
      </c>
      <c r="KE19" s="6" t="str">
        <f t="shared" ca="1" si="11"/>
        <v>S</v>
      </c>
      <c r="KF19" s="6" t="str">
        <f t="shared" ca="1" si="11"/>
        <v>S</v>
      </c>
      <c r="KG19" s="6" t="str">
        <f t="shared" ca="1" si="11"/>
        <v>M</v>
      </c>
      <c r="KH19" s="6" t="str">
        <f t="shared" ca="1" si="11"/>
        <v>T</v>
      </c>
      <c r="KI19" s="6" t="str">
        <f t="shared" ca="1" si="11"/>
        <v>W</v>
      </c>
      <c r="KJ19" s="6" t="str">
        <f t="shared" ca="1" si="11"/>
        <v>T</v>
      </c>
      <c r="KK19" s="6" t="str">
        <f t="shared" ca="1" si="11"/>
        <v>F</v>
      </c>
      <c r="KL19" s="6" t="str">
        <f t="shared" ca="1" si="11"/>
        <v>S</v>
      </c>
      <c r="KM19" s="6" t="str">
        <f t="shared" ca="1" si="11"/>
        <v>S</v>
      </c>
      <c r="KN19" s="6" t="str">
        <f t="shared" ca="1" si="11"/>
        <v>M</v>
      </c>
      <c r="KO19" s="6" t="str">
        <f t="shared" ca="1" si="11"/>
        <v>T</v>
      </c>
      <c r="KP19" s="6" t="str">
        <f t="shared" ca="1" si="11"/>
        <v>W</v>
      </c>
      <c r="KQ19" s="6" t="str">
        <f t="shared" ca="1" si="11"/>
        <v>T</v>
      </c>
      <c r="KR19" s="6" t="str">
        <f t="shared" ca="1" si="11"/>
        <v>F</v>
      </c>
      <c r="KS19" s="6" t="str">
        <f t="shared" ca="1" si="11"/>
        <v>S</v>
      </c>
      <c r="KT19" s="6" t="str">
        <f t="shared" ca="1" si="11"/>
        <v>S</v>
      </c>
      <c r="KU19" s="6" t="str">
        <f t="shared" ca="1" si="11"/>
        <v>M</v>
      </c>
      <c r="KV19" s="6" t="str">
        <f t="shared" ca="1" si="11"/>
        <v>T</v>
      </c>
      <c r="KW19" s="6" t="str">
        <f t="shared" ca="1" si="11"/>
        <v>W</v>
      </c>
      <c r="KX19" s="6" t="str">
        <f t="shared" ca="1" si="11"/>
        <v>T</v>
      </c>
      <c r="KY19" s="6" t="str">
        <f t="shared" ca="1" si="11"/>
        <v>F</v>
      </c>
      <c r="KZ19" s="6" t="str">
        <f t="shared" ca="1" si="11"/>
        <v>S</v>
      </c>
      <c r="LA19" s="6" t="str">
        <f t="shared" ca="1" si="11"/>
        <v>S</v>
      </c>
      <c r="LB19" s="6" t="str">
        <f t="shared" ca="1" si="11"/>
        <v>M</v>
      </c>
      <c r="LC19" s="6" t="str">
        <f t="shared" ca="1" si="11"/>
        <v>T</v>
      </c>
      <c r="LD19" s="6" t="str">
        <f t="shared" ca="1" si="11"/>
        <v>W</v>
      </c>
      <c r="LE19" s="6" t="str">
        <f t="shared" ca="1" si="11"/>
        <v>T</v>
      </c>
      <c r="LF19" s="6" t="str">
        <f t="shared" ca="1" si="11"/>
        <v>F</v>
      </c>
      <c r="LG19" s="6" t="str">
        <f t="shared" ca="1" si="11"/>
        <v>S</v>
      </c>
      <c r="LH19" s="6" t="str">
        <f t="shared" ca="1" si="11"/>
        <v>S</v>
      </c>
      <c r="LI19" s="6" t="str">
        <f t="shared" ca="1" si="11"/>
        <v>M</v>
      </c>
      <c r="LJ19" s="6" t="str">
        <f t="shared" ca="1" si="11"/>
        <v>T</v>
      </c>
      <c r="LK19" s="6" t="str">
        <f t="shared" ca="1" si="11"/>
        <v>W</v>
      </c>
      <c r="LL19" s="6" t="str">
        <f t="shared" ca="1" si="11"/>
        <v>T</v>
      </c>
      <c r="LM19" s="6" t="str">
        <f t="shared" ca="1" si="11"/>
        <v>F</v>
      </c>
      <c r="LN19" s="6" t="str">
        <f t="shared" ca="1" si="11"/>
        <v>S</v>
      </c>
      <c r="LO19" s="6" t="str">
        <f t="shared" ca="1" si="11"/>
        <v>S</v>
      </c>
      <c r="LP19" s="6" t="str">
        <f t="shared" ca="1" si="11"/>
        <v>M</v>
      </c>
      <c r="LQ19" s="6" t="str">
        <f t="shared" ca="1" si="11"/>
        <v>T</v>
      </c>
      <c r="LR19" s="6" t="str">
        <f t="shared" ca="1" si="11"/>
        <v>W</v>
      </c>
      <c r="LS19" s="6" t="str">
        <f t="shared" ca="1" si="11"/>
        <v>T</v>
      </c>
      <c r="LT19" s="6" t="str">
        <f t="shared" ca="1" si="11"/>
        <v>F</v>
      </c>
      <c r="LU19" s="6" t="str">
        <f t="shared" ca="1" si="11"/>
        <v>S</v>
      </c>
      <c r="LV19" s="6" t="str">
        <f t="shared" ca="1" si="11"/>
        <v>S</v>
      </c>
      <c r="LW19" s="6" t="str">
        <f t="shared" ca="1" si="11"/>
        <v>M</v>
      </c>
      <c r="LX19" s="6" t="str">
        <f t="shared" ca="1" si="11"/>
        <v>T</v>
      </c>
      <c r="LY19" s="6" t="str">
        <f t="shared" ca="1" si="11"/>
        <v>W</v>
      </c>
      <c r="LZ19" s="6" t="str">
        <f t="shared" ca="1" si="11"/>
        <v>T</v>
      </c>
      <c r="MA19" s="6" t="str">
        <f t="shared" ca="1" si="11"/>
        <v>F</v>
      </c>
      <c r="MB19" s="6" t="str">
        <f t="shared" ca="1" si="11"/>
        <v>S</v>
      </c>
      <c r="MC19" s="6" t="str">
        <f t="shared" ca="1" si="11"/>
        <v>S</v>
      </c>
      <c r="MD19" s="6" t="str">
        <f t="shared" ca="1" si="11"/>
        <v>M</v>
      </c>
      <c r="ME19" s="6" t="str">
        <f t="shared" ca="1" si="11"/>
        <v>T</v>
      </c>
      <c r="MF19" s="6" t="str">
        <f t="shared" ref="MF19:OQ19" ca="1" si="12">LEFT(TEXT(MF17,"ddd"),1)</f>
        <v>W</v>
      </c>
      <c r="MG19" s="6" t="str">
        <f t="shared" ca="1" si="12"/>
        <v>T</v>
      </c>
      <c r="MH19" s="6" t="str">
        <f t="shared" ca="1" si="12"/>
        <v>F</v>
      </c>
      <c r="MI19" s="6" t="str">
        <f t="shared" ca="1" si="12"/>
        <v>S</v>
      </c>
      <c r="MJ19" s="6" t="str">
        <f t="shared" ca="1" si="12"/>
        <v>S</v>
      </c>
      <c r="MK19" s="6" t="str">
        <f t="shared" ca="1" si="12"/>
        <v>M</v>
      </c>
      <c r="ML19" s="6" t="str">
        <f t="shared" ca="1" si="12"/>
        <v>T</v>
      </c>
      <c r="MM19" s="6" t="str">
        <f t="shared" ca="1" si="12"/>
        <v>W</v>
      </c>
      <c r="MN19" s="6" t="str">
        <f t="shared" ca="1" si="12"/>
        <v>T</v>
      </c>
      <c r="MO19" s="6" t="str">
        <f t="shared" ca="1" si="12"/>
        <v>F</v>
      </c>
      <c r="MP19" s="6" t="str">
        <f t="shared" ca="1" si="12"/>
        <v>S</v>
      </c>
      <c r="MQ19" s="6" t="str">
        <f t="shared" ca="1" si="12"/>
        <v>S</v>
      </c>
      <c r="MR19" s="6" t="str">
        <f t="shared" ca="1" si="12"/>
        <v>M</v>
      </c>
      <c r="MS19" s="6" t="str">
        <f t="shared" ca="1" si="12"/>
        <v>T</v>
      </c>
      <c r="MT19" s="6" t="str">
        <f t="shared" ca="1" si="12"/>
        <v>W</v>
      </c>
      <c r="MU19" s="6" t="str">
        <f t="shared" ca="1" si="12"/>
        <v>T</v>
      </c>
      <c r="MV19" s="6" t="str">
        <f t="shared" ca="1" si="12"/>
        <v>F</v>
      </c>
      <c r="MW19" s="6" t="str">
        <f t="shared" ca="1" si="12"/>
        <v>S</v>
      </c>
      <c r="MX19" s="6" t="str">
        <f t="shared" ca="1" si="12"/>
        <v>S</v>
      </c>
      <c r="MY19" s="6" t="str">
        <f t="shared" ca="1" si="12"/>
        <v>M</v>
      </c>
      <c r="MZ19" s="6" t="str">
        <f t="shared" ca="1" si="12"/>
        <v>T</v>
      </c>
      <c r="NA19" s="6" t="str">
        <f t="shared" ca="1" si="12"/>
        <v>W</v>
      </c>
      <c r="NB19" s="6" t="str">
        <f t="shared" ca="1" si="12"/>
        <v>T</v>
      </c>
      <c r="NC19" s="6" t="str">
        <f t="shared" ca="1" si="12"/>
        <v>F</v>
      </c>
      <c r="ND19" s="6" t="str">
        <f t="shared" ca="1" si="12"/>
        <v>S</v>
      </c>
      <c r="NE19" s="6" t="str">
        <f t="shared" ca="1" si="12"/>
        <v>S</v>
      </c>
      <c r="NF19" s="6" t="str">
        <f t="shared" ca="1" si="12"/>
        <v>M</v>
      </c>
      <c r="NG19" s="6" t="str">
        <f t="shared" ca="1" si="12"/>
        <v>T</v>
      </c>
      <c r="NH19" s="6" t="str">
        <f t="shared" ca="1" si="12"/>
        <v>W</v>
      </c>
      <c r="NI19" s="6" t="str">
        <f t="shared" ca="1" si="12"/>
        <v>T</v>
      </c>
      <c r="NJ19" s="6" t="str">
        <f t="shared" ca="1" si="12"/>
        <v>F</v>
      </c>
      <c r="NK19" s="6" t="str">
        <f t="shared" ca="1" si="12"/>
        <v>S</v>
      </c>
      <c r="NL19" s="6" t="str">
        <f t="shared" ca="1" si="12"/>
        <v>S</v>
      </c>
      <c r="NM19" s="6" t="str">
        <f t="shared" ca="1" si="12"/>
        <v>M</v>
      </c>
      <c r="NN19" s="6" t="str">
        <f t="shared" ca="1" si="12"/>
        <v>T</v>
      </c>
      <c r="NO19" s="6" t="str">
        <f t="shared" ca="1" si="12"/>
        <v>W</v>
      </c>
      <c r="NP19" s="6" t="str">
        <f t="shared" ca="1" si="12"/>
        <v>T</v>
      </c>
      <c r="NQ19" s="6" t="str">
        <f t="shared" ca="1" si="12"/>
        <v>F</v>
      </c>
      <c r="NR19" s="6" t="str">
        <f t="shared" ca="1" si="12"/>
        <v>S</v>
      </c>
      <c r="NS19" s="6" t="str">
        <f t="shared" ca="1" si="12"/>
        <v>S</v>
      </c>
      <c r="NT19" s="6" t="str">
        <f t="shared" ca="1" si="12"/>
        <v>M</v>
      </c>
      <c r="NU19" s="6" t="str">
        <f t="shared" ca="1" si="12"/>
        <v>T</v>
      </c>
      <c r="NV19" s="6" t="str">
        <f t="shared" ca="1" si="12"/>
        <v>W</v>
      </c>
      <c r="NW19" s="6" t="str">
        <f t="shared" ca="1" si="12"/>
        <v>T</v>
      </c>
      <c r="NX19" s="6" t="str">
        <f t="shared" ca="1" si="12"/>
        <v>F</v>
      </c>
      <c r="NY19" s="6" t="str">
        <f t="shared" ca="1" si="12"/>
        <v>S</v>
      </c>
      <c r="NZ19" s="6" t="str">
        <f t="shared" ca="1" si="12"/>
        <v>S</v>
      </c>
      <c r="OA19" s="6" t="str">
        <f t="shared" ca="1" si="12"/>
        <v>M</v>
      </c>
      <c r="OB19" s="6" t="str">
        <f t="shared" ca="1" si="12"/>
        <v>T</v>
      </c>
      <c r="OC19" s="6" t="str">
        <f t="shared" ca="1" si="12"/>
        <v>W</v>
      </c>
      <c r="OD19" s="6" t="str">
        <f t="shared" ca="1" si="12"/>
        <v>T</v>
      </c>
      <c r="OE19" s="6" t="str">
        <f t="shared" ca="1" si="12"/>
        <v>F</v>
      </c>
      <c r="OF19" s="6" t="str">
        <f t="shared" ca="1" si="12"/>
        <v>S</v>
      </c>
      <c r="OG19" s="6" t="str">
        <f t="shared" ca="1" si="12"/>
        <v>S</v>
      </c>
      <c r="OH19" s="6" t="str">
        <f t="shared" ca="1" si="12"/>
        <v>M</v>
      </c>
      <c r="OI19" s="6" t="str">
        <f t="shared" ca="1" si="12"/>
        <v>T</v>
      </c>
      <c r="OJ19" s="6" t="str">
        <f t="shared" ca="1" si="12"/>
        <v>W</v>
      </c>
      <c r="OK19" s="6" t="str">
        <f t="shared" ca="1" si="12"/>
        <v>T</v>
      </c>
      <c r="OL19" s="6" t="str">
        <f t="shared" ca="1" si="12"/>
        <v>F</v>
      </c>
      <c r="OM19" s="6" t="str">
        <f t="shared" ca="1" si="12"/>
        <v>S</v>
      </c>
      <c r="ON19" s="6" t="str">
        <f t="shared" ca="1" si="12"/>
        <v>S</v>
      </c>
      <c r="OO19" s="6" t="str">
        <f t="shared" ca="1" si="12"/>
        <v>M</v>
      </c>
      <c r="OP19" s="6" t="str">
        <f t="shared" ca="1" si="12"/>
        <v>T</v>
      </c>
      <c r="OQ19" s="6" t="str">
        <f t="shared" ca="1" si="12"/>
        <v>W</v>
      </c>
      <c r="OR19" s="6" t="str">
        <f t="shared" ref="OR19:PF19" ca="1" si="13">LEFT(TEXT(OR17,"ddd"),1)</f>
        <v>T</v>
      </c>
      <c r="OS19" s="6" t="str">
        <f t="shared" ca="1" si="13"/>
        <v>F</v>
      </c>
      <c r="OT19" s="6" t="str">
        <f t="shared" ca="1" si="13"/>
        <v>S</v>
      </c>
      <c r="OU19" s="6" t="str">
        <f t="shared" ca="1" si="13"/>
        <v>S</v>
      </c>
      <c r="OV19" s="6" t="str">
        <f t="shared" ca="1" si="13"/>
        <v>M</v>
      </c>
      <c r="OW19" s="6" t="str">
        <f t="shared" ca="1" si="13"/>
        <v>T</v>
      </c>
      <c r="OX19" s="6" t="str">
        <f t="shared" ca="1" si="13"/>
        <v>W</v>
      </c>
      <c r="OY19" s="6" t="str">
        <f t="shared" ca="1" si="13"/>
        <v>T</v>
      </c>
      <c r="OZ19" s="6" t="str">
        <f t="shared" ca="1" si="13"/>
        <v>F</v>
      </c>
      <c r="PA19" s="6" t="str">
        <f t="shared" ca="1" si="13"/>
        <v>S</v>
      </c>
      <c r="PB19" s="6" t="str">
        <f t="shared" ca="1" si="13"/>
        <v>S</v>
      </c>
      <c r="PC19" s="6" t="str">
        <f t="shared" ca="1" si="13"/>
        <v>M</v>
      </c>
      <c r="PD19" s="6" t="str">
        <f t="shared" ca="1" si="13"/>
        <v>T</v>
      </c>
      <c r="PE19" s="6" t="str">
        <f t="shared" ca="1" si="13"/>
        <v>W</v>
      </c>
      <c r="PF19" s="6" t="str">
        <f t="shared" ca="1" si="13"/>
        <v>T</v>
      </c>
    </row>
    <row r="20" spans="2:422" x14ac:dyDescent="0.35">
      <c r="B20" s="10">
        <v>1</v>
      </c>
      <c r="C20" t="s">
        <v>90</v>
      </c>
      <c r="E20" s="10" t="s">
        <v>19</v>
      </c>
      <c r="F20" s="10"/>
      <c r="G20" s="11"/>
      <c r="H20" s="10"/>
      <c r="I20" s="12"/>
      <c r="J20" s="11">
        <f ca="1">TODAY()</f>
        <v>45029</v>
      </c>
      <c r="K20" s="11"/>
      <c r="L20" s="10"/>
      <c r="M20" s="10"/>
      <c r="N20" s="10"/>
      <c r="O20" s="10">
        <v>2</v>
      </c>
      <c r="P20" s="10" cm="1">
        <f t="array" ref="P20">IF(AND(TaskTable3[[#This Row],[Percent
Complete]]&lt;&gt;""),Planned_Workdays_row-Planned_Workdays_row*TaskTable3[[#This Row],[Percent
Complete]],Planned_Workdays_row)</f>
        <v>2</v>
      </c>
      <c r="Q20" s="13" cm="1">
        <f t="array" aca="1" ref="Q20" ca="1">IFERROR(IF(IndStartDate&lt;&gt;"",IndStartDate,IF(IndEndDate&lt;&gt;"",plan_start_calculation,IF(DIDrow&lt;&gt;"",IF(OR(DTypeRow="FS",DTypeRow=""),fs_calculation,IF(DTypeRow="SS",ss_calculation,plan_start_calculation)),""))),"")</f>
        <v>45029</v>
      </c>
      <c r="R20" s="13" cm="1">
        <f t="array" aca="1" ref="R20" ca="1">IFERROR(IF(IndStartDate&lt;&gt;"",plan_end_calculation,IF(IndEndDate&lt;&gt;"", IndEndDate,IF(DIDrow&lt;&gt;"",
                                                                                                        IF(DTypeRow="SF",sf_calculation,
                                                                                                        IF(DTypeRow="FF",ff_calculation,
                                                                                                        plan_end_calculation)),""))),"")</f>
        <v>45030</v>
      </c>
      <c r="S20" s="11"/>
      <c r="T20" s="11"/>
      <c r="U20" s="14" t="str">
        <f>IF(AND(TaskTable3[[#This Row],[Actual
Start]]&lt;&gt;"",TaskTable3[[#This Row],[Actual
End]]&lt;&gt;""),NETWORKDAYS(TaskTable3[[#This Row],[Actual
Start]],TaskTable3[[#This Row],[Actual
End]],Holidaysdd),"")</f>
        <v/>
      </c>
    </row>
  </sheetData>
  <conditionalFormatting sqref="W19:PF1934">
    <cfRule type="expression" dxfId="17" priority="28">
      <formula>AND(W$17=TODAY(),$B19&lt;&gt;"")</formula>
    </cfRule>
  </conditionalFormatting>
  <conditionalFormatting sqref="W17:PF17">
    <cfRule type="expression" dxfId="16" priority="27">
      <formula>NETWORKDAYS(W17,W17,Holidaysdd)=0</formula>
    </cfRule>
  </conditionalFormatting>
  <conditionalFormatting sqref="W17:PF17">
    <cfRule type="expression" dxfId="15" priority="26">
      <formula>W$17=TODAY()</formula>
    </cfRule>
  </conditionalFormatting>
  <conditionalFormatting sqref="K20">
    <cfRule type="expression" dxfId="14" priority="25">
      <formula>IndStartDate&lt;&gt;""</formula>
    </cfRule>
  </conditionalFormatting>
  <conditionalFormatting sqref="M20">
    <cfRule type="expression" dxfId="13" priority="21">
      <formula>DIDrow=""</formula>
    </cfRule>
    <cfRule type="expression" dxfId="12" priority="23">
      <formula>DIDrow&lt;&gt;""</formula>
    </cfRule>
  </conditionalFormatting>
  <conditionalFormatting sqref="L20:M20">
    <cfRule type="expression" dxfId="11" priority="24">
      <formula>OR(IndStartDate&lt;&gt;"",IndEndDate&lt;&gt;"")</formula>
    </cfRule>
  </conditionalFormatting>
  <conditionalFormatting sqref="H20">
    <cfRule type="expression" dxfId="10" priority="17">
      <formula>$H20="Completed"</formula>
    </cfRule>
    <cfRule type="expression" dxfId="9" priority="18">
      <formula>$H20="Blocked"</formula>
    </cfRule>
    <cfRule type="expression" dxfId="8" priority="19">
      <formula>$H20="In Progress - At Risk"</formula>
    </cfRule>
    <cfRule type="expression" dxfId="7" priority="20">
      <formula>$H20="In Progress - On Track"</formula>
    </cfRule>
  </conditionalFormatting>
  <conditionalFormatting sqref="G20">
    <cfRule type="expression" dxfId="6" priority="16">
      <formula>AND($R20&gt;$G20,$R20&lt;&gt;"",$G20&lt;&gt;"")</formula>
    </cfRule>
  </conditionalFormatting>
  <conditionalFormatting sqref="W20:PF1934">
    <cfRule type="expression" dxfId="5" priority="11">
      <formula>AND(StatusRow="In Progress - On Track", date &gt;= PStartrow, percent_calculation)</formula>
    </cfRule>
    <cfRule type="expression" dxfId="4" priority="12">
      <formula>AND(StatusRow="In Progress - At Risk", date &gt;= PStartrow, percent_calculation)</formula>
    </cfRule>
    <cfRule type="expression" dxfId="3" priority="13">
      <formula>AND(StatusRow="Blocked", date &gt;= PStartrow, percent_calculation)</formula>
    </cfRule>
    <cfRule type="expression" dxfId="2" priority="14">
      <formula>AND(StatusRow="Completed", date &gt;= PStartrow, percent_calculation)</formula>
    </cfRule>
    <cfRule type="expression" dxfId="1" priority="15">
      <formula>item_in_plan</formula>
    </cfRule>
    <cfRule type="expression" dxfId="0" priority="22">
      <formula>AND(date&gt;=AStartDate,date&lt;=AEndDate)</formula>
    </cfRule>
  </conditionalFormatting>
  <conditionalFormatting sqref="I20">
    <cfRule type="dataBar" priority="10">
      <dataBar>
        <cfvo type="num" val="0"/>
        <cfvo type="num" val="1"/>
        <color rgb="FF92D050"/>
      </dataBar>
      <extLst>
        <ext xmlns:x14="http://schemas.microsoft.com/office/spreadsheetml/2009/9/main" uri="{B025F937-C7B1-47D3-B67F-A62EFF666E3E}">
          <x14:id>{45D5347A-844C-4E97-8F63-765FA496780D}</x14:id>
        </ext>
      </extLst>
    </cfRule>
  </conditionalFormatting>
  <dataValidations count="6">
    <dataValidation type="list" allowBlank="1" showInputMessage="1" showErrorMessage="1" sqref="M20" xr:uid="{AC594D4C-ABCA-4783-A303-A0630B4F1EC7}">
      <formula1>"FS, SS, SF, FF"</formula1>
    </dataValidation>
    <dataValidation type="list" allowBlank="1" showInputMessage="1" showErrorMessage="1" sqref="H20" xr:uid="{820B4413-ABCD-425E-8852-9BCADEA0F182}">
      <formula1>Statusdd</formula1>
    </dataValidation>
    <dataValidation type="list" allowBlank="1" showInputMessage="1" showErrorMessage="1" sqref="F20" xr:uid="{F9867A36-6949-40D1-A42B-BAE22D221886}">
      <formula1>Assigneedd</formula1>
    </dataValidation>
    <dataValidation type="list" allowBlank="1" showInputMessage="1" showErrorMessage="1" sqref="E20" xr:uid="{69454A29-79D1-4BA0-AA40-2992D3243A5F}">
      <formula1>TaskGroupdd</formula1>
    </dataValidation>
    <dataValidation type="custom" allowBlank="1" showInputMessage="1" showErrorMessage="1" sqref="B20" xr:uid="{0278F38A-C5EE-46EE-A026-46CF2B7F0635}">
      <formula1>COUNTIF(IDdd,B20)&lt;2</formula1>
    </dataValidation>
    <dataValidation allowBlank="1" showInputMessage="1" showErrorMessage="1" promptTitle="Dropdown Selection Information" prompt="1st letter - other task_x000a_2nd letter - this task_x000a__x000a_Available Dependency Connection Types:_x000a__x000a_FS = Finish-to-Start (Forward)_x000a_SS = Start-to-Start (Forward) _x000a_SF = Start-to-Finish (Backward) _x000a_FF = Finish-to-Finish (Backward)" sqref="M19" xr:uid="{BB381886-B877-404B-A3EF-218BCB3A2F84}"/>
  </dataValidations>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5D5347A-844C-4E97-8F63-765FA496780D}">
            <x14:dataBar minLength="0" maxLength="100" gradient="0">
              <x14:cfvo type="num">
                <xm:f>0</xm:f>
              </x14:cfvo>
              <x14:cfvo type="num">
                <xm:f>1</xm:f>
              </x14:cfvo>
              <x14:negativeFillColor rgb="FFFF0000"/>
              <x14:axisColor rgb="FF000000"/>
            </x14:dataBar>
          </x14:cfRule>
          <xm:sqref>I20</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6764-B8ED-423D-8EF6-9B5FA86AC541}">
  <sheetPr>
    <tabColor theme="7" tint="0.59999389629810485"/>
  </sheetPr>
  <dimension ref="A3:F39"/>
  <sheetViews>
    <sheetView workbookViewId="0">
      <selection activeCell="A4" sqref="A4"/>
    </sheetView>
  </sheetViews>
  <sheetFormatPr defaultRowHeight="14.5" x14ac:dyDescent="0.35"/>
  <cols>
    <col min="1" max="1" width="61.54296875" bestFit="1" customWidth="1"/>
    <col min="2" max="2" width="6" bestFit="1" customWidth="1"/>
    <col min="3" max="4" width="10.453125" bestFit="1" customWidth="1"/>
    <col min="5" max="5" width="11.1796875" bestFit="1" customWidth="1"/>
    <col min="6" max="6" width="8.54296875" bestFit="1" customWidth="1"/>
  </cols>
  <sheetData>
    <row r="3" spans="1:6" x14ac:dyDescent="0.35">
      <c r="A3" s="24" t="s">
        <v>84</v>
      </c>
      <c r="B3" s="10" t="s">
        <v>79</v>
      </c>
      <c r="C3" s="10" t="s">
        <v>80</v>
      </c>
      <c r="D3" s="10" t="s">
        <v>81</v>
      </c>
      <c r="E3" s="10" t="s">
        <v>82</v>
      </c>
      <c r="F3" s="10" t="s">
        <v>83</v>
      </c>
    </row>
    <row r="4" spans="1:6" x14ac:dyDescent="0.35">
      <c r="A4" s="22" t="s">
        <v>26</v>
      </c>
      <c r="B4" s="21">
        <v>4</v>
      </c>
      <c r="C4" s="11">
        <v>44978</v>
      </c>
      <c r="D4" s="11">
        <v>45004</v>
      </c>
      <c r="E4" s="12">
        <v>0.75</v>
      </c>
      <c r="F4" s="21">
        <v>7</v>
      </c>
    </row>
    <row r="5" spans="1:6" x14ac:dyDescent="0.35">
      <c r="A5" s="23" t="s">
        <v>63</v>
      </c>
      <c r="B5" s="21">
        <v>1</v>
      </c>
      <c r="C5" s="11">
        <v>44978</v>
      </c>
      <c r="D5" s="11">
        <v>44984</v>
      </c>
      <c r="E5" s="12">
        <v>1</v>
      </c>
      <c r="F5" s="21">
        <v>0</v>
      </c>
    </row>
    <row r="6" spans="1:6" x14ac:dyDescent="0.35">
      <c r="A6" s="23" t="s">
        <v>62</v>
      </c>
      <c r="B6" s="21">
        <v>1</v>
      </c>
      <c r="C6" s="11">
        <v>44986</v>
      </c>
      <c r="D6" s="11">
        <v>44998</v>
      </c>
      <c r="E6" s="12">
        <v>0.5</v>
      </c>
      <c r="F6" s="21">
        <v>2</v>
      </c>
    </row>
    <row r="7" spans="1:6" x14ac:dyDescent="0.35">
      <c r="A7" s="23" t="s">
        <v>60</v>
      </c>
      <c r="B7" s="21">
        <v>1</v>
      </c>
      <c r="C7" s="11">
        <v>44999</v>
      </c>
      <c r="D7" s="11">
        <v>45001</v>
      </c>
      <c r="E7" s="12"/>
      <c r="F7" s="21">
        <v>3</v>
      </c>
    </row>
    <row r="8" spans="1:6" x14ac:dyDescent="0.35">
      <c r="A8" s="23" t="s">
        <v>58</v>
      </c>
      <c r="B8" s="21">
        <v>1</v>
      </c>
      <c r="C8" s="11">
        <v>45002</v>
      </c>
      <c r="D8" s="11">
        <v>45004</v>
      </c>
      <c r="E8" s="12"/>
      <c r="F8" s="21">
        <v>2</v>
      </c>
    </row>
    <row r="9" spans="1:6" x14ac:dyDescent="0.35">
      <c r="A9" s="22" t="s">
        <v>25</v>
      </c>
      <c r="B9" s="21">
        <v>3</v>
      </c>
      <c r="C9" s="11">
        <v>45004</v>
      </c>
      <c r="D9" s="11">
        <v>45015</v>
      </c>
      <c r="E9" s="12">
        <v>0.65</v>
      </c>
      <c r="F9" s="21">
        <v>6.1</v>
      </c>
    </row>
    <row r="10" spans="1:6" x14ac:dyDescent="0.35">
      <c r="A10" s="23" t="s">
        <v>53</v>
      </c>
      <c r="B10" s="21">
        <v>1</v>
      </c>
      <c r="C10" s="11">
        <v>45004</v>
      </c>
      <c r="D10" s="11">
        <v>45005</v>
      </c>
      <c r="E10" s="12">
        <v>1</v>
      </c>
      <c r="F10" s="21">
        <v>0</v>
      </c>
    </row>
    <row r="11" spans="1:6" x14ac:dyDescent="0.35">
      <c r="A11" s="23" t="s">
        <v>56</v>
      </c>
      <c r="B11" s="21">
        <v>1</v>
      </c>
      <c r="C11" s="11">
        <v>45007</v>
      </c>
      <c r="D11" s="11">
        <v>45009</v>
      </c>
      <c r="E11" s="12">
        <v>0.3</v>
      </c>
      <c r="F11" s="21">
        <v>2.1</v>
      </c>
    </row>
    <row r="12" spans="1:6" x14ac:dyDescent="0.35">
      <c r="A12" s="23" t="s">
        <v>57</v>
      </c>
      <c r="B12" s="21">
        <v>1</v>
      </c>
      <c r="C12" s="11">
        <v>45012</v>
      </c>
      <c r="D12" s="11">
        <v>45015</v>
      </c>
      <c r="E12" s="12"/>
      <c r="F12" s="21">
        <v>4</v>
      </c>
    </row>
    <row r="13" spans="1:6" x14ac:dyDescent="0.35">
      <c r="A13" s="22" t="s">
        <v>22</v>
      </c>
      <c r="B13" s="21">
        <v>1</v>
      </c>
      <c r="C13" s="11">
        <v>45173</v>
      </c>
      <c r="D13" s="11">
        <v>45177</v>
      </c>
      <c r="E13" s="12"/>
      <c r="F13" s="21">
        <v>5</v>
      </c>
    </row>
    <row r="14" spans="1:6" x14ac:dyDescent="0.35">
      <c r="A14" s="23" t="s">
        <v>307</v>
      </c>
      <c r="B14" s="21">
        <v>1</v>
      </c>
      <c r="C14" s="11">
        <v>45173</v>
      </c>
      <c r="D14" s="11">
        <v>45177</v>
      </c>
      <c r="E14" s="12"/>
      <c r="F14" s="21">
        <v>5</v>
      </c>
    </row>
    <row r="15" spans="1:6" x14ac:dyDescent="0.35">
      <c r="A15" s="22" t="s">
        <v>23</v>
      </c>
      <c r="B15" s="21">
        <v>19</v>
      </c>
      <c r="C15" s="11">
        <v>45187</v>
      </c>
      <c r="D15" s="11">
        <v>45404</v>
      </c>
      <c r="E15" s="12"/>
      <c r="F15" s="21">
        <v>95</v>
      </c>
    </row>
    <row r="16" spans="1:6" x14ac:dyDescent="0.35">
      <c r="A16" s="23" t="s">
        <v>308</v>
      </c>
      <c r="B16" s="21">
        <v>1</v>
      </c>
      <c r="C16" s="11">
        <v>45187</v>
      </c>
      <c r="D16" s="11">
        <v>45191</v>
      </c>
      <c r="E16" s="12"/>
      <c r="F16" s="21">
        <v>5</v>
      </c>
    </row>
    <row r="17" spans="1:6" x14ac:dyDescent="0.35">
      <c r="A17" s="23" t="s">
        <v>309</v>
      </c>
      <c r="B17" s="21">
        <v>1</v>
      </c>
      <c r="C17" s="11">
        <v>45194</v>
      </c>
      <c r="D17" s="11">
        <v>45198</v>
      </c>
      <c r="E17" s="12"/>
      <c r="F17" s="21">
        <v>5</v>
      </c>
    </row>
    <row r="18" spans="1:6" x14ac:dyDescent="0.35">
      <c r="A18" s="23" t="s">
        <v>310</v>
      </c>
      <c r="B18" s="21">
        <v>1</v>
      </c>
      <c r="C18" s="11">
        <v>45201</v>
      </c>
      <c r="D18" s="11">
        <v>45205</v>
      </c>
      <c r="E18" s="12"/>
      <c r="F18" s="21">
        <v>5</v>
      </c>
    </row>
    <row r="19" spans="1:6" x14ac:dyDescent="0.35">
      <c r="A19" s="23" t="s">
        <v>311</v>
      </c>
      <c r="B19" s="21">
        <v>1</v>
      </c>
      <c r="C19" s="11">
        <v>45215</v>
      </c>
      <c r="D19" s="11">
        <v>45219</v>
      </c>
      <c r="E19" s="12"/>
      <c r="F19" s="21">
        <v>5</v>
      </c>
    </row>
    <row r="20" spans="1:6" x14ac:dyDescent="0.35">
      <c r="A20" s="23" t="s">
        <v>312</v>
      </c>
      <c r="B20" s="21">
        <v>1</v>
      </c>
      <c r="C20" s="11">
        <v>45222</v>
      </c>
      <c r="D20" s="11">
        <v>45226</v>
      </c>
      <c r="E20" s="12"/>
      <c r="F20" s="21">
        <v>5</v>
      </c>
    </row>
    <row r="21" spans="1:6" x14ac:dyDescent="0.35">
      <c r="A21" s="23" t="s">
        <v>313</v>
      </c>
      <c r="B21" s="21">
        <v>1</v>
      </c>
      <c r="C21" s="11">
        <v>45229</v>
      </c>
      <c r="D21" s="11">
        <v>45233</v>
      </c>
      <c r="E21" s="12"/>
      <c r="F21" s="21">
        <v>5</v>
      </c>
    </row>
    <row r="22" spans="1:6" x14ac:dyDescent="0.35">
      <c r="A22" s="23" t="s">
        <v>314</v>
      </c>
      <c r="B22" s="21">
        <v>1</v>
      </c>
      <c r="C22" s="11">
        <v>45236</v>
      </c>
      <c r="D22" s="11">
        <v>45240</v>
      </c>
      <c r="E22" s="12"/>
      <c r="F22" s="21">
        <v>5</v>
      </c>
    </row>
    <row r="23" spans="1:6" x14ac:dyDescent="0.35">
      <c r="A23" s="23" t="s">
        <v>315</v>
      </c>
      <c r="B23" s="21">
        <v>1</v>
      </c>
      <c r="C23" s="11">
        <v>45243</v>
      </c>
      <c r="D23" s="11">
        <v>45247</v>
      </c>
      <c r="E23" s="12"/>
      <c r="F23" s="21">
        <v>5</v>
      </c>
    </row>
    <row r="24" spans="1:6" x14ac:dyDescent="0.35">
      <c r="A24" s="23" t="s">
        <v>316</v>
      </c>
      <c r="B24" s="21">
        <v>1</v>
      </c>
      <c r="C24" s="11">
        <v>45250</v>
      </c>
      <c r="D24" s="11">
        <v>45258</v>
      </c>
      <c r="E24" s="12"/>
      <c r="F24" s="21">
        <v>5</v>
      </c>
    </row>
    <row r="25" spans="1:6" x14ac:dyDescent="0.35">
      <c r="A25" s="23" t="s">
        <v>317</v>
      </c>
      <c r="B25" s="21">
        <v>1</v>
      </c>
      <c r="C25" s="11">
        <v>45299</v>
      </c>
      <c r="D25" s="11">
        <v>45303</v>
      </c>
      <c r="E25" s="12"/>
      <c r="F25" s="21">
        <v>5</v>
      </c>
    </row>
    <row r="26" spans="1:6" x14ac:dyDescent="0.35">
      <c r="A26" s="23" t="s">
        <v>318</v>
      </c>
      <c r="B26" s="21">
        <v>1</v>
      </c>
      <c r="C26" s="11">
        <v>45307</v>
      </c>
      <c r="D26" s="11">
        <v>45313</v>
      </c>
      <c r="E26" s="12"/>
      <c r="F26" s="21">
        <v>5</v>
      </c>
    </row>
    <row r="27" spans="1:6" x14ac:dyDescent="0.35">
      <c r="A27" s="23" t="s">
        <v>319</v>
      </c>
      <c r="B27" s="21">
        <v>1</v>
      </c>
      <c r="C27" s="11">
        <v>45313</v>
      </c>
      <c r="D27" s="11">
        <v>45317</v>
      </c>
      <c r="E27" s="12"/>
      <c r="F27" s="21">
        <v>5</v>
      </c>
    </row>
    <row r="28" spans="1:6" x14ac:dyDescent="0.35">
      <c r="A28" s="23" t="s">
        <v>320</v>
      </c>
      <c r="B28" s="21">
        <v>1</v>
      </c>
      <c r="C28" s="11">
        <v>45320</v>
      </c>
      <c r="D28" s="11">
        <v>45324</v>
      </c>
      <c r="E28" s="12"/>
      <c r="F28" s="21">
        <v>5</v>
      </c>
    </row>
    <row r="29" spans="1:6" x14ac:dyDescent="0.35">
      <c r="A29" s="23" t="s">
        <v>321</v>
      </c>
      <c r="B29" s="21">
        <v>1</v>
      </c>
      <c r="C29" s="11">
        <v>45327</v>
      </c>
      <c r="D29" s="11">
        <v>45331</v>
      </c>
      <c r="E29" s="12"/>
      <c r="F29" s="21">
        <v>5</v>
      </c>
    </row>
    <row r="30" spans="1:6" x14ac:dyDescent="0.35">
      <c r="A30" s="23" t="s">
        <v>322</v>
      </c>
      <c r="B30" s="21">
        <v>1</v>
      </c>
      <c r="C30" s="11">
        <v>45342</v>
      </c>
      <c r="D30" s="11">
        <v>45348</v>
      </c>
      <c r="E30" s="12"/>
      <c r="F30" s="21">
        <v>5</v>
      </c>
    </row>
    <row r="31" spans="1:6" x14ac:dyDescent="0.35">
      <c r="A31" s="23" t="s">
        <v>323</v>
      </c>
      <c r="B31" s="21">
        <v>1</v>
      </c>
      <c r="C31" s="11">
        <v>45363</v>
      </c>
      <c r="D31" s="11">
        <v>45369</v>
      </c>
      <c r="E31" s="12"/>
      <c r="F31" s="21">
        <v>5</v>
      </c>
    </row>
    <row r="32" spans="1:6" x14ac:dyDescent="0.35">
      <c r="A32" s="23" t="s">
        <v>324</v>
      </c>
      <c r="B32" s="21">
        <v>1</v>
      </c>
      <c r="C32" s="11">
        <v>45370</v>
      </c>
      <c r="D32" s="11">
        <v>45376</v>
      </c>
      <c r="E32" s="12"/>
      <c r="F32" s="21">
        <v>5</v>
      </c>
    </row>
    <row r="33" spans="1:6" x14ac:dyDescent="0.35">
      <c r="A33" s="23" t="s">
        <v>327</v>
      </c>
      <c r="B33" s="21">
        <v>1</v>
      </c>
      <c r="C33" s="11">
        <v>45391</v>
      </c>
      <c r="D33" s="11">
        <v>45397</v>
      </c>
      <c r="E33" s="12"/>
      <c r="F33" s="21">
        <v>5</v>
      </c>
    </row>
    <row r="34" spans="1:6" x14ac:dyDescent="0.35">
      <c r="A34" s="23" t="s">
        <v>328</v>
      </c>
      <c r="B34" s="21">
        <v>1</v>
      </c>
      <c r="C34" s="11">
        <v>45398</v>
      </c>
      <c r="D34" s="11">
        <v>45404</v>
      </c>
      <c r="E34" s="12"/>
      <c r="F34" s="21">
        <v>5</v>
      </c>
    </row>
    <row r="35" spans="1:6" x14ac:dyDescent="0.35">
      <c r="A35" s="22" t="s">
        <v>24</v>
      </c>
      <c r="B35" s="21">
        <v>3</v>
      </c>
      <c r="C35" s="11">
        <v>45377</v>
      </c>
      <c r="D35" s="11">
        <v>45408</v>
      </c>
      <c r="E35" s="12"/>
      <c r="F35" s="21">
        <v>14</v>
      </c>
    </row>
    <row r="36" spans="1:6" x14ac:dyDescent="0.35">
      <c r="A36" s="23" t="s">
        <v>325</v>
      </c>
      <c r="B36" s="21">
        <v>1</v>
      </c>
      <c r="C36" s="11">
        <v>45377</v>
      </c>
      <c r="D36" s="11">
        <v>45383</v>
      </c>
      <c r="E36" s="12"/>
      <c r="F36" s="21">
        <v>5</v>
      </c>
    </row>
    <row r="37" spans="1:6" x14ac:dyDescent="0.35">
      <c r="A37" s="23" t="s">
        <v>326</v>
      </c>
      <c r="B37" s="21">
        <v>1</v>
      </c>
      <c r="C37" s="11">
        <v>45384</v>
      </c>
      <c r="D37" s="11">
        <v>45390</v>
      </c>
      <c r="E37" s="12"/>
      <c r="F37" s="21">
        <v>5</v>
      </c>
    </row>
    <row r="38" spans="1:6" x14ac:dyDescent="0.35">
      <c r="A38" s="23" t="s">
        <v>329</v>
      </c>
      <c r="B38" s="21">
        <v>1</v>
      </c>
      <c r="C38" s="11">
        <v>45405</v>
      </c>
      <c r="D38" s="11">
        <v>45408</v>
      </c>
      <c r="E38" s="12"/>
      <c r="F38" s="21">
        <v>4</v>
      </c>
    </row>
    <row r="39" spans="1:6" x14ac:dyDescent="0.35">
      <c r="A39" s="22" t="s">
        <v>78</v>
      </c>
      <c r="B39" s="21">
        <v>30</v>
      </c>
      <c r="C39" s="11">
        <v>44978</v>
      </c>
      <c r="D39" s="11">
        <v>45408</v>
      </c>
      <c r="E39" s="12">
        <v>0.7</v>
      </c>
      <c r="F39" s="21">
        <v>127.1</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16BF5-8461-43DC-9ADF-B2489FE6274F}">
  <dimension ref="B2:J44"/>
  <sheetViews>
    <sheetView workbookViewId="0">
      <selection activeCell="H6" sqref="H6"/>
    </sheetView>
  </sheetViews>
  <sheetFormatPr defaultRowHeight="14.5" x14ac:dyDescent="0.35"/>
  <cols>
    <col min="2" max="2" width="9.08984375" bestFit="1" customWidth="1"/>
    <col min="4" max="4" width="19.1796875" bestFit="1" customWidth="1"/>
    <col min="6" max="6" width="10.90625" bestFit="1" customWidth="1"/>
    <col min="8" max="8" width="16.90625" bestFit="1" customWidth="1"/>
    <col min="10" max="10" width="10.453125" customWidth="1"/>
  </cols>
  <sheetData>
    <row r="2" spans="2:10" x14ac:dyDescent="0.35">
      <c r="B2" t="s">
        <v>11</v>
      </c>
      <c r="D2" t="s">
        <v>8</v>
      </c>
      <c r="F2" t="s">
        <v>9</v>
      </c>
      <c r="H2" t="s">
        <v>10</v>
      </c>
      <c r="J2" t="s">
        <v>12</v>
      </c>
    </row>
    <row r="3" spans="2:10" x14ac:dyDescent="0.35">
      <c r="B3">
        <f>MAX(IDcol)+1</f>
        <v>31</v>
      </c>
      <c r="D3" t="s">
        <v>13</v>
      </c>
      <c r="F3" t="s">
        <v>18</v>
      </c>
      <c r="H3" t="s">
        <v>19</v>
      </c>
      <c r="J3" s="2">
        <v>44990</v>
      </c>
    </row>
    <row r="4" spans="2:10" x14ac:dyDescent="0.35">
      <c r="D4" t="s">
        <v>14</v>
      </c>
      <c r="H4" t="s">
        <v>20</v>
      </c>
      <c r="J4" s="2">
        <v>44991</v>
      </c>
    </row>
    <row r="5" spans="2:10" x14ac:dyDescent="0.35">
      <c r="D5" t="s">
        <v>15</v>
      </c>
      <c r="H5" t="s">
        <v>21</v>
      </c>
      <c r="J5" s="2">
        <v>44992</v>
      </c>
    </row>
    <row r="6" spans="2:10" x14ac:dyDescent="0.35">
      <c r="D6" t="s">
        <v>16</v>
      </c>
      <c r="H6" t="s">
        <v>389</v>
      </c>
      <c r="J6" s="2">
        <v>44993</v>
      </c>
    </row>
    <row r="7" spans="2:10" x14ac:dyDescent="0.35">
      <c r="D7" t="s">
        <v>17</v>
      </c>
      <c r="H7" t="s">
        <v>351</v>
      </c>
      <c r="J7" s="2">
        <v>44994</v>
      </c>
    </row>
    <row r="8" spans="2:10" x14ac:dyDescent="0.35">
      <c r="H8" t="s">
        <v>22</v>
      </c>
      <c r="J8" s="2">
        <v>44995</v>
      </c>
    </row>
    <row r="9" spans="2:10" x14ac:dyDescent="0.35">
      <c r="H9" t="s">
        <v>23</v>
      </c>
      <c r="J9" s="2">
        <v>44996</v>
      </c>
    </row>
    <row r="10" spans="2:10" x14ac:dyDescent="0.35">
      <c r="H10" t="s">
        <v>24</v>
      </c>
      <c r="J10" s="2">
        <v>44997</v>
      </c>
    </row>
    <row r="11" spans="2:10" x14ac:dyDescent="0.35">
      <c r="H11" t="s">
        <v>25</v>
      </c>
      <c r="J11" s="2">
        <v>45075</v>
      </c>
    </row>
    <row r="12" spans="2:10" x14ac:dyDescent="0.35">
      <c r="H12" t="s">
        <v>26</v>
      </c>
      <c r="J12" s="2">
        <v>45096</v>
      </c>
    </row>
    <row r="13" spans="2:10" x14ac:dyDescent="0.35">
      <c r="J13" s="2">
        <v>45111</v>
      </c>
    </row>
    <row r="14" spans="2:10" x14ac:dyDescent="0.35">
      <c r="J14" s="2">
        <v>45131</v>
      </c>
    </row>
    <row r="15" spans="2:10" x14ac:dyDescent="0.35">
      <c r="J15" s="2">
        <v>45173</v>
      </c>
    </row>
    <row r="16" spans="2:10" x14ac:dyDescent="0.35">
      <c r="J16" s="2">
        <v>45207</v>
      </c>
    </row>
    <row r="17" spans="10:10" x14ac:dyDescent="0.35">
      <c r="J17" s="2">
        <v>45208</v>
      </c>
    </row>
    <row r="18" spans="10:10" x14ac:dyDescent="0.35">
      <c r="J18" s="2">
        <v>45209</v>
      </c>
    </row>
    <row r="19" spans="10:10" x14ac:dyDescent="0.35">
      <c r="J19" s="2">
        <v>45210</v>
      </c>
    </row>
    <row r="20" spans="10:10" x14ac:dyDescent="0.35">
      <c r="J20" s="2">
        <v>45211</v>
      </c>
    </row>
    <row r="21" spans="10:10" x14ac:dyDescent="0.35">
      <c r="J21" s="2">
        <v>45212</v>
      </c>
    </row>
    <row r="22" spans="10:10" x14ac:dyDescent="0.35">
      <c r="J22" s="2">
        <v>45213</v>
      </c>
    </row>
    <row r="23" spans="10:10" x14ac:dyDescent="0.35">
      <c r="J23" s="2">
        <v>45214</v>
      </c>
    </row>
    <row r="24" spans="10:10" x14ac:dyDescent="0.35">
      <c r="J24" s="2">
        <v>45253</v>
      </c>
    </row>
    <row r="25" spans="10:10" x14ac:dyDescent="0.35">
      <c r="J25" s="2">
        <v>45254</v>
      </c>
    </row>
    <row r="26" spans="10:10" x14ac:dyDescent="0.35">
      <c r="J26" s="2">
        <v>45255</v>
      </c>
    </row>
    <row r="27" spans="10:10" x14ac:dyDescent="0.35">
      <c r="J27" s="2">
        <v>45256</v>
      </c>
    </row>
    <row r="28" spans="10:10" x14ac:dyDescent="0.35">
      <c r="J28" s="2">
        <v>45284</v>
      </c>
    </row>
    <row r="29" spans="10:10" x14ac:dyDescent="0.35">
      <c r="J29" s="2">
        <v>45285</v>
      </c>
    </row>
    <row r="30" spans="10:10" x14ac:dyDescent="0.35">
      <c r="J30" s="2">
        <v>45292</v>
      </c>
    </row>
    <row r="31" spans="10:10" x14ac:dyDescent="0.35">
      <c r="J31" s="2">
        <v>45306</v>
      </c>
    </row>
    <row r="32" spans="10:10" x14ac:dyDescent="0.35">
      <c r="J32" s="2">
        <v>45341</v>
      </c>
    </row>
    <row r="33" spans="10:10" x14ac:dyDescent="0.35">
      <c r="J33" s="2">
        <v>45354</v>
      </c>
    </row>
    <row r="34" spans="10:10" x14ac:dyDescent="0.35">
      <c r="J34" s="2">
        <v>45355</v>
      </c>
    </row>
    <row r="35" spans="10:10" x14ac:dyDescent="0.35">
      <c r="J35" s="2">
        <v>45356</v>
      </c>
    </row>
    <row r="36" spans="10:10" x14ac:dyDescent="0.35">
      <c r="J36" s="2">
        <v>45357</v>
      </c>
    </row>
    <row r="37" spans="10:10" x14ac:dyDescent="0.35">
      <c r="J37" s="2">
        <v>45358</v>
      </c>
    </row>
    <row r="38" spans="10:10" x14ac:dyDescent="0.35">
      <c r="J38" s="2">
        <v>45359</v>
      </c>
    </row>
    <row r="39" spans="10:10" x14ac:dyDescent="0.35">
      <c r="J39" s="2">
        <v>45360</v>
      </c>
    </row>
    <row r="40" spans="10:10" x14ac:dyDescent="0.35">
      <c r="J40" s="2">
        <v>45361</v>
      </c>
    </row>
    <row r="41" spans="10:10" x14ac:dyDescent="0.35">
      <c r="J41" s="2">
        <v>45439</v>
      </c>
    </row>
    <row r="42" spans="10:10" x14ac:dyDescent="0.35">
      <c r="J42" s="2">
        <v>45462</v>
      </c>
    </row>
    <row r="43" spans="10:10" x14ac:dyDescent="0.35">
      <c r="J43" s="2">
        <v>45477</v>
      </c>
    </row>
    <row r="44" spans="10:10" x14ac:dyDescent="0.35">
      <c r="J44" s="2">
        <v>45497</v>
      </c>
    </row>
  </sheetData>
  <pageMargins left="0.7" right="0.7" top="0.75" bottom="0.75" header="0.3" footer="0.3"/>
  <tableParts count="5">
    <tablePart r:id="rId1"/>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5D333-88D9-44B3-ADA2-EECF371A679F}">
  <sheetPr>
    <tabColor theme="7" tint="0.39997558519241921"/>
  </sheetPr>
  <dimension ref="A1:L158"/>
  <sheetViews>
    <sheetView topLeftCell="A96" workbookViewId="0">
      <selection activeCell="A72" sqref="A72:L72"/>
    </sheetView>
  </sheetViews>
  <sheetFormatPr defaultRowHeight="14.5" outlineLevelRow="1" x14ac:dyDescent="0.35"/>
  <sheetData>
    <row r="1" spans="1:12" ht="18.5" x14ac:dyDescent="0.45">
      <c r="A1" s="75" t="s">
        <v>164</v>
      </c>
      <c r="B1" s="75"/>
      <c r="C1" s="75"/>
      <c r="D1" s="75"/>
      <c r="E1" s="75"/>
      <c r="F1" s="75"/>
      <c r="G1" s="75"/>
      <c r="H1" s="75"/>
      <c r="I1" s="75"/>
      <c r="J1" s="75"/>
      <c r="K1" s="75"/>
      <c r="L1" s="75"/>
    </row>
    <row r="2" spans="1:12" ht="56.5" customHeight="1" x14ac:dyDescent="0.35">
      <c r="A2" s="84" t="s">
        <v>165</v>
      </c>
      <c r="B2" s="84"/>
      <c r="C2" s="84"/>
      <c r="D2" s="84"/>
      <c r="E2" s="84"/>
      <c r="F2" s="84"/>
      <c r="G2" s="84"/>
      <c r="H2" s="84"/>
      <c r="I2" s="84"/>
      <c r="J2" s="84"/>
      <c r="K2" s="84"/>
      <c r="L2" s="84"/>
    </row>
    <row r="4" spans="1:12" ht="18.5" x14ac:dyDescent="0.45">
      <c r="A4" s="26" t="s">
        <v>166</v>
      </c>
    </row>
    <row r="5" spans="1:12" hidden="1" outlineLevel="1" x14ac:dyDescent="0.35">
      <c r="A5" s="84" t="s">
        <v>167</v>
      </c>
      <c r="B5" s="84"/>
      <c r="C5" s="84"/>
      <c r="D5" s="84"/>
      <c r="E5" s="84"/>
      <c r="F5" s="84"/>
      <c r="G5" s="84"/>
      <c r="H5" s="84"/>
      <c r="I5" s="84"/>
      <c r="J5" s="84"/>
      <c r="K5" s="84"/>
      <c r="L5" s="84"/>
    </row>
    <row r="6" spans="1:12" hidden="1" outlineLevel="1" x14ac:dyDescent="0.35"/>
    <row r="7" spans="1:12" hidden="1" outlineLevel="1" x14ac:dyDescent="0.35">
      <c r="A7" t="s">
        <v>168</v>
      </c>
    </row>
    <row r="8" spans="1:12" hidden="1" outlineLevel="1" x14ac:dyDescent="0.35"/>
    <row r="9" spans="1:12" hidden="1" outlineLevel="1" x14ac:dyDescent="0.35">
      <c r="A9" t="s">
        <v>169</v>
      </c>
    </row>
    <row r="10" spans="1:12" hidden="1" outlineLevel="1" x14ac:dyDescent="0.35"/>
    <row r="11" spans="1:12" hidden="1" outlineLevel="1" x14ac:dyDescent="0.35">
      <c r="A11" t="s">
        <v>170</v>
      </c>
    </row>
    <row r="12" spans="1:12" hidden="1" outlineLevel="1" x14ac:dyDescent="0.35"/>
    <row r="13" spans="1:12" hidden="1" outlineLevel="1" x14ac:dyDescent="0.35">
      <c r="A13" t="s">
        <v>171</v>
      </c>
    </row>
    <row r="14" spans="1:12" hidden="1" outlineLevel="1" x14ac:dyDescent="0.35"/>
    <row r="15" spans="1:12" hidden="1" outlineLevel="1" x14ac:dyDescent="0.35">
      <c r="A15" t="s">
        <v>172</v>
      </c>
    </row>
    <row r="16" spans="1:12" hidden="1" outlineLevel="1" x14ac:dyDescent="0.35"/>
    <row r="17" spans="1:12" hidden="1" outlineLevel="1" x14ac:dyDescent="0.35">
      <c r="A17" t="s">
        <v>138</v>
      </c>
    </row>
    <row r="18" spans="1:12" hidden="1" outlineLevel="1" x14ac:dyDescent="0.35"/>
    <row r="19" spans="1:12" hidden="1" outlineLevel="1" x14ac:dyDescent="0.35">
      <c r="A19" t="s">
        <v>139</v>
      </c>
    </row>
    <row r="20" spans="1:12" hidden="1" outlineLevel="1" x14ac:dyDescent="0.35"/>
    <row r="21" spans="1:12" hidden="1" outlineLevel="1" x14ac:dyDescent="0.35"/>
    <row r="22" spans="1:12" hidden="1" outlineLevel="1" x14ac:dyDescent="0.35">
      <c r="A22" t="s">
        <v>140</v>
      </c>
    </row>
    <row r="23" spans="1:12" hidden="1" outlineLevel="1" x14ac:dyDescent="0.35"/>
    <row r="24" spans="1:12" hidden="1" outlineLevel="1" x14ac:dyDescent="0.35"/>
    <row r="25" spans="1:12" hidden="1" outlineLevel="1" x14ac:dyDescent="0.35">
      <c r="A25" t="s">
        <v>141</v>
      </c>
    </row>
    <row r="26" spans="1:12" hidden="1" outlineLevel="1" x14ac:dyDescent="0.35"/>
    <row r="27" spans="1:12" hidden="1" outlineLevel="1" x14ac:dyDescent="0.35"/>
    <row r="28" spans="1:12" collapsed="1" x14ac:dyDescent="0.35">
      <c r="A28" s="27" t="s">
        <v>142</v>
      </c>
    </row>
    <row r="30" spans="1:12" ht="18.5" x14ac:dyDescent="0.45">
      <c r="A30" s="26" t="s">
        <v>173</v>
      </c>
    </row>
    <row r="31" spans="1:12" ht="112" hidden="1" customHeight="1" outlineLevel="1" x14ac:dyDescent="0.35">
      <c r="A31" s="90" t="s">
        <v>363</v>
      </c>
      <c r="B31" s="90"/>
      <c r="C31" s="90"/>
      <c r="D31" s="90"/>
      <c r="E31" s="90"/>
      <c r="F31" s="90"/>
      <c r="G31" s="90"/>
      <c r="H31" s="90"/>
      <c r="I31" s="90"/>
      <c r="J31" s="90"/>
      <c r="K31" s="90"/>
      <c r="L31" s="90"/>
    </row>
    <row r="32" spans="1:12" ht="42.5" hidden="1" customHeight="1" outlineLevel="1" x14ac:dyDescent="0.35">
      <c r="A32" s="84"/>
      <c r="B32" s="84"/>
      <c r="C32" s="84"/>
      <c r="D32" s="84"/>
      <c r="E32" s="84"/>
      <c r="F32" s="84"/>
      <c r="G32" s="84"/>
      <c r="H32" s="84"/>
      <c r="I32" s="84"/>
      <c r="J32" s="84"/>
      <c r="K32" s="84"/>
      <c r="L32" s="84"/>
    </row>
    <row r="33" spans="1:12" hidden="1" outlineLevel="1" x14ac:dyDescent="0.35"/>
    <row r="34" spans="1:12" collapsed="1" x14ac:dyDescent="0.35">
      <c r="A34" s="27" t="s">
        <v>142</v>
      </c>
    </row>
    <row r="36" spans="1:12" ht="18.5" x14ac:dyDescent="0.45">
      <c r="A36" s="26" t="s">
        <v>174</v>
      </c>
    </row>
    <row r="37" spans="1:12" ht="100" hidden="1" customHeight="1" outlineLevel="1" x14ac:dyDescent="0.35">
      <c r="A37" s="90" t="s">
        <v>367</v>
      </c>
      <c r="B37" s="90"/>
      <c r="C37" s="90"/>
      <c r="D37" s="90"/>
      <c r="E37" s="90"/>
      <c r="F37" s="90"/>
      <c r="G37" s="90"/>
      <c r="H37" s="90"/>
      <c r="I37" s="90"/>
      <c r="J37" s="90"/>
      <c r="K37" s="90"/>
      <c r="L37" s="90"/>
    </row>
    <row r="38" spans="1:12" ht="42.5" hidden="1" customHeight="1" outlineLevel="1" x14ac:dyDescent="0.35">
      <c r="A38" s="84"/>
      <c r="B38" s="84"/>
      <c r="C38" s="84"/>
      <c r="D38" s="84"/>
      <c r="E38" s="84"/>
      <c r="F38" s="84"/>
      <c r="G38" s="84"/>
      <c r="H38" s="84"/>
      <c r="I38" s="84"/>
      <c r="J38" s="84"/>
      <c r="K38" s="84"/>
      <c r="L38" s="84"/>
    </row>
    <row r="39" spans="1:12" hidden="1" outlineLevel="1" x14ac:dyDescent="0.35"/>
    <row r="40" spans="1:12" collapsed="1" x14ac:dyDescent="0.35">
      <c r="A40" s="27" t="s">
        <v>142</v>
      </c>
    </row>
    <row r="42" spans="1:12" ht="18.5" x14ac:dyDescent="0.45">
      <c r="A42" s="26" t="s">
        <v>175</v>
      </c>
    </row>
    <row r="43" spans="1:12" ht="76.5" hidden="1" customHeight="1" outlineLevel="1" x14ac:dyDescent="0.35">
      <c r="A43" s="90" t="s">
        <v>176</v>
      </c>
      <c r="B43" s="90"/>
      <c r="C43" s="90"/>
      <c r="D43" s="90"/>
      <c r="E43" s="90"/>
      <c r="F43" s="90"/>
      <c r="G43" s="90"/>
      <c r="H43" s="90"/>
      <c r="I43" s="90"/>
      <c r="J43" s="90"/>
      <c r="K43" s="90"/>
      <c r="L43" s="90"/>
    </row>
    <row r="44" spans="1:12" ht="42.5" hidden="1" customHeight="1" outlineLevel="1" x14ac:dyDescent="0.35">
      <c r="A44" s="84"/>
      <c r="B44" s="84"/>
      <c r="C44" s="84"/>
      <c r="D44" s="84"/>
      <c r="E44" s="84"/>
      <c r="F44" s="84"/>
      <c r="G44" s="84"/>
      <c r="H44" s="84"/>
      <c r="I44" s="84"/>
      <c r="J44" s="84"/>
      <c r="K44" s="84"/>
      <c r="L44" s="84"/>
    </row>
    <row r="45" spans="1:12" hidden="1" outlineLevel="1" x14ac:dyDescent="0.35"/>
    <row r="46" spans="1:12" collapsed="1" x14ac:dyDescent="0.35">
      <c r="A46" s="27" t="s">
        <v>142</v>
      </c>
    </row>
    <row r="48" spans="1:12" ht="18.5" x14ac:dyDescent="0.45">
      <c r="A48" s="26" t="s">
        <v>177</v>
      </c>
    </row>
    <row r="49" spans="1:12" ht="49" hidden="1" customHeight="1" outlineLevel="1" x14ac:dyDescent="0.35">
      <c r="A49" s="90" t="s">
        <v>178</v>
      </c>
      <c r="B49" s="90"/>
      <c r="C49" s="90"/>
      <c r="D49" s="90"/>
      <c r="E49" s="90"/>
      <c r="F49" s="90"/>
      <c r="G49" s="90"/>
      <c r="H49" s="90"/>
      <c r="I49" s="90"/>
      <c r="J49" s="90"/>
      <c r="K49" s="90"/>
      <c r="L49" s="90"/>
    </row>
    <row r="50" spans="1:12" ht="42.5" hidden="1" customHeight="1" outlineLevel="1" x14ac:dyDescent="0.35">
      <c r="A50" s="84"/>
      <c r="B50" s="84"/>
      <c r="C50" s="84"/>
      <c r="D50" s="84"/>
      <c r="E50" s="84"/>
      <c r="F50" s="84"/>
      <c r="G50" s="84"/>
      <c r="H50" s="84"/>
      <c r="I50" s="84"/>
      <c r="J50" s="84"/>
      <c r="K50" s="84"/>
      <c r="L50" s="84"/>
    </row>
    <row r="51" spans="1:12" hidden="1" outlineLevel="1" x14ac:dyDescent="0.35"/>
    <row r="52" spans="1:12" collapsed="1" x14ac:dyDescent="0.35">
      <c r="A52" s="27" t="s">
        <v>142</v>
      </c>
    </row>
    <row r="54" spans="1:12" ht="18.5" x14ac:dyDescent="0.45">
      <c r="A54" s="26" t="s">
        <v>364</v>
      </c>
    </row>
    <row r="55" spans="1:12" ht="63" hidden="1" customHeight="1" outlineLevel="1" x14ac:dyDescent="0.35">
      <c r="A55" s="90" t="s">
        <v>368</v>
      </c>
      <c r="B55" s="90"/>
      <c r="C55" s="90"/>
      <c r="D55" s="90"/>
      <c r="E55" s="90"/>
      <c r="F55" s="90"/>
      <c r="G55" s="90"/>
      <c r="H55" s="90"/>
      <c r="I55" s="90"/>
      <c r="J55" s="90"/>
      <c r="K55" s="90"/>
      <c r="L55" s="90"/>
    </row>
    <row r="56" spans="1:12" ht="42.5" hidden="1" customHeight="1" outlineLevel="1" x14ac:dyDescent="0.35">
      <c r="A56" s="84"/>
      <c r="B56" s="84"/>
      <c r="C56" s="84"/>
      <c r="D56" s="84"/>
      <c r="E56" s="84"/>
      <c r="F56" s="84"/>
      <c r="G56" s="84"/>
      <c r="H56" s="84"/>
      <c r="I56" s="84"/>
      <c r="J56" s="84"/>
      <c r="K56" s="84"/>
      <c r="L56" s="84"/>
    </row>
    <row r="57" spans="1:12" hidden="1" outlineLevel="1" x14ac:dyDescent="0.35"/>
    <row r="58" spans="1:12" collapsed="1" x14ac:dyDescent="0.35">
      <c r="A58" s="27" t="s">
        <v>142</v>
      </c>
    </row>
    <row r="60" spans="1:12" ht="18.5" x14ac:dyDescent="0.45">
      <c r="A60" s="26" t="s">
        <v>179</v>
      </c>
    </row>
    <row r="61" spans="1:12" ht="56.5" hidden="1" customHeight="1" outlineLevel="1" x14ac:dyDescent="0.35">
      <c r="A61" s="90" t="s">
        <v>369</v>
      </c>
      <c r="B61" s="90"/>
      <c r="C61" s="90"/>
      <c r="D61" s="90"/>
      <c r="E61" s="90"/>
      <c r="F61" s="90"/>
      <c r="G61" s="90"/>
      <c r="H61" s="90"/>
      <c r="I61" s="90"/>
      <c r="J61" s="90"/>
      <c r="K61" s="90"/>
      <c r="L61" s="90"/>
    </row>
    <row r="62" spans="1:12" ht="15" hidden="1" outlineLevel="1" thickBot="1" x14ac:dyDescent="0.4"/>
    <row r="63" spans="1:12" ht="15" hidden="1" outlineLevel="1" thickBot="1" x14ac:dyDescent="0.4">
      <c r="A63" s="87" t="s">
        <v>180</v>
      </c>
      <c r="B63" s="87"/>
      <c r="C63" s="87"/>
      <c r="D63" s="87"/>
      <c r="E63" s="87" t="s">
        <v>181</v>
      </c>
      <c r="F63" s="87"/>
      <c r="G63" s="87"/>
      <c r="H63" s="87"/>
      <c r="I63" s="87" t="s">
        <v>182</v>
      </c>
      <c r="J63" s="87"/>
      <c r="K63" s="87"/>
      <c r="L63" s="87"/>
    </row>
    <row r="64" spans="1:12" ht="15" hidden="1" outlineLevel="1" thickBot="1" x14ac:dyDescent="0.4">
      <c r="A64" s="88"/>
      <c r="B64" s="88"/>
      <c r="C64" s="88"/>
      <c r="D64" s="88"/>
      <c r="E64" s="88"/>
      <c r="F64" s="88"/>
      <c r="G64" s="88"/>
      <c r="H64" s="88"/>
      <c r="I64" s="88"/>
      <c r="J64" s="88"/>
      <c r="K64" s="88"/>
      <c r="L64" s="88"/>
    </row>
    <row r="65" spans="1:12" ht="15" hidden="1" outlineLevel="1" thickBot="1" x14ac:dyDescent="0.4">
      <c r="A65" s="88"/>
      <c r="B65" s="88"/>
      <c r="C65" s="88"/>
      <c r="D65" s="88"/>
      <c r="E65" s="88"/>
      <c r="F65" s="88"/>
      <c r="G65" s="88"/>
      <c r="H65" s="88"/>
      <c r="I65" s="88"/>
      <c r="J65" s="88"/>
      <c r="K65" s="88"/>
      <c r="L65" s="88"/>
    </row>
    <row r="66" spans="1:12" ht="15" hidden="1" outlineLevel="1" thickBot="1" x14ac:dyDescent="0.4">
      <c r="A66" s="88"/>
      <c r="B66" s="88"/>
      <c r="C66" s="88"/>
      <c r="D66" s="88"/>
      <c r="E66" s="88"/>
      <c r="F66" s="88"/>
      <c r="G66" s="88"/>
      <c r="H66" s="88"/>
      <c r="I66" s="88"/>
      <c r="J66" s="88"/>
      <c r="K66" s="88"/>
      <c r="L66" s="88"/>
    </row>
    <row r="67" spans="1:12" ht="15" hidden="1" outlineLevel="1" thickBot="1" x14ac:dyDescent="0.4">
      <c r="A67" s="88"/>
      <c r="B67" s="88"/>
      <c r="C67" s="88"/>
      <c r="D67" s="88"/>
      <c r="E67" s="88"/>
      <c r="F67" s="88"/>
      <c r="G67" s="88"/>
      <c r="H67" s="88"/>
      <c r="I67" s="88"/>
      <c r="J67" s="88"/>
      <c r="K67" s="88"/>
      <c r="L67" s="88"/>
    </row>
    <row r="68" spans="1:12" ht="15" hidden="1" outlineLevel="1" thickBot="1" x14ac:dyDescent="0.4">
      <c r="A68" s="88"/>
      <c r="B68" s="88"/>
      <c r="C68" s="88"/>
      <c r="D68" s="88"/>
      <c r="E68" s="88"/>
      <c r="F68" s="88"/>
      <c r="G68" s="88"/>
      <c r="H68" s="88"/>
      <c r="I68" s="88"/>
      <c r="J68" s="88"/>
      <c r="K68" s="88"/>
      <c r="L68" s="88"/>
    </row>
    <row r="69" spans="1:12" ht="15" hidden="1" outlineLevel="1" thickBot="1" x14ac:dyDescent="0.4">
      <c r="A69" s="88"/>
      <c r="B69" s="88"/>
      <c r="C69" s="88"/>
      <c r="D69" s="88"/>
      <c r="E69" s="88"/>
      <c r="F69" s="88"/>
      <c r="G69" s="88"/>
      <c r="H69" s="88"/>
      <c r="I69" s="88"/>
      <c r="J69" s="88"/>
      <c r="K69" s="88"/>
      <c r="L69" s="88"/>
    </row>
    <row r="70" spans="1:12" hidden="1" outlineLevel="1" x14ac:dyDescent="0.35"/>
    <row r="71" spans="1:12" ht="52" hidden="1" customHeight="1" outlineLevel="1" x14ac:dyDescent="0.35">
      <c r="A71" s="90" t="s">
        <v>366</v>
      </c>
      <c r="B71" s="90"/>
      <c r="C71" s="90"/>
      <c r="D71" s="90"/>
      <c r="E71" s="90"/>
      <c r="F71" s="90"/>
      <c r="G71" s="90"/>
      <c r="H71" s="90"/>
      <c r="I71" s="90"/>
      <c r="J71" s="90"/>
      <c r="K71" s="90"/>
      <c r="L71" s="90"/>
    </row>
    <row r="72" spans="1:12" ht="43" hidden="1" customHeight="1" outlineLevel="1" x14ac:dyDescent="0.35">
      <c r="A72" s="84"/>
      <c r="B72" s="84"/>
      <c r="C72" s="84"/>
      <c r="D72" s="84"/>
      <c r="E72" s="84"/>
      <c r="F72" s="84"/>
      <c r="G72" s="84"/>
      <c r="H72" s="84"/>
      <c r="I72" s="84"/>
      <c r="J72" s="84"/>
      <c r="K72" s="84"/>
      <c r="L72" s="84"/>
    </row>
    <row r="73" spans="1:12" hidden="1" outlineLevel="1" x14ac:dyDescent="0.35"/>
    <row r="74" spans="1:12" collapsed="1" x14ac:dyDescent="0.35">
      <c r="A74" s="27" t="s">
        <v>142</v>
      </c>
    </row>
    <row r="76" spans="1:12" ht="18.5" x14ac:dyDescent="0.45">
      <c r="A76" s="26" t="s">
        <v>330</v>
      </c>
    </row>
    <row r="77" spans="1:12" ht="30" customHeight="1" outlineLevel="1" x14ac:dyDescent="0.35">
      <c r="A77" s="90" t="s">
        <v>331</v>
      </c>
      <c r="B77" s="90"/>
      <c r="C77" s="90"/>
      <c r="D77" s="90"/>
      <c r="E77" s="90"/>
      <c r="F77" s="90"/>
      <c r="G77" s="90"/>
      <c r="H77" s="90"/>
      <c r="I77" s="90"/>
      <c r="J77" s="90"/>
      <c r="K77" s="90"/>
      <c r="L77" s="90"/>
    </row>
    <row r="78" spans="1:12" outlineLevel="1" x14ac:dyDescent="0.35"/>
    <row r="79" spans="1:12" outlineLevel="1" x14ac:dyDescent="0.35">
      <c r="A79" s="94" t="s">
        <v>22</v>
      </c>
      <c r="B79" s="94"/>
      <c r="C79" s="94"/>
      <c r="D79" s="94"/>
      <c r="E79" s="94"/>
      <c r="F79" s="94"/>
    </row>
    <row r="80" spans="1:12" outlineLevel="1" x14ac:dyDescent="0.35">
      <c r="A80" s="22" t="s">
        <v>87</v>
      </c>
      <c r="C80" s="91" t="s">
        <v>88</v>
      </c>
      <c r="D80" s="91"/>
      <c r="E80" s="91" t="s">
        <v>89</v>
      </c>
      <c r="F80" s="91"/>
    </row>
    <row r="81" spans="1:6" outlineLevel="1" x14ac:dyDescent="0.35">
      <c r="A81" s="92" t="s">
        <v>90</v>
      </c>
      <c r="B81" s="92"/>
      <c r="C81" s="92" t="s">
        <v>93</v>
      </c>
      <c r="D81" s="92"/>
      <c r="E81" s="92" t="s">
        <v>96</v>
      </c>
      <c r="F81" s="92"/>
    </row>
    <row r="82" spans="1:6" outlineLevel="1" x14ac:dyDescent="0.35">
      <c r="A82" s="92" t="s">
        <v>91</v>
      </c>
      <c r="B82" s="92"/>
      <c r="C82" s="93" t="s">
        <v>102</v>
      </c>
      <c r="D82" s="93"/>
      <c r="E82" s="92" t="s">
        <v>97</v>
      </c>
      <c r="F82" s="92"/>
    </row>
    <row r="83" spans="1:6" outlineLevel="1" x14ac:dyDescent="0.35">
      <c r="A83" s="93" t="s">
        <v>99</v>
      </c>
      <c r="B83" s="93"/>
      <c r="C83" s="93" t="s">
        <v>103</v>
      </c>
      <c r="D83" s="93"/>
      <c r="E83" s="92" t="s">
        <v>98</v>
      </c>
      <c r="F83" s="92"/>
    </row>
    <row r="84" spans="1:6" outlineLevel="1" x14ac:dyDescent="0.35">
      <c r="A84" s="93" t="s">
        <v>100</v>
      </c>
      <c r="B84" s="93"/>
      <c r="C84" s="93" t="s">
        <v>104</v>
      </c>
      <c r="D84" s="93"/>
    </row>
    <row r="85" spans="1:6" outlineLevel="1" x14ac:dyDescent="0.35">
      <c r="A85" s="25" t="s">
        <v>101</v>
      </c>
      <c r="C85" s="92" t="s">
        <v>94</v>
      </c>
      <c r="D85" s="92"/>
    </row>
    <row r="86" spans="1:6" outlineLevel="1" x14ac:dyDescent="0.35">
      <c r="A86" s="92" t="s">
        <v>92</v>
      </c>
      <c r="B86" s="92"/>
      <c r="C86" s="92" t="s">
        <v>95</v>
      </c>
      <c r="D86" s="92"/>
    </row>
    <row r="87" spans="1:6" outlineLevel="1" x14ac:dyDescent="0.35"/>
    <row r="88" spans="1:6" outlineLevel="1" x14ac:dyDescent="0.35"/>
    <row r="89" spans="1:6" outlineLevel="1" x14ac:dyDescent="0.35"/>
    <row r="90" spans="1:6" outlineLevel="1" x14ac:dyDescent="0.35"/>
    <row r="91" spans="1:6" outlineLevel="1" x14ac:dyDescent="0.35"/>
    <row r="92" spans="1:6" outlineLevel="1" x14ac:dyDescent="0.35"/>
    <row r="93" spans="1:6" outlineLevel="1" x14ac:dyDescent="0.35"/>
    <row r="94" spans="1:6" outlineLevel="1" x14ac:dyDescent="0.35"/>
    <row r="95" spans="1:6" outlineLevel="1" x14ac:dyDescent="0.35"/>
    <row r="96" spans="1:6" outlineLevel="1" x14ac:dyDescent="0.35"/>
    <row r="97" spans="1:12" x14ac:dyDescent="0.35">
      <c r="A97" s="27" t="s">
        <v>142</v>
      </c>
    </row>
    <row r="99" spans="1:12" ht="18.5" x14ac:dyDescent="0.45">
      <c r="A99" s="26" t="s">
        <v>183</v>
      </c>
    </row>
    <row r="100" spans="1:12" ht="56.5" customHeight="1" outlineLevel="1" x14ac:dyDescent="0.35">
      <c r="A100" s="90" t="s">
        <v>184</v>
      </c>
      <c r="B100" s="90"/>
      <c r="C100" s="90"/>
      <c r="D100" s="90"/>
      <c r="E100" s="90"/>
      <c r="F100" s="90"/>
      <c r="G100" s="90"/>
      <c r="H100" s="90"/>
      <c r="I100" s="90"/>
      <c r="J100" s="90"/>
      <c r="K100" s="90"/>
      <c r="L100" s="90"/>
    </row>
    <row r="101" spans="1:12" ht="15" outlineLevel="1" thickBot="1" x14ac:dyDescent="0.4"/>
    <row r="102" spans="1:12" ht="30" customHeight="1" outlineLevel="1" thickBot="1" x14ac:dyDescent="0.4">
      <c r="A102" s="35" t="s">
        <v>6</v>
      </c>
      <c r="B102" s="85" t="s">
        <v>185</v>
      </c>
      <c r="C102" s="85"/>
      <c r="D102" s="85"/>
      <c r="E102" s="85"/>
      <c r="F102" s="85" t="s">
        <v>186</v>
      </c>
      <c r="G102" s="85"/>
      <c r="H102" s="85" t="s">
        <v>187</v>
      </c>
      <c r="I102" s="85"/>
      <c r="J102" s="85" t="s">
        <v>188</v>
      </c>
      <c r="K102" s="85"/>
      <c r="L102" s="85"/>
    </row>
    <row r="103" spans="1:12" ht="15" outlineLevel="1" thickBot="1" x14ac:dyDescent="0.4">
      <c r="A103" s="35"/>
      <c r="B103" s="88"/>
      <c r="C103" s="88"/>
      <c r="D103" s="88"/>
      <c r="E103" s="88"/>
      <c r="F103" s="85"/>
      <c r="G103" s="85"/>
      <c r="H103" s="85"/>
      <c r="I103" s="85"/>
      <c r="J103" s="85"/>
      <c r="K103" s="85"/>
      <c r="L103" s="85"/>
    </row>
    <row r="104" spans="1:12" ht="15" outlineLevel="1" thickBot="1" x14ac:dyDescent="0.4">
      <c r="A104" s="35"/>
      <c r="B104" s="88"/>
      <c r="C104" s="88"/>
      <c r="D104" s="88"/>
      <c r="E104" s="88"/>
      <c r="F104" s="85"/>
      <c r="G104" s="85"/>
      <c r="H104" s="85"/>
      <c r="I104" s="85"/>
      <c r="J104" s="85"/>
      <c r="K104" s="85"/>
      <c r="L104" s="85"/>
    </row>
    <row r="105" spans="1:12" ht="15" outlineLevel="1" thickBot="1" x14ac:dyDescent="0.4">
      <c r="A105" s="35"/>
      <c r="B105" s="88"/>
      <c r="C105" s="88"/>
      <c r="D105" s="88"/>
      <c r="E105" s="88"/>
      <c r="F105" s="85"/>
      <c r="G105" s="85"/>
      <c r="H105" s="85"/>
      <c r="I105" s="85"/>
      <c r="J105" s="85"/>
      <c r="K105" s="85"/>
      <c r="L105" s="85"/>
    </row>
    <row r="106" spans="1:12" ht="15" outlineLevel="1" thickBot="1" x14ac:dyDescent="0.4">
      <c r="A106" s="35"/>
      <c r="B106" s="88"/>
      <c r="C106" s="88"/>
      <c r="D106" s="88"/>
      <c r="E106" s="88"/>
      <c r="F106" s="85"/>
      <c r="G106" s="85"/>
      <c r="H106" s="85"/>
      <c r="I106" s="85"/>
      <c r="J106" s="85"/>
      <c r="K106" s="85"/>
      <c r="L106" s="85"/>
    </row>
    <row r="107" spans="1:12" ht="15" outlineLevel="1" thickBot="1" x14ac:dyDescent="0.4">
      <c r="A107" s="35"/>
      <c r="B107" s="88"/>
      <c r="C107" s="88"/>
      <c r="D107" s="88"/>
      <c r="E107" s="88"/>
      <c r="F107" s="85"/>
      <c r="G107" s="85"/>
      <c r="H107" s="85"/>
      <c r="I107" s="85"/>
      <c r="J107" s="85"/>
      <c r="K107" s="85"/>
      <c r="L107" s="85"/>
    </row>
    <row r="108" spans="1:12" ht="15" outlineLevel="1" thickBot="1" x14ac:dyDescent="0.4">
      <c r="A108" s="35"/>
      <c r="B108" s="88"/>
      <c r="C108" s="88"/>
      <c r="D108" s="88"/>
      <c r="E108" s="88"/>
      <c r="F108" s="85"/>
      <c r="G108" s="85"/>
      <c r="H108" s="85"/>
      <c r="I108" s="85"/>
      <c r="J108" s="85"/>
      <c r="K108" s="85"/>
      <c r="L108" s="85"/>
    </row>
    <row r="109" spans="1:12" ht="15" outlineLevel="1" thickBot="1" x14ac:dyDescent="0.4">
      <c r="A109" s="35"/>
      <c r="B109" s="88"/>
      <c r="C109" s="88"/>
      <c r="D109" s="88"/>
      <c r="E109" s="88"/>
      <c r="F109" s="85"/>
      <c r="G109" s="85"/>
      <c r="H109" s="85"/>
      <c r="I109" s="85"/>
      <c r="J109" s="85"/>
      <c r="K109" s="85"/>
      <c r="L109" s="85"/>
    </row>
    <row r="110" spans="1:12" ht="15" outlineLevel="1" thickBot="1" x14ac:dyDescent="0.4">
      <c r="A110" s="35"/>
      <c r="B110" s="88"/>
      <c r="C110" s="88"/>
      <c r="D110" s="88"/>
      <c r="E110" s="88"/>
      <c r="F110" s="85"/>
      <c r="G110" s="85"/>
      <c r="H110" s="85"/>
      <c r="I110" s="85"/>
      <c r="J110" s="85"/>
      <c r="K110" s="85"/>
      <c r="L110" s="85"/>
    </row>
    <row r="111" spans="1:12" ht="15" outlineLevel="1" thickBot="1" x14ac:dyDescent="0.4">
      <c r="A111" s="35"/>
      <c r="B111" s="88"/>
      <c r="C111" s="88"/>
      <c r="D111" s="88"/>
      <c r="E111" s="88"/>
      <c r="F111" s="85"/>
      <c r="G111" s="85"/>
      <c r="H111" s="85"/>
      <c r="I111" s="85"/>
      <c r="J111" s="85"/>
      <c r="K111" s="85"/>
      <c r="L111" s="85"/>
    </row>
    <row r="112" spans="1:12" ht="15" outlineLevel="1" thickBot="1" x14ac:dyDescent="0.4">
      <c r="A112" s="35"/>
      <c r="B112" s="88"/>
      <c r="C112" s="88"/>
      <c r="D112" s="88"/>
      <c r="E112" s="88"/>
      <c r="F112" s="85"/>
      <c r="G112" s="85"/>
      <c r="H112" s="85"/>
      <c r="I112" s="85"/>
      <c r="J112" s="85"/>
      <c r="K112" s="85"/>
      <c r="L112" s="85"/>
    </row>
    <row r="113" spans="1:12" ht="15" outlineLevel="1" thickBot="1" x14ac:dyDescent="0.4">
      <c r="A113" s="35"/>
      <c r="B113" s="88"/>
      <c r="C113" s="88"/>
      <c r="D113" s="88"/>
      <c r="E113" s="88"/>
      <c r="F113" s="85"/>
      <c r="G113" s="85"/>
      <c r="H113" s="85"/>
      <c r="I113" s="85"/>
      <c r="J113" s="85"/>
      <c r="K113" s="85"/>
      <c r="L113" s="85"/>
    </row>
    <row r="114" spans="1:12" ht="15" outlineLevel="1" thickBot="1" x14ac:dyDescent="0.4">
      <c r="A114" s="35"/>
      <c r="B114" s="88"/>
      <c r="C114" s="88"/>
      <c r="D114" s="88"/>
      <c r="E114" s="88"/>
      <c r="F114" s="85"/>
      <c r="G114" s="85"/>
      <c r="H114" s="85"/>
      <c r="I114" s="85"/>
      <c r="J114" s="85"/>
      <c r="K114" s="85"/>
      <c r="L114" s="85"/>
    </row>
    <row r="115" spans="1:12" ht="15" outlineLevel="1" thickBot="1" x14ac:dyDescent="0.4">
      <c r="A115" s="35"/>
      <c r="B115" s="88"/>
      <c r="C115" s="88"/>
      <c r="D115" s="88"/>
      <c r="E115" s="88"/>
      <c r="F115" s="85"/>
      <c r="G115" s="85"/>
      <c r="H115" s="85"/>
      <c r="I115" s="85"/>
      <c r="J115" s="85"/>
      <c r="K115" s="85"/>
      <c r="L115" s="85"/>
    </row>
    <row r="116" spans="1:12" ht="15" outlineLevel="1" thickBot="1" x14ac:dyDescent="0.4">
      <c r="A116" s="35"/>
      <c r="B116" s="88"/>
      <c r="C116" s="88"/>
      <c r="D116" s="88"/>
      <c r="E116" s="88"/>
      <c r="F116" s="85"/>
      <c r="G116" s="85"/>
      <c r="H116" s="85"/>
      <c r="I116" s="85"/>
      <c r="J116" s="85"/>
      <c r="K116" s="85"/>
      <c r="L116" s="85"/>
    </row>
    <row r="117" spans="1:12" ht="15" outlineLevel="1" thickBot="1" x14ac:dyDescent="0.4">
      <c r="A117" s="35"/>
      <c r="B117" s="88"/>
      <c r="C117" s="88"/>
      <c r="D117" s="88"/>
      <c r="E117" s="88"/>
      <c r="F117" s="85"/>
      <c r="G117" s="85"/>
      <c r="H117" s="85"/>
      <c r="I117" s="85"/>
      <c r="J117" s="85"/>
      <c r="K117" s="85"/>
      <c r="L117" s="85"/>
    </row>
    <row r="118" spans="1:12" ht="15" outlineLevel="1" thickBot="1" x14ac:dyDescent="0.4">
      <c r="A118" s="35"/>
      <c r="B118" s="88"/>
      <c r="C118" s="88"/>
      <c r="D118" s="88"/>
      <c r="E118" s="88"/>
      <c r="F118" s="85"/>
      <c r="G118" s="85"/>
      <c r="H118" s="85"/>
      <c r="I118" s="85"/>
      <c r="J118" s="85"/>
      <c r="K118" s="85"/>
      <c r="L118" s="85"/>
    </row>
    <row r="119" spans="1:12" ht="15" outlineLevel="1" thickBot="1" x14ac:dyDescent="0.4">
      <c r="A119" s="35"/>
      <c r="B119" s="88"/>
      <c r="C119" s="88"/>
      <c r="D119" s="88"/>
      <c r="E119" s="88"/>
      <c r="F119" s="85"/>
      <c r="G119" s="85"/>
      <c r="H119" s="85"/>
      <c r="I119" s="85"/>
      <c r="J119" s="85"/>
      <c r="K119" s="85"/>
      <c r="L119" s="85"/>
    </row>
    <row r="120" spans="1:12" ht="15" outlineLevel="1" thickBot="1" x14ac:dyDescent="0.4">
      <c r="A120" s="35"/>
      <c r="B120" s="88"/>
      <c r="C120" s="88"/>
      <c r="D120" s="88"/>
      <c r="E120" s="88"/>
      <c r="F120" s="85"/>
      <c r="G120" s="85"/>
      <c r="H120" s="85"/>
      <c r="I120" s="85"/>
      <c r="J120" s="85"/>
      <c r="K120" s="85"/>
      <c r="L120" s="85"/>
    </row>
    <row r="121" spans="1:12" ht="15" outlineLevel="1" thickBot="1" x14ac:dyDescent="0.4">
      <c r="A121" s="35"/>
      <c r="B121" s="88"/>
      <c r="C121" s="88"/>
      <c r="D121" s="88"/>
      <c r="E121" s="88"/>
      <c r="F121" s="85"/>
      <c r="G121" s="85"/>
      <c r="H121" s="85"/>
      <c r="I121" s="85"/>
      <c r="J121" s="85"/>
      <c r="K121" s="85"/>
      <c r="L121" s="85"/>
    </row>
    <row r="122" spans="1:12" outlineLevel="1" x14ac:dyDescent="0.35"/>
    <row r="123" spans="1:12" x14ac:dyDescent="0.35">
      <c r="A123" s="27" t="s">
        <v>142</v>
      </c>
    </row>
    <row r="125" spans="1:12" ht="18.5" x14ac:dyDescent="0.45">
      <c r="A125" s="26" t="s">
        <v>162</v>
      </c>
    </row>
    <row r="126" spans="1:12" ht="48.5" hidden="1" customHeight="1" outlineLevel="1" x14ac:dyDescent="0.35">
      <c r="A126" s="89" t="s">
        <v>365</v>
      </c>
      <c r="B126" s="89"/>
      <c r="C126" s="89"/>
      <c r="D126" s="89"/>
      <c r="E126" s="89"/>
      <c r="F126" s="89"/>
      <c r="G126" s="89"/>
      <c r="H126" s="89"/>
      <c r="I126" s="89"/>
      <c r="J126" s="89"/>
      <c r="K126" s="89"/>
      <c r="L126" s="89"/>
    </row>
    <row r="127" spans="1:12" ht="44" hidden="1" customHeight="1" outlineLevel="1" x14ac:dyDescent="0.35">
      <c r="A127" s="84"/>
      <c r="B127" s="84"/>
      <c r="C127" s="84"/>
      <c r="D127" s="84"/>
      <c r="E127" s="84"/>
      <c r="F127" s="84"/>
      <c r="G127" s="84"/>
      <c r="H127" s="84"/>
      <c r="I127" s="84"/>
      <c r="J127" s="84"/>
      <c r="K127" s="84"/>
      <c r="L127" s="84"/>
    </row>
    <row r="128" spans="1:12" ht="15" hidden="1" outlineLevel="1" thickBot="1" x14ac:dyDescent="0.4"/>
    <row r="129" spans="1:12" ht="15" hidden="1" outlineLevel="1" thickBot="1" x14ac:dyDescent="0.4">
      <c r="A129" s="86" t="s">
        <v>180</v>
      </c>
      <c r="B129" s="86"/>
      <c r="C129" s="87" t="s">
        <v>189</v>
      </c>
      <c r="D129" s="87"/>
      <c r="E129" s="87"/>
      <c r="F129" s="87"/>
      <c r="G129" s="87"/>
      <c r="H129" s="87" t="s">
        <v>190</v>
      </c>
      <c r="I129" s="87"/>
      <c r="J129" s="87"/>
      <c r="K129" s="87"/>
      <c r="L129" s="87"/>
    </row>
    <row r="130" spans="1:12" ht="15" hidden="1" outlineLevel="1" thickBot="1" x14ac:dyDescent="0.4">
      <c r="A130" s="85"/>
      <c r="B130" s="85"/>
      <c r="C130" s="85"/>
      <c r="D130" s="85"/>
      <c r="E130" s="85"/>
      <c r="F130" s="85"/>
      <c r="G130" s="85"/>
      <c r="H130" s="85"/>
      <c r="I130" s="85"/>
      <c r="J130" s="85"/>
      <c r="K130" s="85"/>
      <c r="L130" s="85"/>
    </row>
    <row r="131" spans="1:12" ht="15" hidden="1" outlineLevel="1" thickBot="1" x14ac:dyDescent="0.4">
      <c r="A131" s="85"/>
      <c r="B131" s="85"/>
      <c r="C131" s="85"/>
      <c r="D131" s="85"/>
      <c r="E131" s="85"/>
      <c r="F131" s="85"/>
      <c r="G131" s="85"/>
      <c r="H131" s="85"/>
      <c r="I131" s="85"/>
      <c r="J131" s="85"/>
      <c r="K131" s="85"/>
      <c r="L131" s="85"/>
    </row>
    <row r="132" spans="1:12" ht="15" hidden="1" outlineLevel="1" thickBot="1" x14ac:dyDescent="0.4">
      <c r="A132" s="85"/>
      <c r="B132" s="85"/>
      <c r="C132" s="85"/>
      <c r="D132" s="85"/>
      <c r="E132" s="85"/>
      <c r="F132" s="85"/>
      <c r="G132" s="85"/>
      <c r="H132" s="85"/>
      <c r="I132" s="85"/>
      <c r="J132" s="85"/>
      <c r="K132" s="85"/>
      <c r="L132" s="85"/>
    </row>
    <row r="133" spans="1:12" ht="15" hidden="1" outlineLevel="1" thickBot="1" x14ac:dyDescent="0.4">
      <c r="A133" s="85"/>
      <c r="B133" s="85"/>
      <c r="C133" s="85"/>
      <c r="D133" s="85"/>
      <c r="E133" s="85"/>
      <c r="F133" s="85"/>
      <c r="G133" s="85"/>
      <c r="H133" s="85"/>
      <c r="I133" s="85"/>
      <c r="J133" s="85"/>
      <c r="K133" s="85"/>
      <c r="L133" s="85"/>
    </row>
    <row r="134" spans="1:12" ht="15" hidden="1" outlineLevel="1" thickBot="1" x14ac:dyDescent="0.4">
      <c r="A134" s="85"/>
      <c r="B134" s="85"/>
      <c r="C134" s="85"/>
      <c r="D134" s="85"/>
      <c r="E134" s="85"/>
      <c r="F134" s="85"/>
      <c r="G134" s="85"/>
      <c r="H134" s="85"/>
      <c r="I134" s="85"/>
      <c r="J134" s="85"/>
      <c r="K134" s="85"/>
      <c r="L134" s="85"/>
    </row>
    <row r="135" spans="1:12" ht="15" hidden="1" outlineLevel="1" thickBot="1" x14ac:dyDescent="0.4">
      <c r="A135" s="85"/>
      <c r="B135" s="85"/>
      <c r="C135" s="85"/>
      <c r="D135" s="85"/>
      <c r="E135" s="85"/>
      <c r="F135" s="85"/>
      <c r="G135" s="85"/>
      <c r="H135" s="85"/>
      <c r="I135" s="85"/>
      <c r="J135" s="85"/>
      <c r="K135" s="85"/>
      <c r="L135" s="85"/>
    </row>
    <row r="136" spans="1:12" hidden="1" outlineLevel="1" x14ac:dyDescent="0.35"/>
    <row r="137" spans="1:12" collapsed="1" x14ac:dyDescent="0.35">
      <c r="A137" s="27" t="s">
        <v>142</v>
      </c>
    </row>
    <row r="139" spans="1:12" ht="18.5" x14ac:dyDescent="0.45">
      <c r="A139" s="26" t="s">
        <v>191</v>
      </c>
    </row>
    <row r="140" spans="1:12" ht="14" hidden="1" customHeight="1" outlineLevel="1" x14ac:dyDescent="0.35">
      <c r="A140" s="84" t="s">
        <v>192</v>
      </c>
      <c r="B140" s="84"/>
      <c r="C140" s="84"/>
      <c r="D140" s="84"/>
      <c r="E140" s="84"/>
      <c r="F140" s="84"/>
      <c r="G140" s="84"/>
      <c r="H140" s="84"/>
      <c r="I140" s="84"/>
      <c r="J140" s="84"/>
      <c r="K140" s="84"/>
      <c r="L140" s="84"/>
    </row>
    <row r="141" spans="1:12" ht="44" hidden="1" customHeight="1" outlineLevel="1" x14ac:dyDescent="0.35">
      <c r="A141" s="84"/>
      <c r="B141" s="84"/>
      <c r="C141" s="84"/>
      <c r="D141" s="84"/>
      <c r="E141" s="84"/>
      <c r="F141" s="84"/>
      <c r="G141" s="84"/>
      <c r="H141" s="84"/>
      <c r="I141" s="84"/>
      <c r="J141" s="84"/>
      <c r="K141" s="84"/>
      <c r="L141" s="84"/>
    </row>
    <row r="142" spans="1:12" ht="44" hidden="1" customHeight="1" outlineLevel="1" x14ac:dyDescent="0.35">
      <c r="A142" s="84"/>
      <c r="B142" s="84"/>
      <c r="C142" s="84"/>
      <c r="D142" s="84"/>
      <c r="E142" s="84"/>
      <c r="F142" s="84"/>
      <c r="G142" s="84"/>
      <c r="H142" s="84"/>
      <c r="I142" s="84"/>
      <c r="J142" s="84"/>
      <c r="K142" s="84"/>
      <c r="L142" s="84"/>
    </row>
    <row r="143" spans="1:12" ht="44" hidden="1" customHeight="1" outlineLevel="1" x14ac:dyDescent="0.35">
      <c r="A143" s="84"/>
      <c r="B143" s="84"/>
      <c r="C143" s="84"/>
      <c r="D143" s="84"/>
      <c r="E143" s="84"/>
      <c r="F143" s="84"/>
      <c r="G143" s="84"/>
      <c r="H143" s="84"/>
      <c r="I143" s="84"/>
      <c r="J143" s="84"/>
      <c r="K143" s="84"/>
      <c r="L143" s="84"/>
    </row>
    <row r="144" spans="1:12" ht="44" hidden="1" customHeight="1" outlineLevel="1" x14ac:dyDescent="0.35">
      <c r="A144" s="84"/>
      <c r="B144" s="84"/>
      <c r="C144" s="84"/>
      <c r="D144" s="84"/>
      <c r="E144" s="84"/>
      <c r="F144" s="84"/>
      <c r="G144" s="84"/>
      <c r="H144" s="84"/>
      <c r="I144" s="84"/>
      <c r="J144" s="84"/>
      <c r="K144" s="84"/>
      <c r="L144" s="84"/>
    </row>
    <row r="145" spans="1:12" ht="44" hidden="1" customHeight="1" outlineLevel="1" x14ac:dyDescent="0.35">
      <c r="A145" s="84"/>
      <c r="B145" s="84"/>
      <c r="C145" s="84"/>
      <c r="D145" s="84"/>
      <c r="E145" s="84"/>
      <c r="F145" s="84"/>
      <c r="G145" s="84"/>
      <c r="H145" s="84"/>
      <c r="I145" s="84"/>
      <c r="J145" s="84"/>
      <c r="K145" s="84"/>
      <c r="L145" s="84"/>
    </row>
    <row r="146" spans="1:12" ht="44" hidden="1" customHeight="1" outlineLevel="1" x14ac:dyDescent="0.35">
      <c r="A146" s="84"/>
      <c r="B146" s="84"/>
      <c r="C146" s="84"/>
      <c r="D146" s="84"/>
      <c r="E146" s="84"/>
      <c r="F146" s="84"/>
      <c r="G146" s="84"/>
      <c r="H146" s="84"/>
      <c r="I146" s="84"/>
      <c r="J146" s="84"/>
      <c r="K146" s="84"/>
      <c r="L146" s="84"/>
    </row>
    <row r="147" spans="1:12" ht="44" hidden="1" customHeight="1" outlineLevel="1" x14ac:dyDescent="0.35">
      <c r="A147" s="84"/>
      <c r="B147" s="84"/>
      <c r="C147" s="84"/>
      <c r="D147" s="84"/>
      <c r="E147" s="84"/>
      <c r="F147" s="84"/>
      <c r="G147" s="84"/>
      <c r="H147" s="84"/>
      <c r="I147" s="84"/>
      <c r="J147" s="84"/>
      <c r="K147" s="84"/>
      <c r="L147" s="84"/>
    </row>
    <row r="148" spans="1:12" ht="44" hidden="1" customHeight="1" outlineLevel="1" x14ac:dyDescent="0.35">
      <c r="A148" s="84"/>
      <c r="B148" s="84"/>
      <c r="C148" s="84"/>
      <c r="D148" s="84"/>
      <c r="E148" s="84"/>
      <c r="F148" s="84"/>
      <c r="G148" s="84"/>
      <c r="H148" s="84"/>
      <c r="I148" s="84"/>
      <c r="J148" s="84"/>
      <c r="K148" s="84"/>
      <c r="L148" s="84"/>
    </row>
    <row r="149" spans="1:12" ht="44" hidden="1" customHeight="1" outlineLevel="1" x14ac:dyDescent="0.35">
      <c r="A149" s="84"/>
      <c r="B149" s="84"/>
      <c r="C149" s="84"/>
      <c r="D149" s="84"/>
      <c r="E149" s="84"/>
      <c r="F149" s="84"/>
      <c r="G149" s="84"/>
      <c r="H149" s="84"/>
      <c r="I149" s="84"/>
      <c r="J149" s="84"/>
      <c r="K149" s="84"/>
      <c r="L149" s="84"/>
    </row>
    <row r="150" spans="1:12" ht="44" hidden="1" customHeight="1" outlineLevel="1" x14ac:dyDescent="0.35">
      <c r="A150" s="84"/>
      <c r="B150" s="84"/>
      <c r="C150" s="84"/>
      <c r="D150" s="84"/>
      <c r="E150" s="84"/>
      <c r="F150" s="84"/>
      <c r="G150" s="84"/>
      <c r="H150" s="84"/>
      <c r="I150" s="84"/>
      <c r="J150" s="84"/>
      <c r="K150" s="84"/>
      <c r="L150" s="84"/>
    </row>
    <row r="151" spans="1:12" ht="44" hidden="1" customHeight="1" outlineLevel="1" x14ac:dyDescent="0.35">
      <c r="A151" s="84"/>
      <c r="B151" s="84"/>
      <c r="C151" s="84"/>
      <c r="D151" s="84"/>
      <c r="E151" s="84"/>
      <c r="F151" s="84"/>
      <c r="G151" s="84"/>
      <c r="H151" s="84"/>
      <c r="I151" s="84"/>
      <c r="J151" s="84"/>
      <c r="K151" s="84"/>
      <c r="L151" s="84"/>
    </row>
    <row r="152" spans="1:12" ht="44" hidden="1" customHeight="1" outlineLevel="1" x14ac:dyDescent="0.35">
      <c r="A152" s="84"/>
      <c r="B152" s="84"/>
      <c r="C152" s="84"/>
      <c r="D152" s="84"/>
      <c r="E152" s="84"/>
      <c r="F152" s="84"/>
      <c r="G152" s="84"/>
      <c r="H152" s="84"/>
      <c r="I152" s="84"/>
      <c r="J152" s="84"/>
      <c r="K152" s="84"/>
      <c r="L152" s="84"/>
    </row>
    <row r="153" spans="1:12" ht="44" hidden="1" customHeight="1" outlineLevel="1" x14ac:dyDescent="0.35">
      <c r="A153" s="84"/>
      <c r="B153" s="84"/>
      <c r="C153" s="84"/>
      <c r="D153" s="84"/>
      <c r="E153" s="84"/>
      <c r="F153" s="84"/>
      <c r="G153" s="84"/>
      <c r="H153" s="84"/>
      <c r="I153" s="84"/>
      <c r="J153" s="84"/>
      <c r="K153" s="84"/>
      <c r="L153" s="84"/>
    </row>
    <row r="154" spans="1:12" ht="44" hidden="1" customHeight="1" outlineLevel="1" x14ac:dyDescent="0.35">
      <c r="A154" s="84"/>
      <c r="B154" s="84"/>
      <c r="C154" s="84"/>
      <c r="D154" s="84"/>
      <c r="E154" s="84"/>
      <c r="F154" s="84"/>
      <c r="G154" s="84"/>
      <c r="H154" s="84"/>
      <c r="I154" s="84"/>
      <c r="J154" s="84"/>
      <c r="K154" s="84"/>
      <c r="L154" s="84"/>
    </row>
    <row r="155" spans="1:12" ht="44" hidden="1" customHeight="1" outlineLevel="1" x14ac:dyDescent="0.35">
      <c r="A155" s="84"/>
      <c r="B155" s="84"/>
      <c r="C155" s="84"/>
      <c r="D155" s="84"/>
      <c r="E155" s="84"/>
      <c r="F155" s="84"/>
      <c r="G155" s="84"/>
      <c r="H155" s="84"/>
      <c r="I155" s="84"/>
      <c r="J155" s="84"/>
      <c r="K155" s="84"/>
      <c r="L155" s="84"/>
    </row>
    <row r="156" spans="1:12" ht="44" hidden="1" customHeight="1" outlineLevel="1" x14ac:dyDescent="0.35">
      <c r="A156" s="84"/>
      <c r="B156" s="84"/>
      <c r="C156" s="84"/>
      <c r="D156" s="84"/>
      <c r="E156" s="84"/>
      <c r="F156" s="84"/>
      <c r="G156" s="84"/>
      <c r="H156" s="84"/>
      <c r="I156" s="84"/>
      <c r="J156" s="84"/>
      <c r="K156" s="84"/>
      <c r="L156" s="84"/>
    </row>
    <row r="157" spans="1:12" hidden="1" outlineLevel="1" x14ac:dyDescent="0.35"/>
    <row r="158" spans="1:12" collapsed="1" x14ac:dyDescent="0.35">
      <c r="A158" s="27" t="s">
        <v>142</v>
      </c>
    </row>
  </sheetData>
  <mergeCells count="176">
    <mergeCell ref="A86:B86"/>
    <mergeCell ref="A83:B83"/>
    <mergeCell ref="A84:B84"/>
    <mergeCell ref="A79:F79"/>
    <mergeCell ref="A77:L77"/>
    <mergeCell ref="A38:L38"/>
    <mergeCell ref="A43:L43"/>
    <mergeCell ref="A44:L44"/>
    <mergeCell ref="A49:L49"/>
    <mergeCell ref="A50:L50"/>
    <mergeCell ref="A55:L55"/>
    <mergeCell ref="A66:D66"/>
    <mergeCell ref="E66:H66"/>
    <mergeCell ref="I66:L66"/>
    <mergeCell ref="A69:D69"/>
    <mergeCell ref="E69:H69"/>
    <mergeCell ref="I69:L69"/>
    <mergeCell ref="A71:L71"/>
    <mergeCell ref="A72:L72"/>
    <mergeCell ref="A1:L1"/>
    <mergeCell ref="A2:L2"/>
    <mergeCell ref="A5:L5"/>
    <mergeCell ref="A31:L31"/>
    <mergeCell ref="A32:L32"/>
    <mergeCell ref="A37:L37"/>
    <mergeCell ref="A65:D65"/>
    <mergeCell ref="E65:H65"/>
    <mergeCell ref="I65:L65"/>
    <mergeCell ref="A56:L56"/>
    <mergeCell ref="A61:L61"/>
    <mergeCell ref="A63:D63"/>
    <mergeCell ref="E63:H63"/>
    <mergeCell ref="I63:L63"/>
    <mergeCell ref="A64:D64"/>
    <mergeCell ref="E64:H64"/>
    <mergeCell ref="I64:L64"/>
    <mergeCell ref="A100:L100"/>
    <mergeCell ref="B102:E102"/>
    <mergeCell ref="F102:G102"/>
    <mergeCell ref="H102:I102"/>
    <mergeCell ref="J102:L102"/>
    <mergeCell ref="A67:D67"/>
    <mergeCell ref="E67:H67"/>
    <mergeCell ref="I67:L67"/>
    <mergeCell ref="A68:D68"/>
    <mergeCell ref="E68:H68"/>
    <mergeCell ref="I68:L68"/>
    <mergeCell ref="E80:F80"/>
    <mergeCell ref="E81:F81"/>
    <mergeCell ref="E82:F82"/>
    <mergeCell ref="E83:F83"/>
    <mergeCell ref="C80:D80"/>
    <mergeCell ref="C82:D82"/>
    <mergeCell ref="C83:D83"/>
    <mergeCell ref="C84:D84"/>
    <mergeCell ref="C81:D81"/>
    <mergeCell ref="C85:D85"/>
    <mergeCell ref="C86:D86"/>
    <mergeCell ref="A81:B81"/>
    <mergeCell ref="A82:B82"/>
    <mergeCell ref="B105:E105"/>
    <mergeCell ref="F105:G105"/>
    <mergeCell ref="H105:I105"/>
    <mergeCell ref="J105:L105"/>
    <mergeCell ref="B106:E106"/>
    <mergeCell ref="F106:G106"/>
    <mergeCell ref="H106:I106"/>
    <mergeCell ref="J106:L106"/>
    <mergeCell ref="B103:E103"/>
    <mergeCell ref="F103:G103"/>
    <mergeCell ref="H103:I103"/>
    <mergeCell ref="J103:L103"/>
    <mergeCell ref="B104:E104"/>
    <mergeCell ref="F104:G104"/>
    <mergeCell ref="H104:I104"/>
    <mergeCell ref="J104:L104"/>
    <mergeCell ref="B109:E109"/>
    <mergeCell ref="F109:G109"/>
    <mergeCell ref="H109:I109"/>
    <mergeCell ref="J109:L109"/>
    <mergeCell ref="B110:E110"/>
    <mergeCell ref="F110:G110"/>
    <mergeCell ref="H110:I110"/>
    <mergeCell ref="J110:L110"/>
    <mergeCell ref="B107:E107"/>
    <mergeCell ref="F107:G107"/>
    <mergeCell ref="H107:I107"/>
    <mergeCell ref="J107:L107"/>
    <mergeCell ref="B108:E108"/>
    <mergeCell ref="F108:G108"/>
    <mergeCell ref="H108:I108"/>
    <mergeCell ref="J108:L108"/>
    <mergeCell ref="B113:E113"/>
    <mergeCell ref="F113:G113"/>
    <mergeCell ref="H113:I113"/>
    <mergeCell ref="J113:L113"/>
    <mergeCell ref="B114:E114"/>
    <mergeCell ref="F114:G114"/>
    <mergeCell ref="H114:I114"/>
    <mergeCell ref="J114:L114"/>
    <mergeCell ref="B111:E111"/>
    <mergeCell ref="F111:G111"/>
    <mergeCell ref="H111:I111"/>
    <mergeCell ref="J111:L111"/>
    <mergeCell ref="B112:E112"/>
    <mergeCell ref="F112:G112"/>
    <mergeCell ref="H112:I112"/>
    <mergeCell ref="J112:L112"/>
    <mergeCell ref="B117:E117"/>
    <mergeCell ref="F117:G117"/>
    <mergeCell ref="H117:I117"/>
    <mergeCell ref="J117:L117"/>
    <mergeCell ref="B118:E118"/>
    <mergeCell ref="F118:G118"/>
    <mergeCell ref="H118:I118"/>
    <mergeCell ref="J118:L118"/>
    <mergeCell ref="B115:E115"/>
    <mergeCell ref="F115:G115"/>
    <mergeCell ref="H115:I115"/>
    <mergeCell ref="J115:L115"/>
    <mergeCell ref="B116:E116"/>
    <mergeCell ref="F116:G116"/>
    <mergeCell ref="H116:I116"/>
    <mergeCell ref="J116:L116"/>
    <mergeCell ref="B121:E121"/>
    <mergeCell ref="F121:G121"/>
    <mergeCell ref="H121:I121"/>
    <mergeCell ref="J121:L121"/>
    <mergeCell ref="A126:L126"/>
    <mergeCell ref="A127:L127"/>
    <mergeCell ref="B119:E119"/>
    <mergeCell ref="F119:G119"/>
    <mergeCell ref="H119:I119"/>
    <mergeCell ref="J119:L119"/>
    <mergeCell ref="B120:E120"/>
    <mergeCell ref="F120:G120"/>
    <mergeCell ref="H120:I120"/>
    <mergeCell ref="J120:L120"/>
    <mergeCell ref="A131:B131"/>
    <mergeCell ref="C131:G131"/>
    <mergeCell ref="H131:L131"/>
    <mergeCell ref="A132:B132"/>
    <mergeCell ref="C132:G132"/>
    <mergeCell ref="H132:L132"/>
    <mergeCell ref="A129:B129"/>
    <mergeCell ref="C129:G129"/>
    <mergeCell ref="H129:L129"/>
    <mergeCell ref="A130:B130"/>
    <mergeCell ref="C130:G130"/>
    <mergeCell ref="H130:L130"/>
    <mergeCell ref="A135:B135"/>
    <mergeCell ref="C135:G135"/>
    <mergeCell ref="H135:L135"/>
    <mergeCell ref="A140:L140"/>
    <mergeCell ref="A141:L141"/>
    <mergeCell ref="A142:L142"/>
    <mergeCell ref="A133:B133"/>
    <mergeCell ref="C133:G133"/>
    <mergeCell ref="H133:L133"/>
    <mergeCell ref="A134:B134"/>
    <mergeCell ref="C134:G134"/>
    <mergeCell ref="H134:L134"/>
    <mergeCell ref="A155:L155"/>
    <mergeCell ref="A156:L156"/>
    <mergeCell ref="A149:L149"/>
    <mergeCell ref="A150:L150"/>
    <mergeCell ref="A151:L151"/>
    <mergeCell ref="A152:L152"/>
    <mergeCell ref="A153:L153"/>
    <mergeCell ref="A154:L154"/>
    <mergeCell ref="A143:L143"/>
    <mergeCell ref="A144:L144"/>
    <mergeCell ref="A145:L145"/>
    <mergeCell ref="A146:L146"/>
    <mergeCell ref="A147:L147"/>
    <mergeCell ref="A148:L14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BC869-668D-44D7-9DBF-7B7F3DFC19CF}">
  <sheetPr>
    <tabColor rgb="FF92D050"/>
  </sheetPr>
  <dimension ref="A1:E63"/>
  <sheetViews>
    <sheetView workbookViewId="0">
      <selection activeCell="A14" sqref="A14"/>
    </sheetView>
  </sheetViews>
  <sheetFormatPr defaultRowHeight="14.5" x14ac:dyDescent="0.35"/>
  <cols>
    <col min="1" max="1" width="14.90625" customWidth="1"/>
    <col min="2" max="2" width="7.90625" customWidth="1"/>
    <col min="3" max="3" width="71.6328125" customWidth="1"/>
    <col min="4" max="4" width="20.08984375" customWidth="1"/>
    <col min="5" max="5" width="17.90625" customWidth="1"/>
  </cols>
  <sheetData>
    <row r="1" spans="1:5" ht="18.5" x14ac:dyDescent="0.45">
      <c r="A1" s="75" t="s">
        <v>193</v>
      </c>
      <c r="B1" s="75"/>
      <c r="C1" s="75"/>
      <c r="D1" s="75"/>
      <c r="E1" s="75"/>
    </row>
    <row r="2" spans="1:5" x14ac:dyDescent="0.35">
      <c r="A2" s="10"/>
      <c r="B2" s="10"/>
      <c r="C2" s="10"/>
      <c r="D2" s="10"/>
      <c r="E2" s="10"/>
    </row>
    <row r="3" spans="1:5" ht="85" customHeight="1" x14ac:dyDescent="0.35">
      <c r="A3" s="36" t="s">
        <v>194</v>
      </c>
      <c r="B3" s="97" t="s">
        <v>195</v>
      </c>
      <c r="C3" s="97"/>
      <c r="D3" s="97"/>
      <c r="E3" s="97"/>
    </row>
    <row r="4" spans="1:5" ht="15" thickBot="1" x14ac:dyDescent="0.4"/>
    <row r="5" spans="1:5" ht="56.5" thickTop="1" thickBot="1" x14ac:dyDescent="0.4">
      <c r="A5" s="37" t="s">
        <v>196</v>
      </c>
      <c r="B5" s="98" t="s">
        <v>197</v>
      </c>
      <c r="C5" s="98"/>
      <c r="D5" s="98"/>
      <c r="E5" s="98"/>
    </row>
    <row r="6" spans="1:5" ht="19.5" thickTop="1" thickBot="1" x14ac:dyDescent="0.4">
      <c r="A6" s="37" t="s">
        <v>198</v>
      </c>
      <c r="B6" s="96"/>
      <c r="C6" s="96"/>
      <c r="D6" s="96"/>
      <c r="E6" s="96"/>
    </row>
    <row r="7" spans="1:5" ht="19.5" thickTop="1" thickBot="1" x14ac:dyDescent="0.4">
      <c r="A7" s="37" t="s">
        <v>199</v>
      </c>
      <c r="B7" s="96"/>
      <c r="C7" s="96"/>
      <c r="D7" s="96"/>
      <c r="E7" s="96"/>
    </row>
    <row r="8" spans="1:5" ht="19.5" thickTop="1" thickBot="1" x14ac:dyDescent="0.4">
      <c r="A8" s="37" t="s">
        <v>200</v>
      </c>
      <c r="B8" s="96"/>
      <c r="C8" s="96"/>
      <c r="D8" s="96"/>
      <c r="E8" s="96"/>
    </row>
    <row r="9" spans="1:5" ht="19.5" thickTop="1" thickBot="1" x14ac:dyDescent="0.4">
      <c r="A9" s="37" t="s">
        <v>201</v>
      </c>
      <c r="B9" s="95"/>
      <c r="C9" s="95"/>
      <c r="D9" s="95"/>
      <c r="E9" s="95"/>
    </row>
    <row r="10" spans="1:5" ht="19.5" thickTop="1" thickBot="1" x14ac:dyDescent="0.4">
      <c r="A10" s="37" t="s">
        <v>202</v>
      </c>
      <c r="B10" s="96"/>
      <c r="C10" s="96"/>
      <c r="D10" s="96"/>
      <c r="E10" s="96"/>
    </row>
    <row r="11" spans="1:5" ht="19.5" thickTop="1" thickBot="1" x14ac:dyDescent="0.4">
      <c r="A11" s="37" t="s">
        <v>203</v>
      </c>
      <c r="B11" s="96"/>
      <c r="C11" s="96"/>
      <c r="D11" s="96"/>
      <c r="E11" s="96"/>
    </row>
    <row r="12" spans="1:5" ht="15" thickTop="1" x14ac:dyDescent="0.35"/>
    <row r="13" spans="1:5" x14ac:dyDescent="0.35">
      <c r="A13" s="38" t="s">
        <v>204</v>
      </c>
      <c r="B13" s="38" t="s">
        <v>205</v>
      </c>
      <c r="C13" s="38" t="s">
        <v>206</v>
      </c>
      <c r="D13" s="38" t="s">
        <v>207</v>
      </c>
      <c r="E13" s="38" t="s">
        <v>208</v>
      </c>
    </row>
    <row r="14" spans="1:5" x14ac:dyDescent="0.35">
      <c r="A14" s="39" t="s">
        <v>209</v>
      </c>
      <c r="B14" s="10">
        <v>4</v>
      </c>
      <c r="C14" s="22" t="s">
        <v>210</v>
      </c>
      <c r="D14" s="40" t="s">
        <v>356</v>
      </c>
      <c r="E14" s="40">
        <v>0.5</v>
      </c>
    </row>
    <row r="15" spans="1:5" x14ac:dyDescent="0.35">
      <c r="A15" s="39" t="s">
        <v>209</v>
      </c>
      <c r="B15" s="10">
        <v>4</v>
      </c>
      <c r="C15" s="22" t="s">
        <v>211</v>
      </c>
      <c r="D15" s="40" t="s">
        <v>356</v>
      </c>
      <c r="E15" s="40">
        <v>0.5</v>
      </c>
    </row>
    <row r="16" spans="1:5" x14ac:dyDescent="0.35">
      <c r="A16" s="39" t="s">
        <v>209</v>
      </c>
      <c r="B16" s="10">
        <v>5</v>
      </c>
      <c r="C16" s="22" t="s">
        <v>210</v>
      </c>
      <c r="D16" s="40" t="s">
        <v>356</v>
      </c>
      <c r="E16" s="40">
        <v>0.5</v>
      </c>
    </row>
    <row r="17" spans="1:5" x14ac:dyDescent="0.35">
      <c r="A17" s="39" t="s">
        <v>209</v>
      </c>
      <c r="B17" s="10">
        <v>5</v>
      </c>
      <c r="C17" s="22" t="s">
        <v>211</v>
      </c>
      <c r="D17" s="40" t="s">
        <v>356</v>
      </c>
      <c r="E17" s="40">
        <v>0.5</v>
      </c>
    </row>
    <row r="18" spans="1:5" x14ac:dyDescent="0.35">
      <c r="A18" s="39" t="s">
        <v>209</v>
      </c>
      <c r="B18" s="10">
        <v>6</v>
      </c>
      <c r="C18" s="22" t="s">
        <v>210</v>
      </c>
      <c r="D18" s="40" t="s">
        <v>356</v>
      </c>
      <c r="E18" s="40">
        <v>0.5</v>
      </c>
    </row>
    <row r="19" spans="1:5" x14ac:dyDescent="0.35">
      <c r="A19" s="39" t="s">
        <v>209</v>
      </c>
      <c r="B19" s="10">
        <v>6</v>
      </c>
      <c r="C19" s="22" t="s">
        <v>211</v>
      </c>
      <c r="D19" s="40" t="s">
        <v>356</v>
      </c>
      <c r="E19" s="40">
        <v>0.5</v>
      </c>
    </row>
    <row r="20" spans="1:5" x14ac:dyDescent="0.35">
      <c r="A20" s="39" t="s">
        <v>209</v>
      </c>
      <c r="B20" s="10">
        <v>7</v>
      </c>
      <c r="C20" s="22" t="s">
        <v>210</v>
      </c>
      <c r="D20" s="40" t="s">
        <v>356</v>
      </c>
      <c r="E20" s="40">
        <v>0.5</v>
      </c>
    </row>
    <row r="21" spans="1:5" x14ac:dyDescent="0.35">
      <c r="A21" s="39" t="s">
        <v>209</v>
      </c>
      <c r="B21" s="10">
        <v>7</v>
      </c>
      <c r="C21" s="22" t="s">
        <v>211</v>
      </c>
      <c r="D21" s="40" t="s">
        <v>356</v>
      </c>
      <c r="E21" s="40">
        <v>0.5</v>
      </c>
    </row>
    <row r="22" spans="1:5" x14ac:dyDescent="0.35">
      <c r="A22" s="39" t="s">
        <v>209</v>
      </c>
      <c r="B22" s="10">
        <v>8</v>
      </c>
      <c r="C22" s="22" t="s">
        <v>354</v>
      </c>
      <c r="D22" s="40"/>
      <c r="E22" s="40"/>
    </row>
    <row r="23" spans="1:5" x14ac:dyDescent="0.35">
      <c r="A23" s="39" t="s">
        <v>209</v>
      </c>
      <c r="B23" s="10">
        <v>8</v>
      </c>
      <c r="C23" s="22" t="s">
        <v>354</v>
      </c>
      <c r="D23" s="40"/>
      <c r="E23" s="40"/>
    </row>
    <row r="24" spans="1:5" x14ac:dyDescent="0.35">
      <c r="A24" s="39" t="s">
        <v>209</v>
      </c>
      <c r="B24" s="10">
        <v>9</v>
      </c>
      <c r="C24" s="22" t="s">
        <v>210</v>
      </c>
      <c r="D24" s="40" t="s">
        <v>356</v>
      </c>
      <c r="E24" s="40">
        <v>0.5</v>
      </c>
    </row>
    <row r="25" spans="1:5" x14ac:dyDescent="0.35">
      <c r="A25" s="39" t="s">
        <v>209</v>
      </c>
      <c r="B25" s="10">
        <v>9</v>
      </c>
      <c r="C25" s="22" t="s">
        <v>211</v>
      </c>
      <c r="D25" s="40" t="s">
        <v>356</v>
      </c>
      <c r="E25" s="40">
        <v>0.5</v>
      </c>
    </row>
    <row r="26" spans="1:5" x14ac:dyDescent="0.35">
      <c r="A26" s="39" t="s">
        <v>209</v>
      </c>
      <c r="B26" s="10">
        <v>10</v>
      </c>
      <c r="C26" s="22" t="s">
        <v>210</v>
      </c>
      <c r="D26" s="40" t="s">
        <v>356</v>
      </c>
      <c r="E26" s="40">
        <v>0.5</v>
      </c>
    </row>
    <row r="27" spans="1:5" x14ac:dyDescent="0.35">
      <c r="A27" s="39" t="s">
        <v>209</v>
      </c>
      <c r="B27" s="10">
        <v>10</v>
      </c>
      <c r="C27" s="22" t="s">
        <v>211</v>
      </c>
      <c r="D27" s="40" t="s">
        <v>356</v>
      </c>
      <c r="E27" s="40">
        <v>0.5</v>
      </c>
    </row>
    <row r="28" spans="1:5" x14ac:dyDescent="0.35">
      <c r="A28" s="39" t="s">
        <v>209</v>
      </c>
      <c r="B28" s="10">
        <v>11</v>
      </c>
      <c r="C28" s="22" t="s">
        <v>210</v>
      </c>
      <c r="D28" s="40" t="s">
        <v>356</v>
      </c>
      <c r="E28" s="40">
        <v>0.5</v>
      </c>
    </row>
    <row r="29" spans="1:5" x14ac:dyDescent="0.35">
      <c r="A29" s="39" t="s">
        <v>209</v>
      </c>
      <c r="B29" s="10">
        <v>11</v>
      </c>
      <c r="C29" s="22" t="s">
        <v>211</v>
      </c>
      <c r="D29" s="40" t="s">
        <v>356</v>
      </c>
      <c r="E29" s="40">
        <v>0.5</v>
      </c>
    </row>
    <row r="30" spans="1:5" x14ac:dyDescent="0.35">
      <c r="A30" s="39" t="s">
        <v>209</v>
      </c>
      <c r="B30" s="10">
        <v>12</v>
      </c>
      <c r="C30" s="22" t="s">
        <v>210</v>
      </c>
      <c r="D30" s="40" t="s">
        <v>356</v>
      </c>
      <c r="E30" s="40">
        <v>0.5</v>
      </c>
    </row>
    <row r="31" spans="1:5" x14ac:dyDescent="0.35">
      <c r="A31" s="39" t="s">
        <v>209</v>
      </c>
      <c r="B31" s="10">
        <v>12</v>
      </c>
      <c r="C31" s="22" t="s">
        <v>211</v>
      </c>
      <c r="D31" s="40" t="s">
        <v>356</v>
      </c>
      <c r="E31" s="40">
        <v>0.5</v>
      </c>
    </row>
    <row r="32" spans="1:5" x14ac:dyDescent="0.35">
      <c r="A32" s="39" t="s">
        <v>209</v>
      </c>
      <c r="B32" s="10">
        <v>13</v>
      </c>
      <c r="C32" s="22" t="s">
        <v>210</v>
      </c>
      <c r="D32" s="40" t="s">
        <v>356</v>
      </c>
      <c r="E32" s="40">
        <v>0.5</v>
      </c>
    </row>
    <row r="33" spans="1:5" x14ac:dyDescent="0.35">
      <c r="A33" s="39" t="s">
        <v>209</v>
      </c>
      <c r="B33" s="10">
        <v>13</v>
      </c>
      <c r="C33" s="22" t="s">
        <v>211</v>
      </c>
      <c r="D33" s="40" t="s">
        <v>356</v>
      </c>
      <c r="E33" s="40">
        <v>0.5</v>
      </c>
    </row>
    <row r="34" spans="1:5" x14ac:dyDescent="0.35">
      <c r="A34" s="39" t="s">
        <v>209</v>
      </c>
      <c r="B34" s="10">
        <v>14</v>
      </c>
      <c r="C34" s="22" t="s">
        <v>210</v>
      </c>
      <c r="D34" s="40" t="s">
        <v>356</v>
      </c>
      <c r="E34" s="40">
        <v>0.5</v>
      </c>
    </row>
    <row r="35" spans="1:5" x14ac:dyDescent="0.35">
      <c r="A35" s="39" t="s">
        <v>209</v>
      </c>
      <c r="B35" s="10">
        <v>14</v>
      </c>
      <c r="C35" s="22" t="s">
        <v>211</v>
      </c>
      <c r="D35" s="40" t="s">
        <v>356</v>
      </c>
      <c r="E35" s="40">
        <v>0.5</v>
      </c>
    </row>
    <row r="36" spans="1:5" x14ac:dyDescent="0.35">
      <c r="A36" s="39" t="s">
        <v>209</v>
      </c>
      <c r="B36" s="10">
        <v>15</v>
      </c>
      <c r="C36" s="22" t="s">
        <v>210</v>
      </c>
      <c r="D36" s="40" t="s">
        <v>356</v>
      </c>
      <c r="E36" s="40">
        <v>0.5</v>
      </c>
    </row>
    <row r="37" spans="1:5" x14ac:dyDescent="0.35">
      <c r="A37" s="39" t="s">
        <v>209</v>
      </c>
      <c r="B37" s="10">
        <v>15</v>
      </c>
      <c r="C37" s="22" t="s">
        <v>211</v>
      </c>
      <c r="D37" s="40" t="s">
        <v>356</v>
      </c>
      <c r="E37" s="40">
        <v>0.5</v>
      </c>
    </row>
    <row r="38" spans="1:5" x14ac:dyDescent="0.35">
      <c r="A38" s="55" t="s">
        <v>355</v>
      </c>
      <c r="B38" s="10">
        <v>1</v>
      </c>
      <c r="C38" s="54" t="s">
        <v>210</v>
      </c>
      <c r="D38" s="40" t="s">
        <v>356</v>
      </c>
      <c r="E38" s="40">
        <v>0.5</v>
      </c>
    </row>
    <row r="39" spans="1:5" x14ac:dyDescent="0.35">
      <c r="A39" s="55" t="s">
        <v>355</v>
      </c>
      <c r="B39" s="10">
        <v>1</v>
      </c>
      <c r="C39" s="54" t="s">
        <v>211</v>
      </c>
      <c r="D39" s="40" t="s">
        <v>356</v>
      </c>
      <c r="E39" s="40">
        <v>0.5</v>
      </c>
    </row>
    <row r="40" spans="1:5" x14ac:dyDescent="0.35">
      <c r="A40" s="55" t="s">
        <v>355</v>
      </c>
      <c r="B40" s="10">
        <v>2</v>
      </c>
      <c r="C40" s="54" t="s">
        <v>210</v>
      </c>
      <c r="D40" s="40" t="s">
        <v>356</v>
      </c>
      <c r="E40" s="40">
        <v>0.5</v>
      </c>
    </row>
    <row r="41" spans="1:5" x14ac:dyDescent="0.35">
      <c r="A41" s="55" t="s">
        <v>355</v>
      </c>
      <c r="B41" s="10">
        <v>2</v>
      </c>
      <c r="C41" s="54" t="s">
        <v>211</v>
      </c>
      <c r="D41" s="40" t="s">
        <v>356</v>
      </c>
      <c r="E41" s="40">
        <v>0.5</v>
      </c>
    </row>
    <row r="42" spans="1:5" x14ac:dyDescent="0.35">
      <c r="A42" s="55" t="s">
        <v>355</v>
      </c>
      <c r="B42" s="10">
        <v>3</v>
      </c>
      <c r="C42" s="54" t="s">
        <v>210</v>
      </c>
      <c r="D42" s="40" t="s">
        <v>356</v>
      </c>
      <c r="E42" s="40">
        <v>0.5</v>
      </c>
    </row>
    <row r="43" spans="1:5" x14ac:dyDescent="0.35">
      <c r="A43" s="55" t="s">
        <v>355</v>
      </c>
      <c r="B43" s="10">
        <v>3</v>
      </c>
      <c r="C43" s="54" t="s">
        <v>211</v>
      </c>
      <c r="D43" s="40" t="s">
        <v>356</v>
      </c>
      <c r="E43" s="40">
        <v>0.5</v>
      </c>
    </row>
    <row r="44" spans="1:5" x14ac:dyDescent="0.35">
      <c r="A44" s="55" t="s">
        <v>355</v>
      </c>
      <c r="B44" s="10">
        <v>4</v>
      </c>
      <c r="C44" s="54" t="s">
        <v>210</v>
      </c>
      <c r="D44" s="40" t="s">
        <v>356</v>
      </c>
      <c r="E44" s="40">
        <v>0.5</v>
      </c>
    </row>
    <row r="45" spans="1:5" x14ac:dyDescent="0.35">
      <c r="A45" s="55" t="s">
        <v>355</v>
      </c>
      <c r="B45" s="10">
        <v>4</v>
      </c>
      <c r="C45" s="54" t="s">
        <v>211</v>
      </c>
      <c r="D45" s="40" t="s">
        <v>356</v>
      </c>
      <c r="E45" s="40">
        <v>0.5</v>
      </c>
    </row>
    <row r="46" spans="1:5" x14ac:dyDescent="0.35">
      <c r="A46" s="55" t="s">
        <v>355</v>
      </c>
      <c r="B46" s="10">
        <v>5</v>
      </c>
      <c r="C46" s="54" t="s">
        <v>210</v>
      </c>
      <c r="D46" s="40" t="s">
        <v>356</v>
      </c>
      <c r="E46" s="40">
        <v>0.5</v>
      </c>
    </row>
    <row r="47" spans="1:5" x14ac:dyDescent="0.35">
      <c r="A47" s="55" t="s">
        <v>355</v>
      </c>
      <c r="B47" s="10">
        <v>5</v>
      </c>
      <c r="C47" s="54" t="s">
        <v>211</v>
      </c>
      <c r="D47" s="40" t="s">
        <v>356</v>
      </c>
      <c r="E47" s="40">
        <v>0.5</v>
      </c>
    </row>
    <row r="48" spans="1:5" x14ac:dyDescent="0.35">
      <c r="A48" s="55" t="s">
        <v>355</v>
      </c>
      <c r="B48" s="10">
        <v>6</v>
      </c>
      <c r="C48" s="54" t="s">
        <v>210</v>
      </c>
      <c r="D48" s="40" t="s">
        <v>356</v>
      </c>
      <c r="E48" s="40">
        <v>0.5</v>
      </c>
    </row>
    <row r="49" spans="1:5" x14ac:dyDescent="0.35">
      <c r="A49" s="55" t="s">
        <v>355</v>
      </c>
      <c r="B49" s="10">
        <v>6</v>
      </c>
      <c r="C49" s="54" t="s">
        <v>211</v>
      </c>
      <c r="D49" s="40" t="s">
        <v>356</v>
      </c>
      <c r="E49" s="40">
        <v>0.5</v>
      </c>
    </row>
    <row r="50" spans="1:5" x14ac:dyDescent="0.35">
      <c r="A50" s="55" t="s">
        <v>355</v>
      </c>
      <c r="B50" s="10">
        <v>7</v>
      </c>
      <c r="C50" s="54" t="s">
        <v>210</v>
      </c>
      <c r="D50" s="40" t="s">
        <v>356</v>
      </c>
      <c r="E50" s="40">
        <v>0.5</v>
      </c>
    </row>
    <row r="51" spans="1:5" x14ac:dyDescent="0.35">
      <c r="A51" s="55" t="s">
        <v>355</v>
      </c>
      <c r="B51" s="10">
        <v>7</v>
      </c>
      <c r="C51" s="54" t="s">
        <v>211</v>
      </c>
      <c r="D51" s="40" t="s">
        <v>356</v>
      </c>
      <c r="E51" s="40">
        <v>0.5</v>
      </c>
    </row>
    <row r="52" spans="1:5" x14ac:dyDescent="0.35">
      <c r="A52" s="55" t="s">
        <v>355</v>
      </c>
      <c r="B52" s="10">
        <v>8</v>
      </c>
      <c r="C52" s="54" t="s">
        <v>210</v>
      </c>
      <c r="D52" s="40" t="s">
        <v>356</v>
      </c>
      <c r="E52" s="40">
        <v>0.5</v>
      </c>
    </row>
    <row r="53" spans="1:5" x14ac:dyDescent="0.35">
      <c r="A53" s="55" t="s">
        <v>355</v>
      </c>
      <c r="B53" s="10">
        <v>8</v>
      </c>
      <c r="C53" s="54" t="s">
        <v>211</v>
      </c>
      <c r="D53" s="40" t="s">
        <v>356</v>
      </c>
      <c r="E53" s="40">
        <v>0.5</v>
      </c>
    </row>
    <row r="54" spans="1:5" x14ac:dyDescent="0.35">
      <c r="A54" s="55" t="s">
        <v>355</v>
      </c>
      <c r="B54" s="10">
        <v>9</v>
      </c>
      <c r="C54" s="54" t="s">
        <v>354</v>
      </c>
      <c r="D54" s="40"/>
      <c r="E54" s="40"/>
    </row>
    <row r="55" spans="1:5" x14ac:dyDescent="0.35">
      <c r="A55" s="55" t="s">
        <v>355</v>
      </c>
      <c r="B55" s="10">
        <v>9</v>
      </c>
      <c r="C55" s="54" t="s">
        <v>354</v>
      </c>
      <c r="D55" s="40"/>
      <c r="E55" s="40"/>
    </row>
    <row r="56" spans="1:5" x14ac:dyDescent="0.35">
      <c r="A56" s="55" t="s">
        <v>355</v>
      </c>
      <c r="B56" s="10">
        <v>10</v>
      </c>
      <c r="C56" s="54" t="s">
        <v>210</v>
      </c>
      <c r="D56" s="40" t="s">
        <v>356</v>
      </c>
      <c r="E56" s="40">
        <v>0.5</v>
      </c>
    </row>
    <row r="57" spans="1:5" x14ac:dyDescent="0.35">
      <c r="A57" s="55" t="s">
        <v>355</v>
      </c>
      <c r="B57" s="10">
        <v>10</v>
      </c>
      <c r="C57" s="54" t="s">
        <v>211</v>
      </c>
      <c r="D57" s="40" t="s">
        <v>356</v>
      </c>
      <c r="E57" s="40">
        <v>0.5</v>
      </c>
    </row>
    <row r="58" spans="1:5" x14ac:dyDescent="0.35">
      <c r="A58" s="55" t="s">
        <v>355</v>
      </c>
      <c r="B58" s="10">
        <v>11</v>
      </c>
      <c r="C58" s="54" t="s">
        <v>210</v>
      </c>
      <c r="D58" s="40" t="s">
        <v>356</v>
      </c>
      <c r="E58" s="40">
        <v>0.5</v>
      </c>
    </row>
    <row r="59" spans="1:5" x14ac:dyDescent="0.35">
      <c r="A59" s="55" t="s">
        <v>355</v>
      </c>
      <c r="B59" s="10">
        <v>11</v>
      </c>
      <c r="C59" s="54" t="s">
        <v>211</v>
      </c>
      <c r="D59" s="40" t="s">
        <v>356</v>
      </c>
      <c r="E59" s="40">
        <v>0.5</v>
      </c>
    </row>
    <row r="60" spans="1:5" x14ac:dyDescent="0.35">
      <c r="A60" s="55" t="s">
        <v>355</v>
      </c>
      <c r="B60" s="10">
        <v>12</v>
      </c>
      <c r="C60" s="54" t="s">
        <v>210</v>
      </c>
      <c r="D60" s="40" t="s">
        <v>356</v>
      </c>
      <c r="E60" s="40">
        <v>0.5</v>
      </c>
    </row>
    <row r="61" spans="1:5" x14ac:dyDescent="0.35">
      <c r="A61" s="55" t="s">
        <v>355</v>
      </c>
      <c r="B61" s="10">
        <v>12</v>
      </c>
      <c r="C61" s="54" t="s">
        <v>211</v>
      </c>
      <c r="D61" s="40" t="s">
        <v>356</v>
      </c>
      <c r="E61" s="40">
        <v>0.5</v>
      </c>
    </row>
    <row r="62" spans="1:5" x14ac:dyDescent="0.35">
      <c r="A62" s="55" t="s">
        <v>355</v>
      </c>
      <c r="B62" s="10">
        <v>13</v>
      </c>
      <c r="C62" s="54" t="s">
        <v>210</v>
      </c>
      <c r="D62" s="40" t="s">
        <v>356</v>
      </c>
      <c r="E62" s="40">
        <v>0.5</v>
      </c>
    </row>
    <row r="63" spans="1:5" x14ac:dyDescent="0.35">
      <c r="A63" s="55" t="s">
        <v>355</v>
      </c>
      <c r="B63" s="10">
        <v>13</v>
      </c>
      <c r="C63" s="54" t="s">
        <v>211</v>
      </c>
      <c r="D63" s="40" t="s">
        <v>356</v>
      </c>
      <c r="E63" s="40">
        <v>0.5</v>
      </c>
    </row>
  </sheetData>
  <mergeCells count="9">
    <mergeCell ref="B9:E9"/>
    <mergeCell ref="B10:E10"/>
    <mergeCell ref="B11:E11"/>
    <mergeCell ref="A1:E1"/>
    <mergeCell ref="B3:E3"/>
    <mergeCell ref="B5:E5"/>
    <mergeCell ref="B6:E6"/>
    <mergeCell ref="B7:E7"/>
    <mergeCell ref="B8:E8"/>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B8A8C-7E0E-4D47-AF29-17CEF7B98817}">
  <sheetPr>
    <tabColor rgb="FF92D050"/>
  </sheetPr>
  <dimension ref="A3:B10"/>
  <sheetViews>
    <sheetView workbookViewId="0">
      <selection activeCell="A3" sqref="A3"/>
    </sheetView>
  </sheetViews>
  <sheetFormatPr defaultRowHeight="14.5" x14ac:dyDescent="0.35"/>
  <cols>
    <col min="1" max="1" width="23.54296875" bestFit="1" customWidth="1"/>
    <col min="2" max="2" width="22.6328125" bestFit="1" customWidth="1"/>
  </cols>
  <sheetData>
    <row r="3" spans="1:2" x14ac:dyDescent="0.35">
      <c r="A3" s="56" t="s">
        <v>357</v>
      </c>
      <c r="B3" t="s">
        <v>359</v>
      </c>
    </row>
    <row r="4" spans="1:2" x14ac:dyDescent="0.35">
      <c r="A4" s="54" t="s">
        <v>209</v>
      </c>
      <c r="B4" s="57">
        <v>11</v>
      </c>
    </row>
    <row r="5" spans="1:2" x14ac:dyDescent="0.35">
      <c r="A5" s="51" t="s">
        <v>356</v>
      </c>
      <c r="B5" s="57">
        <v>11</v>
      </c>
    </row>
    <row r="6" spans="1:2" x14ac:dyDescent="0.35">
      <c r="A6" s="51" t="s">
        <v>358</v>
      </c>
      <c r="B6" s="57"/>
    </row>
    <row r="7" spans="1:2" x14ac:dyDescent="0.35">
      <c r="A7" s="54" t="s">
        <v>355</v>
      </c>
      <c r="B7" s="57">
        <v>12</v>
      </c>
    </row>
    <row r="8" spans="1:2" x14ac:dyDescent="0.35">
      <c r="A8" s="51" t="s">
        <v>356</v>
      </c>
      <c r="B8" s="57">
        <v>12</v>
      </c>
    </row>
    <row r="9" spans="1:2" x14ac:dyDescent="0.35">
      <c r="A9" s="51" t="s">
        <v>358</v>
      </c>
      <c r="B9" s="57"/>
    </row>
    <row r="10" spans="1:2" x14ac:dyDescent="0.35">
      <c r="A10" s="54" t="s">
        <v>78</v>
      </c>
      <c r="B10" s="57">
        <v>23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AF514-0C84-4036-92FA-9558BB81B3D3}">
  <sheetPr>
    <tabColor rgb="FF92D050"/>
  </sheetPr>
  <dimension ref="A1:B549"/>
  <sheetViews>
    <sheetView zoomScale="75" zoomScaleNormal="75" workbookViewId="0">
      <selection activeCell="B549" sqref="B549"/>
    </sheetView>
  </sheetViews>
  <sheetFormatPr defaultRowHeight="14.5" outlineLevelRow="1" x14ac:dyDescent="0.35"/>
  <cols>
    <col min="1" max="1" width="21.7265625" customWidth="1"/>
    <col min="2" max="2" width="78.54296875" customWidth="1"/>
  </cols>
  <sheetData>
    <row r="1" spans="1:2" ht="18.5" x14ac:dyDescent="0.45">
      <c r="A1" s="26" t="s">
        <v>137</v>
      </c>
    </row>
    <row r="2" spans="1:2" hidden="1" outlineLevel="1" x14ac:dyDescent="0.35"/>
    <row r="3" spans="1:2" ht="19.5" hidden="1" outlineLevel="1" thickTop="1" thickBot="1" x14ac:dyDescent="0.4">
      <c r="A3" s="41" t="s">
        <v>212</v>
      </c>
      <c r="B3" s="42"/>
    </row>
    <row r="4" spans="1:2" ht="19.5" hidden="1" outlineLevel="1" thickTop="1" thickBot="1" x14ac:dyDescent="0.4">
      <c r="A4" s="41" t="s">
        <v>7</v>
      </c>
      <c r="B4" s="42"/>
    </row>
    <row r="5" spans="1:2" ht="19.5" hidden="1" outlineLevel="1" thickTop="1" thickBot="1" x14ac:dyDescent="0.4">
      <c r="A5" s="41" t="s">
        <v>213</v>
      </c>
      <c r="B5" s="42"/>
    </row>
    <row r="6" spans="1:2" ht="19.5" hidden="1" outlineLevel="1" thickTop="1" thickBot="1" x14ac:dyDescent="0.4">
      <c r="A6" s="41" t="s">
        <v>214</v>
      </c>
      <c r="B6" s="42"/>
    </row>
    <row r="7" spans="1:2" ht="19.5" hidden="1" outlineLevel="1" thickTop="1" thickBot="1" x14ac:dyDescent="0.4">
      <c r="A7" s="41" t="s">
        <v>215</v>
      </c>
      <c r="B7" s="42"/>
    </row>
    <row r="8" spans="1:2" hidden="1" outlineLevel="1" x14ac:dyDescent="0.35"/>
    <row r="9" spans="1:2" collapsed="1" x14ac:dyDescent="0.35">
      <c r="A9" s="43" t="s">
        <v>216</v>
      </c>
    </row>
    <row r="11" spans="1:2" ht="18.5" x14ac:dyDescent="0.45">
      <c r="A11" s="26" t="s">
        <v>217</v>
      </c>
      <c r="B11" s="26" t="s">
        <v>218</v>
      </c>
    </row>
    <row r="12" spans="1:2" ht="15" outlineLevel="1" thickBot="1" x14ac:dyDescent="0.4"/>
    <row r="13" spans="1:2" ht="19.5" outlineLevel="1" thickTop="1" thickBot="1" x14ac:dyDescent="0.4">
      <c r="A13" s="44" t="s">
        <v>52</v>
      </c>
      <c r="B13" s="45"/>
    </row>
    <row r="14" spans="1:2" ht="19.5" outlineLevel="1" thickTop="1" thickBot="1" x14ac:dyDescent="0.4">
      <c r="A14" s="44" t="s">
        <v>219</v>
      </c>
      <c r="B14" s="45"/>
    </row>
    <row r="15" spans="1:2" ht="15.5" outlineLevel="1" thickTop="1" thickBot="1" x14ac:dyDescent="0.4"/>
    <row r="16" spans="1:2" ht="19.5" outlineLevel="1" thickTop="1" thickBot="1" x14ac:dyDescent="0.4">
      <c r="A16" s="103" t="s">
        <v>220</v>
      </c>
      <c r="B16" s="104"/>
    </row>
    <row r="17" spans="1:2" ht="15.5" outlineLevel="1" thickTop="1" thickBot="1" x14ac:dyDescent="0.4">
      <c r="A17" s="101"/>
      <c r="B17" s="102"/>
    </row>
    <row r="18" spans="1:2" ht="19.5" outlineLevel="1" thickTop="1" thickBot="1" x14ac:dyDescent="0.4">
      <c r="A18" s="103" t="s">
        <v>221</v>
      </c>
      <c r="B18" s="104"/>
    </row>
    <row r="19" spans="1:2" ht="15.5" outlineLevel="1" thickTop="1" thickBot="1" x14ac:dyDescent="0.4">
      <c r="A19" s="101"/>
      <c r="B19" s="102"/>
    </row>
    <row r="20" spans="1:2" ht="19.5" outlineLevel="1" thickTop="1" thickBot="1" x14ac:dyDescent="0.5">
      <c r="A20" s="99" t="s">
        <v>222</v>
      </c>
      <c r="B20" s="100"/>
    </row>
    <row r="21" spans="1:2" ht="15.5" outlineLevel="1" thickTop="1" thickBot="1" x14ac:dyDescent="0.4">
      <c r="A21" s="101"/>
      <c r="B21" s="102"/>
    </row>
    <row r="22" spans="1:2" ht="19.5" outlineLevel="1" thickTop="1" thickBot="1" x14ac:dyDescent="0.5">
      <c r="A22" s="99" t="s">
        <v>223</v>
      </c>
      <c r="B22" s="100"/>
    </row>
    <row r="23" spans="1:2" ht="15.5" outlineLevel="1" thickTop="1" thickBot="1" x14ac:dyDescent="0.4">
      <c r="A23" s="101"/>
      <c r="B23" s="102"/>
    </row>
    <row r="24" spans="1:2" ht="19.5" outlineLevel="1" thickTop="1" thickBot="1" x14ac:dyDescent="0.5">
      <c r="A24" s="99" t="s">
        <v>224</v>
      </c>
      <c r="B24" s="100"/>
    </row>
    <row r="25" spans="1:2" ht="15.5" outlineLevel="1" thickTop="1" thickBot="1" x14ac:dyDescent="0.4">
      <c r="A25" s="101"/>
      <c r="B25" s="102"/>
    </row>
    <row r="26" spans="1:2" ht="19.5" outlineLevel="1" thickTop="1" thickBot="1" x14ac:dyDescent="0.5">
      <c r="A26" s="99" t="s">
        <v>225</v>
      </c>
      <c r="B26" s="100"/>
    </row>
    <row r="27" spans="1:2" ht="15.5" outlineLevel="1" thickTop="1" thickBot="1" x14ac:dyDescent="0.4">
      <c r="A27" s="101"/>
      <c r="B27" s="102"/>
    </row>
    <row r="28" spans="1:2" ht="15" outlineLevel="1" thickTop="1" x14ac:dyDescent="0.35"/>
    <row r="29" spans="1:2" x14ac:dyDescent="0.35">
      <c r="A29" s="43" t="s">
        <v>216</v>
      </c>
    </row>
    <row r="31" spans="1:2" ht="18.5" x14ac:dyDescent="0.45">
      <c r="A31" s="26" t="s">
        <v>226</v>
      </c>
      <c r="B31" s="26" t="s">
        <v>218</v>
      </c>
    </row>
    <row r="32" spans="1:2" ht="14.5" hidden="1" customHeight="1" outlineLevel="1" x14ac:dyDescent="0.35"/>
    <row r="33" spans="1:2" ht="19.5" hidden="1" customHeight="1" outlineLevel="1" thickTop="1" thickBot="1" x14ac:dyDescent="0.4">
      <c r="A33" s="44" t="s">
        <v>52</v>
      </c>
      <c r="B33" s="45"/>
    </row>
    <row r="34" spans="1:2" ht="19.5" hidden="1" customHeight="1" outlineLevel="1" thickTop="1" thickBot="1" x14ac:dyDescent="0.4">
      <c r="A34" s="44" t="s">
        <v>219</v>
      </c>
      <c r="B34" s="45"/>
    </row>
    <row r="35" spans="1:2" ht="14.5" hidden="1" customHeight="1" outlineLevel="1" x14ac:dyDescent="0.35"/>
    <row r="36" spans="1:2" ht="19.5" hidden="1" customHeight="1" outlineLevel="1" thickTop="1" thickBot="1" x14ac:dyDescent="0.4">
      <c r="A36" s="103" t="s">
        <v>220</v>
      </c>
      <c r="B36" s="104"/>
    </row>
    <row r="37" spans="1:2" ht="15.5" hidden="1" customHeight="1" outlineLevel="1" thickTop="1" thickBot="1" x14ac:dyDescent="0.4">
      <c r="A37" s="101"/>
      <c r="B37" s="102"/>
    </row>
    <row r="38" spans="1:2" ht="19.5" hidden="1" customHeight="1" outlineLevel="1" thickTop="1" thickBot="1" x14ac:dyDescent="0.4">
      <c r="A38" s="103" t="s">
        <v>221</v>
      </c>
      <c r="B38" s="104"/>
    </row>
    <row r="39" spans="1:2" ht="15.5" hidden="1" customHeight="1" outlineLevel="1" thickTop="1" thickBot="1" x14ac:dyDescent="0.4">
      <c r="A39" s="101"/>
      <c r="B39" s="102"/>
    </row>
    <row r="40" spans="1:2" ht="19.5" hidden="1" customHeight="1" outlineLevel="1" thickTop="1" thickBot="1" x14ac:dyDescent="0.5">
      <c r="A40" s="99" t="s">
        <v>222</v>
      </c>
      <c r="B40" s="100"/>
    </row>
    <row r="41" spans="1:2" ht="15.5" hidden="1" customHeight="1" outlineLevel="1" thickTop="1" thickBot="1" x14ac:dyDescent="0.4">
      <c r="A41" s="101"/>
      <c r="B41" s="102"/>
    </row>
    <row r="42" spans="1:2" ht="19.5" hidden="1" customHeight="1" outlineLevel="1" thickTop="1" thickBot="1" x14ac:dyDescent="0.5">
      <c r="A42" s="99" t="s">
        <v>223</v>
      </c>
      <c r="B42" s="100"/>
    </row>
    <row r="43" spans="1:2" ht="15.5" hidden="1" customHeight="1" outlineLevel="1" thickTop="1" thickBot="1" x14ac:dyDescent="0.4">
      <c r="A43" s="101"/>
      <c r="B43" s="102"/>
    </row>
    <row r="44" spans="1:2" ht="19.5" hidden="1" customHeight="1" outlineLevel="1" thickTop="1" thickBot="1" x14ac:dyDescent="0.5">
      <c r="A44" s="99" t="s">
        <v>224</v>
      </c>
      <c r="B44" s="100"/>
    </row>
    <row r="45" spans="1:2" ht="15.5" hidden="1" customHeight="1" outlineLevel="1" thickTop="1" thickBot="1" x14ac:dyDescent="0.4">
      <c r="A45" s="101"/>
      <c r="B45" s="102"/>
    </row>
    <row r="46" spans="1:2" ht="19.5" hidden="1" customHeight="1" outlineLevel="1" thickTop="1" thickBot="1" x14ac:dyDescent="0.5">
      <c r="A46" s="99" t="s">
        <v>225</v>
      </c>
      <c r="B46" s="100"/>
    </row>
    <row r="47" spans="1:2" ht="15.5" hidden="1" customHeight="1" outlineLevel="1" thickTop="1" thickBot="1" x14ac:dyDescent="0.4">
      <c r="A47" s="101"/>
      <c r="B47" s="102"/>
    </row>
    <row r="48" spans="1:2" ht="14.5" hidden="1" customHeight="1" outlineLevel="1" x14ac:dyDescent="0.35"/>
    <row r="49" spans="1:2" collapsed="1" x14ac:dyDescent="0.35">
      <c r="A49" s="43" t="s">
        <v>216</v>
      </c>
    </row>
    <row r="51" spans="1:2" ht="18.5" x14ac:dyDescent="0.45">
      <c r="A51" s="26" t="s">
        <v>227</v>
      </c>
      <c r="B51" s="26" t="s">
        <v>218</v>
      </c>
    </row>
    <row r="52" spans="1:2" ht="14.5" hidden="1" customHeight="1" outlineLevel="1" x14ac:dyDescent="0.35"/>
    <row r="53" spans="1:2" ht="19.5" hidden="1" customHeight="1" outlineLevel="1" thickTop="1" thickBot="1" x14ac:dyDescent="0.4">
      <c r="A53" s="44" t="s">
        <v>52</v>
      </c>
      <c r="B53" s="45"/>
    </row>
    <row r="54" spans="1:2" ht="19.5" hidden="1" customHeight="1" outlineLevel="1" thickTop="1" thickBot="1" x14ac:dyDescent="0.4">
      <c r="A54" s="44" t="s">
        <v>219</v>
      </c>
      <c r="B54" s="45"/>
    </row>
    <row r="55" spans="1:2" ht="14.5" hidden="1" customHeight="1" outlineLevel="1" x14ac:dyDescent="0.35"/>
    <row r="56" spans="1:2" ht="19.5" hidden="1" customHeight="1" outlineLevel="1" thickTop="1" thickBot="1" x14ac:dyDescent="0.4">
      <c r="A56" s="103" t="s">
        <v>220</v>
      </c>
      <c r="B56" s="104"/>
    </row>
    <row r="57" spans="1:2" ht="15.5" hidden="1" customHeight="1" outlineLevel="1" thickTop="1" thickBot="1" x14ac:dyDescent="0.4">
      <c r="A57" s="101"/>
      <c r="B57" s="102"/>
    </row>
    <row r="58" spans="1:2" ht="19.5" hidden="1" customHeight="1" outlineLevel="1" thickTop="1" thickBot="1" x14ac:dyDescent="0.4">
      <c r="A58" s="103" t="s">
        <v>221</v>
      </c>
      <c r="B58" s="104"/>
    </row>
    <row r="59" spans="1:2" ht="15.5" hidden="1" customHeight="1" outlineLevel="1" thickTop="1" thickBot="1" x14ac:dyDescent="0.4">
      <c r="A59" s="101"/>
      <c r="B59" s="102"/>
    </row>
    <row r="60" spans="1:2" ht="19.5" hidden="1" customHeight="1" outlineLevel="1" thickTop="1" thickBot="1" x14ac:dyDescent="0.5">
      <c r="A60" s="99" t="s">
        <v>222</v>
      </c>
      <c r="B60" s="100"/>
    </row>
    <row r="61" spans="1:2" ht="15.5" hidden="1" customHeight="1" outlineLevel="1" thickTop="1" thickBot="1" x14ac:dyDescent="0.4">
      <c r="A61" s="101"/>
      <c r="B61" s="102"/>
    </row>
    <row r="62" spans="1:2" ht="19.5" hidden="1" customHeight="1" outlineLevel="1" thickTop="1" thickBot="1" x14ac:dyDescent="0.5">
      <c r="A62" s="99" t="s">
        <v>223</v>
      </c>
      <c r="B62" s="100"/>
    </row>
    <row r="63" spans="1:2" ht="15.5" hidden="1" customHeight="1" outlineLevel="1" thickTop="1" thickBot="1" x14ac:dyDescent="0.4">
      <c r="A63" s="101"/>
      <c r="B63" s="102"/>
    </row>
    <row r="64" spans="1:2" ht="19.5" hidden="1" customHeight="1" outlineLevel="1" thickTop="1" thickBot="1" x14ac:dyDescent="0.5">
      <c r="A64" s="99" t="s">
        <v>224</v>
      </c>
      <c r="B64" s="100"/>
    </row>
    <row r="65" spans="1:2" ht="15.5" hidden="1" customHeight="1" outlineLevel="1" thickTop="1" thickBot="1" x14ac:dyDescent="0.4">
      <c r="A65" s="101"/>
      <c r="B65" s="102"/>
    </row>
    <row r="66" spans="1:2" ht="19.5" hidden="1" customHeight="1" outlineLevel="1" thickTop="1" thickBot="1" x14ac:dyDescent="0.5">
      <c r="A66" s="99" t="s">
        <v>225</v>
      </c>
      <c r="B66" s="100"/>
    </row>
    <row r="67" spans="1:2" ht="15.5" hidden="1" customHeight="1" outlineLevel="1" thickTop="1" thickBot="1" x14ac:dyDescent="0.4">
      <c r="A67" s="101"/>
      <c r="B67" s="102"/>
    </row>
    <row r="68" spans="1:2" ht="14.5" hidden="1" customHeight="1" outlineLevel="1" x14ac:dyDescent="0.35"/>
    <row r="69" spans="1:2" collapsed="1" x14ac:dyDescent="0.35">
      <c r="A69" s="43" t="s">
        <v>216</v>
      </c>
    </row>
    <row r="71" spans="1:2" ht="18.5" x14ac:dyDescent="0.45">
      <c r="A71" s="26" t="s">
        <v>228</v>
      </c>
      <c r="B71" s="26" t="s">
        <v>218</v>
      </c>
    </row>
    <row r="72" spans="1:2" ht="14.5" hidden="1" customHeight="1" outlineLevel="1" x14ac:dyDescent="0.35"/>
    <row r="73" spans="1:2" ht="19.5" hidden="1" customHeight="1" outlineLevel="1" thickTop="1" thickBot="1" x14ac:dyDescent="0.4">
      <c r="A73" s="44" t="s">
        <v>52</v>
      </c>
      <c r="B73" s="45"/>
    </row>
    <row r="74" spans="1:2" ht="19.5" hidden="1" customHeight="1" outlineLevel="1" thickTop="1" thickBot="1" x14ac:dyDescent="0.4">
      <c r="A74" s="44" t="s">
        <v>219</v>
      </c>
      <c r="B74" s="45"/>
    </row>
    <row r="75" spans="1:2" ht="14.5" hidden="1" customHeight="1" outlineLevel="1" x14ac:dyDescent="0.35"/>
    <row r="76" spans="1:2" ht="19.5" hidden="1" customHeight="1" outlineLevel="1" thickTop="1" thickBot="1" x14ac:dyDescent="0.4">
      <c r="A76" s="103" t="s">
        <v>220</v>
      </c>
      <c r="B76" s="104"/>
    </row>
    <row r="77" spans="1:2" ht="15.5" hidden="1" customHeight="1" outlineLevel="1" thickTop="1" thickBot="1" x14ac:dyDescent="0.4">
      <c r="A77" s="101"/>
      <c r="B77" s="102"/>
    </row>
    <row r="78" spans="1:2" ht="19.5" hidden="1" customHeight="1" outlineLevel="1" thickTop="1" thickBot="1" x14ac:dyDescent="0.4">
      <c r="A78" s="103" t="s">
        <v>221</v>
      </c>
      <c r="B78" s="104"/>
    </row>
    <row r="79" spans="1:2" ht="15.5" hidden="1" customHeight="1" outlineLevel="1" thickTop="1" thickBot="1" x14ac:dyDescent="0.4">
      <c r="A79" s="101"/>
      <c r="B79" s="102"/>
    </row>
    <row r="80" spans="1:2" ht="19.5" hidden="1" customHeight="1" outlineLevel="1" thickTop="1" thickBot="1" x14ac:dyDescent="0.5">
      <c r="A80" s="99" t="s">
        <v>222</v>
      </c>
      <c r="B80" s="100"/>
    </row>
    <row r="81" spans="1:2" ht="15.5" hidden="1" customHeight="1" outlineLevel="1" thickTop="1" thickBot="1" x14ac:dyDescent="0.4">
      <c r="A81" s="101"/>
      <c r="B81" s="102"/>
    </row>
    <row r="82" spans="1:2" ht="19.5" hidden="1" customHeight="1" outlineLevel="1" thickTop="1" thickBot="1" x14ac:dyDescent="0.5">
      <c r="A82" s="99" t="s">
        <v>223</v>
      </c>
      <c r="B82" s="100"/>
    </row>
    <row r="83" spans="1:2" ht="15.5" hidden="1" customHeight="1" outlineLevel="1" thickTop="1" thickBot="1" x14ac:dyDescent="0.4">
      <c r="A83" s="101"/>
      <c r="B83" s="102"/>
    </row>
    <row r="84" spans="1:2" ht="19.5" hidden="1" customHeight="1" outlineLevel="1" thickTop="1" thickBot="1" x14ac:dyDescent="0.5">
      <c r="A84" s="99" t="s">
        <v>224</v>
      </c>
      <c r="B84" s="100"/>
    </row>
    <row r="85" spans="1:2" ht="15.5" hidden="1" customHeight="1" outlineLevel="1" thickTop="1" thickBot="1" x14ac:dyDescent="0.4">
      <c r="A85" s="101"/>
      <c r="B85" s="102"/>
    </row>
    <row r="86" spans="1:2" ht="19.5" hidden="1" customHeight="1" outlineLevel="1" thickTop="1" thickBot="1" x14ac:dyDescent="0.5">
      <c r="A86" s="99" t="s">
        <v>225</v>
      </c>
      <c r="B86" s="100"/>
    </row>
    <row r="87" spans="1:2" ht="15.5" hidden="1" customHeight="1" outlineLevel="1" thickTop="1" thickBot="1" x14ac:dyDescent="0.4">
      <c r="A87" s="101"/>
      <c r="B87" s="102"/>
    </row>
    <row r="88" spans="1:2" ht="14.5" hidden="1" customHeight="1" outlineLevel="1" x14ac:dyDescent="0.35"/>
    <row r="89" spans="1:2" collapsed="1" x14ac:dyDescent="0.35">
      <c r="A89" s="43" t="s">
        <v>216</v>
      </c>
    </row>
    <row r="91" spans="1:2" ht="18.5" x14ac:dyDescent="0.45">
      <c r="A91" s="26" t="s">
        <v>229</v>
      </c>
      <c r="B91" s="26" t="s">
        <v>218</v>
      </c>
    </row>
    <row r="92" spans="1:2" ht="14.5" hidden="1" customHeight="1" outlineLevel="1" x14ac:dyDescent="0.35"/>
    <row r="93" spans="1:2" ht="19.5" hidden="1" customHeight="1" outlineLevel="1" thickTop="1" thickBot="1" x14ac:dyDescent="0.4">
      <c r="A93" s="44" t="s">
        <v>52</v>
      </c>
      <c r="B93" s="45"/>
    </row>
    <row r="94" spans="1:2" ht="19.5" hidden="1" customHeight="1" outlineLevel="1" thickTop="1" thickBot="1" x14ac:dyDescent="0.4">
      <c r="A94" s="44" t="s">
        <v>219</v>
      </c>
      <c r="B94" s="45"/>
    </row>
    <row r="95" spans="1:2" ht="14.5" hidden="1" customHeight="1" outlineLevel="1" x14ac:dyDescent="0.35"/>
    <row r="96" spans="1:2" ht="19.5" hidden="1" customHeight="1" outlineLevel="1" thickTop="1" thickBot="1" x14ac:dyDescent="0.4">
      <c r="A96" s="103" t="s">
        <v>220</v>
      </c>
      <c r="B96" s="104"/>
    </row>
    <row r="97" spans="1:2" ht="15.5" hidden="1" customHeight="1" outlineLevel="1" thickTop="1" thickBot="1" x14ac:dyDescent="0.4">
      <c r="A97" s="101"/>
      <c r="B97" s="102"/>
    </row>
    <row r="98" spans="1:2" ht="19.5" hidden="1" customHeight="1" outlineLevel="1" thickTop="1" thickBot="1" x14ac:dyDescent="0.4">
      <c r="A98" s="103" t="s">
        <v>221</v>
      </c>
      <c r="B98" s="104"/>
    </row>
    <row r="99" spans="1:2" ht="15.5" hidden="1" customHeight="1" outlineLevel="1" thickTop="1" thickBot="1" x14ac:dyDescent="0.4">
      <c r="A99" s="101"/>
      <c r="B99" s="102"/>
    </row>
    <row r="100" spans="1:2" ht="19.5" hidden="1" customHeight="1" outlineLevel="1" thickTop="1" thickBot="1" x14ac:dyDescent="0.5">
      <c r="A100" s="99" t="s">
        <v>222</v>
      </c>
      <c r="B100" s="100"/>
    </row>
    <row r="101" spans="1:2" ht="15.5" hidden="1" customHeight="1" outlineLevel="1" thickTop="1" thickBot="1" x14ac:dyDescent="0.4">
      <c r="A101" s="101"/>
      <c r="B101" s="102"/>
    </row>
    <row r="102" spans="1:2" ht="19.5" hidden="1" customHeight="1" outlineLevel="1" thickTop="1" thickBot="1" x14ac:dyDescent="0.5">
      <c r="A102" s="99" t="s">
        <v>223</v>
      </c>
      <c r="B102" s="100"/>
    </row>
    <row r="103" spans="1:2" ht="15.5" hidden="1" customHeight="1" outlineLevel="1" thickTop="1" thickBot="1" x14ac:dyDescent="0.4">
      <c r="A103" s="101"/>
      <c r="B103" s="102"/>
    </row>
    <row r="104" spans="1:2" ht="19.5" hidden="1" customHeight="1" outlineLevel="1" thickTop="1" thickBot="1" x14ac:dyDescent="0.5">
      <c r="A104" s="99" t="s">
        <v>224</v>
      </c>
      <c r="B104" s="100"/>
    </row>
    <row r="105" spans="1:2" ht="15.5" hidden="1" customHeight="1" outlineLevel="1" thickTop="1" thickBot="1" x14ac:dyDescent="0.4">
      <c r="A105" s="101"/>
      <c r="B105" s="102"/>
    </row>
    <row r="106" spans="1:2" ht="19.5" hidden="1" customHeight="1" outlineLevel="1" thickTop="1" thickBot="1" x14ac:dyDescent="0.5">
      <c r="A106" s="99" t="s">
        <v>225</v>
      </c>
      <c r="B106" s="100"/>
    </row>
    <row r="107" spans="1:2" ht="15.5" hidden="1" customHeight="1" outlineLevel="1" thickTop="1" thickBot="1" x14ac:dyDescent="0.4">
      <c r="A107" s="101"/>
      <c r="B107" s="102"/>
    </row>
    <row r="108" spans="1:2" ht="14.5" hidden="1" customHeight="1" outlineLevel="1" x14ac:dyDescent="0.35"/>
    <row r="109" spans="1:2" collapsed="1" x14ac:dyDescent="0.35">
      <c r="A109" s="43" t="s">
        <v>216</v>
      </c>
    </row>
    <row r="111" spans="1:2" ht="18.5" x14ac:dyDescent="0.45">
      <c r="A111" s="26" t="s">
        <v>230</v>
      </c>
      <c r="B111" s="26" t="s">
        <v>218</v>
      </c>
    </row>
    <row r="112" spans="1:2" ht="14.5" hidden="1" customHeight="1" outlineLevel="1" x14ac:dyDescent="0.35"/>
    <row r="113" spans="1:2" ht="19.5" hidden="1" customHeight="1" outlineLevel="1" thickTop="1" thickBot="1" x14ac:dyDescent="0.4">
      <c r="A113" s="44" t="s">
        <v>52</v>
      </c>
      <c r="B113" s="45"/>
    </row>
    <row r="114" spans="1:2" ht="19.5" hidden="1" customHeight="1" outlineLevel="1" thickTop="1" thickBot="1" x14ac:dyDescent="0.4">
      <c r="A114" s="44" t="s">
        <v>219</v>
      </c>
      <c r="B114" s="45"/>
    </row>
    <row r="115" spans="1:2" ht="14.5" hidden="1" customHeight="1" outlineLevel="1" x14ac:dyDescent="0.35"/>
    <row r="116" spans="1:2" ht="19.5" hidden="1" customHeight="1" outlineLevel="1" thickTop="1" thickBot="1" x14ac:dyDescent="0.4">
      <c r="A116" s="103" t="s">
        <v>220</v>
      </c>
      <c r="B116" s="104"/>
    </row>
    <row r="117" spans="1:2" ht="15.5" hidden="1" customHeight="1" outlineLevel="1" thickTop="1" thickBot="1" x14ac:dyDescent="0.4">
      <c r="A117" s="101"/>
      <c r="B117" s="102"/>
    </row>
    <row r="118" spans="1:2" ht="19.5" hidden="1" customHeight="1" outlineLevel="1" thickTop="1" thickBot="1" x14ac:dyDescent="0.4">
      <c r="A118" s="103" t="s">
        <v>221</v>
      </c>
      <c r="B118" s="104"/>
    </row>
    <row r="119" spans="1:2" ht="15.5" hidden="1" customHeight="1" outlineLevel="1" thickTop="1" thickBot="1" x14ac:dyDescent="0.4">
      <c r="A119" s="101"/>
      <c r="B119" s="102"/>
    </row>
    <row r="120" spans="1:2" ht="19.5" hidden="1" customHeight="1" outlineLevel="1" thickTop="1" thickBot="1" x14ac:dyDescent="0.5">
      <c r="A120" s="99" t="s">
        <v>222</v>
      </c>
      <c r="B120" s="100"/>
    </row>
    <row r="121" spans="1:2" ht="15.5" hidden="1" customHeight="1" outlineLevel="1" thickTop="1" thickBot="1" x14ac:dyDescent="0.4">
      <c r="A121" s="101"/>
      <c r="B121" s="102"/>
    </row>
    <row r="122" spans="1:2" ht="19.5" hidden="1" customHeight="1" outlineLevel="1" thickTop="1" thickBot="1" x14ac:dyDescent="0.5">
      <c r="A122" s="99" t="s">
        <v>223</v>
      </c>
      <c r="B122" s="100"/>
    </row>
    <row r="123" spans="1:2" ht="15.5" hidden="1" customHeight="1" outlineLevel="1" thickTop="1" thickBot="1" x14ac:dyDescent="0.4">
      <c r="A123" s="101"/>
      <c r="B123" s="102"/>
    </row>
    <row r="124" spans="1:2" ht="19.5" hidden="1" customHeight="1" outlineLevel="1" thickTop="1" thickBot="1" x14ac:dyDescent="0.5">
      <c r="A124" s="99" t="s">
        <v>224</v>
      </c>
      <c r="B124" s="100"/>
    </row>
    <row r="125" spans="1:2" ht="15.5" hidden="1" customHeight="1" outlineLevel="1" thickTop="1" thickBot="1" x14ac:dyDescent="0.4">
      <c r="A125" s="101"/>
      <c r="B125" s="102"/>
    </row>
    <row r="126" spans="1:2" ht="19.5" hidden="1" customHeight="1" outlineLevel="1" thickTop="1" thickBot="1" x14ac:dyDescent="0.5">
      <c r="A126" s="99" t="s">
        <v>225</v>
      </c>
      <c r="B126" s="100"/>
    </row>
    <row r="127" spans="1:2" ht="15.5" hidden="1" customHeight="1" outlineLevel="1" thickTop="1" thickBot="1" x14ac:dyDescent="0.4">
      <c r="A127" s="101"/>
      <c r="B127" s="102"/>
    </row>
    <row r="128" spans="1:2" ht="14.5" hidden="1" customHeight="1" outlineLevel="1" x14ac:dyDescent="0.35"/>
    <row r="129" spans="1:2" collapsed="1" x14ac:dyDescent="0.35">
      <c r="A129" s="43" t="s">
        <v>216</v>
      </c>
    </row>
    <row r="131" spans="1:2" ht="18.5" x14ac:dyDescent="0.45">
      <c r="A131" s="26" t="s">
        <v>231</v>
      </c>
      <c r="B131" s="26" t="s">
        <v>218</v>
      </c>
    </row>
    <row r="132" spans="1:2" ht="14.5" hidden="1" customHeight="1" outlineLevel="1" x14ac:dyDescent="0.35"/>
    <row r="133" spans="1:2" ht="19.5" hidden="1" customHeight="1" outlineLevel="1" thickTop="1" thickBot="1" x14ac:dyDescent="0.4">
      <c r="A133" s="44" t="s">
        <v>52</v>
      </c>
      <c r="B133" s="45"/>
    </row>
    <row r="134" spans="1:2" ht="19.5" hidden="1" customHeight="1" outlineLevel="1" thickTop="1" thickBot="1" x14ac:dyDescent="0.4">
      <c r="A134" s="44" t="s">
        <v>219</v>
      </c>
      <c r="B134" s="45"/>
    </row>
    <row r="135" spans="1:2" ht="14.5" hidden="1" customHeight="1" outlineLevel="1" x14ac:dyDescent="0.35"/>
    <row r="136" spans="1:2" ht="19.5" hidden="1" customHeight="1" outlineLevel="1" thickTop="1" thickBot="1" x14ac:dyDescent="0.4">
      <c r="A136" s="103" t="s">
        <v>220</v>
      </c>
      <c r="B136" s="104"/>
    </row>
    <row r="137" spans="1:2" ht="15.5" hidden="1" customHeight="1" outlineLevel="1" thickTop="1" thickBot="1" x14ac:dyDescent="0.4">
      <c r="A137" s="101"/>
      <c r="B137" s="102"/>
    </row>
    <row r="138" spans="1:2" ht="19.5" hidden="1" customHeight="1" outlineLevel="1" thickTop="1" thickBot="1" x14ac:dyDescent="0.4">
      <c r="A138" s="103" t="s">
        <v>221</v>
      </c>
      <c r="B138" s="104"/>
    </row>
    <row r="139" spans="1:2" ht="15.5" hidden="1" customHeight="1" outlineLevel="1" thickTop="1" thickBot="1" x14ac:dyDescent="0.4">
      <c r="A139" s="101"/>
      <c r="B139" s="102"/>
    </row>
    <row r="140" spans="1:2" ht="19.5" hidden="1" customHeight="1" outlineLevel="1" thickTop="1" thickBot="1" x14ac:dyDescent="0.5">
      <c r="A140" s="99" t="s">
        <v>222</v>
      </c>
      <c r="B140" s="100"/>
    </row>
    <row r="141" spans="1:2" ht="15.5" hidden="1" customHeight="1" outlineLevel="1" thickTop="1" thickBot="1" x14ac:dyDescent="0.4">
      <c r="A141" s="101"/>
      <c r="B141" s="102"/>
    </row>
    <row r="142" spans="1:2" ht="19.5" hidden="1" customHeight="1" outlineLevel="1" thickTop="1" thickBot="1" x14ac:dyDescent="0.5">
      <c r="A142" s="99" t="s">
        <v>223</v>
      </c>
      <c r="B142" s="100"/>
    </row>
    <row r="143" spans="1:2" ht="15.5" hidden="1" customHeight="1" outlineLevel="1" thickTop="1" thickBot="1" x14ac:dyDescent="0.4">
      <c r="A143" s="101"/>
      <c r="B143" s="102"/>
    </row>
    <row r="144" spans="1:2" ht="19.5" hidden="1" customHeight="1" outlineLevel="1" thickTop="1" thickBot="1" x14ac:dyDescent="0.5">
      <c r="A144" s="99" t="s">
        <v>224</v>
      </c>
      <c r="B144" s="100"/>
    </row>
    <row r="145" spans="1:2" ht="15.5" hidden="1" customHeight="1" outlineLevel="1" thickTop="1" thickBot="1" x14ac:dyDescent="0.4">
      <c r="A145" s="101"/>
      <c r="B145" s="102"/>
    </row>
    <row r="146" spans="1:2" ht="19.5" hidden="1" customHeight="1" outlineLevel="1" thickTop="1" thickBot="1" x14ac:dyDescent="0.5">
      <c r="A146" s="99" t="s">
        <v>225</v>
      </c>
      <c r="B146" s="100"/>
    </row>
    <row r="147" spans="1:2" ht="15.5" hidden="1" customHeight="1" outlineLevel="1" thickTop="1" thickBot="1" x14ac:dyDescent="0.4">
      <c r="A147" s="101"/>
      <c r="B147" s="102"/>
    </row>
    <row r="148" spans="1:2" ht="14.5" hidden="1" customHeight="1" outlineLevel="1" x14ac:dyDescent="0.35"/>
    <row r="149" spans="1:2" collapsed="1" x14ac:dyDescent="0.35">
      <c r="A149" s="43" t="s">
        <v>216</v>
      </c>
    </row>
    <row r="151" spans="1:2" ht="18.5" x14ac:dyDescent="0.45">
      <c r="A151" s="26" t="s">
        <v>232</v>
      </c>
      <c r="B151" s="26" t="s">
        <v>218</v>
      </c>
    </row>
    <row r="152" spans="1:2" ht="14.5" hidden="1" customHeight="1" outlineLevel="1" x14ac:dyDescent="0.35"/>
    <row r="153" spans="1:2" ht="19.5" hidden="1" customHeight="1" outlineLevel="1" thickTop="1" thickBot="1" x14ac:dyDescent="0.4">
      <c r="A153" s="44" t="s">
        <v>52</v>
      </c>
      <c r="B153" s="45"/>
    </row>
    <row r="154" spans="1:2" ht="19.5" hidden="1" customHeight="1" outlineLevel="1" thickTop="1" thickBot="1" x14ac:dyDescent="0.4">
      <c r="A154" s="44" t="s">
        <v>219</v>
      </c>
      <c r="B154" s="45"/>
    </row>
    <row r="155" spans="1:2" ht="14.5" hidden="1" customHeight="1" outlineLevel="1" x14ac:dyDescent="0.35"/>
    <row r="156" spans="1:2" ht="19.5" hidden="1" customHeight="1" outlineLevel="1" thickTop="1" thickBot="1" x14ac:dyDescent="0.4">
      <c r="A156" s="103" t="s">
        <v>220</v>
      </c>
      <c r="B156" s="104"/>
    </row>
    <row r="157" spans="1:2" ht="15.5" hidden="1" customHeight="1" outlineLevel="1" thickTop="1" thickBot="1" x14ac:dyDescent="0.4">
      <c r="A157" s="101"/>
      <c r="B157" s="102"/>
    </row>
    <row r="158" spans="1:2" ht="19.5" hidden="1" customHeight="1" outlineLevel="1" thickTop="1" thickBot="1" x14ac:dyDescent="0.4">
      <c r="A158" s="103" t="s">
        <v>221</v>
      </c>
      <c r="B158" s="104"/>
    </row>
    <row r="159" spans="1:2" ht="15.5" hidden="1" customHeight="1" outlineLevel="1" thickTop="1" thickBot="1" x14ac:dyDescent="0.4">
      <c r="A159" s="101"/>
      <c r="B159" s="102"/>
    </row>
    <row r="160" spans="1:2" ht="19.5" hidden="1" customHeight="1" outlineLevel="1" thickTop="1" thickBot="1" x14ac:dyDescent="0.5">
      <c r="A160" s="99" t="s">
        <v>222</v>
      </c>
      <c r="B160" s="100"/>
    </row>
    <row r="161" spans="1:2" ht="15.5" hidden="1" customHeight="1" outlineLevel="1" thickTop="1" thickBot="1" x14ac:dyDescent="0.4">
      <c r="A161" s="101"/>
      <c r="B161" s="102"/>
    </row>
    <row r="162" spans="1:2" ht="19.5" hidden="1" customHeight="1" outlineLevel="1" thickTop="1" thickBot="1" x14ac:dyDescent="0.5">
      <c r="A162" s="99" t="s">
        <v>223</v>
      </c>
      <c r="B162" s="100"/>
    </row>
    <row r="163" spans="1:2" ht="15.5" hidden="1" customHeight="1" outlineLevel="1" thickTop="1" thickBot="1" x14ac:dyDescent="0.4">
      <c r="A163" s="101"/>
      <c r="B163" s="102"/>
    </row>
    <row r="164" spans="1:2" ht="19.5" hidden="1" customHeight="1" outlineLevel="1" thickTop="1" thickBot="1" x14ac:dyDescent="0.5">
      <c r="A164" s="99" t="s">
        <v>224</v>
      </c>
      <c r="B164" s="100"/>
    </row>
    <row r="165" spans="1:2" ht="15.5" hidden="1" customHeight="1" outlineLevel="1" thickTop="1" thickBot="1" x14ac:dyDescent="0.4">
      <c r="A165" s="101"/>
      <c r="B165" s="102"/>
    </row>
    <row r="166" spans="1:2" ht="19.5" hidden="1" customHeight="1" outlineLevel="1" thickTop="1" thickBot="1" x14ac:dyDescent="0.5">
      <c r="A166" s="99" t="s">
        <v>225</v>
      </c>
      <c r="B166" s="100"/>
    </row>
    <row r="167" spans="1:2" ht="15.5" hidden="1" customHeight="1" outlineLevel="1" thickTop="1" thickBot="1" x14ac:dyDescent="0.4">
      <c r="A167" s="101"/>
      <c r="B167" s="102"/>
    </row>
    <row r="168" spans="1:2" ht="14.5" hidden="1" customHeight="1" outlineLevel="1" x14ac:dyDescent="0.35"/>
    <row r="169" spans="1:2" collapsed="1" x14ac:dyDescent="0.35">
      <c r="A169" s="43" t="s">
        <v>216</v>
      </c>
    </row>
    <row r="171" spans="1:2" ht="18.5" x14ac:dyDescent="0.45">
      <c r="A171" s="26" t="s">
        <v>233</v>
      </c>
      <c r="B171" s="26" t="s">
        <v>218</v>
      </c>
    </row>
    <row r="172" spans="1:2" ht="14.5" hidden="1" customHeight="1" outlineLevel="1" x14ac:dyDescent="0.35"/>
    <row r="173" spans="1:2" ht="19.5" hidden="1" customHeight="1" outlineLevel="1" thickTop="1" thickBot="1" x14ac:dyDescent="0.4">
      <c r="A173" s="44" t="s">
        <v>52</v>
      </c>
      <c r="B173" s="45"/>
    </row>
    <row r="174" spans="1:2" ht="19.5" hidden="1" customHeight="1" outlineLevel="1" thickTop="1" thickBot="1" x14ac:dyDescent="0.4">
      <c r="A174" s="44" t="s">
        <v>219</v>
      </c>
      <c r="B174" s="45"/>
    </row>
    <row r="175" spans="1:2" ht="14.5" hidden="1" customHeight="1" outlineLevel="1" x14ac:dyDescent="0.35"/>
    <row r="176" spans="1:2" ht="19.5" hidden="1" customHeight="1" outlineLevel="1" thickTop="1" thickBot="1" x14ac:dyDescent="0.4">
      <c r="A176" s="103" t="s">
        <v>220</v>
      </c>
      <c r="B176" s="104"/>
    </row>
    <row r="177" spans="1:2" ht="15.5" hidden="1" customHeight="1" outlineLevel="1" thickTop="1" thickBot="1" x14ac:dyDescent="0.4">
      <c r="A177" s="101"/>
      <c r="B177" s="102"/>
    </row>
    <row r="178" spans="1:2" ht="19.5" hidden="1" customHeight="1" outlineLevel="1" thickTop="1" thickBot="1" x14ac:dyDescent="0.4">
      <c r="A178" s="103" t="s">
        <v>221</v>
      </c>
      <c r="B178" s="104"/>
    </row>
    <row r="179" spans="1:2" ht="15.5" hidden="1" customHeight="1" outlineLevel="1" thickTop="1" thickBot="1" x14ac:dyDescent="0.4">
      <c r="A179" s="101"/>
      <c r="B179" s="102"/>
    </row>
    <row r="180" spans="1:2" ht="19.5" hidden="1" customHeight="1" outlineLevel="1" thickTop="1" thickBot="1" x14ac:dyDescent="0.5">
      <c r="A180" s="99" t="s">
        <v>222</v>
      </c>
      <c r="B180" s="100"/>
    </row>
    <row r="181" spans="1:2" ht="15.5" hidden="1" customHeight="1" outlineLevel="1" thickTop="1" thickBot="1" x14ac:dyDescent="0.4">
      <c r="A181" s="101"/>
      <c r="B181" s="102"/>
    </row>
    <row r="182" spans="1:2" ht="19.5" hidden="1" customHeight="1" outlineLevel="1" thickTop="1" thickBot="1" x14ac:dyDescent="0.5">
      <c r="A182" s="99" t="s">
        <v>223</v>
      </c>
      <c r="B182" s="100"/>
    </row>
    <row r="183" spans="1:2" ht="15.5" hidden="1" customHeight="1" outlineLevel="1" thickTop="1" thickBot="1" x14ac:dyDescent="0.4">
      <c r="A183" s="101"/>
      <c r="B183" s="102"/>
    </row>
    <row r="184" spans="1:2" ht="19.5" hidden="1" customHeight="1" outlineLevel="1" thickTop="1" thickBot="1" x14ac:dyDescent="0.5">
      <c r="A184" s="99" t="s">
        <v>224</v>
      </c>
      <c r="B184" s="100"/>
    </row>
    <row r="185" spans="1:2" ht="15.5" hidden="1" customHeight="1" outlineLevel="1" thickTop="1" thickBot="1" x14ac:dyDescent="0.4">
      <c r="A185" s="101"/>
      <c r="B185" s="102"/>
    </row>
    <row r="186" spans="1:2" ht="19.5" hidden="1" customHeight="1" outlineLevel="1" thickTop="1" thickBot="1" x14ac:dyDescent="0.5">
      <c r="A186" s="99" t="s">
        <v>225</v>
      </c>
      <c r="B186" s="100"/>
    </row>
    <row r="187" spans="1:2" ht="15.5" hidden="1" customHeight="1" outlineLevel="1" thickTop="1" thickBot="1" x14ac:dyDescent="0.4">
      <c r="A187" s="101"/>
      <c r="B187" s="102"/>
    </row>
    <row r="188" spans="1:2" ht="14.5" hidden="1" customHeight="1" outlineLevel="1" x14ac:dyDescent="0.35"/>
    <row r="189" spans="1:2" collapsed="1" x14ac:dyDescent="0.35">
      <c r="A189" s="43" t="s">
        <v>216</v>
      </c>
    </row>
    <row r="191" spans="1:2" ht="18.5" x14ac:dyDescent="0.45">
      <c r="A191" s="26" t="s">
        <v>234</v>
      </c>
      <c r="B191" s="26" t="s">
        <v>218</v>
      </c>
    </row>
    <row r="192" spans="1:2" ht="14.5" hidden="1" customHeight="1" outlineLevel="1" x14ac:dyDescent="0.35"/>
    <row r="193" spans="1:2" ht="19.5" hidden="1" customHeight="1" outlineLevel="1" thickTop="1" thickBot="1" x14ac:dyDescent="0.4">
      <c r="A193" s="44" t="s">
        <v>52</v>
      </c>
      <c r="B193" s="45"/>
    </row>
    <row r="194" spans="1:2" ht="19.5" hidden="1" customHeight="1" outlineLevel="1" thickTop="1" thickBot="1" x14ac:dyDescent="0.4">
      <c r="A194" s="44" t="s">
        <v>219</v>
      </c>
      <c r="B194" s="45"/>
    </row>
    <row r="195" spans="1:2" ht="14.5" hidden="1" customHeight="1" outlineLevel="1" x14ac:dyDescent="0.35"/>
    <row r="196" spans="1:2" ht="19.5" hidden="1" customHeight="1" outlineLevel="1" thickTop="1" thickBot="1" x14ac:dyDescent="0.4">
      <c r="A196" s="103" t="s">
        <v>220</v>
      </c>
      <c r="B196" s="104"/>
    </row>
    <row r="197" spans="1:2" ht="15.5" hidden="1" customHeight="1" outlineLevel="1" thickTop="1" thickBot="1" x14ac:dyDescent="0.4">
      <c r="A197" s="101"/>
      <c r="B197" s="102"/>
    </row>
    <row r="198" spans="1:2" ht="19.5" hidden="1" customHeight="1" outlineLevel="1" thickTop="1" thickBot="1" x14ac:dyDescent="0.4">
      <c r="A198" s="103" t="s">
        <v>221</v>
      </c>
      <c r="B198" s="104"/>
    </row>
    <row r="199" spans="1:2" ht="15.5" hidden="1" customHeight="1" outlineLevel="1" thickTop="1" thickBot="1" x14ac:dyDescent="0.4">
      <c r="A199" s="101"/>
      <c r="B199" s="102"/>
    </row>
    <row r="200" spans="1:2" ht="19.5" hidden="1" customHeight="1" outlineLevel="1" thickTop="1" thickBot="1" x14ac:dyDescent="0.5">
      <c r="A200" s="99" t="s">
        <v>222</v>
      </c>
      <c r="B200" s="100"/>
    </row>
    <row r="201" spans="1:2" ht="15.5" hidden="1" customHeight="1" outlineLevel="1" thickTop="1" thickBot="1" x14ac:dyDescent="0.4">
      <c r="A201" s="101"/>
      <c r="B201" s="102"/>
    </row>
    <row r="202" spans="1:2" ht="19.5" hidden="1" customHeight="1" outlineLevel="1" thickTop="1" thickBot="1" x14ac:dyDescent="0.5">
      <c r="A202" s="99" t="s">
        <v>223</v>
      </c>
      <c r="B202" s="100"/>
    </row>
    <row r="203" spans="1:2" ht="15.5" hidden="1" customHeight="1" outlineLevel="1" thickTop="1" thickBot="1" x14ac:dyDescent="0.4">
      <c r="A203" s="101"/>
      <c r="B203" s="102"/>
    </row>
    <row r="204" spans="1:2" ht="19.5" hidden="1" customHeight="1" outlineLevel="1" thickTop="1" thickBot="1" x14ac:dyDescent="0.5">
      <c r="A204" s="99" t="s">
        <v>224</v>
      </c>
      <c r="B204" s="100"/>
    </row>
    <row r="205" spans="1:2" ht="15.5" hidden="1" customHeight="1" outlineLevel="1" thickTop="1" thickBot="1" x14ac:dyDescent="0.4">
      <c r="A205" s="101"/>
      <c r="B205" s="102"/>
    </row>
    <row r="206" spans="1:2" ht="19.5" hidden="1" customHeight="1" outlineLevel="1" thickTop="1" thickBot="1" x14ac:dyDescent="0.5">
      <c r="A206" s="99" t="s">
        <v>225</v>
      </c>
      <c r="B206" s="100"/>
    </row>
    <row r="207" spans="1:2" ht="15.5" hidden="1" customHeight="1" outlineLevel="1" thickTop="1" thickBot="1" x14ac:dyDescent="0.4">
      <c r="A207" s="101"/>
      <c r="B207" s="102"/>
    </row>
    <row r="208" spans="1:2" ht="14.5" hidden="1" customHeight="1" outlineLevel="1" x14ac:dyDescent="0.35"/>
    <row r="209" spans="1:2" collapsed="1" x14ac:dyDescent="0.35">
      <c r="A209" s="43" t="s">
        <v>216</v>
      </c>
    </row>
    <row r="211" spans="1:2" ht="18.5" x14ac:dyDescent="0.45">
      <c r="A211" s="26" t="s">
        <v>235</v>
      </c>
      <c r="B211" s="26" t="s">
        <v>218</v>
      </c>
    </row>
    <row r="212" spans="1:2" ht="14.5" hidden="1" customHeight="1" outlineLevel="1" x14ac:dyDescent="0.35"/>
    <row r="213" spans="1:2" ht="19.5" hidden="1" customHeight="1" outlineLevel="1" thickTop="1" thickBot="1" x14ac:dyDescent="0.4">
      <c r="A213" s="44" t="s">
        <v>52</v>
      </c>
      <c r="B213" s="45"/>
    </row>
    <row r="214" spans="1:2" ht="19.5" hidden="1" customHeight="1" outlineLevel="1" thickTop="1" thickBot="1" x14ac:dyDescent="0.4">
      <c r="A214" s="44" t="s">
        <v>219</v>
      </c>
      <c r="B214" s="45"/>
    </row>
    <row r="215" spans="1:2" ht="14.5" hidden="1" customHeight="1" outlineLevel="1" x14ac:dyDescent="0.35"/>
    <row r="216" spans="1:2" ht="19.5" hidden="1" customHeight="1" outlineLevel="1" thickTop="1" thickBot="1" x14ac:dyDescent="0.4">
      <c r="A216" s="103" t="s">
        <v>220</v>
      </c>
      <c r="B216" s="104"/>
    </row>
    <row r="217" spans="1:2" ht="15.5" hidden="1" customHeight="1" outlineLevel="1" thickTop="1" thickBot="1" x14ac:dyDescent="0.4">
      <c r="A217" s="101"/>
      <c r="B217" s="102"/>
    </row>
    <row r="218" spans="1:2" ht="19.5" hidden="1" customHeight="1" outlineLevel="1" thickTop="1" thickBot="1" x14ac:dyDescent="0.4">
      <c r="A218" s="103" t="s">
        <v>221</v>
      </c>
      <c r="B218" s="104"/>
    </row>
    <row r="219" spans="1:2" ht="15.5" hidden="1" customHeight="1" outlineLevel="1" thickTop="1" thickBot="1" x14ac:dyDescent="0.4">
      <c r="A219" s="101"/>
      <c r="B219" s="102"/>
    </row>
    <row r="220" spans="1:2" ht="19.5" hidden="1" customHeight="1" outlineLevel="1" thickTop="1" thickBot="1" x14ac:dyDescent="0.5">
      <c r="A220" s="99" t="s">
        <v>222</v>
      </c>
      <c r="B220" s="100"/>
    </row>
    <row r="221" spans="1:2" ht="15.5" hidden="1" customHeight="1" outlineLevel="1" thickTop="1" thickBot="1" x14ac:dyDescent="0.4">
      <c r="A221" s="101"/>
      <c r="B221" s="102"/>
    </row>
    <row r="222" spans="1:2" ht="19.5" hidden="1" customHeight="1" outlineLevel="1" thickTop="1" thickBot="1" x14ac:dyDescent="0.5">
      <c r="A222" s="99" t="s">
        <v>223</v>
      </c>
      <c r="B222" s="100"/>
    </row>
    <row r="223" spans="1:2" ht="15.5" hidden="1" customHeight="1" outlineLevel="1" thickTop="1" thickBot="1" x14ac:dyDescent="0.4">
      <c r="A223" s="101"/>
      <c r="B223" s="102"/>
    </row>
    <row r="224" spans="1:2" ht="19.5" hidden="1" customHeight="1" outlineLevel="1" thickTop="1" thickBot="1" x14ac:dyDescent="0.5">
      <c r="A224" s="99" t="s">
        <v>224</v>
      </c>
      <c r="B224" s="100"/>
    </row>
    <row r="225" spans="1:2" ht="15.5" hidden="1" customHeight="1" outlineLevel="1" thickTop="1" thickBot="1" x14ac:dyDescent="0.4">
      <c r="A225" s="101"/>
      <c r="B225" s="102"/>
    </row>
    <row r="226" spans="1:2" ht="19.5" hidden="1" customHeight="1" outlineLevel="1" thickTop="1" thickBot="1" x14ac:dyDescent="0.5">
      <c r="A226" s="99" t="s">
        <v>225</v>
      </c>
      <c r="B226" s="100"/>
    </row>
    <row r="227" spans="1:2" ht="15.5" hidden="1" customHeight="1" outlineLevel="1" thickTop="1" thickBot="1" x14ac:dyDescent="0.4">
      <c r="A227" s="101"/>
      <c r="B227" s="102"/>
    </row>
    <row r="228" spans="1:2" ht="14.5" hidden="1" customHeight="1" outlineLevel="1" x14ac:dyDescent="0.35"/>
    <row r="229" spans="1:2" collapsed="1" x14ac:dyDescent="0.35">
      <c r="A229" s="43" t="s">
        <v>216</v>
      </c>
    </row>
    <row r="231" spans="1:2" ht="18.5" x14ac:dyDescent="0.45">
      <c r="A231" s="26" t="s">
        <v>236</v>
      </c>
      <c r="B231" s="26" t="s">
        <v>237</v>
      </c>
    </row>
    <row r="232" spans="1:2" hidden="1" outlineLevel="1" x14ac:dyDescent="0.35"/>
    <row r="233" spans="1:2" ht="19.5" hidden="1" outlineLevel="1" thickTop="1" thickBot="1" x14ac:dyDescent="0.4">
      <c r="A233" s="44" t="s">
        <v>52</v>
      </c>
      <c r="B233" s="45"/>
    </row>
    <row r="234" spans="1:2" ht="19.5" hidden="1" outlineLevel="1" thickTop="1" thickBot="1" x14ac:dyDescent="0.4">
      <c r="A234" s="44" t="s">
        <v>219</v>
      </c>
      <c r="B234" s="45"/>
    </row>
    <row r="235" spans="1:2" hidden="1" outlineLevel="1" x14ac:dyDescent="0.35"/>
    <row r="236" spans="1:2" ht="19.5" hidden="1" outlineLevel="1" thickTop="1" thickBot="1" x14ac:dyDescent="0.4">
      <c r="A236" s="103" t="s">
        <v>220</v>
      </c>
      <c r="B236" s="104"/>
    </row>
    <row r="237" spans="1:2" ht="15.5" hidden="1" outlineLevel="1" thickTop="1" thickBot="1" x14ac:dyDescent="0.4">
      <c r="A237" s="101"/>
      <c r="B237" s="102"/>
    </row>
    <row r="238" spans="1:2" ht="19.5" hidden="1" outlineLevel="1" thickTop="1" thickBot="1" x14ac:dyDescent="0.4">
      <c r="A238" s="103" t="s">
        <v>221</v>
      </c>
      <c r="B238" s="104"/>
    </row>
    <row r="239" spans="1:2" ht="15.5" hidden="1" outlineLevel="1" thickTop="1" thickBot="1" x14ac:dyDescent="0.4">
      <c r="A239" s="101"/>
      <c r="B239" s="102"/>
    </row>
    <row r="240" spans="1:2" ht="19.5" hidden="1" outlineLevel="1" thickTop="1" thickBot="1" x14ac:dyDescent="0.5">
      <c r="A240" s="99" t="s">
        <v>222</v>
      </c>
      <c r="B240" s="100"/>
    </row>
    <row r="241" spans="1:2" ht="15.5" hidden="1" outlineLevel="1" thickTop="1" thickBot="1" x14ac:dyDescent="0.4">
      <c r="A241" s="101"/>
      <c r="B241" s="102"/>
    </row>
    <row r="242" spans="1:2" ht="19.5" hidden="1" outlineLevel="1" thickTop="1" thickBot="1" x14ac:dyDescent="0.5">
      <c r="A242" s="99" t="s">
        <v>223</v>
      </c>
      <c r="B242" s="100"/>
    </row>
    <row r="243" spans="1:2" ht="15.5" hidden="1" outlineLevel="1" thickTop="1" thickBot="1" x14ac:dyDescent="0.4">
      <c r="A243" s="101"/>
      <c r="B243" s="102"/>
    </row>
    <row r="244" spans="1:2" ht="19.5" hidden="1" outlineLevel="1" thickTop="1" thickBot="1" x14ac:dyDescent="0.5">
      <c r="A244" s="99" t="s">
        <v>224</v>
      </c>
      <c r="B244" s="100"/>
    </row>
    <row r="245" spans="1:2" ht="15.5" hidden="1" outlineLevel="1" thickTop="1" thickBot="1" x14ac:dyDescent="0.4">
      <c r="A245" s="101"/>
      <c r="B245" s="102"/>
    </row>
    <row r="246" spans="1:2" ht="19.5" hidden="1" outlineLevel="1" thickTop="1" thickBot="1" x14ac:dyDescent="0.5">
      <c r="A246" s="99" t="s">
        <v>225</v>
      </c>
      <c r="B246" s="100"/>
    </row>
    <row r="247" spans="1:2" ht="15.5" hidden="1" outlineLevel="1" thickTop="1" thickBot="1" x14ac:dyDescent="0.4">
      <c r="A247" s="101"/>
      <c r="B247" s="102"/>
    </row>
    <row r="248" spans="1:2" hidden="1" outlineLevel="1" x14ac:dyDescent="0.35"/>
    <row r="249" spans="1:2" collapsed="1" x14ac:dyDescent="0.35">
      <c r="A249" s="43" t="s">
        <v>216</v>
      </c>
    </row>
    <row r="251" spans="1:2" ht="18.5" x14ac:dyDescent="0.45">
      <c r="A251" s="26" t="s">
        <v>238</v>
      </c>
      <c r="B251" s="26" t="s">
        <v>239</v>
      </c>
    </row>
    <row r="252" spans="1:2" hidden="1" outlineLevel="1" x14ac:dyDescent="0.35"/>
    <row r="253" spans="1:2" ht="19.5" hidden="1" outlineLevel="1" thickTop="1" thickBot="1" x14ac:dyDescent="0.4">
      <c r="A253" s="44" t="s">
        <v>52</v>
      </c>
      <c r="B253" s="45"/>
    </row>
    <row r="254" spans="1:2" ht="19.5" hidden="1" outlineLevel="1" thickTop="1" thickBot="1" x14ac:dyDescent="0.4">
      <c r="A254" s="44" t="s">
        <v>219</v>
      </c>
      <c r="B254" s="45"/>
    </row>
    <row r="255" spans="1:2" hidden="1" outlineLevel="1" x14ac:dyDescent="0.35"/>
    <row r="256" spans="1:2" ht="19.5" hidden="1" outlineLevel="1" thickTop="1" thickBot="1" x14ac:dyDescent="0.4">
      <c r="A256" s="103" t="s">
        <v>220</v>
      </c>
      <c r="B256" s="104"/>
    </row>
    <row r="257" spans="1:2" ht="15.5" hidden="1" outlineLevel="1" thickTop="1" thickBot="1" x14ac:dyDescent="0.4">
      <c r="A257" s="101"/>
      <c r="B257" s="102"/>
    </row>
    <row r="258" spans="1:2" ht="19.5" hidden="1" outlineLevel="1" thickTop="1" thickBot="1" x14ac:dyDescent="0.4">
      <c r="A258" s="103" t="s">
        <v>221</v>
      </c>
      <c r="B258" s="104"/>
    </row>
    <row r="259" spans="1:2" ht="15.5" hidden="1" outlineLevel="1" thickTop="1" thickBot="1" x14ac:dyDescent="0.4">
      <c r="A259" s="101"/>
      <c r="B259" s="102"/>
    </row>
    <row r="260" spans="1:2" ht="19.5" hidden="1" outlineLevel="1" thickTop="1" thickBot="1" x14ac:dyDescent="0.5">
      <c r="A260" s="99" t="s">
        <v>222</v>
      </c>
      <c r="B260" s="100"/>
    </row>
    <row r="261" spans="1:2" ht="15.5" hidden="1" outlineLevel="1" thickTop="1" thickBot="1" x14ac:dyDescent="0.4">
      <c r="A261" s="101"/>
      <c r="B261" s="102"/>
    </row>
    <row r="262" spans="1:2" ht="19.5" hidden="1" outlineLevel="1" thickTop="1" thickBot="1" x14ac:dyDescent="0.5">
      <c r="A262" s="99" t="s">
        <v>223</v>
      </c>
      <c r="B262" s="100"/>
    </row>
    <row r="263" spans="1:2" ht="15.5" hidden="1" outlineLevel="1" thickTop="1" thickBot="1" x14ac:dyDescent="0.4">
      <c r="A263" s="101"/>
      <c r="B263" s="102"/>
    </row>
    <row r="264" spans="1:2" ht="19.5" hidden="1" outlineLevel="1" thickTop="1" thickBot="1" x14ac:dyDescent="0.5">
      <c r="A264" s="99" t="s">
        <v>224</v>
      </c>
      <c r="B264" s="100"/>
    </row>
    <row r="265" spans="1:2" ht="15.5" hidden="1" outlineLevel="1" thickTop="1" thickBot="1" x14ac:dyDescent="0.4">
      <c r="A265" s="101"/>
      <c r="B265" s="102"/>
    </row>
    <row r="266" spans="1:2" ht="19.5" hidden="1" outlineLevel="1" thickTop="1" thickBot="1" x14ac:dyDescent="0.5">
      <c r="A266" s="99" t="s">
        <v>225</v>
      </c>
      <c r="B266" s="100"/>
    </row>
    <row r="267" spans="1:2" ht="15.5" hidden="1" outlineLevel="1" thickTop="1" thickBot="1" x14ac:dyDescent="0.4">
      <c r="A267" s="101"/>
      <c r="B267" s="102"/>
    </row>
    <row r="268" spans="1:2" hidden="1" outlineLevel="1" x14ac:dyDescent="0.35"/>
    <row r="269" spans="1:2" collapsed="1" x14ac:dyDescent="0.35">
      <c r="A269" s="43" t="s">
        <v>216</v>
      </c>
    </row>
    <row r="271" spans="1:2" ht="18.5" x14ac:dyDescent="0.45">
      <c r="A271" s="26" t="s">
        <v>240</v>
      </c>
      <c r="B271" s="26" t="s">
        <v>218</v>
      </c>
    </row>
    <row r="272" spans="1:2" hidden="1" outlineLevel="1" x14ac:dyDescent="0.35"/>
    <row r="273" spans="1:2" ht="19.5" hidden="1" outlineLevel="1" thickTop="1" thickBot="1" x14ac:dyDescent="0.4">
      <c r="A273" s="44" t="s">
        <v>52</v>
      </c>
      <c r="B273" s="45"/>
    </row>
    <row r="274" spans="1:2" ht="19.5" hidden="1" outlineLevel="1" thickTop="1" thickBot="1" x14ac:dyDescent="0.4">
      <c r="A274" s="44" t="s">
        <v>219</v>
      </c>
      <c r="B274" s="45"/>
    </row>
    <row r="275" spans="1:2" hidden="1" outlineLevel="1" x14ac:dyDescent="0.35"/>
    <row r="276" spans="1:2" ht="19.5" hidden="1" outlineLevel="1" thickTop="1" thickBot="1" x14ac:dyDescent="0.4">
      <c r="A276" s="103" t="s">
        <v>220</v>
      </c>
      <c r="B276" s="104"/>
    </row>
    <row r="277" spans="1:2" ht="15.5" hidden="1" outlineLevel="1" thickTop="1" thickBot="1" x14ac:dyDescent="0.4">
      <c r="A277" s="101"/>
      <c r="B277" s="102"/>
    </row>
    <row r="278" spans="1:2" ht="19.5" hidden="1" outlineLevel="1" thickTop="1" thickBot="1" x14ac:dyDescent="0.4">
      <c r="A278" s="103" t="s">
        <v>221</v>
      </c>
      <c r="B278" s="104"/>
    </row>
    <row r="279" spans="1:2" ht="15.5" hidden="1" outlineLevel="1" thickTop="1" thickBot="1" x14ac:dyDescent="0.4">
      <c r="A279" s="101"/>
      <c r="B279" s="102"/>
    </row>
    <row r="280" spans="1:2" ht="19.5" hidden="1" outlineLevel="1" thickTop="1" thickBot="1" x14ac:dyDescent="0.5">
      <c r="A280" s="99" t="s">
        <v>222</v>
      </c>
      <c r="B280" s="100"/>
    </row>
    <row r="281" spans="1:2" ht="15.5" hidden="1" outlineLevel="1" thickTop="1" thickBot="1" x14ac:dyDescent="0.4">
      <c r="A281" s="101"/>
      <c r="B281" s="102"/>
    </row>
    <row r="282" spans="1:2" ht="19.5" hidden="1" outlineLevel="1" thickTop="1" thickBot="1" x14ac:dyDescent="0.5">
      <c r="A282" s="99" t="s">
        <v>223</v>
      </c>
      <c r="B282" s="100"/>
    </row>
    <row r="283" spans="1:2" ht="15.5" hidden="1" outlineLevel="1" thickTop="1" thickBot="1" x14ac:dyDescent="0.4">
      <c r="A283" s="101"/>
      <c r="B283" s="102"/>
    </row>
    <row r="284" spans="1:2" ht="19.5" hidden="1" outlineLevel="1" thickTop="1" thickBot="1" x14ac:dyDescent="0.5">
      <c r="A284" s="99" t="s">
        <v>224</v>
      </c>
      <c r="B284" s="100"/>
    </row>
    <row r="285" spans="1:2" ht="15.5" hidden="1" outlineLevel="1" thickTop="1" thickBot="1" x14ac:dyDescent="0.4">
      <c r="A285" s="101"/>
      <c r="B285" s="102"/>
    </row>
    <row r="286" spans="1:2" ht="19.5" hidden="1" outlineLevel="1" thickTop="1" thickBot="1" x14ac:dyDescent="0.5">
      <c r="A286" s="99" t="s">
        <v>225</v>
      </c>
      <c r="B286" s="100"/>
    </row>
    <row r="287" spans="1:2" ht="15.5" hidden="1" outlineLevel="1" thickTop="1" thickBot="1" x14ac:dyDescent="0.4">
      <c r="A287" s="101"/>
      <c r="B287" s="102"/>
    </row>
    <row r="288" spans="1:2" hidden="1" outlineLevel="1" x14ac:dyDescent="0.35"/>
    <row r="289" spans="1:2" collapsed="1" x14ac:dyDescent="0.35">
      <c r="A289" s="43" t="s">
        <v>216</v>
      </c>
    </row>
    <row r="291" spans="1:2" ht="18.5" x14ac:dyDescent="0.45">
      <c r="A291" s="26" t="s">
        <v>241</v>
      </c>
      <c r="B291" s="26" t="s">
        <v>218</v>
      </c>
    </row>
    <row r="292" spans="1:2" hidden="1" outlineLevel="1" x14ac:dyDescent="0.35"/>
    <row r="293" spans="1:2" ht="19.5" hidden="1" outlineLevel="1" thickTop="1" thickBot="1" x14ac:dyDescent="0.4">
      <c r="A293" s="44" t="s">
        <v>52</v>
      </c>
      <c r="B293" s="45"/>
    </row>
    <row r="294" spans="1:2" ht="19.5" hidden="1" outlineLevel="1" thickTop="1" thickBot="1" x14ac:dyDescent="0.4">
      <c r="A294" s="44" t="s">
        <v>219</v>
      </c>
      <c r="B294" s="45"/>
    </row>
    <row r="295" spans="1:2" hidden="1" outlineLevel="1" x14ac:dyDescent="0.35"/>
    <row r="296" spans="1:2" ht="19.5" hidden="1" outlineLevel="1" thickTop="1" thickBot="1" x14ac:dyDescent="0.4">
      <c r="A296" s="103" t="s">
        <v>220</v>
      </c>
      <c r="B296" s="104"/>
    </row>
    <row r="297" spans="1:2" ht="15.5" hidden="1" outlineLevel="1" thickTop="1" thickBot="1" x14ac:dyDescent="0.4">
      <c r="A297" s="101"/>
      <c r="B297" s="102"/>
    </row>
    <row r="298" spans="1:2" ht="19.5" hidden="1" outlineLevel="1" thickTop="1" thickBot="1" x14ac:dyDescent="0.4">
      <c r="A298" s="103" t="s">
        <v>221</v>
      </c>
      <c r="B298" s="104"/>
    </row>
    <row r="299" spans="1:2" ht="15.5" hidden="1" outlineLevel="1" thickTop="1" thickBot="1" x14ac:dyDescent="0.4">
      <c r="A299" s="101"/>
      <c r="B299" s="102"/>
    </row>
    <row r="300" spans="1:2" ht="19.5" hidden="1" outlineLevel="1" thickTop="1" thickBot="1" x14ac:dyDescent="0.5">
      <c r="A300" s="99" t="s">
        <v>222</v>
      </c>
      <c r="B300" s="100"/>
    </row>
    <row r="301" spans="1:2" ht="15.5" hidden="1" outlineLevel="1" thickTop="1" thickBot="1" x14ac:dyDescent="0.4">
      <c r="A301" s="101"/>
      <c r="B301" s="102"/>
    </row>
    <row r="302" spans="1:2" ht="19.5" hidden="1" outlineLevel="1" thickTop="1" thickBot="1" x14ac:dyDescent="0.5">
      <c r="A302" s="99" t="s">
        <v>223</v>
      </c>
      <c r="B302" s="100"/>
    </row>
    <row r="303" spans="1:2" ht="15.5" hidden="1" outlineLevel="1" thickTop="1" thickBot="1" x14ac:dyDescent="0.4">
      <c r="A303" s="101"/>
      <c r="B303" s="102"/>
    </row>
    <row r="304" spans="1:2" ht="19.5" hidden="1" outlineLevel="1" thickTop="1" thickBot="1" x14ac:dyDescent="0.5">
      <c r="A304" s="99" t="s">
        <v>224</v>
      </c>
      <c r="B304" s="100"/>
    </row>
    <row r="305" spans="1:2" ht="15.5" hidden="1" outlineLevel="1" thickTop="1" thickBot="1" x14ac:dyDescent="0.4">
      <c r="A305" s="101"/>
      <c r="B305" s="102"/>
    </row>
    <row r="306" spans="1:2" ht="19.5" hidden="1" outlineLevel="1" thickTop="1" thickBot="1" x14ac:dyDescent="0.5">
      <c r="A306" s="99" t="s">
        <v>225</v>
      </c>
      <c r="B306" s="100"/>
    </row>
    <row r="307" spans="1:2" ht="15.5" hidden="1" outlineLevel="1" thickTop="1" thickBot="1" x14ac:dyDescent="0.4">
      <c r="A307" s="101"/>
      <c r="B307" s="102"/>
    </row>
    <row r="308" spans="1:2" hidden="1" outlineLevel="1" x14ac:dyDescent="0.35"/>
    <row r="309" spans="1:2" collapsed="1" x14ac:dyDescent="0.35">
      <c r="A309" s="43" t="s">
        <v>216</v>
      </c>
    </row>
    <row r="311" spans="1:2" ht="18.5" x14ac:dyDescent="0.45">
      <c r="A311" s="26" t="s">
        <v>242</v>
      </c>
      <c r="B311" s="26" t="s">
        <v>218</v>
      </c>
    </row>
    <row r="312" spans="1:2" hidden="1" outlineLevel="1" x14ac:dyDescent="0.35"/>
    <row r="313" spans="1:2" ht="19.5" hidden="1" outlineLevel="1" thickTop="1" thickBot="1" x14ac:dyDescent="0.4">
      <c r="A313" s="44" t="s">
        <v>52</v>
      </c>
      <c r="B313" s="45"/>
    </row>
    <row r="314" spans="1:2" ht="19.5" hidden="1" outlineLevel="1" thickTop="1" thickBot="1" x14ac:dyDescent="0.4">
      <c r="A314" s="44" t="s">
        <v>219</v>
      </c>
      <c r="B314" s="45"/>
    </row>
    <row r="315" spans="1:2" hidden="1" outlineLevel="1" x14ac:dyDescent="0.35"/>
    <row r="316" spans="1:2" ht="19.5" hidden="1" outlineLevel="1" thickTop="1" thickBot="1" x14ac:dyDescent="0.4">
      <c r="A316" s="103" t="s">
        <v>220</v>
      </c>
      <c r="B316" s="104"/>
    </row>
    <row r="317" spans="1:2" ht="15.5" hidden="1" outlineLevel="1" thickTop="1" thickBot="1" x14ac:dyDescent="0.4">
      <c r="A317" s="101"/>
      <c r="B317" s="102"/>
    </row>
    <row r="318" spans="1:2" ht="19.5" hidden="1" outlineLevel="1" thickTop="1" thickBot="1" x14ac:dyDescent="0.4">
      <c r="A318" s="103" t="s">
        <v>221</v>
      </c>
      <c r="B318" s="104"/>
    </row>
    <row r="319" spans="1:2" ht="15.5" hidden="1" outlineLevel="1" thickTop="1" thickBot="1" x14ac:dyDescent="0.4">
      <c r="A319" s="101"/>
      <c r="B319" s="102"/>
    </row>
    <row r="320" spans="1:2" ht="19.5" hidden="1" outlineLevel="1" thickTop="1" thickBot="1" x14ac:dyDescent="0.5">
      <c r="A320" s="99" t="s">
        <v>222</v>
      </c>
      <c r="B320" s="100"/>
    </row>
    <row r="321" spans="1:2" ht="15.5" hidden="1" outlineLevel="1" thickTop="1" thickBot="1" x14ac:dyDescent="0.4">
      <c r="A321" s="101"/>
      <c r="B321" s="102"/>
    </row>
    <row r="322" spans="1:2" ht="19.5" hidden="1" outlineLevel="1" thickTop="1" thickBot="1" x14ac:dyDescent="0.5">
      <c r="A322" s="99" t="s">
        <v>223</v>
      </c>
      <c r="B322" s="100"/>
    </row>
    <row r="323" spans="1:2" ht="15.5" hidden="1" outlineLevel="1" thickTop="1" thickBot="1" x14ac:dyDescent="0.4">
      <c r="A323" s="101"/>
      <c r="B323" s="102"/>
    </row>
    <row r="324" spans="1:2" ht="19.5" hidden="1" outlineLevel="1" thickTop="1" thickBot="1" x14ac:dyDescent="0.5">
      <c r="A324" s="99" t="s">
        <v>224</v>
      </c>
      <c r="B324" s="100"/>
    </row>
    <row r="325" spans="1:2" ht="15.5" hidden="1" outlineLevel="1" thickTop="1" thickBot="1" x14ac:dyDescent="0.4">
      <c r="A325" s="101"/>
      <c r="B325" s="102"/>
    </row>
    <row r="326" spans="1:2" ht="19.5" hidden="1" outlineLevel="1" thickTop="1" thickBot="1" x14ac:dyDescent="0.5">
      <c r="A326" s="99" t="s">
        <v>225</v>
      </c>
      <c r="B326" s="100"/>
    </row>
    <row r="327" spans="1:2" ht="15.5" hidden="1" outlineLevel="1" thickTop="1" thickBot="1" x14ac:dyDescent="0.4">
      <c r="A327" s="101"/>
      <c r="B327" s="102"/>
    </row>
    <row r="328" spans="1:2" hidden="1" outlineLevel="1" x14ac:dyDescent="0.35"/>
    <row r="329" spans="1:2" collapsed="1" x14ac:dyDescent="0.35">
      <c r="A329" s="43" t="s">
        <v>216</v>
      </c>
    </row>
    <row r="331" spans="1:2" ht="18.5" x14ac:dyDescent="0.45">
      <c r="A331" s="26" t="s">
        <v>243</v>
      </c>
      <c r="B331" s="26" t="s">
        <v>218</v>
      </c>
    </row>
    <row r="332" spans="1:2" hidden="1" outlineLevel="1" x14ac:dyDescent="0.35"/>
    <row r="333" spans="1:2" ht="19.5" hidden="1" outlineLevel="1" thickTop="1" thickBot="1" x14ac:dyDescent="0.4">
      <c r="A333" s="44" t="s">
        <v>52</v>
      </c>
      <c r="B333" s="45"/>
    </row>
    <row r="334" spans="1:2" ht="19.5" hidden="1" outlineLevel="1" thickTop="1" thickBot="1" x14ac:dyDescent="0.4">
      <c r="A334" s="44" t="s">
        <v>219</v>
      </c>
      <c r="B334" s="45"/>
    </row>
    <row r="335" spans="1:2" hidden="1" outlineLevel="1" x14ac:dyDescent="0.35"/>
    <row r="336" spans="1:2" ht="19.5" hidden="1" outlineLevel="1" thickTop="1" thickBot="1" x14ac:dyDescent="0.4">
      <c r="A336" s="103" t="s">
        <v>220</v>
      </c>
      <c r="B336" s="104"/>
    </row>
    <row r="337" spans="1:2" ht="15.5" hidden="1" outlineLevel="1" thickTop="1" thickBot="1" x14ac:dyDescent="0.4">
      <c r="A337" s="101"/>
      <c r="B337" s="102"/>
    </row>
    <row r="338" spans="1:2" ht="19.5" hidden="1" outlineLevel="1" thickTop="1" thickBot="1" x14ac:dyDescent="0.4">
      <c r="A338" s="103" t="s">
        <v>221</v>
      </c>
      <c r="B338" s="104"/>
    </row>
    <row r="339" spans="1:2" ht="15.5" hidden="1" outlineLevel="1" thickTop="1" thickBot="1" x14ac:dyDescent="0.4">
      <c r="A339" s="101"/>
      <c r="B339" s="102"/>
    </row>
    <row r="340" spans="1:2" ht="19.5" hidden="1" outlineLevel="1" thickTop="1" thickBot="1" x14ac:dyDescent="0.5">
      <c r="A340" s="99" t="s">
        <v>222</v>
      </c>
      <c r="B340" s="100"/>
    </row>
    <row r="341" spans="1:2" ht="15.5" hidden="1" outlineLevel="1" thickTop="1" thickBot="1" x14ac:dyDescent="0.4">
      <c r="A341" s="101"/>
      <c r="B341" s="102"/>
    </row>
    <row r="342" spans="1:2" ht="19.5" hidden="1" outlineLevel="1" thickTop="1" thickBot="1" x14ac:dyDescent="0.5">
      <c r="A342" s="99" t="s">
        <v>223</v>
      </c>
      <c r="B342" s="100"/>
    </row>
    <row r="343" spans="1:2" ht="15.5" hidden="1" outlineLevel="1" thickTop="1" thickBot="1" x14ac:dyDescent="0.4">
      <c r="A343" s="101"/>
      <c r="B343" s="102"/>
    </row>
    <row r="344" spans="1:2" ht="19.5" hidden="1" outlineLevel="1" thickTop="1" thickBot="1" x14ac:dyDescent="0.5">
      <c r="A344" s="99" t="s">
        <v>224</v>
      </c>
      <c r="B344" s="100"/>
    </row>
    <row r="345" spans="1:2" ht="15.5" hidden="1" outlineLevel="1" thickTop="1" thickBot="1" x14ac:dyDescent="0.4">
      <c r="A345" s="101"/>
      <c r="B345" s="102"/>
    </row>
    <row r="346" spans="1:2" ht="19.5" hidden="1" outlineLevel="1" thickTop="1" thickBot="1" x14ac:dyDescent="0.5">
      <c r="A346" s="99" t="s">
        <v>225</v>
      </c>
      <c r="B346" s="100"/>
    </row>
    <row r="347" spans="1:2" ht="15.5" hidden="1" outlineLevel="1" thickTop="1" thickBot="1" x14ac:dyDescent="0.4">
      <c r="A347" s="101"/>
      <c r="B347" s="102"/>
    </row>
    <row r="348" spans="1:2" hidden="1" outlineLevel="1" x14ac:dyDescent="0.35"/>
    <row r="349" spans="1:2" collapsed="1" x14ac:dyDescent="0.35">
      <c r="A349" s="43" t="s">
        <v>216</v>
      </c>
    </row>
    <row r="351" spans="1:2" ht="18.5" x14ac:dyDescent="0.45">
      <c r="A351" s="26" t="s">
        <v>244</v>
      </c>
      <c r="B351" s="26" t="s">
        <v>218</v>
      </c>
    </row>
    <row r="352" spans="1:2" hidden="1" outlineLevel="1" x14ac:dyDescent="0.35"/>
    <row r="353" spans="1:2" ht="19.5" hidden="1" outlineLevel="1" thickTop="1" thickBot="1" x14ac:dyDescent="0.4">
      <c r="A353" s="44" t="s">
        <v>52</v>
      </c>
      <c r="B353" s="45"/>
    </row>
    <row r="354" spans="1:2" ht="19.5" hidden="1" outlineLevel="1" thickTop="1" thickBot="1" x14ac:dyDescent="0.4">
      <c r="A354" s="44" t="s">
        <v>219</v>
      </c>
      <c r="B354" s="45"/>
    </row>
    <row r="355" spans="1:2" hidden="1" outlineLevel="1" x14ac:dyDescent="0.35"/>
    <row r="356" spans="1:2" ht="19.5" hidden="1" outlineLevel="1" thickTop="1" thickBot="1" x14ac:dyDescent="0.4">
      <c r="A356" s="103" t="s">
        <v>220</v>
      </c>
      <c r="B356" s="104"/>
    </row>
    <row r="357" spans="1:2" ht="15.5" hidden="1" outlineLevel="1" thickTop="1" thickBot="1" x14ac:dyDescent="0.4">
      <c r="A357" s="101"/>
      <c r="B357" s="102"/>
    </row>
    <row r="358" spans="1:2" ht="19.5" hidden="1" outlineLevel="1" thickTop="1" thickBot="1" x14ac:dyDescent="0.4">
      <c r="A358" s="103" t="s">
        <v>221</v>
      </c>
      <c r="B358" s="104"/>
    </row>
    <row r="359" spans="1:2" ht="15.5" hidden="1" outlineLevel="1" thickTop="1" thickBot="1" x14ac:dyDescent="0.4">
      <c r="A359" s="101"/>
      <c r="B359" s="102"/>
    </row>
    <row r="360" spans="1:2" ht="19.5" hidden="1" outlineLevel="1" thickTop="1" thickBot="1" x14ac:dyDescent="0.5">
      <c r="A360" s="99" t="s">
        <v>222</v>
      </c>
      <c r="B360" s="100"/>
    </row>
    <row r="361" spans="1:2" ht="15.5" hidden="1" outlineLevel="1" thickTop="1" thickBot="1" x14ac:dyDescent="0.4">
      <c r="A361" s="101"/>
      <c r="B361" s="102"/>
    </row>
    <row r="362" spans="1:2" ht="19.5" hidden="1" outlineLevel="1" thickTop="1" thickBot="1" x14ac:dyDescent="0.5">
      <c r="A362" s="99" t="s">
        <v>223</v>
      </c>
      <c r="B362" s="100"/>
    </row>
    <row r="363" spans="1:2" ht="15.5" hidden="1" outlineLevel="1" thickTop="1" thickBot="1" x14ac:dyDescent="0.4">
      <c r="A363" s="101"/>
      <c r="B363" s="102"/>
    </row>
    <row r="364" spans="1:2" ht="19.5" hidden="1" outlineLevel="1" thickTop="1" thickBot="1" x14ac:dyDescent="0.5">
      <c r="A364" s="99" t="s">
        <v>224</v>
      </c>
      <c r="B364" s="100"/>
    </row>
    <row r="365" spans="1:2" ht="15.5" hidden="1" outlineLevel="1" thickTop="1" thickBot="1" x14ac:dyDescent="0.4">
      <c r="A365" s="101"/>
      <c r="B365" s="102"/>
    </row>
    <row r="366" spans="1:2" ht="19.5" hidden="1" outlineLevel="1" thickTop="1" thickBot="1" x14ac:dyDescent="0.5">
      <c r="A366" s="99" t="s">
        <v>225</v>
      </c>
      <c r="B366" s="100"/>
    </row>
    <row r="367" spans="1:2" ht="15.5" hidden="1" outlineLevel="1" thickTop="1" thickBot="1" x14ac:dyDescent="0.4">
      <c r="A367" s="101"/>
      <c r="B367" s="102"/>
    </row>
    <row r="368" spans="1:2" hidden="1" outlineLevel="1" x14ac:dyDescent="0.35"/>
    <row r="369" spans="1:2" collapsed="1" x14ac:dyDescent="0.35">
      <c r="A369" s="43" t="s">
        <v>216</v>
      </c>
    </row>
    <row r="371" spans="1:2" ht="18.5" x14ac:dyDescent="0.45">
      <c r="A371" s="26" t="s">
        <v>245</v>
      </c>
      <c r="B371" s="26" t="s">
        <v>218</v>
      </c>
    </row>
    <row r="372" spans="1:2" hidden="1" outlineLevel="1" x14ac:dyDescent="0.35"/>
    <row r="373" spans="1:2" ht="19.5" hidden="1" outlineLevel="1" thickTop="1" thickBot="1" x14ac:dyDescent="0.4">
      <c r="A373" s="44" t="s">
        <v>52</v>
      </c>
      <c r="B373" s="45"/>
    </row>
    <row r="374" spans="1:2" ht="19.5" hidden="1" outlineLevel="1" thickTop="1" thickBot="1" x14ac:dyDescent="0.4">
      <c r="A374" s="44" t="s">
        <v>219</v>
      </c>
      <c r="B374" s="45"/>
    </row>
    <row r="375" spans="1:2" hidden="1" outlineLevel="1" x14ac:dyDescent="0.35"/>
    <row r="376" spans="1:2" ht="19.5" hidden="1" outlineLevel="1" thickTop="1" thickBot="1" x14ac:dyDescent="0.4">
      <c r="A376" s="103" t="s">
        <v>220</v>
      </c>
      <c r="B376" s="104"/>
    </row>
    <row r="377" spans="1:2" ht="15.5" hidden="1" outlineLevel="1" thickTop="1" thickBot="1" x14ac:dyDescent="0.4">
      <c r="A377" s="101"/>
      <c r="B377" s="102"/>
    </row>
    <row r="378" spans="1:2" ht="19.5" hidden="1" outlineLevel="1" thickTop="1" thickBot="1" x14ac:dyDescent="0.4">
      <c r="A378" s="103" t="s">
        <v>221</v>
      </c>
      <c r="B378" s="104"/>
    </row>
    <row r="379" spans="1:2" ht="15.5" hidden="1" outlineLevel="1" thickTop="1" thickBot="1" x14ac:dyDescent="0.4">
      <c r="A379" s="101"/>
      <c r="B379" s="102"/>
    </row>
    <row r="380" spans="1:2" ht="19.5" hidden="1" outlineLevel="1" thickTop="1" thickBot="1" x14ac:dyDescent="0.5">
      <c r="A380" s="99" t="s">
        <v>222</v>
      </c>
      <c r="B380" s="100"/>
    </row>
    <row r="381" spans="1:2" ht="15.5" hidden="1" outlineLevel="1" thickTop="1" thickBot="1" x14ac:dyDescent="0.4">
      <c r="A381" s="101"/>
      <c r="B381" s="102"/>
    </row>
    <row r="382" spans="1:2" ht="19.5" hidden="1" outlineLevel="1" thickTop="1" thickBot="1" x14ac:dyDescent="0.5">
      <c r="A382" s="99" t="s">
        <v>223</v>
      </c>
      <c r="B382" s="100"/>
    </row>
    <row r="383" spans="1:2" ht="15.5" hidden="1" outlineLevel="1" thickTop="1" thickBot="1" x14ac:dyDescent="0.4">
      <c r="A383" s="101"/>
      <c r="B383" s="102"/>
    </row>
    <row r="384" spans="1:2" ht="19.5" hidden="1" outlineLevel="1" thickTop="1" thickBot="1" x14ac:dyDescent="0.5">
      <c r="A384" s="99" t="s">
        <v>224</v>
      </c>
      <c r="B384" s="100"/>
    </row>
    <row r="385" spans="1:2" ht="15.5" hidden="1" outlineLevel="1" thickTop="1" thickBot="1" x14ac:dyDescent="0.4">
      <c r="A385" s="101"/>
      <c r="B385" s="102"/>
    </row>
    <row r="386" spans="1:2" ht="19.5" hidden="1" outlineLevel="1" thickTop="1" thickBot="1" x14ac:dyDescent="0.5">
      <c r="A386" s="99" t="s">
        <v>225</v>
      </c>
      <c r="B386" s="100"/>
    </row>
    <row r="387" spans="1:2" ht="15.5" hidden="1" outlineLevel="1" thickTop="1" thickBot="1" x14ac:dyDescent="0.4">
      <c r="A387" s="101"/>
      <c r="B387" s="102"/>
    </row>
    <row r="388" spans="1:2" hidden="1" outlineLevel="1" x14ac:dyDescent="0.35"/>
    <row r="389" spans="1:2" collapsed="1" x14ac:dyDescent="0.35">
      <c r="A389" s="43" t="s">
        <v>216</v>
      </c>
    </row>
    <row r="391" spans="1:2" ht="18.5" x14ac:dyDescent="0.45">
      <c r="A391" s="26" t="s">
        <v>246</v>
      </c>
      <c r="B391" s="26" t="s">
        <v>218</v>
      </c>
    </row>
    <row r="392" spans="1:2" hidden="1" outlineLevel="1" x14ac:dyDescent="0.35"/>
    <row r="393" spans="1:2" ht="19.5" hidden="1" outlineLevel="1" thickTop="1" thickBot="1" x14ac:dyDescent="0.4">
      <c r="A393" s="44" t="s">
        <v>52</v>
      </c>
      <c r="B393" s="45"/>
    </row>
    <row r="394" spans="1:2" ht="19.5" hidden="1" outlineLevel="1" thickTop="1" thickBot="1" x14ac:dyDescent="0.4">
      <c r="A394" s="44" t="s">
        <v>219</v>
      </c>
      <c r="B394" s="45"/>
    </row>
    <row r="395" spans="1:2" hidden="1" outlineLevel="1" x14ac:dyDescent="0.35"/>
    <row r="396" spans="1:2" ht="19.5" hidden="1" outlineLevel="1" thickTop="1" thickBot="1" x14ac:dyDescent="0.4">
      <c r="A396" s="103" t="s">
        <v>220</v>
      </c>
      <c r="B396" s="104"/>
    </row>
    <row r="397" spans="1:2" ht="15.5" hidden="1" outlineLevel="1" thickTop="1" thickBot="1" x14ac:dyDescent="0.4">
      <c r="A397" s="101"/>
      <c r="B397" s="102"/>
    </row>
    <row r="398" spans="1:2" ht="19.5" hidden="1" outlineLevel="1" thickTop="1" thickBot="1" x14ac:dyDescent="0.4">
      <c r="A398" s="103" t="s">
        <v>221</v>
      </c>
      <c r="B398" s="104"/>
    </row>
    <row r="399" spans="1:2" ht="15.5" hidden="1" outlineLevel="1" thickTop="1" thickBot="1" x14ac:dyDescent="0.4">
      <c r="A399" s="101"/>
      <c r="B399" s="102"/>
    </row>
    <row r="400" spans="1:2" ht="19.5" hidden="1" outlineLevel="1" thickTop="1" thickBot="1" x14ac:dyDescent="0.5">
      <c r="A400" s="99" t="s">
        <v>222</v>
      </c>
      <c r="B400" s="100"/>
    </row>
    <row r="401" spans="1:2" ht="15.5" hidden="1" outlineLevel="1" thickTop="1" thickBot="1" x14ac:dyDescent="0.4">
      <c r="A401" s="101"/>
      <c r="B401" s="102"/>
    </row>
    <row r="402" spans="1:2" ht="19.5" hidden="1" outlineLevel="1" thickTop="1" thickBot="1" x14ac:dyDescent="0.5">
      <c r="A402" s="99" t="s">
        <v>223</v>
      </c>
      <c r="B402" s="100"/>
    </row>
    <row r="403" spans="1:2" ht="15.5" hidden="1" outlineLevel="1" thickTop="1" thickBot="1" x14ac:dyDescent="0.4">
      <c r="A403" s="101"/>
      <c r="B403" s="102"/>
    </row>
    <row r="404" spans="1:2" ht="19.5" hidden="1" outlineLevel="1" thickTop="1" thickBot="1" x14ac:dyDescent="0.5">
      <c r="A404" s="99" t="s">
        <v>224</v>
      </c>
      <c r="B404" s="100"/>
    </row>
    <row r="405" spans="1:2" ht="15.5" hidden="1" outlineLevel="1" thickTop="1" thickBot="1" x14ac:dyDescent="0.4">
      <c r="A405" s="101"/>
      <c r="B405" s="102"/>
    </row>
    <row r="406" spans="1:2" ht="19.5" hidden="1" outlineLevel="1" thickTop="1" thickBot="1" x14ac:dyDescent="0.5">
      <c r="A406" s="99" t="s">
        <v>225</v>
      </c>
      <c r="B406" s="100"/>
    </row>
    <row r="407" spans="1:2" ht="15.5" hidden="1" outlineLevel="1" thickTop="1" thickBot="1" x14ac:dyDescent="0.4">
      <c r="A407" s="101"/>
      <c r="B407" s="102"/>
    </row>
    <row r="408" spans="1:2" hidden="1" outlineLevel="1" x14ac:dyDescent="0.35"/>
    <row r="409" spans="1:2" collapsed="1" x14ac:dyDescent="0.35">
      <c r="A409" s="43" t="s">
        <v>216</v>
      </c>
    </row>
    <row r="411" spans="1:2" ht="18.5" x14ac:dyDescent="0.45">
      <c r="A411" s="26" t="s">
        <v>247</v>
      </c>
      <c r="B411" s="26" t="s">
        <v>218</v>
      </c>
    </row>
    <row r="412" spans="1:2" hidden="1" outlineLevel="1" x14ac:dyDescent="0.35"/>
    <row r="413" spans="1:2" ht="19.5" hidden="1" outlineLevel="1" thickTop="1" thickBot="1" x14ac:dyDescent="0.4">
      <c r="A413" s="44" t="s">
        <v>52</v>
      </c>
      <c r="B413" s="45"/>
    </row>
    <row r="414" spans="1:2" ht="19.5" hidden="1" outlineLevel="1" thickTop="1" thickBot="1" x14ac:dyDescent="0.4">
      <c r="A414" s="44" t="s">
        <v>219</v>
      </c>
      <c r="B414" s="45"/>
    </row>
    <row r="415" spans="1:2" hidden="1" outlineLevel="1" x14ac:dyDescent="0.35"/>
    <row r="416" spans="1:2" ht="19.5" hidden="1" outlineLevel="1" thickTop="1" thickBot="1" x14ac:dyDescent="0.4">
      <c r="A416" s="103" t="s">
        <v>220</v>
      </c>
      <c r="B416" s="104"/>
    </row>
    <row r="417" spans="1:2" ht="15.5" hidden="1" outlineLevel="1" thickTop="1" thickBot="1" x14ac:dyDescent="0.4">
      <c r="A417" s="101"/>
      <c r="B417" s="102"/>
    </row>
    <row r="418" spans="1:2" ht="19.5" hidden="1" outlineLevel="1" thickTop="1" thickBot="1" x14ac:dyDescent="0.4">
      <c r="A418" s="103" t="s">
        <v>221</v>
      </c>
      <c r="B418" s="104"/>
    </row>
    <row r="419" spans="1:2" ht="15.5" hidden="1" outlineLevel="1" thickTop="1" thickBot="1" x14ac:dyDescent="0.4">
      <c r="A419" s="101"/>
      <c r="B419" s="102"/>
    </row>
    <row r="420" spans="1:2" ht="19.5" hidden="1" outlineLevel="1" thickTop="1" thickBot="1" x14ac:dyDescent="0.5">
      <c r="A420" s="99" t="s">
        <v>222</v>
      </c>
      <c r="B420" s="100"/>
    </row>
    <row r="421" spans="1:2" ht="15.5" hidden="1" outlineLevel="1" thickTop="1" thickBot="1" x14ac:dyDescent="0.4">
      <c r="A421" s="101"/>
      <c r="B421" s="102"/>
    </row>
    <row r="422" spans="1:2" ht="19.5" hidden="1" outlineLevel="1" thickTop="1" thickBot="1" x14ac:dyDescent="0.5">
      <c r="A422" s="99" t="s">
        <v>223</v>
      </c>
      <c r="B422" s="100"/>
    </row>
    <row r="423" spans="1:2" ht="15.5" hidden="1" outlineLevel="1" thickTop="1" thickBot="1" x14ac:dyDescent="0.4">
      <c r="A423" s="101"/>
      <c r="B423" s="102"/>
    </row>
    <row r="424" spans="1:2" ht="19.5" hidden="1" outlineLevel="1" thickTop="1" thickBot="1" x14ac:dyDescent="0.5">
      <c r="A424" s="99" t="s">
        <v>224</v>
      </c>
      <c r="B424" s="100"/>
    </row>
    <row r="425" spans="1:2" ht="15.5" hidden="1" outlineLevel="1" thickTop="1" thickBot="1" x14ac:dyDescent="0.4">
      <c r="A425" s="101"/>
      <c r="B425" s="102"/>
    </row>
    <row r="426" spans="1:2" ht="19.5" hidden="1" outlineLevel="1" thickTop="1" thickBot="1" x14ac:dyDescent="0.5">
      <c r="A426" s="99" t="s">
        <v>225</v>
      </c>
      <c r="B426" s="100"/>
    </row>
    <row r="427" spans="1:2" ht="15.5" hidden="1" outlineLevel="1" thickTop="1" thickBot="1" x14ac:dyDescent="0.4">
      <c r="A427" s="101"/>
      <c r="B427" s="102"/>
    </row>
    <row r="428" spans="1:2" hidden="1" outlineLevel="1" x14ac:dyDescent="0.35"/>
    <row r="429" spans="1:2" collapsed="1" x14ac:dyDescent="0.35">
      <c r="A429" s="43" t="s">
        <v>216</v>
      </c>
    </row>
    <row r="431" spans="1:2" ht="18.5" x14ac:dyDescent="0.45">
      <c r="A431" s="26" t="s">
        <v>248</v>
      </c>
      <c r="B431" s="26" t="s">
        <v>218</v>
      </c>
    </row>
    <row r="432" spans="1:2" hidden="1" outlineLevel="1" x14ac:dyDescent="0.35"/>
    <row r="433" spans="1:2" ht="19.5" hidden="1" outlineLevel="1" thickTop="1" thickBot="1" x14ac:dyDescent="0.4">
      <c r="A433" s="44" t="s">
        <v>52</v>
      </c>
      <c r="B433" s="45"/>
    </row>
    <row r="434" spans="1:2" ht="19.5" hidden="1" outlineLevel="1" thickTop="1" thickBot="1" x14ac:dyDescent="0.4">
      <c r="A434" s="44" t="s">
        <v>219</v>
      </c>
      <c r="B434" s="45"/>
    </row>
    <row r="435" spans="1:2" hidden="1" outlineLevel="1" x14ac:dyDescent="0.35"/>
    <row r="436" spans="1:2" ht="19.5" hidden="1" outlineLevel="1" thickTop="1" thickBot="1" x14ac:dyDescent="0.4">
      <c r="A436" s="103" t="s">
        <v>220</v>
      </c>
      <c r="B436" s="104"/>
    </row>
    <row r="437" spans="1:2" ht="15.5" hidden="1" outlineLevel="1" thickTop="1" thickBot="1" x14ac:dyDescent="0.4">
      <c r="A437" s="101"/>
      <c r="B437" s="102"/>
    </row>
    <row r="438" spans="1:2" ht="19.5" hidden="1" outlineLevel="1" thickTop="1" thickBot="1" x14ac:dyDescent="0.4">
      <c r="A438" s="103" t="s">
        <v>221</v>
      </c>
      <c r="B438" s="104"/>
    </row>
    <row r="439" spans="1:2" ht="15.5" hidden="1" outlineLevel="1" thickTop="1" thickBot="1" x14ac:dyDescent="0.4">
      <c r="A439" s="101"/>
      <c r="B439" s="102"/>
    </row>
    <row r="440" spans="1:2" ht="19.5" hidden="1" outlineLevel="1" thickTop="1" thickBot="1" x14ac:dyDescent="0.5">
      <c r="A440" s="99" t="s">
        <v>222</v>
      </c>
      <c r="B440" s="100"/>
    </row>
    <row r="441" spans="1:2" ht="15.5" hidden="1" outlineLevel="1" thickTop="1" thickBot="1" x14ac:dyDescent="0.4">
      <c r="A441" s="101"/>
      <c r="B441" s="102"/>
    </row>
    <row r="442" spans="1:2" ht="19.5" hidden="1" outlineLevel="1" thickTop="1" thickBot="1" x14ac:dyDescent="0.5">
      <c r="A442" s="99" t="s">
        <v>223</v>
      </c>
      <c r="B442" s="100"/>
    </row>
    <row r="443" spans="1:2" ht="15.5" hidden="1" outlineLevel="1" thickTop="1" thickBot="1" x14ac:dyDescent="0.4">
      <c r="A443" s="101"/>
      <c r="B443" s="102"/>
    </row>
    <row r="444" spans="1:2" ht="19.5" hidden="1" outlineLevel="1" thickTop="1" thickBot="1" x14ac:dyDescent="0.5">
      <c r="A444" s="99" t="s">
        <v>224</v>
      </c>
      <c r="B444" s="100"/>
    </row>
    <row r="445" spans="1:2" ht="15.5" hidden="1" outlineLevel="1" thickTop="1" thickBot="1" x14ac:dyDescent="0.4">
      <c r="A445" s="101"/>
      <c r="B445" s="102"/>
    </row>
    <row r="446" spans="1:2" ht="19.5" hidden="1" outlineLevel="1" thickTop="1" thickBot="1" x14ac:dyDescent="0.5">
      <c r="A446" s="99" t="s">
        <v>225</v>
      </c>
      <c r="B446" s="100"/>
    </row>
    <row r="447" spans="1:2" ht="15.5" hidden="1" outlineLevel="1" thickTop="1" thickBot="1" x14ac:dyDescent="0.4">
      <c r="A447" s="101"/>
      <c r="B447" s="102"/>
    </row>
    <row r="448" spans="1:2" hidden="1" outlineLevel="1" x14ac:dyDescent="0.35"/>
    <row r="449" spans="1:2" collapsed="1" x14ac:dyDescent="0.35">
      <c r="A449" s="43" t="s">
        <v>216</v>
      </c>
    </row>
    <row r="451" spans="1:2" ht="18.5" x14ac:dyDescent="0.45">
      <c r="A451" s="26" t="s">
        <v>249</v>
      </c>
      <c r="B451" s="26" t="s">
        <v>218</v>
      </c>
    </row>
    <row r="452" spans="1:2" hidden="1" outlineLevel="1" x14ac:dyDescent="0.35"/>
    <row r="453" spans="1:2" ht="19.5" hidden="1" outlineLevel="1" thickTop="1" thickBot="1" x14ac:dyDescent="0.4">
      <c r="A453" s="44" t="s">
        <v>52</v>
      </c>
      <c r="B453" s="45"/>
    </row>
    <row r="454" spans="1:2" ht="19.5" hidden="1" outlineLevel="1" thickTop="1" thickBot="1" x14ac:dyDescent="0.4">
      <c r="A454" s="44" t="s">
        <v>219</v>
      </c>
      <c r="B454" s="45"/>
    </row>
    <row r="455" spans="1:2" hidden="1" outlineLevel="1" x14ac:dyDescent="0.35"/>
    <row r="456" spans="1:2" ht="19.5" hidden="1" outlineLevel="1" thickTop="1" thickBot="1" x14ac:dyDescent="0.4">
      <c r="A456" s="103" t="s">
        <v>220</v>
      </c>
      <c r="B456" s="104"/>
    </row>
    <row r="457" spans="1:2" ht="15.5" hidden="1" outlineLevel="1" thickTop="1" thickBot="1" x14ac:dyDescent="0.4">
      <c r="A457" s="101"/>
      <c r="B457" s="102"/>
    </row>
    <row r="458" spans="1:2" ht="19.5" hidden="1" outlineLevel="1" thickTop="1" thickBot="1" x14ac:dyDescent="0.4">
      <c r="A458" s="103" t="s">
        <v>221</v>
      </c>
      <c r="B458" s="104"/>
    </row>
    <row r="459" spans="1:2" ht="15.5" hidden="1" outlineLevel="1" thickTop="1" thickBot="1" x14ac:dyDescent="0.4">
      <c r="A459" s="101"/>
      <c r="B459" s="102"/>
    </row>
    <row r="460" spans="1:2" ht="19.5" hidden="1" outlineLevel="1" thickTop="1" thickBot="1" x14ac:dyDescent="0.5">
      <c r="A460" s="99" t="s">
        <v>222</v>
      </c>
      <c r="B460" s="100"/>
    </row>
    <row r="461" spans="1:2" ht="15.5" hidden="1" outlineLevel="1" thickTop="1" thickBot="1" x14ac:dyDescent="0.4">
      <c r="A461" s="101"/>
      <c r="B461" s="102"/>
    </row>
    <row r="462" spans="1:2" ht="19.5" hidden="1" outlineLevel="1" thickTop="1" thickBot="1" x14ac:dyDescent="0.5">
      <c r="A462" s="99" t="s">
        <v>223</v>
      </c>
      <c r="B462" s="100"/>
    </row>
    <row r="463" spans="1:2" ht="15.5" hidden="1" outlineLevel="1" thickTop="1" thickBot="1" x14ac:dyDescent="0.4">
      <c r="A463" s="101"/>
      <c r="B463" s="102"/>
    </row>
    <row r="464" spans="1:2" ht="19.5" hidden="1" outlineLevel="1" thickTop="1" thickBot="1" x14ac:dyDescent="0.5">
      <c r="A464" s="99" t="s">
        <v>224</v>
      </c>
      <c r="B464" s="100"/>
    </row>
    <row r="465" spans="1:2" ht="15.5" hidden="1" outlineLevel="1" thickTop="1" thickBot="1" x14ac:dyDescent="0.4">
      <c r="A465" s="101"/>
      <c r="B465" s="102"/>
    </row>
    <row r="466" spans="1:2" ht="19.5" hidden="1" outlineLevel="1" thickTop="1" thickBot="1" x14ac:dyDescent="0.5">
      <c r="A466" s="99" t="s">
        <v>225</v>
      </c>
      <c r="B466" s="100"/>
    </row>
    <row r="467" spans="1:2" ht="15.5" hidden="1" outlineLevel="1" thickTop="1" thickBot="1" x14ac:dyDescent="0.4">
      <c r="A467" s="101"/>
      <c r="B467" s="102"/>
    </row>
    <row r="468" spans="1:2" hidden="1" outlineLevel="1" x14ac:dyDescent="0.35"/>
    <row r="469" spans="1:2" collapsed="1" x14ac:dyDescent="0.35">
      <c r="A469" s="43" t="s">
        <v>216</v>
      </c>
    </row>
    <row r="471" spans="1:2" ht="18.5" x14ac:dyDescent="0.45">
      <c r="A471" s="26" t="s">
        <v>250</v>
      </c>
      <c r="B471" s="26" t="s">
        <v>218</v>
      </c>
    </row>
    <row r="472" spans="1:2" hidden="1" outlineLevel="1" x14ac:dyDescent="0.35"/>
    <row r="473" spans="1:2" ht="19.5" hidden="1" outlineLevel="1" thickTop="1" thickBot="1" x14ac:dyDescent="0.4">
      <c r="A473" s="44" t="s">
        <v>52</v>
      </c>
      <c r="B473" s="45"/>
    </row>
    <row r="474" spans="1:2" ht="19.5" hidden="1" outlineLevel="1" thickTop="1" thickBot="1" x14ac:dyDescent="0.4">
      <c r="A474" s="44" t="s">
        <v>219</v>
      </c>
      <c r="B474" s="45"/>
    </row>
    <row r="475" spans="1:2" hidden="1" outlineLevel="1" x14ac:dyDescent="0.35"/>
    <row r="476" spans="1:2" ht="19.5" hidden="1" outlineLevel="1" thickTop="1" thickBot="1" x14ac:dyDescent="0.4">
      <c r="A476" s="103" t="s">
        <v>220</v>
      </c>
      <c r="B476" s="104"/>
    </row>
    <row r="477" spans="1:2" ht="15.5" hidden="1" outlineLevel="1" thickTop="1" thickBot="1" x14ac:dyDescent="0.4">
      <c r="A477" s="101"/>
      <c r="B477" s="102"/>
    </row>
    <row r="478" spans="1:2" ht="19.5" hidden="1" outlineLevel="1" thickTop="1" thickBot="1" x14ac:dyDescent="0.4">
      <c r="A478" s="103" t="s">
        <v>221</v>
      </c>
      <c r="B478" s="104"/>
    </row>
    <row r="479" spans="1:2" ht="15.5" hidden="1" outlineLevel="1" thickTop="1" thickBot="1" x14ac:dyDescent="0.4">
      <c r="A479" s="101"/>
      <c r="B479" s="102"/>
    </row>
    <row r="480" spans="1:2" ht="19.5" hidden="1" outlineLevel="1" thickTop="1" thickBot="1" x14ac:dyDescent="0.5">
      <c r="A480" s="99" t="s">
        <v>222</v>
      </c>
      <c r="B480" s="100"/>
    </row>
    <row r="481" spans="1:2" ht="15.5" hidden="1" outlineLevel="1" thickTop="1" thickBot="1" x14ac:dyDescent="0.4">
      <c r="A481" s="101"/>
      <c r="B481" s="102"/>
    </row>
    <row r="482" spans="1:2" ht="19.5" hidden="1" outlineLevel="1" thickTop="1" thickBot="1" x14ac:dyDescent="0.5">
      <c r="A482" s="99" t="s">
        <v>223</v>
      </c>
      <c r="B482" s="100"/>
    </row>
    <row r="483" spans="1:2" ht="15.5" hidden="1" outlineLevel="1" thickTop="1" thickBot="1" x14ac:dyDescent="0.4">
      <c r="A483" s="101"/>
      <c r="B483" s="102"/>
    </row>
    <row r="484" spans="1:2" ht="19.5" hidden="1" outlineLevel="1" thickTop="1" thickBot="1" x14ac:dyDescent="0.5">
      <c r="A484" s="99" t="s">
        <v>224</v>
      </c>
      <c r="B484" s="100"/>
    </row>
    <row r="485" spans="1:2" ht="15.5" hidden="1" outlineLevel="1" thickTop="1" thickBot="1" x14ac:dyDescent="0.4">
      <c r="A485" s="101"/>
      <c r="B485" s="102"/>
    </row>
    <row r="486" spans="1:2" ht="19.5" hidden="1" outlineLevel="1" thickTop="1" thickBot="1" x14ac:dyDescent="0.5">
      <c r="A486" s="99" t="s">
        <v>225</v>
      </c>
      <c r="B486" s="100"/>
    </row>
    <row r="487" spans="1:2" ht="15.5" hidden="1" outlineLevel="1" thickTop="1" thickBot="1" x14ac:dyDescent="0.4">
      <c r="A487" s="101"/>
      <c r="B487" s="102"/>
    </row>
    <row r="488" spans="1:2" hidden="1" outlineLevel="1" x14ac:dyDescent="0.35"/>
    <row r="489" spans="1:2" collapsed="1" x14ac:dyDescent="0.35">
      <c r="A489" s="43" t="s">
        <v>216</v>
      </c>
    </row>
    <row r="491" spans="1:2" ht="18.5" x14ac:dyDescent="0.45">
      <c r="A491" s="26" t="s">
        <v>251</v>
      </c>
      <c r="B491" s="26" t="s">
        <v>218</v>
      </c>
    </row>
    <row r="492" spans="1:2" hidden="1" outlineLevel="1" x14ac:dyDescent="0.35"/>
    <row r="493" spans="1:2" ht="19.5" hidden="1" outlineLevel="1" thickTop="1" thickBot="1" x14ac:dyDescent="0.4">
      <c r="A493" s="44" t="s">
        <v>52</v>
      </c>
      <c r="B493" s="45"/>
    </row>
    <row r="494" spans="1:2" ht="19.5" hidden="1" outlineLevel="1" thickTop="1" thickBot="1" x14ac:dyDescent="0.4">
      <c r="A494" s="44" t="s">
        <v>219</v>
      </c>
      <c r="B494" s="45"/>
    </row>
    <row r="495" spans="1:2" hidden="1" outlineLevel="1" x14ac:dyDescent="0.35"/>
    <row r="496" spans="1:2" ht="19.5" hidden="1" outlineLevel="1" thickTop="1" thickBot="1" x14ac:dyDescent="0.4">
      <c r="A496" s="103" t="s">
        <v>220</v>
      </c>
      <c r="B496" s="104"/>
    </row>
    <row r="497" spans="1:2" ht="15.5" hidden="1" outlineLevel="1" thickTop="1" thickBot="1" x14ac:dyDescent="0.4">
      <c r="A497" s="101"/>
      <c r="B497" s="102"/>
    </row>
    <row r="498" spans="1:2" ht="19.5" hidden="1" outlineLevel="1" thickTop="1" thickBot="1" x14ac:dyDescent="0.4">
      <c r="A498" s="103" t="s">
        <v>221</v>
      </c>
      <c r="B498" s="104"/>
    </row>
    <row r="499" spans="1:2" ht="15.5" hidden="1" outlineLevel="1" thickTop="1" thickBot="1" x14ac:dyDescent="0.4">
      <c r="A499" s="101"/>
      <c r="B499" s="102"/>
    </row>
    <row r="500" spans="1:2" ht="19.5" hidden="1" outlineLevel="1" thickTop="1" thickBot="1" x14ac:dyDescent="0.5">
      <c r="A500" s="99" t="s">
        <v>222</v>
      </c>
      <c r="B500" s="100"/>
    </row>
    <row r="501" spans="1:2" ht="15.5" hidden="1" outlineLevel="1" thickTop="1" thickBot="1" x14ac:dyDescent="0.4">
      <c r="A501" s="101"/>
      <c r="B501" s="102"/>
    </row>
    <row r="502" spans="1:2" ht="19.5" hidden="1" outlineLevel="1" thickTop="1" thickBot="1" x14ac:dyDescent="0.5">
      <c r="A502" s="99" t="s">
        <v>223</v>
      </c>
      <c r="B502" s="100"/>
    </row>
    <row r="503" spans="1:2" ht="15.5" hidden="1" outlineLevel="1" thickTop="1" thickBot="1" x14ac:dyDescent="0.4">
      <c r="A503" s="101"/>
      <c r="B503" s="102"/>
    </row>
    <row r="504" spans="1:2" ht="19.5" hidden="1" outlineLevel="1" thickTop="1" thickBot="1" x14ac:dyDescent="0.5">
      <c r="A504" s="99" t="s">
        <v>224</v>
      </c>
      <c r="B504" s="100"/>
    </row>
    <row r="505" spans="1:2" ht="15.5" hidden="1" outlineLevel="1" thickTop="1" thickBot="1" x14ac:dyDescent="0.4">
      <c r="A505" s="101"/>
      <c r="B505" s="102"/>
    </row>
    <row r="506" spans="1:2" ht="19.5" hidden="1" outlineLevel="1" thickTop="1" thickBot="1" x14ac:dyDescent="0.5">
      <c r="A506" s="99" t="s">
        <v>225</v>
      </c>
      <c r="B506" s="100"/>
    </row>
    <row r="507" spans="1:2" ht="15.5" hidden="1" outlineLevel="1" thickTop="1" thickBot="1" x14ac:dyDescent="0.4">
      <c r="A507" s="101"/>
      <c r="B507" s="102"/>
    </row>
    <row r="508" spans="1:2" hidden="1" outlineLevel="1" x14ac:dyDescent="0.35"/>
    <row r="509" spans="1:2" collapsed="1" x14ac:dyDescent="0.35">
      <c r="A509" s="43" t="s">
        <v>216</v>
      </c>
    </row>
    <row r="511" spans="1:2" ht="18.5" x14ac:dyDescent="0.45">
      <c r="A511" s="26" t="s">
        <v>252</v>
      </c>
      <c r="B511" s="26" t="s">
        <v>218</v>
      </c>
    </row>
    <row r="512" spans="1:2" hidden="1" outlineLevel="1" x14ac:dyDescent="0.35"/>
    <row r="513" spans="1:2" ht="19.5" hidden="1" outlineLevel="1" thickTop="1" thickBot="1" x14ac:dyDescent="0.4">
      <c r="A513" s="44" t="s">
        <v>52</v>
      </c>
      <c r="B513" s="45"/>
    </row>
    <row r="514" spans="1:2" ht="19.5" hidden="1" outlineLevel="1" thickTop="1" thickBot="1" x14ac:dyDescent="0.4">
      <c r="A514" s="44" t="s">
        <v>219</v>
      </c>
      <c r="B514" s="45"/>
    </row>
    <row r="515" spans="1:2" hidden="1" outlineLevel="1" x14ac:dyDescent="0.35"/>
    <row r="516" spans="1:2" ht="19.5" hidden="1" outlineLevel="1" thickTop="1" thickBot="1" x14ac:dyDescent="0.4">
      <c r="A516" s="103" t="s">
        <v>220</v>
      </c>
      <c r="B516" s="104"/>
    </row>
    <row r="517" spans="1:2" ht="15.5" hidden="1" outlineLevel="1" thickTop="1" thickBot="1" x14ac:dyDescent="0.4">
      <c r="A517" s="101"/>
      <c r="B517" s="102"/>
    </row>
    <row r="518" spans="1:2" ht="19.5" hidden="1" outlineLevel="1" thickTop="1" thickBot="1" x14ac:dyDescent="0.4">
      <c r="A518" s="103" t="s">
        <v>221</v>
      </c>
      <c r="B518" s="104"/>
    </row>
    <row r="519" spans="1:2" ht="15.5" hidden="1" outlineLevel="1" thickTop="1" thickBot="1" x14ac:dyDescent="0.4">
      <c r="A519" s="101"/>
      <c r="B519" s="102"/>
    </row>
    <row r="520" spans="1:2" ht="19.5" hidden="1" outlineLevel="1" thickTop="1" thickBot="1" x14ac:dyDescent="0.5">
      <c r="A520" s="99" t="s">
        <v>222</v>
      </c>
      <c r="B520" s="100"/>
    </row>
    <row r="521" spans="1:2" ht="15.5" hidden="1" outlineLevel="1" thickTop="1" thickBot="1" x14ac:dyDescent="0.4">
      <c r="A521" s="101"/>
      <c r="B521" s="102"/>
    </row>
    <row r="522" spans="1:2" ht="19.5" hidden="1" outlineLevel="1" thickTop="1" thickBot="1" x14ac:dyDescent="0.5">
      <c r="A522" s="99" t="s">
        <v>223</v>
      </c>
      <c r="B522" s="100"/>
    </row>
    <row r="523" spans="1:2" ht="15.5" hidden="1" outlineLevel="1" thickTop="1" thickBot="1" x14ac:dyDescent="0.4">
      <c r="A523" s="101"/>
      <c r="B523" s="102"/>
    </row>
    <row r="524" spans="1:2" ht="19.5" hidden="1" outlineLevel="1" thickTop="1" thickBot="1" x14ac:dyDescent="0.5">
      <c r="A524" s="99" t="s">
        <v>224</v>
      </c>
      <c r="B524" s="100"/>
    </row>
    <row r="525" spans="1:2" ht="15.5" hidden="1" outlineLevel="1" thickTop="1" thickBot="1" x14ac:dyDescent="0.4">
      <c r="A525" s="101"/>
      <c r="B525" s="102"/>
    </row>
    <row r="526" spans="1:2" ht="19.5" hidden="1" outlineLevel="1" thickTop="1" thickBot="1" x14ac:dyDescent="0.5">
      <c r="A526" s="99" t="s">
        <v>225</v>
      </c>
      <c r="B526" s="100"/>
    </row>
    <row r="527" spans="1:2" ht="15.5" hidden="1" outlineLevel="1" thickTop="1" thickBot="1" x14ac:dyDescent="0.4">
      <c r="A527" s="101"/>
      <c r="B527" s="102"/>
    </row>
    <row r="528" spans="1:2" hidden="1" outlineLevel="1" x14ac:dyDescent="0.35"/>
    <row r="529" spans="1:2" collapsed="1" x14ac:dyDescent="0.35">
      <c r="A529" s="43" t="s">
        <v>216</v>
      </c>
    </row>
    <row r="531" spans="1:2" ht="18.5" x14ac:dyDescent="0.45">
      <c r="A531" s="26" t="s">
        <v>253</v>
      </c>
      <c r="B531" s="26" t="s">
        <v>237</v>
      </c>
    </row>
    <row r="532" spans="1:2" hidden="1" outlineLevel="1" x14ac:dyDescent="0.35"/>
    <row r="533" spans="1:2" ht="19.5" hidden="1" outlineLevel="1" thickTop="1" thickBot="1" x14ac:dyDescent="0.4">
      <c r="A533" s="44" t="s">
        <v>52</v>
      </c>
      <c r="B533" s="45"/>
    </row>
    <row r="534" spans="1:2" ht="19.5" hidden="1" outlineLevel="1" thickTop="1" thickBot="1" x14ac:dyDescent="0.4">
      <c r="A534" s="44" t="s">
        <v>219</v>
      </c>
      <c r="B534" s="45"/>
    </row>
    <row r="535" spans="1:2" hidden="1" outlineLevel="1" x14ac:dyDescent="0.35"/>
    <row r="536" spans="1:2" ht="19.5" hidden="1" outlineLevel="1" thickTop="1" thickBot="1" x14ac:dyDescent="0.4">
      <c r="A536" s="103" t="s">
        <v>220</v>
      </c>
      <c r="B536" s="104"/>
    </row>
    <row r="537" spans="1:2" ht="15.5" hidden="1" outlineLevel="1" thickTop="1" thickBot="1" x14ac:dyDescent="0.4">
      <c r="A537" s="101"/>
      <c r="B537" s="102"/>
    </row>
    <row r="538" spans="1:2" ht="19.5" hidden="1" outlineLevel="1" thickTop="1" thickBot="1" x14ac:dyDescent="0.4">
      <c r="A538" s="103" t="s">
        <v>221</v>
      </c>
      <c r="B538" s="104"/>
    </row>
    <row r="539" spans="1:2" ht="15.5" hidden="1" outlineLevel="1" thickTop="1" thickBot="1" x14ac:dyDescent="0.4">
      <c r="A539" s="101"/>
      <c r="B539" s="102"/>
    </row>
    <row r="540" spans="1:2" ht="19.5" hidden="1" outlineLevel="1" thickTop="1" thickBot="1" x14ac:dyDescent="0.5">
      <c r="A540" s="99" t="s">
        <v>222</v>
      </c>
      <c r="B540" s="100"/>
    </row>
    <row r="541" spans="1:2" ht="15.5" hidden="1" outlineLevel="1" thickTop="1" thickBot="1" x14ac:dyDescent="0.4">
      <c r="A541" s="101"/>
      <c r="B541" s="102"/>
    </row>
    <row r="542" spans="1:2" ht="19.5" hidden="1" outlineLevel="1" thickTop="1" thickBot="1" x14ac:dyDescent="0.5">
      <c r="A542" s="99" t="s">
        <v>223</v>
      </c>
      <c r="B542" s="100"/>
    </row>
    <row r="543" spans="1:2" ht="15.5" hidden="1" outlineLevel="1" thickTop="1" thickBot="1" x14ac:dyDescent="0.4">
      <c r="A543" s="101"/>
      <c r="B543" s="102"/>
    </row>
    <row r="544" spans="1:2" ht="19.5" hidden="1" outlineLevel="1" thickTop="1" thickBot="1" x14ac:dyDescent="0.5">
      <c r="A544" s="99" t="s">
        <v>224</v>
      </c>
      <c r="B544" s="100"/>
    </row>
    <row r="545" spans="1:2" ht="15.5" hidden="1" outlineLevel="1" thickTop="1" thickBot="1" x14ac:dyDescent="0.4">
      <c r="A545" s="101"/>
      <c r="B545" s="102"/>
    </row>
    <row r="546" spans="1:2" ht="19.5" hidden="1" outlineLevel="1" thickTop="1" thickBot="1" x14ac:dyDescent="0.5">
      <c r="A546" s="99" t="s">
        <v>225</v>
      </c>
      <c r="B546" s="100"/>
    </row>
    <row r="547" spans="1:2" ht="15.5" hidden="1" outlineLevel="1" thickTop="1" thickBot="1" x14ac:dyDescent="0.4">
      <c r="A547" s="101"/>
      <c r="B547" s="102"/>
    </row>
    <row r="548" spans="1:2" hidden="1" outlineLevel="1" x14ac:dyDescent="0.35"/>
    <row r="549" spans="1:2" collapsed="1" x14ac:dyDescent="0.35">
      <c r="A549" s="43" t="s">
        <v>216</v>
      </c>
    </row>
  </sheetData>
  <mergeCells count="324">
    <mergeCell ref="A22:B22"/>
    <mergeCell ref="A23:B23"/>
    <mergeCell ref="A24:B24"/>
    <mergeCell ref="A25:B25"/>
    <mergeCell ref="A26:B26"/>
    <mergeCell ref="A27:B27"/>
    <mergeCell ref="A16:B16"/>
    <mergeCell ref="A17:B17"/>
    <mergeCell ref="A18:B18"/>
    <mergeCell ref="A19:B19"/>
    <mergeCell ref="A20:B20"/>
    <mergeCell ref="A21:B21"/>
    <mergeCell ref="A42:B42"/>
    <mergeCell ref="A43:B43"/>
    <mergeCell ref="A44:B44"/>
    <mergeCell ref="A45:B45"/>
    <mergeCell ref="A46:B46"/>
    <mergeCell ref="A47:B47"/>
    <mergeCell ref="A36:B36"/>
    <mergeCell ref="A37:B37"/>
    <mergeCell ref="A38:B38"/>
    <mergeCell ref="A39:B39"/>
    <mergeCell ref="A40:B40"/>
    <mergeCell ref="A41:B41"/>
    <mergeCell ref="A62:B62"/>
    <mergeCell ref="A63:B63"/>
    <mergeCell ref="A64:B64"/>
    <mergeCell ref="A65:B65"/>
    <mergeCell ref="A66:B66"/>
    <mergeCell ref="A67:B67"/>
    <mergeCell ref="A56:B56"/>
    <mergeCell ref="A57:B57"/>
    <mergeCell ref="A58:B58"/>
    <mergeCell ref="A59:B59"/>
    <mergeCell ref="A60:B60"/>
    <mergeCell ref="A61:B61"/>
    <mergeCell ref="A82:B82"/>
    <mergeCell ref="A83:B83"/>
    <mergeCell ref="A84:B84"/>
    <mergeCell ref="A85:B85"/>
    <mergeCell ref="A86:B86"/>
    <mergeCell ref="A87:B87"/>
    <mergeCell ref="A76:B76"/>
    <mergeCell ref="A77:B77"/>
    <mergeCell ref="A78:B78"/>
    <mergeCell ref="A79:B79"/>
    <mergeCell ref="A80:B80"/>
    <mergeCell ref="A81:B81"/>
    <mergeCell ref="A102:B102"/>
    <mergeCell ref="A103:B103"/>
    <mergeCell ref="A104:B104"/>
    <mergeCell ref="A105:B105"/>
    <mergeCell ref="A106:B106"/>
    <mergeCell ref="A107:B107"/>
    <mergeCell ref="A96:B96"/>
    <mergeCell ref="A97:B97"/>
    <mergeCell ref="A98:B98"/>
    <mergeCell ref="A99:B99"/>
    <mergeCell ref="A100:B100"/>
    <mergeCell ref="A101:B101"/>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62:B162"/>
    <mergeCell ref="A163:B163"/>
    <mergeCell ref="A164:B164"/>
    <mergeCell ref="A165:B165"/>
    <mergeCell ref="A166:B166"/>
    <mergeCell ref="A167:B167"/>
    <mergeCell ref="A156:B156"/>
    <mergeCell ref="A157:B157"/>
    <mergeCell ref="A158:B158"/>
    <mergeCell ref="A159:B159"/>
    <mergeCell ref="A160:B160"/>
    <mergeCell ref="A161:B161"/>
    <mergeCell ref="A182:B182"/>
    <mergeCell ref="A183:B183"/>
    <mergeCell ref="A184:B184"/>
    <mergeCell ref="A185:B185"/>
    <mergeCell ref="A186:B186"/>
    <mergeCell ref="A187:B187"/>
    <mergeCell ref="A176:B176"/>
    <mergeCell ref="A177:B177"/>
    <mergeCell ref="A178:B178"/>
    <mergeCell ref="A179:B179"/>
    <mergeCell ref="A180:B180"/>
    <mergeCell ref="A181:B181"/>
    <mergeCell ref="A202:B202"/>
    <mergeCell ref="A203:B203"/>
    <mergeCell ref="A204:B204"/>
    <mergeCell ref="A205:B205"/>
    <mergeCell ref="A206:B206"/>
    <mergeCell ref="A207:B207"/>
    <mergeCell ref="A196:B196"/>
    <mergeCell ref="A197:B197"/>
    <mergeCell ref="A198:B198"/>
    <mergeCell ref="A199:B199"/>
    <mergeCell ref="A200:B200"/>
    <mergeCell ref="A201:B201"/>
    <mergeCell ref="A222:B222"/>
    <mergeCell ref="A223:B223"/>
    <mergeCell ref="A224:B224"/>
    <mergeCell ref="A225:B225"/>
    <mergeCell ref="A226:B226"/>
    <mergeCell ref="A227:B227"/>
    <mergeCell ref="A216:B216"/>
    <mergeCell ref="A217:B217"/>
    <mergeCell ref="A218:B218"/>
    <mergeCell ref="A219:B219"/>
    <mergeCell ref="A220:B220"/>
    <mergeCell ref="A221:B221"/>
    <mergeCell ref="A242:B242"/>
    <mergeCell ref="A243:B243"/>
    <mergeCell ref="A244:B244"/>
    <mergeCell ref="A245:B245"/>
    <mergeCell ref="A246:B246"/>
    <mergeCell ref="A247:B247"/>
    <mergeCell ref="A236:B236"/>
    <mergeCell ref="A237:B237"/>
    <mergeCell ref="A238:B238"/>
    <mergeCell ref="A239:B239"/>
    <mergeCell ref="A240:B240"/>
    <mergeCell ref="A241:B241"/>
    <mergeCell ref="A262:B262"/>
    <mergeCell ref="A263:B263"/>
    <mergeCell ref="A264:B264"/>
    <mergeCell ref="A265:B265"/>
    <mergeCell ref="A266:B266"/>
    <mergeCell ref="A267:B267"/>
    <mergeCell ref="A256:B256"/>
    <mergeCell ref="A257:B257"/>
    <mergeCell ref="A258:B258"/>
    <mergeCell ref="A259:B259"/>
    <mergeCell ref="A260:B260"/>
    <mergeCell ref="A261:B261"/>
    <mergeCell ref="A282:B282"/>
    <mergeCell ref="A283:B283"/>
    <mergeCell ref="A284:B284"/>
    <mergeCell ref="A285:B285"/>
    <mergeCell ref="A286:B286"/>
    <mergeCell ref="A287:B287"/>
    <mergeCell ref="A276:B276"/>
    <mergeCell ref="A277:B277"/>
    <mergeCell ref="A278:B278"/>
    <mergeCell ref="A279:B279"/>
    <mergeCell ref="A280:B280"/>
    <mergeCell ref="A281:B281"/>
    <mergeCell ref="A302:B302"/>
    <mergeCell ref="A303:B303"/>
    <mergeCell ref="A304:B304"/>
    <mergeCell ref="A305:B305"/>
    <mergeCell ref="A306:B306"/>
    <mergeCell ref="A307:B307"/>
    <mergeCell ref="A296:B296"/>
    <mergeCell ref="A297:B297"/>
    <mergeCell ref="A298:B298"/>
    <mergeCell ref="A299:B299"/>
    <mergeCell ref="A300:B300"/>
    <mergeCell ref="A301:B301"/>
    <mergeCell ref="A322:B322"/>
    <mergeCell ref="A323:B323"/>
    <mergeCell ref="A324:B324"/>
    <mergeCell ref="A325:B325"/>
    <mergeCell ref="A326:B326"/>
    <mergeCell ref="A327:B327"/>
    <mergeCell ref="A316:B316"/>
    <mergeCell ref="A317:B317"/>
    <mergeCell ref="A318:B318"/>
    <mergeCell ref="A319:B319"/>
    <mergeCell ref="A320:B320"/>
    <mergeCell ref="A321:B321"/>
    <mergeCell ref="A342:B342"/>
    <mergeCell ref="A343:B343"/>
    <mergeCell ref="A344:B344"/>
    <mergeCell ref="A345:B345"/>
    <mergeCell ref="A346:B346"/>
    <mergeCell ref="A347:B347"/>
    <mergeCell ref="A336:B336"/>
    <mergeCell ref="A337:B337"/>
    <mergeCell ref="A338:B338"/>
    <mergeCell ref="A339:B339"/>
    <mergeCell ref="A340:B340"/>
    <mergeCell ref="A341:B341"/>
    <mergeCell ref="A362:B362"/>
    <mergeCell ref="A363:B363"/>
    <mergeCell ref="A364:B364"/>
    <mergeCell ref="A365:B365"/>
    <mergeCell ref="A366:B366"/>
    <mergeCell ref="A367:B367"/>
    <mergeCell ref="A356:B356"/>
    <mergeCell ref="A357:B357"/>
    <mergeCell ref="A358:B358"/>
    <mergeCell ref="A359:B359"/>
    <mergeCell ref="A360:B360"/>
    <mergeCell ref="A361:B361"/>
    <mergeCell ref="A382:B382"/>
    <mergeCell ref="A383:B383"/>
    <mergeCell ref="A384:B384"/>
    <mergeCell ref="A385:B385"/>
    <mergeCell ref="A386:B386"/>
    <mergeCell ref="A387:B387"/>
    <mergeCell ref="A376:B376"/>
    <mergeCell ref="A377:B377"/>
    <mergeCell ref="A378:B378"/>
    <mergeCell ref="A379:B379"/>
    <mergeCell ref="A380:B380"/>
    <mergeCell ref="A381:B381"/>
    <mergeCell ref="A402:B402"/>
    <mergeCell ref="A403:B403"/>
    <mergeCell ref="A404:B404"/>
    <mergeCell ref="A405:B405"/>
    <mergeCell ref="A406:B406"/>
    <mergeCell ref="A407:B407"/>
    <mergeCell ref="A396:B396"/>
    <mergeCell ref="A397:B397"/>
    <mergeCell ref="A398:B398"/>
    <mergeCell ref="A399:B399"/>
    <mergeCell ref="A400:B400"/>
    <mergeCell ref="A401:B401"/>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2:B442"/>
    <mergeCell ref="A443:B443"/>
    <mergeCell ref="A444:B444"/>
    <mergeCell ref="A445:B445"/>
    <mergeCell ref="A446:B446"/>
    <mergeCell ref="A447:B447"/>
    <mergeCell ref="A436:B436"/>
    <mergeCell ref="A437:B437"/>
    <mergeCell ref="A438:B438"/>
    <mergeCell ref="A439:B439"/>
    <mergeCell ref="A440:B440"/>
    <mergeCell ref="A441:B441"/>
    <mergeCell ref="A462:B462"/>
    <mergeCell ref="A463:B463"/>
    <mergeCell ref="A464:B464"/>
    <mergeCell ref="A465:B465"/>
    <mergeCell ref="A466:B466"/>
    <mergeCell ref="A467:B467"/>
    <mergeCell ref="A456:B456"/>
    <mergeCell ref="A457:B457"/>
    <mergeCell ref="A458:B458"/>
    <mergeCell ref="A459:B459"/>
    <mergeCell ref="A460:B460"/>
    <mergeCell ref="A461:B461"/>
    <mergeCell ref="A482:B482"/>
    <mergeCell ref="A483:B483"/>
    <mergeCell ref="A484:B484"/>
    <mergeCell ref="A485:B485"/>
    <mergeCell ref="A486:B486"/>
    <mergeCell ref="A487:B487"/>
    <mergeCell ref="A476:B476"/>
    <mergeCell ref="A477:B477"/>
    <mergeCell ref="A478:B478"/>
    <mergeCell ref="A479:B479"/>
    <mergeCell ref="A480:B480"/>
    <mergeCell ref="A481:B481"/>
    <mergeCell ref="A502:B502"/>
    <mergeCell ref="A503:B503"/>
    <mergeCell ref="A504:B504"/>
    <mergeCell ref="A505:B505"/>
    <mergeCell ref="A506:B506"/>
    <mergeCell ref="A507:B507"/>
    <mergeCell ref="A496:B496"/>
    <mergeCell ref="A497:B497"/>
    <mergeCell ref="A498:B498"/>
    <mergeCell ref="A499:B499"/>
    <mergeCell ref="A500:B500"/>
    <mergeCell ref="A501:B501"/>
    <mergeCell ref="A522:B522"/>
    <mergeCell ref="A523:B523"/>
    <mergeCell ref="A524:B524"/>
    <mergeCell ref="A525:B525"/>
    <mergeCell ref="A526:B526"/>
    <mergeCell ref="A527:B527"/>
    <mergeCell ref="A516:B516"/>
    <mergeCell ref="A517:B517"/>
    <mergeCell ref="A518:B518"/>
    <mergeCell ref="A519:B519"/>
    <mergeCell ref="A520:B520"/>
    <mergeCell ref="A521:B521"/>
    <mergeCell ref="A542:B542"/>
    <mergeCell ref="A543:B543"/>
    <mergeCell ref="A544:B544"/>
    <mergeCell ref="A545:B545"/>
    <mergeCell ref="A546:B546"/>
    <mergeCell ref="A547:B547"/>
    <mergeCell ref="A536:B536"/>
    <mergeCell ref="A537:B537"/>
    <mergeCell ref="A538:B538"/>
    <mergeCell ref="A539:B539"/>
    <mergeCell ref="A540:B540"/>
    <mergeCell ref="A541:B54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A1AB-00AB-4E67-B143-656006A79FEC}">
  <sheetPr>
    <tabColor theme="5" tint="0.59999389629810485"/>
  </sheetPr>
  <dimension ref="A1:B569"/>
  <sheetViews>
    <sheetView zoomScale="75" zoomScaleNormal="75" workbookViewId="0">
      <selection activeCell="A23" sqref="A23:B23"/>
    </sheetView>
  </sheetViews>
  <sheetFormatPr defaultRowHeight="14.5" outlineLevelRow="1" x14ac:dyDescent="0.35"/>
  <cols>
    <col min="1" max="1" width="21.7265625" customWidth="1"/>
    <col min="2" max="2" width="78.54296875" customWidth="1"/>
  </cols>
  <sheetData>
    <row r="1" spans="1:2" ht="18.5" x14ac:dyDescent="0.45">
      <c r="A1" s="26" t="s">
        <v>137</v>
      </c>
    </row>
    <row r="2" spans="1:2" ht="15" hidden="1" outlineLevel="1" thickBot="1" x14ac:dyDescent="0.4"/>
    <row r="3" spans="1:2" ht="19.5" hidden="1" outlineLevel="1" thickTop="1" thickBot="1" x14ac:dyDescent="0.4">
      <c r="A3" s="41" t="s">
        <v>212</v>
      </c>
      <c r="B3" s="42"/>
    </row>
    <row r="4" spans="1:2" ht="19.5" hidden="1" outlineLevel="1" thickTop="1" thickBot="1" x14ac:dyDescent="0.4">
      <c r="A4" s="41" t="s">
        <v>7</v>
      </c>
      <c r="B4" s="42"/>
    </row>
    <row r="5" spans="1:2" ht="19.5" hidden="1" outlineLevel="1" thickTop="1" thickBot="1" x14ac:dyDescent="0.4">
      <c r="A5" s="41" t="s">
        <v>213</v>
      </c>
      <c r="B5" s="42"/>
    </row>
    <row r="6" spans="1:2" ht="19.5" hidden="1" outlineLevel="1" thickTop="1" thickBot="1" x14ac:dyDescent="0.4">
      <c r="A6" s="41" t="s">
        <v>214</v>
      </c>
      <c r="B6" s="42"/>
    </row>
    <row r="7" spans="1:2" ht="19.5" hidden="1" outlineLevel="1" thickTop="1" thickBot="1" x14ac:dyDescent="0.4">
      <c r="A7" s="41" t="s">
        <v>215</v>
      </c>
      <c r="B7" s="42"/>
    </row>
    <row r="8" spans="1:2" ht="15" hidden="1" outlineLevel="1" thickTop="1" x14ac:dyDescent="0.35"/>
    <row r="9" spans="1:2" collapsed="1" x14ac:dyDescent="0.35">
      <c r="A9" s="43" t="s">
        <v>216</v>
      </c>
    </row>
    <row r="11" spans="1:2" ht="18.5" x14ac:dyDescent="0.45">
      <c r="A11" s="26" t="s">
        <v>254</v>
      </c>
      <c r="B11" s="26" t="s">
        <v>255</v>
      </c>
    </row>
    <row r="12" spans="1:2" ht="15" outlineLevel="1" thickBot="1" x14ac:dyDescent="0.4"/>
    <row r="13" spans="1:2" ht="19.5" outlineLevel="1" thickTop="1" thickBot="1" x14ac:dyDescent="0.4">
      <c r="A13" s="44" t="s">
        <v>256</v>
      </c>
      <c r="B13" s="45"/>
    </row>
    <row r="14" spans="1:2" ht="19.5" outlineLevel="1" thickTop="1" thickBot="1" x14ac:dyDescent="0.4">
      <c r="A14" s="44"/>
      <c r="B14" s="45"/>
    </row>
    <row r="15" spans="1:2" ht="15.5" outlineLevel="1" thickTop="1" thickBot="1" x14ac:dyDescent="0.4"/>
    <row r="16" spans="1:2" ht="19.5" outlineLevel="1" thickTop="1" thickBot="1" x14ac:dyDescent="0.4">
      <c r="A16" s="103" t="s">
        <v>257</v>
      </c>
      <c r="B16" s="104"/>
    </row>
    <row r="17" spans="1:2" ht="15.5" outlineLevel="1" thickTop="1" thickBot="1" x14ac:dyDescent="0.4">
      <c r="A17" s="101"/>
      <c r="B17" s="102"/>
    </row>
    <row r="18" spans="1:2" ht="19.5" outlineLevel="1" thickTop="1" thickBot="1" x14ac:dyDescent="0.4">
      <c r="A18" s="103" t="s">
        <v>258</v>
      </c>
      <c r="B18" s="104"/>
    </row>
    <row r="19" spans="1:2" ht="15.5" outlineLevel="1" thickTop="1" thickBot="1" x14ac:dyDescent="0.4">
      <c r="A19" s="101"/>
      <c r="B19" s="102"/>
    </row>
    <row r="20" spans="1:2" ht="19.5" outlineLevel="1" thickTop="1" thickBot="1" x14ac:dyDescent="0.5">
      <c r="A20" s="99" t="s">
        <v>259</v>
      </c>
      <c r="B20" s="100"/>
    </row>
    <row r="21" spans="1:2" ht="178" customHeight="1" outlineLevel="1" thickTop="1" thickBot="1" x14ac:dyDescent="0.4">
      <c r="A21" s="105" t="s">
        <v>380</v>
      </c>
      <c r="B21" s="102"/>
    </row>
    <row r="22" spans="1:2" ht="19.5" outlineLevel="1" thickTop="1" thickBot="1" x14ac:dyDescent="0.5">
      <c r="A22" s="99" t="s">
        <v>381</v>
      </c>
      <c r="B22" s="100"/>
    </row>
    <row r="23" spans="1:2" ht="15.5" outlineLevel="1" thickTop="1" thickBot="1" x14ac:dyDescent="0.4">
      <c r="A23" s="101"/>
      <c r="B23" s="102"/>
    </row>
    <row r="24" spans="1:2" ht="19.5" outlineLevel="1" thickTop="1" thickBot="1" x14ac:dyDescent="0.5">
      <c r="A24" s="99"/>
      <c r="B24" s="100"/>
    </row>
    <row r="25" spans="1:2" ht="15.5" outlineLevel="1" thickTop="1" thickBot="1" x14ac:dyDescent="0.4">
      <c r="A25" s="101"/>
      <c r="B25" s="102"/>
    </row>
    <row r="26" spans="1:2" ht="19.5" outlineLevel="1" thickTop="1" thickBot="1" x14ac:dyDescent="0.5">
      <c r="A26" s="99"/>
      <c r="B26" s="100"/>
    </row>
    <row r="27" spans="1:2" ht="15.5" outlineLevel="1" thickTop="1" thickBot="1" x14ac:dyDescent="0.4">
      <c r="A27" s="101"/>
      <c r="B27" s="102"/>
    </row>
    <row r="28" spans="1:2" ht="15" outlineLevel="1" thickTop="1" x14ac:dyDescent="0.35"/>
    <row r="29" spans="1:2" x14ac:dyDescent="0.35">
      <c r="A29" s="43" t="s">
        <v>216</v>
      </c>
    </row>
    <row r="31" spans="1:2" ht="18.5" x14ac:dyDescent="0.45">
      <c r="A31" s="26" t="s">
        <v>217</v>
      </c>
      <c r="B31" s="26" t="s">
        <v>261</v>
      </c>
    </row>
    <row r="32" spans="1:2" ht="15" hidden="1" outlineLevel="1" thickBot="1" x14ac:dyDescent="0.4"/>
    <row r="33" spans="1:2" ht="19.5" hidden="1" outlineLevel="1" thickTop="1" thickBot="1" x14ac:dyDescent="0.4">
      <c r="A33" s="44" t="s">
        <v>256</v>
      </c>
      <c r="B33" s="45"/>
    </row>
    <row r="34" spans="1:2" ht="19.5" hidden="1" outlineLevel="1" thickTop="1" thickBot="1" x14ac:dyDescent="0.4">
      <c r="A34" s="44"/>
      <c r="B34" s="45"/>
    </row>
    <row r="35" spans="1:2" ht="15.5" hidden="1" outlineLevel="1" thickTop="1" thickBot="1" x14ac:dyDescent="0.4"/>
    <row r="36" spans="1:2" ht="19.5" hidden="1" outlineLevel="1" thickTop="1" thickBot="1" x14ac:dyDescent="0.4">
      <c r="A36" s="103" t="s">
        <v>257</v>
      </c>
      <c r="B36" s="104"/>
    </row>
    <row r="37" spans="1:2" ht="15.5" hidden="1" outlineLevel="1" thickTop="1" thickBot="1" x14ac:dyDescent="0.4">
      <c r="A37" s="101"/>
      <c r="B37" s="102"/>
    </row>
    <row r="38" spans="1:2" ht="19.5" hidden="1" outlineLevel="1" thickTop="1" thickBot="1" x14ac:dyDescent="0.4">
      <c r="A38" s="103" t="s">
        <v>258</v>
      </c>
      <c r="B38" s="104"/>
    </row>
    <row r="39" spans="1:2" ht="15.5" hidden="1" outlineLevel="1" thickTop="1" thickBot="1" x14ac:dyDescent="0.4">
      <c r="A39" s="101"/>
      <c r="B39" s="102"/>
    </row>
    <row r="40" spans="1:2" ht="19.5" hidden="1" outlineLevel="1" thickTop="1" thickBot="1" x14ac:dyDescent="0.5">
      <c r="A40" s="99" t="s">
        <v>259</v>
      </c>
      <c r="B40" s="100"/>
    </row>
    <row r="41" spans="1:2" ht="15.5" hidden="1" outlineLevel="1" thickTop="1" thickBot="1" x14ac:dyDescent="0.4">
      <c r="A41" s="101"/>
      <c r="B41" s="102"/>
    </row>
    <row r="42" spans="1:2" ht="19.5" hidden="1" outlineLevel="1" thickTop="1" thickBot="1" x14ac:dyDescent="0.5">
      <c r="A42" s="99" t="s">
        <v>260</v>
      </c>
      <c r="B42" s="100"/>
    </row>
    <row r="43" spans="1:2" ht="15.5" hidden="1" outlineLevel="1" thickTop="1" thickBot="1" x14ac:dyDescent="0.4">
      <c r="A43" s="101"/>
      <c r="B43" s="102"/>
    </row>
    <row r="44" spans="1:2" ht="19.5" hidden="1" outlineLevel="1" thickTop="1" thickBot="1" x14ac:dyDescent="0.5">
      <c r="A44" s="99"/>
      <c r="B44" s="100"/>
    </row>
    <row r="45" spans="1:2" ht="15.5" hidden="1" outlineLevel="1" thickTop="1" thickBot="1" x14ac:dyDescent="0.4">
      <c r="A45" s="101"/>
      <c r="B45" s="102"/>
    </row>
    <row r="46" spans="1:2" ht="19.5" hidden="1" outlineLevel="1" thickTop="1" thickBot="1" x14ac:dyDescent="0.5">
      <c r="A46" s="99"/>
      <c r="B46" s="100"/>
    </row>
    <row r="47" spans="1:2" ht="15.5" hidden="1" outlineLevel="1" thickTop="1" thickBot="1" x14ac:dyDescent="0.4">
      <c r="A47" s="101"/>
      <c r="B47" s="102"/>
    </row>
    <row r="48" spans="1:2" ht="15" hidden="1" outlineLevel="1" thickTop="1" x14ac:dyDescent="0.35"/>
    <row r="49" spans="1:2" collapsed="1" x14ac:dyDescent="0.35">
      <c r="A49" s="43" t="s">
        <v>216</v>
      </c>
    </row>
    <row r="51" spans="1:2" ht="18.5" x14ac:dyDescent="0.45">
      <c r="A51" s="26" t="s">
        <v>226</v>
      </c>
      <c r="B51" s="26" t="s">
        <v>261</v>
      </c>
    </row>
    <row r="52" spans="1:2" ht="14.5" hidden="1" customHeight="1" outlineLevel="1" thickBot="1" x14ac:dyDescent="0.4"/>
    <row r="53" spans="1:2" ht="19.5" hidden="1" customHeight="1" outlineLevel="1" thickTop="1" thickBot="1" x14ac:dyDescent="0.4">
      <c r="A53" s="44" t="s">
        <v>256</v>
      </c>
      <c r="B53" s="45"/>
    </row>
    <row r="54" spans="1:2" ht="19.5" hidden="1" customHeight="1" outlineLevel="1" thickTop="1" thickBot="1" x14ac:dyDescent="0.4">
      <c r="A54" s="44"/>
      <c r="B54" s="45"/>
    </row>
    <row r="55" spans="1:2" ht="14.5" hidden="1" customHeight="1" outlineLevel="1" thickTop="1" thickBot="1" x14ac:dyDescent="0.4"/>
    <row r="56" spans="1:2" ht="19.5" hidden="1" customHeight="1" outlineLevel="1" thickTop="1" thickBot="1" x14ac:dyDescent="0.4">
      <c r="A56" s="103" t="s">
        <v>257</v>
      </c>
      <c r="B56" s="104"/>
    </row>
    <row r="57" spans="1:2" ht="15.5" hidden="1" customHeight="1" outlineLevel="1" thickTop="1" thickBot="1" x14ac:dyDescent="0.4">
      <c r="A57" s="101"/>
      <c r="B57" s="102"/>
    </row>
    <row r="58" spans="1:2" ht="19.5" hidden="1" customHeight="1" outlineLevel="1" thickTop="1" thickBot="1" x14ac:dyDescent="0.4">
      <c r="A58" s="103" t="s">
        <v>258</v>
      </c>
      <c r="B58" s="104"/>
    </row>
    <row r="59" spans="1:2" ht="15.5" hidden="1" customHeight="1" outlineLevel="1" thickTop="1" thickBot="1" x14ac:dyDescent="0.4">
      <c r="A59" s="101"/>
      <c r="B59" s="102"/>
    </row>
    <row r="60" spans="1:2" ht="19.5" hidden="1" customHeight="1" outlineLevel="1" thickTop="1" thickBot="1" x14ac:dyDescent="0.5">
      <c r="A60" s="99" t="s">
        <v>259</v>
      </c>
      <c r="B60" s="100"/>
    </row>
    <row r="61" spans="1:2" ht="15.5" hidden="1" customHeight="1" outlineLevel="1" thickTop="1" thickBot="1" x14ac:dyDescent="0.4">
      <c r="A61" s="101"/>
      <c r="B61" s="102"/>
    </row>
    <row r="62" spans="1:2" ht="19.5" hidden="1" customHeight="1" outlineLevel="1" thickTop="1" thickBot="1" x14ac:dyDescent="0.5">
      <c r="A62" s="99" t="s">
        <v>260</v>
      </c>
      <c r="B62" s="100"/>
    </row>
    <row r="63" spans="1:2" ht="15.5" hidden="1" customHeight="1" outlineLevel="1" thickTop="1" thickBot="1" x14ac:dyDescent="0.4">
      <c r="A63" s="101"/>
      <c r="B63" s="102"/>
    </row>
    <row r="64" spans="1:2" ht="19.5" hidden="1" customHeight="1" outlineLevel="1" thickTop="1" thickBot="1" x14ac:dyDescent="0.5">
      <c r="A64" s="99"/>
      <c r="B64" s="100"/>
    </row>
    <row r="65" spans="1:2" ht="15.5" hidden="1" customHeight="1" outlineLevel="1" thickTop="1" thickBot="1" x14ac:dyDescent="0.4">
      <c r="A65" s="101"/>
      <c r="B65" s="102"/>
    </row>
    <row r="66" spans="1:2" ht="19.5" hidden="1" customHeight="1" outlineLevel="1" thickTop="1" thickBot="1" x14ac:dyDescent="0.5">
      <c r="A66" s="99"/>
      <c r="B66" s="100"/>
    </row>
    <row r="67" spans="1:2" ht="15.5" hidden="1" customHeight="1" outlineLevel="1" thickTop="1" thickBot="1" x14ac:dyDescent="0.4">
      <c r="A67" s="101"/>
      <c r="B67" s="102"/>
    </row>
    <row r="68" spans="1:2" ht="14.5" hidden="1" customHeight="1" outlineLevel="1" thickTop="1" x14ac:dyDescent="0.35"/>
    <row r="69" spans="1:2" collapsed="1" x14ac:dyDescent="0.35">
      <c r="A69" s="43" t="s">
        <v>216</v>
      </c>
    </row>
    <row r="71" spans="1:2" ht="18.5" x14ac:dyDescent="0.45">
      <c r="A71" s="26" t="s">
        <v>227</v>
      </c>
      <c r="B71" s="26" t="s">
        <v>261</v>
      </c>
    </row>
    <row r="72" spans="1:2" ht="14.5" hidden="1" customHeight="1" outlineLevel="1" thickBot="1" x14ac:dyDescent="0.4"/>
    <row r="73" spans="1:2" ht="19.5" hidden="1" customHeight="1" outlineLevel="1" thickTop="1" thickBot="1" x14ac:dyDescent="0.4">
      <c r="A73" s="44" t="s">
        <v>256</v>
      </c>
      <c r="B73" s="45"/>
    </row>
    <row r="74" spans="1:2" ht="19.5" hidden="1" customHeight="1" outlineLevel="1" thickTop="1" thickBot="1" x14ac:dyDescent="0.4">
      <c r="A74" s="44"/>
      <c r="B74" s="45"/>
    </row>
    <row r="75" spans="1:2" ht="14.5" hidden="1" customHeight="1" outlineLevel="1" thickTop="1" thickBot="1" x14ac:dyDescent="0.4"/>
    <row r="76" spans="1:2" ht="19.5" hidden="1" customHeight="1" outlineLevel="1" thickTop="1" thickBot="1" x14ac:dyDescent="0.4">
      <c r="A76" s="103" t="s">
        <v>257</v>
      </c>
      <c r="B76" s="104"/>
    </row>
    <row r="77" spans="1:2" ht="15.5" hidden="1" customHeight="1" outlineLevel="1" thickTop="1" thickBot="1" x14ac:dyDescent="0.4">
      <c r="A77" s="101"/>
      <c r="B77" s="102"/>
    </row>
    <row r="78" spans="1:2" ht="19.5" hidden="1" customHeight="1" outlineLevel="1" thickTop="1" thickBot="1" x14ac:dyDescent="0.4">
      <c r="A78" s="103" t="s">
        <v>258</v>
      </c>
      <c r="B78" s="104"/>
    </row>
    <row r="79" spans="1:2" ht="15.5" hidden="1" customHeight="1" outlineLevel="1" thickTop="1" thickBot="1" x14ac:dyDescent="0.4">
      <c r="A79" s="101"/>
      <c r="B79" s="102"/>
    </row>
    <row r="80" spans="1:2" ht="19.5" hidden="1" customHeight="1" outlineLevel="1" thickTop="1" thickBot="1" x14ac:dyDescent="0.5">
      <c r="A80" s="99" t="s">
        <v>259</v>
      </c>
      <c r="B80" s="100"/>
    </row>
    <row r="81" spans="1:2" ht="15.5" hidden="1" customHeight="1" outlineLevel="1" thickTop="1" thickBot="1" x14ac:dyDescent="0.4">
      <c r="A81" s="101"/>
      <c r="B81" s="102"/>
    </row>
    <row r="82" spans="1:2" ht="19.5" hidden="1" customHeight="1" outlineLevel="1" thickTop="1" thickBot="1" x14ac:dyDescent="0.5">
      <c r="A82" s="99" t="s">
        <v>260</v>
      </c>
      <c r="B82" s="100"/>
    </row>
    <row r="83" spans="1:2" ht="15.5" hidden="1" customHeight="1" outlineLevel="1" thickTop="1" thickBot="1" x14ac:dyDescent="0.4">
      <c r="A83" s="101"/>
      <c r="B83" s="102"/>
    </row>
    <row r="84" spans="1:2" ht="19.5" hidden="1" customHeight="1" outlineLevel="1" thickTop="1" thickBot="1" x14ac:dyDescent="0.5">
      <c r="A84" s="99"/>
      <c r="B84" s="100"/>
    </row>
    <row r="85" spans="1:2" ht="15.5" hidden="1" customHeight="1" outlineLevel="1" thickTop="1" thickBot="1" x14ac:dyDescent="0.4">
      <c r="A85" s="101"/>
      <c r="B85" s="102"/>
    </row>
    <row r="86" spans="1:2" ht="19.5" hidden="1" customHeight="1" outlineLevel="1" thickTop="1" thickBot="1" x14ac:dyDescent="0.5">
      <c r="A86" s="99"/>
      <c r="B86" s="100"/>
    </row>
    <row r="87" spans="1:2" ht="15.5" hidden="1" customHeight="1" outlineLevel="1" thickTop="1" thickBot="1" x14ac:dyDescent="0.4">
      <c r="A87" s="101"/>
      <c r="B87" s="102"/>
    </row>
    <row r="88" spans="1:2" ht="14.5" hidden="1" customHeight="1" outlineLevel="1" thickTop="1" x14ac:dyDescent="0.35"/>
    <row r="89" spans="1:2" collapsed="1" x14ac:dyDescent="0.35">
      <c r="A89" s="43" t="s">
        <v>216</v>
      </c>
    </row>
    <row r="91" spans="1:2" ht="18.5" x14ac:dyDescent="0.45">
      <c r="A91" s="26" t="s">
        <v>228</v>
      </c>
      <c r="B91" s="26" t="s">
        <v>261</v>
      </c>
    </row>
    <row r="92" spans="1:2" ht="14.5" hidden="1" customHeight="1" outlineLevel="1" thickBot="1" x14ac:dyDescent="0.4"/>
    <row r="93" spans="1:2" ht="19.5" hidden="1" customHeight="1" outlineLevel="1" thickTop="1" thickBot="1" x14ac:dyDescent="0.4">
      <c r="A93" s="44" t="s">
        <v>256</v>
      </c>
      <c r="B93" s="45"/>
    </row>
    <row r="94" spans="1:2" ht="19.5" hidden="1" customHeight="1" outlineLevel="1" thickTop="1" thickBot="1" x14ac:dyDescent="0.4">
      <c r="A94" s="44"/>
      <c r="B94" s="45"/>
    </row>
    <row r="95" spans="1:2" ht="14.5" hidden="1" customHeight="1" outlineLevel="1" thickTop="1" thickBot="1" x14ac:dyDescent="0.4"/>
    <row r="96" spans="1:2" ht="19.5" hidden="1" customHeight="1" outlineLevel="1" thickTop="1" thickBot="1" x14ac:dyDescent="0.4">
      <c r="A96" s="103" t="s">
        <v>257</v>
      </c>
      <c r="B96" s="104"/>
    </row>
    <row r="97" spans="1:2" ht="15.5" hidden="1" customHeight="1" outlineLevel="1" thickTop="1" thickBot="1" x14ac:dyDescent="0.4">
      <c r="A97" s="101"/>
      <c r="B97" s="102"/>
    </row>
    <row r="98" spans="1:2" ht="19.5" hidden="1" customHeight="1" outlineLevel="1" thickTop="1" thickBot="1" x14ac:dyDescent="0.4">
      <c r="A98" s="103" t="s">
        <v>258</v>
      </c>
      <c r="B98" s="104"/>
    </row>
    <row r="99" spans="1:2" ht="15.5" hidden="1" customHeight="1" outlineLevel="1" thickTop="1" thickBot="1" x14ac:dyDescent="0.4">
      <c r="A99" s="101"/>
      <c r="B99" s="102"/>
    </row>
    <row r="100" spans="1:2" ht="19.5" hidden="1" customHeight="1" outlineLevel="1" thickTop="1" thickBot="1" x14ac:dyDescent="0.5">
      <c r="A100" s="99" t="s">
        <v>259</v>
      </c>
      <c r="B100" s="100"/>
    </row>
    <row r="101" spans="1:2" ht="15.5" hidden="1" customHeight="1" outlineLevel="1" thickTop="1" thickBot="1" x14ac:dyDescent="0.4">
      <c r="A101" s="101"/>
      <c r="B101" s="102"/>
    </row>
    <row r="102" spans="1:2" ht="19.5" hidden="1" customHeight="1" outlineLevel="1" thickTop="1" thickBot="1" x14ac:dyDescent="0.5">
      <c r="A102" s="99" t="s">
        <v>260</v>
      </c>
      <c r="B102" s="100"/>
    </row>
    <row r="103" spans="1:2" ht="15.5" hidden="1" customHeight="1" outlineLevel="1" thickTop="1" thickBot="1" x14ac:dyDescent="0.4">
      <c r="A103" s="101"/>
      <c r="B103" s="102"/>
    </row>
    <row r="104" spans="1:2" ht="19.5" hidden="1" customHeight="1" outlineLevel="1" thickTop="1" thickBot="1" x14ac:dyDescent="0.5">
      <c r="A104" s="99"/>
      <c r="B104" s="100"/>
    </row>
    <row r="105" spans="1:2" ht="15.5" hidden="1" customHeight="1" outlineLevel="1" thickTop="1" thickBot="1" x14ac:dyDescent="0.4">
      <c r="A105" s="101"/>
      <c r="B105" s="102"/>
    </row>
    <row r="106" spans="1:2" ht="19.5" hidden="1" customHeight="1" outlineLevel="1" thickTop="1" thickBot="1" x14ac:dyDescent="0.5">
      <c r="A106" s="99"/>
      <c r="B106" s="100"/>
    </row>
    <row r="107" spans="1:2" ht="15.5" hidden="1" customHeight="1" outlineLevel="1" thickTop="1" thickBot="1" x14ac:dyDescent="0.4">
      <c r="A107" s="101"/>
      <c r="B107" s="102"/>
    </row>
    <row r="108" spans="1:2" ht="14.5" hidden="1" customHeight="1" outlineLevel="1" thickTop="1" x14ac:dyDescent="0.35"/>
    <row r="109" spans="1:2" collapsed="1" x14ac:dyDescent="0.35">
      <c r="A109" s="43" t="s">
        <v>216</v>
      </c>
    </row>
    <row r="111" spans="1:2" ht="18.5" x14ac:dyDescent="0.45">
      <c r="A111" s="26" t="s">
        <v>229</v>
      </c>
      <c r="B111" s="26" t="s">
        <v>261</v>
      </c>
    </row>
    <row r="112" spans="1:2" ht="14.5" hidden="1" customHeight="1" outlineLevel="1" thickBot="1" x14ac:dyDescent="0.4"/>
    <row r="113" spans="1:2" ht="19.5" hidden="1" customHeight="1" outlineLevel="1" thickTop="1" thickBot="1" x14ac:dyDescent="0.4">
      <c r="A113" s="44" t="s">
        <v>256</v>
      </c>
      <c r="B113" s="45"/>
    </row>
    <row r="114" spans="1:2" ht="19.5" hidden="1" customHeight="1" outlineLevel="1" thickTop="1" thickBot="1" x14ac:dyDescent="0.4">
      <c r="A114" s="44"/>
      <c r="B114" s="45"/>
    </row>
    <row r="115" spans="1:2" ht="14.5" hidden="1" customHeight="1" outlineLevel="1" thickTop="1" thickBot="1" x14ac:dyDescent="0.4"/>
    <row r="116" spans="1:2" ht="19.5" hidden="1" customHeight="1" outlineLevel="1" thickTop="1" thickBot="1" x14ac:dyDescent="0.4">
      <c r="A116" s="103" t="s">
        <v>257</v>
      </c>
      <c r="B116" s="104"/>
    </row>
    <row r="117" spans="1:2" ht="15.5" hidden="1" customHeight="1" outlineLevel="1" thickTop="1" thickBot="1" x14ac:dyDescent="0.4">
      <c r="A117" s="101"/>
      <c r="B117" s="102"/>
    </row>
    <row r="118" spans="1:2" ht="19.5" hidden="1" customHeight="1" outlineLevel="1" thickTop="1" thickBot="1" x14ac:dyDescent="0.4">
      <c r="A118" s="103" t="s">
        <v>258</v>
      </c>
      <c r="B118" s="104"/>
    </row>
    <row r="119" spans="1:2" ht="15.5" hidden="1" customHeight="1" outlineLevel="1" thickTop="1" thickBot="1" x14ac:dyDescent="0.4">
      <c r="A119" s="101"/>
      <c r="B119" s="102"/>
    </row>
    <row r="120" spans="1:2" ht="19.5" hidden="1" customHeight="1" outlineLevel="1" thickTop="1" thickBot="1" x14ac:dyDescent="0.5">
      <c r="A120" s="99" t="s">
        <v>259</v>
      </c>
      <c r="B120" s="100"/>
    </row>
    <row r="121" spans="1:2" ht="15.5" hidden="1" customHeight="1" outlineLevel="1" thickTop="1" thickBot="1" x14ac:dyDescent="0.4">
      <c r="A121" s="101"/>
      <c r="B121" s="102"/>
    </row>
    <row r="122" spans="1:2" ht="19.5" hidden="1" customHeight="1" outlineLevel="1" thickTop="1" thickBot="1" x14ac:dyDescent="0.5">
      <c r="A122" s="99" t="s">
        <v>260</v>
      </c>
      <c r="B122" s="100"/>
    </row>
    <row r="123" spans="1:2" ht="15.5" hidden="1" customHeight="1" outlineLevel="1" thickTop="1" thickBot="1" x14ac:dyDescent="0.4">
      <c r="A123" s="101"/>
      <c r="B123" s="102"/>
    </row>
    <row r="124" spans="1:2" ht="19.5" hidden="1" customHeight="1" outlineLevel="1" thickTop="1" thickBot="1" x14ac:dyDescent="0.5">
      <c r="A124" s="99"/>
      <c r="B124" s="100"/>
    </row>
    <row r="125" spans="1:2" ht="15.5" hidden="1" customHeight="1" outlineLevel="1" thickTop="1" thickBot="1" x14ac:dyDescent="0.4">
      <c r="A125" s="101"/>
      <c r="B125" s="102"/>
    </row>
    <row r="126" spans="1:2" ht="19.5" hidden="1" customHeight="1" outlineLevel="1" thickTop="1" thickBot="1" x14ac:dyDescent="0.5">
      <c r="A126" s="99"/>
      <c r="B126" s="100"/>
    </row>
    <row r="127" spans="1:2" ht="15.5" hidden="1" customHeight="1" outlineLevel="1" thickTop="1" thickBot="1" x14ac:dyDescent="0.4">
      <c r="A127" s="101"/>
      <c r="B127" s="102"/>
    </row>
    <row r="128" spans="1:2" ht="14.5" hidden="1" customHeight="1" outlineLevel="1" thickTop="1" x14ac:dyDescent="0.35"/>
    <row r="129" spans="1:2" collapsed="1" x14ac:dyDescent="0.35">
      <c r="A129" s="43" t="s">
        <v>216</v>
      </c>
    </row>
    <row r="131" spans="1:2" ht="18.5" x14ac:dyDescent="0.45">
      <c r="A131" s="26" t="s">
        <v>230</v>
      </c>
      <c r="B131" s="26" t="s">
        <v>261</v>
      </c>
    </row>
    <row r="132" spans="1:2" ht="14.5" hidden="1" customHeight="1" outlineLevel="1" thickBot="1" x14ac:dyDescent="0.4"/>
    <row r="133" spans="1:2" ht="19.5" hidden="1" customHeight="1" outlineLevel="1" thickTop="1" thickBot="1" x14ac:dyDescent="0.4">
      <c r="A133" s="44" t="s">
        <v>256</v>
      </c>
      <c r="B133" s="45"/>
    </row>
    <row r="134" spans="1:2" ht="19.5" hidden="1" customHeight="1" outlineLevel="1" thickTop="1" thickBot="1" x14ac:dyDescent="0.4">
      <c r="A134" s="44"/>
      <c r="B134" s="45"/>
    </row>
    <row r="135" spans="1:2" ht="14.5" hidden="1" customHeight="1" outlineLevel="1" thickTop="1" thickBot="1" x14ac:dyDescent="0.4"/>
    <row r="136" spans="1:2" ht="19.5" hidden="1" customHeight="1" outlineLevel="1" thickTop="1" thickBot="1" x14ac:dyDescent="0.4">
      <c r="A136" s="103" t="s">
        <v>257</v>
      </c>
      <c r="B136" s="104"/>
    </row>
    <row r="137" spans="1:2" ht="15.5" hidden="1" customHeight="1" outlineLevel="1" thickTop="1" thickBot="1" x14ac:dyDescent="0.4">
      <c r="A137" s="101"/>
      <c r="B137" s="102"/>
    </row>
    <row r="138" spans="1:2" ht="19.5" hidden="1" customHeight="1" outlineLevel="1" thickTop="1" thickBot="1" x14ac:dyDescent="0.4">
      <c r="A138" s="103" t="s">
        <v>258</v>
      </c>
      <c r="B138" s="104"/>
    </row>
    <row r="139" spans="1:2" ht="15.5" hidden="1" customHeight="1" outlineLevel="1" thickTop="1" thickBot="1" x14ac:dyDescent="0.4">
      <c r="A139" s="101"/>
      <c r="B139" s="102"/>
    </row>
    <row r="140" spans="1:2" ht="19.5" hidden="1" customHeight="1" outlineLevel="1" thickTop="1" thickBot="1" x14ac:dyDescent="0.5">
      <c r="A140" s="99" t="s">
        <v>259</v>
      </c>
      <c r="B140" s="100"/>
    </row>
    <row r="141" spans="1:2" ht="15.5" hidden="1" customHeight="1" outlineLevel="1" thickTop="1" thickBot="1" x14ac:dyDescent="0.4">
      <c r="A141" s="101"/>
      <c r="B141" s="102"/>
    </row>
    <row r="142" spans="1:2" ht="19.5" hidden="1" customHeight="1" outlineLevel="1" thickTop="1" thickBot="1" x14ac:dyDescent="0.5">
      <c r="A142" s="99" t="s">
        <v>260</v>
      </c>
      <c r="B142" s="100"/>
    </row>
    <row r="143" spans="1:2" ht="15.5" hidden="1" customHeight="1" outlineLevel="1" thickTop="1" thickBot="1" x14ac:dyDescent="0.4">
      <c r="A143" s="101"/>
      <c r="B143" s="102"/>
    </row>
    <row r="144" spans="1:2" ht="19.5" hidden="1" customHeight="1" outlineLevel="1" thickTop="1" thickBot="1" x14ac:dyDescent="0.5">
      <c r="A144" s="99"/>
      <c r="B144" s="100"/>
    </row>
    <row r="145" spans="1:2" ht="15.5" hidden="1" customHeight="1" outlineLevel="1" thickTop="1" thickBot="1" x14ac:dyDescent="0.4">
      <c r="A145" s="101"/>
      <c r="B145" s="102"/>
    </row>
    <row r="146" spans="1:2" ht="19.5" hidden="1" customHeight="1" outlineLevel="1" thickTop="1" thickBot="1" x14ac:dyDescent="0.5">
      <c r="A146" s="99"/>
      <c r="B146" s="100"/>
    </row>
    <row r="147" spans="1:2" ht="15.5" hidden="1" customHeight="1" outlineLevel="1" thickTop="1" thickBot="1" x14ac:dyDescent="0.4">
      <c r="A147" s="101"/>
      <c r="B147" s="102"/>
    </row>
    <row r="148" spans="1:2" ht="14.5" hidden="1" customHeight="1" outlineLevel="1" thickTop="1" x14ac:dyDescent="0.35"/>
    <row r="149" spans="1:2" collapsed="1" x14ac:dyDescent="0.35">
      <c r="A149" s="43" t="s">
        <v>216</v>
      </c>
    </row>
    <row r="151" spans="1:2" ht="18.5" x14ac:dyDescent="0.45">
      <c r="A151" s="26" t="s">
        <v>231</v>
      </c>
      <c r="B151" s="26" t="s">
        <v>261</v>
      </c>
    </row>
    <row r="152" spans="1:2" ht="14.5" hidden="1" customHeight="1" outlineLevel="1" thickBot="1" x14ac:dyDescent="0.4"/>
    <row r="153" spans="1:2" ht="19.5" hidden="1" customHeight="1" outlineLevel="1" thickTop="1" thickBot="1" x14ac:dyDescent="0.4">
      <c r="A153" s="44" t="s">
        <v>256</v>
      </c>
      <c r="B153" s="45"/>
    </row>
    <row r="154" spans="1:2" ht="19.5" hidden="1" customHeight="1" outlineLevel="1" thickTop="1" thickBot="1" x14ac:dyDescent="0.4">
      <c r="A154" s="44"/>
      <c r="B154" s="45"/>
    </row>
    <row r="155" spans="1:2" ht="14.5" hidden="1" customHeight="1" outlineLevel="1" thickTop="1" thickBot="1" x14ac:dyDescent="0.4"/>
    <row r="156" spans="1:2" ht="19.5" hidden="1" customHeight="1" outlineLevel="1" thickTop="1" thickBot="1" x14ac:dyDescent="0.4">
      <c r="A156" s="103" t="s">
        <v>257</v>
      </c>
      <c r="B156" s="104"/>
    </row>
    <row r="157" spans="1:2" ht="15.5" hidden="1" customHeight="1" outlineLevel="1" thickTop="1" thickBot="1" x14ac:dyDescent="0.4">
      <c r="A157" s="101"/>
      <c r="B157" s="102"/>
    </row>
    <row r="158" spans="1:2" ht="19.5" hidden="1" customHeight="1" outlineLevel="1" thickTop="1" thickBot="1" x14ac:dyDescent="0.4">
      <c r="A158" s="103" t="s">
        <v>258</v>
      </c>
      <c r="B158" s="104"/>
    </row>
    <row r="159" spans="1:2" ht="15.5" hidden="1" customHeight="1" outlineLevel="1" thickTop="1" thickBot="1" x14ac:dyDescent="0.4">
      <c r="A159" s="101"/>
      <c r="B159" s="102"/>
    </row>
    <row r="160" spans="1:2" ht="19.5" hidden="1" customHeight="1" outlineLevel="1" thickTop="1" thickBot="1" x14ac:dyDescent="0.5">
      <c r="A160" s="99" t="s">
        <v>259</v>
      </c>
      <c r="B160" s="100"/>
    </row>
    <row r="161" spans="1:2" ht="15.5" hidden="1" customHeight="1" outlineLevel="1" thickTop="1" thickBot="1" x14ac:dyDescent="0.4">
      <c r="A161" s="101"/>
      <c r="B161" s="102"/>
    </row>
    <row r="162" spans="1:2" ht="19.5" hidden="1" customHeight="1" outlineLevel="1" thickTop="1" thickBot="1" x14ac:dyDescent="0.5">
      <c r="A162" s="99" t="s">
        <v>260</v>
      </c>
      <c r="B162" s="100"/>
    </row>
    <row r="163" spans="1:2" ht="15.5" hidden="1" customHeight="1" outlineLevel="1" thickTop="1" thickBot="1" x14ac:dyDescent="0.4">
      <c r="A163" s="101"/>
      <c r="B163" s="102"/>
    </row>
    <row r="164" spans="1:2" ht="19.5" hidden="1" customHeight="1" outlineLevel="1" thickTop="1" thickBot="1" x14ac:dyDescent="0.5">
      <c r="A164" s="99"/>
      <c r="B164" s="100"/>
    </row>
    <row r="165" spans="1:2" ht="15.5" hidden="1" customHeight="1" outlineLevel="1" thickTop="1" thickBot="1" x14ac:dyDescent="0.4">
      <c r="A165" s="101"/>
      <c r="B165" s="102"/>
    </row>
    <row r="166" spans="1:2" ht="19.5" hidden="1" customHeight="1" outlineLevel="1" thickTop="1" thickBot="1" x14ac:dyDescent="0.5">
      <c r="A166" s="99"/>
      <c r="B166" s="100"/>
    </row>
    <row r="167" spans="1:2" ht="15.5" hidden="1" customHeight="1" outlineLevel="1" thickTop="1" thickBot="1" x14ac:dyDescent="0.4">
      <c r="A167" s="101"/>
      <c r="B167" s="102"/>
    </row>
    <row r="168" spans="1:2" ht="14.5" hidden="1" customHeight="1" outlineLevel="1" thickTop="1" x14ac:dyDescent="0.35"/>
    <row r="169" spans="1:2" collapsed="1" x14ac:dyDescent="0.35">
      <c r="A169" s="43" t="s">
        <v>216</v>
      </c>
    </row>
    <row r="171" spans="1:2" ht="18.5" x14ac:dyDescent="0.45">
      <c r="A171" s="26" t="s">
        <v>232</v>
      </c>
      <c r="B171" s="26" t="s">
        <v>261</v>
      </c>
    </row>
    <row r="172" spans="1:2" ht="14.5" hidden="1" customHeight="1" outlineLevel="1" thickBot="1" x14ac:dyDescent="0.4"/>
    <row r="173" spans="1:2" ht="19.5" hidden="1" customHeight="1" outlineLevel="1" thickTop="1" thickBot="1" x14ac:dyDescent="0.4">
      <c r="A173" s="44" t="s">
        <v>256</v>
      </c>
      <c r="B173" s="45"/>
    </row>
    <row r="174" spans="1:2" ht="19.5" hidden="1" customHeight="1" outlineLevel="1" thickTop="1" thickBot="1" x14ac:dyDescent="0.4">
      <c r="A174" s="44"/>
      <c r="B174" s="45"/>
    </row>
    <row r="175" spans="1:2" ht="14.5" hidden="1" customHeight="1" outlineLevel="1" thickTop="1" thickBot="1" x14ac:dyDescent="0.4"/>
    <row r="176" spans="1:2" ht="19.5" hidden="1" customHeight="1" outlineLevel="1" thickTop="1" thickBot="1" x14ac:dyDescent="0.4">
      <c r="A176" s="103" t="s">
        <v>257</v>
      </c>
      <c r="B176" s="104"/>
    </row>
    <row r="177" spans="1:2" ht="15.5" hidden="1" customHeight="1" outlineLevel="1" thickTop="1" thickBot="1" x14ac:dyDescent="0.4">
      <c r="A177" s="101"/>
      <c r="B177" s="102"/>
    </row>
    <row r="178" spans="1:2" ht="19.5" hidden="1" customHeight="1" outlineLevel="1" thickTop="1" thickBot="1" x14ac:dyDescent="0.4">
      <c r="A178" s="103" t="s">
        <v>258</v>
      </c>
      <c r="B178" s="104"/>
    </row>
    <row r="179" spans="1:2" ht="15.5" hidden="1" customHeight="1" outlineLevel="1" thickTop="1" thickBot="1" x14ac:dyDescent="0.4">
      <c r="A179" s="101"/>
      <c r="B179" s="102"/>
    </row>
    <row r="180" spans="1:2" ht="19.5" hidden="1" customHeight="1" outlineLevel="1" thickTop="1" thickBot="1" x14ac:dyDescent="0.5">
      <c r="A180" s="99" t="s">
        <v>259</v>
      </c>
      <c r="B180" s="100"/>
    </row>
    <row r="181" spans="1:2" ht="15.5" hidden="1" customHeight="1" outlineLevel="1" thickTop="1" thickBot="1" x14ac:dyDescent="0.4">
      <c r="A181" s="101"/>
      <c r="B181" s="102"/>
    </row>
    <row r="182" spans="1:2" ht="19.5" hidden="1" customHeight="1" outlineLevel="1" thickTop="1" thickBot="1" x14ac:dyDescent="0.5">
      <c r="A182" s="99" t="s">
        <v>260</v>
      </c>
      <c r="B182" s="100"/>
    </row>
    <row r="183" spans="1:2" ht="15.5" hidden="1" customHeight="1" outlineLevel="1" thickTop="1" thickBot="1" x14ac:dyDescent="0.4">
      <c r="A183" s="101"/>
      <c r="B183" s="102"/>
    </row>
    <row r="184" spans="1:2" ht="19.5" hidden="1" customHeight="1" outlineLevel="1" thickTop="1" thickBot="1" x14ac:dyDescent="0.5">
      <c r="A184" s="99"/>
      <c r="B184" s="100"/>
    </row>
    <row r="185" spans="1:2" ht="15.5" hidden="1" customHeight="1" outlineLevel="1" thickTop="1" thickBot="1" x14ac:dyDescent="0.4">
      <c r="A185" s="101"/>
      <c r="B185" s="102"/>
    </row>
    <row r="186" spans="1:2" ht="19.5" hidden="1" customHeight="1" outlineLevel="1" thickTop="1" thickBot="1" x14ac:dyDescent="0.5">
      <c r="A186" s="99"/>
      <c r="B186" s="100"/>
    </row>
    <row r="187" spans="1:2" ht="15.5" hidden="1" customHeight="1" outlineLevel="1" thickTop="1" thickBot="1" x14ac:dyDescent="0.4">
      <c r="A187" s="101"/>
      <c r="B187" s="102"/>
    </row>
    <row r="188" spans="1:2" ht="14.5" hidden="1" customHeight="1" outlineLevel="1" thickTop="1" x14ac:dyDescent="0.35"/>
    <row r="189" spans="1:2" collapsed="1" x14ac:dyDescent="0.35">
      <c r="A189" s="43" t="s">
        <v>216</v>
      </c>
    </row>
    <row r="191" spans="1:2" ht="18.5" x14ac:dyDescent="0.45">
      <c r="A191" s="26" t="s">
        <v>233</v>
      </c>
      <c r="B191" s="26" t="s">
        <v>261</v>
      </c>
    </row>
    <row r="192" spans="1:2" ht="14.5" hidden="1" customHeight="1" outlineLevel="1" thickBot="1" x14ac:dyDescent="0.4"/>
    <row r="193" spans="1:2" ht="19.5" hidden="1" customHeight="1" outlineLevel="1" thickTop="1" thickBot="1" x14ac:dyDescent="0.4">
      <c r="A193" s="44" t="s">
        <v>256</v>
      </c>
      <c r="B193" s="45"/>
    </row>
    <row r="194" spans="1:2" ht="19.5" hidden="1" customHeight="1" outlineLevel="1" thickTop="1" thickBot="1" x14ac:dyDescent="0.4">
      <c r="A194" s="44"/>
      <c r="B194" s="45"/>
    </row>
    <row r="195" spans="1:2" ht="14.5" hidden="1" customHeight="1" outlineLevel="1" thickTop="1" thickBot="1" x14ac:dyDescent="0.4"/>
    <row r="196" spans="1:2" ht="19.5" hidden="1" customHeight="1" outlineLevel="1" thickTop="1" thickBot="1" x14ac:dyDescent="0.4">
      <c r="A196" s="103" t="s">
        <v>257</v>
      </c>
      <c r="B196" s="104"/>
    </row>
    <row r="197" spans="1:2" ht="15.5" hidden="1" customHeight="1" outlineLevel="1" thickTop="1" thickBot="1" x14ac:dyDescent="0.4">
      <c r="A197" s="101"/>
      <c r="B197" s="102"/>
    </row>
    <row r="198" spans="1:2" ht="19.5" hidden="1" customHeight="1" outlineLevel="1" thickTop="1" thickBot="1" x14ac:dyDescent="0.4">
      <c r="A198" s="103" t="s">
        <v>258</v>
      </c>
      <c r="B198" s="104"/>
    </row>
    <row r="199" spans="1:2" ht="15.5" hidden="1" customHeight="1" outlineLevel="1" thickTop="1" thickBot="1" x14ac:dyDescent="0.4">
      <c r="A199" s="101"/>
      <c r="B199" s="102"/>
    </row>
    <row r="200" spans="1:2" ht="19.5" hidden="1" customHeight="1" outlineLevel="1" thickTop="1" thickBot="1" x14ac:dyDescent="0.5">
      <c r="A200" s="99" t="s">
        <v>259</v>
      </c>
      <c r="B200" s="100"/>
    </row>
    <row r="201" spans="1:2" ht="15.5" hidden="1" customHeight="1" outlineLevel="1" thickTop="1" thickBot="1" x14ac:dyDescent="0.4">
      <c r="A201" s="101"/>
      <c r="B201" s="102"/>
    </row>
    <row r="202" spans="1:2" ht="19.5" hidden="1" customHeight="1" outlineLevel="1" thickTop="1" thickBot="1" x14ac:dyDescent="0.5">
      <c r="A202" s="99" t="s">
        <v>260</v>
      </c>
      <c r="B202" s="100"/>
    </row>
    <row r="203" spans="1:2" ht="15.5" hidden="1" customHeight="1" outlineLevel="1" thickTop="1" thickBot="1" x14ac:dyDescent="0.4">
      <c r="A203" s="101"/>
      <c r="B203" s="102"/>
    </row>
    <row r="204" spans="1:2" ht="19.5" hidden="1" customHeight="1" outlineLevel="1" thickTop="1" thickBot="1" x14ac:dyDescent="0.5">
      <c r="A204" s="99"/>
      <c r="B204" s="100"/>
    </row>
    <row r="205" spans="1:2" ht="15.5" hidden="1" customHeight="1" outlineLevel="1" thickTop="1" thickBot="1" x14ac:dyDescent="0.4">
      <c r="A205" s="101"/>
      <c r="B205" s="102"/>
    </row>
    <row r="206" spans="1:2" ht="19.5" hidden="1" customHeight="1" outlineLevel="1" thickTop="1" thickBot="1" x14ac:dyDescent="0.5">
      <c r="A206" s="99"/>
      <c r="B206" s="100"/>
    </row>
    <row r="207" spans="1:2" ht="15.5" hidden="1" customHeight="1" outlineLevel="1" thickTop="1" thickBot="1" x14ac:dyDescent="0.4">
      <c r="A207" s="101"/>
      <c r="B207" s="102"/>
    </row>
    <row r="208" spans="1:2" ht="14.5" hidden="1" customHeight="1" outlineLevel="1" thickTop="1" x14ac:dyDescent="0.35"/>
    <row r="209" spans="1:2" collapsed="1" x14ac:dyDescent="0.35">
      <c r="A209" s="43" t="s">
        <v>216</v>
      </c>
    </row>
    <row r="211" spans="1:2" ht="18.5" x14ac:dyDescent="0.45">
      <c r="A211" s="26" t="s">
        <v>234</v>
      </c>
      <c r="B211" s="26" t="s">
        <v>261</v>
      </c>
    </row>
    <row r="212" spans="1:2" ht="14.5" hidden="1" customHeight="1" outlineLevel="1" thickBot="1" x14ac:dyDescent="0.4"/>
    <row r="213" spans="1:2" ht="19.5" hidden="1" customHeight="1" outlineLevel="1" thickTop="1" thickBot="1" x14ac:dyDescent="0.4">
      <c r="A213" s="44" t="s">
        <v>256</v>
      </c>
      <c r="B213" s="45"/>
    </row>
    <row r="214" spans="1:2" ht="19.5" hidden="1" customHeight="1" outlineLevel="1" thickTop="1" thickBot="1" x14ac:dyDescent="0.4">
      <c r="A214" s="44"/>
      <c r="B214" s="45"/>
    </row>
    <row r="215" spans="1:2" ht="14.5" hidden="1" customHeight="1" outlineLevel="1" thickTop="1" thickBot="1" x14ac:dyDescent="0.4"/>
    <row r="216" spans="1:2" ht="19.5" hidden="1" customHeight="1" outlineLevel="1" thickTop="1" thickBot="1" x14ac:dyDescent="0.4">
      <c r="A216" s="103" t="s">
        <v>257</v>
      </c>
      <c r="B216" s="104"/>
    </row>
    <row r="217" spans="1:2" ht="15.5" hidden="1" customHeight="1" outlineLevel="1" thickTop="1" thickBot="1" x14ac:dyDescent="0.4">
      <c r="A217" s="101"/>
      <c r="B217" s="102"/>
    </row>
    <row r="218" spans="1:2" ht="19.5" hidden="1" customHeight="1" outlineLevel="1" thickTop="1" thickBot="1" x14ac:dyDescent="0.4">
      <c r="A218" s="103" t="s">
        <v>258</v>
      </c>
      <c r="B218" s="104"/>
    </row>
    <row r="219" spans="1:2" ht="15.5" hidden="1" customHeight="1" outlineLevel="1" thickTop="1" thickBot="1" x14ac:dyDescent="0.4">
      <c r="A219" s="101"/>
      <c r="B219" s="102"/>
    </row>
    <row r="220" spans="1:2" ht="19.5" hidden="1" customHeight="1" outlineLevel="1" thickTop="1" thickBot="1" x14ac:dyDescent="0.5">
      <c r="A220" s="99" t="s">
        <v>259</v>
      </c>
      <c r="B220" s="100"/>
    </row>
    <row r="221" spans="1:2" ht="15.5" hidden="1" customHeight="1" outlineLevel="1" thickTop="1" thickBot="1" x14ac:dyDescent="0.4">
      <c r="A221" s="101"/>
      <c r="B221" s="102"/>
    </row>
    <row r="222" spans="1:2" ht="19.5" hidden="1" customHeight="1" outlineLevel="1" thickTop="1" thickBot="1" x14ac:dyDescent="0.5">
      <c r="A222" s="99" t="s">
        <v>260</v>
      </c>
      <c r="B222" s="100"/>
    </row>
    <row r="223" spans="1:2" ht="15.5" hidden="1" customHeight="1" outlineLevel="1" thickTop="1" thickBot="1" x14ac:dyDescent="0.4">
      <c r="A223" s="101"/>
      <c r="B223" s="102"/>
    </row>
    <row r="224" spans="1:2" ht="19.5" hidden="1" customHeight="1" outlineLevel="1" thickTop="1" thickBot="1" x14ac:dyDescent="0.5">
      <c r="A224" s="99"/>
      <c r="B224" s="100"/>
    </row>
    <row r="225" spans="1:2" ht="15.5" hidden="1" customHeight="1" outlineLevel="1" thickTop="1" thickBot="1" x14ac:dyDescent="0.4">
      <c r="A225" s="101"/>
      <c r="B225" s="102"/>
    </row>
    <row r="226" spans="1:2" ht="19.5" hidden="1" customHeight="1" outlineLevel="1" thickTop="1" thickBot="1" x14ac:dyDescent="0.5">
      <c r="A226" s="99"/>
      <c r="B226" s="100"/>
    </row>
    <row r="227" spans="1:2" ht="15.5" hidden="1" customHeight="1" outlineLevel="1" thickTop="1" thickBot="1" x14ac:dyDescent="0.4">
      <c r="A227" s="101"/>
      <c r="B227" s="102"/>
    </row>
    <row r="228" spans="1:2" ht="14.5" hidden="1" customHeight="1" outlineLevel="1" thickTop="1" x14ac:dyDescent="0.35"/>
    <row r="229" spans="1:2" collapsed="1" x14ac:dyDescent="0.35">
      <c r="A229" s="43" t="s">
        <v>216</v>
      </c>
    </row>
    <row r="231" spans="1:2" ht="18.5" x14ac:dyDescent="0.45">
      <c r="A231" s="26" t="s">
        <v>235</v>
      </c>
      <c r="B231" s="26" t="s">
        <v>261</v>
      </c>
    </row>
    <row r="232" spans="1:2" ht="14.5" hidden="1" customHeight="1" outlineLevel="1" thickBot="1" x14ac:dyDescent="0.4"/>
    <row r="233" spans="1:2" ht="19.5" hidden="1" customHeight="1" outlineLevel="1" thickTop="1" thickBot="1" x14ac:dyDescent="0.4">
      <c r="A233" s="44" t="s">
        <v>256</v>
      </c>
      <c r="B233" s="45"/>
    </row>
    <row r="234" spans="1:2" ht="19.5" hidden="1" customHeight="1" outlineLevel="1" thickTop="1" thickBot="1" x14ac:dyDescent="0.4">
      <c r="A234" s="44"/>
      <c r="B234" s="45"/>
    </row>
    <row r="235" spans="1:2" ht="14.5" hidden="1" customHeight="1" outlineLevel="1" thickTop="1" thickBot="1" x14ac:dyDescent="0.4"/>
    <row r="236" spans="1:2" ht="19.5" hidden="1" customHeight="1" outlineLevel="1" thickTop="1" thickBot="1" x14ac:dyDescent="0.4">
      <c r="A236" s="103" t="s">
        <v>257</v>
      </c>
      <c r="B236" s="104"/>
    </row>
    <row r="237" spans="1:2" ht="15.5" hidden="1" customHeight="1" outlineLevel="1" thickTop="1" thickBot="1" x14ac:dyDescent="0.4">
      <c r="A237" s="101"/>
      <c r="B237" s="102"/>
    </row>
    <row r="238" spans="1:2" ht="19.5" hidden="1" customHeight="1" outlineLevel="1" thickTop="1" thickBot="1" x14ac:dyDescent="0.4">
      <c r="A238" s="103" t="s">
        <v>258</v>
      </c>
      <c r="B238" s="104"/>
    </row>
    <row r="239" spans="1:2" ht="15.5" hidden="1" customHeight="1" outlineLevel="1" thickTop="1" thickBot="1" x14ac:dyDescent="0.4">
      <c r="A239" s="101"/>
      <c r="B239" s="102"/>
    </row>
    <row r="240" spans="1:2" ht="19.5" hidden="1" customHeight="1" outlineLevel="1" thickTop="1" thickBot="1" x14ac:dyDescent="0.5">
      <c r="A240" s="99" t="s">
        <v>259</v>
      </c>
      <c r="B240" s="100"/>
    </row>
    <row r="241" spans="1:2" ht="15.5" hidden="1" customHeight="1" outlineLevel="1" thickTop="1" thickBot="1" x14ac:dyDescent="0.4">
      <c r="A241" s="101"/>
      <c r="B241" s="102"/>
    </row>
    <row r="242" spans="1:2" ht="19.5" hidden="1" customHeight="1" outlineLevel="1" thickTop="1" thickBot="1" x14ac:dyDescent="0.5">
      <c r="A242" s="99" t="s">
        <v>260</v>
      </c>
      <c r="B242" s="100"/>
    </row>
    <row r="243" spans="1:2" ht="15.5" hidden="1" customHeight="1" outlineLevel="1" thickTop="1" thickBot="1" x14ac:dyDescent="0.4">
      <c r="A243" s="101"/>
      <c r="B243" s="102"/>
    </row>
    <row r="244" spans="1:2" ht="19.5" hidden="1" customHeight="1" outlineLevel="1" thickTop="1" thickBot="1" x14ac:dyDescent="0.5">
      <c r="A244" s="99"/>
      <c r="B244" s="100"/>
    </row>
    <row r="245" spans="1:2" ht="15.5" hidden="1" customHeight="1" outlineLevel="1" thickTop="1" thickBot="1" x14ac:dyDescent="0.4">
      <c r="A245" s="101"/>
      <c r="B245" s="102"/>
    </row>
    <row r="246" spans="1:2" ht="19.5" hidden="1" customHeight="1" outlineLevel="1" thickTop="1" thickBot="1" x14ac:dyDescent="0.5">
      <c r="A246" s="99"/>
      <c r="B246" s="100"/>
    </row>
    <row r="247" spans="1:2" ht="15.5" hidden="1" customHeight="1" outlineLevel="1" thickTop="1" thickBot="1" x14ac:dyDescent="0.4">
      <c r="A247" s="101"/>
      <c r="B247" s="102"/>
    </row>
    <row r="248" spans="1:2" ht="14.5" hidden="1" customHeight="1" outlineLevel="1" thickTop="1" x14ac:dyDescent="0.35"/>
    <row r="249" spans="1:2" collapsed="1" x14ac:dyDescent="0.35">
      <c r="A249" s="43" t="s">
        <v>216</v>
      </c>
    </row>
    <row r="251" spans="1:2" ht="18.5" x14ac:dyDescent="0.45">
      <c r="A251" s="26" t="s">
        <v>236</v>
      </c>
      <c r="B251" s="26" t="s">
        <v>261</v>
      </c>
    </row>
    <row r="252" spans="1:2" hidden="1" outlineLevel="1" x14ac:dyDescent="0.35"/>
    <row r="253" spans="1:2" ht="19.5" hidden="1" outlineLevel="1" thickTop="1" thickBot="1" x14ac:dyDescent="0.4">
      <c r="A253" s="44" t="s">
        <v>256</v>
      </c>
      <c r="B253" s="45"/>
    </row>
    <row r="254" spans="1:2" ht="19.5" hidden="1" outlineLevel="1" thickTop="1" thickBot="1" x14ac:dyDescent="0.4">
      <c r="A254" s="44"/>
      <c r="B254" s="45"/>
    </row>
    <row r="255" spans="1:2" hidden="1" outlineLevel="1" x14ac:dyDescent="0.35"/>
    <row r="256" spans="1:2" ht="19.5" hidden="1" outlineLevel="1" thickTop="1" thickBot="1" x14ac:dyDescent="0.4">
      <c r="A256" s="103" t="s">
        <v>257</v>
      </c>
      <c r="B256" s="104"/>
    </row>
    <row r="257" spans="1:2" ht="15.5" hidden="1" outlineLevel="1" thickTop="1" thickBot="1" x14ac:dyDescent="0.4">
      <c r="A257" s="101"/>
      <c r="B257" s="102"/>
    </row>
    <row r="258" spans="1:2" ht="19.5" hidden="1" outlineLevel="1" thickTop="1" thickBot="1" x14ac:dyDescent="0.4">
      <c r="A258" s="103" t="s">
        <v>258</v>
      </c>
      <c r="B258" s="104"/>
    </row>
    <row r="259" spans="1:2" ht="15.5" hidden="1" outlineLevel="1" thickTop="1" thickBot="1" x14ac:dyDescent="0.4">
      <c r="A259" s="101"/>
      <c r="B259" s="102"/>
    </row>
    <row r="260" spans="1:2" ht="19.5" hidden="1" outlineLevel="1" thickTop="1" thickBot="1" x14ac:dyDescent="0.5">
      <c r="A260" s="99" t="s">
        <v>259</v>
      </c>
      <c r="B260" s="100"/>
    </row>
    <row r="261" spans="1:2" ht="15.5" hidden="1" outlineLevel="1" thickTop="1" thickBot="1" x14ac:dyDescent="0.4">
      <c r="A261" s="101"/>
      <c r="B261" s="102"/>
    </row>
    <row r="262" spans="1:2" ht="19.5" hidden="1" outlineLevel="1" thickTop="1" thickBot="1" x14ac:dyDescent="0.5">
      <c r="A262" s="99" t="s">
        <v>260</v>
      </c>
      <c r="B262" s="100"/>
    </row>
    <row r="263" spans="1:2" ht="15.5" hidden="1" outlineLevel="1" thickTop="1" thickBot="1" x14ac:dyDescent="0.4">
      <c r="A263" s="101"/>
      <c r="B263" s="102"/>
    </row>
    <row r="264" spans="1:2" ht="19.5" hidden="1" outlineLevel="1" thickTop="1" thickBot="1" x14ac:dyDescent="0.5">
      <c r="A264" s="99"/>
      <c r="B264" s="100"/>
    </row>
    <row r="265" spans="1:2" ht="15.5" hidden="1" outlineLevel="1" thickTop="1" thickBot="1" x14ac:dyDescent="0.4">
      <c r="A265" s="101"/>
      <c r="B265" s="102"/>
    </row>
    <row r="266" spans="1:2" ht="19.5" hidden="1" outlineLevel="1" thickTop="1" thickBot="1" x14ac:dyDescent="0.5">
      <c r="A266" s="99"/>
      <c r="B266" s="100"/>
    </row>
    <row r="267" spans="1:2" ht="15.5" hidden="1" outlineLevel="1" thickTop="1" thickBot="1" x14ac:dyDescent="0.4">
      <c r="A267" s="101"/>
      <c r="B267" s="102"/>
    </row>
    <row r="268" spans="1:2" hidden="1" outlineLevel="1" x14ac:dyDescent="0.35"/>
    <row r="269" spans="1:2" collapsed="1" x14ac:dyDescent="0.35">
      <c r="A269" s="43" t="s">
        <v>216</v>
      </c>
    </row>
    <row r="271" spans="1:2" ht="18.5" x14ac:dyDescent="0.45">
      <c r="A271" s="26" t="s">
        <v>238</v>
      </c>
      <c r="B271" s="26" t="s">
        <v>261</v>
      </c>
    </row>
    <row r="272" spans="1:2" hidden="1" outlineLevel="1" x14ac:dyDescent="0.35"/>
    <row r="273" spans="1:2" ht="19.5" hidden="1" outlineLevel="1" thickTop="1" thickBot="1" x14ac:dyDescent="0.4">
      <c r="A273" s="44" t="s">
        <v>256</v>
      </c>
      <c r="B273" s="45"/>
    </row>
    <row r="274" spans="1:2" ht="19.5" hidden="1" outlineLevel="1" thickTop="1" thickBot="1" x14ac:dyDescent="0.4">
      <c r="A274" s="44"/>
      <c r="B274" s="45"/>
    </row>
    <row r="275" spans="1:2" hidden="1" outlineLevel="1" x14ac:dyDescent="0.35"/>
    <row r="276" spans="1:2" ht="19.5" hidden="1" outlineLevel="1" thickTop="1" thickBot="1" x14ac:dyDescent="0.4">
      <c r="A276" s="103" t="s">
        <v>257</v>
      </c>
      <c r="B276" s="104"/>
    </row>
    <row r="277" spans="1:2" ht="15.5" hidden="1" outlineLevel="1" thickTop="1" thickBot="1" x14ac:dyDescent="0.4">
      <c r="A277" s="101"/>
      <c r="B277" s="102"/>
    </row>
    <row r="278" spans="1:2" ht="19.5" hidden="1" outlineLevel="1" thickTop="1" thickBot="1" x14ac:dyDescent="0.4">
      <c r="A278" s="103" t="s">
        <v>258</v>
      </c>
      <c r="B278" s="104"/>
    </row>
    <row r="279" spans="1:2" ht="15.5" hidden="1" outlineLevel="1" thickTop="1" thickBot="1" x14ac:dyDescent="0.4">
      <c r="A279" s="101"/>
      <c r="B279" s="102"/>
    </row>
    <row r="280" spans="1:2" ht="19.5" hidden="1" outlineLevel="1" thickTop="1" thickBot="1" x14ac:dyDescent="0.5">
      <c r="A280" s="99" t="s">
        <v>259</v>
      </c>
      <c r="B280" s="100"/>
    </row>
    <row r="281" spans="1:2" ht="15.5" hidden="1" outlineLevel="1" thickTop="1" thickBot="1" x14ac:dyDescent="0.4">
      <c r="A281" s="101"/>
      <c r="B281" s="102"/>
    </row>
    <row r="282" spans="1:2" ht="19.5" hidden="1" outlineLevel="1" thickTop="1" thickBot="1" x14ac:dyDescent="0.5">
      <c r="A282" s="99" t="s">
        <v>260</v>
      </c>
      <c r="B282" s="100"/>
    </row>
    <row r="283" spans="1:2" ht="15.5" hidden="1" outlineLevel="1" thickTop="1" thickBot="1" x14ac:dyDescent="0.4">
      <c r="A283" s="101"/>
      <c r="B283" s="102"/>
    </row>
    <row r="284" spans="1:2" ht="19.5" hidden="1" outlineLevel="1" thickTop="1" thickBot="1" x14ac:dyDescent="0.5">
      <c r="A284" s="99"/>
      <c r="B284" s="100"/>
    </row>
    <row r="285" spans="1:2" ht="15.5" hidden="1" outlineLevel="1" thickTop="1" thickBot="1" x14ac:dyDescent="0.4">
      <c r="A285" s="101"/>
      <c r="B285" s="102"/>
    </row>
    <row r="286" spans="1:2" ht="19.5" hidden="1" outlineLevel="1" thickTop="1" thickBot="1" x14ac:dyDescent="0.5">
      <c r="A286" s="99"/>
      <c r="B286" s="100"/>
    </row>
    <row r="287" spans="1:2" ht="15.5" hidden="1" outlineLevel="1" thickTop="1" thickBot="1" x14ac:dyDescent="0.4">
      <c r="A287" s="101"/>
      <c r="B287" s="102"/>
    </row>
    <row r="288" spans="1:2" hidden="1" outlineLevel="1" x14ac:dyDescent="0.35"/>
    <row r="289" spans="1:2" collapsed="1" x14ac:dyDescent="0.35">
      <c r="A289" s="43" t="s">
        <v>216</v>
      </c>
    </row>
    <row r="291" spans="1:2" ht="18.5" x14ac:dyDescent="0.45">
      <c r="A291" s="26" t="s">
        <v>240</v>
      </c>
      <c r="B291" s="26" t="s">
        <v>261</v>
      </c>
    </row>
    <row r="292" spans="1:2" hidden="1" outlineLevel="1" x14ac:dyDescent="0.35"/>
    <row r="293" spans="1:2" ht="19.5" hidden="1" outlineLevel="1" thickTop="1" thickBot="1" x14ac:dyDescent="0.4">
      <c r="A293" s="44" t="s">
        <v>256</v>
      </c>
      <c r="B293" s="45"/>
    </row>
    <row r="294" spans="1:2" ht="19.5" hidden="1" outlineLevel="1" thickTop="1" thickBot="1" x14ac:dyDescent="0.4">
      <c r="A294" s="44"/>
      <c r="B294" s="45"/>
    </row>
    <row r="295" spans="1:2" hidden="1" outlineLevel="1" x14ac:dyDescent="0.35"/>
    <row r="296" spans="1:2" ht="19.5" hidden="1" outlineLevel="1" thickTop="1" thickBot="1" x14ac:dyDescent="0.4">
      <c r="A296" s="103" t="s">
        <v>257</v>
      </c>
      <c r="B296" s="104"/>
    </row>
    <row r="297" spans="1:2" ht="15.5" hidden="1" outlineLevel="1" thickTop="1" thickBot="1" x14ac:dyDescent="0.4">
      <c r="A297" s="101"/>
      <c r="B297" s="102"/>
    </row>
    <row r="298" spans="1:2" ht="19.5" hidden="1" outlineLevel="1" thickTop="1" thickBot="1" x14ac:dyDescent="0.4">
      <c r="A298" s="103" t="s">
        <v>258</v>
      </c>
      <c r="B298" s="104"/>
    </row>
    <row r="299" spans="1:2" ht="15.5" hidden="1" outlineLevel="1" thickTop="1" thickBot="1" x14ac:dyDescent="0.4">
      <c r="A299" s="101"/>
      <c r="B299" s="102"/>
    </row>
    <row r="300" spans="1:2" ht="19.5" hidden="1" outlineLevel="1" thickTop="1" thickBot="1" x14ac:dyDescent="0.5">
      <c r="A300" s="99" t="s">
        <v>259</v>
      </c>
      <c r="B300" s="100"/>
    </row>
    <row r="301" spans="1:2" ht="15.5" hidden="1" outlineLevel="1" thickTop="1" thickBot="1" x14ac:dyDescent="0.4">
      <c r="A301" s="101"/>
      <c r="B301" s="102"/>
    </row>
    <row r="302" spans="1:2" ht="19.5" hidden="1" outlineLevel="1" thickTop="1" thickBot="1" x14ac:dyDescent="0.5">
      <c r="A302" s="99" t="s">
        <v>260</v>
      </c>
      <c r="B302" s="100"/>
    </row>
    <row r="303" spans="1:2" ht="15.5" hidden="1" outlineLevel="1" thickTop="1" thickBot="1" x14ac:dyDescent="0.4">
      <c r="A303" s="101"/>
      <c r="B303" s="102"/>
    </row>
    <row r="304" spans="1:2" ht="19.5" hidden="1" outlineLevel="1" thickTop="1" thickBot="1" x14ac:dyDescent="0.5">
      <c r="A304" s="99"/>
      <c r="B304" s="100"/>
    </row>
    <row r="305" spans="1:2" ht="15.5" hidden="1" outlineLevel="1" thickTop="1" thickBot="1" x14ac:dyDescent="0.4">
      <c r="A305" s="101"/>
      <c r="B305" s="102"/>
    </row>
    <row r="306" spans="1:2" ht="19.5" hidden="1" outlineLevel="1" thickTop="1" thickBot="1" x14ac:dyDescent="0.5">
      <c r="A306" s="99"/>
      <c r="B306" s="100"/>
    </row>
    <row r="307" spans="1:2" ht="15.5" hidden="1" outlineLevel="1" thickTop="1" thickBot="1" x14ac:dyDescent="0.4">
      <c r="A307" s="101"/>
      <c r="B307" s="102"/>
    </row>
    <row r="308" spans="1:2" hidden="1" outlineLevel="1" x14ac:dyDescent="0.35"/>
    <row r="309" spans="1:2" collapsed="1" x14ac:dyDescent="0.35">
      <c r="A309" s="43" t="s">
        <v>216</v>
      </c>
    </row>
    <row r="311" spans="1:2" ht="18.5" x14ac:dyDescent="0.45">
      <c r="A311" s="26" t="s">
        <v>241</v>
      </c>
      <c r="B311" s="26" t="s">
        <v>261</v>
      </c>
    </row>
    <row r="312" spans="1:2" hidden="1" outlineLevel="1" x14ac:dyDescent="0.35"/>
    <row r="313" spans="1:2" ht="19.5" hidden="1" outlineLevel="1" thickTop="1" thickBot="1" x14ac:dyDescent="0.4">
      <c r="A313" s="44" t="s">
        <v>256</v>
      </c>
      <c r="B313" s="45"/>
    </row>
    <row r="314" spans="1:2" ht="19.5" hidden="1" outlineLevel="1" thickTop="1" thickBot="1" x14ac:dyDescent="0.4">
      <c r="A314" s="44"/>
      <c r="B314" s="45"/>
    </row>
    <row r="315" spans="1:2" hidden="1" outlineLevel="1" x14ac:dyDescent="0.35"/>
    <row r="316" spans="1:2" ht="19.5" hidden="1" outlineLevel="1" thickTop="1" thickBot="1" x14ac:dyDescent="0.4">
      <c r="A316" s="103" t="s">
        <v>257</v>
      </c>
      <c r="B316" s="104"/>
    </row>
    <row r="317" spans="1:2" ht="15.5" hidden="1" outlineLevel="1" thickTop="1" thickBot="1" x14ac:dyDescent="0.4">
      <c r="A317" s="101"/>
      <c r="B317" s="102"/>
    </row>
    <row r="318" spans="1:2" ht="19.5" hidden="1" outlineLevel="1" thickTop="1" thickBot="1" x14ac:dyDescent="0.4">
      <c r="A318" s="103" t="s">
        <v>258</v>
      </c>
      <c r="B318" s="104"/>
    </row>
    <row r="319" spans="1:2" ht="15.5" hidden="1" outlineLevel="1" thickTop="1" thickBot="1" x14ac:dyDescent="0.4">
      <c r="A319" s="101"/>
      <c r="B319" s="102"/>
    </row>
    <row r="320" spans="1:2" ht="19.5" hidden="1" outlineLevel="1" thickTop="1" thickBot="1" x14ac:dyDescent="0.5">
      <c r="A320" s="99" t="s">
        <v>259</v>
      </c>
      <c r="B320" s="100"/>
    </row>
    <row r="321" spans="1:2" ht="15.5" hidden="1" outlineLevel="1" thickTop="1" thickBot="1" x14ac:dyDescent="0.4">
      <c r="A321" s="101"/>
      <c r="B321" s="102"/>
    </row>
    <row r="322" spans="1:2" ht="19.5" hidden="1" outlineLevel="1" thickTop="1" thickBot="1" x14ac:dyDescent="0.5">
      <c r="A322" s="99" t="s">
        <v>260</v>
      </c>
      <c r="B322" s="100"/>
    </row>
    <row r="323" spans="1:2" ht="15.5" hidden="1" outlineLevel="1" thickTop="1" thickBot="1" x14ac:dyDescent="0.4">
      <c r="A323" s="101"/>
      <c r="B323" s="102"/>
    </row>
    <row r="324" spans="1:2" ht="19.5" hidden="1" outlineLevel="1" thickTop="1" thickBot="1" x14ac:dyDescent="0.5">
      <c r="A324" s="99"/>
      <c r="B324" s="100"/>
    </row>
    <row r="325" spans="1:2" ht="15.5" hidden="1" outlineLevel="1" thickTop="1" thickBot="1" x14ac:dyDescent="0.4">
      <c r="A325" s="101"/>
      <c r="B325" s="102"/>
    </row>
    <row r="326" spans="1:2" ht="19.5" hidden="1" outlineLevel="1" thickTop="1" thickBot="1" x14ac:dyDescent="0.5">
      <c r="A326" s="99"/>
      <c r="B326" s="100"/>
    </row>
    <row r="327" spans="1:2" ht="15.5" hidden="1" outlineLevel="1" thickTop="1" thickBot="1" x14ac:dyDescent="0.4">
      <c r="A327" s="101"/>
      <c r="B327" s="102"/>
    </row>
    <row r="328" spans="1:2" hidden="1" outlineLevel="1" x14ac:dyDescent="0.35"/>
    <row r="329" spans="1:2" collapsed="1" x14ac:dyDescent="0.35">
      <c r="A329" s="43" t="s">
        <v>216</v>
      </c>
    </row>
    <row r="331" spans="1:2" ht="18.5" x14ac:dyDescent="0.45">
      <c r="A331" s="26" t="s">
        <v>242</v>
      </c>
      <c r="B331" s="26" t="s">
        <v>261</v>
      </c>
    </row>
    <row r="332" spans="1:2" hidden="1" outlineLevel="1" x14ac:dyDescent="0.35"/>
    <row r="333" spans="1:2" ht="19.5" hidden="1" outlineLevel="1" thickTop="1" thickBot="1" x14ac:dyDescent="0.4">
      <c r="A333" s="44" t="s">
        <v>256</v>
      </c>
      <c r="B333" s="45"/>
    </row>
    <row r="334" spans="1:2" ht="19.5" hidden="1" outlineLevel="1" thickTop="1" thickBot="1" x14ac:dyDescent="0.4">
      <c r="A334" s="44"/>
      <c r="B334" s="45"/>
    </row>
    <row r="335" spans="1:2" hidden="1" outlineLevel="1" x14ac:dyDescent="0.35"/>
    <row r="336" spans="1:2" ht="19.5" hidden="1" outlineLevel="1" thickTop="1" thickBot="1" x14ac:dyDescent="0.4">
      <c r="A336" s="103" t="s">
        <v>257</v>
      </c>
      <c r="B336" s="104"/>
    </row>
    <row r="337" spans="1:2" ht="15.5" hidden="1" outlineLevel="1" thickTop="1" thickBot="1" x14ac:dyDescent="0.4">
      <c r="A337" s="101"/>
      <c r="B337" s="102"/>
    </row>
    <row r="338" spans="1:2" ht="19.5" hidden="1" outlineLevel="1" thickTop="1" thickBot="1" x14ac:dyDescent="0.4">
      <c r="A338" s="103" t="s">
        <v>258</v>
      </c>
      <c r="B338" s="104"/>
    </row>
    <row r="339" spans="1:2" ht="15.5" hidden="1" outlineLevel="1" thickTop="1" thickBot="1" x14ac:dyDescent="0.4">
      <c r="A339" s="101"/>
      <c r="B339" s="102"/>
    </row>
    <row r="340" spans="1:2" ht="19.5" hidden="1" outlineLevel="1" thickTop="1" thickBot="1" x14ac:dyDescent="0.5">
      <c r="A340" s="99" t="s">
        <v>259</v>
      </c>
      <c r="B340" s="100"/>
    </row>
    <row r="341" spans="1:2" ht="15.5" hidden="1" outlineLevel="1" thickTop="1" thickBot="1" x14ac:dyDescent="0.4">
      <c r="A341" s="101"/>
      <c r="B341" s="102"/>
    </row>
    <row r="342" spans="1:2" ht="19.5" hidden="1" outlineLevel="1" thickTop="1" thickBot="1" x14ac:dyDescent="0.5">
      <c r="A342" s="99" t="s">
        <v>260</v>
      </c>
      <c r="B342" s="100"/>
    </row>
    <row r="343" spans="1:2" ht="15.5" hidden="1" outlineLevel="1" thickTop="1" thickBot="1" x14ac:dyDescent="0.4">
      <c r="A343" s="101"/>
      <c r="B343" s="102"/>
    </row>
    <row r="344" spans="1:2" ht="19.5" hidden="1" outlineLevel="1" thickTop="1" thickBot="1" x14ac:dyDescent="0.5">
      <c r="A344" s="99"/>
      <c r="B344" s="100"/>
    </row>
    <row r="345" spans="1:2" ht="15.5" hidden="1" outlineLevel="1" thickTop="1" thickBot="1" x14ac:dyDescent="0.4">
      <c r="A345" s="101"/>
      <c r="B345" s="102"/>
    </row>
    <row r="346" spans="1:2" ht="19.5" hidden="1" outlineLevel="1" thickTop="1" thickBot="1" x14ac:dyDescent="0.5">
      <c r="A346" s="99"/>
      <c r="B346" s="100"/>
    </row>
    <row r="347" spans="1:2" ht="15.5" hidden="1" outlineLevel="1" thickTop="1" thickBot="1" x14ac:dyDescent="0.4">
      <c r="A347" s="101"/>
      <c r="B347" s="102"/>
    </row>
    <row r="348" spans="1:2" hidden="1" outlineLevel="1" x14ac:dyDescent="0.35"/>
    <row r="349" spans="1:2" collapsed="1" x14ac:dyDescent="0.35">
      <c r="A349" s="43" t="s">
        <v>216</v>
      </c>
    </row>
    <row r="351" spans="1:2" ht="18.5" x14ac:dyDescent="0.45">
      <c r="A351" s="26" t="s">
        <v>243</v>
      </c>
      <c r="B351" s="26" t="s">
        <v>261</v>
      </c>
    </row>
    <row r="352" spans="1:2" hidden="1" outlineLevel="1" x14ac:dyDescent="0.35"/>
    <row r="353" spans="1:2" ht="19.5" hidden="1" outlineLevel="1" thickTop="1" thickBot="1" x14ac:dyDescent="0.4">
      <c r="A353" s="44" t="s">
        <v>256</v>
      </c>
      <c r="B353" s="45"/>
    </row>
    <row r="354" spans="1:2" ht="19.5" hidden="1" outlineLevel="1" thickTop="1" thickBot="1" x14ac:dyDescent="0.4">
      <c r="A354" s="44"/>
      <c r="B354" s="45"/>
    </row>
    <row r="355" spans="1:2" hidden="1" outlineLevel="1" x14ac:dyDescent="0.35"/>
    <row r="356" spans="1:2" ht="19.5" hidden="1" outlineLevel="1" thickTop="1" thickBot="1" x14ac:dyDescent="0.4">
      <c r="A356" s="103" t="s">
        <v>257</v>
      </c>
      <c r="B356" s="104"/>
    </row>
    <row r="357" spans="1:2" ht="15.5" hidden="1" outlineLevel="1" thickTop="1" thickBot="1" x14ac:dyDescent="0.4">
      <c r="A357" s="101"/>
      <c r="B357" s="102"/>
    </row>
    <row r="358" spans="1:2" ht="19.5" hidden="1" outlineLevel="1" thickTop="1" thickBot="1" x14ac:dyDescent="0.4">
      <c r="A358" s="103" t="s">
        <v>258</v>
      </c>
      <c r="B358" s="104"/>
    </row>
    <row r="359" spans="1:2" ht="15.5" hidden="1" outlineLevel="1" thickTop="1" thickBot="1" x14ac:dyDescent="0.4">
      <c r="A359" s="101"/>
      <c r="B359" s="102"/>
    </row>
    <row r="360" spans="1:2" ht="19.5" hidden="1" outlineLevel="1" thickTop="1" thickBot="1" x14ac:dyDescent="0.5">
      <c r="A360" s="99" t="s">
        <v>259</v>
      </c>
      <c r="B360" s="100"/>
    </row>
    <row r="361" spans="1:2" ht="15.5" hidden="1" outlineLevel="1" thickTop="1" thickBot="1" x14ac:dyDescent="0.4">
      <c r="A361" s="101"/>
      <c r="B361" s="102"/>
    </row>
    <row r="362" spans="1:2" ht="19.5" hidden="1" outlineLevel="1" thickTop="1" thickBot="1" x14ac:dyDescent="0.5">
      <c r="A362" s="99" t="s">
        <v>260</v>
      </c>
      <c r="B362" s="100"/>
    </row>
    <row r="363" spans="1:2" ht="15.5" hidden="1" outlineLevel="1" thickTop="1" thickBot="1" x14ac:dyDescent="0.4">
      <c r="A363" s="101"/>
      <c r="B363" s="102"/>
    </row>
    <row r="364" spans="1:2" ht="19.5" hidden="1" outlineLevel="1" thickTop="1" thickBot="1" x14ac:dyDescent="0.5">
      <c r="A364" s="99"/>
      <c r="B364" s="100"/>
    </row>
    <row r="365" spans="1:2" ht="15.5" hidden="1" outlineLevel="1" thickTop="1" thickBot="1" x14ac:dyDescent="0.4">
      <c r="A365" s="101"/>
      <c r="B365" s="102"/>
    </row>
    <row r="366" spans="1:2" ht="19.5" hidden="1" outlineLevel="1" thickTop="1" thickBot="1" x14ac:dyDescent="0.5">
      <c r="A366" s="99"/>
      <c r="B366" s="100"/>
    </row>
    <row r="367" spans="1:2" ht="15.5" hidden="1" outlineLevel="1" thickTop="1" thickBot="1" x14ac:dyDescent="0.4">
      <c r="A367" s="101"/>
      <c r="B367" s="102"/>
    </row>
    <row r="368" spans="1:2" hidden="1" outlineLevel="1" x14ac:dyDescent="0.35"/>
    <row r="369" spans="1:2" collapsed="1" x14ac:dyDescent="0.35">
      <c r="A369" s="43" t="s">
        <v>216</v>
      </c>
    </row>
    <row r="371" spans="1:2" ht="18.5" x14ac:dyDescent="0.45">
      <c r="A371" s="26" t="s">
        <v>244</v>
      </c>
      <c r="B371" s="26" t="s">
        <v>261</v>
      </c>
    </row>
    <row r="372" spans="1:2" hidden="1" outlineLevel="1" x14ac:dyDescent="0.35"/>
    <row r="373" spans="1:2" ht="19.5" hidden="1" outlineLevel="1" thickTop="1" thickBot="1" x14ac:dyDescent="0.4">
      <c r="A373" s="44" t="s">
        <v>256</v>
      </c>
      <c r="B373" s="45"/>
    </row>
    <row r="374" spans="1:2" ht="19.5" hidden="1" outlineLevel="1" thickTop="1" thickBot="1" x14ac:dyDescent="0.4">
      <c r="A374" s="44"/>
      <c r="B374" s="45"/>
    </row>
    <row r="375" spans="1:2" hidden="1" outlineLevel="1" x14ac:dyDescent="0.35"/>
    <row r="376" spans="1:2" ht="19.5" hidden="1" outlineLevel="1" thickTop="1" thickBot="1" x14ac:dyDescent="0.4">
      <c r="A376" s="103" t="s">
        <v>257</v>
      </c>
      <c r="B376" s="104"/>
    </row>
    <row r="377" spans="1:2" ht="15.5" hidden="1" outlineLevel="1" thickTop="1" thickBot="1" x14ac:dyDescent="0.4">
      <c r="A377" s="101"/>
      <c r="B377" s="102"/>
    </row>
    <row r="378" spans="1:2" ht="19.5" hidden="1" outlineLevel="1" thickTop="1" thickBot="1" x14ac:dyDescent="0.4">
      <c r="A378" s="103" t="s">
        <v>258</v>
      </c>
      <c r="B378" s="104"/>
    </row>
    <row r="379" spans="1:2" ht="15.5" hidden="1" outlineLevel="1" thickTop="1" thickBot="1" x14ac:dyDescent="0.4">
      <c r="A379" s="101"/>
      <c r="B379" s="102"/>
    </row>
    <row r="380" spans="1:2" ht="19.5" hidden="1" outlineLevel="1" thickTop="1" thickBot="1" x14ac:dyDescent="0.5">
      <c r="A380" s="99" t="s">
        <v>259</v>
      </c>
      <c r="B380" s="100"/>
    </row>
    <row r="381" spans="1:2" ht="15.5" hidden="1" outlineLevel="1" thickTop="1" thickBot="1" x14ac:dyDescent="0.4">
      <c r="A381" s="101"/>
      <c r="B381" s="102"/>
    </row>
    <row r="382" spans="1:2" ht="19.5" hidden="1" outlineLevel="1" thickTop="1" thickBot="1" x14ac:dyDescent="0.5">
      <c r="A382" s="99" t="s">
        <v>260</v>
      </c>
      <c r="B382" s="100"/>
    </row>
    <row r="383" spans="1:2" ht="15.5" hidden="1" outlineLevel="1" thickTop="1" thickBot="1" x14ac:dyDescent="0.4">
      <c r="A383" s="101"/>
      <c r="B383" s="102"/>
    </row>
    <row r="384" spans="1:2" ht="19.5" hidden="1" outlineLevel="1" thickTop="1" thickBot="1" x14ac:dyDescent="0.5">
      <c r="A384" s="99"/>
      <c r="B384" s="100"/>
    </row>
    <row r="385" spans="1:2" ht="15.5" hidden="1" outlineLevel="1" thickTop="1" thickBot="1" x14ac:dyDescent="0.4">
      <c r="A385" s="101"/>
      <c r="B385" s="102"/>
    </row>
    <row r="386" spans="1:2" ht="19.5" hidden="1" outlineLevel="1" thickTop="1" thickBot="1" x14ac:dyDescent="0.5">
      <c r="A386" s="99"/>
      <c r="B386" s="100"/>
    </row>
    <row r="387" spans="1:2" ht="15.5" hidden="1" outlineLevel="1" thickTop="1" thickBot="1" x14ac:dyDescent="0.4">
      <c r="A387" s="101"/>
      <c r="B387" s="102"/>
    </row>
    <row r="388" spans="1:2" hidden="1" outlineLevel="1" x14ac:dyDescent="0.35"/>
    <row r="389" spans="1:2" collapsed="1" x14ac:dyDescent="0.35">
      <c r="A389" s="43" t="s">
        <v>216</v>
      </c>
    </row>
    <row r="391" spans="1:2" ht="18.5" x14ac:dyDescent="0.45">
      <c r="A391" s="26" t="s">
        <v>245</v>
      </c>
      <c r="B391" s="26" t="s">
        <v>261</v>
      </c>
    </row>
    <row r="392" spans="1:2" hidden="1" outlineLevel="1" x14ac:dyDescent="0.35"/>
    <row r="393" spans="1:2" ht="19.5" hidden="1" outlineLevel="1" thickTop="1" thickBot="1" x14ac:dyDescent="0.4">
      <c r="A393" s="44" t="s">
        <v>256</v>
      </c>
      <c r="B393" s="45"/>
    </row>
    <row r="394" spans="1:2" ht="19.5" hidden="1" outlineLevel="1" thickTop="1" thickBot="1" x14ac:dyDescent="0.4">
      <c r="A394" s="44"/>
      <c r="B394" s="45"/>
    </row>
    <row r="395" spans="1:2" hidden="1" outlineLevel="1" x14ac:dyDescent="0.35"/>
    <row r="396" spans="1:2" ht="19.5" hidden="1" outlineLevel="1" thickTop="1" thickBot="1" x14ac:dyDescent="0.4">
      <c r="A396" s="103" t="s">
        <v>257</v>
      </c>
      <c r="B396" s="104"/>
    </row>
    <row r="397" spans="1:2" ht="15.5" hidden="1" outlineLevel="1" thickTop="1" thickBot="1" x14ac:dyDescent="0.4">
      <c r="A397" s="101"/>
      <c r="B397" s="102"/>
    </row>
    <row r="398" spans="1:2" ht="19.5" hidden="1" outlineLevel="1" thickTop="1" thickBot="1" x14ac:dyDescent="0.4">
      <c r="A398" s="103" t="s">
        <v>258</v>
      </c>
      <c r="B398" s="104"/>
    </row>
    <row r="399" spans="1:2" ht="15.5" hidden="1" outlineLevel="1" thickTop="1" thickBot="1" x14ac:dyDescent="0.4">
      <c r="A399" s="101"/>
      <c r="B399" s="102"/>
    </row>
    <row r="400" spans="1:2" ht="19.5" hidden="1" outlineLevel="1" thickTop="1" thickBot="1" x14ac:dyDescent="0.5">
      <c r="A400" s="99" t="s">
        <v>259</v>
      </c>
      <c r="B400" s="100"/>
    </row>
    <row r="401" spans="1:2" ht="15.5" hidden="1" outlineLevel="1" thickTop="1" thickBot="1" x14ac:dyDescent="0.4">
      <c r="A401" s="101"/>
      <c r="B401" s="102"/>
    </row>
    <row r="402" spans="1:2" ht="19.5" hidden="1" outlineLevel="1" thickTop="1" thickBot="1" x14ac:dyDescent="0.5">
      <c r="A402" s="99" t="s">
        <v>260</v>
      </c>
      <c r="B402" s="100"/>
    </row>
    <row r="403" spans="1:2" ht="15.5" hidden="1" outlineLevel="1" thickTop="1" thickBot="1" x14ac:dyDescent="0.4">
      <c r="A403" s="101"/>
      <c r="B403" s="102"/>
    </row>
    <row r="404" spans="1:2" ht="19.5" hidden="1" outlineLevel="1" thickTop="1" thickBot="1" x14ac:dyDescent="0.5">
      <c r="A404" s="99"/>
      <c r="B404" s="100"/>
    </row>
    <row r="405" spans="1:2" ht="15.5" hidden="1" outlineLevel="1" thickTop="1" thickBot="1" x14ac:dyDescent="0.4">
      <c r="A405" s="101"/>
      <c r="B405" s="102"/>
    </row>
    <row r="406" spans="1:2" ht="19.5" hidden="1" outlineLevel="1" thickTop="1" thickBot="1" x14ac:dyDescent="0.5">
      <c r="A406" s="99"/>
      <c r="B406" s="100"/>
    </row>
    <row r="407" spans="1:2" ht="15.5" hidden="1" outlineLevel="1" thickTop="1" thickBot="1" x14ac:dyDescent="0.4">
      <c r="A407" s="101"/>
      <c r="B407" s="102"/>
    </row>
    <row r="408" spans="1:2" hidden="1" outlineLevel="1" x14ac:dyDescent="0.35"/>
    <row r="409" spans="1:2" collapsed="1" x14ac:dyDescent="0.35">
      <c r="A409" s="43" t="s">
        <v>216</v>
      </c>
    </row>
    <row r="411" spans="1:2" ht="18.5" x14ac:dyDescent="0.45">
      <c r="A411" s="26" t="s">
        <v>246</v>
      </c>
      <c r="B411" s="26" t="s">
        <v>261</v>
      </c>
    </row>
    <row r="412" spans="1:2" hidden="1" outlineLevel="1" x14ac:dyDescent="0.35"/>
    <row r="413" spans="1:2" ht="19.5" hidden="1" outlineLevel="1" thickTop="1" thickBot="1" x14ac:dyDescent="0.4">
      <c r="A413" s="44" t="s">
        <v>256</v>
      </c>
      <c r="B413" s="45"/>
    </row>
    <row r="414" spans="1:2" ht="19.5" hidden="1" outlineLevel="1" thickTop="1" thickBot="1" x14ac:dyDescent="0.4">
      <c r="A414" s="44"/>
      <c r="B414" s="45"/>
    </row>
    <row r="415" spans="1:2" hidden="1" outlineLevel="1" x14ac:dyDescent="0.35"/>
    <row r="416" spans="1:2" ht="19.5" hidden="1" outlineLevel="1" thickTop="1" thickBot="1" x14ac:dyDescent="0.4">
      <c r="A416" s="103" t="s">
        <v>257</v>
      </c>
      <c r="B416" s="104"/>
    </row>
    <row r="417" spans="1:2" ht="15.5" hidden="1" outlineLevel="1" thickTop="1" thickBot="1" x14ac:dyDescent="0.4">
      <c r="A417" s="101"/>
      <c r="B417" s="102"/>
    </row>
    <row r="418" spans="1:2" ht="19.5" hidden="1" outlineLevel="1" thickTop="1" thickBot="1" x14ac:dyDescent="0.4">
      <c r="A418" s="103" t="s">
        <v>258</v>
      </c>
      <c r="B418" s="104"/>
    </row>
    <row r="419" spans="1:2" ht="15.5" hidden="1" outlineLevel="1" thickTop="1" thickBot="1" x14ac:dyDescent="0.4">
      <c r="A419" s="101"/>
      <c r="B419" s="102"/>
    </row>
    <row r="420" spans="1:2" ht="19.5" hidden="1" outlineLevel="1" thickTop="1" thickBot="1" x14ac:dyDescent="0.5">
      <c r="A420" s="99" t="s">
        <v>259</v>
      </c>
      <c r="B420" s="100"/>
    </row>
    <row r="421" spans="1:2" ht="15.5" hidden="1" outlineLevel="1" thickTop="1" thickBot="1" x14ac:dyDescent="0.4">
      <c r="A421" s="101"/>
      <c r="B421" s="102"/>
    </row>
    <row r="422" spans="1:2" ht="19.5" hidden="1" outlineLevel="1" thickTop="1" thickBot="1" x14ac:dyDescent="0.5">
      <c r="A422" s="99" t="s">
        <v>260</v>
      </c>
      <c r="B422" s="100"/>
    </row>
    <row r="423" spans="1:2" ht="15.5" hidden="1" outlineLevel="1" thickTop="1" thickBot="1" x14ac:dyDescent="0.4">
      <c r="A423" s="101"/>
      <c r="B423" s="102"/>
    </row>
    <row r="424" spans="1:2" ht="19.5" hidden="1" outlineLevel="1" thickTop="1" thickBot="1" x14ac:dyDescent="0.5">
      <c r="A424" s="99"/>
      <c r="B424" s="100"/>
    </row>
    <row r="425" spans="1:2" ht="15.5" hidden="1" outlineLevel="1" thickTop="1" thickBot="1" x14ac:dyDescent="0.4">
      <c r="A425" s="101"/>
      <c r="B425" s="102"/>
    </row>
    <row r="426" spans="1:2" ht="19.5" hidden="1" outlineLevel="1" thickTop="1" thickBot="1" x14ac:dyDescent="0.5">
      <c r="A426" s="99"/>
      <c r="B426" s="100"/>
    </row>
    <row r="427" spans="1:2" ht="15.5" hidden="1" outlineLevel="1" thickTop="1" thickBot="1" x14ac:dyDescent="0.4">
      <c r="A427" s="101"/>
      <c r="B427" s="102"/>
    </row>
    <row r="428" spans="1:2" hidden="1" outlineLevel="1" x14ac:dyDescent="0.35"/>
    <row r="429" spans="1:2" collapsed="1" x14ac:dyDescent="0.35">
      <c r="A429" s="43" t="s">
        <v>216</v>
      </c>
    </row>
    <row r="431" spans="1:2" ht="18.5" x14ac:dyDescent="0.45">
      <c r="A431" s="26" t="s">
        <v>247</v>
      </c>
      <c r="B431" s="26" t="s">
        <v>261</v>
      </c>
    </row>
    <row r="432" spans="1:2" hidden="1" outlineLevel="1" x14ac:dyDescent="0.35"/>
    <row r="433" spans="1:2" ht="19.5" hidden="1" outlineLevel="1" thickTop="1" thickBot="1" x14ac:dyDescent="0.4">
      <c r="A433" s="44" t="s">
        <v>256</v>
      </c>
      <c r="B433" s="45"/>
    </row>
    <row r="434" spans="1:2" ht="19.5" hidden="1" outlineLevel="1" thickTop="1" thickBot="1" x14ac:dyDescent="0.4">
      <c r="A434" s="44"/>
      <c r="B434" s="45"/>
    </row>
    <row r="435" spans="1:2" hidden="1" outlineLevel="1" x14ac:dyDescent="0.35"/>
    <row r="436" spans="1:2" ht="19.5" hidden="1" outlineLevel="1" thickTop="1" thickBot="1" x14ac:dyDescent="0.4">
      <c r="A436" s="103" t="s">
        <v>257</v>
      </c>
      <c r="B436" s="104"/>
    </row>
    <row r="437" spans="1:2" ht="15.5" hidden="1" outlineLevel="1" thickTop="1" thickBot="1" x14ac:dyDescent="0.4">
      <c r="A437" s="101"/>
      <c r="B437" s="102"/>
    </row>
    <row r="438" spans="1:2" ht="19.5" hidden="1" outlineLevel="1" thickTop="1" thickBot="1" x14ac:dyDescent="0.4">
      <c r="A438" s="103" t="s">
        <v>258</v>
      </c>
      <c r="B438" s="104"/>
    </row>
    <row r="439" spans="1:2" ht="15.5" hidden="1" outlineLevel="1" thickTop="1" thickBot="1" x14ac:dyDescent="0.4">
      <c r="A439" s="101"/>
      <c r="B439" s="102"/>
    </row>
    <row r="440" spans="1:2" ht="19.5" hidden="1" outlineLevel="1" thickTop="1" thickBot="1" x14ac:dyDescent="0.5">
      <c r="A440" s="99" t="s">
        <v>259</v>
      </c>
      <c r="B440" s="100"/>
    </row>
    <row r="441" spans="1:2" ht="15.5" hidden="1" outlineLevel="1" thickTop="1" thickBot="1" x14ac:dyDescent="0.4">
      <c r="A441" s="101"/>
      <c r="B441" s="102"/>
    </row>
    <row r="442" spans="1:2" ht="19.5" hidden="1" outlineLevel="1" thickTop="1" thickBot="1" x14ac:dyDescent="0.5">
      <c r="A442" s="99" t="s">
        <v>260</v>
      </c>
      <c r="B442" s="100"/>
    </row>
    <row r="443" spans="1:2" ht="15.5" hidden="1" outlineLevel="1" thickTop="1" thickBot="1" x14ac:dyDescent="0.4">
      <c r="A443" s="101"/>
      <c r="B443" s="102"/>
    </row>
    <row r="444" spans="1:2" ht="19.5" hidden="1" outlineLevel="1" thickTop="1" thickBot="1" x14ac:dyDescent="0.5">
      <c r="A444" s="99"/>
      <c r="B444" s="100"/>
    </row>
    <row r="445" spans="1:2" ht="15.5" hidden="1" outlineLevel="1" thickTop="1" thickBot="1" x14ac:dyDescent="0.4">
      <c r="A445" s="101"/>
      <c r="B445" s="102"/>
    </row>
    <row r="446" spans="1:2" ht="19.5" hidden="1" outlineLevel="1" thickTop="1" thickBot="1" x14ac:dyDescent="0.5">
      <c r="A446" s="99"/>
      <c r="B446" s="100"/>
    </row>
    <row r="447" spans="1:2" ht="15.5" hidden="1" outlineLevel="1" thickTop="1" thickBot="1" x14ac:dyDescent="0.4">
      <c r="A447" s="101"/>
      <c r="B447" s="102"/>
    </row>
    <row r="448" spans="1:2" hidden="1" outlineLevel="1" x14ac:dyDescent="0.35"/>
    <row r="449" spans="1:2" collapsed="1" x14ac:dyDescent="0.35">
      <c r="A449" s="43" t="s">
        <v>216</v>
      </c>
    </row>
    <row r="451" spans="1:2" ht="18.5" x14ac:dyDescent="0.45">
      <c r="A451" s="26" t="s">
        <v>248</v>
      </c>
      <c r="B451" s="26" t="s">
        <v>261</v>
      </c>
    </row>
    <row r="452" spans="1:2" hidden="1" outlineLevel="1" x14ac:dyDescent="0.35"/>
    <row r="453" spans="1:2" ht="19.5" hidden="1" outlineLevel="1" thickTop="1" thickBot="1" x14ac:dyDescent="0.4">
      <c r="A453" s="44" t="s">
        <v>256</v>
      </c>
      <c r="B453" s="45"/>
    </row>
    <row r="454" spans="1:2" ht="19.5" hidden="1" outlineLevel="1" thickTop="1" thickBot="1" x14ac:dyDescent="0.4">
      <c r="A454" s="44"/>
      <c r="B454" s="45"/>
    </row>
    <row r="455" spans="1:2" hidden="1" outlineLevel="1" x14ac:dyDescent="0.35"/>
    <row r="456" spans="1:2" ht="19.5" hidden="1" outlineLevel="1" thickTop="1" thickBot="1" x14ac:dyDescent="0.4">
      <c r="A456" s="103" t="s">
        <v>257</v>
      </c>
      <c r="B456" s="104"/>
    </row>
    <row r="457" spans="1:2" ht="15.5" hidden="1" outlineLevel="1" thickTop="1" thickBot="1" x14ac:dyDescent="0.4">
      <c r="A457" s="101"/>
      <c r="B457" s="102"/>
    </row>
    <row r="458" spans="1:2" ht="19.5" hidden="1" outlineLevel="1" thickTop="1" thickBot="1" x14ac:dyDescent="0.4">
      <c r="A458" s="103" t="s">
        <v>258</v>
      </c>
      <c r="B458" s="104"/>
    </row>
    <row r="459" spans="1:2" ht="15.5" hidden="1" outlineLevel="1" thickTop="1" thickBot="1" x14ac:dyDescent="0.4">
      <c r="A459" s="101"/>
      <c r="B459" s="102"/>
    </row>
    <row r="460" spans="1:2" ht="19.5" hidden="1" outlineLevel="1" thickTop="1" thickBot="1" x14ac:dyDescent="0.5">
      <c r="A460" s="99" t="s">
        <v>259</v>
      </c>
      <c r="B460" s="100"/>
    </row>
    <row r="461" spans="1:2" ht="15.5" hidden="1" outlineLevel="1" thickTop="1" thickBot="1" x14ac:dyDescent="0.4">
      <c r="A461" s="101"/>
      <c r="B461" s="102"/>
    </row>
    <row r="462" spans="1:2" ht="19.5" hidden="1" outlineLevel="1" thickTop="1" thickBot="1" x14ac:dyDescent="0.5">
      <c r="A462" s="99" t="s">
        <v>260</v>
      </c>
      <c r="B462" s="100"/>
    </row>
    <row r="463" spans="1:2" ht="15.5" hidden="1" outlineLevel="1" thickTop="1" thickBot="1" x14ac:dyDescent="0.4">
      <c r="A463" s="101"/>
      <c r="B463" s="102"/>
    </row>
    <row r="464" spans="1:2" ht="19.5" hidden="1" outlineLevel="1" thickTop="1" thickBot="1" x14ac:dyDescent="0.5">
      <c r="A464" s="99"/>
      <c r="B464" s="100"/>
    </row>
    <row r="465" spans="1:2" ht="15.5" hidden="1" outlineLevel="1" thickTop="1" thickBot="1" x14ac:dyDescent="0.4">
      <c r="A465" s="101"/>
      <c r="B465" s="102"/>
    </row>
    <row r="466" spans="1:2" ht="19.5" hidden="1" outlineLevel="1" thickTop="1" thickBot="1" x14ac:dyDescent="0.5">
      <c r="A466" s="99"/>
      <c r="B466" s="100"/>
    </row>
    <row r="467" spans="1:2" ht="15.5" hidden="1" outlineLevel="1" thickTop="1" thickBot="1" x14ac:dyDescent="0.4">
      <c r="A467" s="101"/>
      <c r="B467" s="102"/>
    </row>
    <row r="468" spans="1:2" hidden="1" outlineLevel="1" x14ac:dyDescent="0.35"/>
    <row r="469" spans="1:2" collapsed="1" x14ac:dyDescent="0.35">
      <c r="A469" s="43" t="s">
        <v>216</v>
      </c>
    </row>
    <row r="471" spans="1:2" ht="18.5" x14ac:dyDescent="0.45">
      <c r="A471" s="26" t="s">
        <v>249</v>
      </c>
      <c r="B471" s="26" t="s">
        <v>261</v>
      </c>
    </row>
    <row r="472" spans="1:2" hidden="1" outlineLevel="1" x14ac:dyDescent="0.35"/>
    <row r="473" spans="1:2" ht="19.5" hidden="1" outlineLevel="1" thickTop="1" thickBot="1" x14ac:dyDescent="0.4">
      <c r="A473" s="44" t="s">
        <v>256</v>
      </c>
      <c r="B473" s="45"/>
    </row>
    <row r="474" spans="1:2" ht="19.5" hidden="1" outlineLevel="1" thickTop="1" thickBot="1" x14ac:dyDescent="0.4">
      <c r="A474" s="44"/>
      <c r="B474" s="45"/>
    </row>
    <row r="475" spans="1:2" hidden="1" outlineLevel="1" x14ac:dyDescent="0.35"/>
    <row r="476" spans="1:2" ht="19.5" hidden="1" outlineLevel="1" thickTop="1" thickBot="1" x14ac:dyDescent="0.4">
      <c r="A476" s="103" t="s">
        <v>257</v>
      </c>
      <c r="B476" s="104"/>
    </row>
    <row r="477" spans="1:2" ht="15.5" hidden="1" outlineLevel="1" thickTop="1" thickBot="1" x14ac:dyDescent="0.4">
      <c r="A477" s="101"/>
      <c r="B477" s="102"/>
    </row>
    <row r="478" spans="1:2" ht="19.5" hidden="1" outlineLevel="1" thickTop="1" thickBot="1" x14ac:dyDescent="0.4">
      <c r="A478" s="103" t="s">
        <v>258</v>
      </c>
      <c r="B478" s="104"/>
    </row>
    <row r="479" spans="1:2" ht="15.5" hidden="1" outlineLevel="1" thickTop="1" thickBot="1" x14ac:dyDescent="0.4">
      <c r="A479" s="101"/>
      <c r="B479" s="102"/>
    </row>
    <row r="480" spans="1:2" ht="19.5" hidden="1" outlineLevel="1" thickTop="1" thickBot="1" x14ac:dyDescent="0.5">
      <c r="A480" s="99" t="s">
        <v>259</v>
      </c>
      <c r="B480" s="100"/>
    </row>
    <row r="481" spans="1:2" ht="15.5" hidden="1" outlineLevel="1" thickTop="1" thickBot="1" x14ac:dyDescent="0.4">
      <c r="A481" s="101"/>
      <c r="B481" s="102"/>
    </row>
    <row r="482" spans="1:2" ht="19.5" hidden="1" outlineLevel="1" thickTop="1" thickBot="1" x14ac:dyDescent="0.5">
      <c r="A482" s="99" t="s">
        <v>260</v>
      </c>
      <c r="B482" s="100"/>
    </row>
    <row r="483" spans="1:2" ht="15.5" hidden="1" outlineLevel="1" thickTop="1" thickBot="1" x14ac:dyDescent="0.4">
      <c r="A483" s="101"/>
      <c r="B483" s="102"/>
    </row>
    <row r="484" spans="1:2" ht="19.5" hidden="1" outlineLevel="1" thickTop="1" thickBot="1" x14ac:dyDescent="0.5">
      <c r="A484" s="99"/>
      <c r="B484" s="100"/>
    </row>
    <row r="485" spans="1:2" ht="15.5" hidden="1" outlineLevel="1" thickTop="1" thickBot="1" x14ac:dyDescent="0.4">
      <c r="A485" s="101"/>
      <c r="B485" s="102"/>
    </row>
    <row r="486" spans="1:2" ht="19.5" hidden="1" outlineLevel="1" thickTop="1" thickBot="1" x14ac:dyDescent="0.5">
      <c r="A486" s="99"/>
      <c r="B486" s="100"/>
    </row>
    <row r="487" spans="1:2" ht="15.5" hidden="1" outlineLevel="1" thickTop="1" thickBot="1" x14ac:dyDescent="0.4">
      <c r="A487" s="101"/>
      <c r="B487" s="102"/>
    </row>
    <row r="488" spans="1:2" hidden="1" outlineLevel="1" x14ac:dyDescent="0.35"/>
    <row r="489" spans="1:2" collapsed="1" x14ac:dyDescent="0.35">
      <c r="A489" s="43" t="s">
        <v>216</v>
      </c>
    </row>
    <row r="491" spans="1:2" ht="18.5" x14ac:dyDescent="0.45">
      <c r="A491" s="26" t="s">
        <v>250</v>
      </c>
      <c r="B491" s="26" t="s">
        <v>261</v>
      </c>
    </row>
    <row r="492" spans="1:2" hidden="1" outlineLevel="1" x14ac:dyDescent="0.35"/>
    <row r="493" spans="1:2" ht="19.5" hidden="1" outlineLevel="1" thickTop="1" thickBot="1" x14ac:dyDescent="0.4">
      <c r="A493" s="44" t="s">
        <v>256</v>
      </c>
      <c r="B493" s="45"/>
    </row>
    <row r="494" spans="1:2" ht="19.5" hidden="1" outlineLevel="1" thickTop="1" thickBot="1" x14ac:dyDescent="0.4">
      <c r="A494" s="44"/>
      <c r="B494" s="45"/>
    </row>
    <row r="495" spans="1:2" hidden="1" outlineLevel="1" x14ac:dyDescent="0.35"/>
    <row r="496" spans="1:2" ht="19.5" hidden="1" outlineLevel="1" thickTop="1" thickBot="1" x14ac:dyDescent="0.4">
      <c r="A496" s="103" t="s">
        <v>257</v>
      </c>
      <c r="B496" s="104"/>
    </row>
    <row r="497" spans="1:2" ht="15.5" hidden="1" outlineLevel="1" thickTop="1" thickBot="1" x14ac:dyDescent="0.4">
      <c r="A497" s="101"/>
      <c r="B497" s="102"/>
    </row>
    <row r="498" spans="1:2" ht="19.5" hidden="1" outlineLevel="1" thickTop="1" thickBot="1" x14ac:dyDescent="0.4">
      <c r="A498" s="103" t="s">
        <v>258</v>
      </c>
      <c r="B498" s="104"/>
    </row>
    <row r="499" spans="1:2" ht="15.5" hidden="1" outlineLevel="1" thickTop="1" thickBot="1" x14ac:dyDescent="0.4">
      <c r="A499" s="101"/>
      <c r="B499" s="102"/>
    </row>
    <row r="500" spans="1:2" ht="19.5" hidden="1" outlineLevel="1" thickTop="1" thickBot="1" x14ac:dyDescent="0.5">
      <c r="A500" s="99" t="s">
        <v>259</v>
      </c>
      <c r="B500" s="100"/>
    </row>
    <row r="501" spans="1:2" ht="15.5" hidden="1" outlineLevel="1" thickTop="1" thickBot="1" x14ac:dyDescent="0.4">
      <c r="A501" s="101"/>
      <c r="B501" s="102"/>
    </row>
    <row r="502" spans="1:2" ht="19.5" hidden="1" outlineLevel="1" thickTop="1" thickBot="1" x14ac:dyDescent="0.5">
      <c r="A502" s="99" t="s">
        <v>260</v>
      </c>
      <c r="B502" s="100"/>
    </row>
    <row r="503" spans="1:2" ht="15.5" hidden="1" outlineLevel="1" thickTop="1" thickBot="1" x14ac:dyDescent="0.4">
      <c r="A503" s="101"/>
      <c r="B503" s="102"/>
    </row>
    <row r="504" spans="1:2" ht="19.5" hidden="1" outlineLevel="1" thickTop="1" thickBot="1" x14ac:dyDescent="0.5">
      <c r="A504" s="99"/>
      <c r="B504" s="100"/>
    </row>
    <row r="505" spans="1:2" ht="15.5" hidden="1" outlineLevel="1" thickTop="1" thickBot="1" x14ac:dyDescent="0.4">
      <c r="A505" s="101"/>
      <c r="B505" s="102"/>
    </row>
    <row r="506" spans="1:2" ht="19.5" hidden="1" outlineLevel="1" thickTop="1" thickBot="1" x14ac:dyDescent="0.5">
      <c r="A506" s="99"/>
      <c r="B506" s="100"/>
    </row>
    <row r="507" spans="1:2" ht="15.5" hidden="1" outlineLevel="1" thickTop="1" thickBot="1" x14ac:dyDescent="0.4">
      <c r="A507" s="101"/>
      <c r="B507" s="102"/>
    </row>
    <row r="508" spans="1:2" hidden="1" outlineLevel="1" x14ac:dyDescent="0.35"/>
    <row r="509" spans="1:2" collapsed="1" x14ac:dyDescent="0.35">
      <c r="A509" s="43" t="s">
        <v>216</v>
      </c>
    </row>
    <row r="511" spans="1:2" ht="18.5" x14ac:dyDescent="0.45">
      <c r="A511" s="26" t="s">
        <v>251</v>
      </c>
      <c r="B511" s="26" t="s">
        <v>261</v>
      </c>
    </row>
    <row r="512" spans="1:2" hidden="1" outlineLevel="1" x14ac:dyDescent="0.35"/>
    <row r="513" spans="1:2" ht="19.5" hidden="1" outlineLevel="1" thickTop="1" thickBot="1" x14ac:dyDescent="0.4">
      <c r="A513" s="44" t="s">
        <v>256</v>
      </c>
      <c r="B513" s="45"/>
    </row>
    <row r="514" spans="1:2" ht="19.5" hidden="1" outlineLevel="1" thickTop="1" thickBot="1" x14ac:dyDescent="0.4">
      <c r="A514" s="44"/>
      <c r="B514" s="45"/>
    </row>
    <row r="515" spans="1:2" hidden="1" outlineLevel="1" x14ac:dyDescent="0.35"/>
    <row r="516" spans="1:2" ht="19.5" hidden="1" outlineLevel="1" thickTop="1" thickBot="1" x14ac:dyDescent="0.4">
      <c r="A516" s="103" t="s">
        <v>257</v>
      </c>
      <c r="B516" s="104"/>
    </row>
    <row r="517" spans="1:2" ht="15.5" hidden="1" outlineLevel="1" thickTop="1" thickBot="1" x14ac:dyDescent="0.4">
      <c r="A517" s="101"/>
      <c r="B517" s="102"/>
    </row>
    <row r="518" spans="1:2" ht="19.5" hidden="1" outlineLevel="1" thickTop="1" thickBot="1" x14ac:dyDescent="0.4">
      <c r="A518" s="103" t="s">
        <v>258</v>
      </c>
      <c r="B518" s="104"/>
    </row>
    <row r="519" spans="1:2" ht="15.5" hidden="1" outlineLevel="1" thickTop="1" thickBot="1" x14ac:dyDescent="0.4">
      <c r="A519" s="101"/>
      <c r="B519" s="102"/>
    </row>
    <row r="520" spans="1:2" ht="19.5" hidden="1" outlineLevel="1" thickTop="1" thickBot="1" x14ac:dyDescent="0.5">
      <c r="A520" s="99" t="s">
        <v>259</v>
      </c>
      <c r="B520" s="100"/>
    </row>
    <row r="521" spans="1:2" ht="15.5" hidden="1" outlineLevel="1" thickTop="1" thickBot="1" x14ac:dyDescent="0.4">
      <c r="A521" s="101"/>
      <c r="B521" s="102"/>
    </row>
    <row r="522" spans="1:2" ht="19.5" hidden="1" outlineLevel="1" thickTop="1" thickBot="1" x14ac:dyDescent="0.5">
      <c r="A522" s="99" t="s">
        <v>260</v>
      </c>
      <c r="B522" s="100"/>
    </row>
    <row r="523" spans="1:2" ht="15.5" hidden="1" outlineLevel="1" thickTop="1" thickBot="1" x14ac:dyDescent="0.4">
      <c r="A523" s="101"/>
      <c r="B523" s="102"/>
    </row>
    <row r="524" spans="1:2" ht="19.5" hidden="1" outlineLevel="1" thickTop="1" thickBot="1" x14ac:dyDescent="0.5">
      <c r="A524" s="99"/>
      <c r="B524" s="100"/>
    </row>
    <row r="525" spans="1:2" ht="15.5" hidden="1" outlineLevel="1" thickTop="1" thickBot="1" x14ac:dyDescent="0.4">
      <c r="A525" s="101"/>
      <c r="B525" s="102"/>
    </row>
    <row r="526" spans="1:2" ht="19.5" hidden="1" outlineLevel="1" thickTop="1" thickBot="1" x14ac:dyDescent="0.5">
      <c r="A526" s="99"/>
      <c r="B526" s="100"/>
    </row>
    <row r="527" spans="1:2" ht="15.5" hidden="1" outlineLevel="1" thickTop="1" thickBot="1" x14ac:dyDescent="0.4">
      <c r="A527" s="101"/>
      <c r="B527" s="102"/>
    </row>
    <row r="528" spans="1:2" hidden="1" outlineLevel="1" x14ac:dyDescent="0.35"/>
    <row r="529" spans="1:2" collapsed="1" x14ac:dyDescent="0.35">
      <c r="A529" s="43" t="s">
        <v>216</v>
      </c>
    </row>
    <row r="531" spans="1:2" ht="18.5" x14ac:dyDescent="0.45">
      <c r="A531" s="26" t="s">
        <v>252</v>
      </c>
      <c r="B531" s="26" t="s">
        <v>261</v>
      </c>
    </row>
    <row r="532" spans="1:2" hidden="1" outlineLevel="1" x14ac:dyDescent="0.35"/>
    <row r="533" spans="1:2" ht="19.5" hidden="1" outlineLevel="1" thickTop="1" thickBot="1" x14ac:dyDescent="0.4">
      <c r="A533" s="44" t="s">
        <v>256</v>
      </c>
      <c r="B533" s="45"/>
    </row>
    <row r="534" spans="1:2" ht="19.5" hidden="1" outlineLevel="1" thickTop="1" thickBot="1" x14ac:dyDescent="0.4">
      <c r="A534" s="44"/>
      <c r="B534" s="45"/>
    </row>
    <row r="535" spans="1:2" hidden="1" outlineLevel="1" x14ac:dyDescent="0.35"/>
    <row r="536" spans="1:2" ht="19.5" hidden="1" outlineLevel="1" thickTop="1" thickBot="1" x14ac:dyDescent="0.4">
      <c r="A536" s="103" t="s">
        <v>257</v>
      </c>
      <c r="B536" s="104"/>
    </row>
    <row r="537" spans="1:2" ht="15.5" hidden="1" outlineLevel="1" thickTop="1" thickBot="1" x14ac:dyDescent="0.4">
      <c r="A537" s="101"/>
      <c r="B537" s="102"/>
    </row>
    <row r="538" spans="1:2" ht="19.5" hidden="1" outlineLevel="1" thickTop="1" thickBot="1" x14ac:dyDescent="0.4">
      <c r="A538" s="103" t="s">
        <v>258</v>
      </c>
      <c r="B538" s="104"/>
    </row>
    <row r="539" spans="1:2" ht="15.5" hidden="1" outlineLevel="1" thickTop="1" thickBot="1" x14ac:dyDescent="0.4">
      <c r="A539" s="101"/>
      <c r="B539" s="102"/>
    </row>
    <row r="540" spans="1:2" ht="19.5" hidden="1" outlineLevel="1" thickTop="1" thickBot="1" x14ac:dyDescent="0.5">
      <c r="A540" s="99" t="s">
        <v>259</v>
      </c>
      <c r="B540" s="100"/>
    </row>
    <row r="541" spans="1:2" ht="15.5" hidden="1" outlineLevel="1" thickTop="1" thickBot="1" x14ac:dyDescent="0.4">
      <c r="A541" s="101"/>
      <c r="B541" s="102"/>
    </row>
    <row r="542" spans="1:2" ht="19.5" hidden="1" outlineLevel="1" thickTop="1" thickBot="1" x14ac:dyDescent="0.5">
      <c r="A542" s="99" t="s">
        <v>260</v>
      </c>
      <c r="B542" s="100"/>
    </row>
    <row r="543" spans="1:2" ht="15.5" hidden="1" outlineLevel="1" thickTop="1" thickBot="1" x14ac:dyDescent="0.4">
      <c r="A543" s="101"/>
      <c r="B543" s="102"/>
    </row>
    <row r="544" spans="1:2" ht="19.5" hidden="1" outlineLevel="1" thickTop="1" thickBot="1" x14ac:dyDescent="0.5">
      <c r="A544" s="99"/>
      <c r="B544" s="100"/>
    </row>
    <row r="545" spans="1:2" ht="15.5" hidden="1" outlineLevel="1" thickTop="1" thickBot="1" x14ac:dyDescent="0.4">
      <c r="A545" s="101"/>
      <c r="B545" s="102"/>
    </row>
    <row r="546" spans="1:2" ht="19.5" hidden="1" outlineLevel="1" thickTop="1" thickBot="1" x14ac:dyDescent="0.5">
      <c r="A546" s="99"/>
      <c r="B546" s="100"/>
    </row>
    <row r="547" spans="1:2" ht="15.5" hidden="1" outlineLevel="1" thickTop="1" thickBot="1" x14ac:dyDescent="0.4">
      <c r="A547" s="101"/>
      <c r="B547" s="102"/>
    </row>
    <row r="548" spans="1:2" hidden="1" outlineLevel="1" x14ac:dyDescent="0.35"/>
    <row r="549" spans="1:2" collapsed="1" x14ac:dyDescent="0.35">
      <c r="A549" s="43" t="s">
        <v>216</v>
      </c>
    </row>
    <row r="551" spans="1:2" ht="18.5" x14ac:dyDescent="0.45">
      <c r="A551" s="26" t="s">
        <v>253</v>
      </c>
      <c r="B551" s="26" t="s">
        <v>261</v>
      </c>
    </row>
    <row r="552" spans="1:2" hidden="1" outlineLevel="1" x14ac:dyDescent="0.35"/>
    <row r="553" spans="1:2" ht="19.5" hidden="1" outlineLevel="1" thickTop="1" thickBot="1" x14ac:dyDescent="0.4">
      <c r="A553" s="44" t="s">
        <v>256</v>
      </c>
      <c r="B553" s="45"/>
    </row>
    <row r="554" spans="1:2" ht="19.5" hidden="1" outlineLevel="1" thickTop="1" thickBot="1" x14ac:dyDescent="0.4">
      <c r="A554" s="44"/>
      <c r="B554" s="45"/>
    </row>
    <row r="555" spans="1:2" hidden="1" outlineLevel="1" x14ac:dyDescent="0.35"/>
    <row r="556" spans="1:2" ht="19.5" hidden="1" outlineLevel="1" thickTop="1" thickBot="1" x14ac:dyDescent="0.4">
      <c r="A556" s="103" t="s">
        <v>257</v>
      </c>
      <c r="B556" s="104"/>
    </row>
    <row r="557" spans="1:2" ht="15.5" hidden="1" outlineLevel="1" thickTop="1" thickBot="1" x14ac:dyDescent="0.4">
      <c r="A557" s="101"/>
      <c r="B557" s="102"/>
    </row>
    <row r="558" spans="1:2" ht="19.5" hidden="1" outlineLevel="1" thickTop="1" thickBot="1" x14ac:dyDescent="0.4">
      <c r="A558" s="103" t="s">
        <v>258</v>
      </c>
      <c r="B558" s="104"/>
    </row>
    <row r="559" spans="1:2" ht="15.5" hidden="1" outlineLevel="1" thickTop="1" thickBot="1" x14ac:dyDescent="0.4">
      <c r="A559" s="101"/>
      <c r="B559" s="102"/>
    </row>
    <row r="560" spans="1:2" ht="19.5" hidden="1" outlineLevel="1" thickTop="1" thickBot="1" x14ac:dyDescent="0.5">
      <c r="A560" s="99" t="s">
        <v>259</v>
      </c>
      <c r="B560" s="100"/>
    </row>
    <row r="561" spans="1:2" ht="15.5" hidden="1" outlineLevel="1" thickTop="1" thickBot="1" x14ac:dyDescent="0.4">
      <c r="A561" s="101"/>
      <c r="B561" s="102"/>
    </row>
    <row r="562" spans="1:2" ht="19.5" hidden="1" outlineLevel="1" thickTop="1" thickBot="1" x14ac:dyDescent="0.5">
      <c r="A562" s="99" t="s">
        <v>260</v>
      </c>
      <c r="B562" s="100"/>
    </row>
    <row r="563" spans="1:2" ht="15.5" hidden="1" outlineLevel="1" thickTop="1" thickBot="1" x14ac:dyDescent="0.4">
      <c r="A563" s="101"/>
      <c r="B563" s="102"/>
    </row>
    <row r="564" spans="1:2" ht="19.5" hidden="1" outlineLevel="1" thickTop="1" thickBot="1" x14ac:dyDescent="0.5">
      <c r="A564" s="99"/>
      <c r="B564" s="100"/>
    </row>
    <row r="565" spans="1:2" ht="15.5" hidden="1" outlineLevel="1" thickTop="1" thickBot="1" x14ac:dyDescent="0.4">
      <c r="A565" s="101"/>
      <c r="B565" s="102"/>
    </row>
    <row r="566" spans="1:2" ht="19.5" hidden="1" outlineLevel="1" thickTop="1" thickBot="1" x14ac:dyDescent="0.5">
      <c r="A566" s="99"/>
      <c r="B566" s="100"/>
    </row>
    <row r="567" spans="1:2" ht="15.5" hidden="1" outlineLevel="1" thickTop="1" thickBot="1" x14ac:dyDescent="0.4">
      <c r="A567" s="101"/>
      <c r="B567" s="102"/>
    </row>
    <row r="568" spans="1:2" hidden="1" outlineLevel="1" x14ac:dyDescent="0.35"/>
    <row r="569" spans="1:2" collapsed="1" x14ac:dyDescent="0.35">
      <c r="A569" s="43" t="s">
        <v>216</v>
      </c>
    </row>
  </sheetData>
  <mergeCells count="336">
    <mergeCell ref="A22:B22"/>
    <mergeCell ref="A23:B23"/>
    <mergeCell ref="A24:B24"/>
    <mergeCell ref="A25:B25"/>
    <mergeCell ref="A26:B26"/>
    <mergeCell ref="A27:B27"/>
    <mergeCell ref="A16:B16"/>
    <mergeCell ref="A17:B17"/>
    <mergeCell ref="A18:B18"/>
    <mergeCell ref="A19:B19"/>
    <mergeCell ref="A20:B20"/>
    <mergeCell ref="A21:B21"/>
    <mergeCell ref="A42:B42"/>
    <mergeCell ref="A43:B43"/>
    <mergeCell ref="A44:B44"/>
    <mergeCell ref="A45:B45"/>
    <mergeCell ref="A46:B46"/>
    <mergeCell ref="A47:B47"/>
    <mergeCell ref="A36:B36"/>
    <mergeCell ref="A37:B37"/>
    <mergeCell ref="A38:B38"/>
    <mergeCell ref="A39:B39"/>
    <mergeCell ref="A40:B40"/>
    <mergeCell ref="A41:B41"/>
    <mergeCell ref="A62:B62"/>
    <mergeCell ref="A63:B63"/>
    <mergeCell ref="A64:B64"/>
    <mergeCell ref="A65:B65"/>
    <mergeCell ref="A66:B66"/>
    <mergeCell ref="A67:B67"/>
    <mergeCell ref="A56:B56"/>
    <mergeCell ref="A57:B57"/>
    <mergeCell ref="A58:B58"/>
    <mergeCell ref="A59:B59"/>
    <mergeCell ref="A60:B60"/>
    <mergeCell ref="A61:B61"/>
    <mergeCell ref="A82:B82"/>
    <mergeCell ref="A83:B83"/>
    <mergeCell ref="A84:B84"/>
    <mergeCell ref="A85:B85"/>
    <mergeCell ref="A86:B86"/>
    <mergeCell ref="A87:B87"/>
    <mergeCell ref="A76:B76"/>
    <mergeCell ref="A77:B77"/>
    <mergeCell ref="A78:B78"/>
    <mergeCell ref="A79:B79"/>
    <mergeCell ref="A80:B80"/>
    <mergeCell ref="A81:B81"/>
    <mergeCell ref="A102:B102"/>
    <mergeCell ref="A103:B103"/>
    <mergeCell ref="A104:B104"/>
    <mergeCell ref="A105:B105"/>
    <mergeCell ref="A106:B106"/>
    <mergeCell ref="A107:B107"/>
    <mergeCell ref="A96:B96"/>
    <mergeCell ref="A97:B97"/>
    <mergeCell ref="A98:B98"/>
    <mergeCell ref="A99:B99"/>
    <mergeCell ref="A100:B100"/>
    <mergeCell ref="A101:B101"/>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62:B162"/>
    <mergeCell ref="A163:B163"/>
    <mergeCell ref="A164:B164"/>
    <mergeCell ref="A165:B165"/>
    <mergeCell ref="A166:B166"/>
    <mergeCell ref="A167:B167"/>
    <mergeCell ref="A156:B156"/>
    <mergeCell ref="A157:B157"/>
    <mergeCell ref="A158:B158"/>
    <mergeCell ref="A159:B159"/>
    <mergeCell ref="A160:B160"/>
    <mergeCell ref="A161:B161"/>
    <mergeCell ref="A182:B182"/>
    <mergeCell ref="A183:B183"/>
    <mergeCell ref="A184:B184"/>
    <mergeCell ref="A185:B185"/>
    <mergeCell ref="A186:B186"/>
    <mergeCell ref="A187:B187"/>
    <mergeCell ref="A176:B176"/>
    <mergeCell ref="A177:B177"/>
    <mergeCell ref="A178:B178"/>
    <mergeCell ref="A179:B179"/>
    <mergeCell ref="A180:B180"/>
    <mergeCell ref="A181:B181"/>
    <mergeCell ref="A202:B202"/>
    <mergeCell ref="A203:B203"/>
    <mergeCell ref="A204:B204"/>
    <mergeCell ref="A205:B205"/>
    <mergeCell ref="A206:B206"/>
    <mergeCell ref="A207:B207"/>
    <mergeCell ref="A196:B196"/>
    <mergeCell ref="A197:B197"/>
    <mergeCell ref="A198:B198"/>
    <mergeCell ref="A199:B199"/>
    <mergeCell ref="A200:B200"/>
    <mergeCell ref="A201:B201"/>
    <mergeCell ref="A222:B222"/>
    <mergeCell ref="A223:B223"/>
    <mergeCell ref="A224:B224"/>
    <mergeCell ref="A225:B225"/>
    <mergeCell ref="A226:B226"/>
    <mergeCell ref="A227:B227"/>
    <mergeCell ref="A216:B216"/>
    <mergeCell ref="A217:B217"/>
    <mergeCell ref="A218:B218"/>
    <mergeCell ref="A219:B219"/>
    <mergeCell ref="A220:B220"/>
    <mergeCell ref="A221:B221"/>
    <mergeCell ref="A242:B242"/>
    <mergeCell ref="A243:B243"/>
    <mergeCell ref="A244:B244"/>
    <mergeCell ref="A245:B245"/>
    <mergeCell ref="A246:B246"/>
    <mergeCell ref="A247:B247"/>
    <mergeCell ref="A236:B236"/>
    <mergeCell ref="A237:B237"/>
    <mergeCell ref="A238:B238"/>
    <mergeCell ref="A239:B239"/>
    <mergeCell ref="A240:B240"/>
    <mergeCell ref="A241:B241"/>
    <mergeCell ref="A262:B262"/>
    <mergeCell ref="A263:B263"/>
    <mergeCell ref="A264:B264"/>
    <mergeCell ref="A265:B265"/>
    <mergeCell ref="A266:B266"/>
    <mergeCell ref="A267:B267"/>
    <mergeCell ref="A256:B256"/>
    <mergeCell ref="A257:B257"/>
    <mergeCell ref="A258:B258"/>
    <mergeCell ref="A259:B259"/>
    <mergeCell ref="A260:B260"/>
    <mergeCell ref="A261:B261"/>
    <mergeCell ref="A282:B282"/>
    <mergeCell ref="A283:B283"/>
    <mergeCell ref="A284:B284"/>
    <mergeCell ref="A285:B285"/>
    <mergeCell ref="A286:B286"/>
    <mergeCell ref="A287:B287"/>
    <mergeCell ref="A276:B276"/>
    <mergeCell ref="A277:B277"/>
    <mergeCell ref="A278:B278"/>
    <mergeCell ref="A279:B279"/>
    <mergeCell ref="A280:B280"/>
    <mergeCell ref="A281:B281"/>
    <mergeCell ref="A302:B302"/>
    <mergeCell ref="A303:B303"/>
    <mergeCell ref="A304:B304"/>
    <mergeCell ref="A305:B305"/>
    <mergeCell ref="A306:B306"/>
    <mergeCell ref="A307:B307"/>
    <mergeCell ref="A296:B296"/>
    <mergeCell ref="A297:B297"/>
    <mergeCell ref="A298:B298"/>
    <mergeCell ref="A299:B299"/>
    <mergeCell ref="A300:B300"/>
    <mergeCell ref="A301:B301"/>
    <mergeCell ref="A322:B322"/>
    <mergeCell ref="A323:B323"/>
    <mergeCell ref="A324:B324"/>
    <mergeCell ref="A325:B325"/>
    <mergeCell ref="A326:B326"/>
    <mergeCell ref="A327:B327"/>
    <mergeCell ref="A316:B316"/>
    <mergeCell ref="A317:B317"/>
    <mergeCell ref="A318:B318"/>
    <mergeCell ref="A319:B319"/>
    <mergeCell ref="A320:B320"/>
    <mergeCell ref="A321:B321"/>
    <mergeCell ref="A342:B342"/>
    <mergeCell ref="A343:B343"/>
    <mergeCell ref="A344:B344"/>
    <mergeCell ref="A345:B345"/>
    <mergeCell ref="A346:B346"/>
    <mergeCell ref="A347:B347"/>
    <mergeCell ref="A336:B336"/>
    <mergeCell ref="A337:B337"/>
    <mergeCell ref="A338:B338"/>
    <mergeCell ref="A339:B339"/>
    <mergeCell ref="A340:B340"/>
    <mergeCell ref="A341:B341"/>
    <mergeCell ref="A362:B362"/>
    <mergeCell ref="A363:B363"/>
    <mergeCell ref="A364:B364"/>
    <mergeCell ref="A365:B365"/>
    <mergeCell ref="A366:B366"/>
    <mergeCell ref="A367:B367"/>
    <mergeCell ref="A356:B356"/>
    <mergeCell ref="A357:B357"/>
    <mergeCell ref="A358:B358"/>
    <mergeCell ref="A359:B359"/>
    <mergeCell ref="A360:B360"/>
    <mergeCell ref="A361:B361"/>
    <mergeCell ref="A382:B382"/>
    <mergeCell ref="A383:B383"/>
    <mergeCell ref="A384:B384"/>
    <mergeCell ref="A385:B385"/>
    <mergeCell ref="A386:B386"/>
    <mergeCell ref="A387:B387"/>
    <mergeCell ref="A376:B376"/>
    <mergeCell ref="A377:B377"/>
    <mergeCell ref="A378:B378"/>
    <mergeCell ref="A379:B379"/>
    <mergeCell ref="A380:B380"/>
    <mergeCell ref="A381:B381"/>
    <mergeCell ref="A402:B402"/>
    <mergeCell ref="A403:B403"/>
    <mergeCell ref="A404:B404"/>
    <mergeCell ref="A405:B405"/>
    <mergeCell ref="A406:B406"/>
    <mergeCell ref="A407:B407"/>
    <mergeCell ref="A396:B396"/>
    <mergeCell ref="A397:B397"/>
    <mergeCell ref="A398:B398"/>
    <mergeCell ref="A399:B399"/>
    <mergeCell ref="A400:B400"/>
    <mergeCell ref="A401:B401"/>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2:B442"/>
    <mergeCell ref="A443:B443"/>
    <mergeCell ref="A444:B444"/>
    <mergeCell ref="A445:B445"/>
    <mergeCell ref="A446:B446"/>
    <mergeCell ref="A447:B447"/>
    <mergeCell ref="A436:B436"/>
    <mergeCell ref="A437:B437"/>
    <mergeCell ref="A438:B438"/>
    <mergeCell ref="A439:B439"/>
    <mergeCell ref="A440:B440"/>
    <mergeCell ref="A441:B441"/>
    <mergeCell ref="A462:B462"/>
    <mergeCell ref="A463:B463"/>
    <mergeCell ref="A464:B464"/>
    <mergeCell ref="A465:B465"/>
    <mergeCell ref="A466:B466"/>
    <mergeCell ref="A467:B467"/>
    <mergeCell ref="A456:B456"/>
    <mergeCell ref="A457:B457"/>
    <mergeCell ref="A458:B458"/>
    <mergeCell ref="A459:B459"/>
    <mergeCell ref="A460:B460"/>
    <mergeCell ref="A461:B461"/>
    <mergeCell ref="A482:B482"/>
    <mergeCell ref="A483:B483"/>
    <mergeCell ref="A484:B484"/>
    <mergeCell ref="A485:B485"/>
    <mergeCell ref="A486:B486"/>
    <mergeCell ref="A487:B487"/>
    <mergeCell ref="A476:B476"/>
    <mergeCell ref="A477:B477"/>
    <mergeCell ref="A478:B478"/>
    <mergeCell ref="A479:B479"/>
    <mergeCell ref="A480:B480"/>
    <mergeCell ref="A481:B481"/>
    <mergeCell ref="A502:B502"/>
    <mergeCell ref="A503:B503"/>
    <mergeCell ref="A504:B504"/>
    <mergeCell ref="A505:B505"/>
    <mergeCell ref="A506:B506"/>
    <mergeCell ref="A507:B507"/>
    <mergeCell ref="A496:B496"/>
    <mergeCell ref="A497:B497"/>
    <mergeCell ref="A498:B498"/>
    <mergeCell ref="A499:B499"/>
    <mergeCell ref="A500:B500"/>
    <mergeCell ref="A501:B501"/>
    <mergeCell ref="A522:B522"/>
    <mergeCell ref="A523:B523"/>
    <mergeCell ref="A524:B524"/>
    <mergeCell ref="A525:B525"/>
    <mergeCell ref="A526:B526"/>
    <mergeCell ref="A527:B527"/>
    <mergeCell ref="A516:B516"/>
    <mergeCell ref="A517:B517"/>
    <mergeCell ref="A518:B518"/>
    <mergeCell ref="A519:B519"/>
    <mergeCell ref="A520:B520"/>
    <mergeCell ref="A521:B521"/>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62:B562"/>
    <mergeCell ref="A563:B563"/>
    <mergeCell ref="A564:B564"/>
    <mergeCell ref="A565:B565"/>
    <mergeCell ref="A566:B566"/>
    <mergeCell ref="A567:B567"/>
    <mergeCell ref="A556:B556"/>
    <mergeCell ref="A557:B557"/>
    <mergeCell ref="A558:B558"/>
    <mergeCell ref="A559:B559"/>
    <mergeCell ref="A560:B560"/>
    <mergeCell ref="A561:B56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84FB8-BC4C-47E8-805A-356FF81D5748}">
  <dimension ref="A1:E1"/>
  <sheetViews>
    <sheetView workbookViewId="0">
      <selection activeCell="A2" sqref="A2"/>
    </sheetView>
  </sheetViews>
  <sheetFormatPr defaultRowHeight="14.5" x14ac:dyDescent="0.35"/>
  <cols>
    <col min="1" max="4" width="17.453125" customWidth="1"/>
    <col min="5" max="5" width="43.6328125" customWidth="1"/>
  </cols>
  <sheetData>
    <row r="1" spans="1:5" s="46" customFormat="1" x14ac:dyDescent="0.35">
      <c r="A1" s="46" t="s">
        <v>1</v>
      </c>
      <c r="B1" s="46" t="s">
        <v>262</v>
      </c>
      <c r="C1" s="46" t="s">
        <v>263</v>
      </c>
      <c r="D1" s="46" t="s">
        <v>264</v>
      </c>
      <c r="E1" s="46" t="s">
        <v>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6070B-B606-428E-9ACD-3BE76FFDB43A}">
  <sheetPr>
    <tabColor rgb="FF00B0F0"/>
  </sheetPr>
  <dimension ref="A1:D3"/>
  <sheetViews>
    <sheetView workbookViewId="0">
      <pane ySplit="1" topLeftCell="A2" activePane="bottomLeft" state="frozen"/>
      <selection activeCell="C17" sqref="C17"/>
      <selection pane="bottomLeft" activeCell="C17" sqref="C17"/>
    </sheetView>
  </sheetViews>
  <sheetFormatPr defaultRowHeight="14.5" x14ac:dyDescent="0.35"/>
  <cols>
    <col min="1" max="1" width="11.08984375" customWidth="1"/>
    <col min="2" max="2" width="47" customWidth="1"/>
    <col min="3" max="3" width="31.1796875" customWidth="1"/>
    <col min="4" max="4" width="46.26953125" customWidth="1"/>
  </cols>
  <sheetData>
    <row r="1" spans="1:4" x14ac:dyDescent="0.35">
      <c r="A1" t="s">
        <v>265</v>
      </c>
      <c r="B1" t="s">
        <v>266</v>
      </c>
      <c r="C1" t="s">
        <v>267</v>
      </c>
      <c r="D1" t="s">
        <v>27</v>
      </c>
    </row>
    <row r="2" spans="1:4" x14ac:dyDescent="0.35">
      <c r="A2" s="2">
        <v>44967</v>
      </c>
      <c r="B2" s="3" t="s">
        <v>268</v>
      </c>
      <c r="C2" t="s">
        <v>269</v>
      </c>
      <c r="D2" t="s">
        <v>270</v>
      </c>
    </row>
    <row r="3" spans="1:4" x14ac:dyDescent="0.35">
      <c r="B3" s="3" t="s">
        <v>271</v>
      </c>
    </row>
  </sheetData>
  <autoFilter ref="A1:D3" xr:uid="{52FAFDE3-1AAD-4CBA-8AED-7238AD245B99}"/>
  <hyperlinks>
    <hyperlink ref="B2" r:id="rId1" xr:uid="{49DF444A-9A02-44AC-AA24-7CB42E144186}"/>
    <hyperlink ref="B3" r:id="rId2" xr:uid="{B045296B-F5A4-4165-9875-30E94225B43C}"/>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116CB-3CA3-4025-9AF7-93F331B55304}">
  <sheetPr>
    <tabColor rgb="FF00B0F0"/>
  </sheetPr>
  <dimension ref="A1:K3"/>
  <sheetViews>
    <sheetView workbookViewId="0">
      <pane ySplit="1" topLeftCell="A2" activePane="bottomLeft" state="frozen"/>
      <selection activeCell="C17" sqref="C17"/>
      <selection pane="bottomLeft" activeCell="C17" sqref="C17"/>
    </sheetView>
  </sheetViews>
  <sheetFormatPr defaultRowHeight="14.5" x14ac:dyDescent="0.35"/>
  <cols>
    <col min="1" max="1" width="29.7265625" customWidth="1"/>
    <col min="3" max="3" width="11.453125" bestFit="1" customWidth="1"/>
    <col min="4" max="4" width="10.6328125" bestFit="1" customWidth="1"/>
    <col min="6" max="6" width="11.1796875" bestFit="1" customWidth="1"/>
    <col min="9" max="9" width="11.26953125" bestFit="1" customWidth="1"/>
    <col min="10" max="10" width="14.453125" bestFit="1" customWidth="1"/>
  </cols>
  <sheetData>
    <row r="1" spans="1:11" x14ac:dyDescent="0.35">
      <c r="A1" t="s">
        <v>272</v>
      </c>
      <c r="B1" t="s">
        <v>273</v>
      </c>
      <c r="C1" t="s">
        <v>274</v>
      </c>
      <c r="D1" t="s">
        <v>275</v>
      </c>
      <c r="E1" t="s">
        <v>276</v>
      </c>
      <c r="F1" t="s">
        <v>277</v>
      </c>
      <c r="G1" t="s">
        <v>190</v>
      </c>
      <c r="H1" t="s">
        <v>278</v>
      </c>
      <c r="I1" t="s">
        <v>279</v>
      </c>
      <c r="J1" t="s">
        <v>280</v>
      </c>
      <c r="K1" t="s">
        <v>27</v>
      </c>
    </row>
    <row r="2" spans="1:11" x14ac:dyDescent="0.35">
      <c r="A2" t="s">
        <v>281</v>
      </c>
      <c r="B2" t="s">
        <v>282</v>
      </c>
      <c r="C2" t="s">
        <v>283</v>
      </c>
      <c r="D2" t="s">
        <v>284</v>
      </c>
      <c r="E2" t="s">
        <v>285</v>
      </c>
      <c r="F2" t="s">
        <v>286</v>
      </c>
      <c r="G2" t="s">
        <v>287</v>
      </c>
      <c r="H2" t="s">
        <v>288</v>
      </c>
      <c r="I2" t="s">
        <v>289</v>
      </c>
      <c r="J2" t="s">
        <v>290</v>
      </c>
    </row>
    <row r="3" spans="1:11" x14ac:dyDescent="0.35">
      <c r="A3" t="s">
        <v>291</v>
      </c>
      <c r="B3" t="s">
        <v>292</v>
      </c>
      <c r="C3" t="s">
        <v>293</v>
      </c>
      <c r="D3" t="s">
        <v>294</v>
      </c>
      <c r="E3" t="s">
        <v>295</v>
      </c>
      <c r="H3" t="s">
        <v>296</v>
      </c>
      <c r="I3" t="s">
        <v>297</v>
      </c>
      <c r="J3" t="s">
        <v>298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5CEA8-B29E-401C-95C4-3FEC0EF689AE}">
  <sheetPr>
    <tabColor rgb="FF00B0F0"/>
  </sheetPr>
  <dimension ref="A1:E2"/>
  <sheetViews>
    <sheetView workbookViewId="0">
      <pane ySplit="1" topLeftCell="A2" activePane="bottomLeft" state="frozen"/>
      <selection activeCell="C17" sqref="C17"/>
      <selection pane="bottomLeft" activeCell="B5" sqref="B5"/>
    </sheetView>
  </sheetViews>
  <sheetFormatPr defaultRowHeight="14.5" x14ac:dyDescent="0.35"/>
  <cols>
    <col min="1" max="1" width="17.6328125" customWidth="1"/>
    <col min="3" max="4" width="52.54296875" customWidth="1"/>
    <col min="5" max="5" width="16.90625" customWidth="1"/>
  </cols>
  <sheetData>
    <row r="1" spans="1:5" x14ac:dyDescent="0.35">
      <c r="A1" t="s">
        <v>299</v>
      </c>
      <c r="B1" t="s">
        <v>300</v>
      </c>
      <c r="C1" t="s">
        <v>301</v>
      </c>
      <c r="D1" t="s">
        <v>27</v>
      </c>
      <c r="E1" t="s">
        <v>302</v>
      </c>
    </row>
    <row r="2" spans="1:5" ht="116" x14ac:dyDescent="0.35">
      <c r="A2" t="s">
        <v>303</v>
      </c>
      <c r="B2">
        <v>154</v>
      </c>
      <c r="C2" s="47" t="s">
        <v>304</v>
      </c>
      <c r="D2" t="s">
        <v>305</v>
      </c>
      <c r="E2" t="s">
        <v>306</v>
      </c>
    </row>
  </sheetData>
  <autoFilter ref="A1:E2" xr:uid="{F74BAF1D-B291-4363-A2EB-16CD252324D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76</vt:i4>
      </vt:variant>
    </vt:vector>
  </HeadingPairs>
  <TitlesOfParts>
    <vt:vector size="95" baseType="lpstr">
      <vt:lpstr>A3Template</vt:lpstr>
      <vt:lpstr>WBS-CapstoneList</vt:lpstr>
      <vt:lpstr>Sheet1</vt:lpstr>
      <vt:lpstr>WBS-CapDiagram</vt:lpstr>
      <vt:lpstr>WBS-List</vt:lpstr>
      <vt:lpstr>WBS-Diagram</vt:lpstr>
      <vt:lpstr>TaskGanttExample</vt:lpstr>
      <vt:lpstr>TaskGanttBlank</vt:lpstr>
      <vt:lpstr>TasksSummary</vt:lpstr>
      <vt:lpstr>Settings</vt:lpstr>
      <vt:lpstr>ProjectPlan</vt:lpstr>
      <vt:lpstr>HoursLog</vt:lpstr>
      <vt:lpstr>HoursTotals</vt:lpstr>
      <vt:lpstr>ProgressReports</vt:lpstr>
      <vt:lpstr>MeetingAgendas</vt:lpstr>
      <vt:lpstr>People</vt:lpstr>
      <vt:lpstr>Searches</vt:lpstr>
      <vt:lpstr>Literature</vt:lpstr>
      <vt:lpstr>WritingNotes</vt:lpstr>
      <vt:lpstr>TaskGanttBlank!AEndDate</vt:lpstr>
      <vt:lpstr>TaskGanttExample!AEndDate</vt:lpstr>
      <vt:lpstr>TaskGanttBlank!Assigneedd</vt:lpstr>
      <vt:lpstr>'WBS-CapstoneList'!Assigneedd</vt:lpstr>
      <vt:lpstr>Assigneedd</vt:lpstr>
      <vt:lpstr>TaskGanttBlank!AStartDate</vt:lpstr>
      <vt:lpstr>TaskGanttExample!AStartDate</vt:lpstr>
      <vt:lpstr>'WBS-CapstoneList'!CombinedDeliverables</vt:lpstr>
      <vt:lpstr>'WBS-List'!CombinedDeliverables</vt:lpstr>
      <vt:lpstr>TaskGanttBlank!date</vt:lpstr>
      <vt:lpstr>TaskGanttExample!date</vt:lpstr>
      <vt:lpstr>TaskGanttBlank!DIDcol</vt:lpstr>
      <vt:lpstr>'WBS-CapstoneList'!DIDcol</vt:lpstr>
      <vt:lpstr>DIDcol</vt:lpstr>
      <vt:lpstr>TaskGanttBlank!DIDdd</vt:lpstr>
      <vt:lpstr>'WBS-CapstoneList'!DIDdd</vt:lpstr>
      <vt:lpstr>DIDdd</vt:lpstr>
      <vt:lpstr>TaskGanttBlank!DIDrow</vt:lpstr>
      <vt:lpstr>TaskGanttExample!DIDrow</vt:lpstr>
      <vt:lpstr>TaskGanttBlank!DLagdd</vt:lpstr>
      <vt:lpstr>'WBS-CapstoneList'!DLagdd</vt:lpstr>
      <vt:lpstr>DLagdd</vt:lpstr>
      <vt:lpstr>TaskGanttBlank!DLagrow</vt:lpstr>
      <vt:lpstr>TaskGanttExample!DLagrow</vt:lpstr>
      <vt:lpstr>TaskGanttBlank!DTypeCol</vt:lpstr>
      <vt:lpstr>'WBS-CapstoneList'!DTypeCol</vt:lpstr>
      <vt:lpstr>DTypeCol</vt:lpstr>
      <vt:lpstr>TaskGanttBlank!DTypeRow</vt:lpstr>
      <vt:lpstr>TaskGanttExample!DTypeRow</vt:lpstr>
      <vt:lpstr>TaskGanttBlank!DueDate</vt:lpstr>
      <vt:lpstr>TaskGanttExample!DueDate</vt:lpstr>
      <vt:lpstr>TaskGanttBlank!Holidaysdd</vt:lpstr>
      <vt:lpstr>'WBS-CapstoneList'!Holidaysdd</vt:lpstr>
      <vt:lpstr>Holidaysdd</vt:lpstr>
      <vt:lpstr>TaskGanttBlank!IDcol</vt:lpstr>
      <vt:lpstr>'WBS-CapstoneList'!IDcol</vt:lpstr>
      <vt:lpstr>IDcol</vt:lpstr>
      <vt:lpstr>TaskGanttBlank!IDdd</vt:lpstr>
      <vt:lpstr>'WBS-CapstoneList'!IDdd</vt:lpstr>
      <vt:lpstr>IDdd</vt:lpstr>
      <vt:lpstr>TaskGanttBlank!IDrow</vt:lpstr>
      <vt:lpstr>TaskGanttExample!IDrow</vt:lpstr>
      <vt:lpstr>TaskGanttBlank!IndEndDate</vt:lpstr>
      <vt:lpstr>TaskGanttExample!IndEndDate</vt:lpstr>
      <vt:lpstr>TaskGanttBlank!IndStartDate</vt:lpstr>
      <vt:lpstr>TaskGanttExample!IndStartDate</vt:lpstr>
      <vt:lpstr>TaskGanttBlank!NextIddd</vt:lpstr>
      <vt:lpstr>'WBS-CapstoneList'!NextIddd</vt:lpstr>
      <vt:lpstr>NextIddd</vt:lpstr>
      <vt:lpstr>TaskGanttBlank!PEndcol</vt:lpstr>
      <vt:lpstr>'WBS-CapstoneList'!PEndcol</vt:lpstr>
      <vt:lpstr>PEndcol</vt:lpstr>
      <vt:lpstr>TaskGanttBlank!PEndrow</vt:lpstr>
      <vt:lpstr>TaskGanttExample!PEndrow</vt:lpstr>
      <vt:lpstr>TaskGanttBlank!PercentCol</vt:lpstr>
      <vt:lpstr>TaskGanttExample!PercentCol</vt:lpstr>
      <vt:lpstr>TaskGanttBlank!PercentRow</vt:lpstr>
      <vt:lpstr>TaskGanttExample!PercentRow</vt:lpstr>
      <vt:lpstr>TaskGanttBlank!PlannedEnd</vt:lpstr>
      <vt:lpstr>TaskGanttExample!PlannedEnd</vt:lpstr>
      <vt:lpstr>TaskGanttBlank!PlanWorkdaysdd</vt:lpstr>
      <vt:lpstr>'WBS-CapstoneList'!PlanWorkdaysdd</vt:lpstr>
      <vt:lpstr>PlanWorkdaysdd</vt:lpstr>
      <vt:lpstr>TaskGanttBlank!PStartcol</vt:lpstr>
      <vt:lpstr>'WBS-CapstoneList'!PStartcol</vt:lpstr>
      <vt:lpstr>PStartcol</vt:lpstr>
      <vt:lpstr>TaskGanttBlank!PStartrow</vt:lpstr>
      <vt:lpstr>TaskGanttExample!PStartrow</vt:lpstr>
      <vt:lpstr>TaskGanttBlank!Statusdd</vt:lpstr>
      <vt:lpstr>'WBS-CapstoneList'!Statusdd</vt:lpstr>
      <vt:lpstr>Statusdd</vt:lpstr>
      <vt:lpstr>TaskGanttBlank!StatusRow</vt:lpstr>
      <vt:lpstr>TaskGanttExample!StatusRow</vt:lpstr>
      <vt:lpstr>TaskGanttBlank!TaskGroupdd</vt:lpstr>
      <vt:lpstr>'WBS-CapstoneList'!TaskGroupdd</vt:lpstr>
      <vt:lpstr>TaskGroupdd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Macintosh</dc:creator>
  <cp:lastModifiedBy>Christopher Macintosh</cp:lastModifiedBy>
  <dcterms:created xsi:type="dcterms:W3CDTF">2023-03-13T22:50:52Z</dcterms:created>
  <dcterms:modified xsi:type="dcterms:W3CDTF">2023-04-13T22:31:34Z</dcterms:modified>
</cp:coreProperties>
</file>