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bin\OneDrive\Desktop\Python Code\Plant_Eval\"/>
    </mc:Choice>
  </mc:AlternateContent>
  <xr:revisionPtr revIDLastSave="0" documentId="13_ncr:1_{5273E3F3-5195-4124-AC5E-31E9B7F2EB12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Lumax Quote" sheetId="12" state="hidden" r:id="rId1"/>
    <sheet name="Quote" sheetId="21" r:id="rId2"/>
    <sheet name="Lookups" sheetId="3" state="hidden" r:id="rId3"/>
    <sheet name="Inverter Layouts" sheetId="6" state="hidden" r:id="rId4"/>
    <sheet name="AC Cable Size Data" sheetId="9" state="hidden" r:id="rId5"/>
  </sheets>
  <definedNames>
    <definedName name="DB_with_switch_over" localSheetId="1">products</definedName>
    <definedName name="DB_with_switch_over">products</definedName>
    <definedName name="Last_Row">IF(Values_Entered,Header_Row+Number_of_Payments,Header_Row)</definedName>
    <definedName name="Nr_Inverters">#REF!</definedName>
    <definedName name="Number_of_Payments" localSheetId="1">MATCH(0.01,End_Bal,-1)+1</definedName>
    <definedName name="Number_of_Payments">MATCH(0.01,End_Bal,-1)+1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_xlnm.Print_Area" localSheetId="2">Lookups!$A$1:$H$13</definedName>
    <definedName name="_xlnm.Print_Area" localSheetId="1">Quote!$A$1:$I$53</definedName>
    <definedName name="Print_Area_Reset">OFFSET(Full_Print,0,0,Last_Row)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1" l="1"/>
  <c r="H8" i="21" s="1"/>
  <c r="F39" i="21" l="1"/>
  <c r="R13" i="12" l="1"/>
  <c r="S13" i="12" s="1"/>
  <c r="R7" i="12"/>
  <c r="S7" i="12" s="1"/>
  <c r="R8" i="12"/>
  <c r="S8" i="12" s="1"/>
  <c r="R9" i="12"/>
  <c r="S9" i="12"/>
  <c r="R11" i="12"/>
  <c r="S11" i="12"/>
  <c r="R12" i="12"/>
  <c r="S12" i="12"/>
  <c r="R14" i="12"/>
  <c r="S14" i="12"/>
  <c r="R15" i="12"/>
  <c r="S15" i="12" s="1"/>
  <c r="R6" i="12"/>
  <c r="R16" i="12" s="1"/>
  <c r="AG5" i="3"/>
  <c r="AG4" i="3"/>
  <c r="R17" i="12"/>
  <c r="R18" i="12" l="1"/>
  <c r="S6" i="12"/>
  <c r="F38" i="21" l="1"/>
  <c r="F37" i="21" l="1"/>
  <c r="H40" i="21" l="1"/>
  <c r="H41" i="21" l="1"/>
  <c r="H42" i="21" s="1"/>
</calcChain>
</file>

<file path=xl/sharedStrings.xml><?xml version="1.0" encoding="utf-8"?>
<sst xmlns="http://schemas.openxmlformats.org/spreadsheetml/2006/main" count="265" uniqueCount="218">
  <si>
    <t>Description</t>
  </si>
  <si>
    <t>Qty</t>
  </si>
  <si>
    <t>hr</t>
  </si>
  <si>
    <t>R</t>
  </si>
  <si>
    <t>km</t>
  </si>
  <si>
    <t>ea</t>
  </si>
  <si>
    <t>lot</t>
  </si>
  <si>
    <t>mth</t>
  </si>
  <si>
    <t>Lookups</t>
  </si>
  <si>
    <t>Currency</t>
  </si>
  <si>
    <t>First Response Letter</t>
  </si>
  <si>
    <t>ROE %</t>
  </si>
  <si>
    <t>Data Source</t>
  </si>
  <si>
    <t>Signatures</t>
  </si>
  <si>
    <t>Position</t>
  </si>
  <si>
    <t>Financial Calculator</t>
  </si>
  <si>
    <t>First Estimate</t>
  </si>
  <si>
    <t>Price Calc Vendors</t>
  </si>
  <si>
    <t>Design Criteria</t>
  </si>
  <si>
    <t>Bat Sizing Calc</t>
  </si>
  <si>
    <t xml:space="preserve">On </t>
  </si>
  <si>
    <t>Days</t>
  </si>
  <si>
    <t>√</t>
  </si>
  <si>
    <t>Euro</t>
  </si>
  <si>
    <t>Utility Bills</t>
  </si>
  <si>
    <t>Off</t>
  </si>
  <si>
    <t>No</t>
  </si>
  <si>
    <t>50kW</t>
  </si>
  <si>
    <t>Select</t>
  </si>
  <si>
    <t xml:space="preserve">Weeks </t>
  </si>
  <si>
    <t>x</t>
  </si>
  <si>
    <t>$</t>
  </si>
  <si>
    <t>USD</t>
  </si>
  <si>
    <t>Site Survey</t>
  </si>
  <si>
    <t>On</t>
  </si>
  <si>
    <t>Yes</t>
  </si>
  <si>
    <t>100kW</t>
  </si>
  <si>
    <t>1 Year</t>
  </si>
  <si>
    <t>m</t>
  </si>
  <si>
    <t>Months</t>
  </si>
  <si>
    <t>€</t>
  </si>
  <si>
    <t>Calculation</t>
  </si>
  <si>
    <t>150kW</t>
  </si>
  <si>
    <t>Helioscope</t>
  </si>
  <si>
    <t>2 Years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</si>
  <si>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</si>
  <si>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Residence</t>
  </si>
  <si>
    <t>Recording</t>
  </si>
  <si>
    <t>Power Recording</t>
  </si>
  <si>
    <t>3 Years</t>
  </si>
  <si>
    <t>kg</t>
  </si>
  <si>
    <t>Factory</t>
  </si>
  <si>
    <t>Selection</t>
  </si>
  <si>
    <t>Load Study</t>
  </si>
  <si>
    <t>4 Years</t>
  </si>
  <si>
    <t>ton</t>
  </si>
  <si>
    <t>Commercial Property</t>
  </si>
  <si>
    <t>Assumption</t>
  </si>
  <si>
    <t>5 Years</t>
  </si>
  <si>
    <t>Installation</t>
  </si>
  <si>
    <t>6 Years</t>
  </si>
  <si>
    <t>day</t>
  </si>
  <si>
    <t>7 Years</t>
  </si>
  <si>
    <t>wk</t>
  </si>
  <si>
    <t>School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</si>
  <si>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</si>
  <si>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</si>
  <si>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</si>
  <si>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</si>
  <si>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</si>
  <si>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</si>
  <si>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</si>
  <si>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</si>
  <si>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</si>
  <si>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</si>
  <si>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</si>
  <si>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</si>
  <si>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</si>
  <si>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TERMS AND CONDITIONS</t>
  </si>
  <si>
    <t>1. Guarantee does not include tampering or Act of God</t>
  </si>
  <si>
    <t>2. All equipment is guaranteed by manufacturer according to specified period</t>
  </si>
  <si>
    <t>the original quotation. All hidden defects will be charged additionally</t>
  </si>
  <si>
    <t xml:space="preserve">5. C.O.C will only be done on installation work </t>
  </si>
  <si>
    <t>6. All other electrical work will be charged extra</t>
  </si>
  <si>
    <t>x ___________________________________________</t>
  </si>
  <si>
    <t>Print Name:</t>
  </si>
  <si>
    <t>ROE</t>
  </si>
  <si>
    <t>US$</t>
  </si>
  <si>
    <t>ZAR</t>
  </si>
  <si>
    <t>EUR</t>
  </si>
  <si>
    <t>AC Isolator</t>
  </si>
  <si>
    <t>Inv</t>
  </si>
  <si>
    <t>Imp</t>
  </si>
  <si>
    <t>Air</t>
  </si>
  <si>
    <t>mm2</t>
  </si>
  <si>
    <t>Current Rating</t>
  </si>
  <si>
    <t>Volt Drop</t>
  </si>
  <si>
    <t>Size</t>
  </si>
  <si>
    <t>1 sec Short</t>
  </si>
  <si>
    <t>D1</t>
  </si>
  <si>
    <t>d</t>
  </si>
  <si>
    <t>D2</t>
  </si>
  <si>
    <t>Mass</t>
  </si>
  <si>
    <t xml:space="preserve">Ground </t>
  </si>
  <si>
    <t xml:space="preserve">Duct </t>
  </si>
  <si>
    <t>3c</t>
  </si>
  <si>
    <t>4c</t>
  </si>
  <si>
    <t>(A)</t>
  </si>
  <si>
    <t>(Ohm/km)</t>
  </si>
  <si>
    <t>(mV/A/m)</t>
  </si>
  <si>
    <t>(kA)</t>
  </si>
  <si>
    <t>(mm)</t>
  </si>
  <si>
    <t>(kg/km)</t>
  </si>
  <si>
    <t>O-Line</t>
  </si>
  <si>
    <t>DC Trunking with Lid - 76 x 76</t>
  </si>
  <si>
    <t>AC Cable Ladder 300 mm</t>
  </si>
  <si>
    <t>DC Splitter Box</t>
  </si>
  <si>
    <t>Inverter Layout</t>
  </si>
  <si>
    <t>7. No handling fee will be charged  on free issued equiptment  however The Client will be responsible for insurance and logistics</t>
  </si>
  <si>
    <t>Cabstr</t>
  </si>
  <si>
    <t>LM-FEC-130</t>
  </si>
  <si>
    <t>Frameless</t>
  </si>
  <si>
    <t>end</t>
  </si>
  <si>
    <t>clamp</t>
  </si>
  <si>
    <t>130mm</t>
  </si>
  <si>
    <t>AL6005T5+</t>
  </si>
  <si>
    <t>EPDM+Fasteners</t>
  </si>
  <si>
    <t>LM-FIC-130</t>
  </si>
  <si>
    <t>inter</t>
  </si>
  <si>
    <t>clamp130mm</t>
  </si>
  <si>
    <t>AL6005T5+EPDM+Fasteners</t>
  </si>
  <si>
    <t>LM-R42-4150</t>
  </si>
  <si>
    <t>Rail</t>
  </si>
  <si>
    <t>(top+bottom</t>
  </si>
  <si>
    <t>fix)</t>
  </si>
  <si>
    <t>42x4150mm</t>
  </si>
  <si>
    <t>AL6063</t>
  </si>
  <si>
    <t>T6</t>
  </si>
  <si>
    <t>Mill</t>
  </si>
  <si>
    <t>LM-TBR-VF</t>
  </si>
  <si>
    <t>Low</t>
  </si>
  <si>
    <t>trapezoidal</t>
  </si>
  <si>
    <t>sheet</t>
  </si>
  <si>
    <t>bracket</t>
  </si>
  <si>
    <t>with</t>
  </si>
  <si>
    <t>EPDM</t>
  </si>
  <si>
    <t>side</t>
  </si>
  <si>
    <t>fix</t>
  </si>
  <si>
    <t>slotted</t>
  </si>
  <si>
    <t>flat</t>
  </si>
  <si>
    <t>top</t>
  </si>
  <si>
    <t>AL6005</t>
  </si>
  <si>
    <t>T5</t>
  </si>
  <si>
    <t>FS-S-22x6-C4</t>
  </si>
  <si>
    <t>Stitching</t>
  </si>
  <si>
    <t>screw</t>
  </si>
  <si>
    <t>22mmx6.3mm</t>
  </si>
  <si>
    <t>Class</t>
  </si>
  <si>
    <t>FS-HB-M8x20</t>
  </si>
  <si>
    <t>Hex</t>
  </si>
  <si>
    <t>Bolt</t>
  </si>
  <si>
    <t>M8x20mm</t>
  </si>
  <si>
    <t>SUS304</t>
  </si>
  <si>
    <t>FS-FW-M8</t>
  </si>
  <si>
    <t>Flat</t>
  </si>
  <si>
    <t>washer</t>
  </si>
  <si>
    <t>M8x16x1.5</t>
  </si>
  <si>
    <t>FS-SW-M8</t>
  </si>
  <si>
    <t>Spring</t>
  </si>
  <si>
    <t>Washer</t>
  </si>
  <si>
    <t>M8</t>
  </si>
  <si>
    <t>LM-RNW</t>
  </si>
  <si>
    <t>Aluminium</t>
  </si>
  <si>
    <t>Nut</t>
  </si>
  <si>
    <t>Winged</t>
  </si>
  <si>
    <t>Date:</t>
  </si>
  <si>
    <t>Invoice #:</t>
  </si>
  <si>
    <t>Expiration Date:</t>
  </si>
  <si>
    <t>Item #</t>
  </si>
  <si>
    <t>Unit Price</t>
  </si>
  <si>
    <t>Line Total</t>
  </si>
  <si>
    <t>Subtotal</t>
  </si>
  <si>
    <t>Sales Tax</t>
  </si>
  <si>
    <t>Total</t>
  </si>
  <si>
    <t>Cable Racking and trunking</t>
  </si>
  <si>
    <t>DC Protection Boxes</t>
  </si>
  <si>
    <t>Operation &amp; Maintanance</t>
  </si>
  <si>
    <t xml:space="preserve">Site Establishment </t>
  </si>
  <si>
    <t>Scaffold , Access and Rigging</t>
  </si>
  <si>
    <t>PV System Installation &amp; Commissioning</t>
  </si>
  <si>
    <t xml:space="preserve">Earth Cable and Consumables </t>
  </si>
  <si>
    <t>AC Cabling, Isolation and Switchgear at tie in point</t>
  </si>
  <si>
    <t>DC Cabling</t>
  </si>
  <si>
    <t>P.O Number:</t>
  </si>
  <si>
    <t>-</t>
  </si>
  <si>
    <t>VAT No:</t>
  </si>
  <si>
    <t>Comp Reg:</t>
  </si>
  <si>
    <t>Containerised Substation</t>
  </si>
  <si>
    <t>Sunspec Pty Ltd</t>
  </si>
  <si>
    <t>Company ID : 2019/532408/07</t>
  </si>
  <si>
    <t>VAT #4360305389</t>
  </si>
  <si>
    <t>3. The Products will remain the property of Sunspec until fully paid</t>
  </si>
  <si>
    <t xml:space="preserve">4.Sunspec will not be liable for additional work that is not part of </t>
  </si>
  <si>
    <t>SUNSPEC (PTY) LTD</t>
  </si>
  <si>
    <t>FNB BUSINESS ACCOUNT</t>
  </si>
  <si>
    <t>BRANCH CODE 210835</t>
  </si>
  <si>
    <t>Quotation</t>
  </si>
  <si>
    <t>97 Sovereign Drive, Unit 4</t>
  </si>
  <si>
    <t>Route 21 Corporate Park</t>
  </si>
  <si>
    <t>Irene, 0157</t>
  </si>
  <si>
    <t>HSE Requirements</t>
  </si>
  <si>
    <t>Engineering, Detailed Design and PR Sign Off</t>
  </si>
  <si>
    <t>Huawei Ecombi Generator Integration</t>
  </si>
  <si>
    <t>PV Panel Arrangement &amp; Structure</t>
  </si>
  <si>
    <t>Logistics &amp; Accommodation</t>
  </si>
  <si>
    <t>Longi 550w PV Panels</t>
  </si>
  <si>
    <t>Battery Inverter and Grid tied inverter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</si>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</sst>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_-[$R-1C09]* #,##0.00_-;\-[$R-1C09]* #,##0.00_-;_-[$R-1C09]* &quot;-&quot;??_-;_-@_-"/>
    <numFmt numFmtId="168" formatCode="[$-409]mmmm\ d\,\ yyyy;@"/>
    <numFmt numFmtId="169" formatCode="m/d/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rebuchet MS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38"/>
      <color theme="1"/>
      <name val="Calibri Light"/>
      <family val="2"/>
      <scheme val="major"/>
    </font>
    <font>
      <sz val="24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7"/>
      <color theme="1"/>
      <name val="Calibri Light"/>
      <family val="2"/>
      <scheme val="major"/>
    </font>
    <font>
      <sz val="10"/>
      <name val="Calibri Light"/>
      <family val="2"/>
    </font>
    <font>
      <b/>
      <sz val="8"/>
      <color theme="1"/>
      <name val="Calibri Light"/>
      <family val="2"/>
    </font>
    <font>
      <sz val="8"/>
      <color rgb="FFBDC1C6"/>
      <name val="Arial"/>
      <family val="2"/>
    </font>
    <font>
      <sz val="8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ck">
        <color rgb="FFFFC000"/>
      </top>
      <bottom style="thin">
        <color theme="0" tint="-0.34998626667073579"/>
      </bottom>
      <diagonal/>
    </border>
    <border>
      <left/>
      <right/>
      <top style="thick">
        <color rgb="FFFFC000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FFC000"/>
      </top>
      <bottom style="thick">
        <color rgb="FFFFC000"/>
      </bottom>
      <diagonal/>
    </border>
  </borders>
  <cellStyleXfs count="6">
    <xf numFmtId="0" fontId="0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163">
    <xf numFmtId="0" fontId="0" fillId="0" borderId="0" xfId="0"/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3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9" fontId="0" fillId="0" borderId="0" xfId="0" applyNumberFormat="1" applyAlignment="1">
      <alignment horizontal="right" wrapText="1"/>
    </xf>
    <xf numFmtId="0" fontId="8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0" fontId="0" fillId="0" borderId="0" xfId="0" applyAlignment="1" applyProtection="1">
      <alignment horizontal="right"/>
      <protection locked="0"/>
    </xf>
    <xf numFmtId="4" fontId="0" fillId="0" borderId="0" xfId="0" applyNumberFormat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4" xfId="0" applyFill="1" applyBorder="1"/>
    <xf numFmtId="0" fontId="0" fillId="5" borderId="15" xfId="0" applyFill="1" applyBorder="1"/>
    <xf numFmtId="0" fontId="0" fillId="5" borderId="2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5" borderId="20" xfId="0" applyFill="1" applyBorder="1"/>
    <xf numFmtId="0" fontId="0" fillId="5" borderId="35" xfId="0" applyFill="1" applyBorder="1"/>
    <xf numFmtId="0" fontId="0" fillId="2" borderId="20" xfId="0" applyFill="1" applyBorder="1"/>
    <xf numFmtId="0" fontId="0" fillId="2" borderId="0" xfId="0" applyFill="1"/>
    <xf numFmtId="0" fontId="0" fillId="2" borderId="21" xfId="0" applyFill="1" applyBorder="1"/>
    <xf numFmtId="0" fontId="0" fillId="2" borderId="19" xfId="0" applyFill="1" applyBorder="1"/>
    <xf numFmtId="0" fontId="0" fillId="2" borderId="15" xfId="0" applyFill="1" applyBorder="1"/>
    <xf numFmtId="0" fontId="0" fillId="5" borderId="16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2" borderId="3" xfId="0" applyFill="1" applyBorder="1"/>
    <xf numFmtId="0" fontId="0" fillId="0" borderId="39" xfId="0" applyBorder="1"/>
    <xf numFmtId="0" fontId="0" fillId="0" borderId="40" xfId="0" applyBorder="1"/>
    <xf numFmtId="167" fontId="0" fillId="0" borderId="0" xfId="0" applyNumberFormat="1"/>
    <xf numFmtId="1" fontId="0" fillId="0" borderId="0" xfId="0" applyNumberFormat="1"/>
    <xf numFmtId="0" fontId="0" fillId="2" borderId="10" xfId="0" applyFill="1" applyBorder="1"/>
    <xf numFmtId="0" fontId="0" fillId="2" borderId="22" xfId="0" applyFill="1" applyBorder="1"/>
    <xf numFmtId="0" fontId="0" fillId="0" borderId="0" xfId="0" applyAlignment="1">
      <alignment vertical="center"/>
    </xf>
    <xf numFmtId="0" fontId="17" fillId="3" borderId="0" xfId="5" applyFont="1" applyFill="1"/>
    <xf numFmtId="0" fontId="18" fillId="3" borderId="0" xfId="5" applyFont="1" applyFill="1"/>
    <xf numFmtId="0" fontId="14" fillId="3" borderId="0" xfId="5" applyFont="1" applyFill="1"/>
    <xf numFmtId="0" fontId="19" fillId="3" borderId="0" xfId="5" applyFont="1" applyFill="1" applyAlignment="1">
      <alignment horizontal="left"/>
    </xf>
    <xf numFmtId="0" fontId="19" fillId="3" borderId="0" xfId="5" applyFont="1" applyFill="1"/>
    <xf numFmtId="0" fontId="17" fillId="3" borderId="0" xfId="5" applyFont="1" applyFill="1" applyAlignment="1">
      <alignment horizontal="left"/>
    </xf>
    <xf numFmtId="0" fontId="16" fillId="3" borderId="0" xfId="5" applyFont="1" applyFill="1" applyAlignment="1">
      <alignment horizontal="left"/>
    </xf>
    <xf numFmtId="168" fontId="17" fillId="3" borderId="0" xfId="5" applyNumberFormat="1" applyFont="1" applyFill="1" applyAlignment="1">
      <alignment horizontal="left"/>
    </xf>
    <xf numFmtId="0" fontId="20" fillId="3" borderId="0" xfId="5" applyFont="1" applyFill="1" applyAlignment="1">
      <alignment vertical="top"/>
    </xf>
    <xf numFmtId="0" fontId="21" fillId="3" borderId="0" xfId="5" applyFont="1" applyFill="1" applyAlignment="1">
      <alignment vertical="center"/>
    </xf>
    <xf numFmtId="0" fontId="16" fillId="3" borderId="0" xfId="5" applyFont="1" applyFill="1" applyAlignment="1">
      <alignment horizontal="center"/>
    </xf>
    <xf numFmtId="0" fontId="16" fillId="3" borderId="0" xfId="5" applyFont="1" applyFill="1" applyAlignment="1">
      <alignment horizontal="center" wrapText="1"/>
    </xf>
    <xf numFmtId="0" fontId="13" fillId="3" borderId="0" xfId="5" applyFont="1" applyFill="1"/>
    <xf numFmtId="44" fontId="16" fillId="0" borderId="47" xfId="5" applyNumberFormat="1" applyFont="1" applyBorder="1" applyAlignment="1">
      <alignment horizontal="right"/>
    </xf>
    <xf numFmtId="0" fontId="16" fillId="0" borderId="47" xfId="5" applyFont="1" applyBorder="1" applyAlignment="1">
      <alignment horizontal="center"/>
    </xf>
    <xf numFmtId="44" fontId="16" fillId="11" borderId="47" xfId="5" applyNumberFormat="1" applyFont="1" applyFill="1" applyBorder="1" applyAlignment="1">
      <alignment horizontal="right"/>
    </xf>
    <xf numFmtId="44" fontId="16" fillId="0" borderId="44" xfId="5" applyNumberFormat="1" applyFont="1" applyBorder="1" applyAlignment="1">
      <alignment horizontal="right"/>
    </xf>
    <xf numFmtId="2" fontId="16" fillId="3" borderId="0" xfId="5" applyNumberFormat="1" applyFont="1" applyFill="1" applyAlignment="1">
      <alignment horizontal="left"/>
    </xf>
    <xf numFmtId="44" fontId="22" fillId="0" borderId="44" xfId="5" applyNumberFormat="1" applyFont="1" applyBorder="1" applyAlignment="1">
      <alignment horizontal="right"/>
    </xf>
    <xf numFmtId="0" fontId="16" fillId="0" borderId="48" xfId="5" applyFont="1" applyBorder="1" applyAlignment="1">
      <alignment horizontal="center"/>
    </xf>
    <xf numFmtId="0" fontId="16" fillId="0" borderId="44" xfId="5" applyFont="1" applyBorder="1" applyAlignment="1">
      <alignment horizontal="center"/>
    </xf>
    <xf numFmtId="0" fontId="22" fillId="3" borderId="0" xfId="5" applyFont="1" applyFill="1" applyAlignment="1">
      <alignment horizontal="right"/>
    </xf>
    <xf numFmtId="169" fontId="17" fillId="3" borderId="53" xfId="5" applyNumberFormat="1" applyFont="1" applyFill="1" applyBorder="1" applyAlignment="1">
      <alignment horizontal="center"/>
    </xf>
    <xf numFmtId="0" fontId="17" fillId="3" borderId="53" xfId="5" applyFont="1" applyFill="1" applyBorder="1" applyAlignment="1">
      <alignment horizontal="center"/>
    </xf>
    <xf numFmtId="44" fontId="0" fillId="0" borderId="0" xfId="0" applyNumberFormat="1"/>
    <xf numFmtId="0" fontId="16" fillId="0" borderId="45" xfId="5" applyFont="1" applyBorder="1" applyAlignment="1">
      <alignment horizontal="left"/>
    </xf>
    <xf numFmtId="0" fontId="16" fillId="0" borderId="52" xfId="5" applyFont="1" applyBorder="1" applyAlignment="1">
      <alignment horizontal="left"/>
    </xf>
    <xf numFmtId="0" fontId="16" fillId="0" borderId="46" xfId="5" applyFont="1" applyBorder="1" applyAlignment="1">
      <alignment horizontal="left"/>
    </xf>
    <xf numFmtId="0" fontId="13" fillId="3" borderId="0" xfId="5" applyFont="1" applyFill="1" applyAlignment="1">
      <alignment horizontal="left"/>
    </xf>
    <xf numFmtId="0" fontId="15" fillId="3" borderId="0" xfId="5" applyFont="1" applyFill="1" applyAlignment="1">
      <alignment horizontal="right"/>
    </xf>
    <xf numFmtId="0" fontId="23" fillId="3" borderId="0" xfId="5" applyFont="1" applyFill="1" applyAlignment="1">
      <alignment vertical="top" wrapText="1"/>
    </xf>
    <xf numFmtId="0" fontId="22" fillId="3" borderId="0" xfId="5" applyFont="1" applyFill="1" applyAlignment="1">
      <alignment horizontal="center"/>
    </xf>
    <xf numFmtId="0" fontId="22" fillId="3" borderId="0" xfId="5" applyFont="1" applyFill="1" applyAlignment="1">
      <alignment horizontal="left"/>
    </xf>
    <xf numFmtId="0" fontId="22" fillId="3" borderId="0" xfId="5" applyFont="1" applyFill="1"/>
    <xf numFmtId="0" fontId="17" fillId="3" borderId="0" xfId="5" applyFont="1" applyFill="1" applyAlignment="1">
      <alignment vertical="center"/>
    </xf>
    <xf numFmtId="0" fontId="22" fillId="3" borderId="0" xfId="5" applyFont="1" applyFill="1" applyAlignment="1">
      <alignment horizontal="left" vertical="center"/>
    </xf>
    <xf numFmtId="0" fontId="22" fillId="3" borderId="0" xfId="5" applyFont="1" applyFill="1" applyAlignment="1">
      <alignment horizontal="right" vertical="center"/>
    </xf>
    <xf numFmtId="0" fontId="25" fillId="3" borderId="0" xfId="5" applyFont="1" applyFill="1" applyAlignment="1">
      <alignment horizontal="left"/>
    </xf>
    <xf numFmtId="0" fontId="26" fillId="0" borderId="0" xfId="0" applyFont="1"/>
    <xf numFmtId="165" fontId="0" fillId="0" borderId="0" xfId="0" applyNumberFormat="1"/>
    <xf numFmtId="0" fontId="29" fillId="3" borderId="0" xfId="5" applyFont="1" applyFill="1" applyAlignment="1">
      <alignment horizontal="left"/>
    </xf>
    <xf numFmtId="0" fontId="16" fillId="0" borderId="45" xfId="5" applyFont="1" applyBorder="1" applyAlignment="1">
      <alignment horizontal="left"/>
    </xf>
    <xf numFmtId="0" fontId="16" fillId="0" borderId="52" xfId="5" applyFont="1" applyBorder="1" applyAlignment="1">
      <alignment horizontal="left"/>
    </xf>
    <xf numFmtId="0" fontId="16" fillId="0" borderId="46" xfId="5" applyFont="1" applyBorder="1" applyAlignment="1">
      <alignment horizontal="left"/>
    </xf>
    <xf numFmtId="0" fontId="17" fillId="3" borderId="53" xfId="5" applyFont="1" applyFill="1" applyBorder="1" applyAlignment="1">
      <alignment horizontal="center"/>
    </xf>
    <xf numFmtId="0" fontId="16" fillId="0" borderId="49" xfId="5" applyFont="1" applyBorder="1" applyAlignment="1">
      <alignment horizontal="left"/>
    </xf>
    <xf numFmtId="0" fontId="16" fillId="0" borderId="50" xfId="5" applyFont="1" applyBorder="1" applyAlignment="1">
      <alignment horizontal="left"/>
    </xf>
    <xf numFmtId="0" fontId="16" fillId="0" borderId="51" xfId="5" applyFont="1" applyBorder="1" applyAlignment="1">
      <alignment horizontal="left"/>
    </xf>
    <xf numFmtId="0" fontId="15" fillId="3" borderId="0" xfId="5" applyFont="1" applyFill="1" applyAlignment="1">
      <alignment horizontal="right"/>
    </xf>
    <xf numFmtId="164" fontId="16" fillId="3" borderId="0" xfId="5" applyNumberFormat="1" applyFont="1" applyFill="1" applyAlignment="1">
      <alignment horizontal="right"/>
    </xf>
    <xf numFmtId="0" fontId="16" fillId="0" borderId="44" xfId="5" applyFont="1" applyBorder="1" applyAlignment="1">
      <alignment horizontal="left"/>
    </xf>
    <xf numFmtId="0" fontId="0" fillId="0" borderId="52" xfId="0" applyBorder="1"/>
    <xf numFmtId="0" fontId="0" fillId="0" borderId="46" xfId="0" applyBorder="1"/>
    <xf numFmtId="0" fontId="13" fillId="3" borderId="0" xfId="5" applyFont="1" applyFill="1" applyAlignment="1">
      <alignment horizontal="left"/>
    </xf>
    <xf numFmtId="0" fontId="24" fillId="0" borderId="0" xfId="1" applyFont="1" applyAlignment="1" applyProtection="1">
      <alignment horizontal="left" vertical="top"/>
      <protection locked="0"/>
    </xf>
    <xf numFmtId="0" fontId="28" fillId="0" borderId="0" xfId="1" applyFont="1" applyAlignment="1">
      <alignment horizontal="left"/>
    </xf>
    <xf numFmtId="0" fontId="27" fillId="3" borderId="0" xfId="5" applyFont="1" applyFill="1" applyAlignment="1">
      <alignment horizontal="left" vertical="top" wrapText="1"/>
    </xf>
    <xf numFmtId="0" fontId="27" fillId="3" borderId="0" xfId="5" applyFont="1" applyFill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6">
    <cellStyle name="Comma 2" xfId="4" xr:uid="{00000000-0005-0000-0000-000001000000}"/>
    <cellStyle name="Comma 3" xfId="3" xr:uid="{00000000-0005-0000-0000-000002000000}"/>
    <cellStyle name="Hyperlink 2" xfId="2" xr:uid="{00000000-0005-0000-0000-000003000000}"/>
    <cellStyle name="Normal" xfId="0" builtinId="0"/>
    <cellStyle name="Normal 2" xfId="5" xr:uid="{00000000-0005-0000-0000-000005000000}"/>
    <cellStyle name="Normal 3" xfId="1" xr:uid="{00000000-0005-0000-0000-000006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01"/>
      <color rgb="FFE3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53</xdr:row>
      <xdr:rowOff>0</xdr:rowOff>
    </xdr:from>
    <xdr:ext cx="304800" cy="304800"/>
    <xdr:sp macro="" textlink="">
      <xdr:nvSpPr>
        <xdr:cNvPr id="4" name="AutoShape 12" descr="Murray &amp; Roberts - Wikipedia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168988</xdr:colOff>
      <xdr:row>0</xdr:row>
      <xdr:rowOff>140676</xdr:rowOff>
    </xdr:from>
    <xdr:to>
      <xdr:col>3</xdr:col>
      <xdr:colOff>17879</xdr:colOff>
      <xdr:row>6</xdr:row>
      <xdr:rowOff>134024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525" r="24309" b="17346"/>
        <a:stretch/>
      </xdr:blipFill>
      <xdr:spPr>
        <a:xfrm>
          <a:off x="168988" y="140676"/>
          <a:ext cx="1226059" cy="11521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6:S18"/>
  <sheetViews>
    <sheetView topLeftCell="I1" workbookViewId="0">
      <selection activeCell="O20" sqref="O20"/>
    </sheetView>
  </sheetViews>
  <sheetFormatPr defaultRowHeight="14.4" x14ac:dyDescent="0.3"/>
  <cols>
    <col min="5" max="5" width="12.5546875" bestFit="1" customWidth="1"/>
    <col min="6" max="6" width="10.88671875" bestFit="1" customWidth="1"/>
    <col min="7" max="7" width="12.33203125" bestFit="1" customWidth="1"/>
    <col min="8" max="8" width="13.5546875" bestFit="1" customWidth="1"/>
    <col min="9" max="9" width="25.33203125" bestFit="1" customWidth="1"/>
    <col min="17" max="17" width="10.5546875" bestFit="1" customWidth="1"/>
    <col min="18" max="18" width="11.5546875" bestFit="1" customWidth="1"/>
  </cols>
  <sheetData>
    <row r="6" spans="5:19" x14ac:dyDescent="0.3">
      <c r="E6" t="s">
        <v>120</v>
      </c>
      <c r="F6" t="s">
        <v>121</v>
      </c>
      <c r="G6" t="s">
        <v>122</v>
      </c>
      <c r="H6" t="s">
        <v>123</v>
      </c>
      <c r="I6" t="s">
        <v>124</v>
      </c>
      <c r="J6" t="s">
        <v>125</v>
      </c>
      <c r="K6" t="s">
        <v>126</v>
      </c>
      <c r="M6">
        <v>88</v>
      </c>
      <c r="N6">
        <v>31.35</v>
      </c>
      <c r="O6">
        <v>25</v>
      </c>
      <c r="P6" s="62">
        <v>23.512499999999999</v>
      </c>
      <c r="Q6" s="62">
        <v>2069.1</v>
      </c>
      <c r="R6" s="62">
        <f>P6*M6</f>
        <v>2069.1</v>
      </c>
      <c r="S6" t="str">
        <f>IF(Q6=R6,"OK","FLT")</f>
        <v>OK</v>
      </c>
    </row>
    <row r="7" spans="5:19" x14ac:dyDescent="0.3">
      <c r="E7" t="s">
        <v>127</v>
      </c>
      <c r="F7" t="s">
        <v>121</v>
      </c>
      <c r="G7" t="s">
        <v>128</v>
      </c>
      <c r="H7" t="s">
        <v>129</v>
      </c>
      <c r="I7" t="s">
        <v>130</v>
      </c>
      <c r="M7">
        <v>132</v>
      </c>
      <c r="N7">
        <v>42.11</v>
      </c>
      <c r="O7">
        <v>25</v>
      </c>
      <c r="P7" s="62">
        <v>31.5825</v>
      </c>
      <c r="Q7" s="62">
        <v>4168.8900000000003</v>
      </c>
      <c r="R7" s="62">
        <f t="shared" ref="R7:R15" si="0">P7*M7</f>
        <v>4168.8900000000003</v>
      </c>
      <c r="S7" t="str">
        <f t="shared" ref="S7:S15" si="1">IF(Q7=R7,"OK","FLT")</f>
        <v>OK</v>
      </c>
    </row>
    <row r="8" spans="5:19" x14ac:dyDescent="0.3">
      <c r="E8" t="s">
        <v>131</v>
      </c>
      <c r="F8" t="s">
        <v>132</v>
      </c>
      <c r="G8" t="s">
        <v>133</v>
      </c>
      <c r="H8" t="s">
        <v>134</v>
      </c>
      <c r="I8" t="s">
        <v>135</v>
      </c>
      <c r="J8" t="s">
        <v>136</v>
      </c>
      <c r="K8" t="s">
        <v>137</v>
      </c>
      <c r="L8" t="s">
        <v>138</v>
      </c>
      <c r="M8">
        <v>44</v>
      </c>
      <c r="N8">
        <v>301.86</v>
      </c>
      <c r="O8">
        <v>25</v>
      </c>
      <c r="P8" s="62">
        <v>226.39500000000001</v>
      </c>
      <c r="Q8" s="62">
        <v>9961.3799999999992</v>
      </c>
      <c r="R8" s="62">
        <f t="shared" si="0"/>
        <v>9961.380000000001</v>
      </c>
      <c r="S8" t="str">
        <f t="shared" si="1"/>
        <v>OK</v>
      </c>
    </row>
    <row r="9" spans="5:19" x14ac:dyDescent="0.3">
      <c r="E9" t="s">
        <v>139</v>
      </c>
      <c r="F9" t="s">
        <v>140</v>
      </c>
      <c r="G9" t="s">
        <v>141</v>
      </c>
      <c r="H9" t="s">
        <v>142</v>
      </c>
      <c r="I9" t="s">
        <v>143</v>
      </c>
      <c r="J9" t="s">
        <v>144</v>
      </c>
      <c r="K9" t="s">
        <v>145</v>
      </c>
      <c r="M9">
        <v>176</v>
      </c>
      <c r="N9">
        <v>36.26</v>
      </c>
      <c r="O9">
        <v>25</v>
      </c>
      <c r="P9" s="62">
        <v>27.195</v>
      </c>
      <c r="Q9" s="62">
        <v>4786.32</v>
      </c>
      <c r="R9" s="62">
        <f t="shared" si="0"/>
        <v>4786.32</v>
      </c>
      <c r="S9" t="str">
        <f t="shared" si="1"/>
        <v>OK</v>
      </c>
    </row>
    <row r="10" spans="5:19" x14ac:dyDescent="0.3">
      <c r="E10" t="s">
        <v>146</v>
      </c>
      <c r="F10" t="s">
        <v>147</v>
      </c>
      <c r="G10" t="s">
        <v>148</v>
      </c>
      <c r="H10" t="s">
        <v>149</v>
      </c>
      <c r="I10" t="s">
        <v>150</v>
      </c>
      <c r="J10" t="s">
        <v>151</v>
      </c>
      <c r="K10" t="s">
        <v>152</v>
      </c>
      <c r="P10" s="62"/>
      <c r="Q10" s="62"/>
      <c r="R10" s="62"/>
    </row>
    <row r="11" spans="5:19" x14ac:dyDescent="0.3">
      <c r="E11" t="s">
        <v>153</v>
      </c>
      <c r="F11" t="s">
        <v>154</v>
      </c>
      <c r="G11" t="s">
        <v>155</v>
      </c>
      <c r="H11" t="s">
        <v>156</v>
      </c>
      <c r="I11" t="s">
        <v>157</v>
      </c>
      <c r="L11">
        <v>4</v>
      </c>
      <c r="M11">
        <v>704</v>
      </c>
      <c r="N11">
        <v>1.25</v>
      </c>
      <c r="O11">
        <v>25</v>
      </c>
      <c r="P11" s="62">
        <v>0.9375</v>
      </c>
      <c r="Q11" s="62">
        <v>660</v>
      </c>
      <c r="R11" s="62">
        <f t="shared" si="0"/>
        <v>660</v>
      </c>
      <c r="S11" t="str">
        <f t="shared" si="1"/>
        <v>OK</v>
      </c>
    </row>
    <row r="12" spans="5:19" x14ac:dyDescent="0.3">
      <c r="E12" t="s">
        <v>158</v>
      </c>
      <c r="F12" t="s">
        <v>159</v>
      </c>
      <c r="G12" t="s">
        <v>160</v>
      </c>
      <c r="H12" t="s">
        <v>161</v>
      </c>
      <c r="I12" t="s">
        <v>162</v>
      </c>
      <c r="M12">
        <v>176</v>
      </c>
      <c r="N12">
        <v>2.41</v>
      </c>
      <c r="O12">
        <v>25</v>
      </c>
      <c r="P12" s="62">
        <v>1.8075000000000001</v>
      </c>
      <c r="Q12" s="62">
        <v>318.12</v>
      </c>
      <c r="R12" s="62">
        <f t="shared" si="0"/>
        <v>318.12</v>
      </c>
      <c r="S12" t="str">
        <f t="shared" si="1"/>
        <v>OK</v>
      </c>
    </row>
    <row r="13" spans="5:19" x14ac:dyDescent="0.3">
      <c r="E13" t="s">
        <v>163</v>
      </c>
      <c r="F13" t="s">
        <v>164</v>
      </c>
      <c r="G13" t="s">
        <v>165</v>
      </c>
      <c r="H13" t="s">
        <v>166</v>
      </c>
      <c r="I13" t="s">
        <v>162</v>
      </c>
      <c r="M13">
        <v>176</v>
      </c>
      <c r="N13">
        <v>0.35</v>
      </c>
      <c r="O13">
        <v>25</v>
      </c>
      <c r="P13" s="62">
        <v>0.26250000000000001</v>
      </c>
      <c r="Q13" s="62">
        <v>46.2</v>
      </c>
      <c r="R13" s="62">
        <f t="shared" si="0"/>
        <v>46.2</v>
      </c>
      <c r="S13" t="str">
        <f t="shared" si="1"/>
        <v>OK</v>
      </c>
    </row>
    <row r="14" spans="5:19" x14ac:dyDescent="0.3">
      <c r="E14" t="s">
        <v>167</v>
      </c>
      <c r="F14" t="s">
        <v>168</v>
      </c>
      <c r="G14" t="s">
        <v>169</v>
      </c>
      <c r="H14" t="s">
        <v>170</v>
      </c>
      <c r="I14" t="s">
        <v>162</v>
      </c>
      <c r="M14">
        <v>176</v>
      </c>
      <c r="N14">
        <v>0.26</v>
      </c>
      <c r="O14">
        <v>25</v>
      </c>
      <c r="P14" s="62">
        <v>0.19500000000000001</v>
      </c>
      <c r="Q14" s="62">
        <v>34.32</v>
      </c>
      <c r="R14" s="62">
        <f t="shared" si="0"/>
        <v>34.32</v>
      </c>
      <c r="S14" t="str">
        <f t="shared" si="1"/>
        <v>OK</v>
      </c>
    </row>
    <row r="15" spans="5:19" x14ac:dyDescent="0.3">
      <c r="E15" t="s">
        <v>171</v>
      </c>
      <c r="F15" t="s">
        <v>172</v>
      </c>
      <c r="G15" t="s">
        <v>132</v>
      </c>
      <c r="H15" t="s">
        <v>173</v>
      </c>
      <c r="I15" t="s">
        <v>174</v>
      </c>
      <c r="J15" t="s">
        <v>151</v>
      </c>
      <c r="K15" t="s">
        <v>152</v>
      </c>
      <c r="M15">
        <v>176</v>
      </c>
      <c r="N15">
        <v>3.28</v>
      </c>
      <c r="O15">
        <v>25</v>
      </c>
      <c r="P15" s="62">
        <v>2.46</v>
      </c>
      <c r="Q15" s="62">
        <v>432.96</v>
      </c>
      <c r="R15" s="62">
        <f t="shared" si="0"/>
        <v>432.96</v>
      </c>
      <c r="S15" t="str">
        <f t="shared" si="1"/>
        <v>OK</v>
      </c>
    </row>
    <row r="16" spans="5:19" x14ac:dyDescent="0.3">
      <c r="R16" s="62">
        <f>SUM(R6:R15)</f>
        <v>22477.29</v>
      </c>
    </row>
    <row r="17" spans="18:18" x14ac:dyDescent="0.3">
      <c r="R17" s="63" t="e">
        <f>#REF!</f>
        <v>#REF!</v>
      </c>
    </row>
    <row r="18" spans="18:18" x14ac:dyDescent="0.3">
      <c r="R18" s="62" t="e">
        <f>R16/R17</f>
        <v>#REF!</v>
      </c>
    </row>
  </sheetData>
  <conditionalFormatting sqref="S6:S15">
    <cfRule type="containsText" dxfId="1" priority="1" operator="containsText" text="FLT">
      <formula>NOT(ISERROR(SEARCH("FLT",S6)))</formula>
    </cfRule>
    <cfRule type="containsText" dxfId="0" priority="2" operator="containsText" text="OK">
      <formula>NOT(ISERROR(SEARCH("OK",S6)))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4"/>
  <sheetViews>
    <sheetView tabSelected="1" view="pageBreakPreview" topLeftCell="A10" zoomScale="130" zoomScaleNormal="140" zoomScaleSheetLayoutView="130" workbookViewId="0">
      <selection activeCell="N32" sqref="N32"/>
    </sheetView>
  </sheetViews>
  <sheetFormatPr defaultRowHeight="14.4" x14ac:dyDescent="0.3"/>
  <cols>
    <col min="1" max="1" width="3.6640625" customWidth="1"/>
    <col min="2" max="3" width="8.109375" customWidth="1"/>
    <col min="4" max="4" width="12.6640625" customWidth="1"/>
    <col min="5" max="5" width="14.5546875" customWidth="1"/>
    <col min="6" max="7" width="16.109375" customWidth="1"/>
    <col min="8" max="8" width="16.5546875" customWidth="1"/>
    <col min="9" max="9" width="2.33203125" customWidth="1"/>
    <col min="10" max="10" width="14" bestFit="1" customWidth="1"/>
    <col min="11" max="12" width="12.77734375" bestFit="1" customWidth="1"/>
  </cols>
  <sheetData>
    <row r="1" spans="1:9" ht="52.8" customHeight="1" x14ac:dyDescent="0.9">
      <c r="A1" s="67"/>
      <c r="B1" s="96"/>
      <c r="C1" s="96"/>
      <c r="D1" s="96"/>
      <c r="E1" s="96"/>
      <c r="F1" s="69"/>
      <c r="G1" s="115" t="s">
        <v>206</v>
      </c>
      <c r="H1" s="115"/>
      <c r="I1" s="67"/>
    </row>
    <row r="2" spans="1:9" ht="4.2" customHeight="1" x14ac:dyDescent="0.9">
      <c r="A2" s="67"/>
      <c r="B2" s="96"/>
      <c r="C2" s="96"/>
      <c r="D2" s="96"/>
      <c r="E2" s="96"/>
      <c r="F2" s="69"/>
      <c r="G2" s="96"/>
      <c r="H2" s="96"/>
      <c r="I2" s="67"/>
    </row>
    <row r="3" spans="1:9" ht="4.2" customHeight="1" x14ac:dyDescent="0.9">
      <c r="A3" s="67"/>
      <c r="B3" s="96"/>
      <c r="C3" s="96"/>
      <c r="D3" s="96"/>
      <c r="E3" s="96"/>
      <c r="F3" s="69"/>
      <c r="G3" s="96"/>
      <c r="H3" s="96"/>
      <c r="I3" s="67"/>
    </row>
    <row r="4" spans="1:9" ht="7.8" customHeight="1" x14ac:dyDescent="0.9">
      <c r="A4" s="67"/>
      <c r="B4" s="96"/>
      <c r="C4" s="96"/>
      <c r="D4" s="96"/>
      <c r="E4" s="96"/>
      <c r="F4" s="69"/>
      <c r="G4" s="96"/>
      <c r="H4" s="96"/>
      <c r="I4" s="67"/>
    </row>
    <row r="5" spans="1:9" ht="7.2" customHeight="1" x14ac:dyDescent="0.9">
      <c r="A5" s="67"/>
      <c r="B5" s="96"/>
      <c r="C5" s="96"/>
      <c r="D5" s="96"/>
      <c r="E5" s="96"/>
      <c r="F5" s="69"/>
      <c r="G5" s="96"/>
      <c r="H5" s="96"/>
      <c r="I5" s="67"/>
    </row>
    <row r="6" spans="1:9" ht="15.6" x14ac:dyDescent="0.3">
      <c r="A6" s="67"/>
      <c r="C6" s="97"/>
      <c r="D6" s="70"/>
      <c r="E6" s="71"/>
      <c r="F6" s="72"/>
      <c r="G6" s="73" t="s">
        <v>175</v>
      </c>
      <c r="H6" s="74">
        <f ca="1">TODAY()</f>
        <v>45338</v>
      </c>
      <c r="I6" s="67"/>
    </row>
    <row r="7" spans="1:9" ht="15.6" x14ac:dyDescent="0.3">
      <c r="A7" s="67"/>
      <c r="C7" s="97"/>
      <c r="D7" s="68"/>
      <c r="E7" s="71"/>
      <c r="F7" s="72"/>
      <c r="G7" s="73" t="s">
        <v>176</v>
      </c>
      <c r="H7" s="72"/>
      <c r="I7" s="67"/>
    </row>
    <row r="8" spans="1:9" x14ac:dyDescent="0.3">
      <c r="A8" s="67"/>
      <c r="B8" s="73" t="s">
        <v>198</v>
      </c>
      <c r="C8" s="97"/>
      <c r="D8" s="75"/>
      <c r="E8" s="76"/>
      <c r="F8" s="72"/>
      <c r="G8" s="73" t="s">
        <v>177</v>
      </c>
      <c r="H8" s="74">
        <f ca="1">H6+15</f>
        <v>45353</v>
      </c>
      <c r="I8" s="67"/>
    </row>
    <row r="9" spans="1:9" x14ac:dyDescent="0.3">
      <c r="A9" s="67"/>
      <c r="B9" s="73" t="s">
        <v>199</v>
      </c>
      <c r="C9" s="97"/>
      <c r="D9" s="75"/>
      <c r="E9" s="67"/>
      <c r="F9" s="72"/>
      <c r="G9" s="73" t="s">
        <v>193</v>
      </c>
      <c r="H9" s="72" t="s">
        <v>194</v>
      </c>
      <c r="I9" s="67"/>
    </row>
    <row r="10" spans="1:9" x14ac:dyDescent="0.3">
      <c r="A10" s="67"/>
      <c r="B10" s="73" t="s">
        <v>200</v>
      </c>
      <c r="C10" s="97"/>
      <c r="D10" s="67"/>
      <c r="E10" s="67"/>
      <c r="F10" s="67"/>
      <c r="G10" s="67"/>
      <c r="H10" s="67"/>
      <c r="I10" s="67"/>
    </row>
    <row r="11" spans="1:9" x14ac:dyDescent="0.3">
      <c r="A11" s="67"/>
      <c r="B11" s="73" t="s">
        <v>207</v>
      </c>
      <c r="C11" s="97"/>
      <c r="D11" s="79"/>
      <c r="E11" s="67"/>
      <c r="F11" s="67"/>
      <c r="G11" s="67"/>
      <c r="H11" s="67"/>
      <c r="I11" s="67"/>
    </row>
    <row r="12" spans="1:9" x14ac:dyDescent="0.3">
      <c r="A12" s="67"/>
      <c r="B12" s="73" t="s">
        <v>208</v>
      </c>
      <c r="D12" s="95"/>
      <c r="E12" s="67"/>
      <c r="F12" s="67"/>
      <c r="G12" s="67"/>
      <c r="H12" s="67"/>
      <c r="I12" s="67"/>
    </row>
    <row r="13" spans="1:9" x14ac:dyDescent="0.3">
      <c r="A13" s="67"/>
      <c r="B13" s="73" t="s">
        <v>209</v>
      </c>
      <c r="C13" s="79"/>
      <c r="D13" s="95"/>
      <c r="E13" s="67"/>
      <c r="F13" s="67"/>
      <c r="G13" s="105"/>
      <c r="H13" s="67"/>
      <c r="I13" s="67"/>
    </row>
    <row r="14" spans="1:9" x14ac:dyDescent="0.3">
      <c r="A14" s="67"/>
      <c r="B14" s="73"/>
      <c r="C14" s="79"/>
      <c r="D14" s="95"/>
      <c r="E14" s="67"/>
      <c r="F14" s="67"/>
      <c r="G14" s="67"/>
      <c r="H14" s="67"/>
      <c r="I14" s="67"/>
    </row>
    <row r="15" spans="1:9" x14ac:dyDescent="0.3">
      <c r="A15" s="67"/>
      <c r="B15" s="73"/>
      <c r="C15" s="107"/>
      <c r="D15" s="99"/>
      <c r="E15" s="73"/>
      <c r="F15" s="67"/>
      <c r="G15" s="67"/>
      <c r="H15" s="67"/>
      <c r="I15" s="67"/>
    </row>
    <row r="16" spans="1:9" ht="14.4" customHeight="1" x14ac:dyDescent="0.3">
      <c r="A16" s="67"/>
      <c r="C16" s="107"/>
      <c r="D16" s="73"/>
      <c r="E16" s="73"/>
      <c r="F16" s="67"/>
      <c r="G16" s="67"/>
      <c r="H16" s="67"/>
      <c r="I16" s="67"/>
    </row>
    <row r="17" spans="1:12" x14ac:dyDescent="0.3">
      <c r="A17" s="67"/>
      <c r="B17" s="79"/>
      <c r="C17" s="107"/>
      <c r="D17" s="73"/>
      <c r="E17" s="73"/>
      <c r="F17" s="67"/>
      <c r="G17" s="67"/>
      <c r="H17" s="67"/>
      <c r="I17" s="67"/>
    </row>
    <row r="18" spans="1:12" x14ac:dyDescent="0.3">
      <c r="A18" s="67"/>
      <c r="B18" s="79"/>
      <c r="C18" s="99"/>
      <c r="D18" s="73"/>
      <c r="E18" s="73"/>
      <c r="F18" s="67"/>
      <c r="G18" s="67"/>
      <c r="H18" s="67"/>
      <c r="I18" s="67"/>
    </row>
    <row r="19" spans="1:12" x14ac:dyDescent="0.3">
      <c r="A19" s="67"/>
      <c r="B19" s="98" t="s">
        <v>195</v>
      </c>
      <c r="C19" s="120"/>
      <c r="D19" s="120"/>
      <c r="E19" s="78"/>
      <c r="F19" s="78"/>
      <c r="G19" s="77"/>
      <c r="H19" s="67"/>
      <c r="I19" s="67"/>
    </row>
    <row r="20" spans="1:12" x14ac:dyDescent="0.3">
      <c r="A20" s="67"/>
      <c r="B20" s="98" t="s">
        <v>196</v>
      </c>
      <c r="C20" s="120"/>
      <c r="D20" s="120"/>
      <c r="E20" s="78"/>
      <c r="F20" s="78"/>
      <c r="G20" s="77"/>
      <c r="I20" s="67"/>
    </row>
    <row r="21" spans="1:12" ht="15" thickBot="1" x14ac:dyDescent="0.35">
      <c r="A21" s="67"/>
      <c r="B21" s="90" t="s">
        <v>178</v>
      </c>
      <c r="C21" s="111" t="s">
        <v>0</v>
      </c>
      <c r="D21" s="111"/>
      <c r="E21" s="111"/>
      <c r="F21" s="90" t="s">
        <v>179</v>
      </c>
      <c r="G21" s="89" t="s">
        <v>1</v>
      </c>
      <c r="H21" s="90" t="s">
        <v>180</v>
      </c>
      <c r="I21" s="67"/>
    </row>
    <row r="22" spans="1:12" ht="15.75" customHeight="1" thickTop="1" x14ac:dyDescent="0.3">
      <c r="A22" s="67"/>
      <c r="B22" s="86">
        <v>1</v>
      </c>
      <c r="C22" s="112" t="s">
        <v>215</v>
      </c>
      <c r="D22" s="113"/>
      <c r="E22" s="114"/>
      <c r="F22" s="80"/>
      <c r="G22" s="81"/>
      <c r="H22" s="82">
        <v>0</v>
      </c>
      <c r="I22" s="67"/>
      <c r="J22" s="91"/>
    </row>
    <row r="23" spans="1:12" ht="15" customHeight="1" x14ac:dyDescent="0.3">
      <c r="A23" s="67"/>
      <c r="B23" s="87">
        <v>2</v>
      </c>
      <c r="C23" s="117" t="s">
        <v>216</v>
      </c>
      <c r="D23" s="118"/>
      <c r="E23" s="119"/>
      <c r="F23" s="80"/>
      <c r="G23" s="81"/>
      <c r="H23" s="82">
        <v>0</v>
      </c>
      <c r="I23" s="67"/>
      <c r="J23" s="91"/>
    </row>
    <row r="24" spans="1:12" x14ac:dyDescent="0.3">
      <c r="A24" s="67"/>
      <c r="B24" s="87">
        <v>3</v>
      </c>
      <c r="C24" s="108" t="s">
        <v>217</v>
      </c>
      <c r="D24" s="109"/>
      <c r="E24" s="110"/>
      <c r="F24" s="80"/>
      <c r="G24" s="81"/>
      <c r="H24" s="82">
        <v>0</v>
      </c>
      <c r="I24" s="67"/>
    </row>
    <row r="25" spans="1:12" x14ac:dyDescent="0.3">
      <c r="A25" s="67"/>
      <c r="B25" s="87">
        <v>4</v>
      </c>
      <c r="C25" s="108" t="s">
        <v>213</v>
      </c>
      <c r="D25" s="109"/>
      <c r="E25" s="110"/>
      <c r="F25" s="80"/>
      <c r="G25" s="81"/>
      <c r="H25" s="82">
        <v>0</v>
      </c>
      <c r="I25" s="67"/>
      <c r="K25" s="106"/>
      <c r="L25" s="106"/>
    </row>
    <row r="26" spans="1:12" ht="15" customHeight="1" x14ac:dyDescent="0.3">
      <c r="A26" s="67"/>
      <c r="B26" s="87">
        <v>5</v>
      </c>
      <c r="C26" s="108" t="s">
        <v>184</v>
      </c>
      <c r="D26" s="109"/>
      <c r="E26" s="110"/>
      <c r="F26" s="80"/>
      <c r="G26" s="81"/>
      <c r="H26" s="82">
        <v>0</v>
      </c>
      <c r="I26" s="67"/>
    </row>
    <row r="27" spans="1:12" x14ac:dyDescent="0.3">
      <c r="A27" s="67"/>
      <c r="B27" s="87">
        <v>6</v>
      </c>
      <c r="C27" s="108" t="s">
        <v>185</v>
      </c>
      <c r="D27" s="109"/>
      <c r="E27" s="110"/>
      <c r="F27" s="80"/>
      <c r="G27" s="81"/>
      <c r="H27" s="82">
        <v>0</v>
      </c>
      <c r="I27" s="67"/>
    </row>
    <row r="28" spans="1:12" ht="15" customHeight="1" x14ac:dyDescent="0.3">
      <c r="A28" s="67"/>
      <c r="B28" s="87">
        <v>7</v>
      </c>
      <c r="C28" s="108" t="s">
        <v>192</v>
      </c>
      <c r="D28" s="109"/>
      <c r="E28" s="110"/>
      <c r="F28" s="80"/>
      <c r="G28" s="81"/>
      <c r="H28" s="82">
        <v>0</v>
      </c>
      <c r="I28" s="67"/>
    </row>
    <row r="29" spans="1:12" x14ac:dyDescent="0.3">
      <c r="A29" s="67"/>
      <c r="B29" s="87">
        <v>8</v>
      </c>
      <c r="C29" s="108" t="s">
        <v>191</v>
      </c>
      <c r="D29" s="109"/>
      <c r="E29" s="110"/>
      <c r="F29" s="80"/>
      <c r="G29" s="81"/>
      <c r="H29" s="82">
        <v>0</v>
      </c>
      <c r="I29" s="67"/>
    </row>
    <row r="30" spans="1:12" ht="15" customHeight="1" x14ac:dyDescent="0.3">
      <c r="A30" s="67"/>
      <c r="B30" s="87">
        <v>9</v>
      </c>
      <c r="C30" s="108" t="s">
        <v>190</v>
      </c>
      <c r="D30" s="109"/>
      <c r="E30" s="110"/>
      <c r="F30" s="80"/>
      <c r="G30" s="81"/>
      <c r="H30" s="82">
        <v>0</v>
      </c>
      <c r="I30" s="67"/>
    </row>
    <row r="31" spans="1:12" ht="15" hidden="1" customHeight="1" x14ac:dyDescent="0.3">
      <c r="A31" s="67"/>
      <c r="B31" s="87">
        <v>10</v>
      </c>
      <c r="C31" s="108" t="s">
        <v>210</v>
      </c>
      <c r="D31" s="109"/>
      <c r="E31" s="110"/>
      <c r="F31" s="80"/>
      <c r="G31" s="81"/>
      <c r="H31" s="82">
        <v>0</v>
      </c>
      <c r="I31" s="67"/>
    </row>
    <row r="32" spans="1:12" x14ac:dyDescent="0.3">
      <c r="A32" s="67"/>
      <c r="B32" s="87">
        <v>11</v>
      </c>
      <c r="C32" s="108" t="s">
        <v>189</v>
      </c>
      <c r="D32" s="109"/>
      <c r="E32" s="110"/>
      <c r="F32" s="80"/>
      <c r="G32" s="81"/>
      <c r="H32" s="82">
        <v>0</v>
      </c>
      <c r="I32" s="67"/>
    </row>
    <row r="33" spans="1:10" ht="15" customHeight="1" x14ac:dyDescent="0.3">
      <c r="A33" s="67"/>
      <c r="B33" s="87">
        <v>12</v>
      </c>
      <c r="C33" s="108" t="s">
        <v>188</v>
      </c>
      <c r="D33" s="109"/>
      <c r="E33" s="110"/>
      <c r="F33" s="80"/>
      <c r="G33" s="81"/>
      <c r="H33" s="82">
        <v>0</v>
      </c>
      <c r="I33" s="67"/>
    </row>
    <row r="34" spans="1:10" hidden="1" x14ac:dyDescent="0.3">
      <c r="A34" s="67"/>
      <c r="B34" s="87">
        <v>13</v>
      </c>
      <c r="C34" s="108" t="s">
        <v>187</v>
      </c>
      <c r="D34" s="109"/>
      <c r="E34" s="110"/>
      <c r="F34" s="80"/>
      <c r="G34" s="81"/>
      <c r="H34" s="82">
        <v>0</v>
      </c>
      <c r="I34" s="67"/>
    </row>
    <row r="35" spans="1:10" x14ac:dyDescent="0.3">
      <c r="A35" s="67"/>
      <c r="B35" s="87">
        <v>13</v>
      </c>
      <c r="C35" s="92" t="s">
        <v>211</v>
      </c>
      <c r="D35" s="93"/>
      <c r="E35" s="94"/>
      <c r="F35" s="80"/>
      <c r="G35" s="81"/>
      <c r="H35" s="82">
        <v>0</v>
      </c>
      <c r="I35" s="67"/>
    </row>
    <row r="36" spans="1:10" ht="15" customHeight="1" x14ac:dyDescent="0.3">
      <c r="A36" s="67"/>
      <c r="B36" s="87">
        <v>14</v>
      </c>
      <c r="C36" s="108" t="s">
        <v>214</v>
      </c>
      <c r="D36" s="109"/>
      <c r="E36" s="110"/>
      <c r="F36" s="80"/>
      <c r="G36" s="81"/>
      <c r="H36" s="82">
        <v>0</v>
      </c>
      <c r="I36" s="67"/>
      <c r="J36" s="91"/>
    </row>
    <row r="37" spans="1:10" hidden="1" x14ac:dyDescent="0.3">
      <c r="A37" s="67"/>
      <c r="B37" s="87">
        <v>13</v>
      </c>
      <c r="C37" s="108" t="s">
        <v>212</v>
      </c>
      <c r="D37" s="109"/>
      <c r="E37" s="110"/>
      <c r="F37" s="80" t="e">
        <f>#REF!</f>
        <v>#REF!</v>
      </c>
      <c r="G37" s="81">
        <v>1</v>
      </c>
      <c r="H37" s="82">
        <v>0</v>
      </c>
      <c r="I37" s="67"/>
    </row>
    <row r="38" spans="1:10" ht="15" hidden="1" customHeight="1" x14ac:dyDescent="0.3">
      <c r="A38" s="67"/>
      <c r="B38" s="87">
        <v>15</v>
      </c>
      <c r="C38" s="108" t="s">
        <v>186</v>
      </c>
      <c r="D38" s="109"/>
      <c r="E38" s="110"/>
      <c r="F38" s="80" t="e">
        <f>#REF!</f>
        <v>#REF!</v>
      </c>
      <c r="G38" s="81">
        <v>0</v>
      </c>
      <c r="H38" s="82">
        <v>0</v>
      </c>
      <c r="I38" s="67"/>
    </row>
    <row r="39" spans="1:10" hidden="1" x14ac:dyDescent="0.3">
      <c r="A39" s="67"/>
      <c r="B39" s="87">
        <v>9</v>
      </c>
      <c r="C39" s="108" t="s">
        <v>197</v>
      </c>
      <c r="D39" s="109"/>
      <c r="E39" s="110"/>
      <c r="F39" s="83" t="e">
        <f>#REF!</f>
        <v>#REF!</v>
      </c>
      <c r="G39" s="81">
        <v>1</v>
      </c>
      <c r="H39" s="82">
        <v>0</v>
      </c>
      <c r="I39" s="67"/>
    </row>
    <row r="40" spans="1:10" x14ac:dyDescent="0.3">
      <c r="A40" s="67"/>
      <c r="B40" s="84"/>
      <c r="C40" s="73"/>
      <c r="D40" s="73"/>
      <c r="E40" s="116"/>
      <c r="F40" s="116"/>
      <c r="G40" s="88" t="s">
        <v>181</v>
      </c>
      <c r="H40" s="83">
        <f>SUM(H22:H39)</f>
        <v>0</v>
      </c>
      <c r="I40" s="67"/>
    </row>
    <row r="41" spans="1:10" x14ac:dyDescent="0.3">
      <c r="A41" s="67"/>
      <c r="B41" s="99"/>
      <c r="C41" s="88"/>
      <c r="D41" s="88"/>
      <c r="E41" s="88"/>
      <c r="F41" s="88"/>
      <c r="G41" s="88" t="s">
        <v>182</v>
      </c>
      <c r="H41" s="83">
        <f>H40*0.15</f>
        <v>0</v>
      </c>
      <c r="I41" s="67"/>
    </row>
    <row r="42" spans="1:10" ht="15" customHeight="1" x14ac:dyDescent="0.3">
      <c r="A42" s="67"/>
      <c r="B42" s="122" t="s">
        <v>78</v>
      </c>
      <c r="C42" s="122"/>
      <c r="D42" s="122"/>
      <c r="E42" s="122"/>
      <c r="F42" s="122"/>
      <c r="G42" s="88" t="s">
        <v>183</v>
      </c>
      <c r="H42" s="85">
        <f>H40+H41</f>
        <v>0</v>
      </c>
      <c r="I42" s="67"/>
    </row>
    <row r="43" spans="1:10" x14ac:dyDescent="0.3">
      <c r="A43" s="67"/>
      <c r="B43" s="124" t="s">
        <v>79</v>
      </c>
      <c r="C43" s="124"/>
      <c r="D43" s="124"/>
      <c r="E43" s="124"/>
      <c r="F43" s="124"/>
      <c r="G43" s="100"/>
      <c r="H43" s="88"/>
      <c r="I43" s="67"/>
    </row>
    <row r="44" spans="1:10" x14ac:dyDescent="0.3">
      <c r="A44" s="67"/>
      <c r="B44" s="124" t="s">
        <v>80</v>
      </c>
      <c r="C44" s="124"/>
      <c r="D44" s="124"/>
      <c r="E44" s="124"/>
      <c r="F44" s="124"/>
      <c r="G44" s="99"/>
      <c r="H44" s="88" t="s">
        <v>203</v>
      </c>
      <c r="I44" s="67"/>
    </row>
    <row r="45" spans="1:10" x14ac:dyDescent="0.3">
      <c r="A45" s="67"/>
      <c r="B45" s="124" t="s">
        <v>201</v>
      </c>
      <c r="C45" s="124"/>
      <c r="D45" s="124"/>
      <c r="E45" s="124"/>
      <c r="F45" s="124"/>
      <c r="G45" s="99"/>
      <c r="H45" s="88" t="s">
        <v>204</v>
      </c>
      <c r="I45" s="67"/>
    </row>
    <row r="46" spans="1:10" x14ac:dyDescent="0.3">
      <c r="A46" s="67"/>
      <c r="B46" s="124" t="s">
        <v>202</v>
      </c>
      <c r="C46" s="124"/>
      <c r="D46" s="124"/>
      <c r="E46" s="124"/>
      <c r="F46" s="124"/>
      <c r="G46" s="99"/>
      <c r="H46" s="88">
        <v>62890573910</v>
      </c>
      <c r="I46" s="67"/>
    </row>
    <row r="47" spans="1:10" x14ac:dyDescent="0.3">
      <c r="A47" s="67"/>
      <c r="B47" s="124" t="s">
        <v>81</v>
      </c>
      <c r="C47" s="124"/>
      <c r="D47" s="124"/>
      <c r="E47" s="124"/>
      <c r="F47" s="124"/>
      <c r="G47" s="99"/>
      <c r="H47" s="88" t="s">
        <v>205</v>
      </c>
      <c r="I47" s="67"/>
    </row>
    <row r="48" spans="1:10" x14ac:dyDescent="0.3">
      <c r="A48" s="67"/>
      <c r="B48" s="124" t="s">
        <v>82</v>
      </c>
      <c r="C48" s="124"/>
      <c r="D48" s="124"/>
      <c r="E48" s="124"/>
      <c r="F48" s="124"/>
      <c r="G48" s="99"/>
      <c r="H48" s="88"/>
      <c r="I48" s="67"/>
    </row>
    <row r="49" spans="1:9" ht="13.8" customHeight="1" x14ac:dyDescent="0.3">
      <c r="A49" s="67"/>
      <c r="B49" s="124" t="s">
        <v>83</v>
      </c>
      <c r="C49" s="124"/>
      <c r="D49" s="124"/>
      <c r="E49" s="124"/>
      <c r="F49" s="124"/>
      <c r="G49" s="99"/>
      <c r="H49" s="88"/>
      <c r="I49" s="67"/>
    </row>
    <row r="50" spans="1:9" ht="9.6" customHeight="1" x14ac:dyDescent="0.3">
      <c r="A50" s="67"/>
      <c r="B50" s="123" t="s">
        <v>118</v>
      </c>
      <c r="C50" s="123"/>
      <c r="D50" s="123"/>
      <c r="E50" s="123"/>
      <c r="F50" s="123"/>
      <c r="G50" s="99"/>
      <c r="H50" s="88"/>
      <c r="I50" s="67"/>
    </row>
    <row r="51" spans="1:9" s="66" customFormat="1" ht="15" customHeight="1" x14ac:dyDescent="0.3">
      <c r="A51" s="101"/>
      <c r="B51" s="123"/>
      <c r="C51" s="123"/>
      <c r="D51" s="123"/>
      <c r="E51" s="123"/>
      <c r="F51" s="123"/>
      <c r="G51" s="102"/>
      <c r="H51" s="103"/>
      <c r="I51" s="101"/>
    </row>
    <row r="52" spans="1:9" ht="15" customHeight="1" x14ac:dyDescent="0.3">
      <c r="A52" s="67"/>
      <c r="B52" s="104" t="s">
        <v>84</v>
      </c>
      <c r="C52" s="104"/>
      <c r="D52" s="104"/>
      <c r="E52" s="104"/>
      <c r="F52" s="104"/>
      <c r="G52" s="99"/>
      <c r="H52" s="88"/>
      <c r="I52" s="67"/>
    </row>
    <row r="53" spans="1:9" ht="15" customHeight="1" x14ac:dyDescent="0.3">
      <c r="A53" s="67"/>
      <c r="B53" s="121" t="s">
        <v>85</v>
      </c>
      <c r="C53" s="121"/>
      <c r="D53" s="121"/>
      <c r="E53" s="121"/>
      <c r="F53" s="121"/>
      <c r="G53" s="99"/>
      <c r="H53" s="88"/>
      <c r="I53" s="67"/>
    </row>
    <row r="54" spans="1:9" x14ac:dyDescent="0.3">
      <c r="G54" s="99"/>
    </row>
  </sheetData>
  <mergeCells count="32">
    <mergeCell ref="B53:F53"/>
    <mergeCell ref="B42:F42"/>
    <mergeCell ref="B50:F51"/>
    <mergeCell ref="B47:F47"/>
    <mergeCell ref="B46:F46"/>
    <mergeCell ref="B45:F45"/>
    <mergeCell ref="B44:F44"/>
    <mergeCell ref="B48:F48"/>
    <mergeCell ref="B49:F49"/>
    <mergeCell ref="B43:F43"/>
    <mergeCell ref="G1:H1"/>
    <mergeCell ref="E40:F40"/>
    <mergeCell ref="C32:E32"/>
    <mergeCell ref="C33:E33"/>
    <mergeCell ref="C34:E34"/>
    <mergeCell ref="C36:E36"/>
    <mergeCell ref="C37:E37"/>
    <mergeCell ref="C38:E38"/>
    <mergeCell ref="C23:E23"/>
    <mergeCell ref="C24:E24"/>
    <mergeCell ref="C25:E25"/>
    <mergeCell ref="C26:E26"/>
    <mergeCell ref="C19:D19"/>
    <mergeCell ref="C20:D20"/>
    <mergeCell ref="C39:E39"/>
    <mergeCell ref="C27:E27"/>
    <mergeCell ref="C28:E28"/>
    <mergeCell ref="C29:E29"/>
    <mergeCell ref="C30:E30"/>
    <mergeCell ref="C31:E31"/>
    <mergeCell ref="C21:E21"/>
    <mergeCell ref="C22:E22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82"/>
  <sheetViews>
    <sheetView topLeftCell="L1" workbookViewId="0">
      <pane ySplit="1" topLeftCell="A2" activePane="bottomLeft" state="frozen"/>
      <selection activeCell="J18" sqref="J18"/>
      <selection pane="bottomLeft" activeCell="T18" sqref="T18"/>
    </sheetView>
  </sheetViews>
  <sheetFormatPr defaultColWidth="9.109375" defaultRowHeight="14.4" x14ac:dyDescent="0.3"/>
  <cols>
    <col min="1" max="8" width="9.109375" style="6"/>
    <col min="9" max="9" width="10.44140625" style="6" customWidth="1"/>
    <col min="10" max="10" width="20" style="9" bestFit="1" customWidth="1"/>
    <col min="11" max="11" width="9.109375" style="6"/>
    <col min="12" max="12" width="2.44140625" style="6" customWidth="1"/>
    <col min="13" max="15" width="9.109375" style="6"/>
    <col min="16" max="16" width="11.5546875" style="9" bestFit="1" customWidth="1"/>
    <col min="17" max="17" width="17.44140625" style="9" bestFit="1" customWidth="1"/>
    <col min="18" max="18" width="20.6640625" style="6" bestFit="1" customWidth="1"/>
    <col min="19" max="19" width="11.33203125" style="6" customWidth="1"/>
    <col min="20" max="20" width="11.109375" style="6" customWidth="1"/>
    <col min="21" max="21" width="9.109375" style="6"/>
    <col min="22" max="22" width="13.109375" style="6" bestFit="1" customWidth="1"/>
    <col min="23" max="23" width="17.5546875" style="6" bestFit="1" customWidth="1"/>
    <col min="24" max="24" width="17.44140625" style="9" customWidth="1"/>
    <col min="25" max="25" width="9.109375" style="9"/>
    <col min="26" max="26" width="9.88671875" style="9" customWidth="1"/>
    <col min="27" max="27" width="9.109375" style="9"/>
    <col min="28" max="28" width="9.109375" style="6"/>
    <col min="29" max="29" width="9.109375" style="19"/>
    <col min="30" max="16384" width="9.109375" style="6"/>
  </cols>
  <sheetData>
    <row r="1" spans="1:35" s="5" customFormat="1" ht="45" customHeight="1" x14ac:dyDescent="0.3">
      <c r="A1" s="1" t="s">
        <v>8</v>
      </c>
      <c r="B1" s="2"/>
      <c r="C1" s="1"/>
      <c r="D1" s="1"/>
      <c r="E1" s="1"/>
      <c r="F1" s="1"/>
      <c r="G1" s="1" t="s">
        <v>9</v>
      </c>
      <c r="H1" s="1"/>
      <c r="I1" s="125" t="s">
        <v>10</v>
      </c>
      <c r="J1" s="125"/>
      <c r="K1" s="1"/>
      <c r="L1" s="1"/>
      <c r="M1" s="1"/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15</v>
      </c>
      <c r="U1" s="1"/>
      <c r="V1" s="1" t="s">
        <v>16</v>
      </c>
      <c r="W1" s="1" t="s">
        <v>17</v>
      </c>
      <c r="X1" s="126" t="s">
        <v>18</v>
      </c>
      <c r="Y1" s="126"/>
      <c r="Z1" s="3" t="s">
        <v>19</v>
      </c>
      <c r="AA1" s="3"/>
      <c r="AB1" s="3"/>
      <c r="AC1" s="4"/>
      <c r="AD1" s="3"/>
      <c r="AF1" s="127" t="s">
        <v>86</v>
      </c>
      <c r="AG1" s="127"/>
      <c r="AH1" s="127"/>
      <c r="AI1" s="127"/>
    </row>
    <row r="2" spans="1:35" x14ac:dyDescent="0.3">
      <c r="I2" s="7"/>
      <c r="J2" s="8"/>
      <c r="AC2" s="10"/>
      <c r="AD2" s="11"/>
      <c r="AF2" s="23"/>
      <c r="AG2" s="23" t="s">
        <v>88</v>
      </c>
      <c r="AH2" s="23" t="s">
        <v>87</v>
      </c>
      <c r="AI2" s="23" t="s">
        <v>89</v>
      </c>
    </row>
    <row r="3" spans="1:35" ht="12.75" customHeight="1" x14ac:dyDescent="0.3">
      <c r="A3" s="6" t="s">
        <v>5</v>
      </c>
      <c r="B3" s="6" t="s">
        <v>20</v>
      </c>
      <c r="C3" s="6">
        <v>1</v>
      </c>
      <c r="D3" s="6" t="s">
        <v>21</v>
      </c>
      <c r="F3" s="12" t="s">
        <v>22</v>
      </c>
      <c r="G3" s="6" t="s">
        <v>3</v>
      </c>
      <c r="I3" s="6">
        <v>1</v>
      </c>
      <c r="L3" s="12" t="s">
        <v>22</v>
      </c>
      <c r="N3" s="13">
        <v>0</v>
      </c>
      <c r="O3" s="6" t="s">
        <v>23</v>
      </c>
      <c r="P3" s="14" t="s">
        <v>24</v>
      </c>
      <c r="S3" s="6" t="s">
        <v>25</v>
      </c>
      <c r="T3" s="6" t="s">
        <v>26</v>
      </c>
      <c r="V3" s="6" t="s">
        <v>27</v>
      </c>
      <c r="W3" s="6" t="s">
        <v>113</v>
      </c>
      <c r="X3" s="9" t="s">
        <v>28</v>
      </c>
      <c r="Y3" s="9" t="s">
        <v>28</v>
      </c>
      <c r="Z3" s="9" t="s">
        <v>28</v>
      </c>
      <c r="AA3" s="9" t="s">
        <v>28</v>
      </c>
      <c r="AB3" s="9" t="s">
        <v>28</v>
      </c>
      <c r="AC3" s="10"/>
      <c r="AD3" s="11"/>
      <c r="AF3" s="23" t="s">
        <v>88</v>
      </c>
      <c r="AG3" s="23">
        <v>1</v>
      </c>
      <c r="AH3" s="23">
        <v>14.3653</v>
      </c>
      <c r="AI3" s="23">
        <v>16.044699999999999</v>
      </c>
    </row>
    <row r="4" spans="1:35" x14ac:dyDescent="0.3">
      <c r="A4" s="6" t="s">
        <v>6</v>
      </c>
      <c r="B4" s="6" t="s">
        <v>25</v>
      </c>
      <c r="C4" s="6">
        <v>2</v>
      </c>
      <c r="D4" s="6" t="s">
        <v>29</v>
      </c>
      <c r="F4" s="6" t="s">
        <v>30</v>
      </c>
      <c r="G4" s="6" t="s">
        <v>31</v>
      </c>
      <c r="I4" s="6">
        <v>2</v>
      </c>
      <c r="N4" s="13">
        <v>0.05</v>
      </c>
      <c r="O4" s="6" t="s">
        <v>32</v>
      </c>
      <c r="P4" s="14" t="s">
        <v>33</v>
      </c>
      <c r="S4" s="6" t="s">
        <v>34</v>
      </c>
      <c r="T4" s="6" t="s">
        <v>35</v>
      </c>
      <c r="U4" s="12" t="s">
        <v>22</v>
      </c>
      <c r="V4" s="6" t="s">
        <v>36</v>
      </c>
      <c r="W4" s="6" t="s">
        <v>119</v>
      </c>
      <c r="X4" s="9" t="s">
        <v>24</v>
      </c>
      <c r="Y4" s="9" t="s">
        <v>37</v>
      </c>
      <c r="Z4" s="9">
        <v>12</v>
      </c>
      <c r="AA4" s="9">
        <v>2</v>
      </c>
      <c r="AB4" s="9">
        <v>10</v>
      </c>
      <c r="AC4" s="10">
        <v>-6.7</v>
      </c>
      <c r="AD4" s="11">
        <v>1.59</v>
      </c>
      <c r="AE4" s="15"/>
      <c r="AF4" s="23" t="s">
        <v>87</v>
      </c>
      <c r="AG4" s="23">
        <f>AG3/AH3</f>
        <v>6.9612190486798051E-2</v>
      </c>
      <c r="AH4" s="23">
        <v>1</v>
      </c>
      <c r="AI4" s="23"/>
    </row>
    <row r="5" spans="1:35" x14ac:dyDescent="0.3">
      <c r="A5" s="6" t="s">
        <v>38</v>
      </c>
      <c r="C5" s="6">
        <v>3</v>
      </c>
      <c r="D5" s="6" t="s">
        <v>39</v>
      </c>
      <c r="G5" s="16" t="s">
        <v>40</v>
      </c>
      <c r="I5" s="6">
        <v>3</v>
      </c>
      <c r="N5" s="17">
        <v>0.1</v>
      </c>
      <c r="P5" s="14" t="s">
        <v>41</v>
      </c>
      <c r="U5" s="6" t="s">
        <v>30</v>
      </c>
      <c r="V5" s="6" t="s">
        <v>42</v>
      </c>
      <c r="X5" s="9" t="s">
        <v>43</v>
      </c>
      <c r="Y5" s="9" t="s">
        <v>44</v>
      </c>
      <c r="Z5" s="9">
        <v>24</v>
      </c>
      <c r="AB5" s="9">
        <v>20</v>
      </c>
      <c r="AC5" s="10">
        <v>-1.1000000000000001</v>
      </c>
      <c r="AD5" s="11">
        <v>1.4</v>
      </c>
      <c r="AE5" s="15"/>
      <c r="AF5" s="23" t="s">
        <v>89</v>
      </c>
      <c r="AG5" s="23">
        <f>AG3/AI3</f>
        <v>6.2325877080905229E-2</v>
      </c>
      <c r="AH5" s="23"/>
      <c r="AI5" s="23">
        <v>1</v>
      </c>
    </row>
    <row r="6" spans="1:35" ht="16.2" x14ac:dyDescent="0.3">
      <c r="A6" s="6" t="s">
        <v>45</v>
      </c>
      <c r="C6" s="6">
        <v>4</v>
      </c>
      <c r="I6" s="6">
        <v>4</v>
      </c>
      <c r="J6" s="18" t="s">
        <v>46</v>
      </c>
      <c r="N6" s="13">
        <v>1</v>
      </c>
      <c r="P6" s="14" t="s">
        <v>47</v>
      </c>
      <c r="X6" s="9" t="s">
        <v>48</v>
      </c>
      <c r="Y6" s="9" t="s">
        <v>49</v>
      </c>
      <c r="Z6" s="9">
        <v>48</v>
      </c>
      <c r="AB6" s="9">
        <v>30</v>
      </c>
      <c r="AC6" s="10">
        <v>4.4000000000000004</v>
      </c>
      <c r="AD6" s="11">
        <v>1.3</v>
      </c>
      <c r="AE6" s="15"/>
    </row>
    <row r="7" spans="1:35" x14ac:dyDescent="0.3">
      <c r="A7" s="6" t="s">
        <v>50</v>
      </c>
      <c r="C7" s="6">
        <v>5</v>
      </c>
      <c r="I7" s="6">
        <v>5</v>
      </c>
      <c r="J7" s="18" t="s">
        <v>51</v>
      </c>
      <c r="P7" s="14" t="s">
        <v>52</v>
      </c>
      <c r="X7" s="9" t="s">
        <v>53</v>
      </c>
      <c r="Y7" s="9" t="s">
        <v>54</v>
      </c>
      <c r="Z7" s="9">
        <v>96</v>
      </c>
      <c r="AB7" s="9">
        <v>40</v>
      </c>
      <c r="AC7" s="10">
        <v>10</v>
      </c>
      <c r="AD7" s="11">
        <v>1.19</v>
      </c>
      <c r="AE7" s="15"/>
    </row>
    <row r="8" spans="1:35" x14ac:dyDescent="0.3">
      <c r="A8" s="6" t="s">
        <v>55</v>
      </c>
      <c r="C8" s="6">
        <v>6</v>
      </c>
      <c r="I8" s="6">
        <v>6</v>
      </c>
      <c r="J8" s="18" t="s">
        <v>56</v>
      </c>
      <c r="P8" s="14" t="s">
        <v>57</v>
      </c>
      <c r="Y8" s="9" t="s">
        <v>58</v>
      </c>
      <c r="AB8" s="9">
        <v>50</v>
      </c>
      <c r="AC8" s="10">
        <v>15.6</v>
      </c>
      <c r="AD8" s="11">
        <v>1.1100000000000001</v>
      </c>
      <c r="AE8" s="15"/>
    </row>
    <row r="9" spans="1:35" x14ac:dyDescent="0.3">
      <c r="A9" s="6" t="s">
        <v>2</v>
      </c>
      <c r="C9" s="6">
        <v>7</v>
      </c>
      <c r="I9" s="6">
        <v>7.5</v>
      </c>
      <c r="J9" s="18" t="s">
        <v>59</v>
      </c>
      <c r="Y9" s="9" t="s">
        <v>60</v>
      </c>
      <c r="AB9" s="9">
        <v>60</v>
      </c>
      <c r="AC9" s="10">
        <v>21</v>
      </c>
      <c r="AD9" s="11">
        <v>1.04</v>
      </c>
      <c r="AE9" s="15"/>
    </row>
    <row r="10" spans="1:35" x14ac:dyDescent="0.3">
      <c r="A10" s="6" t="s">
        <v>61</v>
      </c>
      <c r="C10" s="6">
        <v>8</v>
      </c>
      <c r="I10" s="6">
        <v>10</v>
      </c>
      <c r="J10" s="18"/>
      <c r="Y10" s="9" t="s">
        <v>62</v>
      </c>
      <c r="AB10" s="9">
        <v>70</v>
      </c>
      <c r="AC10" s="10">
        <v>26</v>
      </c>
      <c r="AD10" s="11">
        <v>1</v>
      </c>
      <c r="AE10" s="15"/>
    </row>
    <row r="11" spans="1:35" x14ac:dyDescent="0.3">
      <c r="A11" s="6" t="s">
        <v>63</v>
      </c>
      <c r="C11" s="6">
        <v>9</v>
      </c>
      <c r="I11" s="6">
        <v>12</v>
      </c>
      <c r="J11" s="18" t="s">
        <v>64</v>
      </c>
      <c r="Y11" s="9" t="s">
        <v>65</v>
      </c>
      <c r="AB11" s="9">
        <v>80</v>
      </c>
      <c r="AD11" s="20"/>
    </row>
    <row r="12" spans="1:35" x14ac:dyDescent="0.3">
      <c r="A12" s="6" t="s">
        <v>7</v>
      </c>
      <c r="C12" s="6">
        <v>10</v>
      </c>
      <c r="I12" s="6">
        <v>15</v>
      </c>
      <c r="J12" s="8"/>
      <c r="Y12" s="9" t="s">
        <v>66</v>
      </c>
      <c r="AB12" s="9">
        <v>90</v>
      </c>
      <c r="AD12" s="20"/>
    </row>
    <row r="13" spans="1:35" x14ac:dyDescent="0.3">
      <c r="A13" s="6" t="s">
        <v>4</v>
      </c>
      <c r="C13" s="6">
        <v>11</v>
      </c>
      <c r="I13" s="6">
        <v>17.5</v>
      </c>
      <c r="Y13" s="9" t="s">
        <v>67</v>
      </c>
      <c r="AB13" s="9">
        <v>100</v>
      </c>
      <c r="AD13" s="20"/>
    </row>
    <row r="14" spans="1:35" x14ac:dyDescent="0.3">
      <c r="C14" s="6">
        <v>12</v>
      </c>
      <c r="H14" s="21"/>
      <c r="I14" s="6">
        <v>20</v>
      </c>
      <c r="Y14" s="9" t="s">
        <v>68</v>
      </c>
      <c r="AD14" s="22"/>
    </row>
    <row r="15" spans="1:35" x14ac:dyDescent="0.3">
      <c r="C15" s="6">
        <v>13</v>
      </c>
      <c r="I15" s="6">
        <v>25</v>
      </c>
      <c r="Y15" s="9" t="s">
        <v>69</v>
      </c>
      <c r="AD15" s="22"/>
    </row>
    <row r="16" spans="1:35" x14ac:dyDescent="0.3">
      <c r="C16" s="6">
        <v>14</v>
      </c>
      <c r="I16" s="6">
        <v>30</v>
      </c>
      <c r="Y16" s="9" t="s">
        <v>70</v>
      </c>
      <c r="AD16" s="22"/>
    </row>
    <row r="17" spans="3:30" x14ac:dyDescent="0.3">
      <c r="C17" s="6">
        <v>15</v>
      </c>
      <c r="I17" s="6">
        <v>45</v>
      </c>
      <c r="Y17" s="9" t="s">
        <v>71</v>
      </c>
      <c r="AD17" s="22"/>
    </row>
    <row r="18" spans="3:30" x14ac:dyDescent="0.3">
      <c r="C18" s="6">
        <v>16</v>
      </c>
      <c r="I18" s="6">
        <v>50</v>
      </c>
      <c r="Y18" s="9" t="s">
        <v>72</v>
      </c>
      <c r="AD18" s="22"/>
    </row>
    <row r="19" spans="3:30" x14ac:dyDescent="0.3">
      <c r="C19" s="6">
        <v>17</v>
      </c>
      <c r="I19" s="6">
        <v>60</v>
      </c>
      <c r="Y19" s="9" t="s">
        <v>73</v>
      </c>
      <c r="AD19" s="22"/>
    </row>
    <row r="20" spans="3:30" x14ac:dyDescent="0.3">
      <c r="C20" s="6">
        <v>18</v>
      </c>
      <c r="I20" s="6">
        <v>90</v>
      </c>
      <c r="Y20" s="9" t="s">
        <v>74</v>
      </c>
      <c r="AD20" s="22"/>
    </row>
    <row r="21" spans="3:30" x14ac:dyDescent="0.3">
      <c r="C21" s="6">
        <v>19</v>
      </c>
      <c r="I21" s="6">
        <v>120</v>
      </c>
      <c r="Y21" s="9" t="s">
        <v>75</v>
      </c>
      <c r="AD21" s="22"/>
    </row>
    <row r="22" spans="3:30" x14ac:dyDescent="0.3">
      <c r="C22" s="6">
        <v>20</v>
      </c>
      <c r="I22" s="6">
        <v>150</v>
      </c>
      <c r="Y22" s="9" t="s">
        <v>76</v>
      </c>
      <c r="AD22" s="22"/>
    </row>
    <row r="23" spans="3:30" x14ac:dyDescent="0.3">
      <c r="C23" s="6">
        <v>21</v>
      </c>
      <c r="I23" s="6">
        <v>200</v>
      </c>
      <c r="Y23" s="9" t="s">
        <v>77</v>
      </c>
      <c r="AD23" s="22"/>
    </row>
    <row r="24" spans="3:30" x14ac:dyDescent="0.3">
      <c r="C24" s="6">
        <v>22</v>
      </c>
      <c r="AD24" s="22"/>
    </row>
    <row r="25" spans="3:30" x14ac:dyDescent="0.3">
      <c r="C25" s="6">
        <v>23</v>
      </c>
      <c r="AD25" s="22"/>
    </row>
    <row r="26" spans="3:30" x14ac:dyDescent="0.3">
      <c r="C26" s="6">
        <v>24</v>
      </c>
      <c r="AD26" s="22"/>
    </row>
    <row r="27" spans="3:30" x14ac:dyDescent="0.3">
      <c r="C27" s="6">
        <v>25</v>
      </c>
      <c r="AD27" s="22"/>
    </row>
    <row r="28" spans="3:30" x14ac:dyDescent="0.3">
      <c r="C28" s="6">
        <v>26</v>
      </c>
      <c r="AD28" s="22"/>
    </row>
    <row r="29" spans="3:30" x14ac:dyDescent="0.3">
      <c r="C29" s="6">
        <v>27</v>
      </c>
      <c r="AD29" s="22"/>
    </row>
    <row r="30" spans="3:30" x14ac:dyDescent="0.3">
      <c r="C30" s="6">
        <v>28</v>
      </c>
      <c r="AD30" s="22"/>
    </row>
    <row r="31" spans="3:30" x14ac:dyDescent="0.3">
      <c r="C31" s="6">
        <v>29</v>
      </c>
      <c r="AD31" s="22"/>
    </row>
    <row r="32" spans="3:30" x14ac:dyDescent="0.3">
      <c r="C32" s="6">
        <v>30</v>
      </c>
      <c r="AD32" s="22"/>
    </row>
    <row r="33" spans="3:30" x14ac:dyDescent="0.3">
      <c r="C33" s="6">
        <v>31</v>
      </c>
      <c r="AD33" s="22"/>
    </row>
    <row r="34" spans="3:30" x14ac:dyDescent="0.3">
      <c r="C34" s="6">
        <v>32</v>
      </c>
      <c r="AD34" s="22"/>
    </row>
    <row r="35" spans="3:30" x14ac:dyDescent="0.3">
      <c r="C35" s="6">
        <v>33</v>
      </c>
      <c r="AD35" s="22"/>
    </row>
    <row r="36" spans="3:30" x14ac:dyDescent="0.3">
      <c r="C36" s="6">
        <v>34</v>
      </c>
      <c r="AD36" s="22"/>
    </row>
    <row r="37" spans="3:30" x14ac:dyDescent="0.3">
      <c r="C37" s="6">
        <v>35</v>
      </c>
      <c r="AD37" s="22"/>
    </row>
    <row r="38" spans="3:30" x14ac:dyDescent="0.3">
      <c r="C38" s="6">
        <v>36</v>
      </c>
      <c r="AD38" s="22"/>
    </row>
    <row r="39" spans="3:30" x14ac:dyDescent="0.3">
      <c r="C39" s="6">
        <v>37</v>
      </c>
      <c r="AD39" s="22"/>
    </row>
    <row r="40" spans="3:30" x14ac:dyDescent="0.3">
      <c r="C40" s="6">
        <v>38</v>
      </c>
      <c r="AD40" s="22"/>
    </row>
    <row r="41" spans="3:30" x14ac:dyDescent="0.3">
      <c r="C41" s="6">
        <v>39</v>
      </c>
      <c r="AD41" s="22"/>
    </row>
    <row r="42" spans="3:30" x14ac:dyDescent="0.3">
      <c r="C42" s="6">
        <v>40</v>
      </c>
      <c r="AD42" s="22"/>
    </row>
    <row r="43" spans="3:30" x14ac:dyDescent="0.3">
      <c r="C43" s="6">
        <v>41</v>
      </c>
      <c r="AD43" s="22"/>
    </row>
    <row r="44" spans="3:30" x14ac:dyDescent="0.3">
      <c r="C44" s="6">
        <v>42</v>
      </c>
      <c r="AD44" s="22"/>
    </row>
    <row r="45" spans="3:30" x14ac:dyDescent="0.3">
      <c r="C45" s="6">
        <v>43</v>
      </c>
      <c r="AD45" s="22"/>
    </row>
    <row r="46" spans="3:30" x14ac:dyDescent="0.3">
      <c r="C46" s="6">
        <v>44</v>
      </c>
      <c r="AD46" s="22"/>
    </row>
    <row r="47" spans="3:30" x14ac:dyDescent="0.3">
      <c r="C47" s="6">
        <v>45</v>
      </c>
      <c r="AD47" s="22"/>
    </row>
    <row r="48" spans="3:30" x14ac:dyDescent="0.3">
      <c r="C48" s="6">
        <v>46</v>
      </c>
      <c r="AD48" s="22"/>
    </row>
    <row r="49" spans="3:30" x14ac:dyDescent="0.3">
      <c r="C49" s="6">
        <v>47</v>
      </c>
      <c r="AD49" s="22"/>
    </row>
    <row r="50" spans="3:30" x14ac:dyDescent="0.3">
      <c r="C50" s="6">
        <v>48</v>
      </c>
      <c r="AD50" s="22"/>
    </row>
    <row r="51" spans="3:30" x14ac:dyDescent="0.3">
      <c r="C51" s="6">
        <v>49</v>
      </c>
      <c r="AD51" s="22"/>
    </row>
    <row r="52" spans="3:30" x14ac:dyDescent="0.3">
      <c r="C52" s="6">
        <v>50</v>
      </c>
      <c r="AD52" s="22"/>
    </row>
    <row r="53" spans="3:30" x14ac:dyDescent="0.3">
      <c r="C53" s="6">
        <v>51</v>
      </c>
      <c r="AD53" s="22"/>
    </row>
    <row r="54" spans="3:30" x14ac:dyDescent="0.3">
      <c r="C54" s="6">
        <v>52</v>
      </c>
      <c r="AD54" s="22"/>
    </row>
    <row r="55" spans="3:30" x14ac:dyDescent="0.3">
      <c r="C55" s="6">
        <v>53</v>
      </c>
      <c r="AD55" s="22"/>
    </row>
    <row r="56" spans="3:30" x14ac:dyDescent="0.3">
      <c r="C56" s="6">
        <v>54</v>
      </c>
      <c r="AD56" s="22"/>
    </row>
    <row r="57" spans="3:30" x14ac:dyDescent="0.3">
      <c r="C57" s="6">
        <v>55</v>
      </c>
      <c r="AD57" s="22"/>
    </row>
    <row r="58" spans="3:30" x14ac:dyDescent="0.3">
      <c r="C58" s="6">
        <v>56</v>
      </c>
      <c r="AD58" s="22"/>
    </row>
    <row r="59" spans="3:30" x14ac:dyDescent="0.3">
      <c r="C59" s="6">
        <v>57</v>
      </c>
      <c r="AD59" s="22"/>
    </row>
    <row r="60" spans="3:30" x14ac:dyDescent="0.3">
      <c r="C60" s="6">
        <v>58</v>
      </c>
      <c r="AD60" s="22"/>
    </row>
    <row r="61" spans="3:30" x14ac:dyDescent="0.3">
      <c r="C61" s="6">
        <v>59</v>
      </c>
      <c r="AD61" s="22"/>
    </row>
    <row r="62" spans="3:30" x14ac:dyDescent="0.3">
      <c r="C62" s="6">
        <v>60</v>
      </c>
      <c r="AD62" s="22"/>
    </row>
    <row r="63" spans="3:30" x14ac:dyDescent="0.3">
      <c r="C63" s="6">
        <v>61</v>
      </c>
      <c r="AD63" s="22"/>
    </row>
    <row r="64" spans="3:30" x14ac:dyDescent="0.3">
      <c r="C64" s="6">
        <v>62</v>
      </c>
      <c r="AD64" s="22"/>
    </row>
    <row r="65" spans="3:30" x14ac:dyDescent="0.3">
      <c r="C65" s="6">
        <v>63</v>
      </c>
      <c r="AD65" s="22"/>
    </row>
    <row r="66" spans="3:30" x14ac:dyDescent="0.3">
      <c r="C66" s="6">
        <v>64</v>
      </c>
      <c r="AD66" s="22"/>
    </row>
    <row r="67" spans="3:30" x14ac:dyDescent="0.3">
      <c r="C67" s="6">
        <v>65</v>
      </c>
      <c r="AD67" s="22"/>
    </row>
    <row r="68" spans="3:30" x14ac:dyDescent="0.3">
      <c r="C68" s="6">
        <v>66</v>
      </c>
      <c r="AD68" s="22"/>
    </row>
    <row r="69" spans="3:30" x14ac:dyDescent="0.3">
      <c r="C69" s="6">
        <v>67</v>
      </c>
      <c r="AD69" s="22"/>
    </row>
    <row r="70" spans="3:30" x14ac:dyDescent="0.3">
      <c r="C70" s="6">
        <v>68</v>
      </c>
      <c r="AD70" s="22"/>
    </row>
    <row r="71" spans="3:30" x14ac:dyDescent="0.3">
      <c r="C71" s="6">
        <v>69</v>
      </c>
      <c r="AD71" s="22"/>
    </row>
    <row r="72" spans="3:30" x14ac:dyDescent="0.3">
      <c r="C72" s="6">
        <v>70</v>
      </c>
      <c r="AD72" s="22"/>
    </row>
    <row r="73" spans="3:30" x14ac:dyDescent="0.3">
      <c r="C73" s="6">
        <v>71</v>
      </c>
      <c r="AD73" s="22"/>
    </row>
    <row r="74" spans="3:30" x14ac:dyDescent="0.3">
      <c r="C74" s="6">
        <v>72</v>
      </c>
      <c r="AD74" s="22"/>
    </row>
    <row r="75" spans="3:30" x14ac:dyDescent="0.3">
      <c r="C75" s="6">
        <v>73</v>
      </c>
      <c r="AD75" s="22"/>
    </row>
    <row r="76" spans="3:30" x14ac:dyDescent="0.3">
      <c r="C76" s="6">
        <v>74</v>
      </c>
      <c r="AD76" s="22"/>
    </row>
    <row r="77" spans="3:30" x14ac:dyDescent="0.3">
      <c r="C77" s="6">
        <v>75</v>
      </c>
      <c r="AD77" s="22"/>
    </row>
    <row r="78" spans="3:30" x14ac:dyDescent="0.3">
      <c r="C78" s="6">
        <v>76</v>
      </c>
      <c r="AD78" s="22"/>
    </row>
    <row r="79" spans="3:30" x14ac:dyDescent="0.3">
      <c r="C79" s="6">
        <v>77</v>
      </c>
      <c r="AD79" s="22"/>
    </row>
    <row r="80" spans="3:30" x14ac:dyDescent="0.3">
      <c r="C80" s="6">
        <v>78</v>
      </c>
      <c r="AD80" s="22"/>
    </row>
    <row r="81" spans="3:30" x14ac:dyDescent="0.3">
      <c r="C81" s="6">
        <v>79</v>
      </c>
      <c r="AD81" s="22"/>
    </row>
    <row r="82" spans="3:30" x14ac:dyDescent="0.3">
      <c r="C82" s="6">
        <v>80</v>
      </c>
      <c r="AD82" s="22"/>
    </row>
  </sheetData>
  <mergeCells count="3">
    <mergeCell ref="I1:J1"/>
    <mergeCell ref="X1:Y1"/>
    <mergeCell ref="AF1:AI1"/>
  </mergeCells>
  <printOptions horizontalCentered="1"/>
  <pageMargins left="0.39370078740157483" right="0.39370078740157483" top="0.39370078740157483" bottom="0.78740157480314965" header="0.39370078740157483" footer="0.39370078740157483"/>
  <pageSetup paperSize="9" orientation="portrait" r:id="rId1"/>
  <headerFooter>
    <oddFooter>&amp;L&amp;"Arial,Regular"&amp;9Doc ref: &amp;F&amp;RPg: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AU49"/>
  <sheetViews>
    <sheetView zoomScale="60" zoomScaleNormal="60" workbookViewId="0">
      <selection activeCell="AW4" sqref="AW4"/>
    </sheetView>
  </sheetViews>
  <sheetFormatPr defaultRowHeight="14.4" x14ac:dyDescent="0.3"/>
  <cols>
    <col min="1" max="2" width="3.44140625" customWidth="1"/>
    <col min="3" max="3" width="2.109375" customWidth="1"/>
    <col min="4" max="4" width="3.5546875" customWidth="1"/>
    <col min="5" max="5" width="5" customWidth="1"/>
    <col min="6" max="6" width="2.44140625" customWidth="1"/>
    <col min="8" max="8" width="4.109375" customWidth="1"/>
    <col min="9" max="9" width="5" customWidth="1"/>
    <col min="10" max="10" width="2.109375" customWidth="1"/>
    <col min="11" max="11" width="3.5546875" customWidth="1"/>
    <col min="12" max="12" width="5" customWidth="1"/>
    <col min="13" max="13" width="2.44140625" customWidth="1"/>
    <col min="15" max="15" width="4.109375" customWidth="1"/>
    <col min="16" max="16" width="5" customWidth="1"/>
    <col min="17" max="17" width="2.109375" customWidth="1"/>
    <col min="18" max="18" width="3.5546875" customWidth="1"/>
    <col min="19" max="19" width="5" customWidth="1"/>
    <col min="20" max="20" width="2.44140625" customWidth="1"/>
    <col min="22" max="22" width="4.109375" customWidth="1"/>
    <col min="23" max="23" width="5" customWidth="1"/>
    <col min="24" max="24" width="2.109375" customWidth="1"/>
    <col min="25" max="25" width="3.5546875" customWidth="1"/>
    <col min="26" max="26" width="5" customWidth="1"/>
    <col min="27" max="27" width="2.44140625" customWidth="1"/>
    <col min="29" max="29" width="4.109375" customWidth="1"/>
    <col min="30" max="30" width="5" customWidth="1"/>
    <col min="31" max="31" width="2.109375" customWidth="1"/>
    <col min="32" max="32" width="3.5546875" customWidth="1"/>
    <col min="33" max="33" width="5" customWidth="1"/>
    <col min="34" max="34" width="2.44140625" customWidth="1"/>
    <col min="36" max="36" width="4.109375" customWidth="1"/>
  </cols>
  <sheetData>
    <row r="1" spans="2:47" ht="15" thickBot="1" x14ac:dyDescent="0.35"/>
    <row r="2" spans="2:47" ht="15" thickTop="1" x14ac:dyDescent="0.3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</row>
    <row r="3" spans="2:47" x14ac:dyDescent="0.3">
      <c r="B3" s="58"/>
    </row>
    <row r="4" spans="2:47" ht="24.75" customHeight="1" x14ac:dyDescent="0.3">
      <c r="B4" s="58"/>
      <c r="D4" s="48"/>
      <c r="E4" s="24"/>
      <c r="F4" s="24"/>
      <c r="G4" s="24"/>
      <c r="H4" s="24"/>
      <c r="I4" s="24"/>
      <c r="J4" s="24"/>
      <c r="K4" s="49"/>
      <c r="L4" s="24"/>
      <c r="M4" s="24"/>
      <c r="N4" s="24"/>
      <c r="O4" s="24"/>
      <c r="P4" s="24"/>
      <c r="Q4" s="24"/>
      <c r="R4" s="49"/>
      <c r="S4" s="24"/>
      <c r="T4" s="24"/>
      <c r="U4" s="24"/>
      <c r="V4" s="24"/>
      <c r="W4" s="24"/>
      <c r="X4" s="24"/>
      <c r="Y4" s="49"/>
      <c r="Z4" s="24"/>
      <c r="AA4" s="24"/>
      <c r="AB4" s="24"/>
      <c r="AC4" s="135" t="s">
        <v>114</v>
      </c>
      <c r="AD4" s="135"/>
      <c r="AE4" s="135"/>
      <c r="AF4" s="135"/>
      <c r="AG4" s="135"/>
      <c r="AH4" s="135"/>
      <c r="AI4" s="135"/>
      <c r="AJ4" s="24"/>
    </row>
    <row r="5" spans="2:47" ht="15" thickBot="1" x14ac:dyDescent="0.35">
      <c r="B5" s="58"/>
      <c r="D5" s="25"/>
      <c r="K5" s="25"/>
      <c r="R5" s="25"/>
      <c r="Y5" s="25"/>
      <c r="AF5" s="25"/>
    </row>
    <row r="6" spans="2:47" x14ac:dyDescent="0.3">
      <c r="B6" s="58"/>
      <c r="D6" s="25"/>
      <c r="G6" s="136" t="s">
        <v>91</v>
      </c>
      <c r="K6" s="25"/>
      <c r="N6" s="136" t="s">
        <v>91</v>
      </c>
      <c r="R6" s="25"/>
      <c r="U6" s="136" t="s">
        <v>91</v>
      </c>
      <c r="Y6" s="25"/>
      <c r="AB6" s="136" t="s">
        <v>91</v>
      </c>
      <c r="AF6" s="25"/>
      <c r="AI6" s="136" t="s">
        <v>91</v>
      </c>
    </row>
    <row r="7" spans="2:47" ht="15" thickBot="1" x14ac:dyDescent="0.35">
      <c r="B7" s="58"/>
      <c r="D7" s="25"/>
      <c r="G7" s="137"/>
      <c r="K7" s="25"/>
      <c r="N7" s="137"/>
      <c r="R7" s="25"/>
      <c r="U7" s="137"/>
      <c r="Y7" s="25"/>
      <c r="AB7" s="137"/>
      <c r="AF7" s="25"/>
      <c r="AI7" s="137"/>
    </row>
    <row r="8" spans="2:47" ht="15" thickBot="1" x14ac:dyDescent="0.35">
      <c r="B8" s="58"/>
      <c r="D8" s="25"/>
      <c r="G8" s="137"/>
      <c r="I8" s="59"/>
      <c r="K8" s="25"/>
      <c r="N8" s="137"/>
      <c r="P8" s="59"/>
      <c r="R8" s="25"/>
      <c r="U8" s="137"/>
      <c r="W8" s="59"/>
      <c r="Y8" s="25"/>
      <c r="AB8" s="137"/>
      <c r="AD8" s="59"/>
      <c r="AF8" s="25"/>
      <c r="AI8" s="137"/>
      <c r="AL8" s="143"/>
      <c r="AM8" s="144"/>
      <c r="AN8" s="145"/>
      <c r="AO8" s="143"/>
      <c r="AP8" s="144"/>
      <c r="AQ8" s="144"/>
      <c r="AR8" s="144"/>
      <c r="AS8" s="144"/>
      <c r="AT8" s="144"/>
      <c r="AU8" s="145"/>
    </row>
    <row r="9" spans="2:47" x14ac:dyDescent="0.3">
      <c r="B9" s="58"/>
      <c r="D9" s="55"/>
      <c r="E9" s="128"/>
      <c r="G9" s="137"/>
      <c r="I9" s="130"/>
      <c r="K9" s="25"/>
      <c r="L9" s="128"/>
      <c r="N9" s="137"/>
      <c r="P9" s="130"/>
      <c r="R9" s="25"/>
      <c r="S9" s="128"/>
      <c r="U9" s="137"/>
      <c r="W9" s="130"/>
      <c r="Y9" s="25"/>
      <c r="Z9" s="128"/>
      <c r="AB9" s="137"/>
      <c r="AD9" s="130"/>
      <c r="AF9" s="55"/>
      <c r="AG9" s="128"/>
      <c r="AI9" s="137"/>
      <c r="AL9" s="146"/>
      <c r="AM9" s="147"/>
      <c r="AN9" s="148"/>
      <c r="AO9" s="146"/>
      <c r="AP9" s="147"/>
      <c r="AQ9" s="147"/>
      <c r="AR9" s="147"/>
      <c r="AS9" s="147"/>
      <c r="AT9" s="147"/>
      <c r="AU9" s="148"/>
    </row>
    <row r="10" spans="2:47" ht="15" thickBot="1" x14ac:dyDescent="0.35">
      <c r="B10" s="58"/>
      <c r="D10" s="55"/>
      <c r="E10" s="129"/>
      <c r="G10" s="138"/>
      <c r="I10" s="131"/>
      <c r="K10" s="25"/>
      <c r="L10" s="129"/>
      <c r="N10" s="138"/>
      <c r="P10" s="131"/>
      <c r="R10" s="25"/>
      <c r="S10" s="129"/>
      <c r="U10" s="138"/>
      <c r="W10" s="131"/>
      <c r="Y10" s="25"/>
      <c r="Z10" s="129"/>
      <c r="AB10" s="138"/>
      <c r="AD10" s="131"/>
      <c r="AF10" s="55"/>
      <c r="AG10" s="129"/>
      <c r="AI10" s="138"/>
      <c r="AL10" s="146"/>
      <c r="AM10" s="147"/>
      <c r="AN10" s="148"/>
      <c r="AO10" s="146"/>
      <c r="AP10" s="147"/>
      <c r="AQ10" s="147"/>
      <c r="AR10" s="147"/>
      <c r="AS10" s="147"/>
      <c r="AT10" s="147"/>
      <c r="AU10" s="148"/>
    </row>
    <row r="11" spans="2:47" x14ac:dyDescent="0.3">
      <c r="B11" s="58"/>
      <c r="D11" s="25"/>
      <c r="I11" s="54"/>
      <c r="K11" s="25"/>
      <c r="P11" s="54"/>
      <c r="R11" s="25"/>
      <c r="W11" s="54"/>
      <c r="Y11" s="25"/>
      <c r="AD11" s="54"/>
      <c r="AF11" s="25"/>
      <c r="AL11" s="146"/>
      <c r="AM11" s="147"/>
      <c r="AN11" s="148"/>
      <c r="AO11" s="146"/>
      <c r="AP11" s="147"/>
      <c r="AQ11" s="147"/>
      <c r="AR11" s="147"/>
      <c r="AS11" s="147"/>
      <c r="AT11" s="147"/>
      <c r="AU11" s="148"/>
    </row>
    <row r="12" spans="2:47" x14ac:dyDescent="0.3">
      <c r="B12" s="58"/>
      <c r="D12" s="25"/>
      <c r="I12" s="54"/>
      <c r="K12" s="25"/>
      <c r="P12" s="54"/>
      <c r="R12" s="25"/>
      <c r="W12" s="54"/>
      <c r="Y12" s="25"/>
      <c r="AD12" s="54"/>
      <c r="AF12" s="25"/>
      <c r="AL12" s="146"/>
      <c r="AM12" s="147"/>
      <c r="AN12" s="148"/>
      <c r="AO12" s="146"/>
      <c r="AP12" s="147"/>
      <c r="AQ12" s="147"/>
      <c r="AR12" s="147"/>
      <c r="AS12" s="147"/>
      <c r="AT12" s="147"/>
      <c r="AU12" s="148"/>
    </row>
    <row r="13" spans="2:47" x14ac:dyDescent="0.3">
      <c r="B13" s="58"/>
      <c r="D13" s="25"/>
      <c r="I13" s="54"/>
      <c r="K13" s="25"/>
      <c r="P13" s="54"/>
      <c r="R13" s="25"/>
      <c r="W13" s="54"/>
      <c r="Y13" s="25"/>
      <c r="AD13" s="54"/>
      <c r="AF13" s="25"/>
      <c r="AL13" s="146"/>
      <c r="AM13" s="147"/>
      <c r="AN13" s="148"/>
      <c r="AO13" s="146"/>
      <c r="AP13" s="147"/>
      <c r="AQ13" s="147"/>
      <c r="AR13" s="147"/>
      <c r="AS13" s="147"/>
      <c r="AT13" s="147"/>
      <c r="AU13" s="148"/>
    </row>
    <row r="14" spans="2:47" ht="15" thickBot="1" x14ac:dyDescent="0.35">
      <c r="B14" s="58"/>
      <c r="D14" s="25"/>
      <c r="I14" s="54"/>
      <c r="K14" s="25"/>
      <c r="P14" s="54"/>
      <c r="R14" s="25"/>
      <c r="W14" s="54"/>
      <c r="Y14" s="25"/>
      <c r="AD14" s="54"/>
      <c r="AF14" s="25"/>
      <c r="AL14" s="146"/>
      <c r="AM14" s="147"/>
      <c r="AN14" s="148"/>
      <c r="AO14" s="146"/>
      <c r="AP14" s="147"/>
      <c r="AQ14" s="147"/>
      <c r="AR14" s="147"/>
      <c r="AS14" s="147"/>
      <c r="AT14" s="147"/>
      <c r="AU14" s="148"/>
    </row>
    <row r="15" spans="2:47" x14ac:dyDescent="0.3">
      <c r="B15" s="58"/>
      <c r="D15" s="25"/>
      <c r="G15" s="136" t="s">
        <v>91</v>
      </c>
      <c r="I15" s="54"/>
      <c r="K15" s="25"/>
      <c r="N15" s="136" t="s">
        <v>91</v>
      </c>
      <c r="P15" s="54"/>
      <c r="R15" s="25"/>
      <c r="U15" s="136" t="s">
        <v>91</v>
      </c>
      <c r="W15" s="54"/>
      <c r="Y15" s="25"/>
      <c r="AB15" s="136" t="s">
        <v>91</v>
      </c>
      <c r="AD15" s="54"/>
      <c r="AF15" s="25"/>
      <c r="AI15" s="152"/>
      <c r="AL15" s="146"/>
      <c r="AM15" s="147"/>
      <c r="AN15" s="148"/>
      <c r="AO15" s="146"/>
      <c r="AP15" s="147"/>
      <c r="AQ15" s="147"/>
      <c r="AR15" s="147"/>
      <c r="AS15" s="147"/>
      <c r="AT15" s="147"/>
      <c r="AU15" s="148"/>
    </row>
    <row r="16" spans="2:47" x14ac:dyDescent="0.3">
      <c r="B16" s="58"/>
      <c r="D16" s="25"/>
      <c r="G16" s="137"/>
      <c r="I16" s="54"/>
      <c r="K16" s="25"/>
      <c r="N16" s="137"/>
      <c r="P16" s="54"/>
      <c r="R16" s="25"/>
      <c r="U16" s="137"/>
      <c r="W16" s="54"/>
      <c r="Y16" s="25"/>
      <c r="AB16" s="137"/>
      <c r="AD16" s="54"/>
      <c r="AF16" s="25"/>
      <c r="AI16" s="153"/>
      <c r="AL16" s="146"/>
      <c r="AM16" s="147"/>
      <c r="AN16" s="148"/>
      <c r="AO16" s="146"/>
      <c r="AP16" s="147"/>
      <c r="AQ16" s="147"/>
      <c r="AR16" s="147"/>
      <c r="AS16" s="147"/>
      <c r="AT16" s="147"/>
      <c r="AU16" s="148"/>
    </row>
    <row r="17" spans="2:47" ht="15" thickBot="1" x14ac:dyDescent="0.35">
      <c r="B17" s="58"/>
      <c r="D17" s="25"/>
      <c r="G17" s="137"/>
      <c r="I17" s="54"/>
      <c r="K17" s="25"/>
      <c r="N17" s="137"/>
      <c r="P17" s="54"/>
      <c r="R17" s="25"/>
      <c r="U17" s="137"/>
      <c r="W17" s="54"/>
      <c r="Y17" s="25"/>
      <c r="AB17" s="137"/>
      <c r="AD17" s="54"/>
      <c r="AF17" s="25"/>
      <c r="AI17" s="153"/>
      <c r="AL17" s="146"/>
      <c r="AM17" s="147"/>
      <c r="AN17" s="148"/>
      <c r="AO17" s="146"/>
      <c r="AP17" s="147"/>
      <c r="AQ17" s="147"/>
      <c r="AR17" s="147"/>
      <c r="AS17" s="147"/>
      <c r="AT17" s="147"/>
      <c r="AU17" s="148"/>
    </row>
    <row r="18" spans="2:47" x14ac:dyDescent="0.3">
      <c r="B18" s="58"/>
      <c r="D18" s="25"/>
      <c r="E18" s="128"/>
      <c r="G18" s="137"/>
      <c r="I18" s="130"/>
      <c r="K18" s="25"/>
      <c r="L18" s="128"/>
      <c r="N18" s="137"/>
      <c r="P18" s="130"/>
      <c r="R18" s="25"/>
      <c r="S18" s="128"/>
      <c r="U18" s="137"/>
      <c r="W18" s="130"/>
      <c r="Y18" s="25"/>
      <c r="Z18" s="128"/>
      <c r="AB18" s="137"/>
      <c r="AD18" s="130"/>
      <c r="AF18" s="25"/>
      <c r="AG18" s="141"/>
      <c r="AI18" s="153"/>
      <c r="AL18" s="146"/>
      <c r="AM18" s="147"/>
      <c r="AN18" s="148"/>
      <c r="AO18" s="146"/>
      <c r="AP18" s="147"/>
      <c r="AQ18" s="147"/>
      <c r="AR18" s="147"/>
      <c r="AS18" s="147"/>
      <c r="AT18" s="147"/>
      <c r="AU18" s="148"/>
    </row>
    <row r="19" spans="2:47" ht="15" thickBot="1" x14ac:dyDescent="0.35">
      <c r="B19" s="58"/>
      <c r="D19" s="25"/>
      <c r="E19" s="129"/>
      <c r="G19" s="138"/>
      <c r="I19" s="131"/>
      <c r="K19" s="25"/>
      <c r="L19" s="129"/>
      <c r="N19" s="138"/>
      <c r="P19" s="131"/>
      <c r="R19" s="25"/>
      <c r="S19" s="129"/>
      <c r="U19" s="138"/>
      <c r="W19" s="131"/>
      <c r="Y19" s="25"/>
      <c r="Z19" s="129"/>
      <c r="AB19" s="138"/>
      <c r="AD19" s="131"/>
      <c r="AF19" s="25"/>
      <c r="AG19" s="142"/>
      <c r="AI19" s="154"/>
      <c r="AL19" s="146"/>
      <c r="AM19" s="147"/>
      <c r="AN19" s="148"/>
      <c r="AO19" s="146"/>
      <c r="AP19" s="147"/>
      <c r="AQ19" s="147"/>
      <c r="AR19" s="147"/>
      <c r="AS19" s="147"/>
      <c r="AT19" s="147"/>
      <c r="AU19" s="148"/>
    </row>
    <row r="20" spans="2:47" x14ac:dyDescent="0.3">
      <c r="B20" s="58"/>
      <c r="D20" s="25"/>
      <c r="I20" s="54"/>
      <c r="K20" s="25"/>
      <c r="P20" s="54"/>
      <c r="R20" s="25"/>
      <c r="W20" s="54"/>
      <c r="Y20" s="25"/>
      <c r="AD20" s="54"/>
      <c r="AF20" s="25"/>
      <c r="AL20" s="146"/>
      <c r="AM20" s="147"/>
      <c r="AN20" s="148"/>
      <c r="AO20" s="146"/>
      <c r="AP20" s="147"/>
      <c r="AQ20" s="147"/>
      <c r="AR20" s="147"/>
      <c r="AS20" s="147"/>
      <c r="AT20" s="147"/>
      <c r="AU20" s="148"/>
    </row>
    <row r="21" spans="2:47" x14ac:dyDescent="0.3">
      <c r="B21" s="58"/>
      <c r="D21" s="25"/>
      <c r="I21" s="54"/>
      <c r="K21" s="25"/>
      <c r="P21" s="54"/>
      <c r="R21" s="25"/>
      <c r="W21" s="54"/>
      <c r="Y21" s="25"/>
      <c r="AD21" s="54"/>
      <c r="AF21" s="25"/>
      <c r="AL21" s="146"/>
      <c r="AM21" s="147"/>
      <c r="AN21" s="148"/>
      <c r="AO21" s="146"/>
      <c r="AP21" s="147"/>
      <c r="AQ21" s="147"/>
      <c r="AR21" s="147"/>
      <c r="AS21" s="147"/>
      <c r="AT21" s="147"/>
      <c r="AU21" s="148"/>
    </row>
    <row r="22" spans="2:47" x14ac:dyDescent="0.3">
      <c r="B22" s="58"/>
      <c r="D22" s="25"/>
      <c r="I22" s="54"/>
      <c r="K22" s="25"/>
      <c r="P22" s="54"/>
      <c r="R22" s="25"/>
      <c r="W22" s="54"/>
      <c r="Y22" s="25"/>
      <c r="AD22" s="54"/>
      <c r="AF22" s="25"/>
      <c r="AL22" s="146"/>
      <c r="AM22" s="147"/>
      <c r="AN22" s="148"/>
      <c r="AO22" s="146"/>
      <c r="AP22" s="147"/>
      <c r="AQ22" s="147"/>
      <c r="AR22" s="147"/>
      <c r="AS22" s="147"/>
      <c r="AT22" s="147"/>
      <c r="AU22" s="148"/>
    </row>
    <row r="23" spans="2:47" ht="15" thickBot="1" x14ac:dyDescent="0.35">
      <c r="B23" s="58"/>
      <c r="D23" s="25"/>
      <c r="I23" s="54"/>
      <c r="K23" s="25"/>
      <c r="P23" s="54"/>
      <c r="R23" s="25"/>
      <c r="W23" s="54"/>
      <c r="Y23" s="25"/>
      <c r="AD23" s="54"/>
      <c r="AF23" s="25"/>
      <c r="AL23" s="146"/>
      <c r="AM23" s="147"/>
      <c r="AN23" s="148"/>
      <c r="AO23" s="146"/>
      <c r="AP23" s="147"/>
      <c r="AQ23" s="147"/>
      <c r="AR23" s="147"/>
      <c r="AS23" s="147"/>
      <c r="AT23" s="147"/>
      <c r="AU23" s="148"/>
    </row>
    <row r="24" spans="2:47" x14ac:dyDescent="0.3">
      <c r="B24" s="58"/>
      <c r="D24" s="25"/>
      <c r="G24" s="136" t="s">
        <v>91</v>
      </c>
      <c r="I24" s="54"/>
      <c r="K24" s="25"/>
      <c r="N24" s="136" t="s">
        <v>91</v>
      </c>
      <c r="P24" s="54"/>
      <c r="R24" s="25"/>
      <c r="U24" s="136" t="s">
        <v>91</v>
      </c>
      <c r="W24" s="54"/>
      <c r="Y24" s="25"/>
      <c r="AB24" s="136" t="s">
        <v>91</v>
      </c>
      <c r="AD24" s="54"/>
      <c r="AF24" s="25"/>
      <c r="AI24" s="152"/>
      <c r="AL24" s="146"/>
      <c r="AM24" s="147"/>
      <c r="AN24" s="148"/>
      <c r="AO24" s="146"/>
      <c r="AP24" s="147"/>
      <c r="AQ24" s="147"/>
      <c r="AR24" s="147"/>
      <c r="AS24" s="147"/>
      <c r="AT24" s="147"/>
      <c r="AU24" s="148"/>
    </row>
    <row r="25" spans="2:47" x14ac:dyDescent="0.3">
      <c r="B25" s="58"/>
      <c r="D25" s="25"/>
      <c r="G25" s="137"/>
      <c r="I25" s="54"/>
      <c r="K25" s="25"/>
      <c r="N25" s="137"/>
      <c r="P25" s="54"/>
      <c r="R25" s="25"/>
      <c r="U25" s="137"/>
      <c r="W25" s="54"/>
      <c r="Y25" s="25"/>
      <c r="AB25" s="137"/>
      <c r="AD25" s="54"/>
      <c r="AF25" s="25"/>
      <c r="AI25" s="153"/>
      <c r="AL25" s="146"/>
      <c r="AM25" s="147"/>
      <c r="AN25" s="148"/>
      <c r="AO25" s="146"/>
      <c r="AP25" s="147"/>
      <c r="AQ25" s="147"/>
      <c r="AR25" s="147"/>
      <c r="AS25" s="147"/>
      <c r="AT25" s="147"/>
      <c r="AU25" s="148"/>
    </row>
    <row r="26" spans="2:47" ht="15" thickBot="1" x14ac:dyDescent="0.35">
      <c r="B26" s="58"/>
      <c r="D26" s="25"/>
      <c r="G26" s="137"/>
      <c r="I26" s="54"/>
      <c r="K26" s="25"/>
      <c r="N26" s="137"/>
      <c r="P26" s="54"/>
      <c r="R26" s="25"/>
      <c r="U26" s="137"/>
      <c r="W26" s="54"/>
      <c r="Y26" s="25"/>
      <c r="AB26" s="137"/>
      <c r="AD26" s="54"/>
      <c r="AF26" s="25"/>
      <c r="AI26" s="153"/>
      <c r="AL26" s="146"/>
      <c r="AM26" s="147"/>
      <c r="AN26" s="148"/>
      <c r="AO26" s="146"/>
      <c r="AP26" s="147"/>
      <c r="AQ26" s="147"/>
      <c r="AR26" s="147"/>
      <c r="AS26" s="147"/>
      <c r="AT26" s="147"/>
      <c r="AU26" s="148"/>
    </row>
    <row r="27" spans="2:47" x14ac:dyDescent="0.3">
      <c r="B27" s="58"/>
      <c r="D27" s="25"/>
      <c r="E27" s="128"/>
      <c r="G27" s="137"/>
      <c r="I27" s="130"/>
      <c r="K27" s="25"/>
      <c r="L27" s="128"/>
      <c r="N27" s="137"/>
      <c r="P27" s="130"/>
      <c r="R27" s="25"/>
      <c r="S27" s="128"/>
      <c r="U27" s="137"/>
      <c r="W27" s="130"/>
      <c r="Y27" s="25"/>
      <c r="Z27" s="128"/>
      <c r="AB27" s="137"/>
      <c r="AD27" s="130"/>
      <c r="AF27" s="25"/>
      <c r="AG27" s="141"/>
      <c r="AI27" s="153"/>
      <c r="AL27" s="146"/>
      <c r="AM27" s="147"/>
      <c r="AN27" s="148"/>
      <c r="AO27" s="146"/>
      <c r="AP27" s="147"/>
      <c r="AQ27" s="147"/>
      <c r="AR27" s="147"/>
      <c r="AS27" s="147"/>
      <c r="AT27" s="147"/>
      <c r="AU27" s="148"/>
    </row>
    <row r="28" spans="2:47" ht="15" thickBot="1" x14ac:dyDescent="0.35">
      <c r="B28" s="58"/>
      <c r="D28" s="26"/>
      <c r="E28" s="129"/>
      <c r="G28" s="138"/>
      <c r="I28" s="131"/>
      <c r="K28" s="26"/>
      <c r="L28" s="129"/>
      <c r="N28" s="138"/>
      <c r="P28" s="131"/>
      <c r="R28" s="26"/>
      <c r="S28" s="129"/>
      <c r="U28" s="138"/>
      <c r="W28" s="131"/>
      <c r="Y28" s="26"/>
      <c r="Z28" s="129"/>
      <c r="AB28" s="138"/>
      <c r="AD28" s="131"/>
      <c r="AF28" s="26"/>
      <c r="AG28" s="142"/>
      <c r="AI28" s="154"/>
      <c r="AL28" s="149"/>
      <c r="AM28" s="150"/>
      <c r="AN28" s="151"/>
      <c r="AO28" s="149"/>
      <c r="AP28" s="150"/>
      <c r="AQ28" s="150"/>
      <c r="AR28" s="150"/>
      <c r="AS28" s="150"/>
      <c r="AT28" s="150"/>
      <c r="AU28" s="151"/>
    </row>
    <row r="29" spans="2:47" x14ac:dyDescent="0.3">
      <c r="B29" s="58"/>
      <c r="I29" s="54"/>
      <c r="P29" s="54"/>
      <c r="W29" s="54"/>
      <c r="AD29" s="54"/>
      <c r="AT29" s="54"/>
    </row>
    <row r="30" spans="2:47" x14ac:dyDescent="0.3">
      <c r="B30" s="58"/>
      <c r="I30" s="54"/>
      <c r="P30" s="54"/>
      <c r="W30" s="54"/>
      <c r="AD30" s="54"/>
      <c r="AT30" s="54"/>
    </row>
    <row r="31" spans="2:47" x14ac:dyDescent="0.3">
      <c r="B31" s="58"/>
      <c r="I31" s="54"/>
      <c r="P31" s="54"/>
      <c r="W31" s="54"/>
      <c r="AD31" s="54"/>
      <c r="AT31" s="54"/>
    </row>
    <row r="32" spans="2:47" x14ac:dyDescent="0.3">
      <c r="B32" s="58"/>
      <c r="H32" s="27"/>
      <c r="I32" s="51"/>
      <c r="J32" s="28"/>
      <c r="K32" s="29"/>
      <c r="L32" s="29"/>
      <c r="M32" s="29"/>
      <c r="N32" s="29"/>
      <c r="O32" s="27"/>
      <c r="P32" s="51"/>
      <c r="Q32" s="28"/>
      <c r="R32" s="29"/>
      <c r="S32" s="29"/>
      <c r="T32" s="29"/>
      <c r="U32" s="29"/>
      <c r="V32" s="27"/>
      <c r="W32" s="51"/>
      <c r="X32" s="28"/>
      <c r="Y32" s="29"/>
      <c r="Z32" s="29"/>
      <c r="AA32" s="29"/>
      <c r="AB32" s="29"/>
      <c r="AC32" s="27"/>
      <c r="AD32" s="51"/>
      <c r="AE32" s="28"/>
      <c r="AF32" s="29"/>
      <c r="AG32" s="29"/>
      <c r="AH32" s="29"/>
      <c r="AJ32" s="29"/>
      <c r="AK32" s="29"/>
      <c r="AL32" s="29"/>
      <c r="AM32" s="29"/>
      <c r="AN32" s="29"/>
      <c r="AO32" s="29"/>
      <c r="AP32" s="29"/>
      <c r="AQ32" s="29"/>
      <c r="AR32" s="29"/>
      <c r="AS32" s="27"/>
      <c r="AT32" s="64"/>
    </row>
    <row r="33" spans="2:46" x14ac:dyDescent="0.3">
      <c r="B33" s="58"/>
      <c r="G33" s="50"/>
      <c r="H33" s="51"/>
      <c r="I33" s="51"/>
      <c r="J33" s="51"/>
      <c r="K33" s="51"/>
      <c r="L33" s="51"/>
      <c r="M33" s="51"/>
      <c r="N33" s="51"/>
      <c r="O33" s="51"/>
      <c r="P33" s="139" t="s">
        <v>115</v>
      </c>
      <c r="Q33" s="139"/>
      <c r="R33" s="139"/>
      <c r="S33" s="139"/>
      <c r="T33" s="139"/>
      <c r="U33" s="51"/>
      <c r="V33" s="51"/>
      <c r="W33" s="51"/>
      <c r="X33" s="51"/>
      <c r="Y33" s="51"/>
      <c r="Z33" s="51"/>
      <c r="AA33" s="51"/>
      <c r="AB33" s="51"/>
      <c r="AC33" s="51"/>
      <c r="AD33" s="139" t="s">
        <v>115</v>
      </c>
      <c r="AE33" s="139"/>
      <c r="AF33" s="139"/>
      <c r="AG33" s="139"/>
      <c r="AH33" s="139"/>
      <c r="AI33" s="50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64"/>
    </row>
    <row r="34" spans="2:46" x14ac:dyDescent="0.3">
      <c r="B34" s="58"/>
      <c r="G34" s="52"/>
      <c r="H34" s="53"/>
      <c r="I34" s="53"/>
      <c r="J34" s="53"/>
      <c r="K34" s="53"/>
      <c r="L34" s="53"/>
      <c r="M34" s="53"/>
      <c r="N34" s="53"/>
      <c r="O34" s="53"/>
      <c r="P34" s="140"/>
      <c r="Q34" s="140"/>
      <c r="R34" s="140"/>
      <c r="S34" s="140"/>
      <c r="T34" s="140"/>
      <c r="U34" s="53"/>
      <c r="V34" s="53"/>
      <c r="W34" s="53"/>
      <c r="X34" s="53"/>
      <c r="Y34" s="53"/>
      <c r="Z34" s="53"/>
      <c r="AA34" s="53"/>
      <c r="AB34" s="53"/>
      <c r="AC34" s="53"/>
      <c r="AD34" s="140"/>
      <c r="AE34" s="140"/>
      <c r="AF34" s="140"/>
      <c r="AG34" s="140"/>
      <c r="AH34" s="140"/>
      <c r="AI34" s="52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65"/>
    </row>
    <row r="35" spans="2:46" x14ac:dyDescent="0.3">
      <c r="B35" s="58"/>
    </row>
    <row r="36" spans="2:46" x14ac:dyDescent="0.3">
      <c r="B36" s="58"/>
    </row>
    <row r="37" spans="2:46" ht="15" thickBot="1" x14ac:dyDescent="0.35"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2:46" ht="15" thickTop="1" x14ac:dyDescent="0.3"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</row>
    <row r="39" spans="2:46" x14ac:dyDescent="0.3">
      <c r="B39" s="58"/>
      <c r="AD39" s="134" t="s">
        <v>117</v>
      </c>
      <c r="AE39" s="134"/>
      <c r="AF39" s="134"/>
      <c r="AG39" s="134"/>
      <c r="AH39" s="134"/>
      <c r="AI39" s="134"/>
      <c r="AJ39" s="134"/>
    </row>
    <row r="40" spans="2:46" x14ac:dyDescent="0.3">
      <c r="B40" s="58"/>
      <c r="AD40" s="134"/>
      <c r="AE40" s="134"/>
      <c r="AF40" s="134"/>
      <c r="AG40" s="134"/>
      <c r="AH40" s="134"/>
      <c r="AI40" s="134"/>
      <c r="AJ40" s="134"/>
    </row>
    <row r="41" spans="2:46" x14ac:dyDescent="0.3">
      <c r="B41" s="58"/>
      <c r="AD41" s="134"/>
      <c r="AE41" s="134"/>
      <c r="AF41" s="134"/>
      <c r="AG41" s="134"/>
      <c r="AH41" s="134"/>
      <c r="AI41" s="134"/>
      <c r="AJ41" s="134"/>
    </row>
    <row r="42" spans="2:46" ht="15" thickBot="1" x14ac:dyDescent="0.35"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2:46" ht="15.6" thickTop="1" thickBot="1" x14ac:dyDescent="0.35"/>
    <row r="44" spans="2:46" x14ac:dyDescent="0.3">
      <c r="L44" s="128"/>
      <c r="N44" s="132" t="s">
        <v>116</v>
      </c>
      <c r="O44" s="132"/>
    </row>
    <row r="45" spans="2:46" ht="15" thickBot="1" x14ac:dyDescent="0.35">
      <c r="L45" s="129"/>
      <c r="N45" s="132"/>
      <c r="O45" s="132"/>
    </row>
    <row r="47" spans="2:46" ht="15" thickBot="1" x14ac:dyDescent="0.35"/>
    <row r="48" spans="2:46" x14ac:dyDescent="0.3">
      <c r="L48" s="130"/>
      <c r="N48" s="133" t="s">
        <v>90</v>
      </c>
      <c r="O48" s="133"/>
    </row>
    <row r="49" spans="12:15" ht="15" thickBot="1" x14ac:dyDescent="0.35">
      <c r="L49" s="131"/>
      <c r="N49" s="133"/>
      <c r="O49" s="133"/>
    </row>
  </sheetData>
  <mergeCells count="52">
    <mergeCell ref="P33:T34"/>
    <mergeCell ref="AG27:AG28"/>
    <mergeCell ref="AL8:AN28"/>
    <mergeCell ref="AO8:AU28"/>
    <mergeCell ref="AI15:AI19"/>
    <mergeCell ref="AI6:AI10"/>
    <mergeCell ref="AI24:AI28"/>
    <mergeCell ref="AD33:AH34"/>
    <mergeCell ref="AD18:AD19"/>
    <mergeCell ref="AD27:AD28"/>
    <mergeCell ref="AG18:AG19"/>
    <mergeCell ref="E9:E10"/>
    <mergeCell ref="I9:I10"/>
    <mergeCell ref="L9:L10"/>
    <mergeCell ref="S9:S10"/>
    <mergeCell ref="Z9:Z10"/>
    <mergeCell ref="P9:P10"/>
    <mergeCell ref="E18:E19"/>
    <mergeCell ref="L18:L19"/>
    <mergeCell ref="S18:S19"/>
    <mergeCell ref="Z18:Z19"/>
    <mergeCell ref="P18:P19"/>
    <mergeCell ref="I18:I19"/>
    <mergeCell ref="W18:W19"/>
    <mergeCell ref="E27:E28"/>
    <mergeCell ref="L27:L28"/>
    <mergeCell ref="S27:S28"/>
    <mergeCell ref="Z27:Z28"/>
    <mergeCell ref="P27:P28"/>
    <mergeCell ref="I27:I28"/>
    <mergeCell ref="W27:W28"/>
    <mergeCell ref="AC4:AI4"/>
    <mergeCell ref="G24:G28"/>
    <mergeCell ref="N24:N28"/>
    <mergeCell ref="U24:U28"/>
    <mergeCell ref="AB24:AB28"/>
    <mergeCell ref="G15:G19"/>
    <mergeCell ref="N15:N19"/>
    <mergeCell ref="U15:U19"/>
    <mergeCell ref="AB15:AB19"/>
    <mergeCell ref="G6:G10"/>
    <mergeCell ref="N6:N10"/>
    <mergeCell ref="U6:U10"/>
    <mergeCell ref="AB6:AB10"/>
    <mergeCell ref="AG9:AG10"/>
    <mergeCell ref="W9:W10"/>
    <mergeCell ref="AD9:AD10"/>
    <mergeCell ref="L44:L45"/>
    <mergeCell ref="L48:L49"/>
    <mergeCell ref="N44:O45"/>
    <mergeCell ref="N48:O49"/>
    <mergeCell ref="AD39:AJ41"/>
  </mergeCells>
  <pageMargins left="0.70866141732283472" right="0.70866141732283472" top="0.74803149606299213" bottom="0.74803149606299213" header="0.31496062992125984" footer="0.31496062992125984"/>
  <pageSetup paperSize="8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21"/>
  <sheetViews>
    <sheetView workbookViewId="0">
      <selection activeCell="E11" sqref="E11"/>
    </sheetView>
  </sheetViews>
  <sheetFormatPr defaultRowHeight="14.4" x14ac:dyDescent="0.3"/>
  <cols>
    <col min="1" max="1" width="3" customWidth="1"/>
    <col min="7" max="7" width="9.88671875" customWidth="1"/>
  </cols>
  <sheetData>
    <row r="1" spans="2:16" ht="15" thickBot="1" x14ac:dyDescent="0.35"/>
    <row r="2" spans="2:16" x14ac:dyDescent="0.3">
      <c r="B2" s="157" t="s">
        <v>97</v>
      </c>
      <c r="C2" s="155" t="s">
        <v>95</v>
      </c>
      <c r="D2" s="155"/>
      <c r="E2" s="155"/>
      <c r="F2" s="159" t="s">
        <v>92</v>
      </c>
      <c r="G2" s="161" t="s">
        <v>96</v>
      </c>
      <c r="H2" s="161" t="s">
        <v>98</v>
      </c>
      <c r="I2" s="155" t="s">
        <v>99</v>
      </c>
      <c r="J2" s="155"/>
      <c r="K2" s="155" t="s">
        <v>100</v>
      </c>
      <c r="L2" s="155"/>
      <c r="M2" s="155" t="s">
        <v>101</v>
      </c>
      <c r="N2" s="155"/>
      <c r="O2" s="155" t="s">
        <v>102</v>
      </c>
      <c r="P2" s="156"/>
    </row>
    <row r="3" spans="2:16" ht="15" thickBot="1" x14ac:dyDescent="0.35">
      <c r="B3" s="158"/>
      <c r="C3" s="30" t="s">
        <v>103</v>
      </c>
      <c r="D3" s="30" t="s">
        <v>104</v>
      </c>
      <c r="E3" s="30" t="s">
        <v>93</v>
      </c>
      <c r="F3" s="160"/>
      <c r="G3" s="162"/>
      <c r="H3" s="162"/>
      <c r="I3" s="31" t="s">
        <v>105</v>
      </c>
      <c r="J3" s="31" t="s">
        <v>106</v>
      </c>
      <c r="K3" s="31" t="s">
        <v>105</v>
      </c>
      <c r="L3" s="31" t="s">
        <v>106</v>
      </c>
      <c r="M3" s="31" t="s">
        <v>105</v>
      </c>
      <c r="N3" s="31" t="s">
        <v>106</v>
      </c>
      <c r="O3" s="31" t="s">
        <v>105</v>
      </c>
      <c r="P3" s="32" t="s">
        <v>106</v>
      </c>
    </row>
    <row r="4" spans="2:16" ht="15" thickBot="1" x14ac:dyDescent="0.35">
      <c r="B4" s="33" t="s">
        <v>94</v>
      </c>
      <c r="C4" s="34" t="s">
        <v>107</v>
      </c>
      <c r="D4" s="34" t="s">
        <v>107</v>
      </c>
      <c r="E4" s="34" t="s">
        <v>107</v>
      </c>
      <c r="F4" s="34" t="s">
        <v>108</v>
      </c>
      <c r="G4" s="34" t="s">
        <v>109</v>
      </c>
      <c r="H4" s="34" t="s">
        <v>110</v>
      </c>
      <c r="I4" s="34" t="s">
        <v>111</v>
      </c>
      <c r="J4" s="34" t="s">
        <v>111</v>
      </c>
      <c r="K4" s="34" t="s">
        <v>111</v>
      </c>
      <c r="L4" s="34" t="s">
        <v>111</v>
      </c>
      <c r="M4" s="34" t="s">
        <v>111</v>
      </c>
      <c r="N4" s="34" t="s">
        <v>111</v>
      </c>
      <c r="O4" s="34" t="s">
        <v>112</v>
      </c>
      <c r="P4" s="35" t="s">
        <v>112</v>
      </c>
    </row>
    <row r="5" spans="2:16" ht="15" thickBot="1" x14ac:dyDescent="0.35">
      <c r="B5" s="36">
        <v>1</v>
      </c>
      <c r="C5" s="37">
        <v>2</v>
      </c>
      <c r="D5" s="37">
        <v>3</v>
      </c>
      <c r="E5" s="37">
        <v>4</v>
      </c>
      <c r="F5" s="37">
        <v>5</v>
      </c>
      <c r="G5" s="37">
        <v>6</v>
      </c>
      <c r="H5" s="37">
        <v>7</v>
      </c>
      <c r="I5" s="37">
        <v>8</v>
      </c>
      <c r="J5" s="37">
        <v>9</v>
      </c>
      <c r="K5" s="37">
        <v>10</v>
      </c>
      <c r="L5" s="37">
        <v>11</v>
      </c>
      <c r="M5" s="37">
        <v>12</v>
      </c>
      <c r="N5" s="37">
        <v>13</v>
      </c>
      <c r="O5" s="37">
        <v>14</v>
      </c>
      <c r="P5" s="38">
        <v>15</v>
      </c>
    </row>
    <row r="6" spans="2:16" x14ac:dyDescent="0.3">
      <c r="B6" s="39">
        <v>1.5</v>
      </c>
      <c r="C6" s="40">
        <v>24</v>
      </c>
      <c r="D6" s="40">
        <v>20</v>
      </c>
      <c r="E6" s="40">
        <v>19</v>
      </c>
      <c r="F6" s="40">
        <v>14.48</v>
      </c>
      <c r="G6" s="40">
        <v>25.08</v>
      </c>
      <c r="H6" s="40">
        <v>0.17</v>
      </c>
      <c r="I6" s="40">
        <v>8.51</v>
      </c>
      <c r="J6" s="40">
        <v>9.33</v>
      </c>
      <c r="K6" s="40">
        <v>1.25</v>
      </c>
      <c r="L6" s="40">
        <v>1.25</v>
      </c>
      <c r="M6" s="40">
        <v>14.13</v>
      </c>
      <c r="N6" s="40">
        <v>14.95</v>
      </c>
      <c r="O6" s="40">
        <v>448</v>
      </c>
      <c r="P6" s="41">
        <v>501</v>
      </c>
    </row>
    <row r="7" spans="2:16" x14ac:dyDescent="0.3">
      <c r="B7" s="42">
        <v>2.5</v>
      </c>
      <c r="C7" s="43">
        <v>32</v>
      </c>
      <c r="D7" s="43">
        <v>26</v>
      </c>
      <c r="E7" s="43">
        <v>26</v>
      </c>
      <c r="F7" s="43">
        <v>8.8699999999999992</v>
      </c>
      <c r="G7" s="43">
        <v>15.363</v>
      </c>
      <c r="H7" s="43">
        <v>0.28000000000000003</v>
      </c>
      <c r="I7" s="43">
        <v>9.61</v>
      </c>
      <c r="J7" s="43">
        <v>10.56</v>
      </c>
      <c r="K7" s="43">
        <v>1.25</v>
      </c>
      <c r="L7" s="43">
        <v>1.25</v>
      </c>
      <c r="M7" s="43">
        <v>15.23</v>
      </c>
      <c r="N7" s="43">
        <v>16.18</v>
      </c>
      <c r="O7" s="43">
        <v>522</v>
      </c>
      <c r="P7" s="44">
        <v>597</v>
      </c>
    </row>
    <row r="8" spans="2:16" x14ac:dyDescent="0.3">
      <c r="B8" s="42">
        <v>4</v>
      </c>
      <c r="C8" s="43">
        <v>42</v>
      </c>
      <c r="D8" s="43">
        <v>34</v>
      </c>
      <c r="E8" s="43">
        <v>35</v>
      </c>
      <c r="F8" s="43">
        <v>5.52</v>
      </c>
      <c r="G8" s="43">
        <v>9.5609999999999999</v>
      </c>
      <c r="H8" s="43">
        <v>0.46</v>
      </c>
      <c r="I8" s="43">
        <v>11.4</v>
      </c>
      <c r="J8" s="43">
        <v>12.57</v>
      </c>
      <c r="K8" s="43">
        <v>1.25</v>
      </c>
      <c r="L8" s="43">
        <v>1.25</v>
      </c>
      <c r="M8" s="43">
        <v>17.02</v>
      </c>
      <c r="N8" s="43">
        <v>18.39</v>
      </c>
      <c r="O8" s="43">
        <v>667</v>
      </c>
      <c r="P8" s="44">
        <v>762</v>
      </c>
    </row>
    <row r="9" spans="2:16" x14ac:dyDescent="0.3">
      <c r="B9" s="42">
        <v>6</v>
      </c>
      <c r="C9" s="43">
        <v>53</v>
      </c>
      <c r="D9" s="43">
        <v>43</v>
      </c>
      <c r="E9" s="43">
        <v>45</v>
      </c>
      <c r="F9" s="43">
        <v>3.69</v>
      </c>
      <c r="G9" s="43">
        <v>6.391</v>
      </c>
      <c r="H9" s="43">
        <v>0.69</v>
      </c>
      <c r="I9" s="43">
        <v>12.58</v>
      </c>
      <c r="J9" s="43">
        <v>13.9</v>
      </c>
      <c r="K9" s="43">
        <v>1.25</v>
      </c>
      <c r="L9" s="43">
        <v>1.25</v>
      </c>
      <c r="M9" s="43">
        <v>18.399999999999999</v>
      </c>
      <c r="N9" s="43">
        <v>19.72</v>
      </c>
      <c r="O9" s="43">
        <v>790</v>
      </c>
      <c r="P9" s="44">
        <v>910</v>
      </c>
    </row>
    <row r="10" spans="2:16" x14ac:dyDescent="0.3">
      <c r="B10" s="42">
        <v>10</v>
      </c>
      <c r="C10" s="43">
        <v>70</v>
      </c>
      <c r="D10" s="43">
        <v>58</v>
      </c>
      <c r="E10" s="43">
        <v>62</v>
      </c>
      <c r="F10" s="43">
        <v>2.19</v>
      </c>
      <c r="G10" s="43">
        <v>3.7930000000000001</v>
      </c>
      <c r="H10" s="43">
        <v>1.1499999999999999</v>
      </c>
      <c r="I10" s="43">
        <v>14.59</v>
      </c>
      <c r="J10" s="43">
        <v>16.14</v>
      </c>
      <c r="K10" s="43">
        <v>1.25</v>
      </c>
      <c r="L10" s="43">
        <v>1.25</v>
      </c>
      <c r="M10" s="43">
        <v>20.41</v>
      </c>
      <c r="N10" s="43">
        <v>21.96</v>
      </c>
      <c r="O10" s="43">
        <v>996</v>
      </c>
      <c r="P10" s="44">
        <v>1169</v>
      </c>
    </row>
    <row r="11" spans="2:16" x14ac:dyDescent="0.3">
      <c r="B11" s="42">
        <v>16</v>
      </c>
      <c r="C11" s="43">
        <v>91</v>
      </c>
      <c r="D11" s="43">
        <v>75</v>
      </c>
      <c r="E11" s="43">
        <v>83</v>
      </c>
      <c r="F11" s="43">
        <v>1.38</v>
      </c>
      <c r="G11" s="43">
        <v>2.39</v>
      </c>
      <c r="H11" s="43">
        <v>1.84</v>
      </c>
      <c r="I11" s="43">
        <v>16.55</v>
      </c>
      <c r="J11" s="43">
        <v>19.18</v>
      </c>
      <c r="K11" s="43">
        <v>1.25</v>
      </c>
      <c r="L11" s="43">
        <v>1.25</v>
      </c>
      <c r="M11" s="43">
        <v>22.37</v>
      </c>
      <c r="N11" s="43">
        <v>25.92</v>
      </c>
      <c r="O11" s="43">
        <v>1295</v>
      </c>
      <c r="P11" s="44">
        <v>1768</v>
      </c>
    </row>
    <row r="12" spans="2:16" x14ac:dyDescent="0.3">
      <c r="B12" s="42">
        <v>25</v>
      </c>
      <c r="C12" s="43">
        <v>119</v>
      </c>
      <c r="D12" s="43">
        <v>96</v>
      </c>
      <c r="E12" s="43">
        <v>110</v>
      </c>
      <c r="F12" s="43">
        <v>0.87490000000000001</v>
      </c>
      <c r="G12" s="43">
        <v>1.5149999999999999</v>
      </c>
      <c r="H12" s="43">
        <v>2.87</v>
      </c>
      <c r="I12" s="43">
        <v>19.46</v>
      </c>
      <c r="J12" s="43">
        <v>21.34</v>
      </c>
      <c r="K12" s="43">
        <v>1.6</v>
      </c>
      <c r="L12" s="43">
        <v>1.6</v>
      </c>
      <c r="M12" s="43">
        <v>26.46</v>
      </c>
      <c r="N12" s="43">
        <v>28.34</v>
      </c>
      <c r="O12" s="43">
        <v>1838</v>
      </c>
      <c r="P12" s="44">
        <v>2196</v>
      </c>
    </row>
    <row r="13" spans="2:16" x14ac:dyDescent="0.3">
      <c r="B13" s="42">
        <v>35</v>
      </c>
      <c r="C13" s="43">
        <v>143</v>
      </c>
      <c r="D13" s="43">
        <v>116</v>
      </c>
      <c r="E13" s="43">
        <v>135</v>
      </c>
      <c r="F13" s="43">
        <v>0.63349999999999995</v>
      </c>
      <c r="G13" s="43">
        <v>1.097</v>
      </c>
      <c r="H13" s="43">
        <v>4.0199999999999996</v>
      </c>
      <c r="I13" s="43">
        <v>20.89</v>
      </c>
      <c r="J13" s="43">
        <v>23.97</v>
      </c>
      <c r="K13" s="43">
        <v>1.6</v>
      </c>
      <c r="L13" s="43">
        <v>1.6</v>
      </c>
      <c r="M13" s="43">
        <v>27.89</v>
      </c>
      <c r="N13" s="43">
        <v>31.17</v>
      </c>
      <c r="O13" s="43">
        <v>2215</v>
      </c>
      <c r="P13" s="44">
        <v>2732</v>
      </c>
    </row>
    <row r="14" spans="2:16" x14ac:dyDescent="0.3">
      <c r="B14" s="42">
        <v>50</v>
      </c>
      <c r="C14" s="43">
        <v>169</v>
      </c>
      <c r="D14" s="43">
        <v>138</v>
      </c>
      <c r="E14" s="43">
        <v>163</v>
      </c>
      <c r="F14" s="43">
        <v>0.4718</v>
      </c>
      <c r="G14" s="43">
        <v>0.81699999999999995</v>
      </c>
      <c r="H14" s="43">
        <v>5.75</v>
      </c>
      <c r="I14" s="43">
        <v>24.26</v>
      </c>
      <c r="J14" s="43">
        <v>28.14</v>
      </c>
      <c r="K14" s="43">
        <v>1.6</v>
      </c>
      <c r="L14" s="43">
        <v>1.6</v>
      </c>
      <c r="M14" s="43">
        <v>31.46</v>
      </c>
      <c r="N14" s="43">
        <v>36.54</v>
      </c>
      <c r="O14" s="43">
        <v>2871</v>
      </c>
      <c r="P14" s="44">
        <v>3893</v>
      </c>
    </row>
    <row r="15" spans="2:16" x14ac:dyDescent="0.3">
      <c r="B15" s="42">
        <v>70</v>
      </c>
      <c r="C15" s="43">
        <v>210</v>
      </c>
      <c r="D15" s="43">
        <v>171</v>
      </c>
      <c r="E15" s="43">
        <v>207</v>
      </c>
      <c r="F15" s="43">
        <v>0.33250000000000002</v>
      </c>
      <c r="G15" s="43">
        <v>0.57599999999999996</v>
      </c>
      <c r="H15" s="43">
        <v>8.0500000000000007</v>
      </c>
      <c r="I15" s="43">
        <v>27.07</v>
      </c>
      <c r="J15" s="43">
        <v>31.29</v>
      </c>
      <c r="K15" s="43">
        <v>2</v>
      </c>
      <c r="L15" s="43">
        <v>2</v>
      </c>
      <c r="M15" s="43">
        <v>35.47</v>
      </c>
      <c r="N15" s="43">
        <v>40.090000000000003</v>
      </c>
      <c r="O15" s="43">
        <v>3617</v>
      </c>
      <c r="P15" s="44">
        <v>4837</v>
      </c>
    </row>
    <row r="16" spans="2:16" x14ac:dyDescent="0.3">
      <c r="B16" s="42">
        <v>95</v>
      </c>
      <c r="C16" s="43">
        <v>251</v>
      </c>
      <c r="D16" s="43">
        <v>205</v>
      </c>
      <c r="E16" s="43">
        <v>251</v>
      </c>
      <c r="F16" s="43">
        <v>0.246</v>
      </c>
      <c r="G16" s="43">
        <v>0.42699999999999999</v>
      </c>
      <c r="H16" s="43">
        <v>10.92</v>
      </c>
      <c r="I16" s="43">
        <v>31.19</v>
      </c>
      <c r="J16" s="43">
        <v>35.82</v>
      </c>
      <c r="K16" s="43">
        <v>2</v>
      </c>
      <c r="L16" s="43">
        <v>2</v>
      </c>
      <c r="M16" s="43">
        <v>39.99</v>
      </c>
      <c r="N16" s="43">
        <v>44.62</v>
      </c>
      <c r="O16" s="43">
        <v>4901</v>
      </c>
      <c r="P16" s="44">
        <v>6115</v>
      </c>
    </row>
    <row r="17" spans="2:16" x14ac:dyDescent="0.3">
      <c r="B17" s="42">
        <v>120</v>
      </c>
      <c r="C17" s="43">
        <v>285</v>
      </c>
      <c r="D17" s="43">
        <v>234</v>
      </c>
      <c r="E17" s="43">
        <v>290</v>
      </c>
      <c r="F17" s="43">
        <v>0.20119999999999999</v>
      </c>
      <c r="G17" s="43">
        <v>0.34799999999999998</v>
      </c>
      <c r="H17" s="43">
        <v>13.8</v>
      </c>
      <c r="I17" s="43">
        <v>33.380000000000003</v>
      </c>
      <c r="J17" s="43">
        <v>38.1</v>
      </c>
      <c r="K17" s="43">
        <v>2</v>
      </c>
      <c r="L17" s="43">
        <v>2</v>
      </c>
      <c r="M17" s="43">
        <v>42.18</v>
      </c>
      <c r="N17" s="43">
        <v>47.4</v>
      </c>
      <c r="O17" s="43">
        <v>5720</v>
      </c>
      <c r="P17" s="44">
        <v>7269</v>
      </c>
    </row>
    <row r="18" spans="2:16" x14ac:dyDescent="0.3">
      <c r="B18" s="42">
        <v>150</v>
      </c>
      <c r="C18" s="43">
        <v>320</v>
      </c>
      <c r="D18" s="43">
        <v>263</v>
      </c>
      <c r="E18" s="43">
        <v>332</v>
      </c>
      <c r="F18" s="43">
        <v>0.16980000000000001</v>
      </c>
      <c r="G18" s="43">
        <v>0.29399999999999998</v>
      </c>
      <c r="H18" s="43">
        <v>17.25</v>
      </c>
      <c r="I18" s="43">
        <v>36.68</v>
      </c>
      <c r="J18" s="43">
        <v>42.05</v>
      </c>
      <c r="K18" s="43">
        <v>2</v>
      </c>
      <c r="L18" s="43">
        <v>2</v>
      </c>
      <c r="M18" s="43">
        <v>45.98</v>
      </c>
      <c r="N18" s="43">
        <v>52.65</v>
      </c>
      <c r="O18" s="43">
        <v>6908</v>
      </c>
      <c r="P18" s="44">
        <v>9250</v>
      </c>
    </row>
    <row r="19" spans="2:16" x14ac:dyDescent="0.3">
      <c r="B19" s="42">
        <v>185</v>
      </c>
      <c r="C19" s="43">
        <v>361</v>
      </c>
      <c r="D19" s="43">
        <v>298</v>
      </c>
      <c r="E19" s="43">
        <v>378</v>
      </c>
      <c r="F19" s="43">
        <v>0.14449999999999999</v>
      </c>
      <c r="G19" s="43">
        <v>0.25</v>
      </c>
      <c r="H19" s="43">
        <v>21.27</v>
      </c>
      <c r="I19" s="43">
        <v>40.82</v>
      </c>
      <c r="J19" s="43">
        <v>46.75</v>
      </c>
      <c r="K19" s="43">
        <v>2.5</v>
      </c>
      <c r="L19" s="43">
        <v>2.5</v>
      </c>
      <c r="M19" s="43">
        <v>51.12</v>
      </c>
      <c r="N19" s="43">
        <v>57.45</v>
      </c>
      <c r="O19" s="43">
        <v>8690</v>
      </c>
      <c r="P19" s="44">
        <v>11039</v>
      </c>
    </row>
    <row r="20" spans="2:16" x14ac:dyDescent="0.3">
      <c r="B20" s="42">
        <v>240</v>
      </c>
      <c r="C20" s="43">
        <v>416</v>
      </c>
      <c r="D20" s="43">
        <v>344</v>
      </c>
      <c r="E20" s="43">
        <v>445</v>
      </c>
      <c r="F20" s="43">
        <v>0.122</v>
      </c>
      <c r="G20" s="43">
        <v>0.21099999999999999</v>
      </c>
      <c r="H20" s="43">
        <v>27.6</v>
      </c>
      <c r="I20" s="43">
        <v>46.43</v>
      </c>
      <c r="J20" s="43">
        <v>53.06</v>
      </c>
      <c r="K20" s="43">
        <v>2.5</v>
      </c>
      <c r="L20" s="43">
        <v>2.5</v>
      </c>
      <c r="M20" s="43">
        <v>57.13</v>
      </c>
      <c r="N20" s="43">
        <v>64.16</v>
      </c>
      <c r="O20" s="43">
        <v>10767</v>
      </c>
      <c r="P20" s="44">
        <v>13726</v>
      </c>
    </row>
    <row r="21" spans="2:16" ht="15" thickBot="1" x14ac:dyDescent="0.35">
      <c r="B21" s="45">
        <v>300</v>
      </c>
      <c r="C21" s="46">
        <v>465</v>
      </c>
      <c r="D21" s="46">
        <v>385</v>
      </c>
      <c r="E21" s="46">
        <v>510</v>
      </c>
      <c r="F21" s="46">
        <v>0.109</v>
      </c>
      <c r="G21" s="46">
        <v>0.189</v>
      </c>
      <c r="H21" s="46">
        <v>34.5</v>
      </c>
      <c r="I21" s="46">
        <v>51.1</v>
      </c>
      <c r="J21" s="46">
        <v>58.53</v>
      </c>
      <c r="K21" s="46">
        <v>2.5</v>
      </c>
      <c r="L21" s="46">
        <v>2.5</v>
      </c>
      <c r="M21" s="46">
        <v>62.2</v>
      </c>
      <c r="N21" s="46">
        <v>70.13</v>
      </c>
      <c r="O21" s="46">
        <v>12950</v>
      </c>
      <c r="P21" s="47">
        <v>16544</v>
      </c>
    </row>
  </sheetData>
  <mergeCells count="9">
    <mergeCell ref="K2:L2"/>
    <mergeCell ref="M2:N2"/>
    <mergeCell ref="O2:P2"/>
    <mergeCell ref="B2:B3"/>
    <mergeCell ref="C2:E2"/>
    <mergeCell ref="F2:F3"/>
    <mergeCell ref="G2:G3"/>
    <mergeCell ref="H2:H3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Lumax Quote</vt:lpstr>
      <vt:lpstr>Quote</vt:lpstr>
      <vt:lpstr>Lookups</vt:lpstr>
      <vt:lpstr>Inverter Layouts</vt:lpstr>
      <vt:lpstr>AC Cable Size Data</vt:lpstr>
      <vt:lpstr>Lookups!Print_Area</vt:lpstr>
      <vt:lpstr>Quote!Print_Area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Monareng Mabina</cp:lastModifiedBy>
  <cp:lastPrinted>2023-07-31T09:26:41Z</cp:lastPrinted>
  <dcterms:created xsi:type="dcterms:W3CDTF">2019-05-22T07:59:53Z</dcterms:created>
  <dcterms:modified xsi:type="dcterms:W3CDTF">2024-02-16T09:40:16Z</dcterms:modified>
</cp:coreProperties>
</file>