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610"/>
  <workbookPr/>
  <mc:AlternateContent xmlns:mc="http://schemas.openxmlformats.org/markup-compatibility/2006">
    <mc:Choice Requires="x15">
      <x15ac:absPath xmlns:x15ac="http://schemas.microsoft.com/office/spreadsheetml/2010/11/ac" url="/Users/oak/cloud/life/"/>
    </mc:Choice>
  </mc:AlternateContent>
  <bookViews>
    <workbookView xWindow="820" yWindow="460" windowWidth="32780" windowHeight="2054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1" i="1" l="1"/>
  <c r="L11" i="1"/>
  <c r="M11" i="1"/>
  <c r="N11" i="1"/>
  <c r="O11" i="1"/>
  <c r="D12" i="1"/>
  <c r="L12" i="1"/>
  <c r="M12" i="1"/>
  <c r="N12" i="1"/>
  <c r="O12" i="1"/>
  <c r="D13" i="1"/>
  <c r="L13" i="1"/>
  <c r="M13" i="1"/>
  <c r="N13" i="1"/>
  <c r="O13" i="1"/>
  <c r="D14" i="1"/>
  <c r="L14" i="1"/>
  <c r="M14" i="1"/>
  <c r="N14" i="1"/>
  <c r="O14" i="1"/>
  <c r="D15" i="1"/>
  <c r="L15" i="1"/>
  <c r="M15" i="1"/>
  <c r="N15" i="1"/>
  <c r="O15" i="1"/>
  <c r="D16" i="1"/>
  <c r="L16" i="1"/>
  <c r="M16" i="1"/>
  <c r="N16" i="1"/>
  <c r="O16" i="1"/>
  <c r="D17" i="1"/>
  <c r="L17" i="1"/>
  <c r="M17" i="1"/>
  <c r="N17" i="1"/>
  <c r="O17" i="1"/>
  <c r="D18" i="1"/>
  <c r="L18" i="1"/>
  <c r="M18" i="1"/>
  <c r="N18" i="1"/>
  <c r="O18" i="1"/>
  <c r="D19" i="1"/>
  <c r="L19" i="1"/>
  <c r="M19" i="1"/>
  <c r="N19" i="1"/>
  <c r="O19" i="1"/>
  <c r="D20" i="1"/>
  <c r="L20" i="1"/>
  <c r="M20" i="1"/>
  <c r="N20" i="1"/>
  <c r="O20" i="1"/>
  <c r="D21" i="1"/>
  <c r="L21" i="1"/>
  <c r="M21" i="1"/>
  <c r="N21" i="1"/>
  <c r="O21" i="1"/>
  <c r="D22" i="1"/>
  <c r="L22" i="1"/>
  <c r="M22" i="1"/>
  <c r="N22" i="1"/>
  <c r="O22" i="1"/>
  <c r="O23" i="1"/>
  <c r="P23" i="1"/>
  <c r="P12" i="1"/>
  <c r="P13" i="1"/>
  <c r="P14" i="1"/>
  <c r="P15" i="1"/>
  <c r="P16" i="1"/>
  <c r="P17" i="1"/>
  <c r="P18" i="1"/>
  <c r="P19" i="1"/>
  <c r="P20" i="1"/>
  <c r="P21" i="1"/>
  <c r="P22" i="1"/>
  <c r="P11" i="1"/>
  <c r="F19" i="1"/>
  <c r="F20" i="1"/>
  <c r="F21" i="1"/>
  <c r="F22" i="1"/>
  <c r="F18" i="1"/>
  <c r="F12" i="1"/>
  <c r="F13" i="1"/>
  <c r="F14" i="1"/>
  <c r="F15" i="1"/>
  <c r="F16" i="1"/>
  <c r="F17" i="1"/>
  <c r="F11" i="1"/>
  <c r="E11" i="1"/>
  <c r="E12" i="1"/>
  <c r="E13" i="1"/>
  <c r="E14" i="1"/>
  <c r="E15" i="1"/>
  <c r="E16" i="1"/>
  <c r="E17" i="1"/>
  <c r="E18" i="1"/>
  <c r="E19" i="1"/>
  <c r="E20" i="1"/>
  <c r="E21" i="1"/>
  <c r="E22" i="1"/>
  <c r="I11" i="1"/>
  <c r="I12" i="1"/>
  <c r="I13" i="1"/>
  <c r="I14" i="1"/>
  <c r="I15" i="1"/>
  <c r="I16" i="1"/>
  <c r="I17" i="1"/>
  <c r="I18" i="1"/>
  <c r="I19" i="1"/>
  <c r="I20" i="1"/>
  <c r="I21" i="1"/>
  <c r="I22" i="1"/>
  <c r="K11" i="1"/>
  <c r="K12" i="1"/>
  <c r="K13" i="1"/>
  <c r="K14" i="1"/>
  <c r="K15" i="1"/>
  <c r="K16" i="1"/>
  <c r="K17" i="1"/>
  <c r="K18" i="1"/>
  <c r="K19" i="1"/>
  <c r="K20" i="1"/>
  <c r="K21" i="1"/>
  <c r="K22" i="1"/>
  <c r="O24" i="1"/>
</calcChain>
</file>

<file path=xl/sharedStrings.xml><?xml version="1.0" encoding="utf-8"?>
<sst xmlns="http://schemas.openxmlformats.org/spreadsheetml/2006/main" count="38" uniqueCount="37">
  <si>
    <t>个人扣减额</t>
  </si>
  <si>
    <t>社保公积金扣减</t>
  </si>
  <si>
    <t>免征额</t>
  </si>
  <si>
    <t>Base</t>
  </si>
  <si>
    <t>Social benifit</t>
  </si>
  <si>
    <t>Special deduct</t>
  </si>
  <si>
    <t>for tax</t>
  </si>
  <si>
    <t>所得税</t>
  </si>
  <si>
    <t>税后收入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</si>
  <si>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</si>
  <si>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</si>
  <si>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</si>
  <si>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</si>
  <si>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</si>
  <si>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</si>
  <si>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</si>
  <si>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</si>
  <si>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</si>
  <si>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</si>
  <si>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</si>
  <si>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</si>
  <si>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全年税后总收入</t>
  </si>
  <si>
    <t>税后月平均</t>
  </si>
  <si>
    <t>12月</t>
  </si>
  <si>
    <t>1月</t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</si>
  <si>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</si>
  <si>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</si>
  <si>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</si>
  <si>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</si>
  <si>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</si>
  <si>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</si>
  <si>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</si>
  <si>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</si>
  <si>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</si>
  <si>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</si>
  <si>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社保扣减</t>
  </si>
  <si>
    <t>公积金扣减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</si>
</sst>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sz val="9.8000000000000007"/>
      <color rgb="FF000000"/>
      <name val="Monaco"/>
      <charset val="134"/>
    </font>
    <font>
      <sz val="18"/>
      <color theme="1"/>
      <name val="Calibri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0" fontId="1" fillId="0" borderId="0" xfId="0" applyFont="1" applyFill="1" applyAlignment="1"/>
    <xf numFmtId="0" fontId="0" fillId="2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7"/>
  <sheetViews>
    <sheetView tabSelected="1" zoomScale="120" zoomScaleNormal="120" zoomScalePageLayoutView="120" workbookViewId="0">
      <selection activeCell="J36" sqref="J36"/>
    </sheetView>
  </sheetViews>
  <sheetFormatPr baseColWidth="10" defaultColWidth="9" defaultRowHeight="16" x14ac:dyDescent="0.2"/>
  <cols>
    <col min="1" max="1" width="8.6640625" style="2" customWidth="1"/>
    <col min="2" max="2" width="4.83203125" style="1" customWidth="1"/>
    <col min="3" max="4" width="7.5" style="1" customWidth="1"/>
    <col min="5" max="8" width="14.1640625" style="1" customWidth="1"/>
    <col min="9" max="10" width="13.6640625" style="1" customWidth="1"/>
    <col min="11" max="12" width="9" style="1"/>
    <col min="13" max="13" width="9" style="1" customWidth="1"/>
    <col min="14" max="14" width="22.6640625" style="1" customWidth="1"/>
    <col min="15" max="15" width="12.6640625" style="1" customWidth="1"/>
    <col min="16" max="16" width="9" style="2" customWidth="1"/>
    <col min="17" max="16384" width="9" style="2"/>
  </cols>
  <sheetData>
    <row r="1" spans="1:16" s="1" customFormat="1" ht="15" x14ac:dyDescent="0.2"/>
    <row r="2" spans="1:16" s="1" customFormat="1" ht="15" x14ac:dyDescent="0.2"/>
    <row r="3" spans="1:16" s="1" customFormat="1" ht="15" x14ac:dyDescent="0.2"/>
    <row r="4" spans="1:16" s="1" customFormat="1" ht="15" x14ac:dyDescent="0.2"/>
    <row r="5" spans="1:16" s="1" customFormat="1" ht="15" x14ac:dyDescent="0.2">
      <c r="I5" s="3"/>
      <c r="J5" s="3"/>
    </row>
    <row r="6" spans="1:16" s="1" customFormat="1" ht="15" x14ac:dyDescent="0.2"/>
    <row r="7" spans="1:16" s="1" customFormat="1" ht="15" x14ac:dyDescent="0.2">
      <c r="E7" s="1" t="s">
        <v>2</v>
      </c>
      <c r="I7" s="1">
        <v>5000</v>
      </c>
    </row>
    <row r="8" spans="1:16" s="1" customFormat="1" ht="15" x14ac:dyDescent="0.2"/>
    <row r="9" spans="1:16" s="1" customFormat="1" ht="15" x14ac:dyDescent="0.2"/>
    <row r="10" spans="1:16" s="1" customFormat="1" ht="15" x14ac:dyDescent="0.2">
      <c r="C10" s="1" t="s">
        <v>3</v>
      </c>
      <c r="D10" s="1" t="s">
        <v>3</v>
      </c>
      <c r="E10" s="1" t="s">
        <v>4</v>
      </c>
      <c r="F10" s="1" t="s">
        <v>1</v>
      </c>
      <c r="G10" s="1" t="s">
        <v>36</v>
      </c>
      <c r="H10" s="1" t="s">
        <v>35</v>
      </c>
      <c r="I10" s="1" t="s">
        <v>5</v>
      </c>
      <c r="J10" s="1" t="s">
        <v>0</v>
      </c>
      <c r="L10" s="1" t="s">
        <v>6</v>
      </c>
      <c r="N10" s="1" t="s">
        <v>7</v>
      </c>
      <c r="O10" s="1" t="s">
        <v>8</v>
      </c>
    </row>
    <row r="11" spans="1:16" s="1" customFormat="1" ht="15" x14ac:dyDescent="0.2">
      <c r="A11" s="1" t="s">
        <v>23</v>
      </c>
      <c r="B11" s="1" t="s">
        <v>9</v>
      </c>
      <c r="C11" s="3">
        <v>75000</v>
      </c>
      <c r="D11" s="1">
        <f>C11</f>
        <v>75000</v>
      </c>
      <c r="E11" s="1">
        <f>F11</f>
        <v>3430.33</v>
      </c>
      <c r="F11" s="1">
        <f>G11+H11</f>
        <v>3430.33</v>
      </c>
      <c r="G11" s="1">
        <v>3048</v>
      </c>
      <c r="H11" s="1">
        <v>382.33</v>
      </c>
      <c r="I11" s="1">
        <f>J11</f>
        <v>0</v>
      </c>
      <c r="J11" s="1">
        <v>0</v>
      </c>
      <c r="K11" s="1">
        <f>I7</f>
        <v>5000</v>
      </c>
      <c r="L11" s="1">
        <f t="shared" ref="L11:L22" si="0">D11-E11-I11-K11</f>
        <v>66569.67</v>
      </c>
      <c r="M11" s="4">
        <f>ROUND(MAX(L11*{0.03,0.1,0.2,0.25,0.3,0.35,0.45}-{0,2520,16920,31920,52920,85920,181920},0),2)</f>
        <v>4136.97</v>
      </c>
      <c r="N11" s="1">
        <f>M11</f>
        <v>4136.97</v>
      </c>
      <c r="O11" s="1">
        <f>C11-F11-N11</f>
        <v>67432.7</v>
      </c>
      <c r="P11" s="1">
        <f>G11*2</f>
        <v>6096</v>
      </c>
    </row>
    <row r="12" spans="1:16" s="1" customFormat="1" ht="15" x14ac:dyDescent="0.2">
      <c r="A12" s="1" t="s">
        <v>24</v>
      </c>
      <c r="B12" s="1" t="s">
        <v>10</v>
      </c>
      <c r="C12" s="3">
        <v>75000</v>
      </c>
      <c r="D12" s="1">
        <f>C12+D11</f>
        <v>150000</v>
      </c>
      <c r="E12" s="1">
        <f>E11+F12</f>
        <v>6860.66</v>
      </c>
      <c r="F12" s="1">
        <f t="shared" ref="F12:F22" si="1">G12+H12</f>
        <v>3430.33</v>
      </c>
      <c r="G12" s="1">
        <v>3048</v>
      </c>
      <c r="H12" s="1">
        <v>382.33</v>
      </c>
      <c r="I12" s="1">
        <f>I11+J12</f>
        <v>8000</v>
      </c>
      <c r="J12" s="1">
        <v>8000</v>
      </c>
      <c r="K12" s="1">
        <f>K11+$I$7</f>
        <v>10000</v>
      </c>
      <c r="L12" s="1">
        <f t="shared" si="0"/>
        <v>125139.34</v>
      </c>
      <c r="M12" s="4">
        <f>ROUND(MAX(L12*{0.03,0.1,0.2,0.25,0.3,0.35,0.45}-{0,2520,16920,31920,52920,85920,181920},0),2)</f>
        <v>9993.93</v>
      </c>
      <c r="N12" s="1">
        <f t="shared" ref="N12:N22" si="2">M12-M11</f>
        <v>5856.96</v>
      </c>
      <c r="O12" s="1">
        <f t="shared" ref="O12:O22" si="3">C12-F12-N12</f>
        <v>65712.709999999992</v>
      </c>
      <c r="P12" s="1">
        <f t="shared" ref="P12:P22" si="4">G12*2</f>
        <v>6096</v>
      </c>
    </row>
    <row r="13" spans="1:16" s="1" customFormat="1" ht="15" x14ac:dyDescent="0.2">
      <c r="A13" s="1" t="s">
        <v>25</v>
      </c>
      <c r="B13" s="1" t="s">
        <v>11</v>
      </c>
      <c r="C13" s="3">
        <v>85000</v>
      </c>
      <c r="D13" s="1">
        <f t="shared" ref="D13:D22" si="5">C13+D12</f>
        <v>235000</v>
      </c>
      <c r="E13" s="1">
        <f t="shared" ref="E13:E22" si="6">E12+F13</f>
        <v>10290.99</v>
      </c>
      <c r="F13" s="1">
        <f t="shared" si="1"/>
        <v>3430.33</v>
      </c>
      <c r="G13" s="1">
        <v>3048</v>
      </c>
      <c r="H13" s="1">
        <v>382.33</v>
      </c>
      <c r="I13" s="1">
        <f t="shared" ref="I13:I22" si="7">I12+J13</f>
        <v>12000</v>
      </c>
      <c r="J13" s="1">
        <v>4000</v>
      </c>
      <c r="K13" s="1">
        <f t="shared" ref="K13:K22" si="8">K12+$I$7</f>
        <v>15000</v>
      </c>
      <c r="L13" s="1">
        <f t="shared" si="0"/>
        <v>197709.01</v>
      </c>
      <c r="M13" s="4">
        <f>ROUND(MAX(L13*{0.03,0.1,0.2,0.25,0.3,0.35,0.45}-{0,2520,16920,31920,52920,85920,181920},0),2)</f>
        <v>22621.8</v>
      </c>
      <c r="N13" s="1">
        <f t="shared" si="2"/>
        <v>12627.869999999999</v>
      </c>
      <c r="O13" s="1">
        <f t="shared" si="3"/>
        <v>68941.8</v>
      </c>
      <c r="P13" s="1">
        <f t="shared" si="4"/>
        <v>6096</v>
      </c>
    </row>
    <row r="14" spans="1:16" s="1" customFormat="1" ht="15" x14ac:dyDescent="0.2">
      <c r="A14" s="1" t="s">
        <v>26</v>
      </c>
      <c r="B14" s="1" t="s">
        <v>12</v>
      </c>
      <c r="C14" s="3">
        <v>85000</v>
      </c>
      <c r="D14" s="1">
        <f t="shared" si="5"/>
        <v>320000</v>
      </c>
      <c r="E14" s="1">
        <f t="shared" si="6"/>
        <v>13721.32</v>
      </c>
      <c r="F14" s="1">
        <f t="shared" si="1"/>
        <v>3430.33</v>
      </c>
      <c r="G14" s="1">
        <v>3048</v>
      </c>
      <c r="H14" s="1">
        <v>382.33</v>
      </c>
      <c r="I14" s="1">
        <f t="shared" si="7"/>
        <v>16000</v>
      </c>
      <c r="J14" s="1">
        <v>4000</v>
      </c>
      <c r="K14" s="1">
        <f t="shared" si="8"/>
        <v>20000</v>
      </c>
      <c r="L14" s="1">
        <f t="shared" si="0"/>
        <v>270278.68</v>
      </c>
      <c r="M14" s="4">
        <f>ROUND(MAX(L14*{0.03,0.1,0.2,0.25,0.3,0.35,0.45}-{0,2520,16920,31920,52920,85920,181920},0),2)</f>
        <v>37135.74</v>
      </c>
      <c r="N14" s="1">
        <f t="shared" si="2"/>
        <v>14513.939999999999</v>
      </c>
      <c r="O14" s="1">
        <f t="shared" si="3"/>
        <v>67055.73</v>
      </c>
      <c r="P14" s="1">
        <f t="shared" si="4"/>
        <v>6096</v>
      </c>
    </row>
    <row r="15" spans="1:16" s="1" customFormat="1" ht="15" x14ac:dyDescent="0.2">
      <c r="A15" s="1" t="s">
        <v>27</v>
      </c>
      <c r="B15" s="1" t="s">
        <v>13</v>
      </c>
      <c r="C15" s="3">
        <v>85000</v>
      </c>
      <c r="D15" s="1">
        <f t="shared" si="5"/>
        <v>405000</v>
      </c>
      <c r="E15" s="1">
        <f t="shared" si="6"/>
        <v>17151.650000000001</v>
      </c>
      <c r="F15" s="1">
        <f t="shared" si="1"/>
        <v>3430.33</v>
      </c>
      <c r="G15" s="1">
        <v>3048</v>
      </c>
      <c r="H15" s="1">
        <v>382.33</v>
      </c>
      <c r="I15" s="1">
        <f t="shared" si="7"/>
        <v>20000</v>
      </c>
      <c r="J15" s="1">
        <v>4000</v>
      </c>
      <c r="K15" s="1">
        <f t="shared" si="8"/>
        <v>25000</v>
      </c>
      <c r="L15" s="1">
        <f t="shared" si="0"/>
        <v>342848.35</v>
      </c>
      <c r="M15" s="4">
        <f>ROUND(MAX(L15*{0.03,0.1,0.2,0.25,0.3,0.35,0.45}-{0,2520,16920,31920,52920,85920,181920},0),2)</f>
        <v>53792.09</v>
      </c>
      <c r="N15" s="1">
        <f t="shared" si="2"/>
        <v>16656.349999999999</v>
      </c>
      <c r="O15" s="1">
        <f t="shared" si="3"/>
        <v>64913.32</v>
      </c>
      <c r="P15" s="1">
        <f t="shared" si="4"/>
        <v>6096</v>
      </c>
    </row>
    <row r="16" spans="1:16" s="1" customFormat="1" ht="15" x14ac:dyDescent="0.2">
      <c r="A16" s="1" t="s">
        <v>28</v>
      </c>
      <c r="B16" s="1" t="s">
        <v>14</v>
      </c>
      <c r="C16" s="3">
        <v>85000</v>
      </c>
      <c r="D16" s="1">
        <f t="shared" si="5"/>
        <v>490000</v>
      </c>
      <c r="E16" s="1">
        <f t="shared" si="6"/>
        <v>20581.980000000003</v>
      </c>
      <c r="F16" s="1">
        <f t="shared" si="1"/>
        <v>3430.33</v>
      </c>
      <c r="G16" s="1">
        <v>3048</v>
      </c>
      <c r="H16" s="1">
        <v>382.33</v>
      </c>
      <c r="I16" s="1">
        <f t="shared" si="7"/>
        <v>24000</v>
      </c>
      <c r="J16" s="1">
        <v>4000</v>
      </c>
      <c r="K16" s="1">
        <f t="shared" si="8"/>
        <v>30000</v>
      </c>
      <c r="L16" s="1">
        <f t="shared" si="0"/>
        <v>415418.02</v>
      </c>
      <c r="M16" s="4">
        <f>ROUND(MAX(L16*{0.03,0.1,0.2,0.25,0.3,0.35,0.45}-{0,2520,16920,31920,52920,85920,181920},0),2)</f>
        <v>71934.509999999995</v>
      </c>
      <c r="N16" s="1">
        <f t="shared" si="2"/>
        <v>18142.419999999998</v>
      </c>
      <c r="O16" s="1">
        <f t="shared" si="3"/>
        <v>63427.25</v>
      </c>
      <c r="P16" s="1">
        <f t="shared" si="4"/>
        <v>6096</v>
      </c>
    </row>
    <row r="17" spans="1:16" s="1" customFormat="1" ht="15" x14ac:dyDescent="0.2">
      <c r="A17" s="1" t="s">
        <v>29</v>
      </c>
      <c r="B17" s="1" t="s">
        <v>15</v>
      </c>
      <c r="C17" s="3">
        <v>85000</v>
      </c>
      <c r="D17" s="1">
        <f t="shared" si="5"/>
        <v>575000</v>
      </c>
      <c r="E17" s="1">
        <f t="shared" si="6"/>
        <v>24012.310000000005</v>
      </c>
      <c r="F17" s="1">
        <f t="shared" si="1"/>
        <v>3430.33</v>
      </c>
      <c r="G17" s="1">
        <v>3048</v>
      </c>
      <c r="H17" s="1">
        <v>382.33</v>
      </c>
      <c r="I17" s="1">
        <f t="shared" si="7"/>
        <v>28000</v>
      </c>
      <c r="J17" s="1">
        <v>4000</v>
      </c>
      <c r="K17" s="1">
        <f t="shared" si="8"/>
        <v>35000</v>
      </c>
      <c r="L17" s="1">
        <f t="shared" si="0"/>
        <v>487987.68999999994</v>
      </c>
      <c r="M17" s="4">
        <f>ROUND(MAX(L17*{0.03,0.1,0.2,0.25,0.3,0.35,0.45}-{0,2520,16920,31920,52920,85920,181920},0),2)</f>
        <v>93476.31</v>
      </c>
      <c r="N17" s="1">
        <f t="shared" si="2"/>
        <v>21541.800000000003</v>
      </c>
      <c r="O17" s="1">
        <f t="shared" si="3"/>
        <v>60027.869999999995</v>
      </c>
      <c r="P17" s="1">
        <f t="shared" si="4"/>
        <v>6096</v>
      </c>
    </row>
    <row r="18" spans="1:16" s="1" customFormat="1" ht="15" x14ac:dyDescent="0.2">
      <c r="A18" s="1" t="s">
        <v>30</v>
      </c>
      <c r="B18" s="1" t="s">
        <v>16</v>
      </c>
      <c r="C18" s="3">
        <v>85000</v>
      </c>
      <c r="D18" s="1">
        <f t="shared" si="5"/>
        <v>660000</v>
      </c>
      <c r="E18" s="1">
        <f t="shared" si="6"/>
        <v>29752.940000000006</v>
      </c>
      <c r="F18" s="1">
        <f t="shared" si="1"/>
        <v>5740.63</v>
      </c>
      <c r="G18" s="1">
        <v>3334</v>
      </c>
      <c r="H18" s="1">
        <v>2406.63</v>
      </c>
      <c r="I18" s="1">
        <f t="shared" si="7"/>
        <v>31500</v>
      </c>
      <c r="J18" s="1">
        <v>3500</v>
      </c>
      <c r="K18" s="1">
        <f t="shared" si="8"/>
        <v>40000</v>
      </c>
      <c r="L18" s="1">
        <f t="shared" si="0"/>
        <v>558747.05999999994</v>
      </c>
      <c r="M18" s="4">
        <f>ROUND(MAX(L18*{0.03,0.1,0.2,0.25,0.3,0.35,0.45}-{0,2520,16920,31920,52920,85920,181920},0),2)</f>
        <v>114704.12</v>
      </c>
      <c r="N18" s="1">
        <f t="shared" si="2"/>
        <v>21227.809999999998</v>
      </c>
      <c r="O18" s="1">
        <f t="shared" si="3"/>
        <v>58031.56</v>
      </c>
      <c r="P18" s="1">
        <f t="shared" si="4"/>
        <v>6668</v>
      </c>
    </row>
    <row r="19" spans="1:16" s="1" customFormat="1" ht="15" x14ac:dyDescent="0.2">
      <c r="A19" s="1" t="s">
        <v>31</v>
      </c>
      <c r="B19" s="1" t="s">
        <v>17</v>
      </c>
      <c r="C19" s="3">
        <v>85000</v>
      </c>
      <c r="D19" s="1">
        <f t="shared" si="5"/>
        <v>745000</v>
      </c>
      <c r="E19" s="1">
        <f t="shared" si="6"/>
        <v>35577.990000000005</v>
      </c>
      <c r="F19" s="1">
        <f t="shared" si="1"/>
        <v>5825.05</v>
      </c>
      <c r="G19" s="1">
        <v>3334</v>
      </c>
      <c r="H19" s="1">
        <v>2491.0500000000002</v>
      </c>
      <c r="I19" s="1">
        <f t="shared" si="7"/>
        <v>35000</v>
      </c>
      <c r="J19" s="1">
        <v>3500</v>
      </c>
      <c r="K19" s="1">
        <f t="shared" si="8"/>
        <v>45000</v>
      </c>
      <c r="L19" s="1">
        <f t="shared" si="0"/>
        <v>629422.01</v>
      </c>
      <c r="M19" s="4">
        <f>ROUND(MAX(L19*{0.03,0.1,0.2,0.25,0.3,0.35,0.45}-{0,2520,16920,31920,52920,85920,181920},0),2)</f>
        <v>135906.6</v>
      </c>
      <c r="N19" s="1">
        <f t="shared" si="2"/>
        <v>21202.48000000001</v>
      </c>
      <c r="O19" s="1">
        <f t="shared" si="3"/>
        <v>57972.469999999987</v>
      </c>
      <c r="P19" s="1">
        <f t="shared" si="4"/>
        <v>6668</v>
      </c>
    </row>
    <row r="20" spans="1:16" s="1" customFormat="1" ht="15" x14ac:dyDescent="0.2">
      <c r="A20" s="1" t="s">
        <v>32</v>
      </c>
      <c r="B20" s="1" t="s">
        <v>18</v>
      </c>
      <c r="C20" s="3">
        <v>95000</v>
      </c>
      <c r="D20" s="1">
        <f t="shared" si="5"/>
        <v>840000</v>
      </c>
      <c r="E20" s="1">
        <f t="shared" si="6"/>
        <v>41403.040000000008</v>
      </c>
      <c r="F20" s="1">
        <f t="shared" si="1"/>
        <v>5825.05</v>
      </c>
      <c r="G20" s="1">
        <v>3334</v>
      </c>
      <c r="H20" s="1">
        <v>2491.0500000000002</v>
      </c>
      <c r="I20" s="1">
        <f t="shared" si="7"/>
        <v>40000</v>
      </c>
      <c r="J20" s="1">
        <v>5000</v>
      </c>
      <c r="K20" s="1">
        <f t="shared" si="8"/>
        <v>50000</v>
      </c>
      <c r="L20" s="1">
        <f t="shared" si="0"/>
        <v>708596.96</v>
      </c>
      <c r="M20" s="4">
        <f>ROUND(MAX(L20*{0.03,0.1,0.2,0.25,0.3,0.35,0.45}-{0,2520,16920,31920,52920,85920,181920},0),2)</f>
        <v>162088.94</v>
      </c>
      <c r="N20" s="1">
        <f t="shared" si="2"/>
        <v>26182.339999999997</v>
      </c>
      <c r="O20" s="1">
        <f t="shared" si="3"/>
        <v>62992.61</v>
      </c>
      <c r="P20" s="1">
        <f t="shared" si="4"/>
        <v>6668</v>
      </c>
    </row>
    <row r="21" spans="1:16" s="1" customFormat="1" ht="15" x14ac:dyDescent="0.2">
      <c r="A21" s="1" t="s">
        <v>33</v>
      </c>
      <c r="B21" s="1" t="s">
        <v>19</v>
      </c>
      <c r="C21" s="3">
        <v>90000</v>
      </c>
      <c r="D21" s="1">
        <f t="shared" si="5"/>
        <v>930000</v>
      </c>
      <c r="E21" s="1">
        <f t="shared" si="6"/>
        <v>47228.090000000011</v>
      </c>
      <c r="F21" s="1">
        <f t="shared" si="1"/>
        <v>5825.05</v>
      </c>
      <c r="G21" s="1">
        <v>3334</v>
      </c>
      <c r="H21" s="1">
        <v>2491.0500000000002</v>
      </c>
      <c r="I21" s="1">
        <f t="shared" si="7"/>
        <v>44000</v>
      </c>
      <c r="J21" s="1">
        <v>4000</v>
      </c>
      <c r="K21" s="1">
        <f t="shared" si="8"/>
        <v>55000</v>
      </c>
      <c r="L21" s="1">
        <f t="shared" si="0"/>
        <v>783771.91</v>
      </c>
      <c r="M21" s="4">
        <f>ROUND(MAX(L21*{0.03,0.1,0.2,0.25,0.3,0.35,0.45}-{0,2520,16920,31920,52920,85920,181920},0),2)</f>
        <v>188400.17</v>
      </c>
      <c r="N21" s="1">
        <f t="shared" si="2"/>
        <v>26311.23000000001</v>
      </c>
      <c r="O21" s="1">
        <f t="shared" si="3"/>
        <v>57863.719999999987</v>
      </c>
      <c r="P21" s="1">
        <f t="shared" si="4"/>
        <v>6668</v>
      </c>
    </row>
    <row r="22" spans="1:16" s="1" customFormat="1" ht="15" x14ac:dyDescent="0.2">
      <c r="A22" s="1" t="s">
        <v>34</v>
      </c>
      <c r="B22" s="1" t="s">
        <v>20</v>
      </c>
      <c r="C22" s="3">
        <v>90000</v>
      </c>
      <c r="D22" s="1">
        <f t="shared" si="5"/>
        <v>1020000</v>
      </c>
      <c r="E22" s="1">
        <f t="shared" si="6"/>
        <v>53053.140000000014</v>
      </c>
      <c r="F22" s="1">
        <f t="shared" si="1"/>
        <v>5825.05</v>
      </c>
      <c r="G22" s="1">
        <v>3334</v>
      </c>
      <c r="H22" s="1">
        <v>2491.0500000000002</v>
      </c>
      <c r="I22" s="1">
        <f t="shared" si="7"/>
        <v>48000</v>
      </c>
      <c r="J22" s="1">
        <v>4000</v>
      </c>
      <c r="K22" s="1">
        <f t="shared" si="8"/>
        <v>60000</v>
      </c>
      <c r="L22" s="1">
        <f t="shared" si="0"/>
        <v>858946.86</v>
      </c>
      <c r="M22" s="4">
        <f>ROUND(MAX(L22*{0.03,0.1,0.2,0.25,0.3,0.35,0.45}-{0,2520,16920,31920,52920,85920,181920},0),2)</f>
        <v>214711.4</v>
      </c>
      <c r="N22" s="1">
        <f t="shared" si="2"/>
        <v>26311.229999999981</v>
      </c>
      <c r="O22" s="1">
        <f t="shared" si="3"/>
        <v>57863.720000000016</v>
      </c>
      <c r="P22" s="1">
        <f t="shared" si="4"/>
        <v>6668</v>
      </c>
    </row>
    <row r="23" spans="1:16" s="1" customFormat="1" ht="24" x14ac:dyDescent="0.2">
      <c r="N23" s="5" t="s">
        <v>21</v>
      </c>
      <c r="O23" s="5">
        <f>SUM(O11:O22)</f>
        <v>752235.45999999985</v>
      </c>
      <c r="P23" s="5">
        <f>SUM(P11:P22)</f>
        <v>76012</v>
      </c>
    </row>
    <row r="24" spans="1:16" s="1" customFormat="1" ht="24" x14ac:dyDescent="0.2">
      <c r="N24" s="5" t="s">
        <v>22</v>
      </c>
      <c r="O24" s="5">
        <f>O23/12</f>
        <v>62686.288333333323</v>
      </c>
    </row>
    <row r="26" spans="1:16" x14ac:dyDescent="0.2">
      <c r="D26" s="3"/>
      <c r="E26" s="3"/>
      <c r="F26" s="3"/>
      <c r="G26" s="3"/>
      <c r="H26" s="3"/>
    </row>
    <row r="27" spans="1:16" x14ac:dyDescent="0.2">
      <c r="D27" s="3"/>
      <c r="E27" s="3"/>
      <c r="F27" s="3"/>
      <c r="G27" s="3"/>
      <c r="H27" s="3"/>
    </row>
    <row r="28" spans="1:16" x14ac:dyDescent="0.2">
      <c r="D28" s="3"/>
      <c r="E28" s="3"/>
      <c r="F28" s="3"/>
      <c r="G28" s="3"/>
      <c r="H28" s="3"/>
    </row>
    <row r="29" spans="1:16" x14ac:dyDescent="0.2">
      <c r="D29" s="3"/>
      <c r="E29" s="3"/>
      <c r="F29" s="3"/>
      <c r="G29" s="3"/>
      <c r="H29" s="3"/>
    </row>
    <row r="30" spans="1:16" x14ac:dyDescent="0.2">
      <c r="D30" s="3"/>
      <c r="E30" s="3"/>
      <c r="F30" s="3"/>
      <c r="G30" s="3"/>
      <c r="H30" s="3"/>
    </row>
    <row r="31" spans="1:16" x14ac:dyDescent="0.2">
      <c r="D31" s="3"/>
      <c r="E31" s="3"/>
      <c r="F31" s="3"/>
      <c r="G31" s="3"/>
      <c r="H31" s="3"/>
    </row>
    <row r="32" spans="1:16" x14ac:dyDescent="0.2">
      <c r="D32" s="3"/>
      <c r="E32" s="3"/>
      <c r="F32" s="3"/>
      <c r="G32" s="3"/>
      <c r="H32" s="3"/>
    </row>
    <row r="33" spans="4:8" x14ac:dyDescent="0.2">
      <c r="D33" s="3"/>
      <c r="E33" s="3"/>
      <c r="F33" s="3"/>
      <c r="G33" s="3"/>
      <c r="H33" s="3"/>
    </row>
    <row r="34" spans="4:8" x14ac:dyDescent="0.2">
      <c r="D34" s="3"/>
      <c r="E34" s="3"/>
      <c r="F34" s="3"/>
      <c r="G34" s="3"/>
      <c r="H34" s="3"/>
    </row>
    <row r="35" spans="4:8" x14ac:dyDescent="0.2">
      <c r="D35" s="3"/>
      <c r="E35" s="3"/>
      <c r="F35" s="3"/>
      <c r="G35" s="3"/>
      <c r="H35" s="3"/>
    </row>
    <row r="36" spans="4:8" x14ac:dyDescent="0.2">
      <c r="D36" s="3"/>
      <c r="E36" s="3"/>
      <c r="F36" s="3"/>
      <c r="G36" s="3"/>
      <c r="H36" s="3"/>
    </row>
    <row r="37" spans="4:8" x14ac:dyDescent="0.2">
      <c r="D37" s="3"/>
      <c r="E37" s="3"/>
      <c r="F37" s="3"/>
      <c r="G37" s="3"/>
      <c r="H37" s="3"/>
    </row>
  </sheetData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oak</dc:creator>
  <cp:lastModifiedBy>Microsoft Office User</cp:lastModifiedBy>
  <dcterms:created xsi:type="dcterms:W3CDTF">2019-01-11T08:07:00Z</dcterms:created>
  <dcterms:modified xsi:type="dcterms:W3CDTF">2019-10-10T21:04:00Z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1033-2.4.1.841</vt:lpwstr>
  </property>
</Properties>
</file>