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20" yWindow="460" windowWidth="32780" windowHeight="20540" activeTab="1"/>
  </bookViews>
  <sheets>
    <sheet name="2019" sheetId="1" r:id="rId1"/>
    <sheet name="2020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D10" i="2"/>
  <c r="E10" i="2"/>
  <c r="I10" i="2"/>
  <c r="K10" i="2"/>
  <c r="L10" i="2"/>
  <c r="M10" i="2"/>
  <c r="N10" i="2"/>
  <c r="O10" i="2"/>
  <c r="F11" i="2"/>
  <c r="D11" i="2"/>
  <c r="E11" i="2"/>
  <c r="I11" i="2"/>
  <c r="K11" i="2"/>
  <c r="L11" i="2"/>
  <c r="M11" i="2"/>
  <c r="N11" i="2"/>
  <c r="O11" i="2"/>
  <c r="F12" i="2"/>
  <c r="D12" i="2"/>
  <c r="E12" i="2"/>
  <c r="I12" i="2"/>
  <c r="K12" i="2"/>
  <c r="L12" i="2"/>
  <c r="M12" i="2"/>
  <c r="N12" i="2"/>
  <c r="O12" i="2"/>
  <c r="F13" i="2"/>
  <c r="D13" i="2"/>
  <c r="E13" i="2"/>
  <c r="I13" i="2"/>
  <c r="K13" i="2"/>
  <c r="L13" i="2"/>
  <c r="M13" i="2"/>
  <c r="N13" i="2"/>
  <c r="O13" i="2"/>
  <c r="F14" i="2"/>
  <c r="D14" i="2"/>
  <c r="E14" i="2"/>
  <c r="I14" i="2"/>
  <c r="K14" i="2"/>
  <c r="L14" i="2"/>
  <c r="M14" i="2"/>
  <c r="N14" i="2"/>
  <c r="O14" i="2"/>
  <c r="F15" i="2"/>
  <c r="D15" i="2"/>
  <c r="E15" i="2"/>
  <c r="I15" i="2"/>
  <c r="K15" i="2"/>
  <c r="L15" i="2"/>
  <c r="M15" i="2"/>
  <c r="N15" i="2"/>
  <c r="O15" i="2"/>
  <c r="F16" i="2"/>
  <c r="D16" i="2"/>
  <c r="E16" i="2"/>
  <c r="I16" i="2"/>
  <c r="K16" i="2"/>
  <c r="L16" i="2"/>
  <c r="M16" i="2"/>
  <c r="N16" i="2"/>
  <c r="O16" i="2"/>
  <c r="F17" i="2"/>
  <c r="D17" i="2"/>
  <c r="E17" i="2"/>
  <c r="I17" i="2"/>
  <c r="K17" i="2"/>
  <c r="L17" i="2"/>
  <c r="M17" i="2"/>
  <c r="N17" i="2"/>
  <c r="O17" i="2"/>
  <c r="F18" i="2"/>
  <c r="D18" i="2"/>
  <c r="E18" i="2"/>
  <c r="I18" i="2"/>
  <c r="K18" i="2"/>
  <c r="L18" i="2"/>
  <c r="M18" i="2"/>
  <c r="N18" i="2"/>
  <c r="O18" i="2"/>
  <c r="F19" i="2"/>
  <c r="D19" i="2"/>
  <c r="E19" i="2"/>
  <c r="I19" i="2"/>
  <c r="K19" i="2"/>
  <c r="L19" i="2"/>
  <c r="M19" i="2"/>
  <c r="N19" i="2"/>
  <c r="O19" i="2"/>
  <c r="F20" i="2"/>
  <c r="D20" i="2"/>
  <c r="E20" i="2"/>
  <c r="I20" i="2"/>
  <c r="K20" i="2"/>
  <c r="L20" i="2"/>
  <c r="M20" i="2"/>
  <c r="N20" i="2"/>
  <c r="O20" i="2"/>
  <c r="F21" i="2"/>
  <c r="D21" i="2"/>
  <c r="E21" i="2"/>
  <c r="I21" i="2"/>
  <c r="K21" i="2"/>
  <c r="L21" i="2"/>
  <c r="M21" i="2"/>
  <c r="N21" i="2"/>
  <c r="O21" i="2"/>
  <c r="O22" i="2"/>
  <c r="O23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D10" i="1"/>
  <c r="F10" i="1"/>
  <c r="E10" i="1"/>
  <c r="I10" i="1"/>
  <c r="K10" i="1"/>
  <c r="L10" i="1"/>
  <c r="M10" i="1"/>
  <c r="N10" i="1"/>
  <c r="O10" i="1"/>
  <c r="D11" i="1"/>
  <c r="F11" i="1"/>
  <c r="E11" i="1"/>
  <c r="I11" i="1"/>
  <c r="K11" i="1"/>
  <c r="L11" i="1"/>
  <c r="M11" i="1"/>
  <c r="N11" i="1"/>
  <c r="O11" i="1"/>
  <c r="D12" i="1"/>
  <c r="F12" i="1"/>
  <c r="E12" i="1"/>
  <c r="I12" i="1"/>
  <c r="K12" i="1"/>
  <c r="L12" i="1"/>
  <c r="M12" i="1"/>
  <c r="N12" i="1"/>
  <c r="O12" i="1"/>
  <c r="D13" i="1"/>
  <c r="F13" i="1"/>
  <c r="E13" i="1"/>
  <c r="I13" i="1"/>
  <c r="K13" i="1"/>
  <c r="L13" i="1"/>
  <c r="M13" i="1"/>
  <c r="N13" i="1"/>
  <c r="O13" i="1"/>
  <c r="D14" i="1"/>
  <c r="F14" i="1"/>
  <c r="E14" i="1"/>
  <c r="I14" i="1"/>
  <c r="K14" i="1"/>
  <c r="L14" i="1"/>
  <c r="M14" i="1"/>
  <c r="N14" i="1"/>
  <c r="O14" i="1"/>
  <c r="D15" i="1"/>
  <c r="F15" i="1"/>
  <c r="E15" i="1"/>
  <c r="I15" i="1"/>
  <c r="K15" i="1"/>
  <c r="L15" i="1"/>
  <c r="M15" i="1"/>
  <c r="N15" i="1"/>
  <c r="O15" i="1"/>
  <c r="D16" i="1"/>
  <c r="F16" i="1"/>
  <c r="E16" i="1"/>
  <c r="I16" i="1"/>
  <c r="K16" i="1"/>
  <c r="L16" i="1"/>
  <c r="M16" i="1"/>
  <c r="N16" i="1"/>
  <c r="O16" i="1"/>
  <c r="D17" i="1"/>
  <c r="F17" i="1"/>
  <c r="E17" i="1"/>
  <c r="I17" i="1"/>
  <c r="K17" i="1"/>
  <c r="L17" i="1"/>
  <c r="M17" i="1"/>
  <c r="N17" i="1"/>
  <c r="O17" i="1"/>
  <c r="D18" i="1"/>
  <c r="F18" i="1"/>
  <c r="E18" i="1"/>
  <c r="I18" i="1"/>
  <c r="K18" i="1"/>
  <c r="L18" i="1"/>
  <c r="M18" i="1"/>
  <c r="N18" i="1"/>
  <c r="O18" i="1"/>
  <c r="D19" i="1"/>
  <c r="F19" i="1"/>
  <c r="E19" i="1"/>
  <c r="I19" i="1"/>
  <c r="K19" i="1"/>
  <c r="L19" i="1"/>
  <c r="M19" i="1"/>
  <c r="N19" i="1"/>
  <c r="O19" i="1"/>
  <c r="D20" i="1"/>
  <c r="F20" i="1"/>
  <c r="E20" i="1"/>
  <c r="I20" i="1"/>
  <c r="K20" i="1"/>
  <c r="L20" i="1"/>
  <c r="M20" i="1"/>
  <c r="N20" i="1"/>
  <c r="O20" i="1"/>
  <c r="D21" i="1"/>
  <c r="F21" i="1"/>
  <c r="E21" i="1"/>
  <c r="I21" i="1"/>
  <c r="K21" i="1"/>
  <c r="L21" i="1"/>
  <c r="M21" i="1"/>
  <c r="N21" i="1"/>
  <c r="O21" i="1"/>
  <c r="O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23" i="1"/>
</calcChain>
</file>

<file path=xl/sharedStrings.xml><?xml version="1.0" encoding="utf-8"?>
<sst xmlns="http://schemas.openxmlformats.org/spreadsheetml/2006/main" count="76" uniqueCount="37">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</sst>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000000000000007"/>
      <color rgb="FF000000"/>
      <name val="Monaco"/>
      <charset val="134"/>
    </font>
    <font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20" zoomScaleNormal="120" zoomScalePageLayoutView="120" workbookViewId="0">
      <selection sqref="A1:XFD1048576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75000</v>
      </c>
      <c r="D10" s="1">
        <f>C10</f>
        <v>75000</v>
      </c>
      <c r="E10" s="1">
        <f>F10</f>
        <v>3430.33</v>
      </c>
      <c r="F10" s="1">
        <f>G10+H10</f>
        <v>3430.33</v>
      </c>
      <c r="G10" s="1">
        <v>3048</v>
      </c>
      <c r="H10" s="1">
        <v>382.33</v>
      </c>
      <c r="I10" s="1">
        <f>J10</f>
        <v>0</v>
      </c>
      <c r="J10" s="1">
        <v>0</v>
      </c>
      <c r="K10" s="1">
        <f>I6</f>
        <v>5000</v>
      </c>
      <c r="L10" s="1">
        <f t="shared" ref="L10:L21" si="0">D10-E10-I10-K10</f>
        <v>66569.67</v>
      </c>
      <c r="M10" s="4">
        <f>ROUND(MAX(L10*{0.03,0.1,0.2,0.25,0.3,0.35,0.45}-{0,2520,16920,31920,52920,85920,181920},0),2)</f>
        <v>4136.97</v>
      </c>
      <c r="N10" s="1">
        <f>M10</f>
        <v>4136.97</v>
      </c>
      <c r="O10" s="1">
        <f>C10-F10-N10</f>
        <v>67432.7</v>
      </c>
      <c r="P10" s="1">
        <f>G10*2</f>
        <v>6096</v>
      </c>
    </row>
    <row r="11" spans="1:16" s="1" customFormat="1" ht="15" x14ac:dyDescent="0.2">
      <c r="A11" s="1" t="s">
        <v>24</v>
      </c>
      <c r="B11" s="1" t="s">
        <v>10</v>
      </c>
      <c r="C11" s="3">
        <v>75000</v>
      </c>
      <c r="D11" s="1">
        <f>C11+D10</f>
        <v>150000</v>
      </c>
      <c r="E11" s="1">
        <f>E10+F11</f>
        <v>6860.66</v>
      </c>
      <c r="F11" s="1">
        <f t="shared" ref="F11:F21" si="1">G11+H11</f>
        <v>3430.33</v>
      </c>
      <c r="G11" s="1">
        <v>3048</v>
      </c>
      <c r="H11" s="1">
        <v>382.33</v>
      </c>
      <c r="I11" s="1">
        <f>I10+J11</f>
        <v>8000</v>
      </c>
      <c r="J11" s="1">
        <v>8000</v>
      </c>
      <c r="K11" s="1">
        <f>K10+$I$6</f>
        <v>10000</v>
      </c>
      <c r="L11" s="1">
        <f t="shared" si="0"/>
        <v>125139.34</v>
      </c>
      <c r="M11" s="4">
        <f>ROUND(MAX(L11*{0.03,0.1,0.2,0.25,0.3,0.35,0.45}-{0,2520,16920,31920,52920,85920,181920},0),2)</f>
        <v>9993.93</v>
      </c>
      <c r="N11" s="1">
        <f t="shared" ref="N11:N21" si="2">M11-M10</f>
        <v>5856.96</v>
      </c>
      <c r="O11" s="1">
        <f t="shared" ref="O11:O21" si="3">C11-F11-N11</f>
        <v>65712.709999999992</v>
      </c>
      <c r="P11" s="1">
        <f t="shared" ref="P11:P21" si="4">G11*2</f>
        <v>6096</v>
      </c>
    </row>
    <row r="12" spans="1:16" s="1" customFormat="1" ht="15" x14ac:dyDescent="0.2">
      <c r="A12" s="1" t="s">
        <v>25</v>
      </c>
      <c r="B12" s="1" t="s">
        <v>11</v>
      </c>
      <c r="C12" s="3">
        <v>85000</v>
      </c>
      <c r="D12" s="1">
        <f t="shared" ref="D12:D21" si="5">C12+D11</f>
        <v>235000</v>
      </c>
      <c r="E12" s="1">
        <f t="shared" ref="E12:E21" si="6">E11+F12</f>
        <v>10290.99</v>
      </c>
      <c r="F12" s="1">
        <f t="shared" si="1"/>
        <v>3430.33</v>
      </c>
      <c r="G12" s="1">
        <v>3048</v>
      </c>
      <c r="H12" s="1">
        <v>382.33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197709.01</v>
      </c>
      <c r="M12" s="4">
        <f>ROUND(MAX(L12*{0.03,0.1,0.2,0.25,0.3,0.35,0.45}-{0,2520,16920,31920,52920,85920,181920},0),2)</f>
        <v>22621.8</v>
      </c>
      <c r="N12" s="1">
        <f t="shared" si="2"/>
        <v>12627.869999999999</v>
      </c>
      <c r="O12" s="1">
        <f t="shared" si="3"/>
        <v>68941.8</v>
      </c>
      <c r="P12" s="1">
        <f t="shared" si="4"/>
        <v>6096</v>
      </c>
    </row>
    <row r="13" spans="1:16" s="1" customFormat="1" ht="15" x14ac:dyDescent="0.2">
      <c r="A13" s="1" t="s">
        <v>26</v>
      </c>
      <c r="B13" s="1" t="s">
        <v>12</v>
      </c>
      <c r="C13" s="3">
        <v>85000</v>
      </c>
      <c r="D13" s="1">
        <f t="shared" si="5"/>
        <v>320000</v>
      </c>
      <c r="E13" s="1">
        <f t="shared" si="6"/>
        <v>13721.32</v>
      </c>
      <c r="F13" s="1">
        <f t="shared" si="1"/>
        <v>3430.33</v>
      </c>
      <c r="G13" s="1">
        <v>3048</v>
      </c>
      <c r="H13" s="1">
        <v>382.33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270278.68</v>
      </c>
      <c r="M13" s="4">
        <f>ROUND(MAX(L13*{0.03,0.1,0.2,0.25,0.3,0.35,0.45}-{0,2520,16920,31920,52920,85920,181920},0),2)</f>
        <v>37135.74</v>
      </c>
      <c r="N13" s="1">
        <f t="shared" si="2"/>
        <v>14513.939999999999</v>
      </c>
      <c r="O13" s="1">
        <f t="shared" si="3"/>
        <v>67055.73</v>
      </c>
      <c r="P13" s="1">
        <f t="shared" si="4"/>
        <v>6096</v>
      </c>
    </row>
    <row r="14" spans="1:16" s="1" customFormat="1" ht="15" x14ac:dyDescent="0.2">
      <c r="A14" s="1" t="s">
        <v>27</v>
      </c>
      <c r="B14" s="1" t="s">
        <v>13</v>
      </c>
      <c r="C14" s="3">
        <v>85000</v>
      </c>
      <c r="D14" s="1">
        <f t="shared" si="5"/>
        <v>405000</v>
      </c>
      <c r="E14" s="1">
        <f t="shared" si="6"/>
        <v>17151.650000000001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342848.35</v>
      </c>
      <c r="M14" s="4">
        <f>ROUND(MAX(L14*{0.03,0.1,0.2,0.25,0.3,0.35,0.45}-{0,2520,16920,31920,52920,85920,181920},0),2)</f>
        <v>53792.09</v>
      </c>
      <c r="N14" s="1">
        <f t="shared" si="2"/>
        <v>16656.349999999999</v>
      </c>
      <c r="O14" s="1">
        <f t="shared" si="3"/>
        <v>64913.32</v>
      </c>
      <c r="P14" s="1">
        <f t="shared" si="4"/>
        <v>6096</v>
      </c>
    </row>
    <row r="15" spans="1:16" s="1" customFormat="1" ht="15" x14ac:dyDescent="0.2">
      <c r="A15" s="1" t="s">
        <v>28</v>
      </c>
      <c r="B15" s="1" t="s">
        <v>14</v>
      </c>
      <c r="C15" s="3">
        <v>85000</v>
      </c>
      <c r="D15" s="1">
        <f t="shared" si="5"/>
        <v>490000</v>
      </c>
      <c r="E15" s="1">
        <f t="shared" si="6"/>
        <v>20581.980000000003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415418.02</v>
      </c>
      <c r="M15" s="4">
        <f>ROUND(MAX(L15*{0.03,0.1,0.2,0.25,0.3,0.35,0.45}-{0,2520,16920,31920,52920,85920,181920},0),2)</f>
        <v>71934.509999999995</v>
      </c>
      <c r="N15" s="1">
        <f t="shared" si="2"/>
        <v>18142.419999999998</v>
      </c>
      <c r="O15" s="1">
        <f t="shared" si="3"/>
        <v>63427.25</v>
      </c>
      <c r="P15" s="1">
        <f t="shared" si="4"/>
        <v>6096</v>
      </c>
    </row>
    <row r="16" spans="1:16" s="1" customFormat="1" ht="15" x14ac:dyDescent="0.2">
      <c r="A16" s="1" t="s">
        <v>29</v>
      </c>
      <c r="B16" s="1" t="s">
        <v>15</v>
      </c>
      <c r="C16" s="3">
        <v>85000</v>
      </c>
      <c r="D16" s="1">
        <f t="shared" si="5"/>
        <v>575000</v>
      </c>
      <c r="E16" s="1">
        <f t="shared" si="6"/>
        <v>24012.310000000005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487987.68999999994</v>
      </c>
      <c r="M16" s="4">
        <f>ROUND(MAX(L16*{0.03,0.1,0.2,0.25,0.3,0.35,0.45}-{0,2520,16920,31920,52920,85920,181920},0),2)</f>
        <v>93476.31</v>
      </c>
      <c r="N16" s="1">
        <f t="shared" si="2"/>
        <v>21541.800000000003</v>
      </c>
      <c r="O16" s="1">
        <f t="shared" si="3"/>
        <v>60027.869999999995</v>
      </c>
      <c r="P16" s="1">
        <f t="shared" si="4"/>
        <v>6096</v>
      </c>
    </row>
    <row r="17" spans="1:16" s="1" customFormat="1" ht="15" x14ac:dyDescent="0.2">
      <c r="A17" s="1" t="s">
        <v>30</v>
      </c>
      <c r="B17" s="1" t="s">
        <v>16</v>
      </c>
      <c r="C17" s="3">
        <v>85000</v>
      </c>
      <c r="D17" s="1">
        <f t="shared" si="5"/>
        <v>660000</v>
      </c>
      <c r="E17" s="1">
        <f t="shared" si="6"/>
        <v>29752.940000000006</v>
      </c>
      <c r="F17" s="1">
        <f t="shared" si="1"/>
        <v>5740.63</v>
      </c>
      <c r="G17" s="1">
        <v>3334</v>
      </c>
      <c r="H17" s="1">
        <v>2406.63</v>
      </c>
      <c r="I17" s="1">
        <f t="shared" si="7"/>
        <v>31500</v>
      </c>
      <c r="J17" s="1">
        <v>3500</v>
      </c>
      <c r="K17" s="1">
        <f t="shared" si="8"/>
        <v>40000</v>
      </c>
      <c r="L17" s="1">
        <f t="shared" si="0"/>
        <v>558747.05999999994</v>
      </c>
      <c r="M17" s="4">
        <f>ROUND(MAX(L17*{0.03,0.1,0.2,0.25,0.3,0.35,0.45}-{0,2520,16920,31920,52920,85920,181920},0),2)</f>
        <v>114704.12</v>
      </c>
      <c r="N17" s="1">
        <f t="shared" si="2"/>
        <v>21227.809999999998</v>
      </c>
      <c r="O17" s="1">
        <f t="shared" si="3"/>
        <v>58031.56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85000</v>
      </c>
      <c r="D18" s="1">
        <f t="shared" si="5"/>
        <v>745000</v>
      </c>
      <c r="E18" s="1">
        <f t="shared" si="6"/>
        <v>35577.990000000005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35000</v>
      </c>
      <c r="J18" s="1">
        <v>3500</v>
      </c>
      <c r="K18" s="1">
        <f t="shared" si="8"/>
        <v>45000</v>
      </c>
      <c r="L18" s="1">
        <f t="shared" si="0"/>
        <v>629422.01</v>
      </c>
      <c r="M18" s="4">
        <f>ROUND(MAX(L18*{0.03,0.1,0.2,0.25,0.3,0.35,0.45}-{0,2520,16920,31920,52920,85920,181920},0),2)</f>
        <v>135906.6</v>
      </c>
      <c r="N18" s="1">
        <f t="shared" si="2"/>
        <v>21202.48000000001</v>
      </c>
      <c r="O18" s="1">
        <f t="shared" si="3"/>
        <v>57972.469999999987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95000</v>
      </c>
      <c r="D19" s="1">
        <f t="shared" si="5"/>
        <v>840000</v>
      </c>
      <c r="E19" s="1">
        <f t="shared" si="6"/>
        <v>41403.040000000008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5000</v>
      </c>
      <c r="K19" s="1">
        <f t="shared" si="8"/>
        <v>50000</v>
      </c>
      <c r="L19" s="1">
        <f t="shared" si="0"/>
        <v>708596.96</v>
      </c>
      <c r="M19" s="4">
        <f>ROUND(MAX(L19*{0.03,0.1,0.2,0.25,0.3,0.35,0.45}-{0,2520,16920,31920,52920,85920,181920},0),2)</f>
        <v>162088.94</v>
      </c>
      <c r="N19" s="1">
        <f t="shared" si="2"/>
        <v>26182.339999999997</v>
      </c>
      <c r="O19" s="1">
        <f t="shared" si="3"/>
        <v>62992.61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930000</v>
      </c>
      <c r="E20" s="1">
        <f t="shared" si="6"/>
        <v>47228.090000000011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783771.91</v>
      </c>
      <c r="M20" s="4">
        <f>ROUND(MAX(L20*{0.03,0.1,0.2,0.25,0.3,0.35,0.45}-{0,2520,16920,31920,52920,85920,181920},0),2)</f>
        <v>188400.17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1020000</v>
      </c>
      <c r="E21" s="1">
        <f t="shared" si="6"/>
        <v>53053.140000000014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858946.86</v>
      </c>
      <c r="M21" s="4">
        <f>ROUND(MAX(L21*{0.03,0.1,0.2,0.25,0.3,0.35,0.45}-{0,2520,16920,31920,52920,85920,181920},0),2)</f>
        <v>214711.4</v>
      </c>
      <c r="N21" s="1">
        <f t="shared" si="2"/>
        <v>26311.229999999981</v>
      </c>
      <c r="O21" s="1">
        <f t="shared" si="3"/>
        <v>57863.720000000016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752235.45999999985</v>
      </c>
      <c r="P22" s="5">
        <f>SUM(P10:P21)</f>
        <v>76012</v>
      </c>
    </row>
    <row r="23" spans="1:16" s="1" customFormat="1" ht="24" x14ac:dyDescent="0.2">
      <c r="N23" s="5" t="s">
        <v>22</v>
      </c>
      <c r="O23" s="5">
        <f>O22/12</f>
        <v>62686.288333333323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130" zoomScaleNormal="130" zoomScalePageLayoutView="130" workbookViewId="0">
      <selection activeCell="J23" sqref="J23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90000</v>
      </c>
      <c r="D10" s="1">
        <f>C10</f>
        <v>90000</v>
      </c>
      <c r="E10" s="1">
        <f>F10</f>
        <v>5825.05</v>
      </c>
      <c r="F10" s="1">
        <f>G10+H10</f>
        <v>5825.05</v>
      </c>
      <c r="G10" s="1">
        <v>3334</v>
      </c>
      <c r="H10" s="1">
        <v>2491.0500000000002</v>
      </c>
      <c r="I10" s="1">
        <f>J10</f>
        <v>4000</v>
      </c>
      <c r="J10" s="1">
        <v>4000</v>
      </c>
      <c r="K10" s="1">
        <f>I6</f>
        <v>5000</v>
      </c>
      <c r="L10" s="1">
        <f t="shared" ref="L10:L21" si="0">D10-E10-I10-K10</f>
        <v>75174.95</v>
      </c>
      <c r="M10" s="4">
        <f>ROUND(MAX(L10*{0.03,0.1,0.2,0.25,0.3,0.35,0.45}-{0,2520,16920,31920,52920,85920,181920},0),2)</f>
        <v>4997.5</v>
      </c>
      <c r="N10" s="1">
        <f>M10</f>
        <v>4997.5</v>
      </c>
      <c r="O10" s="1">
        <f>C10-F10-N10</f>
        <v>79177.45</v>
      </c>
      <c r="P10" s="1">
        <f>G10*2</f>
        <v>6668</v>
      </c>
    </row>
    <row r="11" spans="1:16" s="1" customFormat="1" ht="15" x14ac:dyDescent="0.2">
      <c r="A11" s="1" t="s">
        <v>24</v>
      </c>
      <c r="B11" s="1" t="s">
        <v>10</v>
      </c>
      <c r="C11" s="3">
        <v>90000</v>
      </c>
      <c r="D11" s="1">
        <f>C11+D10</f>
        <v>180000</v>
      </c>
      <c r="E11" s="1">
        <f>E10+F11</f>
        <v>11650.1</v>
      </c>
      <c r="F11" s="1">
        <f t="shared" ref="F11:F21" si="1">G11+H11</f>
        <v>5825.05</v>
      </c>
      <c r="G11" s="1">
        <v>3334</v>
      </c>
      <c r="H11" s="1">
        <v>2491.0500000000002</v>
      </c>
      <c r="I11" s="1">
        <f>I10+J11</f>
        <v>8000</v>
      </c>
      <c r="J11" s="1">
        <v>4000</v>
      </c>
      <c r="K11" s="1">
        <f>K10+$I$6</f>
        <v>10000</v>
      </c>
      <c r="L11" s="1">
        <f t="shared" si="0"/>
        <v>150349.9</v>
      </c>
      <c r="M11" s="4">
        <f>ROUND(MAX(L11*{0.03,0.1,0.2,0.25,0.3,0.35,0.45}-{0,2520,16920,31920,52920,85920,181920},0),2)</f>
        <v>13149.98</v>
      </c>
      <c r="N11" s="1">
        <f t="shared" ref="N11:N21" si="2">M11-M10</f>
        <v>8152.48</v>
      </c>
      <c r="O11" s="1">
        <f t="shared" ref="O11:O21" si="3">C11-F11-N11</f>
        <v>76022.47</v>
      </c>
      <c r="P11" s="1">
        <f t="shared" ref="P11:P21" si="4">G11*2</f>
        <v>6668</v>
      </c>
    </row>
    <row r="12" spans="1:16" s="1" customFormat="1" ht="15" x14ac:dyDescent="0.2">
      <c r="A12" s="1" t="s">
        <v>25</v>
      </c>
      <c r="B12" s="1" t="s">
        <v>11</v>
      </c>
      <c r="C12" s="3">
        <v>90000</v>
      </c>
      <c r="D12" s="1">
        <f t="shared" ref="D12:D21" si="5">C12+D11</f>
        <v>270000</v>
      </c>
      <c r="E12" s="1">
        <f t="shared" ref="E12:E21" si="6">E11+F12</f>
        <v>17475.150000000001</v>
      </c>
      <c r="F12" s="1">
        <f t="shared" si="1"/>
        <v>5825.05</v>
      </c>
      <c r="G12" s="1">
        <v>3334</v>
      </c>
      <c r="H12" s="1">
        <v>2491.0500000000002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225524.85</v>
      </c>
      <c r="M12" s="4">
        <f>ROUND(MAX(L12*{0.03,0.1,0.2,0.25,0.3,0.35,0.45}-{0,2520,16920,31920,52920,85920,181920},0),2)</f>
        <v>28184.97</v>
      </c>
      <c r="N12" s="1">
        <f t="shared" si="2"/>
        <v>15034.990000000002</v>
      </c>
      <c r="O12" s="1">
        <f t="shared" si="3"/>
        <v>69139.959999999992</v>
      </c>
      <c r="P12" s="1">
        <f t="shared" si="4"/>
        <v>6668</v>
      </c>
    </row>
    <row r="13" spans="1:16" s="1" customFormat="1" ht="15" x14ac:dyDescent="0.2">
      <c r="A13" s="1" t="s">
        <v>26</v>
      </c>
      <c r="B13" s="1" t="s">
        <v>12</v>
      </c>
      <c r="C13" s="3">
        <v>90000</v>
      </c>
      <c r="D13" s="1">
        <f t="shared" si="5"/>
        <v>360000</v>
      </c>
      <c r="E13" s="1">
        <f t="shared" si="6"/>
        <v>23300.2</v>
      </c>
      <c r="F13" s="1">
        <f t="shared" si="1"/>
        <v>5825.05</v>
      </c>
      <c r="G13" s="1">
        <v>3334</v>
      </c>
      <c r="H13" s="1">
        <v>2491.0500000000002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300699.8</v>
      </c>
      <c r="M13" s="4">
        <f>ROUND(MAX(L13*{0.03,0.1,0.2,0.25,0.3,0.35,0.45}-{0,2520,16920,31920,52920,85920,181920},0),2)</f>
        <v>43254.95</v>
      </c>
      <c r="N13" s="1">
        <f t="shared" si="2"/>
        <v>15069.979999999996</v>
      </c>
      <c r="O13" s="1">
        <f t="shared" si="3"/>
        <v>69104.97</v>
      </c>
      <c r="P13" s="1">
        <f t="shared" si="4"/>
        <v>6668</v>
      </c>
    </row>
    <row r="14" spans="1:16" s="1" customFormat="1" ht="15" x14ac:dyDescent="0.2">
      <c r="A14" s="1" t="s">
        <v>27</v>
      </c>
      <c r="B14" s="1" t="s">
        <v>13</v>
      </c>
      <c r="C14" s="3">
        <v>90000</v>
      </c>
      <c r="D14" s="1">
        <f t="shared" si="5"/>
        <v>450000</v>
      </c>
      <c r="E14" s="1">
        <f t="shared" si="6"/>
        <v>29125.25</v>
      </c>
      <c r="F14" s="1">
        <f t="shared" si="1"/>
        <v>5825.05</v>
      </c>
      <c r="G14" s="1">
        <v>3334</v>
      </c>
      <c r="H14" s="1">
        <v>2491.0500000000002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375874.75</v>
      </c>
      <c r="M14" s="4">
        <f>ROUND(MAX(L14*{0.03,0.1,0.2,0.25,0.3,0.35,0.45}-{0,2520,16920,31920,52920,85920,181920},0),2)</f>
        <v>62048.69</v>
      </c>
      <c r="N14" s="1">
        <f t="shared" si="2"/>
        <v>18793.740000000005</v>
      </c>
      <c r="O14" s="1">
        <f t="shared" si="3"/>
        <v>65381.209999999992</v>
      </c>
      <c r="P14" s="1">
        <f t="shared" si="4"/>
        <v>6668</v>
      </c>
    </row>
    <row r="15" spans="1:16" s="1" customFormat="1" ht="15" x14ac:dyDescent="0.2">
      <c r="A15" s="1" t="s">
        <v>28</v>
      </c>
      <c r="B15" s="1" t="s">
        <v>14</v>
      </c>
      <c r="C15" s="3">
        <v>90000</v>
      </c>
      <c r="D15" s="1">
        <f t="shared" si="5"/>
        <v>540000</v>
      </c>
      <c r="E15" s="1">
        <f t="shared" si="6"/>
        <v>34950.300000000003</v>
      </c>
      <c r="F15" s="1">
        <f t="shared" si="1"/>
        <v>5825.05</v>
      </c>
      <c r="G15" s="1">
        <v>3334</v>
      </c>
      <c r="H15" s="1">
        <v>2491.0500000000002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451049.7</v>
      </c>
      <c r="M15" s="4">
        <f>ROUND(MAX(L15*{0.03,0.1,0.2,0.25,0.3,0.35,0.45}-{0,2520,16920,31920,52920,85920,181920},0),2)</f>
        <v>82394.91</v>
      </c>
      <c r="N15" s="1">
        <f t="shared" si="2"/>
        <v>20346.22</v>
      </c>
      <c r="O15" s="1">
        <f t="shared" si="3"/>
        <v>63828.729999999996</v>
      </c>
      <c r="P15" s="1">
        <f t="shared" si="4"/>
        <v>6668</v>
      </c>
    </row>
    <row r="16" spans="1:16" s="1" customFormat="1" ht="15" x14ac:dyDescent="0.2">
      <c r="A16" s="1" t="s">
        <v>29</v>
      </c>
      <c r="B16" s="1" t="s">
        <v>15</v>
      </c>
      <c r="C16" s="3">
        <v>90000</v>
      </c>
      <c r="D16" s="1">
        <f t="shared" si="5"/>
        <v>630000</v>
      </c>
      <c r="E16" s="1">
        <f t="shared" si="6"/>
        <v>40775.350000000006</v>
      </c>
      <c r="F16" s="1">
        <f t="shared" si="1"/>
        <v>5825.05</v>
      </c>
      <c r="G16" s="1">
        <v>3334</v>
      </c>
      <c r="H16" s="1">
        <v>2491.0500000000002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526224.65</v>
      </c>
      <c r="M16" s="4">
        <f>ROUND(MAX(L16*{0.03,0.1,0.2,0.25,0.3,0.35,0.45}-{0,2520,16920,31920,52920,85920,181920},0),2)</f>
        <v>104947.4</v>
      </c>
      <c r="N16" s="1">
        <f t="shared" si="2"/>
        <v>22552.489999999991</v>
      </c>
      <c r="O16" s="1">
        <f t="shared" si="3"/>
        <v>61622.460000000006</v>
      </c>
      <c r="P16" s="1">
        <f t="shared" si="4"/>
        <v>6668</v>
      </c>
    </row>
    <row r="17" spans="1:16" s="1" customFormat="1" ht="15" x14ac:dyDescent="0.2">
      <c r="A17" s="1" t="s">
        <v>30</v>
      </c>
      <c r="B17" s="1" t="s">
        <v>16</v>
      </c>
      <c r="C17" s="3">
        <v>90000</v>
      </c>
      <c r="D17" s="1">
        <f t="shared" si="5"/>
        <v>720000</v>
      </c>
      <c r="E17" s="1">
        <f t="shared" si="6"/>
        <v>46600.400000000009</v>
      </c>
      <c r="F17" s="1">
        <f t="shared" si="1"/>
        <v>5825.05</v>
      </c>
      <c r="G17" s="1">
        <v>3334</v>
      </c>
      <c r="H17" s="1">
        <v>2491.0500000000002</v>
      </c>
      <c r="I17" s="1">
        <f t="shared" si="7"/>
        <v>32000</v>
      </c>
      <c r="J17" s="1">
        <v>4000</v>
      </c>
      <c r="K17" s="1">
        <f t="shared" si="8"/>
        <v>40000</v>
      </c>
      <c r="L17" s="1">
        <f t="shared" si="0"/>
        <v>601399.6</v>
      </c>
      <c r="M17" s="4">
        <f>ROUND(MAX(L17*{0.03,0.1,0.2,0.25,0.3,0.35,0.45}-{0,2520,16920,31920,52920,85920,181920},0),2)</f>
        <v>127499.88</v>
      </c>
      <c r="N17" s="1">
        <f t="shared" si="2"/>
        <v>22552.48000000001</v>
      </c>
      <c r="O17" s="1">
        <f t="shared" si="3"/>
        <v>61622.469999999987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90000</v>
      </c>
      <c r="D18" s="1">
        <f t="shared" si="5"/>
        <v>810000</v>
      </c>
      <c r="E18" s="1">
        <f t="shared" si="6"/>
        <v>52425.450000000012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36000</v>
      </c>
      <c r="J18" s="1">
        <v>4000</v>
      </c>
      <c r="K18" s="1">
        <f t="shared" si="8"/>
        <v>45000</v>
      </c>
      <c r="L18" s="1">
        <f t="shared" si="0"/>
        <v>676574.55</v>
      </c>
      <c r="M18" s="4">
        <f>ROUND(MAX(L18*{0.03,0.1,0.2,0.25,0.3,0.35,0.45}-{0,2520,16920,31920,52920,85920,181920},0),2)</f>
        <v>150881.09</v>
      </c>
      <c r="N18" s="1">
        <f t="shared" si="2"/>
        <v>23381.209999999992</v>
      </c>
      <c r="O18" s="1">
        <f t="shared" si="3"/>
        <v>60793.740000000005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90000</v>
      </c>
      <c r="D19" s="1">
        <f t="shared" si="5"/>
        <v>900000</v>
      </c>
      <c r="E19" s="1">
        <f t="shared" si="6"/>
        <v>58250.500000000015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4000</v>
      </c>
      <c r="K19" s="1">
        <f t="shared" si="8"/>
        <v>50000</v>
      </c>
      <c r="L19" s="1">
        <f t="shared" si="0"/>
        <v>751749.5</v>
      </c>
      <c r="M19" s="4">
        <f>ROUND(MAX(L19*{0.03,0.1,0.2,0.25,0.3,0.35,0.45}-{0,2520,16920,31920,52920,85920,181920},0),2)</f>
        <v>177192.33</v>
      </c>
      <c r="N19" s="1">
        <f t="shared" si="2"/>
        <v>26311.239999999991</v>
      </c>
      <c r="O19" s="1">
        <f t="shared" si="3"/>
        <v>57863.710000000006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990000</v>
      </c>
      <c r="E20" s="1">
        <f t="shared" si="6"/>
        <v>64075.550000000017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826924.45</v>
      </c>
      <c r="M20" s="4">
        <f>ROUND(MAX(L20*{0.03,0.1,0.2,0.25,0.3,0.35,0.45}-{0,2520,16920,31920,52920,85920,181920},0),2)</f>
        <v>203503.56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1080000</v>
      </c>
      <c r="E21" s="1">
        <f t="shared" si="6"/>
        <v>69900.60000000002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902099.4</v>
      </c>
      <c r="M21" s="4">
        <f>ROUND(MAX(L21*{0.03,0.1,0.2,0.25,0.3,0.35,0.45}-{0,2520,16920,31920,52920,85920,181920},0),2)</f>
        <v>229814.79</v>
      </c>
      <c r="N21" s="1">
        <f t="shared" si="2"/>
        <v>26311.23000000001</v>
      </c>
      <c r="O21" s="1">
        <f t="shared" si="3"/>
        <v>57863.719999999987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780284.60999999987</v>
      </c>
      <c r="P22" s="5">
        <f>SUM(P10:P21)</f>
        <v>80016</v>
      </c>
    </row>
    <row r="23" spans="1:16" s="1" customFormat="1" ht="24" x14ac:dyDescent="0.2">
      <c r="N23" s="5" t="s">
        <v>22</v>
      </c>
      <c r="O23" s="5">
        <f>O22/12</f>
        <v>65023.717499999992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2019-11-08T01:26:11Z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