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3" activeTab="5"/>
  </bookViews>
  <sheets>
    <sheet name="2019" sheetId="1" state="hidden" r:id="rId1"/>
    <sheet name="2020" sheetId="2" state="hidden" r:id="rId2"/>
    <sheet name="Sheet1" sheetId="3" state="hidden" r:id="rId3"/>
    <sheet name="ok" sheetId="4" r:id="rId4"/>
    <sheet name="huo" sheetId="5" r:id="rId5"/>
    <sheet name="balance" sheetId="6" r:id="rId6"/>
  </sheets>
  <calcPr calcId="144525" concurrentCalc="0"/>
</workbook>
</file>

<file path=xl/sharedStrings.xml><?xml version="1.0" encoding="utf-8"?>
<sst xmlns="http://schemas.openxmlformats.org/spreadsheetml/2006/main" count="193">
  <si>
    <t>免征额</t>
  </si>
  <si>
    <t>Base</t>
  </si>
  <si>
    <t>Social benifit</t>
  </si>
  <si>
    <t>社保公积金扣减</t>
  </si>
  <si>
    <t>公积金扣减</t>
  </si>
  <si>
    <t>社保扣减</t>
  </si>
  <si>
    <t>Special deduct</t>
  </si>
  <si>
    <t>个人扣减额</t>
  </si>
  <si>
    <t>for tax</t>
  </si>
  <si>
    <t>所得税</t>
  </si>
  <si>
    <t>税后收入</t>
  </si>
  <si>
    <t>12月</t>
  </si>
  <si>
    <t>Jan</t>
  </si>
  <si>
    <t>1月</t>
  </si>
  <si>
    <t>Feb</t>
  </si>
  <si>
    <t>2月</t>
  </si>
  <si>
    <t>Mar</t>
  </si>
  <si>
    <t>3月</t>
  </si>
  <si>
    <t>Apr</t>
  </si>
  <si>
    <t>4月</t>
  </si>
  <si>
    <t>May</t>
  </si>
  <si>
    <t>5月</t>
  </si>
  <si>
    <t>Jun</t>
  </si>
  <si>
    <t>6月</t>
  </si>
  <si>
    <t>Jul</t>
  </si>
  <si>
    <t>7月</t>
  </si>
  <si>
    <t>Aug</t>
  </si>
  <si>
    <t>8月</t>
  </si>
  <si>
    <t>Sep</t>
  </si>
  <si>
    <t>9月</t>
  </si>
  <si>
    <t>Oct</t>
  </si>
  <si>
    <t>10月</t>
  </si>
  <si>
    <t>Nov</t>
  </si>
  <si>
    <t>11月</t>
  </si>
  <si>
    <t>Dec</t>
  </si>
  <si>
    <t>全年税后总收入</t>
  </si>
  <si>
    <t>税后月平均</t>
  </si>
  <si>
    <t>index</t>
  </si>
  <si>
    <t>data</t>
  </si>
  <si>
    <t>cny</t>
  </si>
  <si>
    <t>usdt</t>
  </si>
  <si>
    <t>汇率</t>
  </si>
  <si>
    <t>btc</t>
  </si>
  <si>
    <t>okb</t>
  </si>
  <si>
    <t>类型</t>
  </si>
  <si>
    <t>币种对</t>
  </si>
  <si>
    <t>价格</t>
  </si>
  <si>
    <t>数量</t>
  </si>
  <si>
    <t>金额</t>
  </si>
  <si>
    <t>下单时间</t>
  </si>
  <si>
    <t>操作</t>
  </si>
  <si>
    <t>购买</t>
  </si>
  <si>
    <t xml:space="preserve">BTC / </t>
  </si>
  <si>
    <t>0.646735 BTC</t>
  </si>
  <si>
    <t xml:space="preserve">OKB / </t>
  </si>
  <si>
    <t>863.9308 OKB</t>
  </si>
  <si>
    <t>出售</t>
  </si>
  <si>
    <t xml:space="preserve">USDT / </t>
  </si>
  <si>
    <t>1944.85 USDT</t>
  </si>
  <si>
    <t>4207.57 USDT</t>
  </si>
  <si>
    <t>0.300000 BTC</t>
  </si>
  <si>
    <t>4985.75 USDT</t>
  </si>
  <si>
    <t>2861.23 USDT</t>
  </si>
  <si>
    <t>5617.98 USDT</t>
  </si>
  <si>
    <t>5816.78 USDT</t>
  </si>
  <si>
    <t>3571.43 USDT</t>
  </si>
  <si>
    <t xml:space="preserve">USDK / </t>
  </si>
  <si>
    <t>3789.17 USDK</t>
  </si>
  <si>
    <t>3341.17 USDK</t>
  </si>
  <si>
    <t>21551.72 USDT</t>
  </si>
  <si>
    <t>7363.77 USDT</t>
  </si>
  <si>
    <t>1449.28 USDT</t>
  </si>
  <si>
    <t>57.80 USDT</t>
  </si>
  <si>
    <t>686.06 USDT</t>
  </si>
  <si>
    <t>133.54 USDT</t>
  </si>
  <si>
    <t>576.37 USDT</t>
  </si>
  <si>
    <t>580.55 USDT</t>
  </si>
  <si>
    <t>4360.47 USDT</t>
  </si>
  <si>
    <t>1884.06 USDT</t>
  </si>
  <si>
    <t>1596.52 USDT</t>
  </si>
  <si>
    <t>1610.54 USDT</t>
  </si>
  <si>
    <t>1908.96 USDT</t>
  </si>
  <si>
    <t>3660.32 USDT</t>
  </si>
  <si>
    <t>3362.83 USDT</t>
  </si>
  <si>
    <t>1501.50 USDT</t>
  </si>
  <si>
    <t>658.66 USDT</t>
  </si>
  <si>
    <t>763.00 USDT</t>
  </si>
  <si>
    <t>761.00 USDT</t>
  </si>
  <si>
    <t>750.00 USDT</t>
  </si>
  <si>
    <t>697.48 USDT</t>
  </si>
  <si>
    <t>3025.72 USDT</t>
  </si>
  <si>
    <t>700.00 USDT</t>
  </si>
  <si>
    <t>1373.62 USDT</t>
  </si>
  <si>
    <t>686.81 USDT</t>
  </si>
  <si>
    <t>1066.66 USDT</t>
  </si>
  <si>
    <t>402.00 USDT</t>
  </si>
  <si>
    <t>1600.00 USDT</t>
  </si>
  <si>
    <t>135.00 USDT</t>
  </si>
  <si>
    <t>78.02 USDT</t>
  </si>
  <si>
    <t>78.00 USDT</t>
  </si>
  <si>
    <t>sum</t>
  </si>
  <si>
    <t>订单号</t>
  </si>
  <si>
    <t>交易类型</t>
  </si>
  <si>
    <t>币种</t>
  </si>
  <si>
    <t>交易数量</t>
  </si>
  <si>
    <t>单价</t>
  </si>
  <si>
    <t>总价</t>
  </si>
  <si>
    <t>货币</t>
  </si>
  <si>
    <t>时间</t>
  </si>
  <si>
    <t>状态</t>
  </si>
  <si>
    <t>交易对象</t>
  </si>
  <si>
    <t>实名信息</t>
  </si>
  <si>
    <t>115527033389983</t>
  </si>
  <si>
    <t>卖出</t>
  </si>
  <si>
    <t>USDT</t>
  </si>
  <si>
    <t>CNY</t>
  </si>
  <si>
    <t>2019-03-16 10:28:58</t>
  </si>
  <si>
    <t>已完成</t>
  </si>
  <si>
    <t>百事可樂。</t>
  </si>
  <si>
    <t>115280695069839</t>
  </si>
  <si>
    <t>买入</t>
  </si>
  <si>
    <t>2018-06-04 07:45:06</t>
  </si>
  <si>
    <t>安洛溪</t>
  </si>
  <si>
    <t>115259912983998</t>
  </si>
  <si>
    <t>2018-05-11 06:28:18</t>
  </si>
  <si>
    <t>红包雨</t>
  </si>
  <si>
    <t>115198618628399</t>
  </si>
  <si>
    <t>2018-03-01 07:51:03</t>
  </si>
  <si>
    <t>1分利</t>
  </si>
  <si>
    <t>115193043863899</t>
  </si>
  <si>
    <t>2018-02-22 20:59:47</t>
  </si>
  <si>
    <t>诚信大龙虾</t>
  </si>
  <si>
    <t>115191744428993</t>
  </si>
  <si>
    <t>2018-02-21 08:54:02</t>
  </si>
  <si>
    <t>值得123456</t>
  </si>
  <si>
    <t>115191742553998</t>
  </si>
  <si>
    <t>2018-02-21 08:50:55</t>
  </si>
  <si>
    <t>粉红色的回忆</t>
  </si>
  <si>
    <t>115188494839983</t>
  </si>
  <si>
    <t>2018-02-17 14:38:03</t>
  </si>
  <si>
    <t>我的小名叫妮妮</t>
  </si>
  <si>
    <t>115186516473899</t>
  </si>
  <si>
    <t>2018-02-15 07:40:47</t>
  </si>
  <si>
    <t>八戒eth</t>
  </si>
  <si>
    <t>115186488009389</t>
  </si>
  <si>
    <t>2018-02-15 06:53:21</t>
  </si>
  <si>
    <t>BESTSK</t>
  </si>
  <si>
    <t>115179851093998</t>
  </si>
  <si>
    <t>2018-02-07 14:31:50</t>
  </si>
  <si>
    <t>东风导弹</t>
  </si>
  <si>
    <t>115179603358993</t>
  </si>
  <si>
    <t>2018-02-07 07:38:56</t>
  </si>
  <si>
    <t>独特的焰火</t>
  </si>
  <si>
    <t>115173680533899</t>
  </si>
  <si>
    <t>2018-01-31 11:07:34</t>
  </si>
  <si>
    <t>对冲达人</t>
  </si>
  <si>
    <t>115165969779389</t>
  </si>
  <si>
    <t>2018-01-22 12:56:18</t>
  </si>
  <si>
    <t>等待你的到来</t>
  </si>
  <si>
    <t>115164893869398</t>
  </si>
  <si>
    <t>2018-01-21 07:03:07</t>
  </si>
  <si>
    <t>谭sir</t>
  </si>
  <si>
    <t>115164890958939</t>
  </si>
  <si>
    <t>2018-01-21 06:58:15</t>
  </si>
  <si>
    <t>hxg900</t>
  </si>
  <si>
    <t>115158586203989</t>
  </si>
  <si>
    <t>2018-01-13 23:50:20</t>
  </si>
  <si>
    <t>爱上省略号</t>
  </si>
  <si>
    <t>115151624963899</t>
  </si>
  <si>
    <t>2018-01-05 22:28:16</t>
  </si>
  <si>
    <t>火火火嚯嚯嚯</t>
  </si>
  <si>
    <t>115145935858993</t>
  </si>
  <si>
    <t>2017-12-30 08:26:26</t>
  </si>
  <si>
    <t>果来果趣</t>
  </si>
  <si>
    <t>115143369028993</t>
  </si>
  <si>
    <t>2017-12-27 09:08:22</t>
  </si>
  <si>
    <t>诚信商行</t>
  </si>
  <si>
    <t>115143349639839</t>
  </si>
  <si>
    <t>BTC</t>
  </si>
  <si>
    <t>2017-12-27 08:36:04</t>
  </si>
  <si>
    <t>文定的伞</t>
  </si>
  <si>
    <t>115141844293998</t>
  </si>
  <si>
    <t>2017-12-25 14:47:09</t>
  </si>
  <si>
    <t>奔跑2099</t>
  </si>
  <si>
    <t>115139821199389</t>
  </si>
  <si>
    <t>2017-12-23 06:35:19</t>
  </si>
  <si>
    <t>曾经也有理想</t>
  </si>
  <si>
    <t>115139423339398</t>
  </si>
  <si>
    <t>2017-12-22 19:32:14</t>
  </si>
  <si>
    <t>薇儿</t>
  </si>
  <si>
    <t>115135070669938</t>
  </si>
  <si>
    <t>2017-12-17 18:37:47</t>
  </si>
  <si>
    <t>来宝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</si>
</sst>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1"/>
      <name val="Songti SC"/>
      <charset val="134"/>
    </font>
    <font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9.8"/>
      <color rgb="FF000000"/>
      <name val="Monaco"/>
      <charset val="134"/>
    </font>
    <font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8"/>
        <bgColor indexed="23"/>
      </patternFill>
    </fill>
    <fill>
      <patternFill patternType="solid">
        <fgColor theme="4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23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5" fillId="3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22" fontId="0" fillId="0" borderId="0" xfId="0" applyNumberFormat="1" applyAlignment="1">
      <alignment vertical="center" wrapText="1"/>
    </xf>
    <xf numFmtId="22" fontId="0" fillId="4" borderId="0" xfId="0" applyNumberFormat="1" applyFill="1" applyAlignment="1">
      <alignment vertical="center" wrapText="1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/>
    <xf numFmtId="0" fontId="0" fillId="6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"/>
  <sheetViews>
    <sheetView zoomScale="120" zoomScaleNormal="120" workbookViewId="0">
      <selection activeCell="A1" sqref="$A1:$XFD1048576"/>
    </sheetView>
  </sheetViews>
  <sheetFormatPr defaultColWidth="9" defaultRowHeight="14.8"/>
  <cols>
    <col min="1" max="1" width="8.6640625" style="16" customWidth="1"/>
    <col min="2" max="2" width="4.8359375" style="15" customWidth="1"/>
    <col min="3" max="4" width="7.5" style="15" customWidth="1"/>
    <col min="5" max="6" width="14.1640625" style="15" customWidth="1"/>
    <col min="7" max="7" width="10.3359375" style="15" customWidth="1"/>
    <col min="8" max="8" width="8.5" style="15" customWidth="1"/>
    <col min="9" max="9" width="11.8359375" style="15" customWidth="1"/>
    <col min="10" max="10" width="13.6640625" style="15" customWidth="1"/>
    <col min="11" max="12" width="9" style="15"/>
    <col min="13" max="13" width="9" style="15" customWidth="1"/>
    <col min="14" max="14" width="22.6640625" style="15" customWidth="1"/>
    <col min="15" max="15" width="12.6640625" style="15" customWidth="1"/>
    <col min="16" max="16" width="9" style="16" customWidth="1"/>
    <col min="17" max="16384" width="9" style="16"/>
  </cols>
  <sheetData>
    <row r="1" s="15" customFormat="1" ht="14"/>
    <row r="2" s="15" customFormat="1" ht="14"/>
    <row r="3" s="15" customFormat="1" ht="14"/>
    <row r="4" s="15" customFormat="1" ht="14"/>
    <row r="5" s="15" customFormat="1" ht="14"/>
    <row r="6" s="15" customFormat="1" ht="14" spans="5:9">
      <c r="E6" s="15" t="s">
        <v>0</v>
      </c>
      <c r="I6" s="15">
        <v>5000</v>
      </c>
    </row>
    <row r="7" s="15" customFormat="1" ht="14"/>
    <row r="8" s="15" customFormat="1" ht="14"/>
    <row r="9" s="15" customFormat="1" ht="14" spans="3:15">
      <c r="C9" s="15" t="s">
        <v>1</v>
      </c>
      <c r="D9" s="15" t="s">
        <v>1</v>
      </c>
      <c r="E9" s="15" t="s">
        <v>2</v>
      </c>
      <c r="F9" s="15" t="s">
        <v>3</v>
      </c>
      <c r="G9" s="15" t="s">
        <v>4</v>
      </c>
      <c r="H9" s="15" t="s">
        <v>5</v>
      </c>
      <c r="I9" s="15" t="s">
        <v>6</v>
      </c>
      <c r="J9" s="15" t="s">
        <v>7</v>
      </c>
      <c r="L9" s="15" t="s">
        <v>8</v>
      </c>
      <c r="N9" s="15" t="s">
        <v>9</v>
      </c>
      <c r="O9" s="15" t="s">
        <v>10</v>
      </c>
    </row>
    <row r="10" s="15" customFormat="1" ht="15.2" spans="1:16">
      <c r="A10" s="15" t="s">
        <v>11</v>
      </c>
      <c r="B10" s="15" t="s">
        <v>12</v>
      </c>
      <c r="C10" s="17">
        <v>75000</v>
      </c>
      <c r="D10" s="15">
        <f>C10</f>
        <v>75000</v>
      </c>
      <c r="E10" s="15">
        <f>F10</f>
        <v>3430.33</v>
      </c>
      <c r="F10" s="15">
        <f>G10+H10</f>
        <v>3430.33</v>
      </c>
      <c r="G10" s="15">
        <v>3048</v>
      </c>
      <c r="H10" s="15">
        <v>382.33</v>
      </c>
      <c r="I10" s="15">
        <f>J10</f>
        <v>0</v>
      </c>
      <c r="J10" s="15">
        <v>0</v>
      </c>
      <c r="K10" s="15">
        <f>I6</f>
        <v>5000</v>
      </c>
      <c r="L10" s="15">
        <f t="shared" ref="L10:L21" si="0">D10-E10-I10-K10</f>
        <v>66569.67</v>
      </c>
      <c r="M10" s="18">
        <f>ROUND(MAX(L10*{0.03,0.1,0.2,0.25,0.3,0.35,0.45}-{0,2520,16920,31920,52920,85920,181920},0),2)</f>
        <v>4136.97</v>
      </c>
      <c r="N10" s="15">
        <f>M10</f>
        <v>4136.97</v>
      </c>
      <c r="O10" s="15">
        <f>C10-F10-N10</f>
        <v>67432.7</v>
      </c>
      <c r="P10" s="15">
        <f>G10*2</f>
        <v>6096</v>
      </c>
    </row>
    <row r="11" s="15" customFormat="1" ht="15.2" spans="1:16">
      <c r="A11" s="15" t="s">
        <v>13</v>
      </c>
      <c r="B11" s="15" t="s">
        <v>14</v>
      </c>
      <c r="C11" s="17">
        <v>75000</v>
      </c>
      <c r="D11" s="15">
        <f>C11+D10</f>
        <v>150000</v>
      </c>
      <c r="E11" s="15">
        <f>E10+F11</f>
        <v>6860.66</v>
      </c>
      <c r="F11" s="15">
        <f t="shared" ref="F11:F21" si="1">G11+H11</f>
        <v>3430.33</v>
      </c>
      <c r="G11" s="15">
        <v>3048</v>
      </c>
      <c r="H11" s="15">
        <v>382.33</v>
      </c>
      <c r="I11" s="15">
        <f>I10+J11</f>
        <v>8000</v>
      </c>
      <c r="J11" s="15">
        <v>8000</v>
      </c>
      <c r="K11" s="15">
        <f>K10+$I$6</f>
        <v>10000</v>
      </c>
      <c r="L11" s="15">
        <f t="shared" si="0"/>
        <v>125139.34</v>
      </c>
      <c r="M11" s="18">
        <f>ROUND(MAX(L11*{0.03,0.1,0.2,0.25,0.3,0.35,0.45}-{0,2520,16920,31920,52920,85920,181920},0),2)</f>
        <v>9993.93</v>
      </c>
      <c r="N11" s="15">
        <f t="shared" ref="N11:N21" si="2">M11-M10</f>
        <v>5856.96</v>
      </c>
      <c r="O11" s="15">
        <f t="shared" ref="O11:O21" si="3">C11-F11-N11</f>
        <v>65712.71</v>
      </c>
      <c r="P11" s="15">
        <f t="shared" ref="P11:P21" si="4">G11*2</f>
        <v>6096</v>
      </c>
    </row>
    <row r="12" s="15" customFormat="1" ht="15.2" spans="1:16">
      <c r="A12" s="15" t="s">
        <v>15</v>
      </c>
      <c r="B12" s="15" t="s">
        <v>16</v>
      </c>
      <c r="C12" s="17">
        <v>85000</v>
      </c>
      <c r="D12" s="15">
        <f t="shared" ref="D12:D21" si="5">C12+D11</f>
        <v>235000</v>
      </c>
      <c r="E12" s="15">
        <f t="shared" ref="E12:E21" si="6">E11+F12</f>
        <v>10290.99</v>
      </c>
      <c r="F12" s="15">
        <f t="shared" si="1"/>
        <v>3430.33</v>
      </c>
      <c r="G12" s="15">
        <v>3048</v>
      </c>
      <c r="H12" s="15">
        <v>382.33</v>
      </c>
      <c r="I12" s="15">
        <f t="shared" ref="I12:I21" si="7">I11+J12</f>
        <v>12000</v>
      </c>
      <c r="J12" s="15">
        <v>4000</v>
      </c>
      <c r="K12" s="15">
        <f t="shared" ref="K12:K21" si="8">K11+$I$6</f>
        <v>15000</v>
      </c>
      <c r="L12" s="15">
        <f t="shared" si="0"/>
        <v>197709.01</v>
      </c>
      <c r="M12" s="18">
        <f>ROUND(MAX(L12*{0.03,0.1,0.2,0.25,0.3,0.35,0.45}-{0,2520,16920,31920,52920,85920,181920},0),2)</f>
        <v>22621.8</v>
      </c>
      <c r="N12" s="15">
        <f t="shared" si="2"/>
        <v>12627.87</v>
      </c>
      <c r="O12" s="15">
        <f t="shared" si="3"/>
        <v>68941.8</v>
      </c>
      <c r="P12" s="15">
        <f t="shared" si="4"/>
        <v>6096</v>
      </c>
    </row>
    <row r="13" s="15" customFormat="1" ht="15.2" spans="1:16">
      <c r="A13" s="15" t="s">
        <v>17</v>
      </c>
      <c r="B13" s="15" t="s">
        <v>18</v>
      </c>
      <c r="C13" s="17">
        <v>85000</v>
      </c>
      <c r="D13" s="15">
        <f t="shared" si="5"/>
        <v>320000</v>
      </c>
      <c r="E13" s="15">
        <f t="shared" si="6"/>
        <v>13721.32</v>
      </c>
      <c r="F13" s="15">
        <f t="shared" si="1"/>
        <v>3430.33</v>
      </c>
      <c r="G13" s="15">
        <v>3048</v>
      </c>
      <c r="H13" s="15">
        <v>382.33</v>
      </c>
      <c r="I13" s="15">
        <f t="shared" si="7"/>
        <v>16000</v>
      </c>
      <c r="J13" s="15">
        <v>4000</v>
      </c>
      <c r="K13" s="15">
        <f t="shared" si="8"/>
        <v>20000</v>
      </c>
      <c r="L13" s="15">
        <f t="shared" si="0"/>
        <v>270278.68</v>
      </c>
      <c r="M13" s="18">
        <f>ROUND(MAX(L13*{0.03,0.1,0.2,0.25,0.3,0.35,0.45}-{0,2520,16920,31920,52920,85920,181920},0),2)</f>
        <v>37135.74</v>
      </c>
      <c r="N13" s="15">
        <f t="shared" si="2"/>
        <v>14513.94</v>
      </c>
      <c r="O13" s="15">
        <f t="shared" si="3"/>
        <v>67055.73</v>
      </c>
      <c r="P13" s="15">
        <f t="shared" si="4"/>
        <v>6096</v>
      </c>
    </row>
    <row r="14" s="15" customFormat="1" ht="15.2" spans="1:16">
      <c r="A14" s="15" t="s">
        <v>19</v>
      </c>
      <c r="B14" s="15" t="s">
        <v>20</v>
      </c>
      <c r="C14" s="17">
        <v>85000</v>
      </c>
      <c r="D14" s="15">
        <f t="shared" si="5"/>
        <v>405000</v>
      </c>
      <c r="E14" s="15">
        <f t="shared" si="6"/>
        <v>17151.65</v>
      </c>
      <c r="F14" s="15">
        <f t="shared" si="1"/>
        <v>3430.33</v>
      </c>
      <c r="G14" s="15">
        <v>3048</v>
      </c>
      <c r="H14" s="15">
        <v>382.33</v>
      </c>
      <c r="I14" s="15">
        <f t="shared" si="7"/>
        <v>20000</v>
      </c>
      <c r="J14" s="15">
        <v>4000</v>
      </c>
      <c r="K14" s="15">
        <f t="shared" si="8"/>
        <v>25000</v>
      </c>
      <c r="L14" s="15">
        <f t="shared" si="0"/>
        <v>342848.35</v>
      </c>
      <c r="M14" s="18">
        <f>ROUND(MAX(L14*{0.03,0.1,0.2,0.25,0.3,0.35,0.45}-{0,2520,16920,31920,52920,85920,181920},0),2)</f>
        <v>53792.09</v>
      </c>
      <c r="N14" s="15">
        <f t="shared" si="2"/>
        <v>16656.35</v>
      </c>
      <c r="O14" s="15">
        <f t="shared" si="3"/>
        <v>64913.32</v>
      </c>
      <c r="P14" s="15">
        <f t="shared" si="4"/>
        <v>6096</v>
      </c>
    </row>
    <row r="15" s="15" customFormat="1" ht="15.2" spans="1:16">
      <c r="A15" s="15" t="s">
        <v>21</v>
      </c>
      <c r="B15" s="15" t="s">
        <v>22</v>
      </c>
      <c r="C15" s="17">
        <v>85000</v>
      </c>
      <c r="D15" s="15">
        <f t="shared" si="5"/>
        <v>490000</v>
      </c>
      <c r="E15" s="15">
        <f t="shared" si="6"/>
        <v>20581.98</v>
      </c>
      <c r="F15" s="15">
        <f t="shared" si="1"/>
        <v>3430.33</v>
      </c>
      <c r="G15" s="15">
        <v>3048</v>
      </c>
      <c r="H15" s="15">
        <v>382.33</v>
      </c>
      <c r="I15" s="15">
        <f t="shared" si="7"/>
        <v>24000</v>
      </c>
      <c r="J15" s="15">
        <v>4000</v>
      </c>
      <c r="K15" s="15">
        <f t="shared" si="8"/>
        <v>30000</v>
      </c>
      <c r="L15" s="15">
        <f t="shared" si="0"/>
        <v>415418.02</v>
      </c>
      <c r="M15" s="18">
        <f>ROUND(MAX(L15*{0.03,0.1,0.2,0.25,0.3,0.35,0.45}-{0,2520,16920,31920,52920,85920,181920},0),2)</f>
        <v>71934.51</v>
      </c>
      <c r="N15" s="15">
        <f t="shared" si="2"/>
        <v>18142.42</v>
      </c>
      <c r="O15" s="15">
        <f t="shared" si="3"/>
        <v>63427.25</v>
      </c>
      <c r="P15" s="15">
        <f t="shared" si="4"/>
        <v>6096</v>
      </c>
    </row>
    <row r="16" s="15" customFormat="1" ht="15.2" spans="1:16">
      <c r="A16" s="15" t="s">
        <v>23</v>
      </c>
      <c r="B16" s="15" t="s">
        <v>24</v>
      </c>
      <c r="C16" s="17">
        <v>85000</v>
      </c>
      <c r="D16" s="15">
        <f t="shared" si="5"/>
        <v>575000</v>
      </c>
      <c r="E16" s="15">
        <f t="shared" si="6"/>
        <v>24012.31</v>
      </c>
      <c r="F16" s="15">
        <f t="shared" si="1"/>
        <v>3430.33</v>
      </c>
      <c r="G16" s="15">
        <v>3048</v>
      </c>
      <c r="H16" s="15">
        <v>382.33</v>
      </c>
      <c r="I16" s="15">
        <f t="shared" si="7"/>
        <v>28000</v>
      </c>
      <c r="J16" s="15">
        <v>4000</v>
      </c>
      <c r="K16" s="15">
        <f t="shared" si="8"/>
        <v>35000</v>
      </c>
      <c r="L16" s="15">
        <f t="shared" si="0"/>
        <v>487987.69</v>
      </c>
      <c r="M16" s="18">
        <f>ROUND(MAX(L16*{0.03,0.1,0.2,0.25,0.3,0.35,0.45}-{0,2520,16920,31920,52920,85920,181920},0),2)</f>
        <v>93476.31</v>
      </c>
      <c r="N16" s="15">
        <f t="shared" si="2"/>
        <v>21541.8</v>
      </c>
      <c r="O16" s="15">
        <f t="shared" si="3"/>
        <v>60027.87</v>
      </c>
      <c r="P16" s="15">
        <f t="shared" si="4"/>
        <v>6096</v>
      </c>
    </row>
    <row r="17" s="15" customFormat="1" ht="15.2" spans="1:16">
      <c r="A17" s="15" t="s">
        <v>25</v>
      </c>
      <c r="B17" s="15" t="s">
        <v>26</v>
      </c>
      <c r="C17" s="17">
        <v>85000</v>
      </c>
      <c r="D17" s="15">
        <f t="shared" si="5"/>
        <v>660000</v>
      </c>
      <c r="E17" s="15">
        <f t="shared" si="6"/>
        <v>29752.94</v>
      </c>
      <c r="F17" s="15">
        <f t="shared" si="1"/>
        <v>5740.63</v>
      </c>
      <c r="G17" s="15">
        <v>3334</v>
      </c>
      <c r="H17" s="15">
        <v>2406.63</v>
      </c>
      <c r="I17" s="15">
        <f t="shared" si="7"/>
        <v>31500</v>
      </c>
      <c r="J17" s="15">
        <v>3500</v>
      </c>
      <c r="K17" s="15">
        <f t="shared" si="8"/>
        <v>40000</v>
      </c>
      <c r="L17" s="15">
        <f t="shared" si="0"/>
        <v>558747.06</v>
      </c>
      <c r="M17" s="18">
        <f>ROUND(MAX(L17*{0.03,0.1,0.2,0.25,0.3,0.35,0.45}-{0,2520,16920,31920,52920,85920,181920},0),2)</f>
        <v>114704.12</v>
      </c>
      <c r="N17" s="15">
        <f t="shared" si="2"/>
        <v>21227.81</v>
      </c>
      <c r="O17" s="15">
        <f t="shared" si="3"/>
        <v>58031.56</v>
      </c>
      <c r="P17" s="15">
        <f t="shared" si="4"/>
        <v>6668</v>
      </c>
    </row>
    <row r="18" s="15" customFormat="1" ht="15.2" spans="1:16">
      <c r="A18" s="15" t="s">
        <v>27</v>
      </c>
      <c r="B18" s="15" t="s">
        <v>28</v>
      </c>
      <c r="C18" s="17">
        <v>85000</v>
      </c>
      <c r="D18" s="15">
        <f t="shared" si="5"/>
        <v>745000</v>
      </c>
      <c r="E18" s="15">
        <f t="shared" si="6"/>
        <v>35577.99</v>
      </c>
      <c r="F18" s="15">
        <f t="shared" si="1"/>
        <v>5825.05</v>
      </c>
      <c r="G18" s="15">
        <v>3334</v>
      </c>
      <c r="H18" s="15">
        <v>2491.05</v>
      </c>
      <c r="I18" s="15">
        <f t="shared" si="7"/>
        <v>35000</v>
      </c>
      <c r="J18" s="15">
        <v>3500</v>
      </c>
      <c r="K18" s="15">
        <f t="shared" si="8"/>
        <v>45000</v>
      </c>
      <c r="L18" s="15">
        <f t="shared" si="0"/>
        <v>629422.01</v>
      </c>
      <c r="M18" s="18">
        <f>ROUND(MAX(L18*{0.03,0.1,0.2,0.25,0.3,0.35,0.45}-{0,2520,16920,31920,52920,85920,181920},0),2)</f>
        <v>135906.6</v>
      </c>
      <c r="N18" s="15">
        <f t="shared" si="2"/>
        <v>21202.48</v>
      </c>
      <c r="O18" s="15">
        <f t="shared" si="3"/>
        <v>57972.47</v>
      </c>
      <c r="P18" s="15">
        <f t="shared" si="4"/>
        <v>6668</v>
      </c>
    </row>
    <row r="19" s="15" customFormat="1" ht="15.2" spans="1:16">
      <c r="A19" s="15" t="s">
        <v>29</v>
      </c>
      <c r="B19" s="15" t="s">
        <v>30</v>
      </c>
      <c r="C19" s="17">
        <v>95000</v>
      </c>
      <c r="D19" s="15">
        <f t="shared" si="5"/>
        <v>840000</v>
      </c>
      <c r="E19" s="15">
        <f t="shared" si="6"/>
        <v>41403.04</v>
      </c>
      <c r="F19" s="15">
        <f t="shared" si="1"/>
        <v>5825.05</v>
      </c>
      <c r="G19" s="15">
        <v>3334</v>
      </c>
      <c r="H19" s="15">
        <v>2491.05</v>
      </c>
      <c r="I19" s="15">
        <f t="shared" si="7"/>
        <v>40000</v>
      </c>
      <c r="J19" s="15">
        <v>5000</v>
      </c>
      <c r="K19" s="15">
        <f t="shared" si="8"/>
        <v>50000</v>
      </c>
      <c r="L19" s="15">
        <f t="shared" si="0"/>
        <v>708596.96</v>
      </c>
      <c r="M19" s="18">
        <f>ROUND(MAX(L19*{0.03,0.1,0.2,0.25,0.3,0.35,0.45}-{0,2520,16920,31920,52920,85920,181920},0),2)</f>
        <v>162088.94</v>
      </c>
      <c r="N19" s="15">
        <f t="shared" si="2"/>
        <v>26182.34</v>
      </c>
      <c r="O19" s="15">
        <f t="shared" si="3"/>
        <v>62992.61</v>
      </c>
      <c r="P19" s="15">
        <f t="shared" si="4"/>
        <v>6668</v>
      </c>
    </row>
    <row r="20" s="15" customFormat="1" ht="15.2" spans="1:16">
      <c r="A20" s="15" t="s">
        <v>31</v>
      </c>
      <c r="B20" s="15" t="s">
        <v>32</v>
      </c>
      <c r="C20" s="17">
        <v>90000</v>
      </c>
      <c r="D20" s="15">
        <f t="shared" si="5"/>
        <v>930000</v>
      </c>
      <c r="E20" s="15">
        <f t="shared" si="6"/>
        <v>47228.09</v>
      </c>
      <c r="F20" s="15">
        <f t="shared" si="1"/>
        <v>5825.05</v>
      </c>
      <c r="G20" s="15">
        <v>3334</v>
      </c>
      <c r="H20" s="15">
        <v>2491.05</v>
      </c>
      <c r="I20" s="15">
        <f t="shared" si="7"/>
        <v>44000</v>
      </c>
      <c r="J20" s="15">
        <v>4000</v>
      </c>
      <c r="K20" s="15">
        <f t="shared" si="8"/>
        <v>55000</v>
      </c>
      <c r="L20" s="15">
        <f t="shared" si="0"/>
        <v>783771.91</v>
      </c>
      <c r="M20" s="18">
        <f>ROUND(MAX(L20*{0.03,0.1,0.2,0.25,0.3,0.35,0.45}-{0,2520,16920,31920,52920,85920,181920},0),2)</f>
        <v>188400.17</v>
      </c>
      <c r="N20" s="15">
        <f t="shared" si="2"/>
        <v>26311.23</v>
      </c>
      <c r="O20" s="15">
        <f t="shared" si="3"/>
        <v>57863.72</v>
      </c>
      <c r="P20" s="15">
        <f t="shared" si="4"/>
        <v>6668</v>
      </c>
    </row>
    <row r="21" s="15" customFormat="1" ht="15.2" spans="1:16">
      <c r="A21" s="15" t="s">
        <v>33</v>
      </c>
      <c r="B21" s="15" t="s">
        <v>34</v>
      </c>
      <c r="C21" s="17">
        <v>90000</v>
      </c>
      <c r="D21" s="15">
        <f t="shared" si="5"/>
        <v>1020000</v>
      </c>
      <c r="E21" s="15">
        <f t="shared" si="6"/>
        <v>53053.14</v>
      </c>
      <c r="F21" s="15">
        <f t="shared" si="1"/>
        <v>5825.05</v>
      </c>
      <c r="G21" s="15">
        <v>3334</v>
      </c>
      <c r="H21" s="15">
        <v>2491.05</v>
      </c>
      <c r="I21" s="15">
        <f t="shared" si="7"/>
        <v>48000</v>
      </c>
      <c r="J21" s="15">
        <v>4000</v>
      </c>
      <c r="K21" s="15">
        <f t="shared" si="8"/>
        <v>60000</v>
      </c>
      <c r="L21" s="15">
        <f t="shared" si="0"/>
        <v>858946.86</v>
      </c>
      <c r="M21" s="18">
        <f>ROUND(MAX(L21*{0.03,0.1,0.2,0.25,0.3,0.35,0.45}-{0,2520,16920,31920,52920,85920,181920},0),2)</f>
        <v>214711.4</v>
      </c>
      <c r="N21" s="15">
        <f t="shared" si="2"/>
        <v>26311.23</v>
      </c>
      <c r="O21" s="15">
        <f t="shared" si="3"/>
        <v>57863.72</v>
      </c>
      <c r="P21" s="15">
        <f t="shared" si="4"/>
        <v>6668</v>
      </c>
    </row>
    <row r="22" s="15" customFormat="1" ht="22" spans="14:16">
      <c r="N22" s="19" t="s">
        <v>35</v>
      </c>
      <c r="O22" s="19">
        <f>SUM(O10:O21)</f>
        <v>752235.46</v>
      </c>
      <c r="P22" s="19">
        <f>SUM(P10:P21)</f>
        <v>76012</v>
      </c>
    </row>
    <row r="23" s="15" customFormat="1" ht="22" spans="14:15">
      <c r="N23" s="19" t="s">
        <v>36</v>
      </c>
      <c r="O23" s="19">
        <f>O22/12</f>
        <v>62686.2883333333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"/>
  <sheetViews>
    <sheetView zoomScale="130" zoomScaleNormal="130" workbookViewId="0">
      <selection activeCell="J23" sqref="J23"/>
    </sheetView>
  </sheetViews>
  <sheetFormatPr defaultColWidth="9" defaultRowHeight="14.8"/>
  <cols>
    <col min="1" max="1" width="8.6640625" style="16" customWidth="1"/>
    <col min="2" max="2" width="4.8359375" style="15" customWidth="1"/>
    <col min="3" max="4" width="7.5" style="15" customWidth="1"/>
    <col min="5" max="6" width="14.1640625" style="15" customWidth="1"/>
    <col min="7" max="7" width="10.3359375" style="15" customWidth="1"/>
    <col min="8" max="8" width="8.5" style="15" customWidth="1"/>
    <col min="9" max="9" width="11.8359375" style="15" customWidth="1"/>
    <col min="10" max="10" width="13.6640625" style="15" customWidth="1"/>
    <col min="11" max="12" width="9" style="15"/>
    <col min="13" max="13" width="9" style="15" customWidth="1"/>
    <col min="14" max="14" width="22.6640625" style="15" customWidth="1"/>
    <col min="15" max="15" width="12.6640625" style="15" customWidth="1"/>
    <col min="16" max="16" width="9" style="16" customWidth="1"/>
    <col min="17" max="16384" width="9" style="16"/>
  </cols>
  <sheetData>
    <row r="1" s="15" customFormat="1" ht="14"/>
    <row r="2" s="15" customFormat="1" ht="14"/>
    <row r="3" s="15" customFormat="1" ht="14"/>
    <row r="4" s="15" customFormat="1" ht="14"/>
    <row r="5" s="15" customFormat="1" ht="14"/>
    <row r="6" s="15" customFormat="1" ht="14" spans="5:9">
      <c r="E6" s="15" t="s">
        <v>0</v>
      </c>
      <c r="I6" s="15">
        <v>5000</v>
      </c>
    </row>
    <row r="7" s="15" customFormat="1" ht="14"/>
    <row r="8" s="15" customFormat="1" ht="14"/>
    <row r="9" s="15" customFormat="1" ht="14" spans="3:15">
      <c r="C9" s="15" t="s">
        <v>1</v>
      </c>
      <c r="D9" s="15" t="s">
        <v>1</v>
      </c>
      <c r="E9" s="15" t="s">
        <v>2</v>
      </c>
      <c r="F9" s="15" t="s">
        <v>3</v>
      </c>
      <c r="G9" s="15" t="s">
        <v>4</v>
      </c>
      <c r="H9" s="15" t="s">
        <v>5</v>
      </c>
      <c r="I9" s="15" t="s">
        <v>6</v>
      </c>
      <c r="J9" s="15" t="s">
        <v>7</v>
      </c>
      <c r="L9" s="15" t="s">
        <v>8</v>
      </c>
      <c r="N9" s="15" t="s">
        <v>9</v>
      </c>
      <c r="O9" s="15" t="s">
        <v>10</v>
      </c>
    </row>
    <row r="10" s="15" customFormat="1" ht="15.2" spans="1:16">
      <c r="A10" s="15" t="s">
        <v>11</v>
      </c>
      <c r="B10" s="15" t="s">
        <v>12</v>
      </c>
      <c r="C10" s="17">
        <v>90000</v>
      </c>
      <c r="D10" s="15">
        <f>C10</f>
        <v>90000</v>
      </c>
      <c r="E10" s="15">
        <f>F10</f>
        <v>5825.05</v>
      </c>
      <c r="F10" s="15">
        <f>G10+H10</f>
        <v>5825.05</v>
      </c>
      <c r="G10" s="15">
        <v>3334</v>
      </c>
      <c r="H10" s="15">
        <v>2491.05</v>
      </c>
      <c r="I10" s="15">
        <f>J10</f>
        <v>4000</v>
      </c>
      <c r="J10" s="15">
        <v>4000</v>
      </c>
      <c r="K10" s="15">
        <f>I6</f>
        <v>5000</v>
      </c>
      <c r="L10" s="15">
        <f t="shared" ref="L10:L21" si="0">D10-E10-I10-K10</f>
        <v>75174.95</v>
      </c>
      <c r="M10" s="18">
        <f>ROUND(MAX(L10*{0.03,0.1,0.2,0.25,0.3,0.35,0.45}-{0,2520,16920,31920,52920,85920,181920},0),2)</f>
        <v>4997.5</v>
      </c>
      <c r="N10" s="15">
        <f>M10</f>
        <v>4997.5</v>
      </c>
      <c r="O10" s="15">
        <f>C10-F10-N10</f>
        <v>79177.45</v>
      </c>
      <c r="P10" s="15">
        <f>G10*2</f>
        <v>6668</v>
      </c>
    </row>
    <row r="11" s="15" customFormat="1" ht="15.2" spans="1:16">
      <c r="A11" s="15" t="s">
        <v>13</v>
      </c>
      <c r="B11" s="15" t="s">
        <v>14</v>
      </c>
      <c r="C11" s="17">
        <v>90000</v>
      </c>
      <c r="D11" s="15">
        <f>C11+D10</f>
        <v>180000</v>
      </c>
      <c r="E11" s="15">
        <f>E10+F11</f>
        <v>11650.1</v>
      </c>
      <c r="F11" s="15">
        <f t="shared" ref="F11:F21" si="1">G11+H11</f>
        <v>5825.05</v>
      </c>
      <c r="G11" s="15">
        <v>3334</v>
      </c>
      <c r="H11" s="15">
        <v>2491.05</v>
      </c>
      <c r="I11" s="15">
        <f>I10+J11</f>
        <v>8000</v>
      </c>
      <c r="J11" s="15">
        <v>4000</v>
      </c>
      <c r="K11" s="15">
        <f>K10+$I$6</f>
        <v>10000</v>
      </c>
      <c r="L11" s="15">
        <f t="shared" si="0"/>
        <v>150349.9</v>
      </c>
      <c r="M11" s="18">
        <f>ROUND(MAX(L11*{0.03,0.1,0.2,0.25,0.3,0.35,0.45}-{0,2520,16920,31920,52920,85920,181920},0),2)</f>
        <v>13149.98</v>
      </c>
      <c r="N11" s="15">
        <f t="shared" ref="N11:N21" si="2">M11-M10</f>
        <v>8152.48</v>
      </c>
      <c r="O11" s="15">
        <f t="shared" ref="O11:O21" si="3">C11-F11-N11</f>
        <v>76022.47</v>
      </c>
      <c r="P11" s="15">
        <f t="shared" ref="P11:P21" si="4">G11*2</f>
        <v>6668</v>
      </c>
    </row>
    <row r="12" s="15" customFormat="1" ht="15.2" spans="1:16">
      <c r="A12" s="15" t="s">
        <v>15</v>
      </c>
      <c r="B12" s="15" t="s">
        <v>16</v>
      </c>
      <c r="C12" s="17">
        <v>90000</v>
      </c>
      <c r="D12" s="15">
        <f t="shared" ref="D12:D21" si="5">C12+D11</f>
        <v>270000</v>
      </c>
      <c r="E12" s="15">
        <f t="shared" ref="E12:E21" si="6">E11+F12</f>
        <v>17475.15</v>
      </c>
      <c r="F12" s="15">
        <f t="shared" si="1"/>
        <v>5825.05</v>
      </c>
      <c r="G12" s="15">
        <v>3334</v>
      </c>
      <c r="H12" s="15">
        <v>2491.05</v>
      </c>
      <c r="I12" s="15">
        <f t="shared" ref="I12:I21" si="7">I11+J12</f>
        <v>12000</v>
      </c>
      <c r="J12" s="15">
        <v>4000</v>
      </c>
      <c r="K12" s="15">
        <f t="shared" ref="K12:K21" si="8">K11+$I$6</f>
        <v>15000</v>
      </c>
      <c r="L12" s="15">
        <f t="shared" si="0"/>
        <v>225524.85</v>
      </c>
      <c r="M12" s="18">
        <f>ROUND(MAX(L12*{0.03,0.1,0.2,0.25,0.3,0.35,0.45}-{0,2520,16920,31920,52920,85920,181920},0),2)</f>
        <v>28184.97</v>
      </c>
      <c r="N12" s="15">
        <f t="shared" si="2"/>
        <v>15034.99</v>
      </c>
      <c r="O12" s="15">
        <f t="shared" si="3"/>
        <v>69139.96</v>
      </c>
      <c r="P12" s="15">
        <f t="shared" si="4"/>
        <v>6668</v>
      </c>
    </row>
    <row r="13" s="15" customFormat="1" ht="15.2" spans="1:16">
      <c r="A13" s="15" t="s">
        <v>17</v>
      </c>
      <c r="B13" s="15" t="s">
        <v>18</v>
      </c>
      <c r="C13" s="17">
        <v>90000</v>
      </c>
      <c r="D13" s="15">
        <f t="shared" si="5"/>
        <v>360000</v>
      </c>
      <c r="E13" s="15">
        <f t="shared" si="6"/>
        <v>23300.2</v>
      </c>
      <c r="F13" s="15">
        <f t="shared" si="1"/>
        <v>5825.05</v>
      </c>
      <c r="G13" s="15">
        <v>3334</v>
      </c>
      <c r="H13" s="15">
        <v>2491.05</v>
      </c>
      <c r="I13" s="15">
        <f t="shared" si="7"/>
        <v>16000</v>
      </c>
      <c r="J13" s="15">
        <v>4000</v>
      </c>
      <c r="K13" s="15">
        <f t="shared" si="8"/>
        <v>20000</v>
      </c>
      <c r="L13" s="15">
        <f t="shared" si="0"/>
        <v>300699.8</v>
      </c>
      <c r="M13" s="18">
        <f>ROUND(MAX(L13*{0.03,0.1,0.2,0.25,0.3,0.35,0.45}-{0,2520,16920,31920,52920,85920,181920},0),2)</f>
        <v>43254.95</v>
      </c>
      <c r="N13" s="15">
        <f t="shared" si="2"/>
        <v>15069.98</v>
      </c>
      <c r="O13" s="15">
        <f t="shared" si="3"/>
        <v>69104.97</v>
      </c>
      <c r="P13" s="15">
        <f t="shared" si="4"/>
        <v>6668</v>
      </c>
    </row>
    <row r="14" s="15" customFormat="1" ht="15.2" spans="1:16">
      <c r="A14" s="15" t="s">
        <v>19</v>
      </c>
      <c r="B14" s="15" t="s">
        <v>20</v>
      </c>
      <c r="C14" s="17">
        <v>90000</v>
      </c>
      <c r="D14" s="15">
        <f t="shared" si="5"/>
        <v>450000</v>
      </c>
      <c r="E14" s="15">
        <f t="shared" si="6"/>
        <v>29125.25</v>
      </c>
      <c r="F14" s="15">
        <f t="shared" si="1"/>
        <v>5825.05</v>
      </c>
      <c r="G14" s="15">
        <v>3334</v>
      </c>
      <c r="H14" s="15">
        <v>2491.05</v>
      </c>
      <c r="I14" s="15">
        <f t="shared" si="7"/>
        <v>20000</v>
      </c>
      <c r="J14" s="15">
        <v>4000</v>
      </c>
      <c r="K14" s="15">
        <f t="shared" si="8"/>
        <v>25000</v>
      </c>
      <c r="L14" s="15">
        <f t="shared" si="0"/>
        <v>375874.75</v>
      </c>
      <c r="M14" s="18">
        <f>ROUND(MAX(L14*{0.03,0.1,0.2,0.25,0.3,0.35,0.45}-{0,2520,16920,31920,52920,85920,181920},0),2)</f>
        <v>62048.69</v>
      </c>
      <c r="N14" s="15">
        <f t="shared" si="2"/>
        <v>18793.74</v>
      </c>
      <c r="O14" s="15">
        <f t="shared" si="3"/>
        <v>65381.21</v>
      </c>
      <c r="P14" s="15">
        <f t="shared" si="4"/>
        <v>6668</v>
      </c>
    </row>
    <row r="15" s="15" customFormat="1" ht="15.2" spans="1:16">
      <c r="A15" s="15" t="s">
        <v>21</v>
      </c>
      <c r="B15" s="15" t="s">
        <v>22</v>
      </c>
      <c r="C15" s="17">
        <v>90000</v>
      </c>
      <c r="D15" s="15">
        <f t="shared" si="5"/>
        <v>540000</v>
      </c>
      <c r="E15" s="15">
        <f t="shared" si="6"/>
        <v>34950.3</v>
      </c>
      <c r="F15" s="15">
        <f t="shared" si="1"/>
        <v>5825.05</v>
      </c>
      <c r="G15" s="15">
        <v>3334</v>
      </c>
      <c r="H15" s="15">
        <v>2491.05</v>
      </c>
      <c r="I15" s="15">
        <f t="shared" si="7"/>
        <v>24000</v>
      </c>
      <c r="J15" s="15">
        <v>4000</v>
      </c>
      <c r="K15" s="15">
        <f t="shared" si="8"/>
        <v>30000</v>
      </c>
      <c r="L15" s="15">
        <f t="shared" si="0"/>
        <v>451049.7</v>
      </c>
      <c r="M15" s="18">
        <f>ROUND(MAX(L15*{0.03,0.1,0.2,0.25,0.3,0.35,0.45}-{0,2520,16920,31920,52920,85920,181920},0),2)</f>
        <v>82394.91</v>
      </c>
      <c r="N15" s="15">
        <f t="shared" si="2"/>
        <v>20346.22</v>
      </c>
      <c r="O15" s="15">
        <f t="shared" si="3"/>
        <v>63828.73</v>
      </c>
      <c r="P15" s="15">
        <f t="shared" si="4"/>
        <v>6668</v>
      </c>
    </row>
    <row r="16" s="15" customFormat="1" ht="15.2" spans="1:16">
      <c r="A16" s="15" t="s">
        <v>23</v>
      </c>
      <c r="B16" s="15" t="s">
        <v>24</v>
      </c>
      <c r="C16" s="17">
        <v>90000</v>
      </c>
      <c r="D16" s="15">
        <f t="shared" si="5"/>
        <v>630000</v>
      </c>
      <c r="E16" s="15">
        <f t="shared" si="6"/>
        <v>40775.35</v>
      </c>
      <c r="F16" s="15">
        <f t="shared" si="1"/>
        <v>5825.05</v>
      </c>
      <c r="G16" s="15">
        <v>3334</v>
      </c>
      <c r="H16" s="15">
        <v>2491.05</v>
      </c>
      <c r="I16" s="15">
        <f t="shared" si="7"/>
        <v>28000</v>
      </c>
      <c r="J16" s="15">
        <v>4000</v>
      </c>
      <c r="K16" s="15">
        <f t="shared" si="8"/>
        <v>35000</v>
      </c>
      <c r="L16" s="15">
        <f t="shared" si="0"/>
        <v>526224.65</v>
      </c>
      <c r="M16" s="18">
        <f>ROUND(MAX(L16*{0.03,0.1,0.2,0.25,0.3,0.35,0.45}-{0,2520,16920,31920,52920,85920,181920},0),2)</f>
        <v>104947.4</v>
      </c>
      <c r="N16" s="15">
        <f t="shared" si="2"/>
        <v>22552.49</v>
      </c>
      <c r="O16" s="15">
        <f t="shared" si="3"/>
        <v>61622.46</v>
      </c>
      <c r="P16" s="15">
        <f t="shared" si="4"/>
        <v>6668</v>
      </c>
    </row>
    <row r="17" s="15" customFormat="1" ht="15.2" spans="1:16">
      <c r="A17" s="15" t="s">
        <v>25</v>
      </c>
      <c r="B17" s="15" t="s">
        <v>26</v>
      </c>
      <c r="C17" s="17">
        <v>90000</v>
      </c>
      <c r="D17" s="15">
        <f t="shared" si="5"/>
        <v>720000</v>
      </c>
      <c r="E17" s="15">
        <f t="shared" si="6"/>
        <v>46600.4</v>
      </c>
      <c r="F17" s="15">
        <f t="shared" si="1"/>
        <v>5825.05</v>
      </c>
      <c r="G17" s="15">
        <v>3334</v>
      </c>
      <c r="H17" s="15">
        <v>2491.05</v>
      </c>
      <c r="I17" s="15">
        <f t="shared" si="7"/>
        <v>32000</v>
      </c>
      <c r="J17" s="15">
        <v>4000</v>
      </c>
      <c r="K17" s="15">
        <f t="shared" si="8"/>
        <v>40000</v>
      </c>
      <c r="L17" s="15">
        <f t="shared" si="0"/>
        <v>601399.6</v>
      </c>
      <c r="M17" s="18">
        <f>ROUND(MAX(L17*{0.03,0.1,0.2,0.25,0.3,0.35,0.45}-{0,2520,16920,31920,52920,85920,181920},0),2)</f>
        <v>127499.88</v>
      </c>
      <c r="N17" s="15">
        <f t="shared" si="2"/>
        <v>22552.48</v>
      </c>
      <c r="O17" s="15">
        <f t="shared" si="3"/>
        <v>61622.47</v>
      </c>
      <c r="P17" s="15">
        <f t="shared" si="4"/>
        <v>6668</v>
      </c>
    </row>
    <row r="18" s="15" customFormat="1" ht="15.2" spans="1:16">
      <c r="A18" s="15" t="s">
        <v>27</v>
      </c>
      <c r="B18" s="15" t="s">
        <v>28</v>
      </c>
      <c r="C18" s="17">
        <v>90000</v>
      </c>
      <c r="D18" s="15">
        <f t="shared" si="5"/>
        <v>810000</v>
      </c>
      <c r="E18" s="15">
        <f t="shared" si="6"/>
        <v>52425.45</v>
      </c>
      <c r="F18" s="15">
        <f t="shared" si="1"/>
        <v>5825.05</v>
      </c>
      <c r="G18" s="15">
        <v>3334</v>
      </c>
      <c r="H18" s="15">
        <v>2491.05</v>
      </c>
      <c r="I18" s="15">
        <f t="shared" si="7"/>
        <v>36000</v>
      </c>
      <c r="J18" s="15">
        <v>4000</v>
      </c>
      <c r="K18" s="15">
        <f t="shared" si="8"/>
        <v>45000</v>
      </c>
      <c r="L18" s="15">
        <f t="shared" si="0"/>
        <v>676574.55</v>
      </c>
      <c r="M18" s="18">
        <f>ROUND(MAX(L18*{0.03,0.1,0.2,0.25,0.3,0.35,0.45}-{0,2520,16920,31920,52920,85920,181920},0),2)</f>
        <v>150881.09</v>
      </c>
      <c r="N18" s="15">
        <f t="shared" si="2"/>
        <v>23381.21</v>
      </c>
      <c r="O18" s="15">
        <f t="shared" si="3"/>
        <v>60793.74</v>
      </c>
      <c r="P18" s="15">
        <f t="shared" si="4"/>
        <v>6668</v>
      </c>
    </row>
    <row r="19" s="15" customFormat="1" ht="15.2" spans="1:16">
      <c r="A19" s="15" t="s">
        <v>29</v>
      </c>
      <c r="B19" s="15" t="s">
        <v>30</v>
      </c>
      <c r="C19" s="17">
        <v>90000</v>
      </c>
      <c r="D19" s="15">
        <f t="shared" si="5"/>
        <v>900000</v>
      </c>
      <c r="E19" s="15">
        <f t="shared" si="6"/>
        <v>58250.5</v>
      </c>
      <c r="F19" s="15">
        <f t="shared" si="1"/>
        <v>5825.05</v>
      </c>
      <c r="G19" s="15">
        <v>3334</v>
      </c>
      <c r="H19" s="15">
        <v>2491.05</v>
      </c>
      <c r="I19" s="15">
        <f t="shared" si="7"/>
        <v>40000</v>
      </c>
      <c r="J19" s="15">
        <v>4000</v>
      </c>
      <c r="K19" s="15">
        <f t="shared" si="8"/>
        <v>50000</v>
      </c>
      <c r="L19" s="15">
        <f t="shared" si="0"/>
        <v>751749.5</v>
      </c>
      <c r="M19" s="18">
        <f>ROUND(MAX(L19*{0.03,0.1,0.2,0.25,0.3,0.35,0.45}-{0,2520,16920,31920,52920,85920,181920},0),2)</f>
        <v>177192.33</v>
      </c>
      <c r="N19" s="15">
        <f t="shared" si="2"/>
        <v>26311.24</v>
      </c>
      <c r="O19" s="15">
        <f t="shared" si="3"/>
        <v>57863.71</v>
      </c>
      <c r="P19" s="15">
        <f t="shared" si="4"/>
        <v>6668</v>
      </c>
    </row>
    <row r="20" s="15" customFormat="1" ht="15.2" spans="1:16">
      <c r="A20" s="15" t="s">
        <v>31</v>
      </c>
      <c r="B20" s="15" t="s">
        <v>32</v>
      </c>
      <c r="C20" s="17">
        <v>90000</v>
      </c>
      <c r="D20" s="15">
        <f t="shared" si="5"/>
        <v>990000</v>
      </c>
      <c r="E20" s="15">
        <f t="shared" si="6"/>
        <v>64075.55</v>
      </c>
      <c r="F20" s="15">
        <f t="shared" si="1"/>
        <v>5825.05</v>
      </c>
      <c r="G20" s="15">
        <v>3334</v>
      </c>
      <c r="H20" s="15">
        <v>2491.05</v>
      </c>
      <c r="I20" s="15">
        <f t="shared" si="7"/>
        <v>44000</v>
      </c>
      <c r="J20" s="15">
        <v>4000</v>
      </c>
      <c r="K20" s="15">
        <f t="shared" si="8"/>
        <v>55000</v>
      </c>
      <c r="L20" s="15">
        <f t="shared" si="0"/>
        <v>826924.45</v>
      </c>
      <c r="M20" s="18">
        <f>ROUND(MAX(L20*{0.03,0.1,0.2,0.25,0.3,0.35,0.45}-{0,2520,16920,31920,52920,85920,181920},0),2)</f>
        <v>203503.56</v>
      </c>
      <c r="N20" s="15">
        <f t="shared" si="2"/>
        <v>26311.23</v>
      </c>
      <c r="O20" s="15">
        <f t="shared" si="3"/>
        <v>57863.72</v>
      </c>
      <c r="P20" s="15">
        <f t="shared" si="4"/>
        <v>6668</v>
      </c>
    </row>
    <row r="21" s="15" customFormat="1" ht="15.2" spans="1:16">
      <c r="A21" s="15" t="s">
        <v>33</v>
      </c>
      <c r="B21" s="15" t="s">
        <v>34</v>
      </c>
      <c r="C21" s="17">
        <v>90000</v>
      </c>
      <c r="D21" s="15">
        <f t="shared" si="5"/>
        <v>1080000</v>
      </c>
      <c r="E21" s="15">
        <f t="shared" si="6"/>
        <v>69900.6</v>
      </c>
      <c r="F21" s="15">
        <f t="shared" si="1"/>
        <v>5825.05</v>
      </c>
      <c r="G21" s="15">
        <v>3334</v>
      </c>
      <c r="H21" s="15">
        <v>2491.05</v>
      </c>
      <c r="I21" s="15">
        <f t="shared" si="7"/>
        <v>48000</v>
      </c>
      <c r="J21" s="15">
        <v>4000</v>
      </c>
      <c r="K21" s="15">
        <f t="shared" si="8"/>
        <v>60000</v>
      </c>
      <c r="L21" s="15">
        <f t="shared" si="0"/>
        <v>902099.4</v>
      </c>
      <c r="M21" s="18">
        <f>ROUND(MAX(L21*{0.03,0.1,0.2,0.25,0.3,0.35,0.45}-{0,2520,16920,31920,52920,85920,181920},0),2)</f>
        <v>229814.79</v>
      </c>
      <c r="N21" s="15">
        <f t="shared" si="2"/>
        <v>26311.23</v>
      </c>
      <c r="O21" s="15">
        <f t="shared" si="3"/>
        <v>57863.72</v>
      </c>
      <c r="P21" s="15">
        <f t="shared" si="4"/>
        <v>6668</v>
      </c>
    </row>
    <row r="22" s="15" customFormat="1" ht="22" spans="14:16">
      <c r="N22" s="19" t="s">
        <v>35</v>
      </c>
      <c r="O22" s="19">
        <f>SUM(O10:O21)</f>
        <v>780284.61</v>
      </c>
      <c r="P22" s="19">
        <f>SUM(P10:P21)</f>
        <v>80016</v>
      </c>
    </row>
    <row r="23" s="15" customFormat="1" ht="22" spans="14:15">
      <c r="N23" s="19" t="s">
        <v>36</v>
      </c>
      <c r="O23" s="19">
        <f>O22/12</f>
        <v>65023.7175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workbookViewId="0">
      <selection activeCell="D29" sqref="D2:D29"/>
    </sheetView>
  </sheetViews>
  <sheetFormatPr defaultColWidth="9" defaultRowHeight="14"/>
  <cols>
    <col min="2" max="2" width="10.6875"/>
    <col min="3" max="3" width="15.125" customWidth="1"/>
    <col min="4" max="5" width="13.8125"/>
    <col min="6" max="9" width="12.6875"/>
  </cols>
  <sheetData>
    <row r="1" spans="1:10">
      <c r="A1" t="s">
        <v>37</v>
      </c>
      <c r="B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41</v>
      </c>
      <c r="I1" t="s">
        <v>43</v>
      </c>
      <c r="J1" t="s">
        <v>41</v>
      </c>
    </row>
    <row r="2" spans="1:8">
      <c r="A2">
        <v>1</v>
      </c>
      <c r="B2" s="13">
        <v>43778</v>
      </c>
      <c r="C2" s="11">
        <v>43778.5036111111</v>
      </c>
      <c r="D2">
        <v>40000</v>
      </c>
      <c r="E2" s="14"/>
      <c r="F2" s="14"/>
      <c r="G2">
        <f>D2/H2</f>
        <v>0.646736406409158</v>
      </c>
      <c r="H2">
        <v>61849</v>
      </c>
    </row>
    <row r="3" spans="1:10">
      <c r="A3">
        <v>2</v>
      </c>
      <c r="B3" s="13">
        <v>43777</v>
      </c>
      <c r="C3" s="11">
        <v>43777.2432291667</v>
      </c>
      <c r="D3">
        <v>20000</v>
      </c>
      <c r="E3" s="14"/>
      <c r="F3" s="14"/>
      <c r="G3" s="14"/>
      <c r="H3" s="14"/>
      <c r="I3">
        <f>D3/J3</f>
        <v>863.930885529158</v>
      </c>
      <c r="J3">
        <v>23.15</v>
      </c>
    </row>
    <row r="4" spans="1:6">
      <c r="A4">
        <v>3</v>
      </c>
      <c r="B4" s="13">
        <v>43775</v>
      </c>
      <c r="C4" s="11">
        <v>43775.2405787037</v>
      </c>
      <c r="D4">
        <v>-13536</v>
      </c>
      <c r="E4">
        <f>D4/F4</f>
        <v>-1944.8275862069</v>
      </c>
      <c r="F4">
        <v>6.96</v>
      </c>
    </row>
    <row r="5" spans="1:6">
      <c r="A5">
        <v>4</v>
      </c>
      <c r="B5" s="13">
        <v>43732</v>
      </c>
      <c r="C5" s="11">
        <v>43732.3678819444</v>
      </c>
      <c r="D5">
        <v>30000</v>
      </c>
      <c r="E5">
        <f>D5/F5</f>
        <v>4207.57363253857</v>
      </c>
      <c r="F5">
        <v>7.13</v>
      </c>
    </row>
    <row r="6" spans="1:8">
      <c r="A6">
        <v>5</v>
      </c>
      <c r="B6" s="13">
        <v>43727</v>
      </c>
      <c r="C6" s="11">
        <v>43727.5222106481</v>
      </c>
      <c r="D6">
        <v>21000</v>
      </c>
      <c r="E6" s="14"/>
      <c r="F6" s="14"/>
      <c r="G6">
        <f>D6/H6</f>
        <v>0.30007716269898</v>
      </c>
      <c r="H6">
        <v>69982</v>
      </c>
    </row>
    <row r="7" spans="1:6">
      <c r="A7">
        <v>6</v>
      </c>
      <c r="B7" s="13">
        <v>43660</v>
      </c>
      <c r="C7" s="11">
        <v>43660.2485532407</v>
      </c>
      <c r="D7">
        <v>35000</v>
      </c>
      <c r="E7">
        <f>D7/F7</f>
        <v>4985.75498575499</v>
      </c>
      <c r="F7">
        <v>7.02</v>
      </c>
    </row>
    <row r="8" spans="1:6">
      <c r="A8">
        <v>7</v>
      </c>
      <c r="B8" s="13">
        <v>43651</v>
      </c>
      <c r="C8" s="11">
        <v>43651.3273958333</v>
      </c>
      <c r="D8">
        <v>20000</v>
      </c>
      <c r="E8">
        <f>D8/F8</f>
        <v>2861.23032904149</v>
      </c>
      <c r="F8">
        <v>6.99</v>
      </c>
    </row>
    <row r="9" spans="1:6">
      <c r="A9">
        <v>8</v>
      </c>
      <c r="B9" s="13">
        <v>43647</v>
      </c>
      <c r="C9" s="11">
        <v>43647.3331597222</v>
      </c>
      <c r="D9">
        <v>40000</v>
      </c>
      <c r="E9">
        <f>D9/F9</f>
        <v>5617.97752808989</v>
      </c>
      <c r="F9">
        <v>7.12</v>
      </c>
    </row>
    <row r="10" spans="1:6">
      <c r="A10">
        <v>9</v>
      </c>
      <c r="B10" s="13">
        <v>43647</v>
      </c>
      <c r="C10" s="11">
        <v>43647.3294907407</v>
      </c>
      <c r="D10">
        <v>41415</v>
      </c>
      <c r="E10">
        <f>D10/F10</f>
        <v>5816.71348314607</v>
      </c>
      <c r="F10">
        <v>7.12</v>
      </c>
    </row>
    <row r="11" spans="1:6">
      <c r="A11">
        <v>10</v>
      </c>
      <c r="B11" s="13">
        <v>43629</v>
      </c>
      <c r="C11" s="11">
        <v>43629.3273958333</v>
      </c>
      <c r="D11">
        <v>25000</v>
      </c>
      <c r="E11">
        <f>D11/F11</f>
        <v>3571.42857142857</v>
      </c>
      <c r="F11">
        <v>7</v>
      </c>
    </row>
    <row r="12" spans="1:6">
      <c r="A12">
        <v>11</v>
      </c>
      <c r="B12" s="13">
        <v>43629</v>
      </c>
      <c r="C12" s="11">
        <v>43629.3214351852</v>
      </c>
      <c r="D12">
        <v>26599</v>
      </c>
      <c r="E12">
        <f>D12/F12</f>
        <v>3789.03133903134</v>
      </c>
      <c r="F12">
        <v>7.02</v>
      </c>
    </row>
    <row r="13" spans="1:6">
      <c r="A13">
        <v>12</v>
      </c>
      <c r="B13" s="13">
        <v>43629</v>
      </c>
      <c r="C13" s="11">
        <v>43629.3195949074</v>
      </c>
      <c r="D13">
        <v>23455</v>
      </c>
      <c r="E13">
        <f>D13/F13</f>
        <v>3341.16809116809</v>
      </c>
      <c r="F13">
        <v>7.02</v>
      </c>
    </row>
    <row r="14" spans="1:6">
      <c r="A14">
        <v>13</v>
      </c>
      <c r="B14" s="13">
        <v>43613</v>
      </c>
      <c r="C14" s="11">
        <v>43613.3303125</v>
      </c>
      <c r="D14">
        <v>150000</v>
      </c>
      <c r="E14">
        <f>D14/F14</f>
        <v>21551.724137931</v>
      </c>
      <c r="F14">
        <v>6.96</v>
      </c>
    </row>
    <row r="15" spans="1:6">
      <c r="A15">
        <v>14</v>
      </c>
      <c r="B15" s="13">
        <v>43585</v>
      </c>
      <c r="C15" s="11">
        <v>43585.2562384259</v>
      </c>
      <c r="D15">
        <v>50000</v>
      </c>
      <c r="E15">
        <f>D15/F15</f>
        <v>7363.77025036819</v>
      </c>
      <c r="F15">
        <v>6.79</v>
      </c>
    </row>
    <row r="16" spans="1:6">
      <c r="A16">
        <v>15</v>
      </c>
      <c r="B16" s="13">
        <v>43581</v>
      </c>
      <c r="C16" s="11">
        <v>43581.33125</v>
      </c>
      <c r="D16">
        <v>10000</v>
      </c>
      <c r="E16">
        <f>D16/F16</f>
        <v>1449.27536231884</v>
      </c>
      <c r="F16">
        <v>6.9</v>
      </c>
    </row>
    <row r="17" spans="1:6">
      <c r="A17">
        <v>16</v>
      </c>
      <c r="B17" s="13">
        <v>43577</v>
      </c>
      <c r="C17" s="11">
        <v>43577.2075462963</v>
      </c>
      <c r="D17">
        <v>401</v>
      </c>
      <c r="E17">
        <f t="shared" ref="E17:E22" si="0">D17/F17</f>
        <v>57.6978417266187</v>
      </c>
      <c r="F17">
        <v>6.95</v>
      </c>
    </row>
    <row r="18" spans="1:6">
      <c r="A18">
        <v>17</v>
      </c>
      <c r="B18" s="13">
        <v>43577</v>
      </c>
      <c r="C18" s="11">
        <v>43577.2065162037</v>
      </c>
      <c r="D18">
        <v>4768</v>
      </c>
      <c r="E18">
        <f t="shared" si="0"/>
        <v>686.043165467626</v>
      </c>
      <c r="F18">
        <v>6.95</v>
      </c>
    </row>
    <row r="19" spans="1:6">
      <c r="A19">
        <v>18</v>
      </c>
      <c r="B19" s="13">
        <v>43577</v>
      </c>
      <c r="C19" s="11">
        <v>43577.1994097222</v>
      </c>
      <c r="D19">
        <v>926</v>
      </c>
      <c r="E19">
        <f t="shared" si="0"/>
        <v>133.42939481268</v>
      </c>
      <c r="F19">
        <v>6.94</v>
      </c>
    </row>
    <row r="20" spans="1:6">
      <c r="A20">
        <v>19</v>
      </c>
      <c r="B20" s="13">
        <v>43577</v>
      </c>
      <c r="C20" s="11">
        <v>43577.1967361111</v>
      </c>
      <c r="D20">
        <v>4000</v>
      </c>
      <c r="E20">
        <f t="shared" si="0"/>
        <v>576.368876080692</v>
      </c>
      <c r="F20">
        <v>6.94</v>
      </c>
    </row>
    <row r="21" spans="1:6">
      <c r="A21">
        <v>20</v>
      </c>
      <c r="B21" s="13">
        <v>43576</v>
      </c>
      <c r="C21" s="11">
        <v>43576.6779976852</v>
      </c>
      <c r="D21">
        <v>10000</v>
      </c>
      <c r="E21">
        <f t="shared" si="0"/>
        <v>1449.27536231884</v>
      </c>
      <c r="F21">
        <v>6.9</v>
      </c>
    </row>
    <row r="22" customFormat="1" spans="1:6">
      <c r="A22">
        <v>21</v>
      </c>
      <c r="C22" s="11">
        <v>43576.5754050926</v>
      </c>
      <c r="D22">
        <v>30000</v>
      </c>
      <c r="E22">
        <f t="shared" si="0"/>
        <v>4360.46511627907</v>
      </c>
      <c r="F22">
        <v>6.88</v>
      </c>
    </row>
    <row r="23" spans="1:6">
      <c r="A23">
        <v>22</v>
      </c>
      <c r="C23" s="11">
        <v>43566.2894791667</v>
      </c>
      <c r="D23">
        <v>11000</v>
      </c>
      <c r="E23">
        <f>D23/F23</f>
        <v>1610.54172767204</v>
      </c>
      <c r="F23">
        <v>6.83</v>
      </c>
    </row>
    <row r="24" spans="2:3">
      <c r="B24" s="13">
        <v>43565</v>
      </c>
      <c r="C24" s="11">
        <v>43565.9508333333</v>
      </c>
    </row>
    <row r="25" spans="1:6">
      <c r="A25">
        <v>24</v>
      </c>
      <c r="C25" s="11">
        <v>43559.230162037</v>
      </c>
      <c r="D25">
        <v>13000</v>
      </c>
      <c r="E25">
        <f>D25/F25</f>
        <v>1908.95741556535</v>
      </c>
      <c r="F25">
        <v>6.81</v>
      </c>
    </row>
    <row r="26" spans="1:6">
      <c r="A26">
        <v>25</v>
      </c>
      <c r="C26" s="11">
        <v>43559.2272800926</v>
      </c>
      <c r="D26">
        <v>25000</v>
      </c>
      <c r="E26">
        <f>D26/F26</f>
        <v>3660.32210834553</v>
      </c>
      <c r="F26">
        <v>6.83</v>
      </c>
    </row>
    <row r="27" spans="1:6">
      <c r="A27">
        <v>26</v>
      </c>
      <c r="B27" s="13">
        <v>43555</v>
      </c>
      <c r="C27" s="11">
        <v>43555.4214583333</v>
      </c>
      <c r="D27">
        <v>22800</v>
      </c>
      <c r="E27">
        <f>D27/F27</f>
        <v>3362.83185840708</v>
      </c>
      <c r="F27">
        <v>6.78</v>
      </c>
    </row>
    <row r="28" spans="2:3">
      <c r="B28" s="13">
        <v>43554</v>
      </c>
      <c r="C28" s="11">
        <v>43554.5312615741</v>
      </c>
    </row>
    <row r="29" spans="2:3">
      <c r="B29" s="13">
        <v>43548</v>
      </c>
      <c r="C29" s="11">
        <v>43548.4691782407</v>
      </c>
    </row>
    <row r="30" spans="2:3">
      <c r="B30" s="13">
        <v>43541</v>
      </c>
      <c r="C30" s="11">
        <v>43541.9526041667</v>
      </c>
    </row>
  </sheetData>
  <sortState ref="A2:J26">
    <sortCondition ref="A2:A26" descending="1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6"/>
  <sheetViews>
    <sheetView topLeftCell="A20" workbookViewId="0">
      <selection activeCell="E30" sqref="E2:E30"/>
    </sheetView>
  </sheetViews>
  <sheetFormatPr defaultColWidth="9" defaultRowHeight="14" outlineLevelCol="6"/>
  <cols>
    <col min="2" max="2" width="13.2734375" customWidth="1"/>
    <col min="3" max="3" width="10.15625" customWidth="1"/>
    <col min="4" max="4" width="16.53125" customWidth="1"/>
    <col min="5" max="5" width="16.796875" customWidth="1"/>
    <col min="6" max="6" width="22.5234375" customWidth="1"/>
  </cols>
  <sheetData>
    <row r="1" ht="17" spans="1:7">
      <c r="A1" s="7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</row>
    <row r="2" ht="17" spans="1:6">
      <c r="A2" s="8" t="s">
        <v>51</v>
      </c>
      <c r="B2" s="8" t="s">
        <v>52</v>
      </c>
      <c r="C2" s="8">
        <v>61849.04</v>
      </c>
      <c r="D2" s="8" t="s">
        <v>53</v>
      </c>
      <c r="E2" s="8">
        <v>40000</v>
      </c>
      <c r="F2" s="11">
        <v>43778.5036111111</v>
      </c>
    </row>
    <row r="3" ht="17" spans="1:6">
      <c r="A3" s="8" t="s">
        <v>51</v>
      </c>
      <c r="B3" s="8" t="s">
        <v>54</v>
      </c>
      <c r="C3" s="8">
        <v>23.15</v>
      </c>
      <c r="D3" s="8" t="s">
        <v>55</v>
      </c>
      <c r="E3" s="8">
        <v>20000</v>
      </c>
      <c r="F3" s="11">
        <v>43777.2432291667</v>
      </c>
    </row>
    <row r="4" ht="17" spans="1:6">
      <c r="A4" s="9" t="s">
        <v>56</v>
      </c>
      <c r="B4" s="8" t="s">
        <v>57</v>
      </c>
      <c r="C4" s="8">
        <v>6.96</v>
      </c>
      <c r="D4" s="8" t="s">
        <v>58</v>
      </c>
      <c r="E4" s="8">
        <v>-13536.15</v>
      </c>
      <c r="F4" s="11">
        <v>43775.2405787037</v>
      </c>
    </row>
    <row r="5" ht="17" spans="1:6">
      <c r="A5" s="8" t="s">
        <v>51</v>
      </c>
      <c r="B5" s="8" t="s">
        <v>57</v>
      </c>
      <c r="C5" s="8">
        <v>7.13</v>
      </c>
      <c r="D5" s="8" t="s">
        <v>59</v>
      </c>
      <c r="E5" s="8">
        <v>30000</v>
      </c>
      <c r="F5" s="11">
        <v>43732.3678819444</v>
      </c>
    </row>
    <row r="6" ht="17" spans="1:6">
      <c r="A6" s="8" t="s">
        <v>51</v>
      </c>
      <c r="B6" s="8" t="s">
        <v>52</v>
      </c>
      <c r="C6" s="8">
        <v>69982.36</v>
      </c>
      <c r="D6" s="8" t="s">
        <v>60</v>
      </c>
      <c r="E6" s="8">
        <v>20994.7</v>
      </c>
      <c r="F6" s="11">
        <v>43727.5222106481</v>
      </c>
    </row>
    <row r="7" ht="17" spans="1:6">
      <c r="A7" s="8" t="s">
        <v>51</v>
      </c>
      <c r="B7" s="8" t="s">
        <v>57</v>
      </c>
      <c r="C7" s="8">
        <v>7.02</v>
      </c>
      <c r="D7" s="8" t="s">
        <v>61</v>
      </c>
      <c r="E7" s="8">
        <v>34999.96</v>
      </c>
      <c r="F7" s="11">
        <v>43660.2485532407</v>
      </c>
    </row>
    <row r="8" ht="17" spans="1:6">
      <c r="A8" s="8" t="s">
        <v>51</v>
      </c>
      <c r="B8" s="8" t="s">
        <v>57</v>
      </c>
      <c r="C8" s="8">
        <v>6.99</v>
      </c>
      <c r="D8" s="8" t="s">
        <v>62</v>
      </c>
      <c r="E8" s="8">
        <v>20000</v>
      </c>
      <c r="F8" s="11">
        <v>43651.3273958333</v>
      </c>
    </row>
    <row r="9" ht="17" spans="1:6">
      <c r="A9" s="8" t="s">
        <v>51</v>
      </c>
      <c r="B9" s="8" t="s">
        <v>57</v>
      </c>
      <c r="C9" s="8">
        <v>7.12</v>
      </c>
      <c r="D9" s="8" t="s">
        <v>63</v>
      </c>
      <c r="E9" s="8">
        <v>40000.02</v>
      </c>
      <c r="F9" s="11">
        <v>43647.3331597222</v>
      </c>
    </row>
    <row r="10" ht="17" spans="1:6">
      <c r="A10" s="8" t="s">
        <v>51</v>
      </c>
      <c r="B10" s="8" t="s">
        <v>57</v>
      </c>
      <c r="C10" s="8">
        <v>7.12</v>
      </c>
      <c r="D10" s="8" t="s">
        <v>64</v>
      </c>
      <c r="E10" s="8">
        <v>41415.47</v>
      </c>
      <c r="F10" s="11">
        <v>43647.3294907407</v>
      </c>
    </row>
    <row r="11" ht="17" spans="1:6">
      <c r="A11" s="8" t="s">
        <v>51</v>
      </c>
      <c r="B11" s="8" t="s">
        <v>57</v>
      </c>
      <c r="C11" s="8">
        <v>7</v>
      </c>
      <c r="D11" s="8" t="s">
        <v>65</v>
      </c>
      <c r="E11" s="8">
        <v>25000.01</v>
      </c>
      <c r="F11" s="11">
        <v>43629.3273958333</v>
      </c>
    </row>
    <row r="12" ht="17" spans="1:6">
      <c r="A12" s="8" t="s">
        <v>51</v>
      </c>
      <c r="B12" s="8" t="s">
        <v>66</v>
      </c>
      <c r="C12" s="8">
        <v>7.02</v>
      </c>
      <c r="D12" s="8" t="s">
        <v>67</v>
      </c>
      <c r="E12" s="8">
        <v>26599.97</v>
      </c>
      <c r="F12" s="11">
        <v>43629.3214351852</v>
      </c>
    </row>
    <row r="13" ht="17" spans="1:6">
      <c r="A13" s="8" t="s">
        <v>51</v>
      </c>
      <c r="B13" s="8" t="s">
        <v>66</v>
      </c>
      <c r="C13" s="8">
        <v>7.02</v>
      </c>
      <c r="D13" s="8" t="s">
        <v>68</v>
      </c>
      <c r="E13" s="8">
        <v>23455.01</v>
      </c>
      <c r="F13" s="11">
        <v>43629.3195949074</v>
      </c>
    </row>
    <row r="14" ht="17" spans="1:6">
      <c r="A14" s="8" t="s">
        <v>51</v>
      </c>
      <c r="B14" s="8" t="s">
        <v>57</v>
      </c>
      <c r="C14" s="8">
        <v>6.96</v>
      </c>
      <c r="D14" s="8" t="s">
        <v>69</v>
      </c>
      <c r="E14" s="8">
        <v>149999.97</v>
      </c>
      <c r="F14" s="11">
        <v>43613.3303125</v>
      </c>
    </row>
    <row r="15" ht="17" spans="1:6">
      <c r="A15" s="8" t="s">
        <v>51</v>
      </c>
      <c r="B15" s="8" t="s">
        <v>57</v>
      </c>
      <c r="C15" s="8">
        <v>6.79</v>
      </c>
      <c r="D15" s="8" t="s">
        <v>70</v>
      </c>
      <c r="E15" s="8">
        <v>50000</v>
      </c>
      <c r="F15" s="11">
        <v>43585.2562384259</v>
      </c>
    </row>
    <row r="16" ht="17" spans="1:6">
      <c r="A16" s="8" t="s">
        <v>51</v>
      </c>
      <c r="B16" s="8" t="s">
        <v>57</v>
      </c>
      <c r="C16" s="8">
        <v>6.9</v>
      </c>
      <c r="D16" s="8" t="s">
        <v>71</v>
      </c>
      <c r="E16" s="8">
        <v>10000.03</v>
      </c>
      <c r="F16" s="11">
        <v>43581.33125</v>
      </c>
    </row>
    <row r="17" ht="17" spans="1:6">
      <c r="A17" s="8" t="s">
        <v>51</v>
      </c>
      <c r="B17" s="8" t="s">
        <v>57</v>
      </c>
      <c r="C17" s="8">
        <v>6.95</v>
      </c>
      <c r="D17" s="8" t="s">
        <v>72</v>
      </c>
      <c r="E17" s="8">
        <v>401.71</v>
      </c>
      <c r="F17" s="11">
        <v>43577.2075462963</v>
      </c>
    </row>
    <row r="18" ht="17" spans="1:6">
      <c r="A18" s="8" t="s">
        <v>51</v>
      </c>
      <c r="B18" s="8" t="s">
        <v>57</v>
      </c>
      <c r="C18" s="8">
        <v>6.95</v>
      </c>
      <c r="D18" s="8" t="s">
        <v>73</v>
      </c>
      <c r="E18" s="8">
        <v>4768.12</v>
      </c>
      <c r="F18" s="11">
        <v>43577.2065162037</v>
      </c>
    </row>
    <row r="19" ht="17" spans="1:6">
      <c r="A19" s="8" t="s">
        <v>51</v>
      </c>
      <c r="B19" s="8" t="s">
        <v>57</v>
      </c>
      <c r="C19" s="8">
        <v>6.94</v>
      </c>
      <c r="D19" s="8" t="s">
        <v>74</v>
      </c>
      <c r="E19" s="8">
        <v>926.77</v>
      </c>
      <c r="F19" s="11">
        <v>43577.1994097222</v>
      </c>
    </row>
    <row r="20" ht="17" spans="1:6">
      <c r="A20" s="8" t="s">
        <v>51</v>
      </c>
      <c r="B20" s="8" t="s">
        <v>57</v>
      </c>
      <c r="C20" s="8">
        <v>6.94</v>
      </c>
      <c r="D20" s="8" t="s">
        <v>75</v>
      </c>
      <c r="E20" s="8">
        <v>4000.01</v>
      </c>
      <c r="F20" s="11">
        <v>43577.1967361111</v>
      </c>
    </row>
    <row r="21" ht="17" spans="1:6">
      <c r="A21" s="8" t="s">
        <v>51</v>
      </c>
      <c r="B21" s="8" t="s">
        <v>57</v>
      </c>
      <c r="C21" s="8">
        <v>6.9</v>
      </c>
      <c r="D21" s="8" t="s">
        <v>71</v>
      </c>
      <c r="E21" s="8">
        <v>10000.03</v>
      </c>
      <c r="F21" s="11">
        <v>43576.6779976852</v>
      </c>
    </row>
    <row r="22" ht="17" spans="1:6">
      <c r="A22" s="8" t="s">
        <v>51</v>
      </c>
      <c r="B22" s="8" t="s">
        <v>57</v>
      </c>
      <c r="C22" s="8">
        <v>6.9</v>
      </c>
      <c r="D22" s="8" t="s">
        <v>71</v>
      </c>
      <c r="E22" s="8">
        <v>10000.03</v>
      </c>
      <c r="F22" s="11">
        <v>43576.5754050926</v>
      </c>
    </row>
    <row r="23" ht="17" spans="1:6">
      <c r="A23" s="8" t="s">
        <v>51</v>
      </c>
      <c r="B23" s="8" t="s">
        <v>57</v>
      </c>
      <c r="C23" s="8">
        <v>6.89</v>
      </c>
      <c r="D23" s="8" t="s">
        <v>76</v>
      </c>
      <c r="E23" s="8">
        <v>3999.99</v>
      </c>
      <c r="F23" s="11">
        <v>43566.2894791667</v>
      </c>
    </row>
    <row r="24" ht="17" spans="1:6">
      <c r="A24" s="8" t="s">
        <v>51</v>
      </c>
      <c r="B24" s="8" t="s">
        <v>57</v>
      </c>
      <c r="C24" s="8">
        <v>6.88</v>
      </c>
      <c r="D24" s="8" t="s">
        <v>77</v>
      </c>
      <c r="E24" s="8">
        <v>30000.03</v>
      </c>
      <c r="F24" s="11">
        <v>43565.9508333333</v>
      </c>
    </row>
    <row r="25" ht="17" spans="1:6">
      <c r="A25" s="8" t="s">
        <v>51</v>
      </c>
      <c r="B25" s="8" t="s">
        <v>57</v>
      </c>
      <c r="C25" s="8">
        <v>6.9</v>
      </c>
      <c r="D25" s="8" t="s">
        <v>78</v>
      </c>
      <c r="E25" s="8">
        <v>13000.01</v>
      </c>
      <c r="F25" s="11">
        <v>43559.230162037</v>
      </c>
    </row>
    <row r="26" ht="17" spans="1:6">
      <c r="A26" s="8" t="s">
        <v>51</v>
      </c>
      <c r="B26" s="8" t="s">
        <v>57</v>
      </c>
      <c r="C26" s="8">
        <v>6.89</v>
      </c>
      <c r="D26" s="8" t="s">
        <v>79</v>
      </c>
      <c r="E26" s="8">
        <v>11000.02</v>
      </c>
      <c r="F26" s="11">
        <v>43559.2272800926</v>
      </c>
    </row>
    <row r="27" ht="17" spans="1:6">
      <c r="A27" s="8" t="s">
        <v>51</v>
      </c>
      <c r="B27" s="8" t="s">
        <v>57</v>
      </c>
      <c r="C27" s="8">
        <v>6.83</v>
      </c>
      <c r="D27" s="8" t="s">
        <v>80</v>
      </c>
      <c r="E27" s="8">
        <v>10999.99</v>
      </c>
      <c r="F27" s="11">
        <v>43555.4214583333</v>
      </c>
    </row>
    <row r="28" ht="17" spans="1:6">
      <c r="A28" s="8" t="s">
        <v>51</v>
      </c>
      <c r="B28" s="8" t="s">
        <v>57</v>
      </c>
      <c r="C28" s="8">
        <v>6.81</v>
      </c>
      <c r="D28" s="8" t="s">
        <v>81</v>
      </c>
      <c r="E28" s="8">
        <v>13000.02</v>
      </c>
      <c r="F28" s="11">
        <v>43554.5312615741</v>
      </c>
    </row>
    <row r="29" ht="17" spans="1:6">
      <c r="A29" s="8" t="s">
        <v>51</v>
      </c>
      <c r="B29" s="8" t="s">
        <v>57</v>
      </c>
      <c r="C29" s="8">
        <v>6.83</v>
      </c>
      <c r="D29" s="8" t="s">
        <v>82</v>
      </c>
      <c r="E29" s="8">
        <v>24999.99</v>
      </c>
      <c r="F29" s="11">
        <v>43548.4691782407</v>
      </c>
    </row>
    <row r="30" ht="17" spans="1:6">
      <c r="A30" s="8" t="s">
        <v>51</v>
      </c>
      <c r="B30" s="8" t="s">
        <v>57</v>
      </c>
      <c r="C30" s="8">
        <v>6.78</v>
      </c>
      <c r="D30" s="8" t="s">
        <v>83</v>
      </c>
      <c r="E30" s="8">
        <v>22799.99</v>
      </c>
      <c r="F30" s="11">
        <v>43541.9526041667</v>
      </c>
    </row>
    <row r="31" s="6" customFormat="1" ht="17" spans="1:6">
      <c r="A31" s="10" t="s">
        <v>51</v>
      </c>
      <c r="B31" s="10" t="s">
        <v>57</v>
      </c>
      <c r="C31" s="10">
        <v>6.66</v>
      </c>
      <c r="D31" s="10" t="s">
        <v>84</v>
      </c>
      <c r="E31" s="10">
        <v>9999.99</v>
      </c>
      <c r="F31" s="12">
        <v>43281.3599305556</v>
      </c>
    </row>
    <row r="32" ht="17" spans="1:6">
      <c r="A32" s="8" t="s">
        <v>51</v>
      </c>
      <c r="B32" s="8" t="s">
        <v>57</v>
      </c>
      <c r="C32" s="8">
        <v>6.55</v>
      </c>
      <c r="D32" s="8" t="s">
        <v>85</v>
      </c>
      <c r="E32" s="8">
        <v>4314.22</v>
      </c>
      <c r="F32" s="11">
        <v>43268.5677083333</v>
      </c>
    </row>
    <row r="33" ht="17" spans="1:6">
      <c r="A33" s="8" t="s">
        <v>51</v>
      </c>
      <c r="B33" s="8" t="s">
        <v>57</v>
      </c>
      <c r="C33" s="8">
        <v>6.55</v>
      </c>
      <c r="D33" s="8" t="s">
        <v>86</v>
      </c>
      <c r="E33" s="8">
        <v>4997.65</v>
      </c>
      <c r="F33" s="11">
        <v>43268.566712963</v>
      </c>
    </row>
    <row r="34" ht="17" spans="1:6">
      <c r="A34" s="8" t="s">
        <v>51</v>
      </c>
      <c r="B34" s="8" t="s">
        <v>57</v>
      </c>
      <c r="C34" s="8">
        <v>6.55</v>
      </c>
      <c r="D34" s="8" t="s">
        <v>87</v>
      </c>
      <c r="E34" s="8">
        <v>4984.55</v>
      </c>
      <c r="F34" s="11">
        <v>43268.5660069444</v>
      </c>
    </row>
    <row r="35" ht="17" spans="1:6">
      <c r="A35" s="8" t="s">
        <v>51</v>
      </c>
      <c r="B35" s="8" t="s">
        <v>57</v>
      </c>
      <c r="C35" s="8">
        <v>6.55</v>
      </c>
      <c r="D35" s="8" t="s">
        <v>88</v>
      </c>
      <c r="E35" s="8">
        <v>4912.5</v>
      </c>
      <c r="F35" s="11">
        <v>43268.5622569444</v>
      </c>
    </row>
    <row r="36" ht="17" spans="1:6">
      <c r="A36" s="8" t="s">
        <v>51</v>
      </c>
      <c r="B36" s="8" t="s">
        <v>57</v>
      </c>
      <c r="C36" s="8">
        <v>6.55</v>
      </c>
      <c r="D36" s="8" t="s">
        <v>89</v>
      </c>
      <c r="E36" s="8">
        <v>4568.49</v>
      </c>
      <c r="F36" s="11">
        <v>43268.5612731481</v>
      </c>
    </row>
    <row r="37" ht="17" spans="1:6">
      <c r="A37" s="8" t="s">
        <v>51</v>
      </c>
      <c r="B37" s="8" t="s">
        <v>57</v>
      </c>
      <c r="C37" s="8">
        <v>6.55</v>
      </c>
      <c r="D37" s="8" t="s">
        <v>86</v>
      </c>
      <c r="E37" s="8">
        <v>4997.65</v>
      </c>
      <c r="F37" s="11">
        <v>43268.5601388889</v>
      </c>
    </row>
    <row r="38" ht="17" spans="1:6">
      <c r="A38" s="8" t="s">
        <v>51</v>
      </c>
      <c r="B38" s="8" t="s">
        <v>57</v>
      </c>
      <c r="C38" s="8">
        <v>6.61</v>
      </c>
      <c r="D38" s="8" t="s">
        <v>90</v>
      </c>
      <c r="E38" s="8">
        <v>20000.01</v>
      </c>
      <c r="F38" s="11">
        <v>43262.3481365741</v>
      </c>
    </row>
    <row r="39" ht="17" spans="1:6">
      <c r="A39" s="8" t="s">
        <v>51</v>
      </c>
      <c r="B39" s="8" t="s">
        <v>57</v>
      </c>
      <c r="C39" s="8">
        <v>7.16</v>
      </c>
      <c r="D39" s="8" t="s">
        <v>91</v>
      </c>
      <c r="E39" s="8">
        <v>5012</v>
      </c>
      <c r="F39" s="11">
        <v>43119.7751273148</v>
      </c>
    </row>
    <row r="40" ht="17" spans="1:6">
      <c r="A40" s="8" t="s">
        <v>51</v>
      </c>
      <c r="B40" s="8" t="s">
        <v>57</v>
      </c>
      <c r="C40" s="8">
        <v>7.28</v>
      </c>
      <c r="D40" s="8" t="s">
        <v>92</v>
      </c>
      <c r="E40" s="8">
        <v>9999.95</v>
      </c>
      <c r="F40" s="11">
        <v>43095.8980787037</v>
      </c>
    </row>
    <row r="41" ht="17" spans="1:6">
      <c r="A41" s="8" t="s">
        <v>51</v>
      </c>
      <c r="B41" s="8" t="s">
        <v>57</v>
      </c>
      <c r="C41" s="8">
        <v>7.28</v>
      </c>
      <c r="D41" s="8" t="s">
        <v>93</v>
      </c>
      <c r="E41" s="8">
        <v>4999.98</v>
      </c>
      <c r="F41" s="11">
        <v>43095.8954976852</v>
      </c>
    </row>
    <row r="42" ht="17" spans="1:6">
      <c r="A42" s="8" t="s">
        <v>51</v>
      </c>
      <c r="B42" s="8" t="s">
        <v>57</v>
      </c>
      <c r="C42" s="8">
        <v>7.5</v>
      </c>
      <c r="D42" s="8" t="s">
        <v>94</v>
      </c>
      <c r="E42" s="8">
        <v>7999.95</v>
      </c>
      <c r="F42" s="11">
        <v>43094.6311921296</v>
      </c>
    </row>
    <row r="43" ht="17" spans="1:6">
      <c r="A43" s="8" t="s">
        <v>51</v>
      </c>
      <c r="B43" s="8" t="s">
        <v>57</v>
      </c>
      <c r="C43" s="8">
        <v>7.51</v>
      </c>
      <c r="D43" s="8" t="s">
        <v>95</v>
      </c>
      <c r="E43" s="8">
        <v>3019.02</v>
      </c>
      <c r="F43" s="11">
        <v>43094.6278935185</v>
      </c>
    </row>
    <row r="44" ht="17" spans="1:6">
      <c r="A44" s="8" t="s">
        <v>51</v>
      </c>
      <c r="B44" s="8" t="s">
        <v>57</v>
      </c>
      <c r="C44" s="8">
        <v>7.52</v>
      </c>
      <c r="D44" s="8" t="s">
        <v>96</v>
      </c>
      <c r="E44" s="8">
        <v>12032</v>
      </c>
      <c r="F44" s="11">
        <v>43094.624849537</v>
      </c>
    </row>
    <row r="45" ht="17" spans="1:6">
      <c r="A45" s="8" t="s">
        <v>51</v>
      </c>
      <c r="B45" s="8" t="s">
        <v>57</v>
      </c>
      <c r="C45" s="8">
        <v>7.5</v>
      </c>
      <c r="D45" s="8" t="s">
        <v>97</v>
      </c>
      <c r="E45" s="8">
        <v>1012.5</v>
      </c>
      <c r="F45" s="11">
        <v>43094.6225231482</v>
      </c>
    </row>
    <row r="46" ht="17" spans="1:6">
      <c r="A46" s="8" t="s">
        <v>51</v>
      </c>
      <c r="B46" s="8" t="s">
        <v>57</v>
      </c>
      <c r="C46" s="8">
        <v>7.69</v>
      </c>
      <c r="D46" s="8" t="s">
        <v>98</v>
      </c>
      <c r="E46" s="8">
        <v>599.97</v>
      </c>
      <c r="F46" s="11">
        <v>43094.4934027778</v>
      </c>
    </row>
    <row r="47" ht="17" spans="1:6">
      <c r="A47" s="8" t="s">
        <v>51</v>
      </c>
      <c r="B47" s="8" t="s">
        <v>57</v>
      </c>
      <c r="C47" s="8">
        <v>7.7</v>
      </c>
      <c r="D47" s="8" t="s">
        <v>99</v>
      </c>
      <c r="E47" s="8">
        <v>600.6</v>
      </c>
      <c r="F47" s="11">
        <v>43094.4901967593</v>
      </c>
    </row>
    <row r="56" s="5" customFormat="1" ht="19.6" spans="4:5">
      <c r="D56" s="5" t="s">
        <v>100</v>
      </c>
      <c r="E56" s="5">
        <f>SUM(E2:E55)</f>
        <v>782876.73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workbookViewId="0">
      <selection activeCell="O8" sqref="O8"/>
    </sheetView>
  </sheetViews>
  <sheetFormatPr defaultColWidth="9" defaultRowHeight="14"/>
  <cols>
    <col min="1" max="7" width="12.5" style="2" customWidth="1"/>
    <col min="8" max="8" width="20.3125" style="2" customWidth="1"/>
    <col min="9" max="11" width="12.5" style="2" customWidth="1"/>
    <col min="12" max="16384" width="9" style="2"/>
  </cols>
  <sheetData>
    <row r="1" s="1" customFormat="1" ht="30" customHeight="1" spans="1:11">
      <c r="A1" s="3" t="s">
        <v>101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</row>
    <row r="2" s="2" customFormat="1" ht="23" customHeight="1" spans="1:11">
      <c r="A2" s="4" t="s">
        <v>112</v>
      </c>
      <c r="B2" s="4" t="s">
        <v>113</v>
      </c>
      <c r="C2" s="4" t="s">
        <v>114</v>
      </c>
      <c r="D2" s="4">
        <v>417.428148</v>
      </c>
      <c r="E2" s="4">
        <v>6.75</v>
      </c>
      <c r="F2" s="4">
        <v>2817.64</v>
      </c>
      <c r="G2" s="4" t="s">
        <v>115</v>
      </c>
      <c r="H2" s="4" t="s">
        <v>116</v>
      </c>
      <c r="I2" s="4" t="s">
        <v>117</v>
      </c>
      <c r="J2" s="4" t="s">
        <v>118</v>
      </c>
      <c r="K2" s="4"/>
    </row>
    <row r="3" s="2" customFormat="1" ht="23" customHeight="1" spans="1:11">
      <c r="A3" s="4" t="s">
        <v>119</v>
      </c>
      <c r="B3" s="4" t="s">
        <v>120</v>
      </c>
      <c r="C3" s="4" t="s">
        <v>114</v>
      </c>
      <c r="D3" s="4">
        <v>4608.29493</v>
      </c>
      <c r="E3" s="4">
        <v>6.51</v>
      </c>
      <c r="F3" s="4">
        <v>30000</v>
      </c>
      <c r="G3" s="4" t="s">
        <v>115</v>
      </c>
      <c r="H3" s="4" t="s">
        <v>121</v>
      </c>
      <c r="I3" s="4" t="s">
        <v>117</v>
      </c>
      <c r="J3" s="4" t="s">
        <v>122</v>
      </c>
      <c r="K3" s="4"/>
    </row>
    <row r="4" s="2" customFormat="1" ht="23" customHeight="1" spans="1:11">
      <c r="A4" s="4" t="s">
        <v>123</v>
      </c>
      <c r="B4" s="4" t="s">
        <v>120</v>
      </c>
      <c r="C4" s="4" t="s">
        <v>114</v>
      </c>
      <c r="D4" s="4">
        <v>609.726443</v>
      </c>
      <c r="E4" s="4">
        <v>6.58</v>
      </c>
      <c r="F4" s="4">
        <v>4012</v>
      </c>
      <c r="G4" s="4" t="s">
        <v>115</v>
      </c>
      <c r="H4" s="4" t="s">
        <v>124</v>
      </c>
      <c r="I4" s="4" t="s">
        <v>117</v>
      </c>
      <c r="J4" s="4" t="s">
        <v>125</v>
      </c>
      <c r="K4" s="4"/>
    </row>
    <row r="5" s="2" customFormat="1" ht="23" customHeight="1" spans="1:11">
      <c r="A5" s="4" t="s">
        <v>126</v>
      </c>
      <c r="B5" s="4" t="s">
        <v>120</v>
      </c>
      <c r="C5" s="4" t="s">
        <v>114</v>
      </c>
      <c r="D5" s="4">
        <v>4447.85276</v>
      </c>
      <c r="E5" s="4">
        <v>6.52</v>
      </c>
      <c r="F5" s="4">
        <v>29000</v>
      </c>
      <c r="G5" s="4" t="s">
        <v>115</v>
      </c>
      <c r="H5" s="4" t="s">
        <v>127</v>
      </c>
      <c r="I5" s="4" t="s">
        <v>117</v>
      </c>
      <c r="J5" s="4" t="s">
        <v>128</v>
      </c>
      <c r="K5" s="4"/>
    </row>
    <row r="6" s="2" customFormat="1" ht="23" customHeight="1" spans="1:11">
      <c r="A6" s="4" t="s">
        <v>129</v>
      </c>
      <c r="B6" s="4" t="s">
        <v>120</v>
      </c>
      <c r="C6" s="4" t="s">
        <v>114</v>
      </c>
      <c r="D6" s="4">
        <v>2792.792792</v>
      </c>
      <c r="E6" s="4">
        <v>6.66</v>
      </c>
      <c r="F6" s="4">
        <v>18600</v>
      </c>
      <c r="G6" s="4" t="s">
        <v>115</v>
      </c>
      <c r="H6" s="4" t="s">
        <v>130</v>
      </c>
      <c r="I6" s="4" t="s">
        <v>117</v>
      </c>
      <c r="J6" s="4" t="s">
        <v>131</v>
      </c>
      <c r="K6" s="4"/>
    </row>
    <row r="7" s="2" customFormat="1" ht="23" customHeight="1" spans="1:11">
      <c r="A7" s="4" t="s">
        <v>132</v>
      </c>
      <c r="B7" s="4" t="s">
        <v>120</v>
      </c>
      <c r="C7" s="4" t="s">
        <v>114</v>
      </c>
      <c r="D7" s="4">
        <v>304.414003</v>
      </c>
      <c r="E7" s="4">
        <v>6.57</v>
      </c>
      <c r="F7" s="4">
        <v>2000</v>
      </c>
      <c r="G7" s="4" t="s">
        <v>115</v>
      </c>
      <c r="H7" s="4" t="s">
        <v>133</v>
      </c>
      <c r="I7" s="4" t="s">
        <v>117</v>
      </c>
      <c r="J7" s="4" t="s">
        <v>134</v>
      </c>
      <c r="K7" s="4"/>
    </row>
    <row r="8" s="2" customFormat="1" ht="23" customHeight="1" spans="1:11">
      <c r="A8" s="4" t="s">
        <v>135</v>
      </c>
      <c r="B8" s="4" t="s">
        <v>120</v>
      </c>
      <c r="C8" s="4" t="s">
        <v>114</v>
      </c>
      <c r="D8" s="4">
        <v>3652.968036</v>
      </c>
      <c r="E8" s="4">
        <v>6.57</v>
      </c>
      <c r="F8" s="4">
        <v>24000</v>
      </c>
      <c r="G8" s="4" t="s">
        <v>115</v>
      </c>
      <c r="H8" s="4" t="s">
        <v>136</v>
      </c>
      <c r="I8" s="4" t="s">
        <v>117</v>
      </c>
      <c r="J8" s="4" t="s">
        <v>137</v>
      </c>
      <c r="K8" s="4"/>
    </row>
    <row r="9" s="2" customFormat="1" ht="23" customHeight="1" spans="1:11">
      <c r="A9" s="4" t="s">
        <v>138</v>
      </c>
      <c r="B9" s="4" t="s">
        <v>120</v>
      </c>
      <c r="C9" s="4" t="s">
        <v>114</v>
      </c>
      <c r="D9" s="4">
        <v>3095.975232</v>
      </c>
      <c r="E9" s="4">
        <v>6.46</v>
      </c>
      <c r="F9" s="4">
        <v>20000</v>
      </c>
      <c r="G9" s="4" t="s">
        <v>115</v>
      </c>
      <c r="H9" s="4" t="s">
        <v>139</v>
      </c>
      <c r="I9" s="4" t="s">
        <v>117</v>
      </c>
      <c r="J9" s="4" t="s">
        <v>140</v>
      </c>
      <c r="K9" s="4"/>
    </row>
    <row r="10" s="2" customFormat="1" ht="23" customHeight="1" spans="1:11">
      <c r="A10" s="4" t="s">
        <v>141</v>
      </c>
      <c r="B10" s="4" t="s">
        <v>120</v>
      </c>
      <c r="C10" s="4" t="s">
        <v>114</v>
      </c>
      <c r="D10" s="4">
        <v>3076.923076</v>
      </c>
      <c r="E10" s="4">
        <v>6.5</v>
      </c>
      <c r="F10" s="4">
        <v>20000</v>
      </c>
      <c r="G10" s="4" t="s">
        <v>115</v>
      </c>
      <c r="H10" s="4" t="s">
        <v>142</v>
      </c>
      <c r="I10" s="4" t="s">
        <v>117</v>
      </c>
      <c r="J10" s="4" t="s">
        <v>143</v>
      </c>
      <c r="K10" s="4"/>
    </row>
    <row r="11" s="2" customFormat="1" ht="23" customHeight="1" spans="1:11">
      <c r="A11" s="4" t="s">
        <v>144</v>
      </c>
      <c r="B11" s="4" t="s">
        <v>120</v>
      </c>
      <c r="C11" s="4" t="s">
        <v>114</v>
      </c>
      <c r="D11" s="4">
        <v>1846.153846</v>
      </c>
      <c r="E11" s="4">
        <v>6.5</v>
      </c>
      <c r="F11" s="4">
        <v>12000</v>
      </c>
      <c r="G11" s="4" t="s">
        <v>115</v>
      </c>
      <c r="H11" s="4" t="s">
        <v>145</v>
      </c>
      <c r="I11" s="4" t="s">
        <v>117</v>
      </c>
      <c r="J11" s="4" t="s">
        <v>146</v>
      </c>
      <c r="K11" s="4"/>
    </row>
    <row r="12" s="2" customFormat="1" ht="23" customHeight="1" spans="1:11">
      <c r="A12" s="4" t="s">
        <v>147</v>
      </c>
      <c r="B12" s="4" t="s">
        <v>120</v>
      </c>
      <c r="C12" s="4" t="s">
        <v>114</v>
      </c>
      <c r="D12" s="4">
        <v>2927.580893</v>
      </c>
      <c r="E12" s="4">
        <v>6.49</v>
      </c>
      <c r="F12" s="4">
        <v>19000</v>
      </c>
      <c r="G12" s="4" t="s">
        <v>115</v>
      </c>
      <c r="H12" s="4" t="s">
        <v>148</v>
      </c>
      <c r="I12" s="4" t="s">
        <v>117</v>
      </c>
      <c r="J12" s="4" t="s">
        <v>149</v>
      </c>
      <c r="K12" s="4"/>
    </row>
    <row r="13" s="2" customFormat="1" ht="23" customHeight="1" spans="1:11">
      <c r="A13" s="4" t="s">
        <v>150</v>
      </c>
      <c r="B13" s="4" t="s">
        <v>120</v>
      </c>
      <c r="C13" s="4" t="s">
        <v>114</v>
      </c>
      <c r="D13" s="4">
        <v>1071.975497</v>
      </c>
      <c r="E13" s="4">
        <v>6.53</v>
      </c>
      <c r="F13" s="4">
        <v>7000</v>
      </c>
      <c r="G13" s="4" t="s">
        <v>115</v>
      </c>
      <c r="H13" s="4" t="s">
        <v>151</v>
      </c>
      <c r="I13" s="4" t="s">
        <v>117</v>
      </c>
      <c r="J13" s="4" t="s">
        <v>152</v>
      </c>
      <c r="K13" s="4"/>
    </row>
    <row r="14" s="2" customFormat="1" ht="23" customHeight="1" spans="1:11">
      <c r="A14" s="4" t="s">
        <v>153</v>
      </c>
      <c r="B14" s="4" t="s">
        <v>120</v>
      </c>
      <c r="C14" s="4" t="s">
        <v>114</v>
      </c>
      <c r="D14" s="4">
        <v>4545.454545</v>
      </c>
      <c r="E14" s="4">
        <v>6.6</v>
      </c>
      <c r="F14" s="4">
        <v>30000</v>
      </c>
      <c r="G14" s="4" t="s">
        <v>115</v>
      </c>
      <c r="H14" s="4" t="s">
        <v>154</v>
      </c>
      <c r="I14" s="4" t="s">
        <v>117</v>
      </c>
      <c r="J14" s="4" t="s">
        <v>155</v>
      </c>
      <c r="K14" s="4"/>
    </row>
    <row r="15" s="2" customFormat="1" ht="23" customHeight="1" spans="1:11">
      <c r="A15" s="4" t="s">
        <v>156</v>
      </c>
      <c r="B15" s="4" t="s">
        <v>120</v>
      </c>
      <c r="C15" s="4" t="s">
        <v>114</v>
      </c>
      <c r="D15" s="4">
        <v>2091.690544</v>
      </c>
      <c r="E15" s="4">
        <v>6.98</v>
      </c>
      <c r="F15" s="4">
        <v>14600</v>
      </c>
      <c r="G15" s="4" t="s">
        <v>115</v>
      </c>
      <c r="H15" s="4" t="s">
        <v>157</v>
      </c>
      <c r="I15" s="4" t="s">
        <v>117</v>
      </c>
      <c r="J15" s="4" t="s">
        <v>158</v>
      </c>
      <c r="K15" s="4"/>
    </row>
    <row r="16" s="2" customFormat="1" ht="23" customHeight="1" spans="1:11">
      <c r="A16" s="4" t="s">
        <v>159</v>
      </c>
      <c r="B16" s="4" t="s">
        <v>120</v>
      </c>
      <c r="C16" s="4" t="s">
        <v>114</v>
      </c>
      <c r="D16" s="4">
        <v>1120.448179</v>
      </c>
      <c r="E16" s="4">
        <v>7.14</v>
      </c>
      <c r="F16" s="4">
        <v>8000</v>
      </c>
      <c r="G16" s="4" t="s">
        <v>115</v>
      </c>
      <c r="H16" s="4" t="s">
        <v>160</v>
      </c>
      <c r="I16" s="4" t="s">
        <v>117</v>
      </c>
      <c r="J16" s="4" t="s">
        <v>161</v>
      </c>
      <c r="K16" s="4"/>
    </row>
    <row r="17" s="2" customFormat="1" ht="23" customHeight="1" spans="1:11">
      <c r="A17" s="4" t="s">
        <v>162</v>
      </c>
      <c r="B17" s="4" t="s">
        <v>120</v>
      </c>
      <c r="C17" s="4" t="s">
        <v>114</v>
      </c>
      <c r="D17" s="4">
        <v>1680.672268</v>
      </c>
      <c r="E17" s="4">
        <v>7.14</v>
      </c>
      <c r="F17" s="4">
        <v>12000</v>
      </c>
      <c r="G17" s="4" t="s">
        <v>115</v>
      </c>
      <c r="H17" s="4" t="s">
        <v>163</v>
      </c>
      <c r="I17" s="4" t="s">
        <v>117</v>
      </c>
      <c r="J17" s="4" t="s">
        <v>164</v>
      </c>
      <c r="K17" s="4"/>
    </row>
    <row r="18" s="2" customFormat="1" ht="23" customHeight="1" spans="1:11">
      <c r="A18" s="4" t="s">
        <v>165</v>
      </c>
      <c r="B18" s="4" t="s">
        <v>120</v>
      </c>
      <c r="C18" s="4" t="s">
        <v>114</v>
      </c>
      <c r="D18" s="4">
        <v>1362.39782</v>
      </c>
      <c r="E18" s="4">
        <v>7.34</v>
      </c>
      <c r="F18" s="4">
        <v>10000</v>
      </c>
      <c r="G18" s="4" t="s">
        <v>115</v>
      </c>
      <c r="H18" s="4" t="s">
        <v>166</v>
      </c>
      <c r="I18" s="4" t="s">
        <v>117</v>
      </c>
      <c r="J18" s="4" t="s">
        <v>167</v>
      </c>
      <c r="K18" s="4"/>
    </row>
    <row r="19" s="2" customFormat="1" ht="23" customHeight="1" spans="1:11">
      <c r="A19" s="4" t="s">
        <v>168</v>
      </c>
      <c r="B19" s="4" t="s">
        <v>120</v>
      </c>
      <c r="C19" s="4" t="s">
        <v>114</v>
      </c>
      <c r="D19" s="4">
        <v>1366.120218</v>
      </c>
      <c r="E19" s="4">
        <v>7.32</v>
      </c>
      <c r="F19" s="4">
        <v>10000</v>
      </c>
      <c r="G19" s="4" t="s">
        <v>115</v>
      </c>
      <c r="H19" s="4" t="s">
        <v>169</v>
      </c>
      <c r="I19" s="4" t="s">
        <v>117</v>
      </c>
      <c r="J19" s="4" t="s">
        <v>170</v>
      </c>
      <c r="K19" s="4"/>
    </row>
    <row r="20" s="2" customFormat="1" ht="23" customHeight="1" spans="1:11">
      <c r="A20" s="4" t="s">
        <v>171</v>
      </c>
      <c r="B20" s="4" t="s">
        <v>120</v>
      </c>
      <c r="C20" s="4" t="s">
        <v>114</v>
      </c>
      <c r="D20" s="4">
        <v>947.225981</v>
      </c>
      <c r="E20" s="4">
        <v>7.39</v>
      </c>
      <c r="F20" s="4">
        <v>7000</v>
      </c>
      <c r="G20" s="4" t="s">
        <v>115</v>
      </c>
      <c r="H20" s="4" t="s">
        <v>172</v>
      </c>
      <c r="I20" s="4" t="s">
        <v>117</v>
      </c>
      <c r="J20" s="4" t="s">
        <v>173</v>
      </c>
      <c r="K20" s="4"/>
    </row>
    <row r="21" s="2" customFormat="1" ht="23" customHeight="1" spans="1:11">
      <c r="A21" s="4" t="s">
        <v>174</v>
      </c>
      <c r="B21" s="4" t="s">
        <v>120</v>
      </c>
      <c r="C21" s="4" t="s">
        <v>114</v>
      </c>
      <c r="D21" s="4">
        <v>1375.515818</v>
      </c>
      <c r="E21" s="4">
        <v>7.27</v>
      </c>
      <c r="F21" s="4">
        <v>10000</v>
      </c>
      <c r="G21" s="4" t="s">
        <v>115</v>
      </c>
      <c r="H21" s="4" t="s">
        <v>175</v>
      </c>
      <c r="I21" s="4" t="s">
        <v>117</v>
      </c>
      <c r="J21" s="4" t="s">
        <v>176</v>
      </c>
      <c r="K21" s="4"/>
    </row>
    <row r="22" s="2" customFormat="1" ht="23" customHeight="1" spans="1:11">
      <c r="A22" s="4" t="s">
        <v>177</v>
      </c>
      <c r="B22" s="4" t="s">
        <v>120</v>
      </c>
      <c r="C22" s="4" t="s">
        <v>178</v>
      </c>
      <c r="D22" s="4">
        <v>0.088106</v>
      </c>
      <c r="E22" s="4">
        <v>113499</v>
      </c>
      <c r="F22" s="4">
        <v>10000</v>
      </c>
      <c r="G22" s="4" t="s">
        <v>115</v>
      </c>
      <c r="H22" s="4" t="s">
        <v>179</v>
      </c>
      <c r="I22" s="4" t="s">
        <v>117</v>
      </c>
      <c r="J22" s="4" t="s">
        <v>180</v>
      </c>
      <c r="K22" s="4"/>
    </row>
    <row r="23" s="2" customFormat="1" ht="23" customHeight="1" spans="1:11">
      <c r="A23" s="4" t="s">
        <v>181</v>
      </c>
      <c r="B23" s="4" t="s">
        <v>120</v>
      </c>
      <c r="C23" s="4" t="s">
        <v>178</v>
      </c>
      <c r="D23" s="4">
        <v>0.1001</v>
      </c>
      <c r="E23" s="4">
        <v>99900</v>
      </c>
      <c r="F23" s="4">
        <v>10000</v>
      </c>
      <c r="G23" s="4" t="s">
        <v>115</v>
      </c>
      <c r="H23" s="4" t="s">
        <v>182</v>
      </c>
      <c r="I23" s="4" t="s">
        <v>117</v>
      </c>
      <c r="J23" s="4" t="s">
        <v>183</v>
      </c>
      <c r="K23" s="4"/>
    </row>
    <row r="24" s="2" customFormat="1" ht="23" customHeight="1" spans="1:11">
      <c r="A24" s="4" t="s">
        <v>184</v>
      </c>
      <c r="B24" s="4" t="s">
        <v>120</v>
      </c>
      <c r="C24" s="4" t="s">
        <v>178</v>
      </c>
      <c r="D24" s="4">
        <v>0.109622</v>
      </c>
      <c r="E24" s="4">
        <v>109467</v>
      </c>
      <c r="F24" s="4">
        <v>12000</v>
      </c>
      <c r="G24" s="4" t="s">
        <v>115</v>
      </c>
      <c r="H24" s="4" t="s">
        <v>185</v>
      </c>
      <c r="I24" s="4" t="s">
        <v>117</v>
      </c>
      <c r="J24" s="4" t="s">
        <v>186</v>
      </c>
      <c r="K24" s="4"/>
    </row>
    <row r="25" s="2" customFormat="1" ht="23" customHeight="1" spans="1:11">
      <c r="A25" s="4" t="s">
        <v>187</v>
      </c>
      <c r="B25" s="4" t="s">
        <v>120</v>
      </c>
      <c r="C25" s="4" t="s">
        <v>178</v>
      </c>
      <c r="D25" s="4">
        <v>0.032062</v>
      </c>
      <c r="E25" s="4">
        <v>104888</v>
      </c>
      <c r="F25" s="4">
        <v>3363</v>
      </c>
      <c r="G25" s="4" t="s">
        <v>115</v>
      </c>
      <c r="H25" s="4" t="s">
        <v>188</v>
      </c>
      <c r="I25" s="4" t="s">
        <v>117</v>
      </c>
      <c r="J25" s="4" t="s">
        <v>189</v>
      </c>
      <c r="K25" s="4"/>
    </row>
    <row r="26" s="2" customFormat="1" ht="23" customHeight="1" spans="1:11">
      <c r="A26" s="4" t="s">
        <v>190</v>
      </c>
      <c r="B26" s="4" t="s">
        <v>120</v>
      </c>
      <c r="C26" s="4" t="s">
        <v>178</v>
      </c>
      <c r="D26" s="4">
        <v>0.007635</v>
      </c>
      <c r="E26" s="4">
        <v>130969.87</v>
      </c>
      <c r="F26" s="4">
        <v>1000</v>
      </c>
      <c r="G26" s="4" t="s">
        <v>115</v>
      </c>
      <c r="H26" s="4" t="s">
        <v>191</v>
      </c>
      <c r="I26" s="4" t="s">
        <v>117</v>
      </c>
      <c r="J26" s="4" t="s">
        <v>192</v>
      </c>
      <c r="K26" s="4"/>
    </row>
    <row r="34" ht="19.6" spans="5:6">
      <c r="E34" s="5" t="s">
        <v>100</v>
      </c>
      <c r="F34" s="5">
        <f>SUM(F2:F26)</f>
        <v>326392.64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B8"/>
  <sheetViews>
    <sheetView tabSelected="1" workbookViewId="0">
      <selection activeCell="F10" sqref="F10"/>
    </sheetView>
  </sheetViews>
  <sheetFormatPr defaultColWidth="9" defaultRowHeight="14" outlineLevelRow="7" outlineLevelCol="1"/>
  <sheetData>
    <row r="4" spans="2:2">
      <c r="B4" t="s">
        <v>42</v>
      </c>
    </row>
    <row r="5" spans="2:2">
      <c r="B5">
        <v>0.56360706</v>
      </c>
    </row>
    <row r="6" spans="2:2">
      <c r="B6">
        <v>0.646735</v>
      </c>
    </row>
    <row r="7" spans="2:2">
      <c r="B7">
        <v>2.13147516</v>
      </c>
    </row>
    <row r="8" spans="2:2">
      <c r="B8">
        <v>7.14632785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</vt:lpstr>
      <vt:lpstr>2020</vt:lpstr>
      <vt:lpstr>Sheet1</vt:lpstr>
      <vt:lpstr>ok</vt:lpstr>
      <vt:lpstr>huo</vt:lpstr>
      <vt:lpstr>balance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2019-01-11T16:07:00Z</dcterms:created>
  <dcterms:modified xsi:type="dcterms:W3CDTF">2019-11-25T14:43:35Z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1033-1.5.2.2273</vt:lpwstr>
  </property>
</Properties>
</file>