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ak/__staywithme/"/>
    </mc:Choice>
  </mc:AlternateContent>
  <bookViews>
    <workbookView xWindow="-37560" yWindow="460" windowWidth="36800" windowHeight="20480" tabRatio="500" activeTab="1"/>
  </bookViews>
  <sheets>
    <sheet name="house25年" sheetId="4" r:id="rId1"/>
    <sheet name="stone" sheetId="16" r:id="rId2"/>
    <sheet name="xian tax" sheetId="12" r:id="rId3"/>
    <sheet name="wood" sheetId="15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6" l="1"/>
  <c r="F5" i="16"/>
  <c r="G5" i="16"/>
  <c r="H5" i="16"/>
  <c r="I5" i="16"/>
  <c r="K5" i="16"/>
  <c r="L5" i="16"/>
  <c r="E6" i="16"/>
  <c r="F6" i="16"/>
  <c r="G6" i="16"/>
  <c r="H6" i="16"/>
  <c r="I6" i="16"/>
  <c r="J6" i="16"/>
  <c r="K6" i="16"/>
  <c r="L6" i="16"/>
  <c r="E7" i="16"/>
  <c r="F7" i="16"/>
  <c r="G7" i="16"/>
  <c r="H7" i="16"/>
  <c r="I7" i="16"/>
  <c r="J7" i="16"/>
  <c r="K7" i="16"/>
  <c r="L7" i="16"/>
  <c r="E8" i="16"/>
  <c r="F8" i="16"/>
  <c r="G8" i="16"/>
  <c r="H8" i="16"/>
  <c r="I8" i="16"/>
  <c r="J8" i="16"/>
  <c r="K8" i="16"/>
  <c r="L8" i="16"/>
  <c r="E9" i="16"/>
  <c r="F9" i="16"/>
  <c r="G9" i="16"/>
  <c r="H9" i="16"/>
  <c r="I9" i="16"/>
  <c r="J9" i="16"/>
  <c r="K9" i="16"/>
  <c r="L9" i="16"/>
  <c r="E10" i="16"/>
  <c r="F10" i="16"/>
  <c r="G10" i="16"/>
  <c r="H10" i="16"/>
  <c r="I10" i="16"/>
  <c r="J10" i="16"/>
  <c r="K10" i="16"/>
  <c r="L10" i="16"/>
  <c r="E11" i="16"/>
  <c r="F11" i="16"/>
  <c r="G11" i="16"/>
  <c r="H11" i="16"/>
  <c r="I11" i="16"/>
  <c r="J11" i="16"/>
  <c r="K11" i="16"/>
  <c r="L11" i="16"/>
  <c r="E12" i="16"/>
  <c r="F12" i="16"/>
  <c r="G12" i="16"/>
  <c r="H12" i="16"/>
  <c r="I12" i="16"/>
  <c r="J12" i="16"/>
  <c r="K12" i="16"/>
  <c r="L12" i="16"/>
  <c r="E13" i="16"/>
  <c r="F13" i="16"/>
  <c r="G13" i="16"/>
  <c r="H13" i="16"/>
  <c r="I13" i="16"/>
  <c r="J13" i="16"/>
  <c r="K13" i="16"/>
  <c r="L13" i="16"/>
  <c r="G15" i="16"/>
  <c r="I15" i="16"/>
  <c r="K15" i="16"/>
  <c r="G18" i="16"/>
  <c r="L15" i="16"/>
  <c r="V5" i="16"/>
  <c r="R12" i="16"/>
  <c r="R13" i="16"/>
  <c r="R5" i="16"/>
  <c r="R31" i="16"/>
  <c r="R32" i="16"/>
  <c r="R24" i="16"/>
  <c r="T5" i="16"/>
  <c r="T24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S12" i="16"/>
  <c r="S13" i="16"/>
  <c r="S15" i="16"/>
  <c r="U5" i="16"/>
  <c r="T6" i="16"/>
  <c r="U6" i="16"/>
  <c r="T7" i="16"/>
  <c r="U7" i="16"/>
  <c r="T8" i="16"/>
  <c r="U8" i="16"/>
  <c r="T9" i="16"/>
  <c r="U9" i="16"/>
  <c r="T10" i="16"/>
  <c r="U10" i="16"/>
  <c r="T11" i="16"/>
  <c r="U11" i="16"/>
  <c r="T12" i="16"/>
  <c r="U12" i="16"/>
  <c r="T13" i="16"/>
  <c r="U13" i="16"/>
  <c r="U15" i="16"/>
  <c r="W5" i="16"/>
  <c r="V6" i="16"/>
  <c r="W6" i="16"/>
  <c r="V7" i="16"/>
  <c r="W7" i="16"/>
  <c r="V8" i="16"/>
  <c r="W8" i="16"/>
  <c r="V9" i="16"/>
  <c r="W9" i="16"/>
  <c r="V10" i="16"/>
  <c r="W10" i="16"/>
  <c r="V11" i="16"/>
  <c r="W11" i="16"/>
  <c r="V12" i="16"/>
  <c r="W12" i="16"/>
  <c r="V13" i="16"/>
  <c r="W13" i="16"/>
  <c r="W15" i="16"/>
  <c r="Y15" i="16"/>
  <c r="S32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S31" i="16"/>
  <c r="S34" i="16"/>
  <c r="U24" i="16"/>
  <c r="T25" i="16"/>
  <c r="U25" i="16"/>
  <c r="T26" i="16"/>
  <c r="U26" i="16"/>
  <c r="T27" i="16"/>
  <c r="U27" i="16"/>
  <c r="T28" i="16"/>
  <c r="U28" i="16"/>
  <c r="T29" i="16"/>
  <c r="U29" i="16"/>
  <c r="T30" i="16"/>
  <c r="U30" i="16"/>
  <c r="T31" i="16"/>
  <c r="U31" i="16"/>
  <c r="T32" i="16"/>
  <c r="U32" i="16"/>
  <c r="U34" i="16"/>
  <c r="W24" i="16"/>
  <c r="V25" i="16"/>
  <c r="W25" i="16"/>
  <c r="V26" i="16"/>
  <c r="W26" i="16"/>
  <c r="V27" i="16"/>
  <c r="W27" i="16"/>
  <c r="V28" i="16"/>
  <c r="W28" i="16"/>
  <c r="V29" i="16"/>
  <c r="W29" i="16"/>
  <c r="V30" i="16"/>
  <c r="W30" i="16"/>
  <c r="V31" i="16"/>
  <c r="W31" i="16"/>
  <c r="V32" i="16"/>
  <c r="W32" i="16"/>
  <c r="W34" i="16"/>
  <c r="Y34" i="16"/>
  <c r="F3" i="4"/>
  <c r="B6" i="4"/>
  <c r="E3" i="4"/>
  <c r="F4" i="4"/>
  <c r="E4" i="4"/>
  <c r="F5" i="4"/>
  <c r="E5" i="4"/>
  <c r="F6" i="4"/>
  <c r="E6" i="4"/>
  <c r="F7" i="4"/>
  <c r="E7" i="4"/>
  <c r="F8" i="4"/>
  <c r="E8" i="4"/>
  <c r="F9" i="4"/>
  <c r="E9" i="4"/>
  <c r="F10" i="4"/>
  <c r="E10" i="4"/>
  <c r="F11" i="4"/>
  <c r="E11" i="4"/>
  <c r="F12" i="4"/>
  <c r="E12" i="4"/>
  <c r="F13" i="4"/>
  <c r="E13" i="4"/>
  <c r="F14" i="4"/>
  <c r="E14" i="4"/>
  <c r="F15" i="4"/>
  <c r="E15" i="4"/>
  <c r="F16" i="4"/>
  <c r="E16" i="4"/>
  <c r="F17" i="4"/>
  <c r="E17" i="4"/>
  <c r="F18" i="4"/>
  <c r="E18" i="4"/>
  <c r="F19" i="4"/>
  <c r="E19" i="4"/>
  <c r="F20" i="4"/>
  <c r="E20" i="4"/>
  <c r="F21" i="4"/>
  <c r="E21" i="4"/>
  <c r="F22" i="4"/>
  <c r="E22" i="4"/>
  <c r="F23" i="4"/>
  <c r="E23" i="4"/>
  <c r="F24" i="4"/>
  <c r="E24" i="4"/>
  <c r="F25" i="4"/>
  <c r="E25" i="4"/>
  <c r="F26" i="4"/>
  <c r="E26" i="4"/>
  <c r="F27" i="4"/>
  <c r="E27" i="4"/>
  <c r="F28" i="4"/>
  <c r="E28" i="4"/>
  <c r="F29" i="4"/>
  <c r="E29" i="4"/>
  <c r="F30" i="4"/>
  <c r="E30" i="4"/>
  <c r="F31" i="4"/>
  <c r="E31" i="4"/>
  <c r="F32" i="4"/>
  <c r="E32" i="4"/>
  <c r="F33" i="4"/>
  <c r="E33" i="4"/>
  <c r="F34" i="4"/>
  <c r="E34" i="4"/>
  <c r="F35" i="4"/>
  <c r="E35" i="4"/>
  <c r="F36" i="4"/>
  <c r="E36" i="4"/>
  <c r="F37" i="4"/>
  <c r="E37" i="4"/>
  <c r="F38" i="4"/>
  <c r="E38" i="4"/>
  <c r="F39" i="4"/>
  <c r="E39" i="4"/>
  <c r="F40" i="4"/>
  <c r="E40" i="4"/>
  <c r="F41" i="4"/>
  <c r="E41" i="4"/>
  <c r="F42" i="4"/>
  <c r="E42" i="4"/>
  <c r="F43" i="4"/>
  <c r="E43" i="4"/>
  <c r="F44" i="4"/>
  <c r="E44" i="4"/>
  <c r="F45" i="4"/>
  <c r="E45" i="4"/>
  <c r="F46" i="4"/>
  <c r="E46" i="4"/>
  <c r="F47" i="4"/>
  <c r="E47" i="4"/>
  <c r="F48" i="4"/>
  <c r="E48" i="4"/>
  <c r="F49" i="4"/>
  <c r="E49" i="4"/>
  <c r="F50" i="4"/>
  <c r="E50" i="4"/>
  <c r="F51" i="4"/>
  <c r="E51" i="4"/>
  <c r="F52" i="4"/>
  <c r="E52" i="4"/>
  <c r="F53" i="4"/>
  <c r="E53" i="4"/>
  <c r="F54" i="4"/>
  <c r="E54" i="4"/>
  <c r="F55" i="4"/>
  <c r="E55" i="4"/>
  <c r="F56" i="4"/>
  <c r="E56" i="4"/>
  <c r="F57" i="4"/>
  <c r="E57" i="4"/>
  <c r="F58" i="4"/>
  <c r="E58" i="4"/>
  <c r="F59" i="4"/>
  <c r="E59" i="4"/>
  <c r="F60" i="4"/>
  <c r="E60" i="4"/>
  <c r="F61" i="4"/>
  <c r="E61" i="4"/>
  <c r="F62" i="4"/>
  <c r="E62" i="4"/>
  <c r="F63" i="4"/>
  <c r="E63" i="4"/>
  <c r="F64" i="4"/>
  <c r="E64" i="4"/>
  <c r="F65" i="4"/>
  <c r="E65" i="4"/>
  <c r="F66" i="4"/>
  <c r="E66" i="4"/>
  <c r="F67" i="4"/>
  <c r="E67" i="4"/>
  <c r="F68" i="4"/>
  <c r="E68" i="4"/>
  <c r="F69" i="4"/>
  <c r="E69" i="4"/>
  <c r="F70" i="4"/>
  <c r="E70" i="4"/>
  <c r="F71" i="4"/>
  <c r="E71" i="4"/>
  <c r="F72" i="4"/>
  <c r="E72" i="4"/>
  <c r="F73" i="4"/>
  <c r="E73" i="4"/>
  <c r="F74" i="4"/>
  <c r="E74" i="4"/>
  <c r="F75" i="4"/>
  <c r="E75" i="4"/>
  <c r="F76" i="4"/>
  <c r="E76" i="4"/>
  <c r="F77" i="4"/>
  <c r="E77" i="4"/>
  <c r="F78" i="4"/>
  <c r="E78" i="4"/>
  <c r="F79" i="4"/>
  <c r="E79" i="4"/>
  <c r="F80" i="4"/>
  <c r="E80" i="4"/>
  <c r="F81" i="4"/>
  <c r="E81" i="4"/>
  <c r="F82" i="4"/>
  <c r="E82" i="4"/>
  <c r="F83" i="4"/>
  <c r="E83" i="4"/>
  <c r="F84" i="4"/>
  <c r="E84" i="4"/>
  <c r="F85" i="4"/>
  <c r="E85" i="4"/>
  <c r="F86" i="4"/>
  <c r="E86" i="4"/>
  <c r="F87" i="4"/>
  <c r="E87" i="4"/>
  <c r="F88" i="4"/>
  <c r="E88" i="4"/>
  <c r="F89" i="4"/>
  <c r="E89" i="4"/>
  <c r="F90" i="4"/>
  <c r="E90" i="4"/>
  <c r="F91" i="4"/>
  <c r="E91" i="4"/>
  <c r="F92" i="4"/>
  <c r="E92" i="4"/>
  <c r="F93" i="4"/>
  <c r="E93" i="4"/>
  <c r="F94" i="4"/>
  <c r="E94" i="4"/>
  <c r="F95" i="4"/>
  <c r="E95" i="4"/>
  <c r="F96" i="4"/>
  <c r="E96" i="4"/>
  <c r="F97" i="4"/>
  <c r="E97" i="4"/>
  <c r="F98" i="4"/>
  <c r="E98" i="4"/>
  <c r="F99" i="4"/>
  <c r="E99" i="4"/>
  <c r="F100" i="4"/>
  <c r="E100" i="4"/>
  <c r="F101" i="4"/>
  <c r="E101" i="4"/>
  <c r="F102" i="4"/>
  <c r="E102" i="4"/>
  <c r="F103" i="4"/>
  <c r="E103" i="4"/>
  <c r="F104" i="4"/>
  <c r="E104" i="4"/>
  <c r="F105" i="4"/>
  <c r="E105" i="4"/>
  <c r="F106" i="4"/>
  <c r="E106" i="4"/>
  <c r="F107" i="4"/>
  <c r="E107" i="4"/>
  <c r="F108" i="4"/>
  <c r="E108" i="4"/>
  <c r="F109" i="4"/>
  <c r="E109" i="4"/>
  <c r="F110" i="4"/>
  <c r="E110" i="4"/>
  <c r="F111" i="4"/>
  <c r="E111" i="4"/>
  <c r="F112" i="4"/>
  <c r="E112" i="4"/>
  <c r="F113" i="4"/>
  <c r="E113" i="4"/>
  <c r="F114" i="4"/>
  <c r="E114" i="4"/>
  <c r="F115" i="4"/>
  <c r="E115" i="4"/>
  <c r="F116" i="4"/>
  <c r="E116" i="4"/>
  <c r="F117" i="4"/>
  <c r="E117" i="4"/>
  <c r="F118" i="4"/>
  <c r="E118" i="4"/>
  <c r="F119" i="4"/>
  <c r="E119" i="4"/>
  <c r="F120" i="4"/>
  <c r="E120" i="4"/>
  <c r="F121" i="4"/>
  <c r="E121" i="4"/>
  <c r="F122" i="4"/>
  <c r="E122" i="4"/>
  <c r="F123" i="4"/>
  <c r="E123" i="4"/>
  <c r="F124" i="4"/>
  <c r="E124" i="4"/>
  <c r="F125" i="4"/>
  <c r="E125" i="4"/>
  <c r="F126" i="4"/>
  <c r="E126" i="4"/>
  <c r="F127" i="4"/>
  <c r="E127" i="4"/>
  <c r="F128" i="4"/>
  <c r="E128" i="4"/>
  <c r="F129" i="4"/>
  <c r="E129" i="4"/>
  <c r="F130" i="4"/>
  <c r="E130" i="4"/>
  <c r="F131" i="4"/>
  <c r="E131" i="4"/>
  <c r="F132" i="4"/>
  <c r="E132" i="4"/>
  <c r="F133" i="4"/>
  <c r="E133" i="4"/>
  <c r="F134" i="4"/>
  <c r="E134" i="4"/>
  <c r="F135" i="4"/>
  <c r="E135" i="4"/>
  <c r="F136" i="4"/>
  <c r="E136" i="4"/>
  <c r="F137" i="4"/>
  <c r="E137" i="4"/>
  <c r="F138" i="4"/>
  <c r="E138" i="4"/>
  <c r="F139" i="4"/>
  <c r="E139" i="4"/>
  <c r="F140" i="4"/>
  <c r="E140" i="4"/>
  <c r="F141" i="4"/>
  <c r="E141" i="4"/>
  <c r="F142" i="4"/>
  <c r="E142" i="4"/>
  <c r="F143" i="4"/>
  <c r="E143" i="4"/>
  <c r="F144" i="4"/>
  <c r="E144" i="4"/>
  <c r="F145" i="4"/>
  <c r="E145" i="4"/>
  <c r="F146" i="4"/>
  <c r="E146" i="4"/>
  <c r="F147" i="4"/>
  <c r="E147" i="4"/>
  <c r="F148" i="4"/>
  <c r="E148" i="4"/>
  <c r="F149" i="4"/>
  <c r="E149" i="4"/>
  <c r="F150" i="4"/>
  <c r="E150" i="4"/>
  <c r="F151" i="4"/>
  <c r="E151" i="4"/>
  <c r="F152" i="4"/>
  <c r="E152" i="4"/>
  <c r="F153" i="4"/>
  <c r="E153" i="4"/>
  <c r="F154" i="4"/>
  <c r="E154" i="4"/>
  <c r="F155" i="4"/>
  <c r="E155" i="4"/>
  <c r="F156" i="4"/>
  <c r="E156" i="4"/>
  <c r="F157" i="4"/>
  <c r="E157" i="4"/>
  <c r="F158" i="4"/>
  <c r="E158" i="4"/>
  <c r="F159" i="4"/>
  <c r="E159" i="4"/>
  <c r="F160" i="4"/>
  <c r="E160" i="4"/>
  <c r="F161" i="4"/>
  <c r="E161" i="4"/>
  <c r="F162" i="4"/>
  <c r="E162" i="4"/>
  <c r="F163" i="4"/>
  <c r="E163" i="4"/>
  <c r="F164" i="4"/>
  <c r="E164" i="4"/>
  <c r="F165" i="4"/>
  <c r="E165" i="4"/>
  <c r="F166" i="4"/>
  <c r="E166" i="4"/>
  <c r="F167" i="4"/>
  <c r="E167" i="4"/>
  <c r="F168" i="4"/>
  <c r="E168" i="4"/>
  <c r="F169" i="4"/>
  <c r="E169" i="4"/>
  <c r="F170" i="4"/>
  <c r="E170" i="4"/>
  <c r="F171" i="4"/>
  <c r="E171" i="4"/>
  <c r="F172" i="4"/>
  <c r="E172" i="4"/>
  <c r="F173" i="4"/>
  <c r="E173" i="4"/>
  <c r="F174" i="4"/>
  <c r="E174" i="4"/>
  <c r="F175" i="4"/>
  <c r="E175" i="4"/>
  <c r="F176" i="4"/>
  <c r="E176" i="4"/>
  <c r="F177" i="4"/>
  <c r="E177" i="4"/>
  <c r="F178" i="4"/>
  <c r="E178" i="4"/>
  <c r="F179" i="4"/>
  <c r="E179" i="4"/>
  <c r="F180" i="4"/>
  <c r="E180" i="4"/>
  <c r="F181" i="4"/>
  <c r="E181" i="4"/>
  <c r="F182" i="4"/>
  <c r="E182" i="4"/>
  <c r="F305" i="4"/>
  <c r="M3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5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/>
  <c r="I93" i="4"/>
  <c r="J93" i="4"/>
  <c r="I94" i="4"/>
  <c r="J94" i="4"/>
  <c r="I95" i="4"/>
  <c r="J95" i="4"/>
  <c r="I96" i="4"/>
  <c r="J96" i="4"/>
  <c r="I97" i="4"/>
  <c r="J97" i="4"/>
  <c r="I98" i="4"/>
  <c r="J98" i="4"/>
  <c r="I99" i="4"/>
  <c r="J99" i="4"/>
  <c r="I100" i="4"/>
  <c r="J100" i="4"/>
  <c r="I101" i="4"/>
  <c r="J101" i="4"/>
  <c r="I102" i="4"/>
  <c r="J102" i="4"/>
  <c r="I103" i="4"/>
  <c r="J103" i="4"/>
  <c r="I104" i="4"/>
  <c r="J104" i="4"/>
  <c r="I105" i="4"/>
  <c r="J105" i="4"/>
  <c r="I106" i="4"/>
  <c r="J106" i="4"/>
  <c r="I107" i="4"/>
  <c r="J107" i="4"/>
  <c r="I108" i="4"/>
  <c r="J108" i="4"/>
  <c r="I109" i="4"/>
  <c r="J109" i="4"/>
  <c r="I110" i="4"/>
  <c r="J110" i="4"/>
  <c r="I111" i="4"/>
  <c r="J111" i="4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I127" i="4"/>
  <c r="J127" i="4"/>
  <c r="I128" i="4"/>
  <c r="J128" i="4"/>
  <c r="I129" i="4"/>
  <c r="J129" i="4"/>
  <c r="I130" i="4"/>
  <c r="J130" i="4"/>
  <c r="I131" i="4"/>
  <c r="J131" i="4"/>
  <c r="I132" i="4"/>
  <c r="J132" i="4"/>
  <c r="I133" i="4"/>
  <c r="J133" i="4"/>
  <c r="I134" i="4"/>
  <c r="J134" i="4"/>
  <c r="I135" i="4"/>
  <c r="J135" i="4"/>
  <c r="I136" i="4"/>
  <c r="J136" i="4"/>
  <c r="I137" i="4"/>
  <c r="J137" i="4"/>
  <c r="I138" i="4"/>
  <c r="J138" i="4"/>
  <c r="I139" i="4"/>
  <c r="J139" i="4"/>
  <c r="I140" i="4"/>
  <c r="J140" i="4"/>
  <c r="I141" i="4"/>
  <c r="J141" i="4"/>
  <c r="I142" i="4"/>
  <c r="J142" i="4"/>
  <c r="I143" i="4"/>
  <c r="J143" i="4"/>
  <c r="I144" i="4"/>
  <c r="J144" i="4"/>
  <c r="I145" i="4"/>
  <c r="J145" i="4"/>
  <c r="I146" i="4"/>
  <c r="J146" i="4"/>
  <c r="I147" i="4"/>
  <c r="J147" i="4"/>
  <c r="I148" i="4"/>
  <c r="J148" i="4"/>
  <c r="I149" i="4"/>
  <c r="J149" i="4"/>
  <c r="I150" i="4"/>
  <c r="J150" i="4"/>
  <c r="I151" i="4"/>
  <c r="J151" i="4"/>
  <c r="I152" i="4"/>
  <c r="J152" i="4"/>
  <c r="I153" i="4"/>
  <c r="J153" i="4"/>
  <c r="I154" i="4"/>
  <c r="J154" i="4"/>
  <c r="I155" i="4"/>
  <c r="J155" i="4"/>
  <c r="I156" i="4"/>
  <c r="J156" i="4"/>
  <c r="I157" i="4"/>
  <c r="J157" i="4"/>
  <c r="I158" i="4"/>
  <c r="J158" i="4"/>
  <c r="I159" i="4"/>
  <c r="J159" i="4"/>
  <c r="I160" i="4"/>
  <c r="J160" i="4"/>
  <c r="I161" i="4"/>
  <c r="J161" i="4"/>
  <c r="I162" i="4"/>
  <c r="J162" i="4"/>
  <c r="I163" i="4"/>
  <c r="J163" i="4"/>
  <c r="I164" i="4"/>
  <c r="J164" i="4"/>
  <c r="I165" i="4"/>
  <c r="J165" i="4"/>
  <c r="I166" i="4"/>
  <c r="J166" i="4"/>
  <c r="I167" i="4"/>
  <c r="J167" i="4"/>
  <c r="I168" i="4"/>
  <c r="J168" i="4"/>
  <c r="I169" i="4"/>
  <c r="J169" i="4"/>
  <c r="I170" i="4"/>
  <c r="J170" i="4"/>
  <c r="I171" i="4"/>
  <c r="J171" i="4"/>
  <c r="I172" i="4"/>
  <c r="J172" i="4"/>
  <c r="I173" i="4"/>
  <c r="J173" i="4"/>
  <c r="I174" i="4"/>
  <c r="J174" i="4"/>
  <c r="I175" i="4"/>
  <c r="J175" i="4"/>
  <c r="I176" i="4"/>
  <c r="J176" i="4"/>
  <c r="I177" i="4"/>
  <c r="J177" i="4"/>
  <c r="I178" i="4"/>
  <c r="J178" i="4"/>
  <c r="I179" i="4"/>
  <c r="J179" i="4"/>
  <c r="I180" i="4"/>
  <c r="J180" i="4"/>
  <c r="I181" i="4"/>
  <c r="J181" i="4"/>
  <c r="I182" i="4"/>
  <c r="J182" i="4"/>
  <c r="I183" i="4"/>
  <c r="J183" i="4"/>
  <c r="I184" i="4"/>
  <c r="J184" i="4"/>
  <c r="I185" i="4"/>
  <c r="J185" i="4"/>
  <c r="I186" i="4"/>
  <c r="J186" i="4"/>
  <c r="I187" i="4"/>
  <c r="J187" i="4"/>
  <c r="I188" i="4"/>
  <c r="J188" i="4"/>
  <c r="I189" i="4"/>
  <c r="J189" i="4"/>
  <c r="I190" i="4"/>
  <c r="J190" i="4"/>
  <c r="I191" i="4"/>
  <c r="J191" i="4"/>
  <c r="I192" i="4"/>
  <c r="J192" i="4"/>
  <c r="I193" i="4"/>
  <c r="J193" i="4"/>
  <c r="I194" i="4"/>
  <c r="J194" i="4"/>
  <c r="I195" i="4"/>
  <c r="J195" i="4"/>
  <c r="I196" i="4"/>
  <c r="J196" i="4"/>
  <c r="I197" i="4"/>
  <c r="J197" i="4"/>
  <c r="I198" i="4"/>
  <c r="J198" i="4"/>
  <c r="I199" i="4"/>
  <c r="J199" i="4"/>
  <c r="I200" i="4"/>
  <c r="J200" i="4"/>
  <c r="I201" i="4"/>
  <c r="J201" i="4"/>
  <c r="I202" i="4"/>
  <c r="J202" i="4"/>
  <c r="I203" i="4"/>
  <c r="J203" i="4"/>
  <c r="I204" i="4"/>
  <c r="J204" i="4"/>
  <c r="I205" i="4"/>
  <c r="J205" i="4"/>
  <c r="I206" i="4"/>
  <c r="J206" i="4"/>
  <c r="I207" i="4"/>
  <c r="J207" i="4"/>
  <c r="I208" i="4"/>
  <c r="J208" i="4"/>
  <c r="I209" i="4"/>
  <c r="J209" i="4"/>
  <c r="I210" i="4"/>
  <c r="J210" i="4"/>
  <c r="I211" i="4"/>
  <c r="J211" i="4"/>
  <c r="I212" i="4"/>
  <c r="J212" i="4"/>
  <c r="I213" i="4"/>
  <c r="J213" i="4"/>
  <c r="I214" i="4"/>
  <c r="J214" i="4"/>
  <c r="I215" i="4"/>
  <c r="J215" i="4"/>
  <c r="I216" i="4"/>
  <c r="J216" i="4"/>
  <c r="I217" i="4"/>
  <c r="J217" i="4"/>
  <c r="I218" i="4"/>
  <c r="J218" i="4"/>
  <c r="I219" i="4"/>
  <c r="J219" i="4"/>
  <c r="I220" i="4"/>
  <c r="J220" i="4"/>
  <c r="I221" i="4"/>
  <c r="J221" i="4"/>
  <c r="I222" i="4"/>
  <c r="J222" i="4"/>
  <c r="I223" i="4"/>
  <c r="J223" i="4"/>
  <c r="I224" i="4"/>
  <c r="J224" i="4"/>
  <c r="I225" i="4"/>
  <c r="J225" i="4"/>
  <c r="I226" i="4"/>
  <c r="J226" i="4"/>
  <c r="I227" i="4"/>
  <c r="J227" i="4"/>
  <c r="I228" i="4"/>
  <c r="J228" i="4"/>
  <c r="I229" i="4"/>
  <c r="J229" i="4"/>
  <c r="I230" i="4"/>
  <c r="J230" i="4"/>
  <c r="I231" i="4"/>
  <c r="J231" i="4"/>
  <c r="I232" i="4"/>
  <c r="J232" i="4"/>
  <c r="I233" i="4"/>
  <c r="J233" i="4"/>
  <c r="I234" i="4"/>
  <c r="J234" i="4"/>
  <c r="I235" i="4"/>
  <c r="J235" i="4"/>
  <c r="I236" i="4"/>
  <c r="J236" i="4"/>
  <c r="I237" i="4"/>
  <c r="J237" i="4"/>
  <c r="I238" i="4"/>
  <c r="J238" i="4"/>
  <c r="I239" i="4"/>
  <c r="J239" i="4"/>
  <c r="I240" i="4"/>
  <c r="J240" i="4"/>
  <c r="I241" i="4"/>
  <c r="J241" i="4"/>
  <c r="I242" i="4"/>
  <c r="J242" i="4"/>
  <c r="I243" i="4"/>
  <c r="J243" i="4"/>
  <c r="I244" i="4"/>
  <c r="J244" i="4"/>
  <c r="I245" i="4"/>
  <c r="J245" i="4"/>
  <c r="I246" i="4"/>
  <c r="J246" i="4"/>
  <c r="I247" i="4"/>
  <c r="J247" i="4"/>
  <c r="I248" i="4"/>
  <c r="J248" i="4"/>
  <c r="I249" i="4"/>
  <c r="J249" i="4"/>
  <c r="I250" i="4"/>
  <c r="J250" i="4"/>
  <c r="I251" i="4"/>
  <c r="J251" i="4"/>
  <c r="I252" i="4"/>
  <c r="J252" i="4"/>
  <c r="I253" i="4"/>
  <c r="J253" i="4"/>
  <c r="I254" i="4"/>
  <c r="J254" i="4"/>
  <c r="I255" i="4"/>
  <c r="J255" i="4"/>
  <c r="I256" i="4"/>
  <c r="J256" i="4"/>
  <c r="I257" i="4"/>
  <c r="J257" i="4"/>
  <c r="I258" i="4"/>
  <c r="J258" i="4"/>
  <c r="I259" i="4"/>
  <c r="J259" i="4"/>
  <c r="I260" i="4"/>
  <c r="J260" i="4"/>
  <c r="I261" i="4"/>
  <c r="J261" i="4"/>
  <c r="I262" i="4"/>
  <c r="J262" i="4"/>
  <c r="I263" i="4"/>
  <c r="J263" i="4"/>
  <c r="I264" i="4"/>
  <c r="J264" i="4"/>
  <c r="I265" i="4"/>
  <c r="J265" i="4"/>
  <c r="I266" i="4"/>
  <c r="J266" i="4"/>
  <c r="I267" i="4"/>
  <c r="J267" i="4"/>
  <c r="I268" i="4"/>
  <c r="J268" i="4"/>
  <c r="I269" i="4"/>
  <c r="J269" i="4"/>
  <c r="I270" i="4"/>
  <c r="J270" i="4"/>
  <c r="I271" i="4"/>
  <c r="J271" i="4"/>
  <c r="I272" i="4"/>
  <c r="J272" i="4"/>
  <c r="I273" i="4"/>
  <c r="J273" i="4"/>
  <c r="I274" i="4"/>
  <c r="J274" i="4"/>
  <c r="I275" i="4"/>
  <c r="J275" i="4"/>
  <c r="I276" i="4"/>
  <c r="J276" i="4"/>
  <c r="I277" i="4"/>
  <c r="J277" i="4"/>
  <c r="I278" i="4"/>
  <c r="J278" i="4"/>
  <c r="I279" i="4"/>
  <c r="J279" i="4"/>
  <c r="I280" i="4"/>
  <c r="J280" i="4"/>
  <c r="I281" i="4"/>
  <c r="J281" i="4"/>
  <c r="I282" i="4"/>
  <c r="J282" i="4"/>
  <c r="I283" i="4"/>
  <c r="J283" i="4"/>
  <c r="I284" i="4"/>
  <c r="J284" i="4"/>
  <c r="I285" i="4"/>
  <c r="J285" i="4"/>
  <c r="I286" i="4"/>
  <c r="J286" i="4"/>
  <c r="I287" i="4"/>
  <c r="J287" i="4"/>
  <c r="I288" i="4"/>
  <c r="J288" i="4"/>
  <c r="I289" i="4"/>
  <c r="J289" i="4"/>
  <c r="I290" i="4"/>
  <c r="J290" i="4"/>
  <c r="I291" i="4"/>
  <c r="J291" i="4"/>
  <c r="I292" i="4"/>
  <c r="J292" i="4"/>
  <c r="I293" i="4"/>
  <c r="J293" i="4"/>
  <c r="I294" i="4"/>
  <c r="J294" i="4"/>
  <c r="I295" i="4"/>
  <c r="J295" i="4"/>
  <c r="I296" i="4"/>
  <c r="J296" i="4"/>
  <c r="I297" i="4"/>
  <c r="J297" i="4"/>
  <c r="I298" i="4"/>
  <c r="J298" i="4"/>
  <c r="I299" i="4"/>
  <c r="J299" i="4"/>
  <c r="I300" i="4"/>
  <c r="J300" i="4"/>
  <c r="I301" i="4"/>
  <c r="J301" i="4"/>
  <c r="I302" i="4"/>
  <c r="J302" i="4"/>
  <c r="J305" i="4"/>
  <c r="L30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305" i="4"/>
  <c r="H305" i="4"/>
  <c r="E305" i="4"/>
  <c r="E15" i="12"/>
  <c r="E1" i="12"/>
  <c r="F15" i="12"/>
  <c r="G15" i="12"/>
  <c r="H15" i="12"/>
  <c r="I15" i="12"/>
  <c r="J15" i="12"/>
  <c r="K15" i="12"/>
  <c r="N15" i="12"/>
  <c r="O15" i="12"/>
  <c r="S15" i="12"/>
  <c r="T15" i="12"/>
  <c r="F10" i="12"/>
  <c r="S10" i="12"/>
  <c r="F11" i="12"/>
  <c r="S11" i="12"/>
  <c r="F12" i="12"/>
  <c r="S12" i="12"/>
  <c r="F13" i="12"/>
  <c r="S13" i="12"/>
  <c r="F14" i="12"/>
  <c r="S14" i="12"/>
  <c r="E6" i="12"/>
  <c r="F6" i="12"/>
  <c r="G6" i="12"/>
  <c r="H6" i="12"/>
  <c r="I6" i="12"/>
  <c r="J6" i="12"/>
  <c r="K6" i="12"/>
  <c r="N6" i="12"/>
  <c r="O6" i="12"/>
  <c r="E7" i="12"/>
  <c r="F7" i="12"/>
  <c r="G7" i="12"/>
  <c r="H7" i="12"/>
  <c r="I7" i="12"/>
  <c r="J7" i="12"/>
  <c r="K7" i="12"/>
  <c r="N7" i="12"/>
  <c r="O7" i="12"/>
  <c r="E8" i="12"/>
  <c r="F8" i="12"/>
  <c r="G8" i="12"/>
  <c r="H8" i="12"/>
  <c r="I8" i="12"/>
  <c r="J8" i="12"/>
  <c r="K8" i="12"/>
  <c r="N8" i="12"/>
  <c r="O8" i="12"/>
  <c r="E9" i="12"/>
  <c r="F9" i="12"/>
  <c r="G9" i="12"/>
  <c r="H9" i="12"/>
  <c r="I9" i="12"/>
  <c r="J9" i="12"/>
  <c r="K9" i="12"/>
  <c r="N9" i="12"/>
  <c r="O9" i="12"/>
  <c r="E10" i="12"/>
  <c r="G10" i="12"/>
  <c r="H10" i="12"/>
  <c r="I10" i="12"/>
  <c r="J10" i="12"/>
  <c r="K10" i="12"/>
  <c r="N10" i="12"/>
  <c r="O10" i="12"/>
  <c r="E11" i="12"/>
  <c r="G11" i="12"/>
  <c r="H11" i="12"/>
  <c r="I11" i="12"/>
  <c r="J11" i="12"/>
  <c r="K11" i="12"/>
  <c r="N11" i="12"/>
  <c r="O11" i="12"/>
  <c r="E12" i="12"/>
  <c r="G12" i="12"/>
  <c r="H12" i="12"/>
  <c r="I12" i="12"/>
  <c r="J12" i="12"/>
  <c r="K12" i="12"/>
  <c r="N12" i="12"/>
  <c r="O12" i="12"/>
  <c r="E13" i="12"/>
  <c r="G13" i="12"/>
  <c r="H13" i="12"/>
  <c r="I13" i="12"/>
  <c r="J13" i="12"/>
  <c r="K13" i="12"/>
  <c r="N13" i="12"/>
  <c r="O13" i="12"/>
  <c r="E14" i="12"/>
  <c r="G14" i="12"/>
  <c r="H14" i="12"/>
  <c r="I14" i="12"/>
  <c r="J14" i="12"/>
  <c r="K14" i="12"/>
  <c r="N14" i="12"/>
  <c r="O14" i="12"/>
  <c r="F5" i="12"/>
  <c r="F4" i="12"/>
  <c r="E4" i="12"/>
  <c r="G4" i="12"/>
  <c r="H4" i="12"/>
  <c r="I4" i="12"/>
  <c r="J4" i="12"/>
  <c r="K4" i="12"/>
  <c r="N4" i="12"/>
  <c r="O4" i="12"/>
  <c r="S4" i="12"/>
  <c r="T4" i="12"/>
  <c r="E5" i="12"/>
  <c r="G5" i="12"/>
  <c r="H5" i="12"/>
  <c r="I5" i="12"/>
  <c r="J5" i="12"/>
  <c r="K5" i="12"/>
  <c r="N5" i="12"/>
  <c r="O5" i="12"/>
  <c r="S5" i="12"/>
  <c r="T5" i="12"/>
  <c r="S6" i="12"/>
  <c r="T6" i="12"/>
  <c r="S7" i="12"/>
  <c r="T7" i="12"/>
  <c r="S8" i="12"/>
  <c r="T8" i="12"/>
  <c r="S9" i="12"/>
  <c r="T9" i="12"/>
  <c r="T10" i="12"/>
  <c r="T11" i="12"/>
  <c r="T12" i="12"/>
  <c r="T13" i="12"/>
  <c r="T14" i="12"/>
  <c r="I303" i="4"/>
  <c r="J303" i="4"/>
  <c r="K303" i="4"/>
</calcChain>
</file>

<file path=xl/sharedStrings.xml><?xml version="1.0" encoding="utf-8"?>
<sst xmlns="http://schemas.openxmlformats.org/spreadsheetml/2006/main" count="484" uniqueCount="436">
  <si>
    <t>adjust</t>
    <phoneticPr fontId="1" type="noConversion"/>
  </si>
  <si>
    <t>base</t>
    <phoneticPr fontId="1" type="noConversion"/>
  </si>
  <si>
    <t>lunch</t>
    <phoneticPr fontId="1" type="noConversion"/>
  </si>
  <si>
    <t>tax</t>
    <phoneticPr fontId="1" type="noConversion"/>
  </si>
  <si>
    <t>housing</t>
    <phoneticPr fontId="1" type="noConversion"/>
  </si>
  <si>
    <t>hospital</t>
    <phoneticPr fontId="1" type="noConversion"/>
  </si>
  <si>
    <t>lose job</t>
    <phoneticPr fontId="1" type="noConversion"/>
  </si>
  <si>
    <t>old</t>
    <phoneticPr fontId="1" type="noConversion"/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</si>
  <si>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</si>
  <si>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</si>
  <si>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</si>
  <si>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</si>
  <si>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</si>
  <si>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</si>
  <si>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</si>
  <si>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</si>
  <si>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</si>
  <si>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</si>
  <si>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</si>
  <si>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</si>
  <si>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</si>
  <si>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</si>
  <si>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</si>
  <si>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</si>
  <si>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</si>
  <si>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</si>
  <si>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</si>
  <si>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</si>
  <si>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</si>
  <si>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</si>
  <si>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</si>
  <si>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</si>
  <si>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</si>
  <si>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</si>
  <si>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</si>
  <si>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</si>
  <si>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</si>
  <si>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</si>
  <si>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</si>
  <si>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</si>
  <si>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</si>
  <si>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</si>
  <si>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</si>
  <si>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</si>
  <si>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</si>
  <si>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</si>
  <si>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</si>
  <si>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</si>
  <si>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</si>
  <si>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</si>
  <si>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</si>
  <si>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</si>
  <si>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</si>
  <si>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</si>
  <si>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</si>
  <si>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</si>
  <si>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</si>
  <si>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</si>
  <si>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</si>
  <si>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</si>
  <si>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</si>
  <si>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</si>
  <si>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</si>
  <si>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</si>
  <si>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</si>
  <si>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</si>
  <si>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</si>
  <si>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</si>
  <si>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</si>
  <si>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</si>
  <si>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</si>
  <si>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</si>
  <si>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</si>
  <si>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</si>
  <si>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</si>
  <si>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</si>
  <si>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</si>
  <si>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</si>
  <si>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</si>
  <si>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</si>
  <si>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</si>
  <si>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</si>
  <si>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</si>
  <si>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</si>
  <si>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</si>
  <si>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</si>
  <si>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</si>
  <si>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</si>
  <si>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</si>
  <si>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</si>
  <si>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</si>
  <si>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</si>
  <si>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</si>
  <si>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</si>
  <si>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</si>
  <si>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</si>
  <si>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</si>
  <si>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</si>
  <si>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</si>
  <si>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</si>
  <si>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</si>
  <si>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</si>
  <si>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</si>
  <si>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</si>
  <si>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</si>
  <si>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</si>
  <si>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</si>
  <si>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</si>
  <si>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</si>
  <si>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</si>
  <si>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</si>
  <si>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</si>
  <si>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</si>
  <si>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</si>
  <si>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</si>
  <si>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</si>
  <si>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</si>
  <si>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</si>
  <si>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</si>
  <si>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</si>
  <si>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</si>
  <si>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</si>
  <si>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</si>
  <si>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</si>
  <si>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</si>
  <si>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</si>
  <si>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</si>
  <si>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</si>
  <si>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</si>
  <si>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</si>
  <si>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</si>
  <si>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</si>
  <si>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</si>
  <si>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</si>
  <si>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</si>
  <si>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</si>
  <si>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</si>
  <si>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</si>
  <si>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</si>
  <si>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</si>
  <si>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</si>
  <si>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</si>
  <si>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</si>
  <si>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</si>
  <si>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</si>
  <si>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</si>
  <si>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</si>
  <si>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</si>
  <si>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</si>
  <si>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</si>
  <si>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</si>
  <si>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</si>
  <si>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</si>
  <si>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</si>
  <si>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</si>
  <si>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</si>
  <si>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</si>
  <si>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</si>
  <si>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</si>
  <si>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</si>
  <si>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</si>
  <si>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</si>
  <si>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</si>
  <si>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</si>
  <si>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</si>
  <si>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</si>
  <si>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</si>
  <si>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</si>
  <si>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</si>
  <si>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</si>
  <si>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</si>
  <si>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</si>
  <si>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</si>
  <si>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</si>
  <si>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</si>
  <si>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</si>
  <si>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</si>
  <si>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</si>
  <si>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</si>
  <si>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</si>
  <si>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</si>
  <si>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</si>
  <si>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</si>
  <si>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</si>
  <si>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</si>
  <si>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</si>
  <si>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</si>
  <si>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</si>
  <si>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</si>
  <si>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</si>
  <si>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</si>
  <si>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</si>
  <si>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</si>
  <si>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</si>
  <si>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</si>
  <si>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</si>
  <si>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</si>
  <si>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</si>
  <si>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</si>
  <si>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</si>
  <si>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</si>
  <si>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</si>
  <si>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</si>
  <si>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</si>
  <si>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</si>
  <si>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</si>
  <si>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</si>
  <si>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</si>
  <si>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</si>
  <si>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</si>
  <si>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</si>
  <si>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</si>
  <si>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</si>
  <si>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</si>
  <si>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</si>
  <si>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</si>
  <si>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</si>
  <si>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</si>
  <si>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</si>
  <si>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</si>
  <si>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</si>
  <si>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</si>
  <si>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</si>
  <si>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</si>
  <si>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</si>
  <si>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</si>
  <si>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</si>
  <si>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</si>
  <si>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</si>
  <si>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</si>
  <si>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</si>
  <si>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</si>
  <si>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</si>
  <si>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</si>
  <si>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</si>
  <si>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</si>
  <si>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</si>
  <si>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</si>
  <si>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</si>
  <si>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</si>
  <si>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</si>
  <si>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</si>
  <si>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</si>
  <si>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</si>
  <si>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</si>
  <si>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</si>
  <si>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</si>
  <si>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</si>
  <si>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</si>
  <si>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</si>
  <si>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</si>
  <si>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</si>
  <si>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</si>
  <si>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</si>
  <si>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</si>
  <si>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</si>
  <si>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</si>
  <si>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</si>
  <si>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</si>
  <si>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</si>
  <si>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</si>
  <si>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</si>
  <si>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</si>
  <si>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</si>
  <si>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</si>
  <si>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</si>
  <si>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</si>
  <si>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</si>
  <si>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</si>
  <si>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</si>
  <si>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</si>
  <si>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</si>
  <si>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</si>
  <si>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</si>
  <si>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</si>
  <si>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</si>
  <si>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</si>
  <si>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</si>
  <si>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</si>
  <si>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</si>
  <si>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m274</t>
  </si>
  <si>
    <t>m275</t>
  </si>
  <si>
    <t>m276</t>
  </si>
  <si>
    <t>m277</t>
  </si>
  <si>
    <t>m278</t>
  </si>
  <si>
    <t>m279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</si>
  <si>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</si>
  <si>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</si>
  <si>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</si>
  <si>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</si>
  <si>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</si>
  <si>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</si>
  <si>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</si>
  <si>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</si>
  <si>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</si>
  <si>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m289</t>
  </si>
  <si>
    <t>m290</t>
  </si>
  <si>
    <t>m291</t>
  </si>
  <si>
    <t>m292</t>
  </si>
  <si>
    <t>m293</t>
  </si>
  <si>
    <t>m294</t>
  </si>
  <si>
    <t>m295</t>
  </si>
  <si>
    <t>m296</t>
  </si>
  <si>
    <t>m297</t>
  </si>
  <si>
    <t>m298</t>
  </si>
  <si>
    <t>m299</t>
  </si>
  <si>
    <t>m300</t>
  </si>
  <si>
    <t>3月</t>
    <phoneticPr fontId="1" type="noConversion"/>
  </si>
  <si>
    <t>2月</t>
    <phoneticPr fontId="1" type="noConversion"/>
  </si>
  <si>
    <t>4月</t>
  </si>
  <si>
    <t>5月</t>
  </si>
  <si>
    <t>6月</t>
  </si>
  <si>
    <t>dinner</t>
    <phoneticPr fontId="1" type="noConversion"/>
  </si>
  <si>
    <t>cell</t>
    <phoneticPr fontId="1" type="noConversion"/>
  </si>
  <si>
    <t>rate</t>
    <phoneticPr fontId="1" type="noConversion"/>
  </si>
  <si>
    <t>final</t>
    <phoneticPr fontId="1" type="noConversion"/>
  </si>
  <si>
    <t>贷款年限</t>
    <phoneticPr fontId="1" type="noConversion"/>
  </si>
  <si>
    <t>月还本金</t>
    <phoneticPr fontId="1" type="noConversion"/>
  </si>
  <si>
    <t>月供</t>
    <phoneticPr fontId="1" type="noConversion"/>
  </si>
  <si>
    <t>月利息</t>
    <phoneticPr fontId="1" type="noConversion"/>
  </si>
  <si>
    <t>剩余本金</t>
    <phoneticPr fontId="1" type="noConversion"/>
  </si>
  <si>
    <t>利率</t>
    <phoneticPr fontId="1" type="noConversion"/>
  </si>
  <si>
    <t>还款月份</t>
    <phoneticPr fontId="1" type="noConversion"/>
  </si>
  <si>
    <t>m1(首月)</t>
    <phoneticPr fontId="1" type="noConversion"/>
  </si>
  <si>
    <t>salary netpay</t>
    <phoneticPr fontId="1" type="noConversion"/>
  </si>
  <si>
    <t>贷款额度</t>
    <phoneticPr fontId="1" type="noConversion"/>
  </si>
  <si>
    <t>房租</t>
    <phoneticPr fontId="1" type="noConversion"/>
  </si>
  <si>
    <t>2017-05</t>
    <phoneticPr fontId="1" type="noConversion"/>
  </si>
  <si>
    <t>2017-06</t>
  </si>
  <si>
    <t>2017-07</t>
  </si>
  <si>
    <t>2017-08</t>
  </si>
  <si>
    <t>2017-09</t>
  </si>
  <si>
    <t>2017-10</t>
  </si>
  <si>
    <t>2017-11</t>
  </si>
  <si>
    <t>2017-12</t>
  </si>
  <si>
    <t>2018-01</t>
    <phoneticPr fontId="1" type="noConversion"/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</si>
  <si>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</si>
  <si>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</si>
  <si>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</si>
  <si>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</si>
  <si>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</si>
  <si>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</si>
  <si>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</si>
  <si>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</si>
  <si>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</si>
  <si>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</si>
  <si>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</si>
  <si>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  <phoneticPr fontId="1" type="noConversion"/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</si>
  <si>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</si>
  <si>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</si>
  <si>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</si>
  <si>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</si>
  <si>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</si>
  <si>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</si>
  <si>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</si>
  <si>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</si>
  <si>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</si>
  <si>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</si>
  <si>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</si>
  <si>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7月</t>
    <phoneticPr fontId="1" type="noConversion"/>
  </si>
  <si>
    <t>for tax</t>
    <phoneticPr fontId="1" type="noConversion"/>
  </si>
  <si>
    <t>train</t>
    <phoneticPr fontId="1" type="noConversion"/>
  </si>
  <si>
    <t>8月</t>
  </si>
  <si>
    <t>9月</t>
  </si>
  <si>
    <t>10月</t>
  </si>
  <si>
    <t>11月</t>
  </si>
  <si>
    <t>12月</t>
  </si>
  <si>
    <t>2020-2</t>
  </si>
  <si>
    <t>2020-3</t>
  </si>
  <si>
    <t>2020-4</t>
  </si>
  <si>
    <t>2020-5</t>
  </si>
  <si>
    <t>2020-6</t>
  </si>
  <si>
    <t>2020-7</t>
  </si>
  <si>
    <t>2020-8</t>
  </si>
  <si>
    <t>2020-9</t>
  </si>
  <si>
    <t>2020-10</t>
  </si>
  <si>
    <t>2020-11</t>
  </si>
  <si>
    <t>2020-12</t>
  </si>
  <si>
    <t>2020-1</t>
    <phoneticPr fontId="1" type="noConversion"/>
  </si>
  <si>
    <t>2021-1</t>
    <phoneticPr fontId="1" type="noConversion"/>
  </si>
  <si>
    <t>2021-2</t>
  </si>
  <si>
    <t>2021-3</t>
  </si>
  <si>
    <t>2021-4</t>
  </si>
  <si>
    <t>2021-5</t>
  </si>
  <si>
    <t>2021-6</t>
  </si>
  <si>
    <t>2021-7</t>
  </si>
  <si>
    <t>2021-8</t>
  </si>
  <si>
    <t>2021-9</t>
  </si>
  <si>
    <t>2021-10</t>
  </si>
  <si>
    <t>2021-11</t>
  </si>
  <si>
    <t>2021-12</t>
  </si>
  <si>
    <t>2022-1</t>
    <phoneticPr fontId="1" type="noConversion"/>
  </si>
  <si>
    <t>2023-1</t>
    <phoneticPr fontId="1" type="noConversion"/>
  </si>
  <si>
    <t>2024-1</t>
    <phoneticPr fontId="1" type="noConversion"/>
  </si>
  <si>
    <t>2025-1</t>
    <phoneticPr fontId="1" type="noConversion"/>
  </si>
  <si>
    <t>2026-1</t>
    <phoneticPr fontId="1" type="noConversion"/>
  </si>
  <si>
    <t>2027-1</t>
    <phoneticPr fontId="1" type="noConversion"/>
  </si>
  <si>
    <t>2028-1</t>
    <phoneticPr fontId="1" type="noConversion"/>
  </si>
  <si>
    <t>2022-2</t>
  </si>
  <si>
    <t>2022-3</t>
  </si>
  <si>
    <t>2022-4</t>
  </si>
  <si>
    <t>2022-5</t>
  </si>
  <si>
    <t>2022-6</t>
  </si>
  <si>
    <t>2022-7</t>
  </si>
  <si>
    <t>2022-8</t>
  </si>
  <si>
    <t>2022-9</t>
  </si>
  <si>
    <t>2022-10</t>
  </si>
  <si>
    <t>2022-11</t>
  </si>
  <si>
    <t>2022-12</t>
  </si>
  <si>
    <t>1月</t>
    <phoneticPr fontId="1" type="noConversion"/>
  </si>
  <si>
    <t>支付宝</t>
    <phoneticPr fontId="1" type="noConversion"/>
  </si>
  <si>
    <t>微信</t>
    <phoneticPr fontId="1" type="noConversion"/>
  </si>
  <si>
    <t>招行</t>
    <phoneticPr fontId="1" type="noConversion"/>
  </si>
  <si>
    <t>---</t>
    <phoneticPr fontId="1" type="noConversion"/>
  </si>
  <si>
    <t>---</t>
    <phoneticPr fontId="1" type="noConversion"/>
  </si>
  <si>
    <t>区域</t>
  </si>
  <si>
    <t>厨房</t>
  </si>
  <si>
    <t>餐厅窗户</t>
  </si>
  <si>
    <t>次卫</t>
  </si>
  <si>
    <t>主卫</t>
  </si>
  <si>
    <t>主卧1</t>
  </si>
  <si>
    <t>主卧2</t>
  </si>
  <si>
    <t>主卧3</t>
  </si>
  <si>
    <t>次卧室飘窗</t>
  </si>
  <si>
    <t>书房飘窗</t>
  </si>
  <si>
    <t>安装费用</t>
  </si>
  <si>
    <t>材料费用</t>
  </si>
  <si>
    <t>长</t>
  </si>
  <si>
    <t>宽</t>
  </si>
  <si>
    <t>磨边</t>
  </si>
  <si>
    <t>平米单价</t>
  </si>
  <si>
    <t>飘窗安装</t>
  </si>
  <si>
    <t>窄窗安装</t>
  </si>
  <si>
    <t>运费</t>
  </si>
  <si>
    <t>总面积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</si>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</sst>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_ "/>
    <numFmt numFmtId="165" formatCode="0.00_ "/>
    <numFmt numFmtId="166" formatCode="#,##0.00_ "/>
    <numFmt numFmtId="167" formatCode="0.00_);[Red]\(0.00\)"/>
    <numFmt numFmtId="168" formatCode="m/d;@"/>
  </numFmts>
  <fonts count="12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FF0000"/>
      <name val="Calibri"/>
      <family val="2"/>
      <charset val="134"/>
      <scheme val="minor"/>
    </font>
    <font>
      <sz val="12"/>
      <color rgb="FF333333"/>
      <name val="Arial"/>
    </font>
    <font>
      <b/>
      <sz val="15.6"/>
      <color rgb="FF333333"/>
      <name val="宋体"/>
      <family val="2"/>
      <charset val="134"/>
    </font>
    <font>
      <sz val="15.6"/>
      <color rgb="FF333333"/>
      <name val="宋体"/>
      <family val="2"/>
      <charset val="134"/>
    </font>
    <font>
      <sz val="12"/>
      <color theme="0" tint="-0.249977111117893"/>
      <name val="Calibri"/>
      <charset val="134"/>
      <scheme val="minor"/>
    </font>
    <font>
      <sz val="12"/>
      <color theme="0" tint="-0.1499984740745262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9.8000000000000007"/>
      <color rgb="FF808080"/>
      <name val="Monaco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0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1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9" fontId="0" fillId="3" borderId="1" xfId="0" applyNumberFormat="1" applyFill="1" applyBorder="1"/>
    <xf numFmtId="166" fontId="0" fillId="3" borderId="1" xfId="0" applyNumberFormat="1" applyFill="1" applyBorder="1"/>
    <xf numFmtId="165" fontId="0" fillId="2" borderId="1" xfId="0" applyNumberFormat="1" applyFill="1" applyBorder="1"/>
    <xf numFmtId="165" fontId="0" fillId="3" borderId="1" xfId="0" applyNumberFormat="1" applyFill="1" applyBorder="1"/>
    <xf numFmtId="165" fontId="0" fillId="0" borderId="0" xfId="0" applyNumberFormat="1"/>
    <xf numFmtId="164" fontId="0" fillId="3" borderId="1" xfId="0" applyNumberFormat="1" applyFill="1" applyBorder="1"/>
    <xf numFmtId="167" fontId="0" fillId="3" borderId="1" xfId="0" applyNumberFormat="1" applyFill="1" applyBorder="1"/>
    <xf numFmtId="0" fontId="0" fillId="2" borderId="1" xfId="0" applyFill="1" applyBorder="1" applyAlignment="1">
      <alignment wrapText="1"/>
    </xf>
    <xf numFmtId="0" fontId="4" fillId="0" borderId="0" xfId="0" applyFont="1"/>
    <xf numFmtId="168" fontId="0" fillId="0" borderId="0" xfId="0" applyNumberFormat="1"/>
    <xf numFmtId="0" fontId="6" fillId="0" borderId="0" xfId="0" applyFont="1"/>
    <xf numFmtId="0" fontId="7" fillId="0" borderId="0" xfId="0" applyFont="1"/>
    <xf numFmtId="9" fontId="5" fillId="0" borderId="0" xfId="0" applyNumberFormat="1" applyFont="1"/>
    <xf numFmtId="0" fontId="5" fillId="0" borderId="0" xfId="0" applyFont="1"/>
    <xf numFmtId="0" fontId="0" fillId="4" borderId="1" xfId="0" applyFill="1" applyBorder="1"/>
    <xf numFmtId="0" fontId="0" fillId="5" borderId="1" xfId="0" applyFill="1" applyBorder="1"/>
    <xf numFmtId="165" fontId="0" fillId="5" borderId="1" xfId="0" applyNumberFormat="1" applyFill="1" applyBorder="1"/>
    <xf numFmtId="0" fontId="0" fillId="3" borderId="1" xfId="0" applyNumberFormat="1" applyFill="1" applyBorder="1"/>
    <xf numFmtId="0" fontId="8" fillId="0" borderId="0" xfId="0" applyFont="1"/>
    <xf numFmtId="168" fontId="8" fillId="0" borderId="0" xfId="0" applyNumberFormat="1" applyFont="1"/>
    <xf numFmtId="165" fontId="8" fillId="0" borderId="0" xfId="0" applyNumberFormat="1" applyFont="1"/>
    <xf numFmtId="0" fontId="0" fillId="3" borderId="0" xfId="0" applyFill="1"/>
    <xf numFmtId="0" fontId="0" fillId="0" borderId="0" xfId="0" quotePrefix="1"/>
    <xf numFmtId="0" fontId="9" fillId="0" borderId="0" xfId="0" applyFont="1"/>
    <xf numFmtId="168" fontId="9" fillId="0" borderId="0" xfId="0" applyNumberFormat="1" applyFont="1"/>
    <xf numFmtId="165" fontId="9" fillId="0" borderId="0" xfId="0" applyNumberFormat="1" applyFont="1"/>
    <xf numFmtId="0" fontId="0" fillId="0" borderId="1" xfId="0" applyBorder="1"/>
    <xf numFmtId="0" fontId="10" fillId="0" borderId="1" xfId="0" applyFont="1" applyBorder="1"/>
    <xf numFmtId="0" fontId="0" fillId="6" borderId="1" xfId="0" applyFill="1" applyBorder="1"/>
    <xf numFmtId="0" fontId="11" fillId="0" borderId="1" xfId="0" applyFont="1" applyBorder="1"/>
  </cellXfs>
  <cellStyles count="10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9"/>
  <sheetViews>
    <sheetView zoomScale="145" zoomScaleNormal="145" zoomScalePageLayoutView="145" workbookViewId="0">
      <selection activeCell="D5" sqref="D5"/>
    </sheetView>
  </sheetViews>
  <sheetFormatPr baseColWidth="10" defaultRowHeight="16" x14ac:dyDescent="0.2"/>
  <cols>
    <col min="1" max="1" width="9.5" bestFit="1" customWidth="1"/>
    <col min="2" max="2" width="11.83203125" customWidth="1"/>
    <col min="3" max="3" width="9.5" bestFit="1" customWidth="1"/>
    <col min="4" max="4" width="9.5" customWidth="1"/>
    <col min="5" max="5" width="14.5" style="8" bestFit="1" customWidth="1"/>
    <col min="6" max="6" width="16" style="8" customWidth="1"/>
    <col min="7" max="7" width="15.5" style="8" customWidth="1"/>
    <col min="8" max="8" width="12.5" bestFit="1" customWidth="1"/>
    <col min="9" max="9" width="21.1640625" customWidth="1"/>
    <col min="10" max="10" width="14.33203125" customWidth="1"/>
    <col min="11" max="11" width="17.33203125" customWidth="1"/>
    <col min="12" max="12" width="12.5" bestFit="1" customWidth="1"/>
    <col min="13" max="13" width="11.5" customWidth="1"/>
  </cols>
  <sheetData>
    <row r="1" spans="1:17" x14ac:dyDescent="0.2">
      <c r="C1" t="s">
        <v>322</v>
      </c>
      <c r="E1" s="8" t="s">
        <v>320</v>
      </c>
      <c r="F1" s="8" t="s">
        <v>319</v>
      </c>
      <c r="G1" s="8" t="s">
        <v>318</v>
      </c>
    </row>
    <row r="2" spans="1:17" x14ac:dyDescent="0.2">
      <c r="E2" s="8">
        <v>100000</v>
      </c>
      <c r="I2" s="8" t="s">
        <v>320</v>
      </c>
      <c r="J2" s="8" t="s">
        <v>319</v>
      </c>
      <c r="K2" s="8" t="s">
        <v>318</v>
      </c>
    </row>
    <row r="3" spans="1:17" x14ac:dyDescent="0.2">
      <c r="C3" s="22" t="s">
        <v>323</v>
      </c>
      <c r="D3" s="23" t="s">
        <v>327</v>
      </c>
      <c r="E3" s="24">
        <f>B7-B$6</f>
        <v>97222.222222222219</v>
      </c>
      <c r="F3" s="24">
        <f t="shared" ref="F3:F67" si="0">E2*B$5/12</f>
        <v>458.33333333333331</v>
      </c>
      <c r="G3" s="24">
        <f t="shared" ref="G3:G66" si="1">F3+B$6</f>
        <v>3236.1111111111113</v>
      </c>
      <c r="H3" s="1"/>
      <c r="I3" s="8">
        <f>B7</f>
        <v>100000</v>
      </c>
      <c r="J3" s="8">
        <f>I3*$B$5/12</f>
        <v>458.33333333333331</v>
      </c>
      <c r="K3" s="8">
        <f>B7*B5/12*POWER(1+B5/12,B4*12)/(-1+POWER(1+B5/12,B4*12))</f>
        <v>3019.5901804310233</v>
      </c>
      <c r="M3" s="8">
        <f>F305</f>
        <v>-122604.16666666669</v>
      </c>
    </row>
    <row r="4" spans="1:17" x14ac:dyDescent="0.2">
      <c r="A4" t="s">
        <v>316</v>
      </c>
      <c r="B4">
        <v>3</v>
      </c>
      <c r="C4" s="22" t="s">
        <v>8</v>
      </c>
      <c r="D4" s="23" t="s">
        <v>328</v>
      </c>
      <c r="E4" s="24">
        <f>E3-B$6</f>
        <v>94444.444444444438</v>
      </c>
      <c r="F4" s="24">
        <f t="shared" si="0"/>
        <v>445.60185185185179</v>
      </c>
      <c r="G4" s="24">
        <f t="shared" si="1"/>
        <v>3223.3796296296296</v>
      </c>
      <c r="I4" s="8">
        <f>I3-K3+J3</f>
        <v>97438.743152902302</v>
      </c>
      <c r="J4" s="8">
        <f>I4*$B$5/12</f>
        <v>446.59423945080221</v>
      </c>
      <c r="K4" s="8">
        <f>K3</f>
        <v>3019.5901804310233</v>
      </c>
    </row>
    <row r="5" spans="1:17" x14ac:dyDescent="0.2">
      <c r="A5" t="s">
        <v>321</v>
      </c>
      <c r="B5" s="1">
        <v>5.5E-2</v>
      </c>
      <c r="C5" s="22" t="s">
        <v>9</v>
      </c>
      <c r="D5" s="23" t="s">
        <v>329</v>
      </c>
      <c r="E5" s="24">
        <f>E4-B$6</f>
        <v>91666.666666666657</v>
      </c>
      <c r="F5" s="24">
        <f t="shared" si="0"/>
        <v>432.87037037037038</v>
      </c>
      <c r="G5" s="24">
        <f t="shared" si="1"/>
        <v>3210.6481481481483</v>
      </c>
      <c r="I5" s="8">
        <f t="shared" ref="I5:I29" si="2">I4-K4+J4</f>
        <v>94865.747211922077</v>
      </c>
      <c r="J5" s="8">
        <f t="shared" ref="J5:J68" si="3">I5*$B$5/12</f>
        <v>434.80134138797621</v>
      </c>
      <c r="K5" s="8">
        <f t="shared" ref="K5:K29" si="4">K4</f>
        <v>3019.5901804310233</v>
      </c>
      <c r="M5">
        <v>25</v>
      </c>
      <c r="N5">
        <v>888914.4433333379</v>
      </c>
    </row>
    <row r="6" spans="1:17" x14ac:dyDescent="0.2">
      <c r="A6" t="s">
        <v>317</v>
      </c>
      <c r="B6" s="8">
        <f>B7/(B4*12)</f>
        <v>2777.7777777777778</v>
      </c>
      <c r="C6" s="22" t="s">
        <v>10</v>
      </c>
      <c r="D6" s="23" t="s">
        <v>330</v>
      </c>
      <c r="E6" s="24">
        <f>E5-B$6</f>
        <v>88888.888888888876</v>
      </c>
      <c r="F6" s="24">
        <f t="shared" si="0"/>
        <v>420.13888888888886</v>
      </c>
      <c r="G6" s="24">
        <f t="shared" si="1"/>
        <v>3197.9166666666665</v>
      </c>
      <c r="I6" s="8">
        <f t="shared" si="2"/>
        <v>92280.958372879031</v>
      </c>
      <c r="J6" s="8">
        <f t="shared" si="3"/>
        <v>422.95439254236226</v>
      </c>
      <c r="K6" s="8">
        <f t="shared" si="4"/>
        <v>3019.5901804310233</v>
      </c>
      <c r="M6">
        <v>20</v>
      </c>
      <c r="N6">
        <v>711289.4433333301</v>
      </c>
    </row>
    <row r="7" spans="1:17" x14ac:dyDescent="0.2">
      <c r="A7" t="s">
        <v>325</v>
      </c>
      <c r="B7" s="8">
        <v>100000</v>
      </c>
      <c r="C7" s="22" t="s">
        <v>11</v>
      </c>
      <c r="D7" s="23" t="s">
        <v>331</v>
      </c>
      <c r="E7" s="24">
        <f>E6-B$6</f>
        <v>86111.111111111095</v>
      </c>
      <c r="F7" s="24">
        <f t="shared" si="0"/>
        <v>407.40740740740733</v>
      </c>
      <c r="G7" s="24">
        <f t="shared" si="1"/>
        <v>3185.1851851851852</v>
      </c>
      <c r="I7" s="8">
        <f t="shared" si="2"/>
        <v>89684.322584990368</v>
      </c>
      <c r="J7" s="8">
        <f t="shared" si="3"/>
        <v>411.05314518120582</v>
      </c>
      <c r="K7" s="8">
        <f t="shared" si="4"/>
        <v>3019.5901804310233</v>
      </c>
      <c r="M7">
        <v>15</v>
      </c>
      <c r="N7">
        <v>533664.44333333627</v>
      </c>
    </row>
    <row r="8" spans="1:17" x14ac:dyDescent="0.2">
      <c r="C8" s="22" t="s">
        <v>12</v>
      </c>
      <c r="D8" s="23" t="s">
        <v>332</v>
      </c>
      <c r="E8" s="24">
        <f>E7-B$6</f>
        <v>83333.333333333314</v>
      </c>
      <c r="F8" s="24">
        <f t="shared" si="0"/>
        <v>394.67592592592587</v>
      </c>
      <c r="G8" s="24">
        <f t="shared" si="1"/>
        <v>3172.4537037037035</v>
      </c>
      <c r="I8" s="8">
        <f t="shared" si="2"/>
        <v>87075.785549740554</v>
      </c>
      <c r="J8" s="8">
        <f t="shared" si="3"/>
        <v>399.09735043631093</v>
      </c>
      <c r="K8" s="8">
        <f t="shared" si="4"/>
        <v>3019.5901804310233</v>
      </c>
    </row>
    <row r="9" spans="1:17" x14ac:dyDescent="0.2">
      <c r="C9" s="27" t="s">
        <v>13</v>
      </c>
      <c r="D9" s="28" t="s">
        <v>333</v>
      </c>
      <c r="E9" s="29">
        <f>E8-B$6-H9</f>
        <v>80555.555555555533</v>
      </c>
      <c r="F9" s="29">
        <f t="shared" si="0"/>
        <v>381.94444444444434</v>
      </c>
      <c r="G9" s="29">
        <f t="shared" si="1"/>
        <v>3159.7222222222222</v>
      </c>
      <c r="I9" s="8">
        <f>I8-K8+J8-H9</f>
        <v>84455.292719745834</v>
      </c>
      <c r="J9" s="8">
        <f t="shared" si="3"/>
        <v>387.08675829883509</v>
      </c>
      <c r="K9" s="8">
        <f t="shared" si="4"/>
        <v>3019.5901804310233</v>
      </c>
      <c r="Q9" s="8"/>
    </row>
    <row r="10" spans="1:17" x14ac:dyDescent="0.2">
      <c r="C10" s="22" t="s">
        <v>14</v>
      </c>
      <c r="D10" s="23" t="s">
        <v>334</v>
      </c>
      <c r="E10" s="24">
        <f t="shared" ref="E10:E73" si="5">E9-B$6-H10</f>
        <v>77777.777777777752</v>
      </c>
      <c r="F10" s="24">
        <f t="shared" si="0"/>
        <v>369.21296296296288</v>
      </c>
      <c r="G10" s="24">
        <f t="shared" si="1"/>
        <v>3146.9907407407409</v>
      </c>
      <c r="I10" s="8">
        <f t="shared" si="2"/>
        <v>81822.789297613635</v>
      </c>
      <c r="J10" s="8">
        <f t="shared" si="3"/>
        <v>375.02111761406246</v>
      </c>
      <c r="K10" s="8">
        <f t="shared" si="4"/>
        <v>3019.5901804310233</v>
      </c>
    </row>
    <row r="11" spans="1:17" x14ac:dyDescent="0.2">
      <c r="C11" t="s">
        <v>15</v>
      </c>
      <c r="D11" s="13" t="s">
        <v>335</v>
      </c>
      <c r="E11" s="8">
        <f t="shared" si="5"/>
        <v>74999.999999999971</v>
      </c>
      <c r="F11" s="8">
        <f t="shared" si="0"/>
        <v>356.48148148148135</v>
      </c>
      <c r="G11" s="8">
        <f t="shared" si="1"/>
        <v>3134.2592592592591</v>
      </c>
      <c r="I11" s="8">
        <f t="shared" si="2"/>
        <v>79178.220234796667</v>
      </c>
      <c r="J11" s="8">
        <f t="shared" si="3"/>
        <v>362.90017607615141</v>
      </c>
      <c r="K11" s="8">
        <f t="shared" si="4"/>
        <v>3019.5901804310233</v>
      </c>
    </row>
    <row r="12" spans="1:17" x14ac:dyDescent="0.2">
      <c r="C12" t="s">
        <v>16</v>
      </c>
      <c r="D12" s="13" t="s">
        <v>336</v>
      </c>
      <c r="E12" s="8">
        <f t="shared" si="5"/>
        <v>72222.22222222219</v>
      </c>
      <c r="F12" s="8">
        <f t="shared" si="0"/>
        <v>343.74999999999983</v>
      </c>
      <c r="G12" s="8">
        <f t="shared" si="1"/>
        <v>3121.5277777777778</v>
      </c>
      <c r="I12" s="8">
        <f t="shared" si="2"/>
        <v>76521.530230441786</v>
      </c>
      <c r="J12" s="8">
        <f t="shared" si="3"/>
        <v>350.72368022285815</v>
      </c>
      <c r="K12" s="8">
        <f t="shared" si="4"/>
        <v>3019.5901804310233</v>
      </c>
    </row>
    <row r="13" spans="1:17" x14ac:dyDescent="0.2">
      <c r="C13" t="s">
        <v>17</v>
      </c>
      <c r="D13" s="13" t="s">
        <v>337</v>
      </c>
      <c r="E13" s="8">
        <f t="shared" si="5"/>
        <v>69444.444444444409</v>
      </c>
      <c r="F13" s="8">
        <f t="shared" si="0"/>
        <v>331.01851851851836</v>
      </c>
      <c r="G13" s="8">
        <f t="shared" si="1"/>
        <v>3108.7962962962961</v>
      </c>
      <c r="I13" s="8">
        <f t="shared" si="2"/>
        <v>73852.663730233617</v>
      </c>
      <c r="J13" s="8">
        <f t="shared" si="3"/>
        <v>338.49137543023738</v>
      </c>
      <c r="K13" s="8">
        <f t="shared" si="4"/>
        <v>3019.5901804310233</v>
      </c>
    </row>
    <row r="14" spans="1:17" x14ac:dyDescent="0.2">
      <c r="C14" t="s">
        <v>18</v>
      </c>
      <c r="D14" s="13" t="s">
        <v>338</v>
      </c>
      <c r="E14" s="8">
        <f t="shared" si="5"/>
        <v>66666.666666666628</v>
      </c>
      <c r="F14" s="8">
        <f t="shared" si="0"/>
        <v>318.2870370370369</v>
      </c>
      <c r="G14" s="8">
        <f t="shared" si="1"/>
        <v>3096.0648148148148</v>
      </c>
      <c r="I14" s="8">
        <f t="shared" si="2"/>
        <v>71171.564925232829</v>
      </c>
      <c r="J14" s="8">
        <f t="shared" si="3"/>
        <v>326.20300590731716</v>
      </c>
      <c r="K14" s="8">
        <f t="shared" si="4"/>
        <v>3019.5901804310233</v>
      </c>
    </row>
    <row r="15" spans="1:17" x14ac:dyDescent="0.2">
      <c r="C15" t="s">
        <v>19</v>
      </c>
      <c r="D15" s="13" t="s">
        <v>339</v>
      </c>
      <c r="E15" s="8">
        <f t="shared" si="5"/>
        <v>63888.888888888847</v>
      </c>
      <c r="F15" s="8">
        <f t="shared" si="0"/>
        <v>305.55555555555537</v>
      </c>
      <c r="G15" s="8">
        <f t="shared" si="1"/>
        <v>3083.333333333333</v>
      </c>
      <c r="I15" s="8">
        <f t="shared" si="2"/>
        <v>68478.177750709117</v>
      </c>
      <c r="J15" s="8">
        <f t="shared" si="3"/>
        <v>313.85831469075009</v>
      </c>
      <c r="K15" s="8">
        <f t="shared" si="4"/>
        <v>3019.5901804310233</v>
      </c>
    </row>
    <row r="16" spans="1:17" x14ac:dyDescent="0.2">
      <c r="C16" t="s">
        <v>20</v>
      </c>
      <c r="D16" s="13" t="s">
        <v>340</v>
      </c>
      <c r="E16" s="8">
        <f t="shared" si="5"/>
        <v>61111.111111111066</v>
      </c>
      <c r="F16" s="8">
        <f t="shared" si="0"/>
        <v>292.82407407407385</v>
      </c>
      <c r="G16" s="8">
        <f t="shared" si="1"/>
        <v>3070.6018518518517</v>
      </c>
      <c r="I16" s="8">
        <f t="shared" si="2"/>
        <v>65772.445884968838</v>
      </c>
      <c r="J16" s="8">
        <f t="shared" si="3"/>
        <v>301.45704363944054</v>
      </c>
      <c r="K16" s="8">
        <f t="shared" si="4"/>
        <v>3019.5901804310233</v>
      </c>
    </row>
    <row r="17" spans="3:11" x14ac:dyDescent="0.2">
      <c r="C17" t="s">
        <v>21</v>
      </c>
      <c r="D17" s="13" t="s">
        <v>341</v>
      </c>
      <c r="E17" s="8">
        <f t="shared" si="5"/>
        <v>58333.333333333285</v>
      </c>
      <c r="F17" s="8">
        <f t="shared" si="0"/>
        <v>280.09259259259238</v>
      </c>
      <c r="G17" s="8">
        <f t="shared" si="1"/>
        <v>3057.8703703703704</v>
      </c>
      <c r="I17" s="8">
        <f t="shared" si="2"/>
        <v>63054.312748177254</v>
      </c>
      <c r="J17" s="8">
        <f t="shared" si="3"/>
        <v>288.99893342914578</v>
      </c>
      <c r="K17" s="8">
        <f t="shared" si="4"/>
        <v>3019.5901804310233</v>
      </c>
    </row>
    <row r="18" spans="3:11" x14ac:dyDescent="0.2">
      <c r="C18" t="s">
        <v>22</v>
      </c>
      <c r="D18" s="13" t="s">
        <v>342</v>
      </c>
      <c r="E18" s="8">
        <f t="shared" si="5"/>
        <v>55555.555555555504</v>
      </c>
      <c r="F18" s="8">
        <f t="shared" si="0"/>
        <v>267.36111111111092</v>
      </c>
      <c r="G18" s="8">
        <f t="shared" si="1"/>
        <v>3045.1388888888887</v>
      </c>
      <c r="I18" s="8">
        <f t="shared" si="2"/>
        <v>60323.721501175372</v>
      </c>
      <c r="J18" s="8">
        <f t="shared" si="3"/>
        <v>276.48372354705378</v>
      </c>
      <c r="K18" s="8">
        <f t="shared" si="4"/>
        <v>3019.5901804310233</v>
      </c>
    </row>
    <row r="19" spans="3:11" x14ac:dyDescent="0.2">
      <c r="C19" t="s">
        <v>23</v>
      </c>
      <c r="D19" s="13" t="s">
        <v>343</v>
      </c>
      <c r="E19" s="8">
        <f t="shared" si="5"/>
        <v>52777.777777777723</v>
      </c>
      <c r="F19" s="8">
        <f t="shared" si="0"/>
        <v>254.62962962962942</v>
      </c>
      <c r="G19" s="8">
        <f t="shared" si="1"/>
        <v>3032.4074074074074</v>
      </c>
      <c r="I19" s="8">
        <f t="shared" si="2"/>
        <v>57580.6150442914</v>
      </c>
      <c r="J19" s="8">
        <f t="shared" si="3"/>
        <v>263.91115228633561</v>
      </c>
      <c r="K19" s="8">
        <f t="shared" si="4"/>
        <v>3019.5901804310233</v>
      </c>
    </row>
    <row r="20" spans="3:11" x14ac:dyDescent="0.2">
      <c r="C20" t="s">
        <v>24</v>
      </c>
      <c r="D20" s="13" t="s">
        <v>344</v>
      </c>
      <c r="E20" s="8">
        <f t="shared" si="5"/>
        <v>49999.999999999942</v>
      </c>
      <c r="F20" s="8">
        <f t="shared" si="0"/>
        <v>241.8981481481479</v>
      </c>
      <c r="G20" s="8">
        <f t="shared" si="1"/>
        <v>3019.6759259259256</v>
      </c>
      <c r="I20" s="8">
        <f t="shared" si="2"/>
        <v>54824.936016146719</v>
      </c>
      <c r="J20" s="8">
        <f t="shared" si="3"/>
        <v>251.28095674067245</v>
      </c>
      <c r="K20" s="8">
        <f t="shared" si="4"/>
        <v>3019.5901804310233</v>
      </c>
    </row>
    <row r="21" spans="3:11" x14ac:dyDescent="0.2">
      <c r="C21" t="s">
        <v>25</v>
      </c>
      <c r="D21" s="13" t="s">
        <v>345</v>
      </c>
      <c r="E21" s="8">
        <f t="shared" si="5"/>
        <v>47222.222222222161</v>
      </c>
      <c r="F21" s="8">
        <f t="shared" si="0"/>
        <v>229.1666666666664</v>
      </c>
      <c r="G21" s="8">
        <f t="shared" si="1"/>
        <v>3006.9444444444443</v>
      </c>
      <c r="I21" s="8">
        <f t="shared" si="2"/>
        <v>52056.626792456365</v>
      </c>
      <c r="J21" s="8">
        <f t="shared" si="3"/>
        <v>238.59287279875835</v>
      </c>
      <c r="K21" s="8">
        <f t="shared" si="4"/>
        <v>3019.5901804310233</v>
      </c>
    </row>
    <row r="22" spans="3:11" x14ac:dyDescent="0.2">
      <c r="C22" t="s">
        <v>26</v>
      </c>
      <c r="D22" s="13" t="s">
        <v>346</v>
      </c>
      <c r="E22" s="8">
        <f t="shared" si="5"/>
        <v>44444.44444444438</v>
      </c>
      <c r="F22" s="8">
        <f t="shared" si="0"/>
        <v>216.43518518518491</v>
      </c>
      <c r="G22" s="8">
        <f t="shared" si="1"/>
        <v>2994.2129629629626</v>
      </c>
      <c r="I22" s="8">
        <f t="shared" si="2"/>
        <v>49275.629484824101</v>
      </c>
      <c r="J22" s="8">
        <f t="shared" si="3"/>
        <v>225.84663513877715</v>
      </c>
      <c r="K22" s="8">
        <f t="shared" si="4"/>
        <v>3019.5901804310233</v>
      </c>
    </row>
    <row r="23" spans="3:11" x14ac:dyDescent="0.2">
      <c r="C23" t="s">
        <v>27</v>
      </c>
      <c r="D23" s="13" t="s">
        <v>347</v>
      </c>
      <c r="E23" s="8">
        <f t="shared" si="5"/>
        <v>41666.666666666599</v>
      </c>
      <c r="F23" s="8">
        <f t="shared" si="0"/>
        <v>203.70370370370338</v>
      </c>
      <c r="G23" s="8">
        <f t="shared" si="1"/>
        <v>2981.4814814814813</v>
      </c>
      <c r="I23" s="8">
        <f t="shared" si="2"/>
        <v>46481.885939531858</v>
      </c>
      <c r="J23" s="8">
        <f t="shared" si="3"/>
        <v>213.04197722285434</v>
      </c>
      <c r="K23" s="8">
        <f t="shared" si="4"/>
        <v>3019.5901804310233</v>
      </c>
    </row>
    <row r="24" spans="3:11" x14ac:dyDescent="0.2">
      <c r="C24" t="s">
        <v>28</v>
      </c>
      <c r="D24" s="13" t="s">
        <v>348</v>
      </c>
      <c r="E24" s="8">
        <f t="shared" si="5"/>
        <v>38888.888888888818</v>
      </c>
      <c r="F24" s="8">
        <f t="shared" si="0"/>
        <v>190.97222222222192</v>
      </c>
      <c r="G24" s="8">
        <f t="shared" si="1"/>
        <v>2968.7499999999995</v>
      </c>
      <c r="I24" s="8">
        <f t="shared" si="2"/>
        <v>43675.337736323687</v>
      </c>
      <c r="J24" s="8">
        <f t="shared" si="3"/>
        <v>200.17863129148358</v>
      </c>
      <c r="K24" s="8">
        <f t="shared" si="4"/>
        <v>3019.5901804310233</v>
      </c>
    </row>
    <row r="25" spans="3:11" x14ac:dyDescent="0.2">
      <c r="C25" t="s">
        <v>29</v>
      </c>
      <c r="D25" s="13" t="s">
        <v>349</v>
      </c>
      <c r="E25" s="8">
        <f t="shared" si="5"/>
        <v>36111.111111111037</v>
      </c>
      <c r="F25" s="8">
        <f t="shared" si="0"/>
        <v>178.24074074074042</v>
      </c>
      <c r="G25" s="8">
        <f t="shared" si="1"/>
        <v>2956.0185185185182</v>
      </c>
      <c r="I25" s="8">
        <f t="shared" si="2"/>
        <v>40855.926187184152</v>
      </c>
      <c r="J25" s="8">
        <f t="shared" si="3"/>
        <v>187.25632835792737</v>
      </c>
      <c r="K25" s="8">
        <f t="shared" si="4"/>
        <v>3019.5901804310233</v>
      </c>
    </row>
    <row r="26" spans="3:11" x14ac:dyDescent="0.2">
      <c r="C26" t="s">
        <v>30</v>
      </c>
      <c r="D26" s="13" t="s">
        <v>350</v>
      </c>
      <c r="E26" s="8">
        <f t="shared" si="5"/>
        <v>33333.333333333256</v>
      </c>
      <c r="F26" s="8">
        <f t="shared" si="0"/>
        <v>165.50925925925893</v>
      </c>
      <c r="G26" s="8">
        <f t="shared" si="1"/>
        <v>2943.287037037037</v>
      </c>
      <c r="I26" s="8">
        <f t="shared" si="2"/>
        <v>38023.592335111061</v>
      </c>
      <c r="J26" s="8">
        <f t="shared" si="3"/>
        <v>174.27479820259236</v>
      </c>
      <c r="K26" s="8">
        <f t="shared" si="4"/>
        <v>3019.5901804310233</v>
      </c>
    </row>
    <row r="27" spans="3:11" x14ac:dyDescent="0.2">
      <c r="C27" t="s">
        <v>31</v>
      </c>
      <c r="D27" s="13" t="s">
        <v>351</v>
      </c>
      <c r="E27" s="8">
        <f t="shared" si="5"/>
        <v>30555.555555555478</v>
      </c>
      <c r="F27" s="8">
        <f t="shared" si="0"/>
        <v>152.77777777777743</v>
      </c>
      <c r="G27" s="8">
        <f t="shared" si="1"/>
        <v>2930.5555555555552</v>
      </c>
      <c r="I27" s="8">
        <f t="shared" si="2"/>
        <v>35178.276952882632</v>
      </c>
      <c r="J27" s="8">
        <f t="shared" si="3"/>
        <v>161.23376936737873</v>
      </c>
      <c r="K27" s="8">
        <f t="shared" si="4"/>
        <v>3019.5901804310233</v>
      </c>
    </row>
    <row r="28" spans="3:11" x14ac:dyDescent="0.2">
      <c r="C28" t="s">
        <v>32</v>
      </c>
      <c r="D28" s="13" t="s">
        <v>352</v>
      </c>
      <c r="E28" s="8">
        <f t="shared" si="5"/>
        <v>27777.777777777701</v>
      </c>
      <c r="F28" s="8">
        <f t="shared" si="0"/>
        <v>140.04629629629594</v>
      </c>
      <c r="G28" s="8">
        <f t="shared" si="1"/>
        <v>2917.8240740740739</v>
      </c>
      <c r="I28" s="8">
        <f t="shared" si="2"/>
        <v>32319.920541818989</v>
      </c>
      <c r="J28" s="8">
        <f t="shared" si="3"/>
        <v>148.1329691500037</v>
      </c>
      <c r="K28" s="8">
        <f t="shared" si="4"/>
        <v>3019.5901804310233</v>
      </c>
    </row>
    <row r="29" spans="3:11" x14ac:dyDescent="0.2">
      <c r="C29" t="s">
        <v>33</v>
      </c>
      <c r="D29" s="13" t="s">
        <v>353</v>
      </c>
      <c r="E29" s="8">
        <f t="shared" si="5"/>
        <v>24999.999999999924</v>
      </c>
      <c r="F29" s="8">
        <f t="shared" si="0"/>
        <v>127.31481481481445</v>
      </c>
      <c r="G29" s="8">
        <f t="shared" si="1"/>
        <v>2905.0925925925922</v>
      </c>
      <c r="I29" s="8">
        <f t="shared" si="2"/>
        <v>29448.463330537968</v>
      </c>
      <c r="J29" s="8">
        <f t="shared" si="3"/>
        <v>134.97212359829902</v>
      </c>
      <c r="K29" s="8">
        <f t="shared" si="4"/>
        <v>3019.5901804310233</v>
      </c>
    </row>
    <row r="30" spans="3:11" x14ac:dyDescent="0.2">
      <c r="C30" t="s">
        <v>34</v>
      </c>
      <c r="D30" s="13" t="s">
        <v>354</v>
      </c>
      <c r="E30" s="8">
        <f t="shared" si="5"/>
        <v>22222.222222222146</v>
      </c>
      <c r="F30" s="8">
        <f t="shared" si="0"/>
        <v>114.58333333333299</v>
      </c>
      <c r="G30" s="8">
        <f t="shared" si="1"/>
        <v>2892.3611111111109</v>
      </c>
      <c r="I30" s="8">
        <f t="shared" ref="I30:I93" si="6">I29-K29+J29</f>
        <v>26563.845273705243</v>
      </c>
      <c r="J30" s="8">
        <f t="shared" si="3"/>
        <v>121.75095750448236</v>
      </c>
      <c r="K30" s="8">
        <f t="shared" ref="K30:K93" si="7">K29</f>
        <v>3019.5901804310233</v>
      </c>
    </row>
    <row r="31" spans="3:11" x14ac:dyDescent="0.2">
      <c r="C31" t="s">
        <v>35</v>
      </c>
      <c r="D31" s="13" t="s">
        <v>355</v>
      </c>
      <c r="E31" s="8">
        <f t="shared" si="5"/>
        <v>19444.444444444369</v>
      </c>
      <c r="F31" s="8">
        <f t="shared" si="0"/>
        <v>101.85185185185151</v>
      </c>
      <c r="G31" s="8">
        <f t="shared" si="1"/>
        <v>2879.6296296296296</v>
      </c>
      <c r="I31" s="8">
        <f t="shared" si="6"/>
        <v>23666.006050778702</v>
      </c>
      <c r="J31" s="8">
        <f t="shared" si="3"/>
        <v>108.46919439940238</v>
      </c>
      <c r="K31" s="8">
        <f t="shared" si="7"/>
        <v>3019.5901804310233</v>
      </c>
    </row>
    <row r="32" spans="3:11" x14ac:dyDescent="0.2">
      <c r="C32" t="s">
        <v>36</v>
      </c>
      <c r="D32" s="13" t="s">
        <v>356</v>
      </c>
      <c r="E32" s="8">
        <f t="shared" si="5"/>
        <v>16666.666666666591</v>
      </c>
      <c r="F32" s="8">
        <f t="shared" si="0"/>
        <v>89.120370370370026</v>
      </c>
      <c r="G32" s="8">
        <f t="shared" si="1"/>
        <v>2866.8981481481478</v>
      </c>
      <c r="I32" s="8">
        <f t="shared" si="6"/>
        <v>20754.885064747083</v>
      </c>
      <c r="J32" s="8">
        <f t="shared" si="3"/>
        <v>95.126556546757456</v>
      </c>
      <c r="K32" s="8">
        <f t="shared" si="7"/>
        <v>3019.5901804310233</v>
      </c>
    </row>
    <row r="33" spans="3:11" x14ac:dyDescent="0.2">
      <c r="C33" t="s">
        <v>37</v>
      </c>
      <c r="D33" s="13" t="s">
        <v>357</v>
      </c>
      <c r="E33" s="8">
        <f t="shared" si="5"/>
        <v>13888.888888888814</v>
      </c>
      <c r="F33" s="8">
        <f t="shared" si="0"/>
        <v>76.388888888888545</v>
      </c>
      <c r="G33" s="8">
        <f t="shared" si="1"/>
        <v>2854.1666666666665</v>
      </c>
      <c r="I33" s="8">
        <f t="shared" si="6"/>
        <v>17830.421440862818</v>
      </c>
      <c r="J33" s="8">
        <f t="shared" si="3"/>
        <v>81.72276493728792</v>
      </c>
      <c r="K33" s="8">
        <f t="shared" si="7"/>
        <v>3019.5901804310233</v>
      </c>
    </row>
    <row r="34" spans="3:11" x14ac:dyDescent="0.2">
      <c r="C34" t="s">
        <v>38</v>
      </c>
      <c r="D34" s="13" t="s">
        <v>358</v>
      </c>
      <c r="E34" s="8">
        <f t="shared" si="5"/>
        <v>11111.111111111037</v>
      </c>
      <c r="F34" s="8">
        <f t="shared" si="0"/>
        <v>63.657407407407071</v>
      </c>
      <c r="G34" s="8">
        <f t="shared" si="1"/>
        <v>2841.4351851851848</v>
      </c>
      <c r="I34" s="8">
        <f t="shared" si="6"/>
        <v>14892.554025369082</v>
      </c>
      <c r="J34" s="8">
        <f t="shared" si="3"/>
        <v>68.257539282941622</v>
      </c>
      <c r="K34" s="8">
        <f t="shared" si="7"/>
        <v>3019.5901804310233</v>
      </c>
    </row>
    <row r="35" spans="3:11" x14ac:dyDescent="0.2">
      <c r="C35" t="s">
        <v>39</v>
      </c>
      <c r="D35" s="13" t="s">
        <v>378</v>
      </c>
      <c r="E35" s="8">
        <f t="shared" si="5"/>
        <v>8333.3333333332594</v>
      </c>
      <c r="F35" s="8">
        <f t="shared" si="0"/>
        <v>50.925925925925583</v>
      </c>
      <c r="G35" s="8">
        <f t="shared" si="1"/>
        <v>2828.7037037037035</v>
      </c>
      <c r="I35" s="8">
        <f t="shared" si="6"/>
        <v>11941.221384221</v>
      </c>
      <c r="J35" s="8">
        <f t="shared" si="3"/>
        <v>54.730598011012916</v>
      </c>
      <c r="K35" s="8">
        <f t="shared" si="7"/>
        <v>3019.5901804310233</v>
      </c>
    </row>
    <row r="36" spans="3:11" x14ac:dyDescent="0.2">
      <c r="C36" t="s">
        <v>40</v>
      </c>
      <c r="D36" s="13" t="s">
        <v>367</v>
      </c>
      <c r="E36" s="8">
        <f t="shared" si="5"/>
        <v>5555.555555555482</v>
      </c>
      <c r="F36" s="8">
        <f t="shared" si="0"/>
        <v>38.194444444444109</v>
      </c>
      <c r="G36" s="8">
        <f t="shared" si="1"/>
        <v>2815.9722222222217</v>
      </c>
      <c r="I36" s="8">
        <f t="shared" si="6"/>
        <v>8976.3618018009893</v>
      </c>
      <c r="J36" s="8">
        <f t="shared" si="3"/>
        <v>41.14165825825453</v>
      </c>
      <c r="K36" s="8">
        <f t="shared" si="7"/>
        <v>3019.5901804310233</v>
      </c>
    </row>
    <row r="37" spans="3:11" x14ac:dyDescent="0.2">
      <c r="C37" t="s">
        <v>41</v>
      </c>
      <c r="D37" s="13" t="s">
        <v>368</v>
      </c>
      <c r="E37" s="8">
        <f t="shared" si="5"/>
        <v>2777.7777777777042</v>
      </c>
      <c r="F37" s="8">
        <f t="shared" si="0"/>
        <v>25.462962962962624</v>
      </c>
      <c r="G37" s="8">
        <f t="shared" si="1"/>
        <v>2803.2407407407404</v>
      </c>
      <c r="I37" s="8">
        <f t="shared" si="6"/>
        <v>5997.9132796282202</v>
      </c>
      <c r="J37" s="8">
        <f t="shared" si="3"/>
        <v>27.490435864962677</v>
      </c>
      <c r="K37" s="8">
        <f t="shared" si="7"/>
        <v>3019.5901804310233</v>
      </c>
    </row>
    <row r="38" spans="3:11" x14ac:dyDescent="0.2">
      <c r="C38" t="s">
        <v>42</v>
      </c>
      <c r="D38" s="13" t="s">
        <v>369</v>
      </c>
      <c r="E38" s="8">
        <f t="shared" si="5"/>
        <v>-7.3669070843607187E-11</v>
      </c>
      <c r="F38" s="8">
        <f t="shared" si="0"/>
        <v>12.731481481481145</v>
      </c>
      <c r="G38" s="8">
        <f t="shared" si="1"/>
        <v>2790.5092592592591</v>
      </c>
      <c r="I38" s="8">
        <f t="shared" si="6"/>
        <v>3005.8135350621596</v>
      </c>
      <c r="J38" s="8">
        <f t="shared" si="3"/>
        <v>13.776645369034897</v>
      </c>
      <c r="K38" s="8">
        <f t="shared" si="7"/>
        <v>3019.5901804310233</v>
      </c>
    </row>
    <row r="39" spans="3:11" x14ac:dyDescent="0.2">
      <c r="C39" t="s">
        <v>43</v>
      </c>
      <c r="D39" s="13" t="s">
        <v>370</v>
      </c>
      <c r="E39" s="8">
        <f t="shared" si="5"/>
        <v>-2777.7777777778515</v>
      </c>
      <c r="F39" s="8">
        <f t="shared" si="0"/>
        <v>-3.3764990803319963E-13</v>
      </c>
      <c r="G39" s="8">
        <f t="shared" si="1"/>
        <v>2777.7777777777774</v>
      </c>
      <c r="I39" s="8">
        <f t="shared" si="6"/>
        <v>1.7121415396559314E-10</v>
      </c>
      <c r="J39" s="8">
        <f t="shared" si="3"/>
        <v>7.8473153900896859E-13</v>
      </c>
      <c r="K39" s="8">
        <f t="shared" si="7"/>
        <v>3019.5901804310233</v>
      </c>
    </row>
    <row r="40" spans="3:11" x14ac:dyDescent="0.2">
      <c r="C40" t="s">
        <v>44</v>
      </c>
      <c r="D40" s="13" t="s">
        <v>371</v>
      </c>
      <c r="E40" s="8">
        <f t="shared" si="5"/>
        <v>-5555.5555555556293</v>
      </c>
      <c r="F40" s="8">
        <f t="shared" si="0"/>
        <v>-12.73148148148182</v>
      </c>
      <c r="G40" s="8">
        <f t="shared" si="1"/>
        <v>2765.0462962962961</v>
      </c>
      <c r="I40" s="8">
        <f t="shared" si="6"/>
        <v>-3019.590180430851</v>
      </c>
      <c r="J40" s="8">
        <f t="shared" si="3"/>
        <v>-13.839788326974734</v>
      </c>
      <c r="K40" s="8">
        <f t="shared" si="7"/>
        <v>3019.5901804310233</v>
      </c>
    </row>
    <row r="41" spans="3:11" x14ac:dyDescent="0.2">
      <c r="C41" t="s">
        <v>45</v>
      </c>
      <c r="D41" s="13" t="s">
        <v>372</v>
      </c>
      <c r="E41" s="8">
        <f t="shared" si="5"/>
        <v>-8333.3333333334067</v>
      </c>
      <c r="F41" s="8">
        <f t="shared" si="0"/>
        <v>-25.462962962963303</v>
      </c>
      <c r="G41" s="8">
        <f t="shared" si="1"/>
        <v>2752.3148148148143</v>
      </c>
      <c r="I41" s="8">
        <f t="shared" si="6"/>
        <v>-6053.0201491888483</v>
      </c>
      <c r="J41" s="8">
        <f t="shared" si="3"/>
        <v>-27.743009017115554</v>
      </c>
      <c r="K41" s="8">
        <f t="shared" si="7"/>
        <v>3019.5901804310233</v>
      </c>
    </row>
    <row r="42" spans="3:11" x14ac:dyDescent="0.2">
      <c r="C42" t="s">
        <v>46</v>
      </c>
      <c r="D42" s="13" t="s">
        <v>373</v>
      </c>
      <c r="E42" s="8">
        <f t="shared" si="5"/>
        <v>-11111.111111111184</v>
      </c>
      <c r="F42" s="8">
        <f t="shared" si="0"/>
        <v>-38.194444444444777</v>
      </c>
      <c r="G42" s="8">
        <f t="shared" si="1"/>
        <v>2739.583333333333</v>
      </c>
      <c r="I42" s="8">
        <f t="shared" si="6"/>
        <v>-9100.3533386369854</v>
      </c>
      <c r="J42" s="8">
        <f t="shared" si="3"/>
        <v>-41.709952802086185</v>
      </c>
      <c r="K42" s="8">
        <f t="shared" si="7"/>
        <v>3019.5901804310233</v>
      </c>
    </row>
    <row r="43" spans="3:11" x14ac:dyDescent="0.2">
      <c r="C43" t="s">
        <v>47</v>
      </c>
      <c r="D43" s="13" t="s">
        <v>374</v>
      </c>
      <c r="E43" s="8">
        <f t="shared" si="5"/>
        <v>-13888.888888888961</v>
      </c>
      <c r="F43" s="8">
        <f t="shared" si="0"/>
        <v>-50.925925925926265</v>
      </c>
      <c r="G43" s="8">
        <f t="shared" si="1"/>
        <v>2726.8518518518517</v>
      </c>
      <c r="I43" s="8">
        <f t="shared" si="6"/>
        <v>-12161.653471870095</v>
      </c>
      <c r="J43" s="8">
        <f t="shared" si="3"/>
        <v>-55.740911746071269</v>
      </c>
      <c r="K43" s="8">
        <f t="shared" si="7"/>
        <v>3019.5901804310233</v>
      </c>
    </row>
    <row r="44" spans="3:11" x14ac:dyDescent="0.2">
      <c r="C44" t="s">
        <v>48</v>
      </c>
      <c r="D44" s="13" t="s">
        <v>375</v>
      </c>
      <c r="E44" s="8">
        <f t="shared" si="5"/>
        <v>-16666.666666666741</v>
      </c>
      <c r="F44" s="8">
        <f t="shared" si="0"/>
        <v>-63.657407407407739</v>
      </c>
      <c r="G44" s="8">
        <f t="shared" si="1"/>
        <v>2714.12037037037</v>
      </c>
      <c r="I44" s="8">
        <f t="shared" si="6"/>
        <v>-15236.98456404719</v>
      </c>
      <c r="J44" s="8">
        <f t="shared" si="3"/>
        <v>-69.836179251882953</v>
      </c>
      <c r="K44" s="8">
        <f t="shared" si="7"/>
        <v>3019.5901804310233</v>
      </c>
    </row>
    <row r="45" spans="3:11" x14ac:dyDescent="0.2">
      <c r="C45" t="s">
        <v>49</v>
      </c>
      <c r="D45" s="13" t="s">
        <v>376</v>
      </c>
      <c r="E45" s="8">
        <f t="shared" si="5"/>
        <v>-19444.444444444518</v>
      </c>
      <c r="F45" s="8">
        <f t="shared" si="0"/>
        <v>-76.388888888889227</v>
      </c>
      <c r="G45" s="8">
        <f t="shared" si="1"/>
        <v>2701.3888888888887</v>
      </c>
      <c r="I45" s="8">
        <f t="shared" si="6"/>
        <v>-18326.410923730098</v>
      </c>
      <c r="J45" s="8">
        <f t="shared" si="3"/>
        <v>-83.996050067096277</v>
      </c>
      <c r="K45" s="8">
        <f t="shared" si="7"/>
        <v>3019.5901804310233</v>
      </c>
    </row>
    <row r="46" spans="3:11" x14ac:dyDescent="0.2">
      <c r="C46" t="s">
        <v>50</v>
      </c>
      <c r="D46" s="13" t="s">
        <v>377</v>
      </c>
      <c r="E46" s="8">
        <f t="shared" si="5"/>
        <v>-22222.222222222295</v>
      </c>
      <c r="F46" s="8">
        <f t="shared" si="0"/>
        <v>-89.120370370370708</v>
      </c>
      <c r="G46" s="8">
        <f t="shared" si="1"/>
        <v>2688.6574074074069</v>
      </c>
      <c r="I46" s="8">
        <f t="shared" si="6"/>
        <v>-21429.997154228218</v>
      </c>
      <c r="J46" s="8">
        <f t="shared" si="3"/>
        <v>-98.220820290212671</v>
      </c>
      <c r="K46" s="8">
        <f t="shared" si="7"/>
        <v>3019.5901804310233</v>
      </c>
    </row>
    <row r="47" spans="3:11" x14ac:dyDescent="0.2">
      <c r="C47" t="s">
        <v>51</v>
      </c>
      <c r="D47" t="s">
        <v>379</v>
      </c>
      <c r="E47" s="8">
        <f t="shared" si="5"/>
        <v>-25000.000000000073</v>
      </c>
      <c r="F47" s="8">
        <f t="shared" si="0"/>
        <v>-101.85185185185219</v>
      </c>
      <c r="G47" s="8">
        <f t="shared" si="1"/>
        <v>2675.9259259259256</v>
      </c>
      <c r="I47" s="8">
        <f t="shared" si="6"/>
        <v>-24547.808154949453</v>
      </c>
      <c r="J47" s="8">
        <f t="shared" si="3"/>
        <v>-112.51078737685167</v>
      </c>
      <c r="K47" s="8">
        <f t="shared" si="7"/>
        <v>3019.5901804310233</v>
      </c>
    </row>
    <row r="48" spans="3:11" x14ac:dyDescent="0.2">
      <c r="C48" t="s">
        <v>52</v>
      </c>
      <c r="D48" t="s">
        <v>380</v>
      </c>
      <c r="E48" s="8">
        <f t="shared" si="5"/>
        <v>-27777.77777777785</v>
      </c>
      <c r="F48" s="8">
        <f t="shared" si="0"/>
        <v>-114.58333333333367</v>
      </c>
      <c r="G48" s="8">
        <f t="shared" si="1"/>
        <v>2663.1944444444443</v>
      </c>
      <c r="I48" s="8">
        <f t="shared" si="6"/>
        <v>-27679.909122757326</v>
      </c>
      <c r="J48" s="8">
        <f t="shared" si="3"/>
        <v>-126.86625014597108</v>
      </c>
      <c r="K48" s="8">
        <f t="shared" si="7"/>
        <v>3019.5901804310233</v>
      </c>
    </row>
    <row r="49" spans="3:11" x14ac:dyDescent="0.2">
      <c r="C49" t="s">
        <v>53</v>
      </c>
      <c r="D49" t="s">
        <v>381</v>
      </c>
      <c r="E49" s="8">
        <f t="shared" si="5"/>
        <v>-30555.555555555628</v>
      </c>
      <c r="F49" s="8">
        <f t="shared" si="0"/>
        <v>-127.31481481481514</v>
      </c>
      <c r="G49" s="8">
        <f t="shared" si="1"/>
        <v>2650.4629629629626</v>
      </c>
      <c r="I49" s="8">
        <f t="shared" si="6"/>
        <v>-30826.365553334319</v>
      </c>
      <c r="J49" s="8">
        <f t="shared" si="3"/>
        <v>-141.28750878611564</v>
      </c>
      <c r="K49" s="8">
        <f t="shared" si="7"/>
        <v>3019.5901804310233</v>
      </c>
    </row>
    <row r="50" spans="3:11" x14ac:dyDescent="0.2">
      <c r="C50" t="s">
        <v>54</v>
      </c>
      <c r="D50" t="s">
        <v>382</v>
      </c>
      <c r="E50" s="8">
        <f t="shared" si="5"/>
        <v>-33333.333333333409</v>
      </c>
      <c r="F50" s="8">
        <f t="shared" si="0"/>
        <v>-140.04629629629662</v>
      </c>
      <c r="G50" s="8">
        <f t="shared" si="1"/>
        <v>2637.7314814814813</v>
      </c>
      <c r="I50" s="8">
        <f t="shared" si="6"/>
        <v>-33987.243242551456</v>
      </c>
      <c r="J50" s="8">
        <f t="shared" si="3"/>
        <v>-155.77486486169417</v>
      </c>
      <c r="K50" s="8">
        <f t="shared" si="7"/>
        <v>3019.5901804310233</v>
      </c>
    </row>
    <row r="51" spans="3:11" x14ac:dyDescent="0.2">
      <c r="C51" t="s">
        <v>55</v>
      </c>
      <c r="D51" t="s">
        <v>383</v>
      </c>
      <c r="E51" s="8">
        <f t="shared" si="5"/>
        <v>-36111.11111111119</v>
      </c>
      <c r="F51" s="8">
        <f t="shared" si="0"/>
        <v>-152.77777777777814</v>
      </c>
      <c r="G51" s="8">
        <f t="shared" si="1"/>
        <v>2624.9999999999995</v>
      </c>
      <c r="I51" s="8">
        <f t="shared" si="6"/>
        <v>-37162.608287844174</v>
      </c>
      <c r="J51" s="8">
        <f t="shared" si="3"/>
        <v>-170.32862131928582</v>
      </c>
      <c r="K51" s="8">
        <f t="shared" si="7"/>
        <v>3019.5901804310233</v>
      </c>
    </row>
    <row r="52" spans="3:11" x14ac:dyDescent="0.2">
      <c r="C52" t="s">
        <v>56</v>
      </c>
      <c r="D52" t="s">
        <v>384</v>
      </c>
      <c r="E52" s="8">
        <f t="shared" si="5"/>
        <v>-38888.888888888971</v>
      </c>
      <c r="F52" s="8">
        <f t="shared" si="0"/>
        <v>-165.50925925925961</v>
      </c>
      <c r="G52" s="8">
        <f t="shared" si="1"/>
        <v>2612.2685185185182</v>
      </c>
      <c r="I52" s="8">
        <f t="shared" si="6"/>
        <v>-40352.527089594478</v>
      </c>
      <c r="J52" s="8">
        <f t="shared" si="3"/>
        <v>-184.94908249397471</v>
      </c>
      <c r="K52" s="8">
        <f t="shared" si="7"/>
        <v>3019.5901804310233</v>
      </c>
    </row>
    <row r="53" spans="3:11" x14ac:dyDescent="0.2">
      <c r="C53" t="s">
        <v>57</v>
      </c>
      <c r="D53" t="s">
        <v>385</v>
      </c>
      <c r="E53" s="8">
        <f t="shared" si="5"/>
        <v>-41666.666666666752</v>
      </c>
      <c r="F53" s="8">
        <f t="shared" si="0"/>
        <v>-178.2407407407411</v>
      </c>
      <c r="G53" s="8">
        <f t="shared" si="1"/>
        <v>2599.5370370370365</v>
      </c>
      <c r="I53" s="8">
        <f t="shared" si="6"/>
        <v>-43557.066352519469</v>
      </c>
      <c r="J53" s="8">
        <f t="shared" si="3"/>
        <v>-199.63655411571423</v>
      </c>
      <c r="K53" s="8">
        <f t="shared" si="7"/>
        <v>3019.5901804310233</v>
      </c>
    </row>
    <row r="54" spans="3:11" x14ac:dyDescent="0.2">
      <c r="C54" t="s">
        <v>58</v>
      </c>
      <c r="D54" t="s">
        <v>386</v>
      </c>
      <c r="E54" s="8">
        <f t="shared" si="5"/>
        <v>-44444.444444444533</v>
      </c>
      <c r="F54" s="8">
        <f t="shared" si="0"/>
        <v>-190.97222222222263</v>
      </c>
      <c r="G54" s="8">
        <f t="shared" si="1"/>
        <v>2586.8055555555552</v>
      </c>
      <c r="I54" s="8">
        <f t="shared" si="6"/>
        <v>-46776.293087066209</v>
      </c>
      <c r="J54" s="8">
        <f t="shared" si="3"/>
        <v>-214.39134331572015</v>
      </c>
      <c r="K54" s="8">
        <f t="shared" si="7"/>
        <v>3019.5901804310233</v>
      </c>
    </row>
    <row r="55" spans="3:11" x14ac:dyDescent="0.2">
      <c r="C55" t="s">
        <v>59</v>
      </c>
      <c r="D55" t="s">
        <v>387</v>
      </c>
      <c r="E55" s="8">
        <f t="shared" si="5"/>
        <v>-47222.222222222314</v>
      </c>
      <c r="F55" s="8">
        <f t="shared" si="0"/>
        <v>-203.70370370370412</v>
      </c>
      <c r="G55" s="8">
        <f t="shared" si="1"/>
        <v>2574.0740740740739</v>
      </c>
      <c r="I55" s="8">
        <f t="shared" si="6"/>
        <v>-50010.274610812958</v>
      </c>
      <c r="J55" s="8">
        <f t="shared" si="3"/>
        <v>-229.21375863289271</v>
      </c>
      <c r="K55" s="8">
        <f t="shared" si="7"/>
        <v>3019.5901804310233</v>
      </c>
    </row>
    <row r="56" spans="3:11" x14ac:dyDescent="0.2">
      <c r="C56" t="s">
        <v>60</v>
      </c>
      <c r="D56" t="s">
        <v>388</v>
      </c>
      <c r="E56" s="8">
        <f t="shared" si="5"/>
        <v>-50000.000000000095</v>
      </c>
      <c r="F56" s="8">
        <f t="shared" si="0"/>
        <v>-216.43518518518559</v>
      </c>
      <c r="G56" s="8">
        <f t="shared" si="1"/>
        <v>2561.3425925925922</v>
      </c>
      <c r="I56" s="8">
        <f t="shared" si="6"/>
        <v>-53259.078549876867</v>
      </c>
      <c r="J56" s="8">
        <f t="shared" si="3"/>
        <v>-244.10411002026899</v>
      </c>
      <c r="K56" s="8">
        <f t="shared" si="7"/>
        <v>3019.5901804310233</v>
      </c>
    </row>
    <row r="57" spans="3:11" x14ac:dyDescent="0.2">
      <c r="C57" t="s">
        <v>61</v>
      </c>
      <c r="D57" t="s">
        <v>389</v>
      </c>
      <c r="E57" s="8">
        <f t="shared" si="5"/>
        <v>-52777.777777777876</v>
      </c>
      <c r="F57" s="8">
        <f t="shared" si="0"/>
        <v>-229.16666666666708</v>
      </c>
      <c r="G57" s="8">
        <f t="shared" si="1"/>
        <v>2548.6111111111109</v>
      </c>
      <c r="I57" s="8">
        <f t="shared" si="6"/>
        <v>-56522.772840328165</v>
      </c>
      <c r="J57" s="8">
        <f t="shared" si="3"/>
        <v>-259.06270885150406</v>
      </c>
      <c r="K57" s="8">
        <f t="shared" si="7"/>
        <v>3019.5901804310233</v>
      </c>
    </row>
    <row r="58" spans="3:11" x14ac:dyDescent="0.2">
      <c r="C58" t="s">
        <v>62</v>
      </c>
      <c r="D58" t="s">
        <v>390</v>
      </c>
      <c r="E58" s="8">
        <f t="shared" si="5"/>
        <v>-55555.555555555657</v>
      </c>
      <c r="F58" s="8">
        <f t="shared" si="0"/>
        <v>-241.89814814814861</v>
      </c>
      <c r="G58" s="8">
        <f t="shared" si="1"/>
        <v>2535.8796296296291</v>
      </c>
      <c r="I58" s="8">
        <f t="shared" si="6"/>
        <v>-59801.425729610695</v>
      </c>
      <c r="J58" s="8">
        <f t="shared" si="3"/>
        <v>-274.08986792738239</v>
      </c>
      <c r="K58" s="8">
        <f t="shared" si="7"/>
        <v>3019.5901804310233</v>
      </c>
    </row>
    <row r="59" spans="3:11" x14ac:dyDescent="0.2">
      <c r="C59" t="s">
        <v>63</v>
      </c>
      <c r="D59" t="s">
        <v>391</v>
      </c>
      <c r="E59" s="8">
        <f t="shared" si="5"/>
        <v>-58333.333333333438</v>
      </c>
      <c r="F59" s="8">
        <f t="shared" si="0"/>
        <v>-254.6296296296301</v>
      </c>
      <c r="G59" s="8">
        <f t="shared" si="1"/>
        <v>2523.1481481481478</v>
      </c>
      <c r="I59" s="8">
        <f t="shared" si="6"/>
        <v>-63095.105777969104</v>
      </c>
      <c r="J59" s="8">
        <f t="shared" si="3"/>
        <v>-289.18590148235836</v>
      </c>
      <c r="K59" s="8">
        <f t="shared" si="7"/>
        <v>3019.5901804310233</v>
      </c>
    </row>
    <row r="60" spans="3:11" x14ac:dyDescent="0.2">
      <c r="C60" t="s">
        <v>64</v>
      </c>
      <c r="D60" t="s">
        <v>398</v>
      </c>
      <c r="E60" s="8">
        <f t="shared" si="5"/>
        <v>-61111.111111111219</v>
      </c>
      <c r="F60" s="8">
        <f t="shared" si="0"/>
        <v>-267.3611111111116</v>
      </c>
      <c r="G60" s="8">
        <f t="shared" si="1"/>
        <v>2510.4166666666661</v>
      </c>
      <c r="I60" s="8">
        <f t="shared" si="6"/>
        <v>-66403.881859882487</v>
      </c>
      <c r="J60" s="8">
        <f t="shared" si="3"/>
        <v>-304.35112519112806</v>
      </c>
      <c r="K60" s="8">
        <f t="shared" si="7"/>
        <v>3019.5901804310233</v>
      </c>
    </row>
    <row r="61" spans="3:11" x14ac:dyDescent="0.2">
      <c r="C61" t="s">
        <v>65</v>
      </c>
      <c r="D61" t="s">
        <v>399</v>
      </c>
      <c r="E61" s="8">
        <f t="shared" si="5"/>
        <v>-63888.888888889</v>
      </c>
      <c r="F61" s="8">
        <f t="shared" si="0"/>
        <v>-280.09259259259312</v>
      </c>
      <c r="G61" s="8">
        <f t="shared" si="1"/>
        <v>2497.6851851851848</v>
      </c>
      <c r="I61" s="8">
        <f t="shared" si="6"/>
        <v>-69727.82316550464</v>
      </c>
      <c r="J61" s="8">
        <f t="shared" si="3"/>
        <v>-319.58585617522959</v>
      </c>
      <c r="K61" s="8">
        <f t="shared" si="7"/>
        <v>3019.5901804310233</v>
      </c>
    </row>
    <row r="62" spans="3:11" x14ac:dyDescent="0.2">
      <c r="C62" t="s">
        <v>66</v>
      </c>
      <c r="D62" t="s">
        <v>400</v>
      </c>
      <c r="E62" s="8">
        <f t="shared" si="5"/>
        <v>-66666.666666666773</v>
      </c>
      <c r="F62" s="8">
        <f t="shared" si="0"/>
        <v>-292.82407407407459</v>
      </c>
      <c r="G62" s="8">
        <f t="shared" si="1"/>
        <v>2484.9537037037035</v>
      </c>
      <c r="I62" s="8">
        <f t="shared" si="6"/>
        <v>-73066.999202110892</v>
      </c>
      <c r="J62" s="8">
        <f t="shared" si="3"/>
        <v>-334.89041300967489</v>
      </c>
      <c r="K62" s="8">
        <f t="shared" si="7"/>
        <v>3019.5901804310233</v>
      </c>
    </row>
    <row r="63" spans="3:11" x14ac:dyDescent="0.2">
      <c r="C63" t="s">
        <v>67</v>
      </c>
      <c r="D63" t="s">
        <v>401</v>
      </c>
      <c r="E63" s="8">
        <f t="shared" si="5"/>
        <v>-69444.444444444554</v>
      </c>
      <c r="F63" s="8">
        <f t="shared" si="0"/>
        <v>-305.55555555555605</v>
      </c>
      <c r="G63" s="8">
        <f t="shared" si="1"/>
        <v>2472.2222222222217</v>
      </c>
      <c r="I63" s="8">
        <f t="shared" si="6"/>
        <v>-76421.479795551597</v>
      </c>
      <c r="J63" s="8">
        <f t="shared" si="3"/>
        <v>-350.26511572961152</v>
      </c>
      <c r="K63" s="8">
        <f t="shared" si="7"/>
        <v>3019.5901804310233</v>
      </c>
    </row>
    <row r="64" spans="3:11" x14ac:dyDescent="0.2">
      <c r="C64" t="s">
        <v>68</v>
      </c>
      <c r="D64" t="s">
        <v>402</v>
      </c>
      <c r="E64" s="8">
        <f t="shared" si="5"/>
        <v>-72222.222222222335</v>
      </c>
      <c r="F64" s="8">
        <f t="shared" si="0"/>
        <v>-318.28703703703758</v>
      </c>
      <c r="G64" s="8">
        <f t="shared" si="1"/>
        <v>2459.4907407407404</v>
      </c>
      <c r="I64" s="8">
        <f t="shared" si="6"/>
        <v>-79791.33509171223</v>
      </c>
      <c r="J64" s="8">
        <f t="shared" si="3"/>
        <v>-365.7102858370144</v>
      </c>
      <c r="K64" s="8">
        <f t="shared" si="7"/>
        <v>3019.5901804310233</v>
      </c>
    </row>
    <row r="65" spans="3:11" x14ac:dyDescent="0.2">
      <c r="C65" t="s">
        <v>69</v>
      </c>
      <c r="D65" t="s">
        <v>403</v>
      </c>
      <c r="E65" s="8">
        <f t="shared" si="5"/>
        <v>-75000.000000000116</v>
      </c>
      <c r="F65" s="8">
        <f t="shared" si="0"/>
        <v>-331.01851851851904</v>
      </c>
      <c r="G65" s="8">
        <f t="shared" si="1"/>
        <v>2446.7592592592587</v>
      </c>
      <c r="I65" s="8">
        <f t="shared" si="6"/>
        <v>-83176.635557980277</v>
      </c>
      <c r="J65" s="8">
        <f t="shared" si="3"/>
        <v>-381.22624630740961</v>
      </c>
      <c r="K65" s="8">
        <f t="shared" si="7"/>
        <v>3019.5901804310233</v>
      </c>
    </row>
    <row r="66" spans="3:11" x14ac:dyDescent="0.2">
      <c r="C66" t="s">
        <v>70</v>
      </c>
      <c r="D66" t="s">
        <v>404</v>
      </c>
      <c r="E66" s="8">
        <f t="shared" si="5"/>
        <v>-77777.777777777897</v>
      </c>
      <c r="F66" s="8">
        <f t="shared" si="0"/>
        <v>-343.75000000000051</v>
      </c>
      <c r="G66" s="8">
        <f t="shared" si="1"/>
        <v>2434.0277777777774</v>
      </c>
      <c r="I66" s="8">
        <f t="shared" si="6"/>
        <v>-86577.451984718718</v>
      </c>
      <c r="J66" s="8">
        <f t="shared" si="3"/>
        <v>-396.81332159662747</v>
      </c>
      <c r="K66" s="8">
        <f t="shared" si="7"/>
        <v>3019.5901804310233</v>
      </c>
    </row>
    <row r="67" spans="3:11" x14ac:dyDescent="0.2">
      <c r="C67" t="s">
        <v>71</v>
      </c>
      <c r="D67" t="s">
        <v>405</v>
      </c>
      <c r="E67" s="8">
        <f t="shared" si="5"/>
        <v>-80555.555555555678</v>
      </c>
      <c r="F67" s="8">
        <f t="shared" si="0"/>
        <v>-356.48148148148204</v>
      </c>
      <c r="G67" s="8">
        <f t="shared" ref="G67:G130" si="8">F67+B$6</f>
        <v>2421.2962962962956</v>
      </c>
      <c r="I67" s="8">
        <f t="shared" si="6"/>
        <v>-89993.855486746368</v>
      </c>
      <c r="J67" s="8">
        <f t="shared" si="3"/>
        <v>-412.47183764758751</v>
      </c>
      <c r="K67" s="8">
        <f t="shared" si="7"/>
        <v>3019.5901804310233</v>
      </c>
    </row>
    <row r="68" spans="3:11" x14ac:dyDescent="0.2">
      <c r="C68" t="s">
        <v>72</v>
      </c>
      <c r="D68" t="s">
        <v>406</v>
      </c>
      <c r="E68" s="8">
        <f t="shared" si="5"/>
        <v>-83333.333333333459</v>
      </c>
      <c r="F68" s="8">
        <f t="shared" ref="F68:F131" si="9">E67*B$5/12</f>
        <v>-369.2129629629635</v>
      </c>
      <c r="G68" s="8">
        <f t="shared" si="8"/>
        <v>2408.5648148148143</v>
      </c>
      <c r="I68" s="8">
        <f t="shared" si="6"/>
        <v>-93425.917504824989</v>
      </c>
      <c r="J68" s="8">
        <f t="shared" si="3"/>
        <v>-428.20212189711452</v>
      </c>
      <c r="K68" s="8">
        <f t="shared" si="7"/>
        <v>3019.5901804310233</v>
      </c>
    </row>
    <row r="69" spans="3:11" x14ac:dyDescent="0.2">
      <c r="C69" t="s">
        <v>73</v>
      </c>
      <c r="D69" t="s">
        <v>407</v>
      </c>
      <c r="E69" s="8">
        <f t="shared" si="5"/>
        <v>-86111.11111111124</v>
      </c>
      <c r="F69" s="8">
        <f t="shared" si="9"/>
        <v>-381.94444444444503</v>
      </c>
      <c r="G69" s="8">
        <f t="shared" si="8"/>
        <v>2395.833333333333</v>
      </c>
      <c r="I69" s="8">
        <f t="shared" si="6"/>
        <v>-96873.709807153136</v>
      </c>
      <c r="J69" s="8">
        <f t="shared" ref="J69:J132" si="10">I69*$B$5/12</f>
        <v>-444.00450328278521</v>
      </c>
      <c r="K69" s="8">
        <f t="shared" si="7"/>
        <v>3019.5901804310233</v>
      </c>
    </row>
    <row r="70" spans="3:11" x14ac:dyDescent="0.2">
      <c r="C70" t="s">
        <v>74</v>
      </c>
      <c r="D70" t="s">
        <v>408</v>
      </c>
      <c r="E70" s="8">
        <f t="shared" si="5"/>
        <v>-88888.888888889021</v>
      </c>
      <c r="F70" s="8">
        <f t="shared" si="9"/>
        <v>-394.67592592592655</v>
      </c>
      <c r="G70" s="8">
        <f t="shared" si="8"/>
        <v>2383.1018518518513</v>
      </c>
      <c r="I70" s="8">
        <f t="shared" si="6"/>
        <v>-100337.30449086695</v>
      </c>
      <c r="J70" s="8">
        <f t="shared" si="10"/>
        <v>-459.87931224980684</v>
      </c>
      <c r="K70" s="8">
        <f t="shared" si="7"/>
        <v>3019.5901804310233</v>
      </c>
    </row>
    <row r="71" spans="3:11" x14ac:dyDescent="0.2">
      <c r="C71" t="s">
        <v>75</v>
      </c>
      <c r="D71" t="s">
        <v>392</v>
      </c>
      <c r="E71" s="8">
        <f t="shared" si="5"/>
        <v>-91666.666666666802</v>
      </c>
      <c r="F71" s="8">
        <f t="shared" si="9"/>
        <v>-407.40740740740802</v>
      </c>
      <c r="G71" s="8">
        <f t="shared" si="8"/>
        <v>2370.37037037037</v>
      </c>
      <c r="I71" s="8">
        <f t="shared" si="6"/>
        <v>-103816.77398354778</v>
      </c>
      <c r="J71" s="8">
        <f t="shared" si="10"/>
        <v>-475.82688075792731</v>
      </c>
      <c r="K71" s="8">
        <f t="shared" si="7"/>
        <v>3019.5901804310233</v>
      </c>
    </row>
    <row r="72" spans="3:11" x14ac:dyDescent="0.2">
      <c r="C72" t="s">
        <v>76</v>
      </c>
      <c r="E72" s="8">
        <f t="shared" si="5"/>
        <v>-94444.444444444583</v>
      </c>
      <c r="F72" s="8">
        <f t="shared" si="9"/>
        <v>-420.13888888888954</v>
      </c>
      <c r="G72" s="8">
        <f t="shared" si="8"/>
        <v>2357.6388888888882</v>
      </c>
      <c r="I72" s="8">
        <f t="shared" si="6"/>
        <v>-107312.19104473674</v>
      </c>
      <c r="J72" s="8">
        <f t="shared" si="10"/>
        <v>-491.8475422883767</v>
      </c>
      <c r="K72" s="8">
        <f t="shared" si="7"/>
        <v>3019.5901804310233</v>
      </c>
    </row>
    <row r="73" spans="3:11" x14ac:dyDescent="0.2">
      <c r="C73" t="s">
        <v>77</v>
      </c>
      <c r="E73" s="8">
        <f t="shared" si="5"/>
        <v>-97222.222222222365</v>
      </c>
      <c r="F73" s="8">
        <f t="shared" si="9"/>
        <v>-432.87037037037106</v>
      </c>
      <c r="G73" s="8">
        <f t="shared" si="8"/>
        <v>2344.9074074074069</v>
      </c>
      <c r="I73" s="8">
        <f t="shared" si="6"/>
        <v>-110823.62876745615</v>
      </c>
      <c r="J73" s="8">
        <f t="shared" si="10"/>
        <v>-507.94163185084068</v>
      </c>
      <c r="K73" s="8">
        <f t="shared" si="7"/>
        <v>3019.5901804310233</v>
      </c>
    </row>
    <row r="74" spans="3:11" x14ac:dyDescent="0.2">
      <c r="C74" t="s">
        <v>78</v>
      </c>
      <c r="E74" s="8">
        <f t="shared" ref="E74:E137" si="11">E73-B$6-H74</f>
        <v>-100000.00000000015</v>
      </c>
      <c r="F74" s="8">
        <f t="shared" si="9"/>
        <v>-445.60185185185247</v>
      </c>
      <c r="G74" s="8">
        <f t="shared" si="8"/>
        <v>2332.1759259259252</v>
      </c>
      <c r="I74" s="8">
        <f t="shared" si="6"/>
        <v>-114351.16057973802</v>
      </c>
      <c r="J74" s="8">
        <f t="shared" si="10"/>
        <v>-524.10948599046594</v>
      </c>
      <c r="K74" s="8">
        <f t="shared" si="7"/>
        <v>3019.5901804310233</v>
      </c>
    </row>
    <row r="75" spans="3:11" x14ac:dyDescent="0.2">
      <c r="C75" t="s">
        <v>79</v>
      </c>
      <c r="E75" s="8">
        <f t="shared" si="11"/>
        <v>-102777.77777777793</v>
      </c>
      <c r="F75" s="8">
        <f t="shared" si="9"/>
        <v>-458.333333333334</v>
      </c>
      <c r="G75" s="8">
        <f t="shared" si="8"/>
        <v>2319.4444444444439</v>
      </c>
      <c r="I75" s="8">
        <f t="shared" si="6"/>
        <v>-117894.86024615951</v>
      </c>
      <c r="J75" s="8">
        <f t="shared" si="10"/>
        <v>-540.35144279489771</v>
      </c>
      <c r="K75" s="8">
        <f t="shared" si="7"/>
        <v>3019.5901804310233</v>
      </c>
    </row>
    <row r="76" spans="3:11" x14ac:dyDescent="0.2">
      <c r="C76" t="s">
        <v>80</v>
      </c>
      <c r="E76" s="8">
        <f t="shared" si="11"/>
        <v>-105555.55555555571</v>
      </c>
      <c r="F76" s="8">
        <f t="shared" si="9"/>
        <v>-471.06481481481546</v>
      </c>
      <c r="G76" s="8">
        <f t="shared" si="8"/>
        <v>2306.7129629629626</v>
      </c>
      <c r="I76" s="8">
        <f t="shared" si="6"/>
        <v>-121454.80186938544</v>
      </c>
      <c r="J76" s="8">
        <f t="shared" si="10"/>
        <v>-556.6678419013499</v>
      </c>
      <c r="K76" s="8">
        <f t="shared" si="7"/>
        <v>3019.5901804310233</v>
      </c>
    </row>
    <row r="77" spans="3:11" x14ac:dyDescent="0.2">
      <c r="C77" t="s">
        <v>81</v>
      </c>
      <c r="E77" s="8">
        <f t="shared" si="11"/>
        <v>-108333.33333333349</v>
      </c>
      <c r="F77" s="8">
        <f t="shared" si="9"/>
        <v>-483.79629629629699</v>
      </c>
      <c r="G77" s="8">
        <f t="shared" si="8"/>
        <v>2293.9814814814808</v>
      </c>
      <c r="I77" s="8">
        <f t="shared" si="6"/>
        <v>-125031.05989171781</v>
      </c>
      <c r="J77" s="8">
        <f t="shared" si="10"/>
        <v>-573.05902450370661</v>
      </c>
      <c r="K77" s="8">
        <f t="shared" si="7"/>
        <v>3019.5901804310233</v>
      </c>
    </row>
    <row r="78" spans="3:11" x14ac:dyDescent="0.2">
      <c r="C78" t="s">
        <v>82</v>
      </c>
      <c r="E78" s="8">
        <f t="shared" si="11"/>
        <v>-111111.11111111127</v>
      </c>
      <c r="F78" s="8">
        <f t="shared" si="9"/>
        <v>-496.52777777777851</v>
      </c>
      <c r="G78" s="8">
        <f t="shared" si="8"/>
        <v>2281.2499999999991</v>
      </c>
      <c r="I78" s="8">
        <f t="shared" si="6"/>
        <v>-128623.70909665254</v>
      </c>
      <c r="J78" s="8">
        <f t="shared" si="10"/>
        <v>-589.52533335965757</v>
      </c>
      <c r="K78" s="8">
        <f t="shared" si="7"/>
        <v>3019.5901804310233</v>
      </c>
    </row>
    <row r="79" spans="3:11" x14ac:dyDescent="0.2">
      <c r="C79" t="s">
        <v>83</v>
      </c>
      <c r="E79" s="8">
        <f t="shared" si="11"/>
        <v>-113888.88888888905</v>
      </c>
      <c r="F79" s="8">
        <f t="shared" si="9"/>
        <v>-509.25925925925998</v>
      </c>
      <c r="G79" s="8">
        <f t="shared" si="8"/>
        <v>2268.5185185185178</v>
      </c>
      <c r="I79" s="8">
        <f t="shared" si="6"/>
        <v>-132232.82461044323</v>
      </c>
      <c r="J79" s="8">
        <f t="shared" si="10"/>
        <v>-606.06711279786475</v>
      </c>
      <c r="K79" s="8">
        <f t="shared" si="7"/>
        <v>3019.5901804310233</v>
      </c>
    </row>
    <row r="80" spans="3:11" x14ac:dyDescent="0.2">
      <c r="C80" t="s">
        <v>84</v>
      </c>
      <c r="E80" s="8">
        <f t="shared" si="11"/>
        <v>-116666.66666666683</v>
      </c>
      <c r="F80" s="8">
        <f t="shared" si="9"/>
        <v>-521.99074074074144</v>
      </c>
      <c r="G80" s="8">
        <f t="shared" si="8"/>
        <v>2255.7870370370365</v>
      </c>
      <c r="I80" s="8">
        <f t="shared" si="6"/>
        <v>-135858.48190367213</v>
      </c>
      <c r="J80" s="8">
        <f t="shared" si="10"/>
        <v>-622.68470872516389</v>
      </c>
      <c r="K80" s="8">
        <f t="shared" si="7"/>
        <v>3019.5901804310233</v>
      </c>
    </row>
    <row r="81" spans="3:11" x14ac:dyDescent="0.2">
      <c r="C81" t="s">
        <v>85</v>
      </c>
      <c r="E81" s="8">
        <f t="shared" si="11"/>
        <v>-119444.44444444461</v>
      </c>
      <c r="F81" s="8">
        <f t="shared" si="9"/>
        <v>-534.72222222222297</v>
      </c>
      <c r="G81" s="8">
        <f t="shared" si="8"/>
        <v>2243.0555555555547</v>
      </c>
      <c r="I81" s="8">
        <f t="shared" si="6"/>
        <v>-139500.75679282832</v>
      </c>
      <c r="J81" s="8">
        <f t="shared" si="10"/>
        <v>-639.3784686337965</v>
      </c>
      <c r="K81" s="8">
        <f t="shared" si="7"/>
        <v>3019.5901804310233</v>
      </c>
    </row>
    <row r="82" spans="3:11" x14ac:dyDescent="0.2">
      <c r="C82" t="s">
        <v>86</v>
      </c>
      <c r="E82" s="8">
        <f t="shared" si="11"/>
        <v>-122222.22222222239</v>
      </c>
      <c r="F82" s="8">
        <f t="shared" si="9"/>
        <v>-547.45370370370449</v>
      </c>
      <c r="G82" s="8">
        <f t="shared" si="8"/>
        <v>2230.3240740740735</v>
      </c>
      <c r="I82" s="8">
        <f t="shared" si="6"/>
        <v>-143159.72544189316</v>
      </c>
      <c r="J82" s="8">
        <f t="shared" si="10"/>
        <v>-656.14874160867691</v>
      </c>
      <c r="K82" s="8">
        <f t="shared" si="7"/>
        <v>3019.5901804310233</v>
      </c>
    </row>
    <row r="83" spans="3:11" x14ac:dyDescent="0.2">
      <c r="C83" t="s">
        <v>87</v>
      </c>
      <c r="D83" t="s">
        <v>393</v>
      </c>
      <c r="E83" s="8">
        <f t="shared" si="11"/>
        <v>-125000.00000000017</v>
      </c>
      <c r="F83" s="8">
        <f t="shared" si="9"/>
        <v>-560.18518518518601</v>
      </c>
      <c r="G83" s="8">
        <f t="shared" si="8"/>
        <v>2217.5925925925917</v>
      </c>
      <c r="I83" s="8">
        <f t="shared" si="6"/>
        <v>-146835.46436393287</v>
      </c>
      <c r="J83" s="8">
        <f t="shared" si="10"/>
        <v>-672.99587833469229</v>
      </c>
      <c r="K83" s="8">
        <f t="shared" si="7"/>
        <v>3019.5901804310233</v>
      </c>
    </row>
    <row r="84" spans="3:11" x14ac:dyDescent="0.2">
      <c r="C84" t="s">
        <v>88</v>
      </c>
      <c r="E84" s="8">
        <f t="shared" si="11"/>
        <v>-127777.77777777796</v>
      </c>
      <c r="F84" s="8">
        <f t="shared" si="9"/>
        <v>-572.91666666666754</v>
      </c>
      <c r="G84" s="8">
        <f t="shared" si="8"/>
        <v>2204.8611111111104</v>
      </c>
      <c r="I84" s="8">
        <f t="shared" si="6"/>
        <v>-150528.05042269858</v>
      </c>
      <c r="J84" s="8">
        <f t="shared" si="10"/>
        <v>-689.92023110403522</v>
      </c>
      <c r="K84" s="8">
        <f t="shared" si="7"/>
        <v>3019.5901804310233</v>
      </c>
    </row>
    <row r="85" spans="3:11" x14ac:dyDescent="0.2">
      <c r="C85" t="s">
        <v>89</v>
      </c>
      <c r="E85" s="8">
        <f t="shared" si="11"/>
        <v>-130555.55555555574</v>
      </c>
      <c r="F85" s="8">
        <f t="shared" si="9"/>
        <v>-585.64814814814895</v>
      </c>
      <c r="G85" s="8">
        <f t="shared" si="8"/>
        <v>2192.1296296296287</v>
      </c>
      <c r="I85" s="8">
        <f t="shared" si="6"/>
        <v>-154237.56083423365</v>
      </c>
      <c r="J85" s="8">
        <f t="shared" si="10"/>
        <v>-706.92215382357097</v>
      </c>
      <c r="K85" s="8">
        <f t="shared" si="7"/>
        <v>3019.5901804310233</v>
      </c>
    </row>
    <row r="86" spans="3:11" x14ac:dyDescent="0.2">
      <c r="C86" t="s">
        <v>90</v>
      </c>
      <c r="E86" s="8">
        <f t="shared" si="11"/>
        <v>-133333.33333333352</v>
      </c>
      <c r="F86" s="8">
        <f t="shared" si="9"/>
        <v>-598.37962962963047</v>
      </c>
      <c r="G86" s="8">
        <f t="shared" si="8"/>
        <v>2179.3981481481474</v>
      </c>
      <c r="I86" s="8">
        <f t="shared" si="6"/>
        <v>-157964.07316848825</v>
      </c>
      <c r="J86" s="8">
        <f t="shared" si="10"/>
        <v>-724.00200202223778</v>
      </c>
      <c r="K86" s="8">
        <f t="shared" si="7"/>
        <v>3019.5901804310233</v>
      </c>
    </row>
    <row r="87" spans="3:11" x14ac:dyDescent="0.2">
      <c r="C87" t="s">
        <v>91</v>
      </c>
      <c r="E87" s="8">
        <f t="shared" si="11"/>
        <v>-136111.1111111113</v>
      </c>
      <c r="F87" s="8">
        <f t="shared" si="9"/>
        <v>-611.111111111112</v>
      </c>
      <c r="G87" s="8">
        <f t="shared" si="8"/>
        <v>2166.6666666666661</v>
      </c>
      <c r="I87" s="8">
        <f t="shared" si="6"/>
        <v>-161707.6653509415</v>
      </c>
      <c r="J87" s="8">
        <f t="shared" si="10"/>
        <v>-741.16013285848192</v>
      </c>
      <c r="K87" s="8">
        <f t="shared" si="7"/>
        <v>3019.5901804310233</v>
      </c>
    </row>
    <row r="88" spans="3:11" x14ac:dyDescent="0.2">
      <c r="C88" t="s">
        <v>92</v>
      </c>
      <c r="E88" s="8">
        <f t="shared" si="11"/>
        <v>-138888.88888888908</v>
      </c>
      <c r="F88" s="8">
        <f t="shared" si="9"/>
        <v>-623.84259259259341</v>
      </c>
      <c r="G88" s="8">
        <f t="shared" si="8"/>
        <v>2153.9351851851843</v>
      </c>
      <c r="I88" s="8">
        <f t="shared" si="6"/>
        <v>-165468.41566423103</v>
      </c>
      <c r="J88" s="8">
        <f t="shared" si="10"/>
        <v>-758.39690512772552</v>
      </c>
      <c r="K88" s="8">
        <f t="shared" si="7"/>
        <v>3019.5901804310233</v>
      </c>
    </row>
    <row r="89" spans="3:11" x14ac:dyDescent="0.2">
      <c r="C89" t="s">
        <v>93</v>
      </c>
      <c r="E89" s="8">
        <f t="shared" si="11"/>
        <v>-141666.66666666686</v>
      </c>
      <c r="F89" s="8">
        <f t="shared" si="9"/>
        <v>-636.57407407407493</v>
      </c>
      <c r="G89" s="8">
        <f t="shared" si="8"/>
        <v>2141.203703703703</v>
      </c>
      <c r="I89" s="8">
        <f t="shared" si="6"/>
        <v>-169246.40274978979</v>
      </c>
      <c r="J89" s="8">
        <f t="shared" si="10"/>
        <v>-775.71267926986991</v>
      </c>
      <c r="K89" s="8">
        <f t="shared" si="7"/>
        <v>3019.5901804310233</v>
      </c>
    </row>
    <row r="90" spans="3:11" x14ac:dyDescent="0.2">
      <c r="C90" t="s">
        <v>94</v>
      </c>
      <c r="E90" s="8">
        <f t="shared" si="11"/>
        <v>-144444.44444444464</v>
      </c>
      <c r="F90" s="8">
        <f t="shared" si="9"/>
        <v>-649.30555555555645</v>
      </c>
      <c r="G90" s="8">
        <f t="shared" si="8"/>
        <v>2128.4722222222213</v>
      </c>
      <c r="I90" s="8">
        <f t="shared" si="6"/>
        <v>-173041.70560949069</v>
      </c>
      <c r="J90" s="8">
        <f t="shared" si="10"/>
        <v>-793.10781737683237</v>
      </c>
      <c r="K90" s="8">
        <f t="shared" si="7"/>
        <v>3019.5901804310233</v>
      </c>
    </row>
    <row r="91" spans="3:11" x14ac:dyDescent="0.2">
      <c r="C91" t="s">
        <v>95</v>
      </c>
      <c r="E91" s="8">
        <f t="shared" si="11"/>
        <v>-147222.22222222242</v>
      </c>
      <c r="F91" s="8">
        <f t="shared" si="9"/>
        <v>-662.03703703703798</v>
      </c>
      <c r="G91" s="8">
        <f t="shared" si="8"/>
        <v>2115.74074074074</v>
      </c>
      <c r="I91" s="8">
        <f t="shared" si="6"/>
        <v>-176854.40360729853</v>
      </c>
      <c r="J91" s="8">
        <f t="shared" si="10"/>
        <v>-810.58268320011837</v>
      </c>
      <c r="K91" s="8">
        <f t="shared" si="7"/>
        <v>3019.5901804310233</v>
      </c>
    </row>
    <row r="92" spans="3:11" x14ac:dyDescent="0.2">
      <c r="C92" t="s">
        <v>96</v>
      </c>
      <c r="E92" s="8">
        <f t="shared" si="11"/>
        <v>-150000.0000000002</v>
      </c>
      <c r="F92" s="8">
        <f t="shared" si="9"/>
        <v>-674.7685185185195</v>
      </c>
      <c r="G92" s="8">
        <f t="shared" si="8"/>
        <v>2103.0092592592582</v>
      </c>
      <c r="I92" s="8">
        <f t="shared" si="6"/>
        <v>-180684.57647092966</v>
      </c>
      <c r="J92" s="8">
        <f t="shared" si="10"/>
        <v>-828.13764215842764</v>
      </c>
      <c r="K92" s="8">
        <f t="shared" si="7"/>
        <v>3019.5901804310233</v>
      </c>
    </row>
    <row r="93" spans="3:11" x14ac:dyDescent="0.2">
      <c r="C93" t="s">
        <v>97</v>
      </c>
      <c r="E93" s="8">
        <f t="shared" si="11"/>
        <v>-152777.77777777798</v>
      </c>
      <c r="F93" s="8">
        <f t="shared" si="9"/>
        <v>-687.50000000000091</v>
      </c>
      <c r="G93" s="8">
        <f t="shared" si="8"/>
        <v>2090.2777777777769</v>
      </c>
      <c r="I93" s="8">
        <f t="shared" si="6"/>
        <v>-184532.30429351912</v>
      </c>
      <c r="J93" s="8">
        <f t="shared" si="10"/>
        <v>-845.7730613452959</v>
      </c>
      <c r="K93" s="8">
        <f t="shared" si="7"/>
        <v>3019.5901804310233</v>
      </c>
    </row>
    <row r="94" spans="3:11" x14ac:dyDescent="0.2">
      <c r="C94" t="s">
        <v>98</v>
      </c>
      <c r="E94" s="8">
        <f t="shared" si="11"/>
        <v>-155555.55555555577</v>
      </c>
      <c r="F94" s="8">
        <f t="shared" si="9"/>
        <v>-700.23148148148255</v>
      </c>
      <c r="G94" s="8">
        <f t="shared" si="8"/>
        <v>2077.5462962962952</v>
      </c>
      <c r="I94" s="8">
        <f t="shared" ref="I94:I157" si="12">I93-K93+J93</f>
        <v>-188397.66753529545</v>
      </c>
      <c r="J94" s="8">
        <f t="shared" si="10"/>
        <v>-863.48930953677075</v>
      </c>
      <c r="K94" s="8">
        <f t="shared" ref="K94:K157" si="13">K93</f>
        <v>3019.5901804310233</v>
      </c>
    </row>
    <row r="95" spans="3:11" x14ac:dyDescent="0.2">
      <c r="C95" t="s">
        <v>99</v>
      </c>
      <c r="D95" t="s">
        <v>394</v>
      </c>
      <c r="E95" s="8">
        <f t="shared" si="11"/>
        <v>-158333.33333333355</v>
      </c>
      <c r="F95" s="8">
        <f t="shared" si="9"/>
        <v>-712.96296296296396</v>
      </c>
      <c r="G95" s="8">
        <f t="shared" si="8"/>
        <v>2064.8148148148139</v>
      </c>
      <c r="I95" s="8">
        <f t="shared" si="12"/>
        <v>-192280.74702526323</v>
      </c>
      <c r="J95" s="8">
        <f t="shared" si="10"/>
        <v>-881.28675719912314</v>
      </c>
      <c r="K95" s="8">
        <f t="shared" si="13"/>
        <v>3019.5901804310233</v>
      </c>
    </row>
    <row r="96" spans="3:11" x14ac:dyDescent="0.2">
      <c r="C96" t="s">
        <v>100</v>
      </c>
      <c r="E96" s="8">
        <f t="shared" si="11"/>
        <v>-161111.11111111133</v>
      </c>
      <c r="F96" s="8">
        <f t="shared" si="9"/>
        <v>-725.69444444444537</v>
      </c>
      <c r="G96" s="8">
        <f t="shared" si="8"/>
        <v>2052.0833333333326</v>
      </c>
      <c r="I96" s="8">
        <f t="shared" si="12"/>
        <v>-196181.62396289338</v>
      </c>
      <c r="J96" s="8">
        <f t="shared" si="10"/>
        <v>-899.16577649659473</v>
      </c>
      <c r="K96" s="8">
        <f t="shared" si="13"/>
        <v>3019.5901804310233</v>
      </c>
    </row>
    <row r="97" spans="3:11" x14ac:dyDescent="0.2">
      <c r="C97" t="s">
        <v>101</v>
      </c>
      <c r="E97" s="8">
        <f t="shared" si="11"/>
        <v>-163888.88888888911</v>
      </c>
      <c r="F97" s="8">
        <f t="shared" si="9"/>
        <v>-738.42592592592689</v>
      </c>
      <c r="G97" s="8">
        <f t="shared" si="8"/>
        <v>2039.3518518518508</v>
      </c>
      <c r="I97" s="8">
        <f t="shared" si="12"/>
        <v>-200100.37991982102</v>
      </c>
      <c r="J97" s="8">
        <f t="shared" si="10"/>
        <v>-917.12674129917968</v>
      </c>
      <c r="K97" s="8">
        <f t="shared" si="13"/>
        <v>3019.5901804310233</v>
      </c>
    </row>
    <row r="98" spans="3:11" x14ac:dyDescent="0.2">
      <c r="C98" t="s">
        <v>102</v>
      </c>
      <c r="E98" s="8">
        <f t="shared" si="11"/>
        <v>-166666.66666666689</v>
      </c>
      <c r="F98" s="8">
        <f t="shared" si="9"/>
        <v>-751.15740740740841</v>
      </c>
      <c r="G98" s="8">
        <f t="shared" si="8"/>
        <v>2026.6203703703695</v>
      </c>
      <c r="I98" s="8">
        <f t="shared" si="12"/>
        <v>-204037.09684155122</v>
      </c>
      <c r="J98" s="8">
        <f t="shared" si="10"/>
        <v>-935.17002719044319</v>
      </c>
      <c r="K98" s="8">
        <f t="shared" si="13"/>
        <v>3019.5901804310233</v>
      </c>
    </row>
    <row r="99" spans="3:11" x14ac:dyDescent="0.2">
      <c r="C99" t="s">
        <v>103</v>
      </c>
      <c r="E99" s="8">
        <f t="shared" si="11"/>
        <v>-169444.44444444467</v>
      </c>
      <c r="F99" s="8">
        <f t="shared" si="9"/>
        <v>-763.88888888888994</v>
      </c>
      <c r="G99" s="8">
        <f t="shared" si="8"/>
        <v>2013.8888888888878</v>
      </c>
      <c r="I99" s="8">
        <f t="shared" si="12"/>
        <v>-207991.85704917269</v>
      </c>
      <c r="J99" s="8">
        <f t="shared" si="10"/>
        <v>-953.29601147537471</v>
      </c>
      <c r="K99" s="8">
        <f t="shared" si="13"/>
        <v>3019.5901804310233</v>
      </c>
    </row>
    <row r="100" spans="3:11" x14ac:dyDescent="0.2">
      <c r="C100" t="s">
        <v>104</v>
      </c>
      <c r="E100" s="8">
        <f t="shared" si="11"/>
        <v>-172222.22222222245</v>
      </c>
      <c r="F100" s="8">
        <f t="shared" si="9"/>
        <v>-776.62037037037135</v>
      </c>
      <c r="G100" s="8">
        <f t="shared" si="8"/>
        <v>2001.1574074074065</v>
      </c>
      <c r="I100" s="8">
        <f t="shared" si="12"/>
        <v>-211964.74324107909</v>
      </c>
      <c r="J100" s="8">
        <f t="shared" si="10"/>
        <v>-971.5050731882792</v>
      </c>
      <c r="K100" s="8">
        <f t="shared" si="13"/>
        <v>3019.5901804310233</v>
      </c>
    </row>
    <row r="101" spans="3:11" x14ac:dyDescent="0.2">
      <c r="C101" t="s">
        <v>105</v>
      </c>
      <c r="E101" s="8">
        <f t="shared" si="11"/>
        <v>-175000.00000000023</v>
      </c>
      <c r="F101" s="8">
        <f t="shared" si="9"/>
        <v>-789.35185185185298</v>
      </c>
      <c r="G101" s="8">
        <f t="shared" si="8"/>
        <v>1988.4259259259247</v>
      </c>
      <c r="I101" s="8">
        <f t="shared" si="12"/>
        <v>-215955.8384946984</v>
      </c>
      <c r="J101" s="8">
        <f t="shared" si="10"/>
        <v>-989.79759310070096</v>
      </c>
      <c r="K101" s="8">
        <f t="shared" si="13"/>
        <v>3019.5901804310233</v>
      </c>
    </row>
    <row r="102" spans="3:11" x14ac:dyDescent="0.2">
      <c r="C102" t="s">
        <v>106</v>
      </c>
      <c r="E102" s="8">
        <f t="shared" si="11"/>
        <v>-177777.77777777801</v>
      </c>
      <c r="F102" s="8">
        <f t="shared" si="9"/>
        <v>-802.08333333333439</v>
      </c>
      <c r="G102" s="8">
        <f t="shared" si="8"/>
        <v>1975.6944444444434</v>
      </c>
      <c r="I102" s="8">
        <f t="shared" si="12"/>
        <v>-219965.22626823012</v>
      </c>
      <c r="J102" s="8">
        <f t="shared" si="10"/>
        <v>-1008.173953729388</v>
      </c>
      <c r="K102" s="8">
        <f t="shared" si="13"/>
        <v>3019.5901804310233</v>
      </c>
    </row>
    <row r="103" spans="3:11" x14ac:dyDescent="0.2">
      <c r="C103" t="s">
        <v>107</v>
      </c>
      <c r="E103" s="8">
        <f t="shared" si="11"/>
        <v>-180555.55555555579</v>
      </c>
      <c r="F103" s="8">
        <f t="shared" si="9"/>
        <v>-814.8148148148158</v>
      </c>
      <c r="G103" s="8">
        <f t="shared" si="8"/>
        <v>1962.9629629629621</v>
      </c>
      <c r="I103" s="8">
        <f t="shared" si="12"/>
        <v>-223992.99040239054</v>
      </c>
      <c r="J103" s="8">
        <f t="shared" si="10"/>
        <v>-1026.63453934429</v>
      </c>
      <c r="K103" s="8">
        <f t="shared" si="13"/>
        <v>3019.5901804310233</v>
      </c>
    </row>
    <row r="104" spans="3:11" x14ac:dyDescent="0.2">
      <c r="C104" t="s">
        <v>108</v>
      </c>
      <c r="E104" s="8">
        <f t="shared" si="11"/>
        <v>-183333.33333333358</v>
      </c>
      <c r="F104" s="8">
        <f t="shared" si="9"/>
        <v>-827.54629629629744</v>
      </c>
      <c r="G104" s="8">
        <f t="shared" si="8"/>
        <v>1950.2314814814804</v>
      </c>
      <c r="I104" s="8">
        <f t="shared" si="12"/>
        <v>-228039.21512216586</v>
      </c>
      <c r="J104" s="8">
        <f t="shared" si="10"/>
        <v>-1045.1797359765935</v>
      </c>
      <c r="K104" s="8">
        <f t="shared" si="13"/>
        <v>3019.5901804310233</v>
      </c>
    </row>
    <row r="105" spans="3:11" x14ac:dyDescent="0.2">
      <c r="C105" t="s">
        <v>109</v>
      </c>
      <c r="E105" s="8">
        <f t="shared" si="11"/>
        <v>-186111.11111111136</v>
      </c>
      <c r="F105" s="8">
        <f t="shared" si="9"/>
        <v>-840.27777777777885</v>
      </c>
      <c r="G105" s="8">
        <f t="shared" si="8"/>
        <v>1937.4999999999991</v>
      </c>
      <c r="I105" s="8">
        <f t="shared" si="12"/>
        <v>-232103.98503857348</v>
      </c>
      <c r="J105" s="8">
        <f t="shared" si="10"/>
        <v>-1063.8099314267952</v>
      </c>
      <c r="K105" s="8">
        <f t="shared" si="13"/>
        <v>3019.5901804310233</v>
      </c>
    </row>
    <row r="106" spans="3:11" x14ac:dyDescent="0.2">
      <c r="C106" t="s">
        <v>110</v>
      </c>
      <c r="E106" s="8">
        <f t="shared" si="11"/>
        <v>-188888.88888888914</v>
      </c>
      <c r="F106" s="8">
        <f t="shared" si="9"/>
        <v>-853.00925925926038</v>
      </c>
      <c r="G106" s="8">
        <f t="shared" si="8"/>
        <v>1924.7685185185173</v>
      </c>
      <c r="I106" s="8">
        <f t="shared" si="12"/>
        <v>-236187.38515043131</v>
      </c>
      <c r="J106" s="8">
        <f t="shared" si="10"/>
        <v>-1082.5255152728103</v>
      </c>
      <c r="K106" s="8">
        <f t="shared" si="13"/>
        <v>3019.5901804310233</v>
      </c>
    </row>
    <row r="107" spans="3:11" x14ac:dyDescent="0.2">
      <c r="C107" t="s">
        <v>111</v>
      </c>
      <c r="D107" t="s">
        <v>395</v>
      </c>
      <c r="E107" s="8">
        <f t="shared" si="11"/>
        <v>-191666.66666666692</v>
      </c>
      <c r="F107" s="8">
        <f t="shared" si="9"/>
        <v>-865.7407407407419</v>
      </c>
      <c r="G107" s="8">
        <f t="shared" si="8"/>
        <v>1912.037037037036</v>
      </c>
      <c r="I107" s="8">
        <f t="shared" si="12"/>
        <v>-240289.50084613514</v>
      </c>
      <c r="J107" s="8">
        <f t="shared" si="10"/>
        <v>-1101.3268788781195</v>
      </c>
      <c r="K107" s="8">
        <f t="shared" si="13"/>
        <v>3019.5901804310233</v>
      </c>
    </row>
    <row r="108" spans="3:11" x14ac:dyDescent="0.2">
      <c r="C108" t="s">
        <v>112</v>
      </c>
      <c r="E108" s="8">
        <f t="shared" si="11"/>
        <v>-194444.4444444447</v>
      </c>
      <c r="F108" s="8">
        <f t="shared" si="9"/>
        <v>-878.47222222222342</v>
      </c>
      <c r="G108" s="8">
        <f t="shared" si="8"/>
        <v>1899.3055555555543</v>
      </c>
      <c r="I108" s="8">
        <f t="shared" si="12"/>
        <v>-244410.41790544428</v>
      </c>
      <c r="J108" s="8">
        <f t="shared" si="10"/>
        <v>-1120.2144153999529</v>
      </c>
      <c r="K108" s="8">
        <f t="shared" si="13"/>
        <v>3019.5901804310233</v>
      </c>
    </row>
    <row r="109" spans="3:11" x14ac:dyDescent="0.2">
      <c r="C109" t="s">
        <v>113</v>
      </c>
      <c r="E109" s="8">
        <f t="shared" si="11"/>
        <v>-197222.22222222248</v>
      </c>
      <c r="F109" s="8">
        <f t="shared" si="9"/>
        <v>-891.20370370370483</v>
      </c>
      <c r="G109" s="8">
        <f t="shared" si="8"/>
        <v>1886.574074074073</v>
      </c>
      <c r="I109" s="8">
        <f t="shared" si="12"/>
        <v>-248550.22250127525</v>
      </c>
      <c r="J109" s="8">
        <f t="shared" si="10"/>
        <v>-1139.1885197975116</v>
      </c>
      <c r="K109" s="8">
        <f t="shared" si="13"/>
        <v>3019.5901804310233</v>
      </c>
    </row>
    <row r="110" spans="3:11" x14ac:dyDescent="0.2">
      <c r="C110" t="s">
        <v>114</v>
      </c>
      <c r="E110" s="8">
        <f t="shared" si="11"/>
        <v>-200000.00000000026</v>
      </c>
      <c r="F110" s="8">
        <f t="shared" si="9"/>
        <v>-903.93518518518647</v>
      </c>
      <c r="G110" s="8">
        <f t="shared" si="8"/>
        <v>1873.8425925925912</v>
      </c>
      <c r="I110" s="8">
        <f t="shared" si="12"/>
        <v>-252709.00120150379</v>
      </c>
      <c r="J110" s="8">
        <f t="shared" si="10"/>
        <v>-1158.2495888402257</v>
      </c>
      <c r="K110" s="8">
        <f t="shared" si="13"/>
        <v>3019.5901804310233</v>
      </c>
    </row>
    <row r="111" spans="3:11" x14ac:dyDescent="0.2">
      <c r="C111" t="s">
        <v>115</v>
      </c>
      <c r="E111" s="8">
        <f t="shared" si="11"/>
        <v>-202777.77777777804</v>
      </c>
      <c r="F111" s="8">
        <f t="shared" si="9"/>
        <v>-916.66666666666788</v>
      </c>
      <c r="G111" s="8">
        <f t="shared" si="8"/>
        <v>1861.1111111111099</v>
      </c>
      <c r="I111" s="8">
        <f t="shared" si="12"/>
        <v>-256886.84097077505</v>
      </c>
      <c r="J111" s="8">
        <f t="shared" si="10"/>
        <v>-1177.3980211160524</v>
      </c>
      <c r="K111" s="8">
        <f t="shared" si="13"/>
        <v>3019.5901804310233</v>
      </c>
    </row>
    <row r="112" spans="3:11" x14ac:dyDescent="0.2">
      <c r="C112" t="s">
        <v>116</v>
      </c>
      <c r="E112" s="8">
        <f t="shared" si="11"/>
        <v>-205555.55555555582</v>
      </c>
      <c r="F112" s="8">
        <f t="shared" si="9"/>
        <v>-929.39814814814929</v>
      </c>
      <c r="G112" s="8">
        <f t="shared" si="8"/>
        <v>1848.3796296296287</v>
      </c>
      <c r="I112" s="8">
        <f t="shared" si="12"/>
        <v>-261083.82917232212</v>
      </c>
      <c r="J112" s="8">
        <f t="shared" si="10"/>
        <v>-1196.6342170398098</v>
      </c>
      <c r="K112" s="8">
        <f t="shared" si="13"/>
        <v>3019.5901804310233</v>
      </c>
    </row>
    <row r="113" spans="3:11" x14ac:dyDescent="0.2">
      <c r="C113" t="s">
        <v>117</v>
      </c>
      <c r="E113" s="8">
        <f t="shared" si="11"/>
        <v>-208333.3333333336</v>
      </c>
      <c r="F113" s="8">
        <f t="shared" si="9"/>
        <v>-942.12962962963093</v>
      </c>
      <c r="G113" s="8">
        <f t="shared" si="8"/>
        <v>1835.6481481481469</v>
      </c>
      <c r="I113" s="8">
        <f t="shared" si="12"/>
        <v>-265300.05356979294</v>
      </c>
      <c r="J113" s="8">
        <f t="shared" si="10"/>
        <v>-1215.9585788615511</v>
      </c>
      <c r="K113" s="8">
        <f t="shared" si="13"/>
        <v>3019.5901804310233</v>
      </c>
    </row>
    <row r="114" spans="3:11" x14ac:dyDescent="0.2">
      <c r="C114" t="s">
        <v>118</v>
      </c>
      <c r="E114" s="8">
        <f t="shared" si="11"/>
        <v>-211111.11111111139</v>
      </c>
      <c r="F114" s="8">
        <f t="shared" si="9"/>
        <v>-954.86111111111234</v>
      </c>
      <c r="G114" s="8">
        <f t="shared" si="8"/>
        <v>1822.9166666666656</v>
      </c>
      <c r="I114" s="8">
        <f t="shared" si="12"/>
        <v>-269535.60232908552</v>
      </c>
      <c r="J114" s="8">
        <f t="shared" si="10"/>
        <v>-1235.3715106749753</v>
      </c>
      <c r="K114" s="8">
        <f t="shared" si="13"/>
        <v>3019.5901804310233</v>
      </c>
    </row>
    <row r="115" spans="3:11" x14ac:dyDescent="0.2">
      <c r="C115" t="s">
        <v>119</v>
      </c>
      <c r="E115" s="8">
        <f t="shared" si="11"/>
        <v>-213888.88888888917</v>
      </c>
      <c r="F115" s="8">
        <f t="shared" si="9"/>
        <v>-967.59259259259386</v>
      </c>
      <c r="G115" s="8">
        <f t="shared" si="8"/>
        <v>1810.1851851851839</v>
      </c>
      <c r="I115" s="8">
        <f t="shared" si="12"/>
        <v>-273790.56402019155</v>
      </c>
      <c r="J115" s="8">
        <f t="shared" si="10"/>
        <v>-1254.8734184258781</v>
      </c>
      <c r="K115" s="8">
        <f t="shared" si="13"/>
        <v>3019.5901804310233</v>
      </c>
    </row>
    <row r="116" spans="3:11" x14ac:dyDescent="0.2">
      <c r="C116" t="s">
        <v>120</v>
      </c>
      <c r="E116" s="8">
        <f t="shared" si="11"/>
        <v>-216666.66666666695</v>
      </c>
      <c r="F116" s="8">
        <f t="shared" si="9"/>
        <v>-980.32407407407538</v>
      </c>
      <c r="G116" s="8">
        <f t="shared" si="8"/>
        <v>1797.4537037037026</v>
      </c>
      <c r="I116" s="8">
        <f t="shared" si="12"/>
        <v>-278065.02761904843</v>
      </c>
      <c r="J116" s="8">
        <f t="shared" si="10"/>
        <v>-1274.4647099206386</v>
      </c>
      <c r="K116" s="8">
        <f t="shared" si="13"/>
        <v>3019.5901804310233</v>
      </c>
    </row>
    <row r="117" spans="3:11" x14ac:dyDescent="0.2">
      <c r="C117" t="s">
        <v>121</v>
      </c>
      <c r="E117" s="8">
        <f t="shared" si="11"/>
        <v>-219444.44444444473</v>
      </c>
      <c r="F117" s="8">
        <f t="shared" si="9"/>
        <v>-993.05555555555691</v>
      </c>
      <c r="G117" s="8">
        <f t="shared" si="8"/>
        <v>1784.7222222222208</v>
      </c>
      <c r="I117" s="8">
        <f t="shared" si="12"/>
        <v>-282359.08250940009</v>
      </c>
      <c r="J117" s="8">
        <f t="shared" si="10"/>
        <v>-1294.1457948347504</v>
      </c>
      <c r="K117" s="8">
        <f t="shared" si="13"/>
        <v>3019.5901804310233</v>
      </c>
    </row>
    <row r="118" spans="3:11" x14ac:dyDescent="0.2">
      <c r="C118" t="s">
        <v>122</v>
      </c>
      <c r="E118" s="8">
        <f t="shared" si="11"/>
        <v>-222222.22222222251</v>
      </c>
      <c r="F118" s="8">
        <f t="shared" si="9"/>
        <v>-1005.7870370370383</v>
      </c>
      <c r="G118" s="8">
        <f t="shared" si="8"/>
        <v>1771.9907407407395</v>
      </c>
      <c r="I118" s="8">
        <f t="shared" si="12"/>
        <v>-286672.81848466588</v>
      </c>
      <c r="J118" s="8">
        <f t="shared" si="10"/>
        <v>-1313.9170847213852</v>
      </c>
      <c r="K118" s="8">
        <f t="shared" si="13"/>
        <v>3019.5901804310233</v>
      </c>
    </row>
    <row r="119" spans="3:11" x14ac:dyDescent="0.2">
      <c r="C119" t="s">
        <v>123</v>
      </c>
      <c r="D119" t="s">
        <v>396</v>
      </c>
      <c r="E119" s="8">
        <f t="shared" si="11"/>
        <v>-225000.00000000029</v>
      </c>
      <c r="F119" s="8">
        <f t="shared" si="9"/>
        <v>-1018.51851851852</v>
      </c>
      <c r="G119" s="8">
        <f t="shared" si="8"/>
        <v>1759.2592592592578</v>
      </c>
      <c r="I119" s="8">
        <f t="shared" si="12"/>
        <v>-291006.32574981829</v>
      </c>
      <c r="J119" s="8">
        <f t="shared" si="10"/>
        <v>-1333.7789930200004</v>
      </c>
      <c r="K119" s="8">
        <f t="shared" si="13"/>
        <v>3019.5901804310233</v>
      </c>
    </row>
    <row r="120" spans="3:11" x14ac:dyDescent="0.2">
      <c r="C120" t="s">
        <v>124</v>
      </c>
      <c r="E120" s="8">
        <f t="shared" si="11"/>
        <v>-227777.77777777807</v>
      </c>
      <c r="F120" s="8">
        <f t="shared" si="9"/>
        <v>-1031.2500000000014</v>
      </c>
      <c r="G120" s="8">
        <f t="shared" si="8"/>
        <v>1746.5277777777765</v>
      </c>
      <c r="I120" s="8">
        <f t="shared" si="12"/>
        <v>-295359.69492326933</v>
      </c>
      <c r="J120" s="8">
        <f t="shared" si="10"/>
        <v>-1353.7319350649843</v>
      </c>
      <c r="K120" s="8">
        <f t="shared" si="13"/>
        <v>3019.5901804310233</v>
      </c>
    </row>
    <row r="121" spans="3:11" x14ac:dyDescent="0.2">
      <c r="C121" t="s">
        <v>125</v>
      </c>
      <c r="E121" s="8">
        <f t="shared" si="11"/>
        <v>-230555.55555555585</v>
      </c>
      <c r="F121" s="8">
        <f t="shared" si="9"/>
        <v>-1043.9814814814829</v>
      </c>
      <c r="G121" s="8">
        <f t="shared" si="8"/>
        <v>1733.7962962962949</v>
      </c>
      <c r="I121" s="8">
        <f t="shared" si="12"/>
        <v>-299733.01703876536</v>
      </c>
      <c r="J121" s="8">
        <f t="shared" si="10"/>
        <v>-1373.7763280943411</v>
      </c>
      <c r="K121" s="8">
        <f t="shared" si="13"/>
        <v>3019.5901804310233</v>
      </c>
    </row>
    <row r="122" spans="3:11" x14ac:dyDescent="0.2">
      <c r="C122" t="s">
        <v>126</v>
      </c>
      <c r="E122" s="8">
        <f t="shared" si="11"/>
        <v>-233333.33333333363</v>
      </c>
      <c r="F122" s="8">
        <f t="shared" si="9"/>
        <v>-1056.7129629629642</v>
      </c>
      <c r="G122" s="8">
        <f t="shared" si="8"/>
        <v>1721.0648148148136</v>
      </c>
      <c r="I122" s="8">
        <f t="shared" si="12"/>
        <v>-304126.38354729075</v>
      </c>
      <c r="J122" s="8">
        <f t="shared" si="10"/>
        <v>-1393.9125912584159</v>
      </c>
      <c r="K122" s="8">
        <f t="shared" si="13"/>
        <v>3019.5901804310233</v>
      </c>
    </row>
    <row r="123" spans="3:11" x14ac:dyDescent="0.2">
      <c r="C123" t="s">
        <v>127</v>
      </c>
      <c r="E123" s="8">
        <f t="shared" si="11"/>
        <v>-236111.11111111142</v>
      </c>
      <c r="F123" s="8">
        <f t="shared" si="9"/>
        <v>-1069.4444444444459</v>
      </c>
      <c r="G123" s="8">
        <f t="shared" si="8"/>
        <v>1708.3333333333319</v>
      </c>
      <c r="I123" s="8">
        <f t="shared" si="12"/>
        <v>-308539.88631898019</v>
      </c>
      <c r="J123" s="8">
        <f t="shared" si="10"/>
        <v>-1414.1411456286594</v>
      </c>
      <c r="K123" s="8">
        <f t="shared" si="13"/>
        <v>3019.5901804310233</v>
      </c>
    </row>
    <row r="124" spans="3:11" x14ac:dyDescent="0.2">
      <c r="C124" t="s">
        <v>128</v>
      </c>
      <c r="E124" s="8">
        <f t="shared" si="11"/>
        <v>-238888.8888888892</v>
      </c>
      <c r="F124" s="8">
        <f t="shared" si="9"/>
        <v>-1082.1759259259272</v>
      </c>
      <c r="G124" s="8">
        <f t="shared" si="8"/>
        <v>1695.6018518518506</v>
      </c>
      <c r="I124" s="8">
        <f t="shared" si="12"/>
        <v>-312973.61764503986</v>
      </c>
      <c r="J124" s="8">
        <f t="shared" si="10"/>
        <v>-1434.4624142064329</v>
      </c>
      <c r="K124" s="8">
        <f t="shared" si="13"/>
        <v>3019.5901804310233</v>
      </c>
    </row>
    <row r="125" spans="3:11" x14ac:dyDescent="0.2">
      <c r="C125" t="s">
        <v>129</v>
      </c>
      <c r="E125" s="8">
        <f t="shared" si="11"/>
        <v>-241666.66666666698</v>
      </c>
      <c r="F125" s="8">
        <f t="shared" si="9"/>
        <v>-1094.9074074074088</v>
      </c>
      <c r="G125" s="8">
        <f t="shared" si="8"/>
        <v>1682.8703703703691</v>
      </c>
      <c r="I125" s="8">
        <f t="shared" si="12"/>
        <v>-317427.6702396773</v>
      </c>
      <c r="J125" s="8">
        <f t="shared" si="10"/>
        <v>-1454.8768219318545</v>
      </c>
      <c r="K125" s="8">
        <f t="shared" si="13"/>
        <v>3019.5901804310233</v>
      </c>
    </row>
    <row r="126" spans="3:11" x14ac:dyDescent="0.2">
      <c r="C126" t="s">
        <v>130</v>
      </c>
      <c r="E126" s="8">
        <f t="shared" si="11"/>
        <v>-244444.44444444476</v>
      </c>
      <c r="F126" s="8">
        <f t="shared" si="9"/>
        <v>-1107.6388888888903</v>
      </c>
      <c r="G126" s="8">
        <f t="shared" si="8"/>
        <v>1670.1388888888875</v>
      </c>
      <c r="I126" s="8">
        <f t="shared" si="12"/>
        <v>-321902.13724204019</v>
      </c>
      <c r="J126" s="8">
        <f t="shared" si="10"/>
        <v>-1475.3847956926841</v>
      </c>
      <c r="K126" s="8">
        <f t="shared" si="13"/>
        <v>3019.5901804310233</v>
      </c>
    </row>
    <row r="127" spans="3:11" x14ac:dyDescent="0.2">
      <c r="C127" t="s">
        <v>131</v>
      </c>
      <c r="E127" s="8">
        <f t="shared" si="11"/>
        <v>-247222.22222222254</v>
      </c>
      <c r="F127" s="8">
        <f t="shared" si="9"/>
        <v>-1120.3703703703718</v>
      </c>
      <c r="G127" s="8">
        <f t="shared" si="8"/>
        <v>1657.407407407406</v>
      </c>
      <c r="I127" s="8">
        <f t="shared" si="12"/>
        <v>-326397.11221816391</v>
      </c>
      <c r="J127" s="8">
        <f t="shared" si="10"/>
        <v>-1495.9867643332511</v>
      </c>
      <c r="K127" s="8">
        <f t="shared" si="13"/>
        <v>3019.5901804310233</v>
      </c>
    </row>
    <row r="128" spans="3:11" x14ac:dyDescent="0.2">
      <c r="C128" t="s">
        <v>132</v>
      </c>
      <c r="E128" s="8">
        <f t="shared" si="11"/>
        <v>-250000.00000000032</v>
      </c>
      <c r="F128" s="8">
        <f t="shared" si="9"/>
        <v>-1133.1018518518533</v>
      </c>
      <c r="G128" s="8">
        <f t="shared" si="8"/>
        <v>1644.6759259259245</v>
      </c>
      <c r="I128" s="8">
        <f t="shared" si="12"/>
        <v>-330912.6891629282</v>
      </c>
      <c r="J128" s="8">
        <f t="shared" si="10"/>
        <v>-1516.683158663421</v>
      </c>
      <c r="K128" s="8">
        <f t="shared" si="13"/>
        <v>3019.5901804310233</v>
      </c>
    </row>
    <row r="129" spans="3:11" x14ac:dyDescent="0.2">
      <c r="C129" t="s">
        <v>133</v>
      </c>
      <c r="E129" s="8">
        <f t="shared" si="11"/>
        <v>-252777.7777777781</v>
      </c>
      <c r="F129" s="8">
        <f t="shared" si="9"/>
        <v>-1145.8333333333348</v>
      </c>
      <c r="G129" s="8">
        <f t="shared" si="8"/>
        <v>1631.944444444443</v>
      </c>
      <c r="I129" s="8">
        <f t="shared" si="12"/>
        <v>-335448.96250202262</v>
      </c>
      <c r="J129" s="8">
        <f t="shared" si="10"/>
        <v>-1537.4744114676039</v>
      </c>
      <c r="K129" s="8">
        <f t="shared" si="13"/>
        <v>3019.5901804310233</v>
      </c>
    </row>
    <row r="130" spans="3:11" x14ac:dyDescent="0.2">
      <c r="C130" t="s">
        <v>134</v>
      </c>
      <c r="E130" s="8">
        <f t="shared" si="11"/>
        <v>-255555.55555555588</v>
      </c>
      <c r="F130" s="8">
        <f t="shared" si="9"/>
        <v>-1158.5648148148164</v>
      </c>
      <c r="G130" s="8">
        <f t="shared" si="8"/>
        <v>1619.2129629629615</v>
      </c>
      <c r="I130" s="8">
        <f t="shared" si="12"/>
        <v>-340006.02709392126</v>
      </c>
      <c r="J130" s="8">
        <f t="shared" si="10"/>
        <v>-1558.3609575138059</v>
      </c>
      <c r="K130" s="8">
        <f t="shared" si="13"/>
        <v>3019.5901804310233</v>
      </c>
    </row>
    <row r="131" spans="3:11" x14ac:dyDescent="0.2">
      <c r="C131" t="s">
        <v>135</v>
      </c>
      <c r="D131" t="s">
        <v>397</v>
      </c>
      <c r="E131" s="8">
        <f t="shared" si="11"/>
        <v>-258333.33333333366</v>
      </c>
      <c r="F131" s="8">
        <f t="shared" si="9"/>
        <v>-1171.2962962962977</v>
      </c>
      <c r="G131" s="8">
        <f t="shared" ref="G131:G182" si="14">F131+B$6</f>
        <v>1606.4814814814802</v>
      </c>
      <c r="I131" s="8">
        <f t="shared" si="12"/>
        <v>-344583.97823186609</v>
      </c>
      <c r="J131" s="8">
        <f t="shared" si="10"/>
        <v>-1579.3432335627194</v>
      </c>
      <c r="K131" s="8">
        <f t="shared" si="13"/>
        <v>3019.5901804310233</v>
      </c>
    </row>
    <row r="132" spans="3:11" x14ac:dyDescent="0.2">
      <c r="C132" t="s">
        <v>136</v>
      </c>
      <c r="E132" s="8">
        <f t="shared" si="11"/>
        <v>-261111.11111111144</v>
      </c>
      <c r="F132" s="8">
        <f t="shared" ref="F132:F182" si="15">E131*B$5/12</f>
        <v>-1184.0277777777794</v>
      </c>
      <c r="G132" s="8">
        <f t="shared" si="14"/>
        <v>1593.7499999999984</v>
      </c>
      <c r="I132" s="8">
        <f t="shared" si="12"/>
        <v>-349182.91164585983</v>
      </c>
      <c r="J132" s="8">
        <f t="shared" si="10"/>
        <v>-1600.4216783768577</v>
      </c>
      <c r="K132" s="8">
        <f t="shared" si="13"/>
        <v>3019.5901804310233</v>
      </c>
    </row>
    <row r="133" spans="3:11" x14ac:dyDescent="0.2">
      <c r="C133" t="s">
        <v>137</v>
      </c>
      <c r="E133" s="8">
        <f t="shared" si="11"/>
        <v>-263888.88888888923</v>
      </c>
      <c r="F133" s="8">
        <f t="shared" si="15"/>
        <v>-1196.7592592592607</v>
      </c>
      <c r="G133" s="8">
        <f t="shared" si="14"/>
        <v>1581.0185185185171</v>
      </c>
      <c r="I133" s="8">
        <f t="shared" si="12"/>
        <v>-353802.92350466771</v>
      </c>
      <c r="J133" s="8">
        <f t="shared" ref="J133:J196" si="16">I133*$B$5/12</f>
        <v>-1621.5967327297269</v>
      </c>
      <c r="K133" s="8">
        <f t="shared" si="13"/>
        <v>3019.5901804310233</v>
      </c>
    </row>
    <row r="134" spans="3:11" x14ac:dyDescent="0.2">
      <c r="C134" t="s">
        <v>138</v>
      </c>
      <c r="E134" s="8">
        <f t="shared" si="11"/>
        <v>-266666.66666666698</v>
      </c>
      <c r="F134" s="8">
        <f t="shared" si="15"/>
        <v>-1209.4907407407422</v>
      </c>
      <c r="G134" s="8">
        <f t="shared" si="14"/>
        <v>1568.2870370370356</v>
      </c>
      <c r="I134" s="8">
        <f t="shared" si="12"/>
        <v>-358444.11041782849</v>
      </c>
      <c r="J134" s="8">
        <f t="shared" si="16"/>
        <v>-1642.8688394150474</v>
      </c>
      <c r="K134" s="8">
        <f t="shared" si="13"/>
        <v>3019.5901804310233</v>
      </c>
    </row>
    <row r="135" spans="3:11" x14ac:dyDescent="0.2">
      <c r="C135" t="s">
        <v>139</v>
      </c>
      <c r="E135" s="8">
        <f t="shared" si="11"/>
        <v>-269444.44444444473</v>
      </c>
      <c r="F135" s="8">
        <f t="shared" si="15"/>
        <v>-1222.2222222222238</v>
      </c>
      <c r="G135" s="8">
        <f t="shared" si="14"/>
        <v>1555.5555555555541</v>
      </c>
      <c r="I135" s="8">
        <f t="shared" si="12"/>
        <v>-363106.56943767454</v>
      </c>
      <c r="J135" s="8">
        <f t="shared" si="16"/>
        <v>-1664.2384432560084</v>
      </c>
      <c r="K135" s="8">
        <f t="shared" si="13"/>
        <v>3019.5901804310233</v>
      </c>
    </row>
    <row r="136" spans="3:11" x14ac:dyDescent="0.2">
      <c r="C136" t="s">
        <v>140</v>
      </c>
      <c r="E136" s="8">
        <f t="shared" si="11"/>
        <v>-272222.22222222248</v>
      </c>
      <c r="F136" s="8">
        <f t="shared" si="15"/>
        <v>-1234.9537037037051</v>
      </c>
      <c r="G136" s="8">
        <f t="shared" si="14"/>
        <v>1542.8240740740728</v>
      </c>
      <c r="I136" s="8">
        <f t="shared" si="12"/>
        <v>-367790.39806136157</v>
      </c>
      <c r="J136" s="8">
        <f t="shared" si="16"/>
        <v>-1685.7059911145741</v>
      </c>
      <c r="K136" s="8">
        <f t="shared" si="13"/>
        <v>3019.5901804310233</v>
      </c>
    </row>
    <row r="137" spans="3:11" x14ac:dyDescent="0.2">
      <c r="C137" t="s">
        <v>141</v>
      </c>
      <c r="E137" s="8">
        <f t="shared" si="11"/>
        <v>-275000.00000000023</v>
      </c>
      <c r="F137" s="8">
        <f t="shared" si="15"/>
        <v>-1247.6851851851864</v>
      </c>
      <c r="G137" s="8">
        <f t="shared" si="14"/>
        <v>1530.0925925925915</v>
      </c>
      <c r="I137" s="8">
        <f t="shared" si="12"/>
        <v>-372495.69423290715</v>
      </c>
      <c r="J137" s="8">
        <f t="shared" si="16"/>
        <v>-1707.2719319008245</v>
      </c>
      <c r="K137" s="8">
        <f t="shared" si="13"/>
        <v>3019.5901804310233</v>
      </c>
    </row>
    <row r="138" spans="3:11" x14ac:dyDescent="0.2">
      <c r="C138" t="s">
        <v>142</v>
      </c>
      <c r="E138" s="8">
        <f t="shared" ref="E138:E182" si="17">E137-B$6-H138</f>
        <v>-277777.77777777798</v>
      </c>
      <c r="F138" s="8">
        <f t="shared" si="15"/>
        <v>-1260.4166666666677</v>
      </c>
      <c r="G138" s="8">
        <f t="shared" si="14"/>
        <v>1517.3611111111102</v>
      </c>
      <c r="I138" s="8">
        <f t="shared" si="12"/>
        <v>-377222.55634523899</v>
      </c>
      <c r="J138" s="8">
        <f t="shared" si="16"/>
        <v>-1728.9367165823453</v>
      </c>
      <c r="K138" s="8">
        <f t="shared" si="13"/>
        <v>3019.5901804310233</v>
      </c>
    </row>
    <row r="139" spans="3:11" x14ac:dyDescent="0.2">
      <c r="C139" t="s">
        <v>143</v>
      </c>
      <c r="E139" s="8">
        <f t="shared" si="17"/>
        <v>-280555.55555555574</v>
      </c>
      <c r="F139" s="8">
        <f t="shared" si="15"/>
        <v>-1273.1481481481492</v>
      </c>
      <c r="G139" s="8">
        <f t="shared" si="14"/>
        <v>1504.6296296296287</v>
      </c>
      <c r="I139" s="8">
        <f t="shared" si="12"/>
        <v>-381971.08324225235</v>
      </c>
      <c r="J139" s="8">
        <f t="shared" si="16"/>
        <v>-1750.7007981936567</v>
      </c>
      <c r="K139" s="8">
        <f t="shared" si="13"/>
        <v>3019.5901804310233</v>
      </c>
    </row>
    <row r="140" spans="3:11" x14ac:dyDescent="0.2">
      <c r="C140" t="s">
        <v>144</v>
      </c>
      <c r="E140" s="8">
        <f t="shared" si="17"/>
        <v>-283333.33333333349</v>
      </c>
      <c r="F140" s="8">
        <f t="shared" si="15"/>
        <v>-1285.8796296296305</v>
      </c>
      <c r="G140" s="8">
        <f t="shared" si="14"/>
        <v>1491.8981481481474</v>
      </c>
      <c r="I140" s="8">
        <f t="shared" si="12"/>
        <v>-386741.37422087701</v>
      </c>
      <c r="J140" s="8">
        <f t="shared" si="16"/>
        <v>-1772.5646318456863</v>
      </c>
      <c r="K140" s="8">
        <f t="shared" si="13"/>
        <v>3019.5901804310233</v>
      </c>
    </row>
    <row r="141" spans="3:11" x14ac:dyDescent="0.2">
      <c r="C141" t="s">
        <v>145</v>
      </c>
      <c r="E141" s="8">
        <f t="shared" si="17"/>
        <v>-286111.11111111124</v>
      </c>
      <c r="F141" s="8">
        <f t="shared" si="15"/>
        <v>-1298.6111111111118</v>
      </c>
      <c r="G141" s="8">
        <f t="shared" si="14"/>
        <v>1479.1666666666661</v>
      </c>
      <c r="I141" s="8">
        <f t="shared" si="12"/>
        <v>-391533.52903315373</v>
      </c>
      <c r="J141" s="8">
        <f t="shared" si="16"/>
        <v>-1794.5286747352877</v>
      </c>
      <c r="K141" s="8">
        <f t="shared" si="13"/>
        <v>3019.5901804310233</v>
      </c>
    </row>
    <row r="142" spans="3:11" x14ac:dyDescent="0.2">
      <c r="C142" t="s">
        <v>146</v>
      </c>
      <c r="E142" s="8">
        <f t="shared" si="17"/>
        <v>-288888.88888888899</v>
      </c>
      <c r="F142" s="8">
        <f t="shared" si="15"/>
        <v>-1311.3425925925933</v>
      </c>
      <c r="G142" s="8">
        <f t="shared" si="14"/>
        <v>1466.4351851851845</v>
      </c>
      <c r="I142" s="8">
        <f t="shared" si="12"/>
        <v>-396347.64788832003</v>
      </c>
      <c r="J142" s="8">
        <f t="shared" si="16"/>
        <v>-1816.5933861548001</v>
      </c>
      <c r="K142" s="8">
        <f t="shared" si="13"/>
        <v>3019.5901804310233</v>
      </c>
    </row>
    <row r="143" spans="3:11" x14ac:dyDescent="0.2">
      <c r="C143" t="s">
        <v>147</v>
      </c>
      <c r="D143">
        <v>2029</v>
      </c>
      <c r="E143" s="8">
        <f t="shared" si="17"/>
        <v>-291666.66666666674</v>
      </c>
      <c r="F143" s="8">
        <f t="shared" si="15"/>
        <v>-1324.0740740740746</v>
      </c>
      <c r="G143" s="8">
        <f t="shared" si="14"/>
        <v>1453.7037037037032</v>
      </c>
      <c r="I143" s="8">
        <f t="shared" si="12"/>
        <v>-401183.83145490586</v>
      </c>
      <c r="J143" s="8">
        <f t="shared" si="16"/>
        <v>-1838.759227501652</v>
      </c>
      <c r="K143" s="8">
        <f t="shared" si="13"/>
        <v>3019.5901804310233</v>
      </c>
    </row>
    <row r="144" spans="3:11" x14ac:dyDescent="0.2">
      <c r="C144" t="s">
        <v>148</v>
      </c>
      <c r="E144" s="8">
        <f t="shared" si="17"/>
        <v>-294444.4444444445</v>
      </c>
      <c r="F144" s="8">
        <f t="shared" si="15"/>
        <v>-1336.8055555555559</v>
      </c>
      <c r="G144" s="8">
        <f t="shared" si="14"/>
        <v>1440.9722222222219</v>
      </c>
      <c r="I144" s="8">
        <f t="shared" si="12"/>
        <v>-406042.18086283852</v>
      </c>
      <c r="J144" s="8">
        <f t="shared" si="16"/>
        <v>-1861.0266622880099</v>
      </c>
      <c r="K144" s="8">
        <f t="shared" si="13"/>
        <v>3019.5901804310233</v>
      </c>
    </row>
    <row r="145" spans="3:11" x14ac:dyDescent="0.2">
      <c r="C145" t="s">
        <v>149</v>
      </c>
      <c r="E145" s="8">
        <f t="shared" si="17"/>
        <v>-297222.22222222225</v>
      </c>
      <c r="F145" s="8">
        <f t="shared" si="15"/>
        <v>-1349.5370370370372</v>
      </c>
      <c r="G145" s="8">
        <f t="shared" si="14"/>
        <v>1428.2407407407406</v>
      </c>
      <c r="I145" s="8">
        <f t="shared" si="12"/>
        <v>-410922.79770555755</v>
      </c>
      <c r="J145" s="8">
        <f t="shared" si="16"/>
        <v>-1883.3961561504721</v>
      </c>
      <c r="K145" s="8">
        <f t="shared" si="13"/>
        <v>3019.5901804310233</v>
      </c>
    </row>
    <row r="146" spans="3:11" x14ac:dyDescent="0.2">
      <c r="C146" t="s">
        <v>150</v>
      </c>
      <c r="E146" s="8">
        <f t="shared" si="17"/>
        <v>-300000</v>
      </c>
      <c r="F146" s="8">
        <f t="shared" si="15"/>
        <v>-1362.2685185185187</v>
      </c>
      <c r="G146" s="8">
        <f t="shared" si="14"/>
        <v>1415.5092592592591</v>
      </c>
      <c r="I146" s="8">
        <f t="shared" si="12"/>
        <v>-415825.78404213907</v>
      </c>
      <c r="J146" s="8">
        <f t="shared" si="16"/>
        <v>-1905.8681768598042</v>
      </c>
      <c r="K146" s="8">
        <f t="shared" si="13"/>
        <v>3019.5901804310233</v>
      </c>
    </row>
    <row r="147" spans="3:11" x14ac:dyDescent="0.2">
      <c r="C147" t="s">
        <v>151</v>
      </c>
      <c r="E147" s="8">
        <f t="shared" si="17"/>
        <v>-302777.77777777775</v>
      </c>
      <c r="F147" s="8">
        <f t="shared" si="15"/>
        <v>-1375</v>
      </c>
      <c r="G147" s="8">
        <f t="shared" si="14"/>
        <v>1402.7777777777778</v>
      </c>
      <c r="I147" s="8">
        <f t="shared" si="12"/>
        <v>-420751.2423994299</v>
      </c>
      <c r="J147" s="8">
        <f t="shared" si="16"/>
        <v>-1928.4431943307202</v>
      </c>
      <c r="K147" s="8">
        <f t="shared" si="13"/>
        <v>3019.5901804310233</v>
      </c>
    </row>
    <row r="148" spans="3:11" x14ac:dyDescent="0.2">
      <c r="C148" t="s">
        <v>152</v>
      </c>
      <c r="E148" s="8">
        <f t="shared" si="17"/>
        <v>-305555.5555555555</v>
      </c>
      <c r="F148" s="8">
        <f t="shared" si="15"/>
        <v>-1387.7314814814815</v>
      </c>
      <c r="G148" s="8">
        <f t="shared" si="14"/>
        <v>1390.0462962962963</v>
      </c>
      <c r="I148" s="8">
        <f t="shared" si="12"/>
        <v>-425699.27577419166</v>
      </c>
      <c r="J148" s="8">
        <f t="shared" si="16"/>
        <v>-1951.1216806317118</v>
      </c>
      <c r="K148" s="8">
        <f t="shared" si="13"/>
        <v>3019.5901804310233</v>
      </c>
    </row>
    <row r="149" spans="3:11" x14ac:dyDescent="0.2">
      <c r="C149" t="s">
        <v>153</v>
      </c>
      <c r="E149" s="8">
        <f t="shared" si="17"/>
        <v>-308333.33333333326</v>
      </c>
      <c r="F149" s="8">
        <f t="shared" si="15"/>
        <v>-1400.4629629629626</v>
      </c>
      <c r="G149" s="8">
        <f t="shared" si="14"/>
        <v>1377.3148148148152</v>
      </c>
      <c r="I149" s="8">
        <f t="shared" si="12"/>
        <v>-430669.98763525439</v>
      </c>
      <c r="J149" s="8">
        <f t="shared" si="16"/>
        <v>-1973.9041099949161</v>
      </c>
      <c r="K149" s="8">
        <f t="shared" si="13"/>
        <v>3019.5901804310233</v>
      </c>
    </row>
    <row r="150" spans="3:11" x14ac:dyDescent="0.2">
      <c r="C150" t="s">
        <v>154</v>
      </c>
      <c r="E150" s="8">
        <f t="shared" si="17"/>
        <v>-311111.11111111101</v>
      </c>
      <c r="F150" s="8">
        <f t="shared" si="15"/>
        <v>-1413.1944444444441</v>
      </c>
      <c r="G150" s="8">
        <f t="shared" si="14"/>
        <v>1364.5833333333337</v>
      </c>
      <c r="I150" s="8">
        <f t="shared" si="12"/>
        <v>-435663.48192568036</v>
      </c>
      <c r="J150" s="8">
        <f t="shared" si="16"/>
        <v>-1996.7909588260352</v>
      </c>
      <c r="K150" s="8">
        <f t="shared" si="13"/>
        <v>3019.5901804310233</v>
      </c>
    </row>
    <row r="151" spans="3:11" x14ac:dyDescent="0.2">
      <c r="C151" t="s">
        <v>155</v>
      </c>
      <c r="E151" s="8">
        <f t="shared" si="17"/>
        <v>-313888.88888888876</v>
      </c>
      <c r="F151" s="8">
        <f t="shared" si="15"/>
        <v>-1425.9259259259254</v>
      </c>
      <c r="G151" s="8">
        <f t="shared" si="14"/>
        <v>1351.8518518518524</v>
      </c>
      <c r="I151" s="8">
        <f t="shared" si="12"/>
        <v>-440679.86306493741</v>
      </c>
      <c r="J151" s="8">
        <f t="shared" si="16"/>
        <v>-2019.7827057142965</v>
      </c>
      <c r="K151" s="8">
        <f t="shared" si="13"/>
        <v>3019.5901804310233</v>
      </c>
    </row>
    <row r="152" spans="3:11" x14ac:dyDescent="0.2">
      <c r="C152" t="s">
        <v>156</v>
      </c>
      <c r="E152" s="8">
        <f t="shared" si="17"/>
        <v>-316666.66666666651</v>
      </c>
      <c r="F152" s="8">
        <f t="shared" si="15"/>
        <v>-1438.6574074074069</v>
      </c>
      <c r="G152" s="8">
        <f t="shared" si="14"/>
        <v>1339.1203703703709</v>
      </c>
      <c r="I152" s="8">
        <f t="shared" si="12"/>
        <v>-445719.23595108272</v>
      </c>
      <c r="J152" s="8">
        <f t="shared" si="16"/>
        <v>-2042.8798314424623</v>
      </c>
      <c r="K152" s="8">
        <f t="shared" si="13"/>
        <v>3019.5901804310233</v>
      </c>
    </row>
    <row r="153" spans="3:11" x14ac:dyDescent="0.2">
      <c r="C153" t="s">
        <v>157</v>
      </c>
      <c r="E153" s="8">
        <f t="shared" si="17"/>
        <v>-319444.44444444426</v>
      </c>
      <c r="F153" s="8">
        <f t="shared" si="15"/>
        <v>-1451.388888888888</v>
      </c>
      <c r="G153" s="8">
        <f t="shared" si="14"/>
        <v>1326.3888888888898</v>
      </c>
      <c r="I153" s="8">
        <f t="shared" si="12"/>
        <v>-450781.70596295618</v>
      </c>
      <c r="J153" s="8">
        <f t="shared" si="16"/>
        <v>-2066.0828189968825</v>
      </c>
      <c r="K153" s="8">
        <f t="shared" si="13"/>
        <v>3019.5901804310233</v>
      </c>
    </row>
    <row r="154" spans="3:11" x14ac:dyDescent="0.2">
      <c r="C154" t="s">
        <v>158</v>
      </c>
      <c r="E154" s="8">
        <f t="shared" si="17"/>
        <v>-322222.22222222202</v>
      </c>
      <c r="F154" s="8">
        <f t="shared" si="15"/>
        <v>-1464.1203703703695</v>
      </c>
      <c r="G154" s="8">
        <f t="shared" si="14"/>
        <v>1313.6574074074083</v>
      </c>
      <c r="I154" s="8">
        <f t="shared" si="12"/>
        <v>-455867.37896238407</v>
      </c>
      <c r="J154" s="8">
        <f t="shared" si="16"/>
        <v>-2089.3921535775939</v>
      </c>
      <c r="K154" s="8">
        <f t="shared" si="13"/>
        <v>3019.5901804310233</v>
      </c>
    </row>
    <row r="155" spans="3:11" x14ac:dyDescent="0.2">
      <c r="C155" t="s">
        <v>159</v>
      </c>
      <c r="E155" s="8">
        <f t="shared" si="17"/>
        <v>-324999.99999999977</v>
      </c>
      <c r="F155" s="8">
        <f t="shared" si="15"/>
        <v>-1476.8518518518511</v>
      </c>
      <c r="G155" s="8">
        <f t="shared" si="14"/>
        <v>1300.9259259259268</v>
      </c>
      <c r="I155" s="8">
        <f t="shared" si="12"/>
        <v>-460976.36129639269</v>
      </c>
      <c r="J155" s="8">
        <f t="shared" si="16"/>
        <v>-2112.8083226084664</v>
      </c>
      <c r="K155" s="8">
        <f t="shared" si="13"/>
        <v>3019.5901804310233</v>
      </c>
    </row>
    <row r="156" spans="3:11" x14ac:dyDescent="0.2">
      <c r="C156" t="s">
        <v>160</v>
      </c>
      <c r="E156" s="8">
        <f t="shared" si="17"/>
        <v>-327777.77777777752</v>
      </c>
      <c r="F156" s="8">
        <f t="shared" si="15"/>
        <v>-1489.5833333333323</v>
      </c>
      <c r="G156" s="8">
        <f t="shared" si="14"/>
        <v>1288.1944444444455</v>
      </c>
      <c r="I156" s="8">
        <f t="shared" si="12"/>
        <v>-466108.75979943218</v>
      </c>
      <c r="J156" s="8">
        <f t="shared" si="16"/>
        <v>-2136.3318157473973</v>
      </c>
      <c r="K156" s="8">
        <f t="shared" si="13"/>
        <v>3019.5901804310233</v>
      </c>
    </row>
    <row r="157" spans="3:11" x14ac:dyDescent="0.2">
      <c r="C157" t="s">
        <v>161</v>
      </c>
      <c r="E157" s="8">
        <f t="shared" si="17"/>
        <v>-330555.55555555527</v>
      </c>
      <c r="F157" s="8">
        <f t="shared" si="15"/>
        <v>-1502.3148148148136</v>
      </c>
      <c r="G157" s="8">
        <f t="shared" si="14"/>
        <v>1275.4629629629642</v>
      </c>
      <c r="I157" s="8">
        <f t="shared" si="12"/>
        <v>-471264.68179561058</v>
      </c>
      <c r="J157" s="8">
        <f t="shared" si="16"/>
        <v>-2159.9631248965484</v>
      </c>
      <c r="K157" s="8">
        <f t="shared" si="13"/>
        <v>3019.5901804310233</v>
      </c>
    </row>
    <row r="158" spans="3:11" x14ac:dyDescent="0.2">
      <c r="C158" t="s">
        <v>162</v>
      </c>
      <c r="E158" s="8">
        <f t="shared" si="17"/>
        <v>-333333.33333333302</v>
      </c>
      <c r="F158" s="8">
        <f t="shared" si="15"/>
        <v>-1515.0462962962949</v>
      </c>
      <c r="G158" s="8">
        <f t="shared" si="14"/>
        <v>1262.7314814814829</v>
      </c>
      <c r="I158" s="8">
        <f t="shared" ref="I158:I221" si="18">I157-K157+J157</f>
        <v>-476444.23510093818</v>
      </c>
      <c r="J158" s="8">
        <f t="shared" si="16"/>
        <v>-2183.7027442126332</v>
      </c>
      <c r="K158" s="8">
        <f t="shared" ref="K158:K221" si="19">K157</f>
        <v>3019.5901804310233</v>
      </c>
    </row>
    <row r="159" spans="3:11" x14ac:dyDescent="0.2">
      <c r="C159" t="s">
        <v>163</v>
      </c>
      <c r="E159" s="8">
        <f t="shared" si="17"/>
        <v>-336111.11111111077</v>
      </c>
      <c r="F159" s="8">
        <f t="shared" si="15"/>
        <v>-1527.7777777777765</v>
      </c>
      <c r="G159" s="8">
        <f t="shared" si="14"/>
        <v>1250.0000000000014</v>
      </c>
      <c r="I159" s="8">
        <f t="shared" si="18"/>
        <v>-481647.52802558185</v>
      </c>
      <c r="J159" s="8">
        <f t="shared" si="16"/>
        <v>-2207.5511701172504</v>
      </c>
      <c r="K159" s="8">
        <f t="shared" si="19"/>
        <v>3019.5901804310233</v>
      </c>
    </row>
    <row r="160" spans="3:11" x14ac:dyDescent="0.2">
      <c r="C160" t="s">
        <v>164</v>
      </c>
      <c r="E160" s="8">
        <f t="shared" si="17"/>
        <v>-338888.88888888853</v>
      </c>
      <c r="F160" s="8">
        <f t="shared" si="15"/>
        <v>-1540.5092592592575</v>
      </c>
      <c r="G160" s="8">
        <f t="shared" si="14"/>
        <v>1237.2685185185203</v>
      </c>
      <c r="I160" s="8">
        <f t="shared" si="18"/>
        <v>-486874.6693761301</v>
      </c>
      <c r="J160" s="8">
        <f t="shared" si="16"/>
        <v>-2231.5089013072629</v>
      </c>
      <c r="K160" s="8">
        <f t="shared" si="19"/>
        <v>3019.5901804310233</v>
      </c>
    </row>
    <row r="161" spans="3:11" x14ac:dyDescent="0.2">
      <c r="C161" t="s">
        <v>165</v>
      </c>
      <c r="E161" s="8">
        <f t="shared" si="17"/>
        <v>-341666.66666666628</v>
      </c>
      <c r="F161" s="8">
        <f t="shared" si="15"/>
        <v>-1553.2407407407391</v>
      </c>
      <c r="G161" s="8">
        <f t="shared" si="14"/>
        <v>1224.5370370370388</v>
      </c>
      <c r="I161" s="8">
        <f t="shared" si="18"/>
        <v>-492125.76845786837</v>
      </c>
      <c r="J161" s="8">
        <f t="shared" si="16"/>
        <v>-2255.5764387652303</v>
      </c>
      <c r="K161" s="8">
        <f t="shared" si="19"/>
        <v>3019.5901804310233</v>
      </c>
    </row>
    <row r="162" spans="3:11" x14ac:dyDescent="0.2">
      <c r="C162" t="s">
        <v>166</v>
      </c>
      <c r="E162" s="8">
        <f t="shared" si="17"/>
        <v>-344444.44444444403</v>
      </c>
      <c r="F162" s="8">
        <f t="shared" si="15"/>
        <v>-1565.9722222222206</v>
      </c>
      <c r="G162" s="8">
        <f t="shared" si="14"/>
        <v>1211.8055555555572</v>
      </c>
      <c r="I162" s="8">
        <f t="shared" si="18"/>
        <v>-497400.93507706461</v>
      </c>
      <c r="J162" s="8">
        <f t="shared" si="16"/>
        <v>-2279.7542857698795</v>
      </c>
      <c r="K162" s="8">
        <f t="shared" si="19"/>
        <v>3019.5901804310233</v>
      </c>
    </row>
    <row r="163" spans="3:11" x14ac:dyDescent="0.2">
      <c r="C163" t="s">
        <v>167</v>
      </c>
      <c r="E163" s="8">
        <f t="shared" si="17"/>
        <v>-347222.22222222178</v>
      </c>
      <c r="F163" s="8">
        <f t="shared" si="15"/>
        <v>-1578.7037037037019</v>
      </c>
      <c r="G163" s="8">
        <f t="shared" si="14"/>
        <v>1199.074074074076</v>
      </c>
      <c r="I163" s="8">
        <f t="shared" si="18"/>
        <v>-502700.27954326553</v>
      </c>
      <c r="J163" s="8">
        <f t="shared" si="16"/>
        <v>-2304.0429479066338</v>
      </c>
      <c r="K163" s="8">
        <f t="shared" si="19"/>
        <v>3019.5901804310233</v>
      </c>
    </row>
    <row r="164" spans="3:11" x14ac:dyDescent="0.2">
      <c r="C164" t="s">
        <v>168</v>
      </c>
      <c r="E164" s="8">
        <f t="shared" si="17"/>
        <v>-349999.99999999953</v>
      </c>
      <c r="F164" s="8">
        <f t="shared" si="15"/>
        <v>-1591.4351851851832</v>
      </c>
      <c r="G164" s="8">
        <f t="shared" si="14"/>
        <v>1186.3425925925947</v>
      </c>
      <c r="I164" s="8">
        <f t="shared" si="18"/>
        <v>-508023.9126716032</v>
      </c>
      <c r="J164" s="8">
        <f t="shared" si="16"/>
        <v>-2328.4429330781813</v>
      </c>
      <c r="K164" s="8">
        <f t="shared" si="19"/>
        <v>3019.5901804310233</v>
      </c>
    </row>
    <row r="165" spans="3:11" x14ac:dyDescent="0.2">
      <c r="C165" t="s">
        <v>169</v>
      </c>
      <c r="E165" s="8">
        <f t="shared" si="17"/>
        <v>-352777.77777777729</v>
      </c>
      <c r="F165" s="8">
        <f t="shared" si="15"/>
        <v>-1604.1666666666645</v>
      </c>
      <c r="G165" s="8">
        <f t="shared" si="14"/>
        <v>1173.6111111111134</v>
      </c>
      <c r="I165" s="8">
        <f t="shared" si="18"/>
        <v>-513371.94578511239</v>
      </c>
      <c r="J165" s="8">
        <f t="shared" si="16"/>
        <v>-2352.9547515150985</v>
      </c>
      <c r="K165" s="8">
        <f t="shared" si="19"/>
        <v>3019.5901804310233</v>
      </c>
    </row>
    <row r="166" spans="3:11" x14ac:dyDescent="0.2">
      <c r="C166" t="s">
        <v>170</v>
      </c>
      <c r="E166" s="8">
        <f t="shared" si="17"/>
        <v>-355555.55555555504</v>
      </c>
      <c r="F166" s="8">
        <f t="shared" si="15"/>
        <v>-1616.898148148146</v>
      </c>
      <c r="G166" s="8">
        <f t="shared" si="14"/>
        <v>1160.8796296296318</v>
      </c>
      <c r="I166" s="8">
        <f t="shared" si="18"/>
        <v>-518744.49071705854</v>
      </c>
      <c r="J166" s="8">
        <f t="shared" si="16"/>
        <v>-2377.5789157865183</v>
      </c>
      <c r="K166" s="8">
        <f t="shared" si="19"/>
        <v>3019.5901804310233</v>
      </c>
    </row>
    <row r="167" spans="3:11" x14ac:dyDescent="0.2">
      <c r="C167" t="s">
        <v>171</v>
      </c>
      <c r="E167" s="8">
        <f t="shared" si="17"/>
        <v>-358333.33333333279</v>
      </c>
      <c r="F167" s="8">
        <f t="shared" si="15"/>
        <v>-1629.6296296296271</v>
      </c>
      <c r="G167" s="8">
        <f t="shared" si="14"/>
        <v>1148.1481481481508</v>
      </c>
      <c r="I167" s="8">
        <f t="shared" si="18"/>
        <v>-524141.65981327608</v>
      </c>
      <c r="J167" s="8">
        <f t="shared" si="16"/>
        <v>-2402.3159408108486</v>
      </c>
      <c r="K167" s="8">
        <f t="shared" si="19"/>
        <v>3019.5901804310233</v>
      </c>
    </row>
    <row r="168" spans="3:11" x14ac:dyDescent="0.2">
      <c r="C168" t="s">
        <v>172</v>
      </c>
      <c r="E168" s="8">
        <f t="shared" si="17"/>
        <v>-361111.11111111054</v>
      </c>
      <c r="F168" s="8">
        <f t="shared" si="15"/>
        <v>-1642.3611111111086</v>
      </c>
      <c r="G168" s="8">
        <f t="shared" si="14"/>
        <v>1135.4166666666692</v>
      </c>
      <c r="I168" s="8">
        <f t="shared" si="18"/>
        <v>-529563.56593451789</v>
      </c>
      <c r="J168" s="8">
        <f t="shared" si="16"/>
        <v>-2427.1663438665405</v>
      </c>
      <c r="K168" s="8">
        <f t="shared" si="19"/>
        <v>3019.5901804310233</v>
      </c>
    </row>
    <row r="169" spans="3:11" x14ac:dyDescent="0.2">
      <c r="C169" t="s">
        <v>173</v>
      </c>
      <c r="E169" s="8">
        <f t="shared" si="17"/>
        <v>-363888.88888888829</v>
      </c>
      <c r="F169" s="8">
        <f t="shared" si="15"/>
        <v>-1655.0925925925901</v>
      </c>
      <c r="G169" s="8">
        <f t="shared" si="14"/>
        <v>1122.6851851851877</v>
      </c>
      <c r="I169" s="8">
        <f t="shared" si="18"/>
        <v>-535010.32245881541</v>
      </c>
      <c r="J169" s="8">
        <f t="shared" si="16"/>
        <v>-2452.1306446029039</v>
      </c>
      <c r="K169" s="8">
        <f t="shared" si="19"/>
        <v>3019.5901804310233</v>
      </c>
    </row>
    <row r="170" spans="3:11" x14ac:dyDescent="0.2">
      <c r="C170" t="s">
        <v>174</v>
      </c>
      <c r="E170" s="8">
        <f t="shared" si="17"/>
        <v>-366666.66666666605</v>
      </c>
      <c r="F170" s="8">
        <f t="shared" si="15"/>
        <v>-1667.8240740740714</v>
      </c>
      <c r="G170" s="8">
        <f t="shared" si="14"/>
        <v>1109.9537037037064</v>
      </c>
      <c r="I170" s="8">
        <f t="shared" si="18"/>
        <v>-540482.04328384937</v>
      </c>
      <c r="J170" s="8">
        <f t="shared" si="16"/>
        <v>-2477.2093650509764</v>
      </c>
      <c r="K170" s="8">
        <f t="shared" si="19"/>
        <v>3019.5901804310233</v>
      </c>
    </row>
    <row r="171" spans="3:11" x14ac:dyDescent="0.2">
      <c r="C171" t="s">
        <v>175</v>
      </c>
      <c r="E171" s="8">
        <f t="shared" si="17"/>
        <v>-369444.4444444438</v>
      </c>
      <c r="F171" s="8">
        <f t="shared" si="15"/>
        <v>-1680.5555555555527</v>
      </c>
      <c r="G171" s="8">
        <f t="shared" si="14"/>
        <v>1097.2222222222251</v>
      </c>
      <c r="I171" s="8">
        <f t="shared" si="18"/>
        <v>-545978.84282933141</v>
      </c>
      <c r="J171" s="8">
        <f t="shared" si="16"/>
        <v>-2502.4030296344358</v>
      </c>
      <c r="K171" s="8">
        <f t="shared" si="19"/>
        <v>3019.5901804310233</v>
      </c>
    </row>
    <row r="172" spans="3:11" x14ac:dyDescent="0.2">
      <c r="C172" t="s">
        <v>176</v>
      </c>
      <c r="E172" s="8">
        <f t="shared" si="17"/>
        <v>-372222.22222222155</v>
      </c>
      <c r="F172" s="8">
        <f t="shared" si="15"/>
        <v>-1693.287037037034</v>
      </c>
      <c r="G172" s="8">
        <f t="shared" si="14"/>
        <v>1084.4907407407438</v>
      </c>
      <c r="I172" s="8">
        <f t="shared" si="18"/>
        <v>-551500.83603939682</v>
      </c>
      <c r="J172" s="8">
        <f t="shared" si="16"/>
        <v>-2527.7121651805687</v>
      </c>
      <c r="K172" s="8">
        <f t="shared" si="19"/>
        <v>3019.5901804310233</v>
      </c>
    </row>
    <row r="173" spans="3:11" x14ac:dyDescent="0.2">
      <c r="C173" t="s">
        <v>177</v>
      </c>
      <c r="E173" s="8">
        <f t="shared" si="17"/>
        <v>-374999.9999999993</v>
      </c>
      <c r="F173" s="8">
        <f t="shared" si="15"/>
        <v>-1706.0185185185155</v>
      </c>
      <c r="G173" s="8">
        <f t="shared" si="14"/>
        <v>1071.7592592592623</v>
      </c>
      <c r="I173" s="8">
        <f t="shared" si="18"/>
        <v>-557048.13838500844</v>
      </c>
      <c r="J173" s="8">
        <f t="shared" si="16"/>
        <v>-2553.1373009312888</v>
      </c>
      <c r="K173" s="8">
        <f t="shared" si="19"/>
        <v>3019.5901804310233</v>
      </c>
    </row>
    <row r="174" spans="3:11" x14ac:dyDescent="0.2">
      <c r="C174" t="s">
        <v>178</v>
      </c>
      <c r="E174" s="8">
        <f t="shared" si="17"/>
        <v>-377777.77777777705</v>
      </c>
      <c r="F174" s="8">
        <f t="shared" si="15"/>
        <v>-1718.7499999999966</v>
      </c>
      <c r="G174" s="8">
        <f t="shared" si="14"/>
        <v>1059.0277777777812</v>
      </c>
      <c r="I174" s="8">
        <f t="shared" si="18"/>
        <v>-562620.86586637073</v>
      </c>
      <c r="J174" s="8">
        <f t="shared" si="16"/>
        <v>-2578.6789685541994</v>
      </c>
      <c r="K174" s="8">
        <f t="shared" si="19"/>
        <v>3019.5901804310233</v>
      </c>
    </row>
    <row r="175" spans="3:11" x14ac:dyDescent="0.2">
      <c r="C175" t="s">
        <v>179</v>
      </c>
      <c r="E175" s="8">
        <f t="shared" si="17"/>
        <v>-380555.55555555481</v>
      </c>
      <c r="F175" s="8">
        <f t="shared" si="15"/>
        <v>-1731.4814814814781</v>
      </c>
      <c r="G175" s="8">
        <f t="shared" si="14"/>
        <v>1046.2962962962997</v>
      </c>
      <c r="I175" s="8">
        <f t="shared" si="18"/>
        <v>-568219.13501535601</v>
      </c>
      <c r="J175" s="8">
        <f t="shared" si="16"/>
        <v>-2604.3377021537149</v>
      </c>
      <c r="K175" s="8">
        <f t="shared" si="19"/>
        <v>3019.5901804310233</v>
      </c>
    </row>
    <row r="176" spans="3:11" x14ac:dyDescent="0.2">
      <c r="C176" t="s">
        <v>180</v>
      </c>
      <c r="E176" s="8">
        <f t="shared" si="17"/>
        <v>-383333.33333333256</v>
      </c>
      <c r="F176" s="8">
        <f t="shared" si="15"/>
        <v>-1744.2129629629596</v>
      </c>
      <c r="G176" s="8">
        <f t="shared" si="14"/>
        <v>1033.5648148148182</v>
      </c>
      <c r="I176" s="8">
        <f t="shared" si="18"/>
        <v>-573843.06289794075</v>
      </c>
      <c r="J176" s="8">
        <f t="shared" si="16"/>
        <v>-2630.1140382822282</v>
      </c>
      <c r="K176" s="8">
        <f t="shared" si="19"/>
        <v>3019.5901804310233</v>
      </c>
    </row>
    <row r="177" spans="3:11" x14ac:dyDescent="0.2">
      <c r="C177" t="s">
        <v>181</v>
      </c>
      <c r="E177" s="8">
        <f t="shared" si="17"/>
        <v>-386111.11111111031</v>
      </c>
      <c r="F177" s="8">
        <f t="shared" si="15"/>
        <v>-1756.9444444444409</v>
      </c>
      <c r="G177" s="8">
        <f t="shared" si="14"/>
        <v>1020.8333333333369</v>
      </c>
      <c r="I177" s="8">
        <f t="shared" si="18"/>
        <v>-579492.76711665397</v>
      </c>
      <c r="J177" s="8">
        <f t="shared" si="16"/>
        <v>-2656.0085159513305</v>
      </c>
      <c r="K177" s="8">
        <f t="shared" si="19"/>
        <v>3019.5901804310233</v>
      </c>
    </row>
    <row r="178" spans="3:11" x14ac:dyDescent="0.2">
      <c r="C178" t="s">
        <v>182</v>
      </c>
      <c r="E178" s="8">
        <f t="shared" si="17"/>
        <v>-388888.88888888806</v>
      </c>
      <c r="F178" s="8">
        <f t="shared" si="15"/>
        <v>-1769.6759259259222</v>
      </c>
      <c r="G178" s="8">
        <f t="shared" si="14"/>
        <v>1008.1018518518556</v>
      </c>
      <c r="I178" s="8">
        <f t="shared" si="18"/>
        <v>-585168.36581303633</v>
      </c>
      <c r="J178" s="8">
        <f t="shared" si="16"/>
        <v>-2682.0216766430831</v>
      </c>
      <c r="K178" s="8">
        <f t="shared" si="19"/>
        <v>3019.5901804310233</v>
      </c>
    </row>
    <row r="179" spans="3:11" x14ac:dyDescent="0.2">
      <c r="C179" t="s">
        <v>183</v>
      </c>
      <c r="E179" s="8">
        <f t="shared" si="17"/>
        <v>-391666.66666666581</v>
      </c>
      <c r="F179" s="8">
        <f t="shared" si="15"/>
        <v>-1782.4074074074035</v>
      </c>
      <c r="G179" s="8">
        <f t="shared" si="14"/>
        <v>995.3703703703743</v>
      </c>
      <c r="I179" s="8">
        <f t="shared" si="18"/>
        <v>-590869.97767011041</v>
      </c>
      <c r="J179" s="8">
        <f t="shared" si="16"/>
        <v>-2708.1540643213393</v>
      </c>
      <c r="K179" s="8">
        <f t="shared" si="19"/>
        <v>3019.5901804310233</v>
      </c>
    </row>
    <row r="180" spans="3:11" x14ac:dyDescent="0.2">
      <c r="C180" t="s">
        <v>184</v>
      </c>
      <c r="E180" s="8">
        <f t="shared" si="17"/>
        <v>-394444.44444444356</v>
      </c>
      <c r="F180" s="8">
        <f t="shared" si="15"/>
        <v>-1795.138888888885</v>
      </c>
      <c r="G180" s="8">
        <f t="shared" si="14"/>
        <v>982.63888888889278</v>
      </c>
      <c r="I180" s="8">
        <f t="shared" si="18"/>
        <v>-596597.72191486275</v>
      </c>
      <c r="J180" s="8">
        <f t="shared" si="16"/>
        <v>-2734.406225443121</v>
      </c>
      <c r="K180" s="8">
        <f t="shared" si="19"/>
        <v>3019.5901804310233</v>
      </c>
    </row>
    <row r="181" spans="3:11" x14ac:dyDescent="0.2">
      <c r="C181" t="s">
        <v>185</v>
      </c>
      <c r="E181" s="8">
        <f t="shared" si="17"/>
        <v>-397222.22222222132</v>
      </c>
      <c r="F181" s="8">
        <f t="shared" si="15"/>
        <v>-1807.8703703703666</v>
      </c>
      <c r="G181" s="8">
        <f t="shared" si="14"/>
        <v>969.90740740741126</v>
      </c>
      <c r="I181" s="8">
        <f t="shared" si="18"/>
        <v>-602351.71832073689</v>
      </c>
      <c r="J181" s="8">
        <f t="shared" si="16"/>
        <v>-2760.7787089700437</v>
      </c>
      <c r="K181" s="8">
        <f t="shared" si="19"/>
        <v>3019.5901804310233</v>
      </c>
    </row>
    <row r="182" spans="3:11" x14ac:dyDescent="0.2">
      <c r="C182" t="s">
        <v>186</v>
      </c>
      <c r="E182" s="8">
        <f t="shared" si="17"/>
        <v>-399999.99999999907</v>
      </c>
      <c r="F182" s="8">
        <f t="shared" si="15"/>
        <v>-1820.6018518518476</v>
      </c>
      <c r="G182" s="8">
        <f t="shared" si="14"/>
        <v>957.17592592593019</v>
      </c>
      <c r="I182" s="8">
        <f t="shared" si="18"/>
        <v>-608132.08721013798</v>
      </c>
      <c r="J182" s="8">
        <f t="shared" si="16"/>
        <v>-2787.2720663797991</v>
      </c>
      <c r="K182" s="8">
        <f t="shared" si="19"/>
        <v>3019.5901804310233</v>
      </c>
    </row>
    <row r="183" spans="3:11" x14ac:dyDescent="0.2">
      <c r="C183" t="s">
        <v>187</v>
      </c>
      <c r="I183" s="8">
        <f t="shared" si="18"/>
        <v>-613938.94945694879</v>
      </c>
      <c r="J183" s="8">
        <f t="shared" si="16"/>
        <v>-2813.886851677682</v>
      </c>
      <c r="K183" s="8">
        <f t="shared" si="19"/>
        <v>3019.5901804310233</v>
      </c>
    </row>
    <row r="184" spans="3:11" x14ac:dyDescent="0.2">
      <c r="C184" t="s">
        <v>188</v>
      </c>
      <c r="I184" s="8">
        <f t="shared" si="18"/>
        <v>-619772.42648905749</v>
      </c>
      <c r="J184" s="8">
        <f t="shared" si="16"/>
        <v>-2840.62362140818</v>
      </c>
      <c r="K184" s="8">
        <f t="shared" si="19"/>
        <v>3019.5901804310233</v>
      </c>
    </row>
    <row r="185" spans="3:11" x14ac:dyDescent="0.2">
      <c r="C185" t="s">
        <v>189</v>
      </c>
      <c r="I185" s="8">
        <f t="shared" si="18"/>
        <v>-625632.64029089664</v>
      </c>
      <c r="J185" s="8">
        <f t="shared" si="16"/>
        <v>-2867.4829346666097</v>
      </c>
      <c r="K185" s="8">
        <f t="shared" si="19"/>
        <v>3019.5901804310233</v>
      </c>
    </row>
    <row r="186" spans="3:11" x14ac:dyDescent="0.2">
      <c r="C186" t="s">
        <v>190</v>
      </c>
      <c r="I186" s="8">
        <f t="shared" si="18"/>
        <v>-631519.71340599423</v>
      </c>
      <c r="J186" s="8">
        <f t="shared" si="16"/>
        <v>-2894.465353110807</v>
      </c>
      <c r="K186" s="8">
        <f t="shared" si="19"/>
        <v>3019.5901804310233</v>
      </c>
    </row>
    <row r="187" spans="3:11" x14ac:dyDescent="0.2">
      <c r="C187" t="s">
        <v>191</v>
      </c>
      <c r="I187" s="8">
        <f t="shared" si="18"/>
        <v>-637433.76893953606</v>
      </c>
      <c r="J187" s="8">
        <f t="shared" si="16"/>
        <v>-2921.5714409728735</v>
      </c>
      <c r="K187" s="8">
        <f t="shared" si="19"/>
        <v>3019.5901804310233</v>
      </c>
    </row>
    <row r="188" spans="3:11" x14ac:dyDescent="0.2">
      <c r="C188" t="s">
        <v>192</v>
      </c>
      <c r="I188" s="8">
        <f t="shared" si="18"/>
        <v>-643374.93056093995</v>
      </c>
      <c r="J188" s="8">
        <f t="shared" si="16"/>
        <v>-2948.8017650709749</v>
      </c>
      <c r="K188" s="8">
        <f t="shared" si="19"/>
        <v>3019.5901804310233</v>
      </c>
    </row>
    <row r="189" spans="3:11" x14ac:dyDescent="0.2">
      <c r="C189" t="s">
        <v>193</v>
      </c>
      <c r="I189" s="8">
        <f t="shared" si="18"/>
        <v>-649343.32250644197</v>
      </c>
      <c r="J189" s="8">
        <f t="shared" si="16"/>
        <v>-2976.1568948211921</v>
      </c>
      <c r="K189" s="8">
        <f t="shared" si="19"/>
        <v>3019.5901804310233</v>
      </c>
    </row>
    <row r="190" spans="3:11" x14ac:dyDescent="0.2">
      <c r="C190" t="s">
        <v>194</v>
      </c>
      <c r="I190" s="8">
        <f t="shared" si="18"/>
        <v>-655339.0695816942</v>
      </c>
      <c r="J190" s="8">
        <f t="shared" si="16"/>
        <v>-3003.6374022494315</v>
      </c>
      <c r="K190" s="8">
        <f t="shared" si="19"/>
        <v>3019.5901804310233</v>
      </c>
    </row>
    <row r="191" spans="3:11" x14ac:dyDescent="0.2">
      <c r="C191" t="s">
        <v>195</v>
      </c>
      <c r="I191" s="8">
        <f t="shared" si="18"/>
        <v>-661362.29716437461</v>
      </c>
      <c r="J191" s="8">
        <f t="shared" si="16"/>
        <v>-3031.243862003384</v>
      </c>
      <c r="K191" s="8">
        <f t="shared" si="19"/>
        <v>3019.5901804310233</v>
      </c>
    </row>
    <row r="192" spans="3:11" x14ac:dyDescent="0.2">
      <c r="C192" t="s">
        <v>196</v>
      </c>
      <c r="I192" s="8">
        <f t="shared" si="18"/>
        <v>-667413.13120680908</v>
      </c>
      <c r="J192" s="8">
        <f t="shared" si="16"/>
        <v>-3058.9768513645417</v>
      </c>
      <c r="K192" s="8">
        <f t="shared" si="19"/>
        <v>3019.5901804310233</v>
      </c>
    </row>
    <row r="193" spans="3:11" x14ac:dyDescent="0.2">
      <c r="C193" t="s">
        <v>197</v>
      </c>
      <c r="I193" s="8">
        <f t="shared" si="18"/>
        <v>-673491.6982386047</v>
      </c>
      <c r="J193" s="8">
        <f t="shared" si="16"/>
        <v>-3086.8369502602714</v>
      </c>
      <c r="K193" s="8">
        <f t="shared" si="19"/>
        <v>3019.5901804310233</v>
      </c>
    </row>
    <row r="194" spans="3:11" x14ac:dyDescent="0.2">
      <c r="C194" t="s">
        <v>198</v>
      </c>
      <c r="I194" s="8">
        <f t="shared" si="18"/>
        <v>-679598.12536929594</v>
      </c>
      <c r="J194" s="8">
        <f t="shared" si="16"/>
        <v>-3114.8247412759397</v>
      </c>
      <c r="K194" s="8">
        <f t="shared" si="19"/>
        <v>3019.5901804310233</v>
      </c>
    </row>
    <row r="195" spans="3:11" x14ac:dyDescent="0.2">
      <c r="C195" t="s">
        <v>199</v>
      </c>
      <c r="I195" s="8">
        <f t="shared" si="18"/>
        <v>-685732.54029100295</v>
      </c>
      <c r="J195" s="8">
        <f t="shared" si="16"/>
        <v>-3142.9408096670973</v>
      </c>
      <c r="K195" s="8">
        <f t="shared" si="19"/>
        <v>3019.5901804310233</v>
      </c>
    </row>
    <row r="196" spans="3:11" x14ac:dyDescent="0.2">
      <c r="C196" t="s">
        <v>200</v>
      </c>
      <c r="I196" s="8">
        <f t="shared" si="18"/>
        <v>-691895.07128110109</v>
      </c>
      <c r="J196" s="8">
        <f t="shared" si="16"/>
        <v>-3171.1857433717137</v>
      </c>
      <c r="K196" s="8">
        <f t="shared" si="19"/>
        <v>3019.5901804310233</v>
      </c>
    </row>
    <row r="197" spans="3:11" x14ac:dyDescent="0.2">
      <c r="C197" t="s">
        <v>201</v>
      </c>
      <c r="I197" s="8">
        <f t="shared" si="18"/>
        <v>-698085.84720490384</v>
      </c>
      <c r="J197" s="8">
        <f t="shared" ref="J197:J260" si="20">I197*$B$5/12</f>
        <v>-3199.5601330224758</v>
      </c>
      <c r="K197" s="8">
        <f t="shared" si="19"/>
        <v>3019.5901804310233</v>
      </c>
    </row>
    <row r="198" spans="3:11" x14ac:dyDescent="0.2">
      <c r="C198" t="s">
        <v>202</v>
      </c>
      <c r="I198" s="8">
        <f t="shared" si="18"/>
        <v>-704304.99751835736</v>
      </c>
      <c r="J198" s="8">
        <f t="shared" si="20"/>
        <v>-3228.064571959138</v>
      </c>
      <c r="K198" s="8">
        <f t="shared" si="19"/>
        <v>3019.5901804310233</v>
      </c>
    </row>
    <row r="199" spans="3:11" x14ac:dyDescent="0.2">
      <c r="C199" t="s">
        <v>203</v>
      </c>
      <c r="I199" s="8">
        <f t="shared" si="18"/>
        <v>-710552.65227074747</v>
      </c>
      <c r="J199" s="8">
        <f t="shared" si="20"/>
        <v>-3256.6996562409258</v>
      </c>
      <c r="K199" s="8">
        <f t="shared" si="19"/>
        <v>3019.5901804310233</v>
      </c>
    </row>
    <row r="200" spans="3:11" x14ac:dyDescent="0.2">
      <c r="C200" t="s">
        <v>204</v>
      </c>
      <c r="I200" s="8">
        <f t="shared" si="18"/>
        <v>-716828.94210741937</v>
      </c>
      <c r="J200" s="8">
        <f t="shared" si="20"/>
        <v>-3285.4659846590057</v>
      </c>
      <c r="K200" s="8">
        <f t="shared" si="19"/>
        <v>3019.5901804310233</v>
      </c>
    </row>
    <row r="201" spans="3:11" x14ac:dyDescent="0.2">
      <c r="C201" t="s">
        <v>205</v>
      </c>
      <c r="I201" s="8">
        <f t="shared" si="18"/>
        <v>-723133.99827250943</v>
      </c>
      <c r="J201" s="8">
        <f t="shared" si="20"/>
        <v>-3314.3641587490015</v>
      </c>
      <c r="K201" s="8">
        <f t="shared" si="19"/>
        <v>3019.5901804310233</v>
      </c>
    </row>
    <row r="202" spans="3:11" x14ac:dyDescent="0.2">
      <c r="C202" t="s">
        <v>206</v>
      </c>
      <c r="I202" s="8">
        <f t="shared" si="18"/>
        <v>-729467.95261168946</v>
      </c>
      <c r="J202" s="8">
        <f t="shared" si="20"/>
        <v>-3343.3947828035766</v>
      </c>
      <c r="K202" s="8">
        <f t="shared" si="19"/>
        <v>3019.5901804310233</v>
      </c>
    </row>
    <row r="203" spans="3:11" x14ac:dyDescent="0.2">
      <c r="C203" t="s">
        <v>207</v>
      </c>
      <c r="I203" s="8">
        <f t="shared" si="18"/>
        <v>-735830.93757492409</v>
      </c>
      <c r="J203" s="8">
        <f t="shared" si="20"/>
        <v>-3372.5584638850687</v>
      </c>
      <c r="K203" s="8">
        <f t="shared" si="19"/>
        <v>3019.5901804310233</v>
      </c>
    </row>
    <row r="204" spans="3:11" x14ac:dyDescent="0.2">
      <c r="C204" t="s">
        <v>208</v>
      </c>
      <c r="I204" s="8">
        <f t="shared" si="18"/>
        <v>-742223.08621924021</v>
      </c>
      <c r="J204" s="8">
        <f t="shared" si="20"/>
        <v>-3401.8558118381843</v>
      </c>
      <c r="K204" s="8">
        <f t="shared" si="19"/>
        <v>3019.5901804310233</v>
      </c>
    </row>
    <row r="205" spans="3:11" x14ac:dyDescent="0.2">
      <c r="C205" t="s">
        <v>209</v>
      </c>
      <c r="I205" s="8">
        <f t="shared" si="18"/>
        <v>-748644.53221150942</v>
      </c>
      <c r="J205" s="8">
        <f t="shared" si="20"/>
        <v>-3431.2874393027519</v>
      </c>
      <c r="K205" s="8">
        <f t="shared" si="19"/>
        <v>3019.5901804310233</v>
      </c>
    </row>
    <row r="206" spans="3:11" x14ac:dyDescent="0.2">
      <c r="C206" t="s">
        <v>210</v>
      </c>
      <c r="I206" s="8">
        <f t="shared" si="18"/>
        <v>-755095.40983124322</v>
      </c>
      <c r="J206" s="8">
        <f t="shared" si="20"/>
        <v>-3460.853961726531</v>
      </c>
      <c r="K206" s="8">
        <f t="shared" si="19"/>
        <v>3019.5901804310233</v>
      </c>
    </row>
    <row r="207" spans="3:11" x14ac:dyDescent="0.2">
      <c r="C207" t="s">
        <v>211</v>
      </c>
      <c r="I207" s="8">
        <f t="shared" si="18"/>
        <v>-761575.85397340078</v>
      </c>
      <c r="J207" s="8">
        <f t="shared" si="20"/>
        <v>-3490.5559973780869</v>
      </c>
      <c r="K207" s="8">
        <f t="shared" si="19"/>
        <v>3019.5901804310233</v>
      </c>
    </row>
    <row r="208" spans="3:11" x14ac:dyDescent="0.2">
      <c r="C208" t="s">
        <v>212</v>
      </c>
      <c r="I208" s="8">
        <f t="shared" si="18"/>
        <v>-768086.00015120988</v>
      </c>
      <c r="J208" s="8">
        <f t="shared" si="20"/>
        <v>-3520.3941673597124</v>
      </c>
      <c r="K208" s="8">
        <f t="shared" si="19"/>
        <v>3019.5901804310233</v>
      </c>
    </row>
    <row r="209" spans="3:11" x14ac:dyDescent="0.2">
      <c r="C209" t="s">
        <v>213</v>
      </c>
      <c r="I209" s="8">
        <f t="shared" si="18"/>
        <v>-774625.98449900059</v>
      </c>
      <c r="J209" s="8">
        <f t="shared" si="20"/>
        <v>-3550.3690956204196</v>
      </c>
      <c r="K209" s="8">
        <f t="shared" si="19"/>
        <v>3019.5901804310233</v>
      </c>
    </row>
    <row r="210" spans="3:11" x14ac:dyDescent="0.2">
      <c r="C210" t="s">
        <v>214</v>
      </c>
      <c r="I210" s="8">
        <f t="shared" si="18"/>
        <v>-781195.94377505209</v>
      </c>
      <c r="J210" s="8">
        <f t="shared" si="20"/>
        <v>-3580.4814089689885</v>
      </c>
      <c r="K210" s="8">
        <f t="shared" si="19"/>
        <v>3019.5901804310233</v>
      </c>
    </row>
    <row r="211" spans="3:11" x14ac:dyDescent="0.2">
      <c r="C211" t="s">
        <v>215</v>
      </c>
      <c r="I211" s="8">
        <f t="shared" si="18"/>
        <v>-787796.01536445215</v>
      </c>
      <c r="J211" s="8">
        <f t="shared" si="20"/>
        <v>-3610.7317370870728</v>
      </c>
      <c r="K211" s="8">
        <f t="shared" si="19"/>
        <v>3019.5901804310233</v>
      </c>
    </row>
    <row r="212" spans="3:11" x14ac:dyDescent="0.2">
      <c r="C212" t="s">
        <v>216</v>
      </c>
      <c r="I212" s="8">
        <f t="shared" si="18"/>
        <v>-794426.33728197019</v>
      </c>
      <c r="J212" s="8">
        <f t="shared" si="20"/>
        <v>-3641.120712542363</v>
      </c>
      <c r="K212" s="8">
        <f t="shared" si="19"/>
        <v>3019.5901804310233</v>
      </c>
    </row>
    <row r="213" spans="3:11" x14ac:dyDescent="0.2">
      <c r="C213" t="s">
        <v>217</v>
      </c>
      <c r="I213" s="8">
        <f t="shared" si="18"/>
        <v>-801087.04817494354</v>
      </c>
      <c r="J213" s="8">
        <f t="shared" si="20"/>
        <v>-3671.6489708018248</v>
      </c>
      <c r="K213" s="8">
        <f t="shared" si="19"/>
        <v>3019.5901804310233</v>
      </c>
    </row>
    <row r="214" spans="3:11" x14ac:dyDescent="0.2">
      <c r="C214" t="s">
        <v>218</v>
      </c>
      <c r="I214" s="8">
        <f t="shared" si="18"/>
        <v>-807778.28732617642</v>
      </c>
      <c r="J214" s="8">
        <f t="shared" si="20"/>
        <v>-3702.317150244975</v>
      </c>
      <c r="K214" s="8">
        <f t="shared" si="19"/>
        <v>3019.5901804310233</v>
      </c>
    </row>
    <row r="215" spans="3:11" x14ac:dyDescent="0.2">
      <c r="C215" t="s">
        <v>219</v>
      </c>
      <c r="I215" s="8">
        <f t="shared" si="18"/>
        <v>-814500.1946568524</v>
      </c>
      <c r="J215" s="8">
        <f t="shared" si="20"/>
        <v>-3733.1258921772401</v>
      </c>
      <c r="K215" s="8">
        <f t="shared" si="19"/>
        <v>3019.5901804310233</v>
      </c>
    </row>
    <row r="216" spans="3:11" x14ac:dyDescent="0.2">
      <c r="C216" t="s">
        <v>220</v>
      </c>
      <c r="I216" s="8">
        <f t="shared" si="18"/>
        <v>-821252.91072946065</v>
      </c>
      <c r="J216" s="8">
        <f t="shared" si="20"/>
        <v>-3764.0758408433612</v>
      </c>
      <c r="K216" s="8">
        <f t="shared" si="19"/>
        <v>3019.5901804310233</v>
      </c>
    </row>
    <row r="217" spans="3:11" x14ac:dyDescent="0.2">
      <c r="C217" t="s">
        <v>221</v>
      </c>
      <c r="I217" s="8">
        <f t="shared" si="18"/>
        <v>-828036.57675073505</v>
      </c>
      <c r="J217" s="8">
        <f t="shared" si="20"/>
        <v>-3795.1676434408691</v>
      </c>
      <c r="K217" s="8">
        <f t="shared" si="19"/>
        <v>3019.5901804310233</v>
      </c>
    </row>
    <row r="218" spans="3:11" x14ac:dyDescent="0.2">
      <c r="C218" t="s">
        <v>222</v>
      </c>
      <c r="I218" s="8">
        <f t="shared" si="18"/>
        <v>-834851.33457460697</v>
      </c>
      <c r="J218" s="8">
        <f t="shared" si="20"/>
        <v>-3826.4019501336152</v>
      </c>
      <c r="K218" s="8">
        <f t="shared" si="19"/>
        <v>3019.5901804310233</v>
      </c>
    </row>
    <row r="219" spans="3:11" x14ac:dyDescent="0.2">
      <c r="C219" t="s">
        <v>223</v>
      </c>
      <c r="I219" s="8">
        <f t="shared" si="18"/>
        <v>-841697.32670517161</v>
      </c>
      <c r="J219" s="8">
        <f t="shared" si="20"/>
        <v>-3857.77941406537</v>
      </c>
      <c r="K219" s="8">
        <f t="shared" si="19"/>
        <v>3019.5901804310233</v>
      </c>
    </row>
    <row r="220" spans="3:11" x14ac:dyDescent="0.2">
      <c r="C220" t="s">
        <v>224</v>
      </c>
      <c r="I220" s="8">
        <f t="shared" si="18"/>
        <v>-848574.69629966805</v>
      </c>
      <c r="J220" s="8">
        <f t="shared" si="20"/>
        <v>-3889.3006913734785</v>
      </c>
      <c r="K220" s="8">
        <f t="shared" si="19"/>
        <v>3019.5901804310233</v>
      </c>
    </row>
    <row r="221" spans="3:11" x14ac:dyDescent="0.2">
      <c r="C221" t="s">
        <v>225</v>
      </c>
      <c r="I221" s="8">
        <f t="shared" si="18"/>
        <v>-855483.58717147261</v>
      </c>
      <c r="J221" s="8">
        <f t="shared" si="20"/>
        <v>-3920.9664412025827</v>
      </c>
      <c r="K221" s="8">
        <f t="shared" si="19"/>
        <v>3019.5901804310233</v>
      </c>
    </row>
    <row r="222" spans="3:11" x14ac:dyDescent="0.2">
      <c r="C222" t="s">
        <v>226</v>
      </c>
      <c r="I222" s="8">
        <f t="shared" ref="I222:I267" si="21">I221-K221+J221</f>
        <v>-862424.1437931062</v>
      </c>
      <c r="J222" s="8">
        <f t="shared" si="20"/>
        <v>-3952.7773257184035</v>
      </c>
      <c r="K222" s="8">
        <f t="shared" ref="K222:K285" si="22">K221</f>
        <v>3019.5901804310233</v>
      </c>
    </row>
    <row r="223" spans="3:11" x14ac:dyDescent="0.2">
      <c r="C223" t="s">
        <v>227</v>
      </c>
      <c r="I223" s="8">
        <f t="shared" si="21"/>
        <v>-869396.51129925565</v>
      </c>
      <c r="J223" s="8">
        <f t="shared" si="20"/>
        <v>-3984.7340101215887</v>
      </c>
      <c r="K223" s="8">
        <f t="shared" si="22"/>
        <v>3019.5901804310233</v>
      </c>
    </row>
    <row r="224" spans="3:11" x14ac:dyDescent="0.2">
      <c r="C224" t="s">
        <v>228</v>
      </c>
      <c r="I224" s="8">
        <f t="shared" si="21"/>
        <v>-876400.83548980823</v>
      </c>
      <c r="J224" s="8">
        <f t="shared" si="20"/>
        <v>-4016.8371626616208</v>
      </c>
      <c r="K224" s="8">
        <f t="shared" si="22"/>
        <v>3019.5901804310233</v>
      </c>
    </row>
    <row r="225" spans="3:11" x14ac:dyDescent="0.2">
      <c r="C225" t="s">
        <v>229</v>
      </c>
      <c r="I225" s="8">
        <f t="shared" si="21"/>
        <v>-883437.26283290086</v>
      </c>
      <c r="J225" s="8">
        <f t="shared" si="20"/>
        <v>-4049.0874546507953</v>
      </c>
      <c r="K225" s="8">
        <f t="shared" si="22"/>
        <v>3019.5901804310233</v>
      </c>
    </row>
    <row r="226" spans="3:11" x14ac:dyDescent="0.2">
      <c r="C226" t="s">
        <v>230</v>
      </c>
      <c r="I226" s="8">
        <f t="shared" si="21"/>
        <v>-890505.94046798267</v>
      </c>
      <c r="J226" s="8">
        <f t="shared" si="20"/>
        <v>-4081.4855604782538</v>
      </c>
      <c r="K226" s="8">
        <f t="shared" si="22"/>
        <v>3019.5901804310233</v>
      </c>
    </row>
    <row r="227" spans="3:11" x14ac:dyDescent="0.2">
      <c r="C227" t="s">
        <v>231</v>
      </c>
      <c r="I227" s="8">
        <f t="shared" si="21"/>
        <v>-897607.01620889199</v>
      </c>
      <c r="J227" s="8">
        <f t="shared" si="20"/>
        <v>-4114.0321576240885</v>
      </c>
      <c r="K227" s="8">
        <f t="shared" si="22"/>
        <v>3019.5901804310233</v>
      </c>
    </row>
    <row r="228" spans="3:11" x14ac:dyDescent="0.2">
      <c r="C228" t="s">
        <v>232</v>
      </c>
      <c r="I228" s="8">
        <f t="shared" si="21"/>
        <v>-904740.63854694716</v>
      </c>
      <c r="J228" s="8">
        <f t="shared" si="20"/>
        <v>-4146.7279266735077</v>
      </c>
      <c r="K228" s="8">
        <f t="shared" si="22"/>
        <v>3019.5901804310233</v>
      </c>
    </row>
    <row r="229" spans="3:11" x14ac:dyDescent="0.2">
      <c r="C229" t="s">
        <v>233</v>
      </c>
      <c r="I229" s="8">
        <f t="shared" si="21"/>
        <v>-911906.95665405167</v>
      </c>
      <c r="J229" s="8">
        <f t="shared" si="20"/>
        <v>-4179.5735513310701</v>
      </c>
      <c r="K229" s="8">
        <f t="shared" si="22"/>
        <v>3019.5901804310233</v>
      </c>
    </row>
    <row r="230" spans="3:11" x14ac:dyDescent="0.2">
      <c r="C230" t="s">
        <v>234</v>
      </c>
      <c r="I230" s="8">
        <f t="shared" si="21"/>
        <v>-919106.12038581376</v>
      </c>
      <c r="J230" s="8">
        <f t="shared" si="20"/>
        <v>-4212.5697184349801</v>
      </c>
      <c r="K230" s="8">
        <f t="shared" si="22"/>
        <v>3019.5901804310233</v>
      </c>
    </row>
    <row r="231" spans="3:11" x14ac:dyDescent="0.2">
      <c r="C231" t="s">
        <v>235</v>
      </c>
      <c r="I231" s="8">
        <f t="shared" si="21"/>
        <v>-926338.28028467973</v>
      </c>
      <c r="J231" s="8">
        <f t="shared" si="20"/>
        <v>-4245.7171179714487</v>
      </c>
      <c r="K231" s="8">
        <f t="shared" si="22"/>
        <v>3019.5901804310233</v>
      </c>
    </row>
    <row r="232" spans="3:11" x14ac:dyDescent="0.2">
      <c r="C232" t="s">
        <v>236</v>
      </c>
      <c r="I232" s="8">
        <f t="shared" si="21"/>
        <v>-933603.58758308215</v>
      </c>
      <c r="J232" s="8">
        <f t="shared" si="20"/>
        <v>-4279.0164430891264</v>
      </c>
      <c r="K232" s="8">
        <f t="shared" si="22"/>
        <v>3019.5901804310233</v>
      </c>
    </row>
    <row r="233" spans="3:11" x14ac:dyDescent="0.2">
      <c r="C233" t="s">
        <v>237</v>
      </c>
      <c r="I233" s="8">
        <f t="shared" si="21"/>
        <v>-940902.19420660229</v>
      </c>
      <c r="J233" s="8">
        <f t="shared" si="20"/>
        <v>-4312.4683901135941</v>
      </c>
      <c r="K233" s="8">
        <f t="shared" si="22"/>
        <v>3019.5901804310233</v>
      </c>
    </row>
    <row r="234" spans="3:11" x14ac:dyDescent="0.2">
      <c r="C234" t="s">
        <v>238</v>
      </c>
      <c r="I234" s="8">
        <f t="shared" si="21"/>
        <v>-948234.25277714687</v>
      </c>
      <c r="J234" s="8">
        <f t="shared" si="20"/>
        <v>-4346.0736585619234</v>
      </c>
      <c r="K234" s="8">
        <f t="shared" si="22"/>
        <v>3019.5901804310233</v>
      </c>
    </row>
    <row r="235" spans="3:11" x14ac:dyDescent="0.2">
      <c r="C235" t="s">
        <v>239</v>
      </c>
      <c r="I235" s="8">
        <f t="shared" si="21"/>
        <v>-955599.91661613982</v>
      </c>
      <c r="J235" s="8">
        <f t="shared" si="20"/>
        <v>-4379.8329511573074</v>
      </c>
      <c r="K235" s="8">
        <f t="shared" si="22"/>
        <v>3019.5901804310233</v>
      </c>
    </row>
    <row r="236" spans="3:11" x14ac:dyDescent="0.2">
      <c r="C236" t="s">
        <v>240</v>
      </c>
      <c r="I236" s="8">
        <f t="shared" si="21"/>
        <v>-962999.3397477282</v>
      </c>
      <c r="J236" s="8">
        <f t="shared" si="20"/>
        <v>-4413.7469738437549</v>
      </c>
      <c r="K236" s="8">
        <f t="shared" si="22"/>
        <v>3019.5901804310233</v>
      </c>
    </row>
    <row r="237" spans="3:11" x14ac:dyDescent="0.2">
      <c r="C237" t="s">
        <v>241</v>
      </c>
      <c r="I237" s="8">
        <f t="shared" si="21"/>
        <v>-970432.676902003</v>
      </c>
      <c r="J237" s="8">
        <f t="shared" si="20"/>
        <v>-4447.8164358008471</v>
      </c>
      <c r="K237" s="8">
        <f t="shared" si="22"/>
        <v>3019.5901804310233</v>
      </c>
    </row>
    <row r="238" spans="3:11" x14ac:dyDescent="0.2">
      <c r="C238" t="s">
        <v>242</v>
      </c>
      <c r="I238" s="8">
        <f t="shared" si="21"/>
        <v>-977900.0835182349</v>
      </c>
      <c r="J238" s="8">
        <f t="shared" si="20"/>
        <v>-4482.0420494585769</v>
      </c>
      <c r="K238" s="8">
        <f t="shared" si="22"/>
        <v>3019.5901804310233</v>
      </c>
    </row>
    <row r="239" spans="3:11" x14ac:dyDescent="0.2">
      <c r="C239" t="s">
        <v>243</v>
      </c>
      <c r="I239" s="8">
        <f t="shared" si="21"/>
        <v>-985401.71574812452</v>
      </c>
      <c r="J239" s="8">
        <f t="shared" si="20"/>
        <v>-4516.4245305122377</v>
      </c>
      <c r="K239" s="8">
        <f t="shared" si="22"/>
        <v>3019.5901804310233</v>
      </c>
    </row>
    <row r="240" spans="3:11" x14ac:dyDescent="0.2">
      <c r="C240" t="s">
        <v>244</v>
      </c>
      <c r="I240" s="8">
        <f t="shared" si="21"/>
        <v>-992937.73045906774</v>
      </c>
      <c r="J240" s="8">
        <f t="shared" si="20"/>
        <v>-4550.9645979373936</v>
      </c>
      <c r="K240" s="8">
        <f t="shared" si="22"/>
        <v>3019.5901804310233</v>
      </c>
    </row>
    <row r="241" spans="3:11" x14ac:dyDescent="0.2">
      <c r="C241" t="s">
        <v>245</v>
      </c>
      <c r="I241" s="8">
        <f t="shared" si="21"/>
        <v>-1000508.2852374362</v>
      </c>
      <c r="J241" s="8">
        <f t="shared" si="20"/>
        <v>-4585.6629740049157</v>
      </c>
      <c r="K241" s="8">
        <f t="shared" si="22"/>
        <v>3019.5901804310233</v>
      </c>
    </row>
    <row r="242" spans="3:11" x14ac:dyDescent="0.2">
      <c r="C242" t="s">
        <v>246</v>
      </c>
      <c r="I242" s="8">
        <f t="shared" si="21"/>
        <v>-1008113.5383918721</v>
      </c>
      <c r="J242" s="8">
        <f t="shared" si="20"/>
        <v>-4620.5203842960809</v>
      </c>
      <c r="K242" s="8">
        <f t="shared" si="22"/>
        <v>3019.5901804310233</v>
      </c>
    </row>
    <row r="243" spans="3:11" x14ac:dyDescent="0.2">
      <c r="C243" t="s">
        <v>247</v>
      </c>
      <c r="I243" s="8">
        <f t="shared" si="21"/>
        <v>-1015753.6489565992</v>
      </c>
      <c r="J243" s="8">
        <f t="shared" si="20"/>
        <v>-4655.5375577177465</v>
      </c>
      <c r="K243" s="8">
        <f t="shared" si="22"/>
        <v>3019.5901804310233</v>
      </c>
    </row>
    <row r="244" spans="3:11" x14ac:dyDescent="0.2">
      <c r="C244" t="s">
        <v>248</v>
      </c>
      <c r="I244" s="8">
        <f t="shared" si="21"/>
        <v>-1023428.776694748</v>
      </c>
      <c r="J244" s="8">
        <f t="shared" si="20"/>
        <v>-4690.7152265175946</v>
      </c>
      <c r="K244" s="8">
        <f t="shared" si="22"/>
        <v>3019.5901804310233</v>
      </c>
    </row>
    <row r="245" spans="3:11" x14ac:dyDescent="0.2">
      <c r="C245" t="s">
        <v>249</v>
      </c>
      <c r="I245" s="8">
        <f t="shared" si="21"/>
        <v>-1031139.0821016966</v>
      </c>
      <c r="J245" s="8">
        <f t="shared" si="20"/>
        <v>-4726.0541262994429</v>
      </c>
      <c r="K245" s="8">
        <f t="shared" si="22"/>
        <v>3019.5901804310233</v>
      </c>
    </row>
    <row r="246" spans="3:11" x14ac:dyDescent="0.2">
      <c r="C246" t="s">
        <v>250</v>
      </c>
      <c r="I246" s="8">
        <f t="shared" si="21"/>
        <v>-1038884.7264084271</v>
      </c>
      <c r="J246" s="8">
        <f t="shared" si="20"/>
        <v>-4761.5549960386243</v>
      </c>
      <c r="K246" s="8">
        <f t="shared" si="22"/>
        <v>3019.5901804310233</v>
      </c>
    </row>
    <row r="247" spans="3:11" x14ac:dyDescent="0.2">
      <c r="C247" t="s">
        <v>251</v>
      </c>
      <c r="I247" s="8">
        <f t="shared" si="21"/>
        <v>-1046665.8715848968</v>
      </c>
      <c r="J247" s="8">
        <f t="shared" si="20"/>
        <v>-4797.2185780974442</v>
      </c>
      <c r="K247" s="8">
        <f t="shared" si="22"/>
        <v>3019.5901804310233</v>
      </c>
    </row>
    <row r="248" spans="3:11" x14ac:dyDescent="0.2">
      <c r="C248" t="s">
        <v>252</v>
      </c>
      <c r="I248" s="8">
        <f t="shared" si="21"/>
        <v>-1054482.6803434251</v>
      </c>
      <c r="J248" s="8">
        <f t="shared" si="20"/>
        <v>-4833.0456182406988</v>
      </c>
      <c r="K248" s="8">
        <f t="shared" si="22"/>
        <v>3019.5901804310233</v>
      </c>
    </row>
    <row r="249" spans="3:11" x14ac:dyDescent="0.2">
      <c r="C249" t="s">
        <v>253</v>
      </c>
      <c r="I249" s="8">
        <f t="shared" si="21"/>
        <v>-1062335.3161420969</v>
      </c>
      <c r="J249" s="8">
        <f t="shared" si="20"/>
        <v>-4869.0368656512774</v>
      </c>
      <c r="K249" s="8">
        <f t="shared" si="22"/>
        <v>3019.5901804310233</v>
      </c>
    </row>
    <row r="250" spans="3:11" x14ac:dyDescent="0.2">
      <c r="C250" t="s">
        <v>254</v>
      </c>
      <c r="I250" s="8">
        <f t="shared" si="21"/>
        <v>-1070223.9431881793</v>
      </c>
      <c r="J250" s="8">
        <f t="shared" si="20"/>
        <v>-4905.1930729458218</v>
      </c>
      <c r="K250" s="8">
        <f t="shared" si="22"/>
        <v>3019.5901804310233</v>
      </c>
    </row>
    <row r="251" spans="3:11" x14ac:dyDescent="0.2">
      <c r="C251" t="s">
        <v>255</v>
      </c>
      <c r="I251" s="8">
        <f t="shared" si="21"/>
        <v>-1078148.7264415561</v>
      </c>
      <c r="J251" s="8">
        <f t="shared" si="20"/>
        <v>-4941.5149961904654</v>
      </c>
      <c r="K251" s="8">
        <f t="shared" si="22"/>
        <v>3019.5901804310233</v>
      </c>
    </row>
    <row r="252" spans="3:11" x14ac:dyDescent="0.2">
      <c r="C252" t="s">
        <v>256</v>
      </c>
      <c r="I252" s="8">
        <f t="shared" si="21"/>
        <v>-1086109.8316181777</v>
      </c>
      <c r="J252" s="8">
        <f t="shared" si="20"/>
        <v>-4978.0033949166473</v>
      </c>
      <c r="K252" s="8">
        <f t="shared" si="22"/>
        <v>3019.5901804310233</v>
      </c>
    </row>
    <row r="253" spans="3:11" x14ac:dyDescent="0.2">
      <c r="C253" t="s">
        <v>257</v>
      </c>
      <c r="I253" s="8">
        <f t="shared" si="21"/>
        <v>-1094107.4251935254</v>
      </c>
      <c r="J253" s="8">
        <f t="shared" si="20"/>
        <v>-5014.6590321369913</v>
      </c>
      <c r="K253" s="8">
        <f t="shared" si="22"/>
        <v>3019.5901804310233</v>
      </c>
    </row>
    <row r="254" spans="3:11" x14ac:dyDescent="0.2">
      <c r="C254" t="s">
        <v>258</v>
      </c>
      <c r="I254" s="8">
        <f t="shared" si="21"/>
        <v>-1102141.6744060933</v>
      </c>
      <c r="J254" s="8">
        <f t="shared" si="20"/>
        <v>-5051.4826743612612</v>
      </c>
      <c r="K254" s="8">
        <f t="shared" si="22"/>
        <v>3019.5901804310233</v>
      </c>
    </row>
    <row r="255" spans="3:11" x14ac:dyDescent="0.2">
      <c r="C255" t="s">
        <v>259</v>
      </c>
      <c r="I255" s="8">
        <f t="shared" si="21"/>
        <v>-1110212.7472608855</v>
      </c>
      <c r="J255" s="8">
        <f t="shared" si="20"/>
        <v>-5088.4750916123921</v>
      </c>
      <c r="K255" s="8">
        <f t="shared" si="22"/>
        <v>3019.5901804310233</v>
      </c>
    </row>
    <row r="256" spans="3:11" x14ac:dyDescent="0.2">
      <c r="C256" t="s">
        <v>260</v>
      </c>
      <c r="I256" s="8">
        <f t="shared" si="21"/>
        <v>-1118320.812532929</v>
      </c>
      <c r="J256" s="8">
        <f t="shared" si="20"/>
        <v>-5125.6370574425919</v>
      </c>
      <c r="K256" s="8">
        <f t="shared" si="22"/>
        <v>3019.5901804310233</v>
      </c>
    </row>
    <row r="257" spans="3:11" x14ac:dyDescent="0.2">
      <c r="C257" t="s">
        <v>261</v>
      </c>
      <c r="I257" s="8">
        <f t="shared" si="21"/>
        <v>-1126466.0397708027</v>
      </c>
      <c r="J257" s="8">
        <f t="shared" si="20"/>
        <v>-5162.9693489495121</v>
      </c>
      <c r="K257" s="8">
        <f t="shared" si="22"/>
        <v>3019.5901804310233</v>
      </c>
    </row>
    <row r="258" spans="3:11" x14ac:dyDescent="0.2">
      <c r="C258" t="s">
        <v>262</v>
      </c>
      <c r="I258" s="8">
        <f t="shared" si="21"/>
        <v>-1134648.5993001834</v>
      </c>
      <c r="J258" s="8">
        <f t="shared" si="20"/>
        <v>-5200.4727467925068</v>
      </c>
      <c r="K258" s="8">
        <f t="shared" si="22"/>
        <v>3019.5901804310233</v>
      </c>
    </row>
    <row r="259" spans="3:11" x14ac:dyDescent="0.2">
      <c r="C259" t="s">
        <v>263</v>
      </c>
      <c r="I259" s="8">
        <f t="shared" si="21"/>
        <v>-1142868.6622274069</v>
      </c>
      <c r="J259" s="8">
        <f t="shared" si="20"/>
        <v>-5238.1480352089484</v>
      </c>
      <c r="K259" s="8">
        <f t="shared" si="22"/>
        <v>3019.5901804310233</v>
      </c>
    </row>
    <row r="260" spans="3:11" x14ac:dyDescent="0.2">
      <c r="C260" t="s">
        <v>264</v>
      </c>
      <c r="I260" s="8">
        <f t="shared" si="21"/>
        <v>-1151126.4004430468</v>
      </c>
      <c r="J260" s="8">
        <f t="shared" si="20"/>
        <v>-5275.9960020306307</v>
      </c>
      <c r="K260" s="8">
        <f t="shared" si="22"/>
        <v>3019.5901804310233</v>
      </c>
    </row>
    <row r="261" spans="3:11" x14ac:dyDescent="0.2">
      <c r="C261" t="s">
        <v>265</v>
      </c>
      <c r="I261" s="8">
        <f t="shared" si="21"/>
        <v>-1159421.9866255084</v>
      </c>
      <c r="J261" s="8">
        <f t="shared" ref="J261:J267" si="23">I261*$B$5/12</f>
        <v>-5314.0174387002471</v>
      </c>
      <c r="K261" s="8">
        <f t="shared" si="22"/>
        <v>3019.5901804310233</v>
      </c>
    </row>
    <row r="262" spans="3:11" x14ac:dyDescent="0.2">
      <c r="C262" t="s">
        <v>266</v>
      </c>
      <c r="I262" s="8">
        <f t="shared" si="21"/>
        <v>-1167755.5942446396</v>
      </c>
      <c r="J262" s="8">
        <f t="shared" si="23"/>
        <v>-5352.2131402879322</v>
      </c>
      <c r="K262" s="8">
        <f t="shared" si="22"/>
        <v>3019.5901804310233</v>
      </c>
    </row>
    <row r="263" spans="3:11" x14ac:dyDescent="0.2">
      <c r="C263" t="s">
        <v>267</v>
      </c>
      <c r="I263" s="8">
        <f t="shared" si="21"/>
        <v>-1176127.3975653586</v>
      </c>
      <c r="J263" s="8">
        <f t="shared" si="23"/>
        <v>-5390.5839055078932</v>
      </c>
      <c r="K263" s="8">
        <f t="shared" si="22"/>
        <v>3019.5901804310233</v>
      </c>
    </row>
    <row r="264" spans="3:11" x14ac:dyDescent="0.2">
      <c r="C264" t="s">
        <v>268</v>
      </c>
      <c r="I264" s="8">
        <f t="shared" si="21"/>
        <v>-1184537.5716512974</v>
      </c>
      <c r="J264" s="8">
        <f t="shared" si="23"/>
        <v>-5429.1305367351133</v>
      </c>
      <c r="K264" s="8">
        <f t="shared" si="22"/>
        <v>3019.5901804310233</v>
      </c>
    </row>
    <row r="265" spans="3:11" x14ac:dyDescent="0.2">
      <c r="C265" t="s">
        <v>269</v>
      </c>
      <c r="I265" s="8">
        <f t="shared" si="21"/>
        <v>-1192986.2923684635</v>
      </c>
      <c r="J265" s="8">
        <f t="shared" si="23"/>
        <v>-5467.853840022125</v>
      </c>
      <c r="K265" s="8">
        <f t="shared" si="22"/>
        <v>3019.5901804310233</v>
      </c>
    </row>
    <row r="266" spans="3:11" x14ac:dyDescent="0.2">
      <c r="C266" t="s">
        <v>270</v>
      </c>
      <c r="I266" s="8">
        <f t="shared" si="21"/>
        <v>-1201473.7363889166</v>
      </c>
      <c r="J266" s="8">
        <f t="shared" si="23"/>
        <v>-5506.7546251158674</v>
      </c>
      <c r="K266" s="8">
        <f t="shared" si="22"/>
        <v>3019.5901804310233</v>
      </c>
    </row>
    <row r="267" spans="3:11" x14ac:dyDescent="0.2">
      <c r="C267" t="s">
        <v>271</v>
      </c>
      <c r="I267" s="8">
        <f t="shared" si="21"/>
        <v>-1210000.0811944634</v>
      </c>
      <c r="J267" s="8">
        <f t="shared" si="23"/>
        <v>-5545.8337054746235</v>
      </c>
      <c r="K267" s="8">
        <f t="shared" si="22"/>
        <v>3019.5901804310233</v>
      </c>
    </row>
    <row r="268" spans="3:11" x14ac:dyDescent="0.2">
      <c r="C268" t="s">
        <v>272</v>
      </c>
      <c r="I268" s="8">
        <f t="shared" ref="I268:I303" si="24">I267-K267+J267</f>
        <v>-1218565.5050803691</v>
      </c>
      <c r="J268" s="8">
        <f t="shared" ref="J268:J303" si="25">I268*$B$5/12</f>
        <v>-5585.0918982850244</v>
      </c>
      <c r="K268" s="8">
        <f t="shared" si="22"/>
        <v>3019.5901804310233</v>
      </c>
    </row>
    <row r="269" spans="3:11" x14ac:dyDescent="0.2">
      <c r="C269" t="s">
        <v>273</v>
      </c>
      <c r="I269" s="8">
        <f t="shared" si="24"/>
        <v>-1227170.1871590852</v>
      </c>
      <c r="J269" s="8">
        <f t="shared" si="25"/>
        <v>-5624.5300244791406</v>
      </c>
      <c r="K269" s="8">
        <f t="shared" si="22"/>
        <v>3019.5901804310233</v>
      </c>
    </row>
    <row r="270" spans="3:11" x14ac:dyDescent="0.2">
      <c r="C270" t="s">
        <v>274</v>
      </c>
      <c r="I270" s="8">
        <f t="shared" si="24"/>
        <v>-1235814.3073639954</v>
      </c>
      <c r="J270" s="8">
        <f t="shared" si="25"/>
        <v>-5664.1489087516456</v>
      </c>
      <c r="K270" s="8">
        <f t="shared" si="22"/>
        <v>3019.5901804310233</v>
      </c>
    </row>
    <row r="271" spans="3:11" x14ac:dyDescent="0.2">
      <c r="C271" t="s">
        <v>275</v>
      </c>
      <c r="I271" s="8">
        <f t="shared" si="24"/>
        <v>-1244498.0464531779</v>
      </c>
      <c r="J271" s="8">
        <f t="shared" si="25"/>
        <v>-5703.949379577065</v>
      </c>
      <c r="K271" s="8">
        <f t="shared" si="22"/>
        <v>3019.5901804310233</v>
      </c>
    </row>
    <row r="272" spans="3:11" x14ac:dyDescent="0.2">
      <c r="C272" t="s">
        <v>276</v>
      </c>
      <c r="I272" s="8">
        <f t="shared" si="24"/>
        <v>-1253221.586013186</v>
      </c>
      <c r="J272" s="8">
        <f t="shared" si="25"/>
        <v>-5743.9322692271026</v>
      </c>
      <c r="K272" s="8">
        <f t="shared" si="22"/>
        <v>3019.5901804310233</v>
      </c>
    </row>
    <row r="273" spans="3:11" x14ac:dyDescent="0.2">
      <c r="C273" t="s">
        <v>277</v>
      </c>
      <c r="I273" s="8">
        <f t="shared" si="24"/>
        <v>-1261985.108462844</v>
      </c>
      <c r="J273" s="8">
        <f t="shared" si="25"/>
        <v>-5784.0984137880359</v>
      </c>
      <c r="K273" s="8">
        <f t="shared" si="22"/>
        <v>3019.5901804310233</v>
      </c>
    </row>
    <row r="274" spans="3:11" x14ac:dyDescent="0.2">
      <c r="C274" t="s">
        <v>278</v>
      </c>
      <c r="I274" s="8">
        <f t="shared" si="24"/>
        <v>-1270788.7970570631</v>
      </c>
      <c r="J274" s="8">
        <f t="shared" si="25"/>
        <v>-5824.4486531782059</v>
      </c>
      <c r="K274" s="8">
        <f t="shared" si="22"/>
        <v>3019.5901804310233</v>
      </c>
    </row>
    <row r="275" spans="3:11" x14ac:dyDescent="0.2">
      <c r="C275" t="s">
        <v>279</v>
      </c>
      <c r="I275" s="8">
        <f t="shared" si="24"/>
        <v>-1279632.8358906724</v>
      </c>
      <c r="J275" s="8">
        <f t="shared" si="25"/>
        <v>-5864.9838311655813</v>
      </c>
      <c r="K275" s="8">
        <f t="shared" si="22"/>
        <v>3019.5901804310233</v>
      </c>
    </row>
    <row r="276" spans="3:11" x14ac:dyDescent="0.2">
      <c r="C276" t="s">
        <v>280</v>
      </c>
      <c r="I276" s="8">
        <f t="shared" si="24"/>
        <v>-1288517.409902269</v>
      </c>
      <c r="J276" s="8">
        <f t="shared" si="25"/>
        <v>-5905.7047953853989</v>
      </c>
      <c r="K276" s="8">
        <f t="shared" si="22"/>
        <v>3019.5901804310233</v>
      </c>
    </row>
    <row r="277" spans="3:11" x14ac:dyDescent="0.2">
      <c r="C277" t="s">
        <v>281</v>
      </c>
      <c r="I277" s="8">
        <f t="shared" si="24"/>
        <v>-1297442.7048780855</v>
      </c>
      <c r="J277" s="8">
        <f t="shared" si="25"/>
        <v>-5946.6123973578915</v>
      </c>
      <c r="K277" s="8">
        <f t="shared" si="22"/>
        <v>3019.5901804310233</v>
      </c>
    </row>
    <row r="278" spans="3:11" x14ac:dyDescent="0.2">
      <c r="C278" t="s">
        <v>282</v>
      </c>
      <c r="I278" s="8">
        <f t="shared" si="24"/>
        <v>-1306408.9074558744</v>
      </c>
      <c r="J278" s="8">
        <f t="shared" si="25"/>
        <v>-5987.7074925060915</v>
      </c>
      <c r="K278" s="8">
        <f t="shared" si="22"/>
        <v>3019.5901804310233</v>
      </c>
    </row>
    <row r="279" spans="3:11" x14ac:dyDescent="0.2">
      <c r="C279" t="s">
        <v>283</v>
      </c>
      <c r="I279" s="8">
        <f t="shared" si="24"/>
        <v>-1315416.2051288115</v>
      </c>
      <c r="J279" s="8">
        <f t="shared" si="25"/>
        <v>-6028.9909401737195</v>
      </c>
      <c r="K279" s="8">
        <f t="shared" si="22"/>
        <v>3019.5901804310233</v>
      </c>
    </row>
    <row r="280" spans="3:11" x14ac:dyDescent="0.2">
      <c r="C280" t="s">
        <v>284</v>
      </c>
      <c r="I280" s="8">
        <f t="shared" si="24"/>
        <v>-1324464.7862494162</v>
      </c>
      <c r="J280" s="8">
        <f t="shared" si="25"/>
        <v>-6070.4636036431575</v>
      </c>
      <c r="K280" s="8">
        <f t="shared" si="22"/>
        <v>3019.5901804310233</v>
      </c>
    </row>
    <row r="281" spans="3:11" x14ac:dyDescent="0.2">
      <c r="C281" t="s">
        <v>285</v>
      </c>
      <c r="I281" s="8">
        <f t="shared" si="24"/>
        <v>-1333554.8400334904</v>
      </c>
      <c r="J281" s="8">
        <f t="shared" si="25"/>
        <v>-6112.1263501534986</v>
      </c>
      <c r="K281" s="8">
        <f t="shared" si="22"/>
        <v>3019.5901804310233</v>
      </c>
    </row>
    <row r="282" spans="3:11" x14ac:dyDescent="0.2">
      <c r="C282" t="s">
        <v>286</v>
      </c>
      <c r="I282" s="8">
        <f t="shared" si="24"/>
        <v>-1342686.5565640749</v>
      </c>
      <c r="J282" s="8">
        <f t="shared" si="25"/>
        <v>-6153.9800509186762</v>
      </c>
      <c r="K282" s="8">
        <f t="shared" si="22"/>
        <v>3019.5901804310233</v>
      </c>
    </row>
    <row r="283" spans="3:11" x14ac:dyDescent="0.2">
      <c r="C283" t="s">
        <v>287</v>
      </c>
      <c r="I283" s="8">
        <f t="shared" si="24"/>
        <v>-1351860.1267954246</v>
      </c>
      <c r="J283" s="8">
        <f t="shared" si="25"/>
        <v>-6196.0255811456964</v>
      </c>
      <c r="K283" s="8">
        <f t="shared" si="22"/>
        <v>3019.5901804310233</v>
      </c>
    </row>
    <row r="284" spans="3:11" x14ac:dyDescent="0.2">
      <c r="C284" t="s">
        <v>288</v>
      </c>
      <c r="I284" s="8">
        <f t="shared" si="24"/>
        <v>-1361075.7425570013</v>
      </c>
      <c r="J284" s="8">
        <f t="shared" si="25"/>
        <v>-6238.2638200529227</v>
      </c>
      <c r="K284" s="8">
        <f t="shared" si="22"/>
        <v>3019.5901804310233</v>
      </c>
    </row>
    <row r="285" spans="3:11" x14ac:dyDescent="0.2">
      <c r="C285" t="s">
        <v>289</v>
      </c>
      <c r="I285" s="8">
        <f t="shared" si="24"/>
        <v>-1370333.5965574852</v>
      </c>
      <c r="J285" s="8">
        <f t="shared" si="25"/>
        <v>-6280.6956508884732</v>
      </c>
      <c r="K285" s="8">
        <f t="shared" si="22"/>
        <v>3019.5901804310233</v>
      </c>
    </row>
    <row r="286" spans="3:11" x14ac:dyDescent="0.2">
      <c r="C286" t="s">
        <v>290</v>
      </c>
      <c r="I286" s="8">
        <f t="shared" si="24"/>
        <v>-1379633.8823888046</v>
      </c>
      <c r="J286" s="8">
        <f t="shared" si="25"/>
        <v>-6323.3219609486878</v>
      </c>
      <c r="K286" s="8">
        <f t="shared" ref="K286:K303" si="26">K285</f>
        <v>3019.5901804310233</v>
      </c>
    </row>
    <row r="287" spans="3:11" x14ac:dyDescent="0.2">
      <c r="C287" t="s">
        <v>291</v>
      </c>
      <c r="I287" s="8">
        <f t="shared" si="24"/>
        <v>-1388976.7945301842</v>
      </c>
      <c r="J287" s="8">
        <f t="shared" si="25"/>
        <v>-6366.1436415966782</v>
      </c>
      <c r="K287" s="8">
        <f t="shared" si="26"/>
        <v>3019.5901804310233</v>
      </c>
    </row>
    <row r="288" spans="3:11" x14ac:dyDescent="0.2">
      <c r="C288" t="s">
        <v>292</v>
      </c>
      <c r="I288" s="8">
        <f t="shared" si="24"/>
        <v>-1398362.5283522119</v>
      </c>
      <c r="J288" s="8">
        <f t="shared" si="25"/>
        <v>-6409.161588280971</v>
      </c>
      <c r="K288" s="8">
        <f t="shared" si="26"/>
        <v>3019.5901804310233</v>
      </c>
    </row>
    <row r="289" spans="3:11" x14ac:dyDescent="0.2">
      <c r="C289" t="s">
        <v>293</v>
      </c>
      <c r="I289" s="8">
        <f t="shared" si="24"/>
        <v>-1407791.2801209239</v>
      </c>
      <c r="J289" s="8">
        <f t="shared" si="25"/>
        <v>-6452.376700554235</v>
      </c>
      <c r="K289" s="8">
        <f t="shared" si="26"/>
        <v>3019.5901804310233</v>
      </c>
    </row>
    <row r="290" spans="3:11" x14ac:dyDescent="0.2">
      <c r="C290" t="s">
        <v>294</v>
      </c>
      <c r="I290" s="8">
        <f t="shared" si="24"/>
        <v>-1417263.2470019092</v>
      </c>
      <c r="J290" s="8">
        <f t="shared" si="25"/>
        <v>-6495.7898820920846</v>
      </c>
      <c r="K290" s="8">
        <f t="shared" si="26"/>
        <v>3019.5901804310233</v>
      </c>
    </row>
    <row r="291" spans="3:11" x14ac:dyDescent="0.2">
      <c r="C291" t="s">
        <v>295</v>
      </c>
      <c r="I291" s="8">
        <f t="shared" si="24"/>
        <v>-1426778.6270644323</v>
      </c>
      <c r="J291" s="8">
        <f t="shared" si="25"/>
        <v>-6539.4020407119815</v>
      </c>
      <c r="K291" s="8">
        <f t="shared" si="26"/>
        <v>3019.5901804310233</v>
      </c>
    </row>
    <row r="292" spans="3:11" x14ac:dyDescent="0.2">
      <c r="C292" t="s">
        <v>296</v>
      </c>
      <c r="I292" s="8">
        <f t="shared" si="24"/>
        <v>-1436337.6192855753</v>
      </c>
      <c r="J292" s="8">
        <f t="shared" si="25"/>
        <v>-6583.2140883922211</v>
      </c>
      <c r="K292" s="8">
        <f t="shared" si="26"/>
        <v>3019.5901804310233</v>
      </c>
    </row>
    <row r="293" spans="3:11" x14ac:dyDescent="0.2">
      <c r="C293" t="s">
        <v>297</v>
      </c>
      <c r="I293" s="8">
        <f t="shared" si="24"/>
        <v>-1445940.4235543986</v>
      </c>
      <c r="J293" s="8">
        <f t="shared" si="25"/>
        <v>-6627.2269412909927</v>
      </c>
      <c r="K293" s="8">
        <f t="shared" si="26"/>
        <v>3019.5901804310233</v>
      </c>
    </row>
    <row r="294" spans="3:11" x14ac:dyDescent="0.2">
      <c r="C294" t="s">
        <v>298</v>
      </c>
      <c r="I294" s="8">
        <f t="shared" si="24"/>
        <v>-1455587.2406761206</v>
      </c>
      <c r="J294" s="8">
        <f t="shared" si="25"/>
        <v>-6671.4415197655535</v>
      </c>
      <c r="K294" s="8">
        <f t="shared" si="26"/>
        <v>3019.5901804310233</v>
      </c>
    </row>
    <row r="295" spans="3:11" x14ac:dyDescent="0.2">
      <c r="C295" t="s">
        <v>299</v>
      </c>
      <c r="I295" s="8">
        <f t="shared" si="24"/>
        <v>-1465278.2723763173</v>
      </c>
      <c r="J295" s="8">
        <f t="shared" si="25"/>
        <v>-6715.8587483914534</v>
      </c>
      <c r="K295" s="8">
        <f t="shared" si="26"/>
        <v>3019.5901804310233</v>
      </c>
    </row>
    <row r="296" spans="3:11" x14ac:dyDescent="0.2">
      <c r="C296" t="s">
        <v>300</v>
      </c>
      <c r="I296" s="8">
        <f t="shared" si="24"/>
        <v>-1475013.7213051398</v>
      </c>
      <c r="J296" s="8">
        <f t="shared" si="25"/>
        <v>-6760.4795559818913</v>
      </c>
      <c r="K296" s="8">
        <f t="shared" si="26"/>
        <v>3019.5901804310233</v>
      </c>
    </row>
    <row r="297" spans="3:11" x14ac:dyDescent="0.2">
      <c r="C297" t="s">
        <v>301</v>
      </c>
      <c r="I297" s="8">
        <f t="shared" si="24"/>
        <v>-1484793.7910415528</v>
      </c>
      <c r="J297" s="8">
        <f t="shared" si="25"/>
        <v>-6805.3048756071175</v>
      </c>
      <c r="K297" s="8">
        <f t="shared" si="26"/>
        <v>3019.5901804310233</v>
      </c>
    </row>
    <row r="298" spans="3:11" x14ac:dyDescent="0.2">
      <c r="C298" t="s">
        <v>302</v>
      </c>
      <c r="I298" s="8">
        <f t="shared" si="24"/>
        <v>-1494618.686097591</v>
      </c>
      <c r="J298" s="8">
        <f t="shared" si="25"/>
        <v>-6850.3356446139587</v>
      </c>
      <c r="K298" s="8">
        <f t="shared" si="26"/>
        <v>3019.5901804310233</v>
      </c>
    </row>
    <row r="299" spans="3:11" x14ac:dyDescent="0.2">
      <c r="C299" t="s">
        <v>303</v>
      </c>
      <c r="I299" s="8">
        <f t="shared" si="24"/>
        <v>-1504488.6119226359</v>
      </c>
      <c r="J299" s="8">
        <f t="shared" si="25"/>
        <v>-6895.5728046454142</v>
      </c>
      <c r="K299" s="8">
        <f t="shared" si="26"/>
        <v>3019.5901804310233</v>
      </c>
    </row>
    <row r="300" spans="3:11" x14ac:dyDescent="0.2">
      <c r="C300" t="s">
        <v>304</v>
      </c>
      <c r="I300" s="8">
        <f t="shared" si="24"/>
        <v>-1514403.7749077124</v>
      </c>
      <c r="J300" s="8">
        <f t="shared" si="25"/>
        <v>-6941.0173016603485</v>
      </c>
      <c r="K300" s="8">
        <f t="shared" si="26"/>
        <v>3019.5901804310233</v>
      </c>
    </row>
    <row r="301" spans="3:11" x14ac:dyDescent="0.2">
      <c r="C301" t="s">
        <v>305</v>
      </c>
      <c r="I301" s="8">
        <f t="shared" si="24"/>
        <v>-1524364.3823898036</v>
      </c>
      <c r="J301" s="8">
        <f t="shared" si="25"/>
        <v>-6986.6700859532675</v>
      </c>
      <c r="K301" s="8">
        <f t="shared" si="26"/>
        <v>3019.5901804310233</v>
      </c>
    </row>
    <row r="302" spans="3:11" x14ac:dyDescent="0.2">
      <c r="C302" t="s">
        <v>306</v>
      </c>
      <c r="I302" s="8">
        <f t="shared" si="24"/>
        <v>-1534370.642656188</v>
      </c>
      <c r="J302" s="8">
        <f t="shared" si="25"/>
        <v>-7032.5321121741945</v>
      </c>
      <c r="K302" s="8">
        <f t="shared" si="26"/>
        <v>3019.5901804310233</v>
      </c>
    </row>
    <row r="303" spans="3:11" x14ac:dyDescent="0.2">
      <c r="I303" s="8">
        <f t="shared" si="24"/>
        <v>-1544422.7649487932</v>
      </c>
      <c r="J303" s="8">
        <f t="shared" si="25"/>
        <v>-7078.6043393486361</v>
      </c>
      <c r="K303" s="8">
        <f t="shared" si="26"/>
        <v>3019.5901804310233</v>
      </c>
    </row>
    <row r="304" spans="3:11" x14ac:dyDescent="0.2">
      <c r="I304" s="8"/>
      <c r="J304" s="8"/>
      <c r="K304" s="8"/>
    </row>
    <row r="305" spans="5:12" x14ac:dyDescent="0.2">
      <c r="E305" s="8">
        <f>SUM(E1:E302)</f>
        <v>-27150000.000000007</v>
      </c>
      <c r="F305" s="8">
        <f>SUM(F1:F302)</f>
        <v>-122604.16666666669</v>
      </c>
      <c r="G305" s="8">
        <f>SUM(G1:G302)</f>
        <v>377395.83333333337</v>
      </c>
      <c r="H305" s="8">
        <f>G305-F305</f>
        <v>500000.00000000006</v>
      </c>
      <c r="I305" s="8"/>
      <c r="J305" s="8">
        <f>SUM(J1:J302)</f>
        <v>-738545.71081948595</v>
      </c>
      <c r="K305" s="8">
        <f>SUM(K1:K302)</f>
        <v>905877.05412930797</v>
      </c>
      <c r="L305" s="8">
        <f>K305-J305</f>
        <v>1644422.7649487939</v>
      </c>
    </row>
    <row r="306" spans="5:12" x14ac:dyDescent="0.2">
      <c r="E306"/>
      <c r="F306"/>
      <c r="G306"/>
      <c r="I306" s="8"/>
      <c r="J306" s="8"/>
      <c r="K306" s="8"/>
    </row>
    <row r="307" spans="5:12" x14ac:dyDescent="0.2">
      <c r="E307"/>
      <c r="F307"/>
      <c r="G307"/>
      <c r="I307" s="8"/>
      <c r="J307" s="8"/>
      <c r="K307" s="8"/>
    </row>
    <row r="308" spans="5:12" x14ac:dyDescent="0.2">
      <c r="E308"/>
      <c r="F308"/>
      <c r="G308"/>
      <c r="I308" s="8"/>
      <c r="J308" s="8"/>
      <c r="K308" s="8"/>
    </row>
    <row r="309" spans="5:12" x14ac:dyDescent="0.2">
      <c r="E309"/>
      <c r="F309"/>
      <c r="G309"/>
      <c r="I309" s="8"/>
      <c r="J309" s="8"/>
      <c r="K309" s="8"/>
    </row>
    <row r="310" spans="5:12" x14ac:dyDescent="0.2">
      <c r="E310"/>
      <c r="F310"/>
      <c r="G310"/>
      <c r="I310" s="8"/>
      <c r="J310" s="8"/>
      <c r="K310" s="8"/>
    </row>
    <row r="311" spans="5:12" x14ac:dyDescent="0.2">
      <c r="E311"/>
      <c r="F311"/>
      <c r="G311"/>
      <c r="I311" s="8"/>
      <c r="J311" s="8"/>
      <c r="K311" s="8"/>
    </row>
    <row r="312" spans="5:12" x14ac:dyDescent="0.2">
      <c r="E312"/>
      <c r="F312"/>
      <c r="G312"/>
      <c r="I312" s="8"/>
      <c r="J312" s="8"/>
      <c r="K312" s="8"/>
    </row>
    <row r="313" spans="5:12" x14ac:dyDescent="0.2">
      <c r="E313"/>
      <c r="F313"/>
      <c r="G313"/>
      <c r="I313" s="8"/>
      <c r="J313" s="8"/>
      <c r="K313" s="8"/>
    </row>
    <row r="314" spans="5:12" x14ac:dyDescent="0.2">
      <c r="E314"/>
      <c r="F314"/>
      <c r="G314"/>
      <c r="I314" s="8"/>
      <c r="J314" s="8"/>
      <c r="K314" s="8"/>
    </row>
    <row r="315" spans="5:12" x14ac:dyDescent="0.2">
      <c r="E315"/>
      <c r="F315"/>
      <c r="G315"/>
      <c r="I315" s="8"/>
      <c r="J315" s="8"/>
      <c r="K315" s="8"/>
    </row>
    <row r="316" spans="5:12" x14ac:dyDescent="0.2">
      <c r="E316"/>
      <c r="F316"/>
      <c r="G316"/>
      <c r="I316" s="8"/>
      <c r="J316" s="8"/>
      <c r="K316" s="8"/>
    </row>
    <row r="317" spans="5:12" x14ac:dyDescent="0.2">
      <c r="E317"/>
      <c r="F317"/>
      <c r="G317"/>
      <c r="I317" s="8"/>
      <c r="J317" s="8"/>
      <c r="K317" s="8"/>
    </row>
    <row r="318" spans="5:12" x14ac:dyDescent="0.2">
      <c r="E318"/>
      <c r="F318"/>
      <c r="G318"/>
      <c r="H318">
        <v>25</v>
      </c>
      <c r="I318" s="8">
        <v>888914.4433333379</v>
      </c>
      <c r="J318" s="8"/>
      <c r="K318" s="8"/>
    </row>
    <row r="319" spans="5:12" x14ac:dyDescent="0.2">
      <c r="E319"/>
      <c r="F319"/>
      <c r="G319"/>
      <c r="I319" s="8"/>
      <c r="J319" s="8"/>
      <c r="K319" s="8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zoomScale="121" workbookViewId="0">
      <selection activeCell="I22" sqref="I22"/>
    </sheetView>
  </sheetViews>
  <sheetFormatPr baseColWidth="10" defaultRowHeight="16" x14ac:dyDescent="0.2"/>
  <cols>
    <col min="1" max="1" width="10.83203125" style="30"/>
    <col min="2" max="2" width="4.33203125" style="30" bestFit="1" customWidth="1"/>
    <col min="3" max="3" width="10.83203125" style="30"/>
    <col min="4" max="4" width="9.1640625" style="30" bestFit="1" customWidth="1"/>
    <col min="5" max="16384" width="10.83203125" style="30"/>
  </cols>
  <sheetData>
    <row r="1" spans="1:25" s="30" customFormat="1" x14ac:dyDescent="0.2">
      <c r="C1" s="30" t="s">
        <v>429</v>
      </c>
      <c r="D1" s="30" t="s">
        <v>432</v>
      </c>
      <c r="E1" s="30" t="s">
        <v>431</v>
      </c>
      <c r="F1" s="30" t="s">
        <v>430</v>
      </c>
      <c r="G1" s="30" t="s">
        <v>433</v>
      </c>
      <c r="O1" s="30" t="s">
        <v>429</v>
      </c>
      <c r="P1" s="30" t="s">
        <v>432</v>
      </c>
      <c r="Q1" s="30" t="s">
        <v>431</v>
      </c>
      <c r="R1" s="30" t="s">
        <v>430</v>
      </c>
    </row>
    <row r="2" spans="1:25" s="30" customFormat="1" x14ac:dyDescent="0.2">
      <c r="C2" s="30">
        <v>20</v>
      </c>
      <c r="D2" s="30">
        <v>40</v>
      </c>
      <c r="E2" s="30">
        <v>60</v>
      </c>
      <c r="F2" s="30">
        <v>220</v>
      </c>
      <c r="G2" s="30">
        <v>150</v>
      </c>
      <c r="O2" s="30">
        <v>20</v>
      </c>
      <c r="P2" s="30">
        <v>30</v>
      </c>
      <c r="Q2" s="30">
        <v>60</v>
      </c>
      <c r="R2" s="30">
        <v>270</v>
      </c>
    </row>
    <row r="4" spans="1:25" s="30" customFormat="1" x14ac:dyDescent="0.2">
      <c r="C4" s="31" t="s">
        <v>415</v>
      </c>
      <c r="D4" s="31" t="s">
        <v>427</v>
      </c>
      <c r="E4" s="31" t="s">
        <v>428</v>
      </c>
      <c r="F4" s="32" t="s">
        <v>425</v>
      </c>
      <c r="G4" s="32"/>
      <c r="H4" s="30" t="s">
        <v>426</v>
      </c>
      <c r="J4" s="32" t="s">
        <v>429</v>
      </c>
      <c r="K4" s="32"/>
      <c r="L4" s="30" t="s">
        <v>434</v>
      </c>
      <c r="O4" s="31" t="s">
        <v>415</v>
      </c>
      <c r="P4" s="31" t="s">
        <v>427</v>
      </c>
      <c r="Q4" s="31" t="s">
        <v>428</v>
      </c>
      <c r="R4" s="30" t="s">
        <v>425</v>
      </c>
      <c r="T4" s="30" t="s">
        <v>426</v>
      </c>
      <c r="V4" s="30" t="s">
        <v>429</v>
      </c>
    </row>
    <row r="5" spans="1:25" s="30" customFormat="1" x14ac:dyDescent="0.2">
      <c r="A5" s="30">
        <v>920</v>
      </c>
      <c r="B5" s="30">
        <v>140</v>
      </c>
      <c r="C5" s="30" t="s">
        <v>416</v>
      </c>
      <c r="D5" s="30">
        <v>1040</v>
      </c>
      <c r="E5" s="30">
        <f>B5+30</f>
        <v>170</v>
      </c>
      <c r="F5" s="32">
        <f>D2</f>
        <v>40</v>
      </c>
      <c r="G5" s="32">
        <f t="shared" ref="G5:G11" si="0">D5*F5/1000</f>
        <v>41.6</v>
      </c>
      <c r="H5" s="30">
        <f>F2</f>
        <v>220</v>
      </c>
      <c r="I5" s="30">
        <f>H5*E5*D5/1000/1000</f>
        <v>38.896000000000001</v>
      </c>
      <c r="J5" s="32">
        <v>20</v>
      </c>
      <c r="K5" s="32">
        <f>J5*D5/1000</f>
        <v>20.8</v>
      </c>
      <c r="L5" s="30">
        <f>E5*D5</f>
        <v>176800</v>
      </c>
      <c r="O5" s="30" t="s">
        <v>416</v>
      </c>
      <c r="P5" s="30">
        <v>920</v>
      </c>
      <c r="Q5" s="30">
        <v>140</v>
      </c>
      <c r="R5" s="30">
        <f>P2</f>
        <v>30</v>
      </c>
      <c r="S5" s="30">
        <f t="shared" ref="S5:S11" si="1">P5*R5/1000</f>
        <v>27.6</v>
      </c>
      <c r="T5" s="30">
        <f>R2</f>
        <v>270</v>
      </c>
      <c r="U5" s="30">
        <f>T5*Q5*P5/1000/1000</f>
        <v>34.776000000000003</v>
      </c>
      <c r="V5" s="30">
        <f>O2</f>
        <v>20</v>
      </c>
      <c r="W5" s="30">
        <f>V5*P5/1000</f>
        <v>18.399999999999999</v>
      </c>
    </row>
    <row r="6" spans="1:25" s="30" customFormat="1" x14ac:dyDescent="0.2">
      <c r="A6" s="30">
        <v>1790</v>
      </c>
      <c r="B6" s="30">
        <v>150</v>
      </c>
      <c r="C6" s="30" t="s">
        <v>417</v>
      </c>
      <c r="D6" s="30">
        <v>1910</v>
      </c>
      <c r="E6" s="30">
        <f>B6+30</f>
        <v>180</v>
      </c>
      <c r="F6" s="32">
        <f>F5</f>
        <v>40</v>
      </c>
      <c r="G6" s="32">
        <f t="shared" si="0"/>
        <v>76.400000000000006</v>
      </c>
      <c r="H6" s="30">
        <f>H5</f>
        <v>220</v>
      </c>
      <c r="I6" s="30">
        <f t="shared" ref="I6:I13" si="2">H6*E6*D6/1000/1000</f>
        <v>75.635999999999996</v>
      </c>
      <c r="J6" s="32">
        <f>J5</f>
        <v>20</v>
      </c>
      <c r="K6" s="32">
        <f t="shared" ref="K6:K13" si="3">J6*D6/1000</f>
        <v>38.200000000000003</v>
      </c>
      <c r="L6" s="30">
        <f>E6*D6</f>
        <v>343800</v>
      </c>
      <c r="O6" s="30" t="s">
        <v>417</v>
      </c>
      <c r="P6" s="30">
        <v>1790</v>
      </c>
      <c r="Q6" s="30">
        <v>150</v>
      </c>
      <c r="R6" s="30">
        <f>R5</f>
        <v>30</v>
      </c>
      <c r="S6" s="30">
        <f t="shared" si="1"/>
        <v>53.7</v>
      </c>
      <c r="T6" s="30">
        <f>T5</f>
        <v>270</v>
      </c>
      <c r="U6" s="30">
        <f t="shared" ref="U6:U13" si="4">T6*Q6*P6/1000/1000</f>
        <v>72.495000000000005</v>
      </c>
      <c r="V6" s="30">
        <f>V5</f>
        <v>20</v>
      </c>
      <c r="W6" s="30">
        <f t="shared" ref="W6:W13" si="5">V6*P6/1000</f>
        <v>35.799999999999997</v>
      </c>
    </row>
    <row r="7" spans="1:25" s="30" customFormat="1" x14ac:dyDescent="0.2">
      <c r="A7" s="30">
        <v>920</v>
      </c>
      <c r="B7" s="30">
        <v>140</v>
      </c>
      <c r="C7" s="30" t="s">
        <v>418</v>
      </c>
      <c r="D7" s="30">
        <v>1040</v>
      </c>
      <c r="E7" s="30">
        <f>B7+30</f>
        <v>170</v>
      </c>
      <c r="F7" s="32">
        <f t="shared" ref="F7" si="6">F6</f>
        <v>40</v>
      </c>
      <c r="G7" s="32">
        <f t="shared" si="0"/>
        <v>41.6</v>
      </c>
      <c r="H7" s="30">
        <f t="shared" ref="H7" si="7">H6</f>
        <v>220</v>
      </c>
      <c r="I7" s="30">
        <f t="shared" si="2"/>
        <v>38.896000000000001</v>
      </c>
      <c r="J7" s="32">
        <f t="shared" ref="J7:J13" si="8">J6</f>
        <v>20</v>
      </c>
      <c r="K7" s="32">
        <f t="shared" si="3"/>
        <v>20.8</v>
      </c>
      <c r="L7" s="30">
        <f>E7*D7</f>
        <v>176800</v>
      </c>
      <c r="O7" s="30" t="s">
        <v>418</v>
      </c>
      <c r="P7" s="30">
        <v>920</v>
      </c>
      <c r="Q7" s="30">
        <v>140</v>
      </c>
      <c r="R7" s="30">
        <f t="shared" ref="R7:T7" si="9">R6</f>
        <v>30</v>
      </c>
      <c r="S7" s="30">
        <f t="shared" si="1"/>
        <v>27.6</v>
      </c>
      <c r="T7" s="30">
        <f t="shared" ref="T7:V7" si="10">T6</f>
        <v>270</v>
      </c>
      <c r="U7" s="30">
        <f t="shared" si="4"/>
        <v>34.776000000000003</v>
      </c>
      <c r="V7" s="30">
        <f t="shared" ref="V7:V13" si="11">V6</f>
        <v>20</v>
      </c>
      <c r="W7" s="30">
        <f t="shared" si="5"/>
        <v>18.399999999999999</v>
      </c>
    </row>
    <row r="8" spans="1:25" s="30" customFormat="1" x14ac:dyDescent="0.2">
      <c r="A8" s="30">
        <v>1120</v>
      </c>
      <c r="B8" s="30">
        <v>140</v>
      </c>
      <c r="C8" s="30" t="s">
        <v>419</v>
      </c>
      <c r="D8" s="30">
        <v>1240</v>
      </c>
      <c r="E8" s="30">
        <f>B8+30</f>
        <v>170</v>
      </c>
      <c r="F8" s="32">
        <f t="shared" ref="F8" si="12">F7</f>
        <v>40</v>
      </c>
      <c r="G8" s="32">
        <f t="shared" si="0"/>
        <v>49.6</v>
      </c>
      <c r="H8" s="30">
        <f t="shared" ref="H8" si="13">H7</f>
        <v>220</v>
      </c>
      <c r="I8" s="30">
        <f t="shared" si="2"/>
        <v>46.375999999999998</v>
      </c>
      <c r="J8" s="32">
        <f t="shared" si="8"/>
        <v>20</v>
      </c>
      <c r="K8" s="32">
        <f t="shared" si="3"/>
        <v>24.8</v>
      </c>
      <c r="L8" s="30">
        <f>E8*D8</f>
        <v>210800</v>
      </c>
      <c r="O8" s="30" t="s">
        <v>419</v>
      </c>
      <c r="P8" s="30">
        <v>1120</v>
      </c>
      <c r="Q8" s="30">
        <v>140</v>
      </c>
      <c r="R8" s="30">
        <f t="shared" ref="R8:T8" si="14">R7</f>
        <v>30</v>
      </c>
      <c r="S8" s="30">
        <f t="shared" si="1"/>
        <v>33.6</v>
      </c>
      <c r="T8" s="30">
        <f t="shared" ref="T8:V8" si="15">T7</f>
        <v>270</v>
      </c>
      <c r="U8" s="30">
        <f t="shared" si="4"/>
        <v>42.335999999999999</v>
      </c>
      <c r="V8" s="30">
        <f t="shared" si="11"/>
        <v>20</v>
      </c>
      <c r="W8" s="30">
        <f t="shared" si="5"/>
        <v>22.4</v>
      </c>
    </row>
    <row r="9" spans="1:25" s="30" customFormat="1" x14ac:dyDescent="0.2">
      <c r="A9" s="30">
        <v>1170</v>
      </c>
      <c r="B9" s="30">
        <v>130</v>
      </c>
      <c r="C9" s="30" t="s">
        <v>420</v>
      </c>
      <c r="D9" s="30">
        <v>1290</v>
      </c>
      <c r="E9" s="30">
        <f>B9+30</f>
        <v>160</v>
      </c>
      <c r="F9" s="32">
        <f t="shared" ref="F9" si="16">F8</f>
        <v>40</v>
      </c>
      <c r="G9" s="32">
        <f t="shared" si="0"/>
        <v>51.6</v>
      </c>
      <c r="H9" s="30">
        <f t="shared" ref="H9" si="17">H8</f>
        <v>220</v>
      </c>
      <c r="I9" s="30">
        <f t="shared" si="2"/>
        <v>45.408000000000001</v>
      </c>
      <c r="J9" s="32">
        <f t="shared" si="8"/>
        <v>20</v>
      </c>
      <c r="K9" s="32">
        <f t="shared" si="3"/>
        <v>25.8</v>
      </c>
      <c r="L9" s="30">
        <f>E9*D9</f>
        <v>206400</v>
      </c>
      <c r="O9" s="30" t="s">
        <v>420</v>
      </c>
      <c r="P9" s="30">
        <v>1170</v>
      </c>
      <c r="Q9" s="30">
        <v>130</v>
      </c>
      <c r="R9" s="30">
        <f t="shared" ref="R9:T9" si="18">R8</f>
        <v>30</v>
      </c>
      <c r="S9" s="30">
        <f t="shared" si="1"/>
        <v>35.1</v>
      </c>
      <c r="T9" s="30">
        <f t="shared" ref="T9:V9" si="19">T8</f>
        <v>270</v>
      </c>
      <c r="U9" s="30">
        <f t="shared" si="4"/>
        <v>41.067</v>
      </c>
      <c r="V9" s="30">
        <f t="shared" si="11"/>
        <v>20</v>
      </c>
      <c r="W9" s="30">
        <f t="shared" si="5"/>
        <v>23.4</v>
      </c>
    </row>
    <row r="10" spans="1:25" s="30" customFormat="1" x14ac:dyDescent="0.2">
      <c r="A10" s="30">
        <v>660</v>
      </c>
      <c r="B10" s="30">
        <v>145</v>
      </c>
      <c r="C10" s="30" t="s">
        <v>421</v>
      </c>
      <c r="D10" s="30">
        <v>780</v>
      </c>
      <c r="E10" s="30">
        <f>B10+30</f>
        <v>175</v>
      </c>
      <c r="F10" s="32">
        <f t="shared" ref="F10" si="20">F9</f>
        <v>40</v>
      </c>
      <c r="G10" s="32">
        <f t="shared" si="0"/>
        <v>31.2</v>
      </c>
      <c r="H10" s="30">
        <f t="shared" ref="H10" si="21">H9</f>
        <v>220</v>
      </c>
      <c r="I10" s="30">
        <f t="shared" si="2"/>
        <v>30.03</v>
      </c>
      <c r="J10" s="32">
        <f t="shared" si="8"/>
        <v>20</v>
      </c>
      <c r="K10" s="32">
        <f t="shared" si="3"/>
        <v>15.6</v>
      </c>
      <c r="L10" s="30">
        <f>E10*D10</f>
        <v>136500</v>
      </c>
      <c r="O10" s="30" t="s">
        <v>421</v>
      </c>
      <c r="P10" s="30">
        <v>660</v>
      </c>
      <c r="Q10" s="30">
        <v>145</v>
      </c>
      <c r="R10" s="30">
        <f t="shared" ref="R10:T10" si="22">R9</f>
        <v>30</v>
      </c>
      <c r="S10" s="30">
        <f t="shared" si="1"/>
        <v>19.8</v>
      </c>
      <c r="T10" s="30">
        <f t="shared" ref="T10:V10" si="23">T9</f>
        <v>270</v>
      </c>
      <c r="U10" s="30">
        <f t="shared" si="4"/>
        <v>25.838999999999999</v>
      </c>
      <c r="V10" s="30">
        <f t="shared" si="11"/>
        <v>20</v>
      </c>
      <c r="W10" s="30">
        <f t="shared" si="5"/>
        <v>13.2</v>
      </c>
    </row>
    <row r="11" spans="1:25" s="30" customFormat="1" x14ac:dyDescent="0.2">
      <c r="A11" s="30">
        <v>565</v>
      </c>
      <c r="B11" s="30">
        <v>150</v>
      </c>
      <c r="C11" s="30" t="s">
        <v>422</v>
      </c>
      <c r="D11" s="30">
        <v>680</v>
      </c>
      <c r="E11" s="30">
        <f>B11+30</f>
        <v>180</v>
      </c>
      <c r="F11" s="32">
        <f t="shared" ref="F11" si="24">F10</f>
        <v>40</v>
      </c>
      <c r="G11" s="32">
        <f t="shared" si="0"/>
        <v>27.2</v>
      </c>
      <c r="H11" s="30">
        <f t="shared" ref="H11" si="25">H10</f>
        <v>220</v>
      </c>
      <c r="I11" s="30">
        <f t="shared" si="2"/>
        <v>26.928000000000001</v>
      </c>
      <c r="J11" s="32">
        <f t="shared" si="8"/>
        <v>20</v>
      </c>
      <c r="K11" s="32">
        <f t="shared" si="3"/>
        <v>13.6</v>
      </c>
      <c r="L11" s="30">
        <f>E11*D11</f>
        <v>122400</v>
      </c>
      <c r="O11" s="30" t="s">
        <v>422</v>
      </c>
      <c r="P11" s="30">
        <v>565</v>
      </c>
      <c r="Q11" s="30">
        <v>150</v>
      </c>
      <c r="R11" s="30">
        <f t="shared" ref="R11:T11" si="26">R10</f>
        <v>30</v>
      </c>
      <c r="S11" s="30">
        <f t="shared" si="1"/>
        <v>16.95</v>
      </c>
      <c r="T11" s="30">
        <f t="shared" ref="T11:V11" si="27">T10</f>
        <v>270</v>
      </c>
      <c r="U11" s="30">
        <f t="shared" si="4"/>
        <v>22.8825</v>
      </c>
      <c r="V11" s="30">
        <f t="shared" si="11"/>
        <v>20</v>
      </c>
      <c r="W11" s="30">
        <f t="shared" si="5"/>
        <v>11.3</v>
      </c>
    </row>
    <row r="12" spans="1:25" s="30" customFormat="1" x14ac:dyDescent="0.2">
      <c r="A12" s="30">
        <v>1980</v>
      </c>
      <c r="B12" s="30">
        <v>690</v>
      </c>
      <c r="C12" s="30" t="s">
        <v>423</v>
      </c>
      <c r="D12" s="30">
        <v>2100</v>
      </c>
      <c r="E12" s="30">
        <f>B12+30</f>
        <v>720</v>
      </c>
      <c r="F12" s="32">
        <f>E2</f>
        <v>60</v>
      </c>
      <c r="G12" s="32">
        <f>D12*F12/1000</f>
        <v>126</v>
      </c>
      <c r="H12" s="30">
        <f t="shared" ref="H12" si="28">H11</f>
        <v>220</v>
      </c>
      <c r="I12" s="30">
        <f t="shared" si="2"/>
        <v>332.64</v>
      </c>
      <c r="J12" s="32">
        <f t="shared" si="8"/>
        <v>20</v>
      </c>
      <c r="K12" s="32">
        <f t="shared" si="3"/>
        <v>42</v>
      </c>
      <c r="L12" s="30">
        <f>E12*D12</f>
        <v>1512000</v>
      </c>
      <c r="O12" s="30" t="s">
        <v>423</v>
      </c>
      <c r="P12" s="30">
        <v>1980</v>
      </c>
      <c r="Q12" s="30">
        <v>690</v>
      </c>
      <c r="R12" s="30">
        <f>Q2</f>
        <v>60</v>
      </c>
      <c r="S12" s="30">
        <f>P12*R12/1000</f>
        <v>118.8</v>
      </c>
      <c r="T12" s="30">
        <f t="shared" ref="T12:V12" si="29">T11</f>
        <v>270</v>
      </c>
      <c r="U12" s="30">
        <f t="shared" si="4"/>
        <v>368.87400000000002</v>
      </c>
      <c r="V12" s="30">
        <f t="shared" si="11"/>
        <v>20</v>
      </c>
      <c r="W12" s="30">
        <f t="shared" si="5"/>
        <v>39.6</v>
      </c>
    </row>
    <row r="13" spans="1:25" s="30" customFormat="1" x14ac:dyDescent="0.2">
      <c r="A13" s="30">
        <v>1980</v>
      </c>
      <c r="B13" s="30">
        <v>690</v>
      </c>
      <c r="C13" s="30" t="s">
        <v>424</v>
      </c>
      <c r="D13" s="30">
        <v>2100</v>
      </c>
      <c r="E13" s="30">
        <f>B13+30</f>
        <v>720</v>
      </c>
      <c r="F13" s="32">
        <f>F12</f>
        <v>60</v>
      </c>
      <c r="G13" s="32">
        <f>D13*F13/1000</f>
        <v>126</v>
      </c>
      <c r="H13" s="30">
        <f t="shared" ref="H13" si="30">H12</f>
        <v>220</v>
      </c>
      <c r="I13" s="30">
        <f t="shared" si="2"/>
        <v>332.64</v>
      </c>
      <c r="J13" s="32">
        <f t="shared" si="8"/>
        <v>20</v>
      </c>
      <c r="K13" s="32">
        <f t="shared" si="3"/>
        <v>42</v>
      </c>
      <c r="L13" s="30">
        <f>E13*D13</f>
        <v>1512000</v>
      </c>
      <c r="O13" s="30" t="s">
        <v>424</v>
      </c>
      <c r="P13" s="30">
        <v>1980</v>
      </c>
      <c r="Q13" s="30">
        <v>690</v>
      </c>
      <c r="R13" s="30">
        <f>R12</f>
        <v>60</v>
      </c>
      <c r="S13" s="30">
        <f>P13*R13/1000</f>
        <v>118.8</v>
      </c>
      <c r="T13" s="30">
        <f t="shared" ref="T13:V13" si="31">T12</f>
        <v>270</v>
      </c>
      <c r="U13" s="30">
        <f t="shared" si="4"/>
        <v>368.87400000000002</v>
      </c>
      <c r="V13" s="30">
        <f t="shared" si="11"/>
        <v>20</v>
      </c>
      <c r="W13" s="30">
        <f t="shared" si="5"/>
        <v>39.6</v>
      </c>
    </row>
    <row r="14" spans="1:25" s="30" customFormat="1" x14ac:dyDescent="0.2">
      <c r="F14" s="32"/>
      <c r="G14" s="32"/>
      <c r="J14" s="32"/>
      <c r="K14" s="32"/>
    </row>
    <row r="15" spans="1:25" s="30" customFormat="1" x14ac:dyDescent="0.2">
      <c r="F15" s="32"/>
      <c r="G15" s="32">
        <f>SUM(G5:G13)</f>
        <v>571.20000000000005</v>
      </c>
      <c r="I15" s="30">
        <f>SUM(I5:I13)</f>
        <v>967.44999999999993</v>
      </c>
      <c r="J15" s="32"/>
      <c r="K15" s="32">
        <f>SUM(K5:K13)</f>
        <v>243.6</v>
      </c>
      <c r="L15" s="30">
        <f>SUM(L5:L13)/1000/1000</f>
        <v>4.3975</v>
      </c>
      <c r="S15" s="30">
        <f>SUM(S5:S13)</f>
        <v>451.95</v>
      </c>
      <c r="U15" s="30">
        <f>SUM(U5:U13)</f>
        <v>1011.9195000000001</v>
      </c>
      <c r="W15" s="30">
        <f>SUM(W5:W13)</f>
        <v>222.1</v>
      </c>
      <c r="Y15" s="30">
        <f>S15+U15+W15</f>
        <v>1685.9694999999999</v>
      </c>
    </row>
    <row r="16" spans="1:25" s="30" customFormat="1" x14ac:dyDescent="0.2">
      <c r="O16" s="33"/>
    </row>
    <row r="17" spans="6:23" s="30" customFormat="1" x14ac:dyDescent="0.2">
      <c r="O17" s="33"/>
    </row>
    <row r="18" spans="6:23" s="30" customFormat="1" x14ac:dyDescent="0.2">
      <c r="F18" s="30" t="s">
        <v>435</v>
      </c>
      <c r="G18" s="30">
        <f>G15+I15+K15+G2</f>
        <v>1932.25</v>
      </c>
      <c r="O18" s="33"/>
    </row>
    <row r="19" spans="6:23" s="30" customFormat="1" x14ac:dyDescent="0.2">
      <c r="O19" s="33"/>
    </row>
    <row r="20" spans="6:23" s="30" customFormat="1" x14ac:dyDescent="0.2">
      <c r="O20" s="30" t="s">
        <v>429</v>
      </c>
      <c r="P20" s="30" t="s">
        <v>432</v>
      </c>
      <c r="Q20" s="30" t="s">
        <v>431</v>
      </c>
      <c r="R20" s="30" t="s">
        <v>430</v>
      </c>
    </row>
    <row r="21" spans="6:23" s="30" customFormat="1" x14ac:dyDescent="0.2">
      <c r="O21" s="30">
        <v>20</v>
      </c>
      <c r="P21" s="30">
        <v>50</v>
      </c>
      <c r="Q21" s="30">
        <v>80</v>
      </c>
      <c r="R21" s="30">
        <v>200</v>
      </c>
    </row>
    <row r="23" spans="6:23" s="30" customFormat="1" x14ac:dyDescent="0.2">
      <c r="O23" s="31" t="s">
        <v>415</v>
      </c>
      <c r="P23" s="31" t="s">
        <v>427</v>
      </c>
      <c r="Q23" s="31" t="s">
        <v>428</v>
      </c>
      <c r="R23" s="30" t="s">
        <v>425</v>
      </c>
      <c r="T23" s="30" t="s">
        <v>426</v>
      </c>
      <c r="V23" s="30" t="s">
        <v>429</v>
      </c>
    </row>
    <row r="24" spans="6:23" s="30" customFormat="1" x14ac:dyDescent="0.2">
      <c r="O24" s="30" t="s">
        <v>416</v>
      </c>
      <c r="P24" s="30">
        <v>920</v>
      </c>
      <c r="Q24" s="30">
        <v>140</v>
      </c>
      <c r="R24" s="30">
        <f>P21</f>
        <v>50</v>
      </c>
      <c r="S24" s="30">
        <f t="shared" ref="S24:S30" si="32">P24*R24/1000</f>
        <v>46</v>
      </c>
      <c r="T24" s="30">
        <f>R21</f>
        <v>200</v>
      </c>
      <c r="U24" s="30">
        <f>T24*Q24*P24/1000/1000</f>
        <v>25.76</v>
      </c>
      <c r="V24" s="30">
        <v>20</v>
      </c>
      <c r="W24" s="30">
        <f>V24*P24/1000</f>
        <v>18.399999999999999</v>
      </c>
    </row>
    <row r="25" spans="6:23" s="30" customFormat="1" x14ac:dyDescent="0.2">
      <c r="O25" s="30" t="s">
        <v>417</v>
      </c>
      <c r="P25" s="30">
        <v>1790</v>
      </c>
      <c r="Q25" s="30">
        <v>150</v>
      </c>
      <c r="R25" s="30">
        <f>R24</f>
        <v>50</v>
      </c>
      <c r="S25" s="30">
        <f t="shared" si="32"/>
        <v>89.5</v>
      </c>
      <c r="T25" s="30">
        <f>T24</f>
        <v>200</v>
      </c>
      <c r="U25" s="30">
        <f t="shared" ref="U25:U32" si="33">T25*Q25*P25/1000/1000</f>
        <v>53.7</v>
      </c>
      <c r="V25" s="30">
        <f>V24</f>
        <v>20</v>
      </c>
      <c r="W25" s="30">
        <f t="shared" ref="W25:W32" si="34">V25*P25/1000</f>
        <v>35.799999999999997</v>
      </c>
    </row>
    <row r="26" spans="6:23" s="30" customFormat="1" x14ac:dyDescent="0.2">
      <c r="O26" s="30" t="s">
        <v>418</v>
      </c>
      <c r="P26" s="30">
        <v>920</v>
      </c>
      <c r="Q26" s="30">
        <v>140</v>
      </c>
      <c r="R26" s="30">
        <f t="shared" ref="R26:T32" si="35">R25</f>
        <v>50</v>
      </c>
      <c r="S26" s="30">
        <f t="shared" si="32"/>
        <v>46</v>
      </c>
      <c r="T26" s="30">
        <f t="shared" si="35"/>
        <v>200</v>
      </c>
      <c r="U26" s="30">
        <f t="shared" si="33"/>
        <v>25.76</v>
      </c>
      <c r="V26" s="30">
        <f t="shared" ref="V26:V32" si="36">V25</f>
        <v>20</v>
      </c>
      <c r="W26" s="30">
        <f t="shared" si="34"/>
        <v>18.399999999999999</v>
      </c>
    </row>
    <row r="27" spans="6:23" s="30" customFormat="1" x14ac:dyDescent="0.2">
      <c r="O27" s="30" t="s">
        <v>419</v>
      </c>
      <c r="P27" s="30">
        <v>1120</v>
      </c>
      <c r="Q27" s="30">
        <v>140</v>
      </c>
      <c r="R27" s="30">
        <f t="shared" si="35"/>
        <v>50</v>
      </c>
      <c r="S27" s="30">
        <f t="shared" si="32"/>
        <v>56</v>
      </c>
      <c r="T27" s="30">
        <f t="shared" si="35"/>
        <v>200</v>
      </c>
      <c r="U27" s="30">
        <f t="shared" si="33"/>
        <v>31.36</v>
      </c>
      <c r="V27" s="30">
        <f t="shared" si="36"/>
        <v>20</v>
      </c>
      <c r="W27" s="30">
        <f t="shared" si="34"/>
        <v>22.4</v>
      </c>
    </row>
    <row r="28" spans="6:23" s="30" customFormat="1" x14ac:dyDescent="0.2">
      <c r="O28" s="30" t="s">
        <v>420</v>
      </c>
      <c r="P28" s="30">
        <v>1170</v>
      </c>
      <c r="Q28" s="30">
        <v>130</v>
      </c>
      <c r="R28" s="30">
        <f t="shared" si="35"/>
        <v>50</v>
      </c>
      <c r="S28" s="30">
        <f t="shared" si="32"/>
        <v>58.5</v>
      </c>
      <c r="T28" s="30">
        <f t="shared" si="35"/>
        <v>200</v>
      </c>
      <c r="U28" s="30">
        <f t="shared" si="33"/>
        <v>30.42</v>
      </c>
      <c r="V28" s="30">
        <f t="shared" si="36"/>
        <v>20</v>
      </c>
      <c r="W28" s="30">
        <f t="shared" si="34"/>
        <v>23.4</v>
      </c>
    </row>
    <row r="29" spans="6:23" s="30" customFormat="1" x14ac:dyDescent="0.2">
      <c r="O29" s="30" t="s">
        <v>421</v>
      </c>
      <c r="P29" s="30">
        <v>660</v>
      </c>
      <c r="Q29" s="30">
        <v>145</v>
      </c>
      <c r="R29" s="30">
        <f t="shared" si="35"/>
        <v>50</v>
      </c>
      <c r="S29" s="30">
        <f t="shared" si="32"/>
        <v>33</v>
      </c>
      <c r="T29" s="30">
        <f t="shared" si="35"/>
        <v>200</v>
      </c>
      <c r="U29" s="30">
        <f t="shared" si="33"/>
        <v>19.14</v>
      </c>
      <c r="V29" s="30">
        <f t="shared" si="36"/>
        <v>20</v>
      </c>
      <c r="W29" s="30">
        <f t="shared" si="34"/>
        <v>13.2</v>
      </c>
    </row>
    <row r="30" spans="6:23" s="30" customFormat="1" x14ac:dyDescent="0.2">
      <c r="O30" s="30" t="s">
        <v>422</v>
      </c>
      <c r="P30" s="30">
        <v>565</v>
      </c>
      <c r="Q30" s="30">
        <v>150</v>
      </c>
      <c r="R30" s="30">
        <f t="shared" si="35"/>
        <v>50</v>
      </c>
      <c r="S30" s="30">
        <f t="shared" si="32"/>
        <v>28.25</v>
      </c>
      <c r="T30" s="30">
        <f t="shared" si="35"/>
        <v>200</v>
      </c>
      <c r="U30" s="30">
        <f t="shared" si="33"/>
        <v>16.95</v>
      </c>
      <c r="V30" s="30">
        <f t="shared" si="36"/>
        <v>20</v>
      </c>
      <c r="W30" s="30">
        <f t="shared" si="34"/>
        <v>11.3</v>
      </c>
    </row>
    <row r="31" spans="6:23" s="30" customFormat="1" x14ac:dyDescent="0.2">
      <c r="O31" s="30" t="s">
        <v>423</v>
      </c>
      <c r="P31" s="30">
        <v>1980</v>
      </c>
      <c r="Q31" s="30">
        <v>690</v>
      </c>
      <c r="R31" s="30">
        <f>Q21</f>
        <v>80</v>
      </c>
      <c r="S31" s="30">
        <f>P31*R31/1000</f>
        <v>158.4</v>
      </c>
      <c r="T31" s="30">
        <f t="shared" si="35"/>
        <v>200</v>
      </c>
      <c r="U31" s="30">
        <f t="shared" si="33"/>
        <v>273.24</v>
      </c>
      <c r="V31" s="30">
        <f t="shared" si="36"/>
        <v>20</v>
      </c>
      <c r="W31" s="30">
        <f t="shared" si="34"/>
        <v>39.6</v>
      </c>
    </row>
    <row r="32" spans="6:23" s="30" customFormat="1" x14ac:dyDescent="0.2">
      <c r="O32" s="30" t="s">
        <v>424</v>
      </c>
      <c r="P32" s="30">
        <v>1980</v>
      </c>
      <c r="Q32" s="30">
        <v>690</v>
      </c>
      <c r="R32" s="30">
        <f>R31</f>
        <v>80</v>
      </c>
      <c r="S32" s="30">
        <f>P32*R32/1000</f>
        <v>158.4</v>
      </c>
      <c r="T32" s="30">
        <f t="shared" si="35"/>
        <v>200</v>
      </c>
      <c r="U32" s="30">
        <f t="shared" si="33"/>
        <v>273.24</v>
      </c>
      <c r="V32" s="30">
        <f t="shared" si="36"/>
        <v>20</v>
      </c>
      <c r="W32" s="30">
        <f t="shared" si="34"/>
        <v>39.6</v>
      </c>
    </row>
    <row r="34" spans="19:25" s="30" customFormat="1" x14ac:dyDescent="0.2">
      <c r="S34" s="30">
        <f>SUM(S24:S32)</f>
        <v>674.05</v>
      </c>
      <c r="U34" s="30">
        <f>SUM(U24:U32)</f>
        <v>749.56999999999994</v>
      </c>
      <c r="W34" s="30">
        <f>SUM(W24:W32)</f>
        <v>222.1</v>
      </c>
      <c r="Y34" s="30">
        <f>S34+U34+W34</f>
        <v>1645.7199999999998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zoomScale="130" zoomScaleNormal="130" zoomScalePageLayoutView="130" workbookViewId="0">
      <selection activeCell="D22" sqref="D22"/>
    </sheetView>
  </sheetViews>
  <sheetFormatPr baseColWidth="10" defaultRowHeight="16" x14ac:dyDescent="0.2"/>
  <cols>
    <col min="1" max="1" width="9.5" style="3" bestFit="1" customWidth="1"/>
    <col min="2" max="2" width="10.83203125" style="3" customWidth="1"/>
    <col min="3" max="3" width="11.83203125" style="3" customWidth="1"/>
    <col min="4" max="4" width="10.83203125" style="3"/>
    <col min="5" max="5" width="13.5" style="5" bestFit="1" customWidth="1"/>
    <col min="6" max="9" width="10.33203125" style="3" customWidth="1"/>
    <col min="10" max="10" width="23.33203125" style="3" customWidth="1"/>
    <col min="11" max="12" width="10.33203125" style="3" customWidth="1"/>
    <col min="13" max="13" width="5.5" style="3" bestFit="1" customWidth="1"/>
    <col min="14" max="14" width="12.33203125" style="3" customWidth="1"/>
    <col min="15" max="15" width="10" style="2" customWidth="1"/>
    <col min="16" max="16" width="8.5" style="2" bestFit="1" customWidth="1"/>
    <col min="17" max="17" width="7.33203125" style="2" customWidth="1"/>
    <col min="18" max="18" width="11" style="2" bestFit="1" customWidth="1"/>
    <col min="19" max="19" width="10.83203125" style="2"/>
    <col min="20" max="20" width="11.5" style="19" bestFit="1" customWidth="1"/>
    <col min="21" max="22" width="10.83203125" style="3"/>
    <col min="23" max="23" width="11.5" style="3" bestFit="1" customWidth="1"/>
    <col min="24" max="16384" width="10.83203125" style="3"/>
  </cols>
  <sheetData>
    <row r="1" spans="1:22" x14ac:dyDescent="0.2">
      <c r="C1"/>
      <c r="D1">
        <v>5800</v>
      </c>
      <c r="E1" s="3">
        <f>D1*3</f>
        <v>17400</v>
      </c>
      <c r="F1" s="5"/>
      <c r="G1" s="3">
        <v>3500</v>
      </c>
    </row>
    <row r="2" spans="1:22" x14ac:dyDescent="0.2">
      <c r="E2" s="3"/>
    </row>
    <row r="3" spans="1:22" ht="32" x14ac:dyDescent="0.2">
      <c r="B3" s="3" t="s">
        <v>0</v>
      </c>
      <c r="C3" s="3" t="s">
        <v>1</v>
      </c>
      <c r="D3" s="3" t="s">
        <v>2</v>
      </c>
      <c r="F3" s="3" t="s">
        <v>4</v>
      </c>
      <c r="G3" s="3" t="s">
        <v>7</v>
      </c>
      <c r="H3" s="3" t="s">
        <v>5</v>
      </c>
      <c r="I3" s="3" t="s">
        <v>6</v>
      </c>
      <c r="K3" s="3" t="s">
        <v>360</v>
      </c>
      <c r="L3" s="3" t="s">
        <v>314</v>
      </c>
      <c r="N3" s="3" t="s">
        <v>3</v>
      </c>
      <c r="O3" s="11" t="s">
        <v>324</v>
      </c>
      <c r="P3" s="2" t="s">
        <v>312</v>
      </c>
      <c r="Q3" s="2" t="s">
        <v>313</v>
      </c>
      <c r="R3" s="3" t="s">
        <v>5</v>
      </c>
      <c r="S3" s="3" t="s">
        <v>4</v>
      </c>
      <c r="T3" s="19" t="s">
        <v>315</v>
      </c>
      <c r="U3" s="3" t="s">
        <v>326</v>
      </c>
      <c r="V3" s="3" t="s">
        <v>361</v>
      </c>
    </row>
    <row r="4" spans="1:22" x14ac:dyDescent="0.2">
      <c r="A4" s="3" t="s">
        <v>409</v>
      </c>
      <c r="C4" s="3">
        <v>25000</v>
      </c>
      <c r="E4" s="5">
        <f>B4+C4+D4</f>
        <v>25000</v>
      </c>
      <c r="F4" s="9">
        <f>$E$1*-0.1</f>
        <v>-1740</v>
      </c>
      <c r="G4" s="7">
        <f>-$E$1*0.08</f>
        <v>-1392</v>
      </c>
      <c r="H4" s="7">
        <f>-$E$1*0.02</f>
        <v>-348</v>
      </c>
      <c r="I4" s="7">
        <f>-$E$1*0.002</f>
        <v>-34.800000000000004</v>
      </c>
      <c r="J4" s="7">
        <f t="shared" ref="J4:J14" si="0">E4+F4+G4+H4+I4</f>
        <v>21485.200000000001</v>
      </c>
      <c r="K4" s="7">
        <f t="shared" ref="K4:K14" si="1">J4-G$1</f>
        <v>17985.2</v>
      </c>
      <c r="L4" s="4">
        <v>0.25</v>
      </c>
      <c r="M4" s="3">
        <v>1005</v>
      </c>
      <c r="N4" s="7">
        <f>K4*L4-M4</f>
        <v>3491.3</v>
      </c>
      <c r="O4" s="6">
        <f>J4-N4</f>
        <v>17993.900000000001</v>
      </c>
      <c r="P4" s="6"/>
      <c r="Q4" s="6"/>
      <c r="R4" s="6"/>
      <c r="S4" s="2">
        <f t="shared" ref="S4:S9" si="2">-2*F4</f>
        <v>3480</v>
      </c>
      <c r="T4" s="20">
        <f>O4+P4+Q4+R4+S4</f>
        <v>21473.9</v>
      </c>
    </row>
    <row r="5" spans="1:22" x14ac:dyDescent="0.2">
      <c r="A5" s="3" t="s">
        <v>308</v>
      </c>
      <c r="C5" s="3">
        <v>25000</v>
      </c>
      <c r="E5" s="5">
        <f>B5+C5+D5</f>
        <v>25000</v>
      </c>
      <c r="F5" s="9">
        <f t="shared" ref="F5:F15" si="3">$E$1*-0.1</f>
        <v>-1740</v>
      </c>
      <c r="G5" s="7">
        <f>-$E$1*0.08</f>
        <v>-1392</v>
      </c>
      <c r="H5" s="7">
        <f>-$E$1*0.02</f>
        <v>-348</v>
      </c>
      <c r="I5" s="7">
        <f>-$E$1*0.002</f>
        <v>-34.800000000000004</v>
      </c>
      <c r="J5" s="7">
        <f t="shared" si="0"/>
        <v>21485.200000000001</v>
      </c>
      <c r="K5" s="7">
        <f t="shared" si="1"/>
        <v>17985.2</v>
      </c>
      <c r="L5" s="4">
        <v>0.25</v>
      </c>
      <c r="M5" s="3">
        <v>1005</v>
      </c>
      <c r="N5" s="7">
        <f>K5*L5-M5</f>
        <v>3491.3</v>
      </c>
      <c r="O5" s="6">
        <f>J5-N5</f>
        <v>17993.900000000001</v>
      </c>
      <c r="P5" s="6"/>
      <c r="Q5" s="6"/>
      <c r="R5" s="6"/>
      <c r="S5" s="2">
        <f t="shared" si="2"/>
        <v>3480</v>
      </c>
      <c r="T5" s="20">
        <f>O5+P5+Q5+R5+S5</f>
        <v>21473.9</v>
      </c>
    </row>
    <row r="6" spans="1:22" x14ac:dyDescent="0.2">
      <c r="A6" s="3" t="s">
        <v>307</v>
      </c>
      <c r="C6" s="3">
        <v>25000</v>
      </c>
      <c r="E6" s="5">
        <f>B6+C6+D6</f>
        <v>25000</v>
      </c>
      <c r="F6" s="9">
        <f t="shared" si="3"/>
        <v>-1740</v>
      </c>
      <c r="G6" s="7">
        <f>-$E$1*0.08</f>
        <v>-1392</v>
      </c>
      <c r="H6" s="7">
        <f>-$E$1*0.02</f>
        <v>-348</v>
      </c>
      <c r="I6" s="7">
        <f>-$E$1*0.002</f>
        <v>-34.800000000000004</v>
      </c>
      <c r="J6" s="7">
        <f t="shared" si="0"/>
        <v>21485.200000000001</v>
      </c>
      <c r="K6" s="7">
        <f t="shared" si="1"/>
        <v>17985.2</v>
      </c>
      <c r="L6" s="4">
        <v>0.25</v>
      </c>
      <c r="M6" s="3">
        <v>1005</v>
      </c>
      <c r="N6" s="7">
        <f>K6*L6-M6</f>
        <v>3491.3</v>
      </c>
      <c r="O6" s="6">
        <f t="shared" ref="O6:O14" si="4">J6-N6</f>
        <v>17993.900000000001</v>
      </c>
      <c r="P6" s="6"/>
      <c r="Q6" s="6"/>
      <c r="R6" s="6"/>
      <c r="S6" s="2">
        <f t="shared" si="2"/>
        <v>3480</v>
      </c>
      <c r="T6" s="20">
        <f>O6+P6+Q6+R6+S6</f>
        <v>21473.9</v>
      </c>
    </row>
    <row r="7" spans="1:22" x14ac:dyDescent="0.2">
      <c r="A7" s="3" t="s">
        <v>309</v>
      </c>
      <c r="C7" s="3">
        <v>25000</v>
      </c>
      <c r="E7" s="5">
        <f t="shared" ref="E7:E14" si="5">B7+C7+D7</f>
        <v>25000</v>
      </c>
      <c r="F7" s="9">
        <f t="shared" si="3"/>
        <v>-1740</v>
      </c>
      <c r="G7" s="7">
        <f>-$E$1*0.08</f>
        <v>-1392</v>
      </c>
      <c r="H7" s="7">
        <f>-$E$1*0.02</f>
        <v>-348</v>
      </c>
      <c r="I7" s="7">
        <f>-$E$1*0.002</f>
        <v>-34.800000000000004</v>
      </c>
      <c r="J7" s="7">
        <f t="shared" si="0"/>
        <v>21485.200000000001</v>
      </c>
      <c r="K7" s="7">
        <f t="shared" si="1"/>
        <v>17985.2</v>
      </c>
      <c r="L7" s="4">
        <v>0.25</v>
      </c>
      <c r="M7" s="3">
        <v>1005</v>
      </c>
      <c r="N7" s="7">
        <f t="shared" ref="N7:N14" si="6">K7*L7-M7</f>
        <v>3491.3</v>
      </c>
      <c r="O7" s="6">
        <f t="shared" si="4"/>
        <v>17993.900000000001</v>
      </c>
      <c r="P7" s="6"/>
      <c r="Q7" s="6"/>
      <c r="R7" s="6"/>
      <c r="S7" s="2">
        <f t="shared" si="2"/>
        <v>3480</v>
      </c>
      <c r="T7" s="20">
        <f t="shared" ref="T7:T14" si="7">O7+P7+Q7+R7+S7</f>
        <v>21473.9</v>
      </c>
    </row>
    <row r="8" spans="1:22" x14ac:dyDescent="0.2">
      <c r="A8" s="3" t="s">
        <v>310</v>
      </c>
      <c r="C8" s="3">
        <v>25000</v>
      </c>
      <c r="E8" s="5">
        <f t="shared" si="5"/>
        <v>25000</v>
      </c>
      <c r="F8" s="9">
        <f t="shared" si="3"/>
        <v>-1740</v>
      </c>
      <c r="G8" s="7">
        <f>-$E$1*0.08</f>
        <v>-1392</v>
      </c>
      <c r="H8" s="7">
        <f>-$E$1*0.02</f>
        <v>-348</v>
      </c>
      <c r="I8" s="7">
        <f>-$E$1*0.002</f>
        <v>-34.800000000000004</v>
      </c>
      <c r="J8" s="7">
        <f t="shared" si="0"/>
        <v>21485.200000000001</v>
      </c>
      <c r="K8" s="7">
        <f t="shared" si="1"/>
        <v>17985.2</v>
      </c>
      <c r="L8" s="4">
        <v>0.25</v>
      </c>
      <c r="M8" s="3">
        <v>1005</v>
      </c>
      <c r="N8" s="7">
        <f t="shared" si="6"/>
        <v>3491.3</v>
      </c>
      <c r="O8" s="6">
        <f t="shared" si="4"/>
        <v>17993.900000000001</v>
      </c>
      <c r="P8" s="6"/>
      <c r="Q8" s="6"/>
      <c r="R8" s="6"/>
      <c r="S8" s="2">
        <f t="shared" si="2"/>
        <v>3480</v>
      </c>
      <c r="T8" s="20">
        <f t="shared" si="7"/>
        <v>21473.9</v>
      </c>
    </row>
    <row r="9" spans="1:22" x14ac:dyDescent="0.2">
      <c r="A9" s="3" t="s">
        <v>311</v>
      </c>
      <c r="C9" s="3">
        <v>25000</v>
      </c>
      <c r="E9" s="5">
        <f t="shared" si="5"/>
        <v>25000</v>
      </c>
      <c r="F9" s="9">
        <f t="shared" si="3"/>
        <v>-1740</v>
      </c>
      <c r="G9" s="7">
        <f t="shared" ref="G9:G15" si="8">-$E$1*0.08</f>
        <v>-1392</v>
      </c>
      <c r="H9" s="7">
        <f t="shared" ref="H9:H15" si="9">-$E$1*0.02</f>
        <v>-348</v>
      </c>
      <c r="I9" s="7">
        <f t="shared" ref="I9:I15" si="10">-$E$1*0.002</f>
        <v>-34.800000000000004</v>
      </c>
      <c r="J9" s="7">
        <f t="shared" si="0"/>
        <v>21485.200000000001</v>
      </c>
      <c r="K9" s="7">
        <f t="shared" si="1"/>
        <v>17985.2</v>
      </c>
      <c r="L9" s="4">
        <v>0.25</v>
      </c>
      <c r="M9" s="3">
        <v>1005</v>
      </c>
      <c r="N9" s="7">
        <f t="shared" si="6"/>
        <v>3491.3</v>
      </c>
      <c r="O9" s="6">
        <f t="shared" si="4"/>
        <v>17993.900000000001</v>
      </c>
      <c r="P9" s="6"/>
      <c r="Q9" s="6"/>
      <c r="R9" s="6"/>
      <c r="S9" s="2">
        <f t="shared" si="2"/>
        <v>3480</v>
      </c>
      <c r="T9" s="20">
        <f t="shared" si="7"/>
        <v>21473.9</v>
      </c>
    </row>
    <row r="10" spans="1:22" s="18" customFormat="1" x14ac:dyDescent="0.2">
      <c r="A10" s="3" t="s">
        <v>359</v>
      </c>
      <c r="B10" s="3"/>
      <c r="C10" s="3">
        <v>25000</v>
      </c>
      <c r="D10" s="3"/>
      <c r="E10" s="5">
        <f t="shared" si="5"/>
        <v>25000</v>
      </c>
      <c r="F10" s="9">
        <f t="shared" si="3"/>
        <v>-1740</v>
      </c>
      <c r="G10" s="7">
        <f t="shared" si="8"/>
        <v>-1392</v>
      </c>
      <c r="H10" s="7">
        <f t="shared" si="9"/>
        <v>-348</v>
      </c>
      <c r="I10" s="7">
        <f t="shared" si="10"/>
        <v>-34.800000000000004</v>
      </c>
      <c r="J10" s="7">
        <f t="shared" si="0"/>
        <v>21485.200000000001</v>
      </c>
      <c r="K10" s="7">
        <f t="shared" si="1"/>
        <v>17985.2</v>
      </c>
      <c r="L10" s="4">
        <v>0.25</v>
      </c>
      <c r="M10" s="3">
        <v>1005</v>
      </c>
      <c r="N10" s="7">
        <f t="shared" si="6"/>
        <v>3491.3</v>
      </c>
      <c r="O10" s="6">
        <f t="shared" si="4"/>
        <v>17993.900000000001</v>
      </c>
      <c r="P10" s="6"/>
      <c r="Q10" s="6"/>
      <c r="R10" s="6"/>
      <c r="S10" s="2">
        <f t="shared" ref="S10:S15" si="11">-2*F10</f>
        <v>3480</v>
      </c>
      <c r="T10" s="20">
        <f t="shared" si="7"/>
        <v>21473.9</v>
      </c>
      <c r="U10" s="3"/>
      <c r="V10" s="3"/>
    </row>
    <row r="11" spans="1:22" s="18" customFormat="1" x14ac:dyDescent="0.2">
      <c r="A11" s="3" t="s">
        <v>362</v>
      </c>
      <c r="B11" s="3"/>
      <c r="C11" s="3">
        <v>25000</v>
      </c>
      <c r="D11" s="3"/>
      <c r="E11" s="5">
        <f t="shared" si="5"/>
        <v>25000</v>
      </c>
      <c r="F11" s="9">
        <f t="shared" si="3"/>
        <v>-1740</v>
      </c>
      <c r="G11" s="7">
        <f t="shared" si="8"/>
        <v>-1392</v>
      </c>
      <c r="H11" s="7">
        <f t="shared" si="9"/>
        <v>-348</v>
      </c>
      <c r="I11" s="7">
        <f t="shared" si="10"/>
        <v>-34.800000000000004</v>
      </c>
      <c r="J11" s="7">
        <f t="shared" si="0"/>
        <v>21485.200000000001</v>
      </c>
      <c r="K11" s="7">
        <f t="shared" si="1"/>
        <v>17985.2</v>
      </c>
      <c r="L11" s="4">
        <v>0.25</v>
      </c>
      <c r="M11" s="3">
        <v>1005</v>
      </c>
      <c r="N11" s="7">
        <f t="shared" si="6"/>
        <v>3491.3</v>
      </c>
      <c r="O11" s="6">
        <f t="shared" si="4"/>
        <v>17993.900000000001</v>
      </c>
      <c r="P11" s="6"/>
      <c r="Q11" s="6"/>
      <c r="R11" s="6"/>
      <c r="S11" s="2">
        <f t="shared" si="11"/>
        <v>3480</v>
      </c>
      <c r="T11" s="20">
        <f t="shared" si="7"/>
        <v>21473.9</v>
      </c>
      <c r="U11" s="3"/>
      <c r="V11" s="3"/>
    </row>
    <row r="12" spans="1:22" x14ac:dyDescent="0.2">
      <c r="A12" s="3" t="s">
        <v>363</v>
      </c>
      <c r="C12" s="3">
        <v>25000</v>
      </c>
      <c r="E12" s="5">
        <f t="shared" si="5"/>
        <v>25000</v>
      </c>
      <c r="F12" s="9">
        <f t="shared" si="3"/>
        <v>-1740</v>
      </c>
      <c r="G12" s="7">
        <f t="shared" si="8"/>
        <v>-1392</v>
      </c>
      <c r="H12" s="7">
        <f t="shared" si="9"/>
        <v>-348</v>
      </c>
      <c r="I12" s="7">
        <f t="shared" si="10"/>
        <v>-34.800000000000004</v>
      </c>
      <c r="J12" s="7">
        <f t="shared" si="0"/>
        <v>21485.200000000001</v>
      </c>
      <c r="K12" s="7">
        <f t="shared" si="1"/>
        <v>17985.2</v>
      </c>
      <c r="L12" s="4">
        <v>0.25</v>
      </c>
      <c r="M12" s="3">
        <v>1005</v>
      </c>
      <c r="N12" s="7">
        <f t="shared" si="6"/>
        <v>3491.3</v>
      </c>
      <c r="O12" s="6">
        <f t="shared" si="4"/>
        <v>17993.900000000001</v>
      </c>
      <c r="P12" s="6"/>
      <c r="Q12" s="6"/>
      <c r="R12" s="6"/>
      <c r="S12" s="2">
        <f t="shared" si="11"/>
        <v>3480</v>
      </c>
      <c r="T12" s="20">
        <f t="shared" si="7"/>
        <v>21473.9</v>
      </c>
    </row>
    <row r="13" spans="1:22" x14ac:dyDescent="0.2">
      <c r="A13" s="3" t="s">
        <v>364</v>
      </c>
      <c r="C13" s="3">
        <v>25000</v>
      </c>
      <c r="E13" s="5">
        <f t="shared" si="5"/>
        <v>25000</v>
      </c>
      <c r="F13" s="9">
        <f t="shared" si="3"/>
        <v>-1740</v>
      </c>
      <c r="G13" s="7">
        <f t="shared" si="8"/>
        <v>-1392</v>
      </c>
      <c r="H13" s="7">
        <f t="shared" si="9"/>
        <v>-348</v>
      </c>
      <c r="I13" s="7">
        <f t="shared" si="10"/>
        <v>-34.800000000000004</v>
      </c>
      <c r="J13" s="7">
        <f t="shared" si="0"/>
        <v>21485.200000000001</v>
      </c>
      <c r="K13" s="7">
        <f t="shared" si="1"/>
        <v>17985.2</v>
      </c>
      <c r="L13" s="4">
        <v>0.25</v>
      </c>
      <c r="M13" s="3">
        <v>1005</v>
      </c>
      <c r="N13" s="7">
        <f t="shared" si="6"/>
        <v>3491.3</v>
      </c>
      <c r="O13" s="6">
        <f t="shared" si="4"/>
        <v>17993.900000000001</v>
      </c>
      <c r="P13" s="6"/>
      <c r="Q13" s="6"/>
      <c r="R13" s="6"/>
      <c r="S13" s="2">
        <f t="shared" si="11"/>
        <v>3480</v>
      </c>
      <c r="T13" s="20">
        <f t="shared" si="7"/>
        <v>21473.9</v>
      </c>
    </row>
    <row r="14" spans="1:22" x14ac:dyDescent="0.2">
      <c r="A14" s="3" t="s">
        <v>365</v>
      </c>
      <c r="C14" s="3">
        <v>25000</v>
      </c>
      <c r="E14" s="5">
        <f t="shared" si="5"/>
        <v>25000</v>
      </c>
      <c r="F14" s="9">
        <f t="shared" si="3"/>
        <v>-1740</v>
      </c>
      <c r="G14" s="7">
        <f t="shared" si="8"/>
        <v>-1392</v>
      </c>
      <c r="H14" s="7">
        <f t="shared" si="9"/>
        <v>-348</v>
      </c>
      <c r="I14" s="7">
        <f t="shared" si="10"/>
        <v>-34.800000000000004</v>
      </c>
      <c r="J14" s="7">
        <f t="shared" si="0"/>
        <v>21485.200000000001</v>
      </c>
      <c r="K14" s="7">
        <f t="shared" si="1"/>
        <v>17985.2</v>
      </c>
      <c r="L14" s="4">
        <v>0.25</v>
      </c>
      <c r="M14" s="3">
        <v>1005</v>
      </c>
      <c r="N14" s="7">
        <f t="shared" si="6"/>
        <v>3491.3</v>
      </c>
      <c r="O14" s="6">
        <f t="shared" si="4"/>
        <v>17993.900000000001</v>
      </c>
      <c r="P14" s="6"/>
      <c r="Q14" s="6"/>
      <c r="R14" s="6"/>
      <c r="S14" s="2">
        <f t="shared" si="11"/>
        <v>3480</v>
      </c>
      <c r="T14" s="20">
        <f t="shared" si="7"/>
        <v>21473.9</v>
      </c>
    </row>
    <row r="15" spans="1:22" x14ac:dyDescent="0.2">
      <c r="A15" s="3" t="s">
        <v>366</v>
      </c>
      <c r="C15" s="3">
        <v>25000</v>
      </c>
      <c r="E15" s="5">
        <f>B15+C15+D15</f>
        <v>25000</v>
      </c>
      <c r="F15" s="9">
        <f t="shared" si="3"/>
        <v>-1740</v>
      </c>
      <c r="G15" s="7">
        <f t="shared" si="8"/>
        <v>-1392</v>
      </c>
      <c r="H15" s="7">
        <f t="shared" si="9"/>
        <v>-348</v>
      </c>
      <c r="I15" s="7">
        <f t="shared" si="10"/>
        <v>-34.800000000000004</v>
      </c>
      <c r="J15" s="7">
        <f>E15+F15+G15+H15+I15</f>
        <v>21485.200000000001</v>
      </c>
      <c r="K15" s="7">
        <f>J15-G$1</f>
        <v>17985.2</v>
      </c>
      <c r="L15" s="4">
        <v>0.25</v>
      </c>
      <c r="M15" s="3">
        <v>1005</v>
      </c>
      <c r="N15" s="7">
        <f>K15*L15-M15</f>
        <v>3491.3</v>
      </c>
      <c r="O15" s="6">
        <f>J15-N15</f>
        <v>17993.900000000001</v>
      </c>
      <c r="P15" s="6"/>
      <c r="Q15" s="6"/>
      <c r="R15" s="6"/>
      <c r="S15" s="2">
        <f t="shared" si="11"/>
        <v>3480</v>
      </c>
      <c r="T15" s="20">
        <f>O15+P15+Q15+R15+S15</f>
        <v>21473.9</v>
      </c>
    </row>
    <row r="16" spans="1:22" x14ac:dyDescent="0.2">
      <c r="F16" s="9"/>
      <c r="G16" s="7"/>
      <c r="H16" s="7"/>
      <c r="I16" s="7"/>
      <c r="J16" s="7"/>
      <c r="K16" s="7"/>
      <c r="N16" s="7"/>
      <c r="O16" s="6"/>
      <c r="P16" s="6"/>
      <c r="Q16" s="6"/>
      <c r="R16" s="6"/>
      <c r="T16" s="20"/>
    </row>
    <row r="17" spans="1:23" x14ac:dyDescent="0.2">
      <c r="G17" s="21"/>
      <c r="H17" s="21"/>
      <c r="I17" s="21"/>
      <c r="J17" s="21"/>
      <c r="K17" s="21"/>
      <c r="L17" s="21"/>
      <c r="M17" s="21"/>
      <c r="N17" s="7"/>
      <c r="O17" s="6"/>
      <c r="P17" s="6"/>
      <c r="Q17" s="6"/>
      <c r="R17" s="6"/>
      <c r="T17" s="20"/>
      <c r="U17" s="20"/>
      <c r="V17" s="20"/>
      <c r="W17" s="7"/>
    </row>
    <row r="18" spans="1:23" x14ac:dyDescent="0.2">
      <c r="G18" s="10"/>
      <c r="H18" s="10"/>
      <c r="I18" s="10"/>
      <c r="J18" s="7"/>
      <c r="K18" s="7"/>
      <c r="N18" s="7"/>
      <c r="O18" s="6"/>
      <c r="P18" s="6"/>
      <c r="Q18" s="6"/>
      <c r="R18" s="6"/>
      <c r="T18" s="20"/>
    </row>
    <row r="19" spans="1:23" x14ac:dyDescent="0.2">
      <c r="E19" s="3"/>
      <c r="J19" s="7"/>
      <c r="K19" s="7"/>
      <c r="N19" s="7"/>
      <c r="O19" s="6"/>
      <c r="P19" s="6"/>
      <c r="Q19" s="6"/>
      <c r="R19" s="6"/>
      <c r="T19" s="20"/>
    </row>
    <row r="20" spans="1:23" x14ac:dyDescent="0.2">
      <c r="A20"/>
      <c r="B20" s="12"/>
      <c r="C20"/>
      <c r="E20" s="3"/>
      <c r="G20" s="25"/>
      <c r="H20" s="25"/>
      <c r="J20" s="7"/>
      <c r="K20" s="7"/>
      <c r="N20" s="7"/>
      <c r="O20" s="6"/>
      <c r="P20" s="6"/>
      <c r="Q20" s="6"/>
      <c r="R20" s="6"/>
      <c r="T20" s="20"/>
    </row>
    <row r="21" spans="1:23" x14ac:dyDescent="0.2">
      <c r="A21"/>
      <c r="B21" s="12"/>
      <c r="C21"/>
      <c r="E21" s="3"/>
      <c r="F21" s="25"/>
      <c r="N21" s="7"/>
      <c r="O21" s="6"/>
      <c r="P21" s="6"/>
      <c r="Q21" s="6"/>
      <c r="R21" s="6"/>
      <c r="T21" s="20"/>
    </row>
    <row r="22" spans="1:23" x14ac:dyDescent="0.2">
      <c r="A22"/>
      <c r="B22"/>
      <c r="C22"/>
      <c r="D22" s="25"/>
      <c r="E22" s="25"/>
      <c r="F22" s="25"/>
      <c r="J22" s="7"/>
      <c r="K22" s="7"/>
      <c r="N22" s="7"/>
      <c r="O22" s="6"/>
      <c r="P22" s="6"/>
      <c r="Q22" s="6"/>
      <c r="R22" s="6"/>
      <c r="T22" s="20"/>
    </row>
    <row r="23" spans="1:23" x14ac:dyDescent="0.2">
      <c r="A23"/>
      <c r="B23"/>
      <c r="C23"/>
      <c r="D23" s="25"/>
      <c r="E23" s="25"/>
      <c r="F23" s="25"/>
      <c r="J23" s="10"/>
      <c r="K23" s="10"/>
      <c r="N23" s="7"/>
      <c r="O23" s="6"/>
      <c r="P23" s="6"/>
      <c r="Q23" s="6"/>
      <c r="R23" s="6"/>
      <c r="T23" s="20"/>
    </row>
    <row r="24" spans="1:23" x14ac:dyDescent="0.2">
      <c r="E24" s="3"/>
      <c r="N24" s="7"/>
      <c r="O24" s="6"/>
      <c r="P24" s="6"/>
      <c r="Q24" s="6"/>
      <c r="R24" s="6"/>
      <c r="T24" s="20"/>
    </row>
    <row r="25" spans="1:23" x14ac:dyDescent="0.2">
      <c r="A25"/>
      <c r="B25" s="12"/>
      <c r="C25"/>
      <c r="E25" s="3"/>
      <c r="N25" s="7"/>
      <c r="O25" s="6"/>
      <c r="P25" s="6"/>
      <c r="Q25" s="6"/>
      <c r="R25" s="6"/>
      <c r="T25" s="20"/>
    </row>
    <row r="26" spans="1:23" x14ac:dyDescent="0.2">
      <c r="A26"/>
      <c r="B26" s="12"/>
      <c r="C26"/>
      <c r="E26" s="3"/>
      <c r="F26" s="25"/>
      <c r="N26" s="7"/>
      <c r="O26" s="6"/>
      <c r="P26" s="6"/>
      <c r="Q26" s="6"/>
      <c r="R26" s="6"/>
      <c r="T26" s="20"/>
    </row>
    <row r="27" spans="1:23" x14ac:dyDescent="0.2">
      <c r="C27" s="5"/>
      <c r="E27" s="3"/>
      <c r="N27" s="7"/>
      <c r="O27" s="6"/>
      <c r="P27" s="6"/>
      <c r="Q27" s="6"/>
      <c r="R27" s="6"/>
      <c r="T27" s="20"/>
    </row>
    <row r="28" spans="1:23" x14ac:dyDescent="0.2">
      <c r="C28" s="5"/>
      <c r="E28" s="3"/>
      <c r="N28" s="7"/>
      <c r="O28" s="6"/>
      <c r="P28" s="6"/>
      <c r="Q28" s="6"/>
      <c r="R28" s="6"/>
      <c r="T28" s="20"/>
    </row>
    <row r="29" spans="1:23" x14ac:dyDescent="0.2">
      <c r="C29" s="5"/>
      <c r="E29" s="3"/>
      <c r="J29" s="7"/>
      <c r="K29" s="7"/>
      <c r="N29" s="7"/>
      <c r="O29" s="6"/>
      <c r="P29" s="6"/>
      <c r="Q29" s="6"/>
      <c r="R29" s="6"/>
      <c r="T29" s="20"/>
    </row>
    <row r="30" spans="1:23" x14ac:dyDescent="0.2">
      <c r="C30" s="5"/>
      <c r="E30" s="3"/>
      <c r="J30" s="10"/>
      <c r="K30" s="10"/>
      <c r="N30" s="7"/>
      <c r="O30" s="6"/>
      <c r="P30" s="6"/>
      <c r="Q30" s="6"/>
      <c r="R30" s="6"/>
      <c r="T30" s="20"/>
    </row>
    <row r="31" spans="1:23" x14ac:dyDescent="0.2">
      <c r="C31" s="5"/>
      <c r="E31" s="3"/>
      <c r="N31" s="7"/>
      <c r="O31" s="6"/>
      <c r="P31" s="6"/>
      <c r="Q31" s="6"/>
      <c r="R31" s="6"/>
      <c r="T31" s="20"/>
    </row>
    <row r="32" spans="1:23" x14ac:dyDescent="0.2">
      <c r="C32" s="5"/>
      <c r="E32" s="3"/>
      <c r="N32" s="7"/>
      <c r="O32" s="6"/>
      <c r="P32" s="6"/>
      <c r="Q32" s="6"/>
      <c r="R32" s="6"/>
      <c r="T32" s="20"/>
    </row>
    <row r="33" spans="1:20" x14ac:dyDescent="0.2">
      <c r="N33" s="7"/>
      <c r="O33" s="6"/>
      <c r="P33" s="6"/>
      <c r="Q33" s="6"/>
      <c r="R33" s="6"/>
      <c r="T33" s="20"/>
    </row>
    <row r="34" spans="1:20" x14ac:dyDescent="0.2">
      <c r="N34" s="7"/>
      <c r="O34" s="6"/>
      <c r="P34" s="6"/>
      <c r="Q34" s="6"/>
      <c r="R34" s="6"/>
      <c r="T34" s="20"/>
    </row>
    <row r="35" spans="1:20" x14ac:dyDescent="0.2">
      <c r="J35" s="10"/>
      <c r="K35" s="10"/>
      <c r="N35" s="7"/>
      <c r="O35" s="6"/>
      <c r="P35" s="6"/>
      <c r="Q35" s="6"/>
      <c r="R35" s="6"/>
      <c r="T35" s="20"/>
    </row>
    <row r="36" spans="1:20" x14ac:dyDescent="0.2">
      <c r="N36" s="7"/>
      <c r="O36" s="6"/>
      <c r="P36" s="6"/>
      <c r="Q36" s="6"/>
      <c r="R36" s="6"/>
      <c r="T36" s="20"/>
    </row>
    <row r="37" spans="1:20" x14ac:dyDescent="0.2">
      <c r="N37" s="7"/>
      <c r="O37" s="6"/>
      <c r="P37" s="6"/>
      <c r="Q37" s="6"/>
      <c r="R37" s="6"/>
      <c r="T37" s="20"/>
    </row>
    <row r="38" spans="1:20" x14ac:dyDescent="0.2">
      <c r="N38" s="7"/>
      <c r="O38" s="6"/>
      <c r="P38" s="6"/>
      <c r="Q38" s="6"/>
      <c r="R38" s="6"/>
      <c r="T38" s="20"/>
    </row>
    <row r="39" spans="1:20" x14ac:dyDescent="0.2">
      <c r="N39" s="7"/>
      <c r="O39" s="6"/>
      <c r="P39" s="6"/>
      <c r="Q39" s="6"/>
      <c r="R39" s="6"/>
      <c r="T39" s="20"/>
    </row>
    <row r="40" spans="1:20" x14ac:dyDescent="0.2">
      <c r="N40" s="7"/>
      <c r="O40" s="6"/>
      <c r="P40" s="6"/>
      <c r="Q40" s="6"/>
      <c r="R40" s="6"/>
      <c r="T40" s="20"/>
    </row>
    <row r="48" spans="1:20" ht="20" x14ac:dyDescent="0.2">
      <c r="A48" s="14"/>
      <c r="B48" s="14"/>
      <c r="C48" s="14"/>
      <c r="D48"/>
      <c r="E48"/>
      <c r="F48"/>
      <c r="G48"/>
      <c r="H48"/>
    </row>
    <row r="49" spans="1:8" s="3" customFormat="1" ht="20" x14ac:dyDescent="0.2">
      <c r="A49" s="15"/>
      <c r="B49" s="16"/>
      <c r="C49" s="17"/>
      <c r="D49"/>
      <c r="E49"/>
      <c r="F49"/>
      <c r="G49"/>
      <c r="H49"/>
    </row>
    <row r="50" spans="1:8" s="3" customFormat="1" ht="20" x14ac:dyDescent="0.2">
      <c r="A50" s="15"/>
      <c r="B50" s="16"/>
      <c r="C50" s="17"/>
      <c r="D50"/>
      <c r="E50"/>
      <c r="F50"/>
      <c r="G50"/>
      <c r="H50"/>
    </row>
    <row r="51" spans="1:8" s="3" customFormat="1" ht="20" x14ac:dyDescent="0.2">
      <c r="A51" s="15"/>
      <c r="B51" s="16"/>
      <c r="C51" s="17"/>
      <c r="D51"/>
      <c r="E51"/>
      <c r="F51"/>
      <c r="G51"/>
      <c r="H51"/>
    </row>
    <row r="52" spans="1:8" s="3" customFormat="1" ht="20" x14ac:dyDescent="0.2">
      <c r="A52" s="15"/>
      <c r="B52" s="16"/>
      <c r="C52" s="17"/>
      <c r="D52"/>
      <c r="E52"/>
      <c r="F52"/>
      <c r="G52"/>
      <c r="H52"/>
    </row>
    <row r="53" spans="1:8" s="3" customFormat="1" ht="20" x14ac:dyDescent="0.2">
      <c r="A53" s="15"/>
      <c r="B53" s="16"/>
      <c r="C53" s="17"/>
      <c r="D53"/>
      <c r="E53"/>
      <c r="F53"/>
      <c r="G53"/>
      <c r="H53"/>
    </row>
    <row r="54" spans="1:8" s="3" customFormat="1" ht="20" x14ac:dyDescent="0.2">
      <c r="A54" s="15"/>
      <c r="B54" s="16"/>
      <c r="C54" s="17"/>
      <c r="D54"/>
      <c r="E54"/>
      <c r="F54"/>
      <c r="G54"/>
      <c r="H54"/>
    </row>
    <row r="55" spans="1:8" s="3" customFormat="1" ht="20" x14ac:dyDescent="0.2">
      <c r="A55" s="15"/>
      <c r="B55" s="16"/>
      <c r="C55" s="17"/>
      <c r="D55"/>
      <c r="E55"/>
      <c r="F55"/>
      <c r="G55"/>
      <c r="H55"/>
    </row>
    <row r="56" spans="1:8" s="3" customFormat="1" x14ac:dyDescent="0.2">
      <c r="A56"/>
      <c r="B56"/>
      <c r="C56"/>
      <c r="D56"/>
      <c r="E56"/>
      <c r="F56"/>
      <c r="G56"/>
      <c r="H56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8"/>
  <sheetViews>
    <sheetView topLeftCell="A2" zoomScale="220" zoomScaleNormal="220" zoomScalePageLayoutView="220" workbookViewId="0">
      <selection activeCell="B4" sqref="B4:D28"/>
    </sheetView>
  </sheetViews>
  <sheetFormatPr baseColWidth="10" defaultRowHeight="16" x14ac:dyDescent="0.2"/>
  <sheetData>
    <row r="3" spans="1:4" x14ac:dyDescent="0.2">
      <c r="B3" t="s">
        <v>410</v>
      </c>
      <c r="C3" t="s">
        <v>411</v>
      </c>
      <c r="D3" t="s">
        <v>412</v>
      </c>
    </row>
    <row r="4" spans="1:4" x14ac:dyDescent="0.2">
      <c r="A4" t="s">
        <v>362</v>
      </c>
      <c r="B4">
        <v>1800</v>
      </c>
      <c r="C4">
        <v>900</v>
      </c>
      <c r="D4">
        <v>8000</v>
      </c>
    </row>
    <row r="5" spans="1:4" x14ac:dyDescent="0.2">
      <c r="B5">
        <v>3800</v>
      </c>
      <c r="C5">
        <v>400</v>
      </c>
      <c r="D5">
        <v>5000</v>
      </c>
    </row>
    <row r="6" spans="1:4" x14ac:dyDescent="0.2">
      <c r="B6">
        <v>700</v>
      </c>
      <c r="C6">
        <v>2400</v>
      </c>
      <c r="D6">
        <v>2000</v>
      </c>
    </row>
    <row r="7" spans="1:4" x14ac:dyDescent="0.2">
      <c r="B7">
        <v>10000</v>
      </c>
      <c r="C7">
        <v>4000</v>
      </c>
      <c r="D7">
        <v>4800</v>
      </c>
    </row>
    <row r="8" spans="1:4" x14ac:dyDescent="0.2">
      <c r="B8">
        <v>3550</v>
      </c>
      <c r="C8">
        <v>1200</v>
      </c>
      <c r="D8">
        <v>600</v>
      </c>
    </row>
    <row r="9" spans="1:4" x14ac:dyDescent="0.2">
      <c r="B9" s="26" t="s">
        <v>413</v>
      </c>
      <c r="C9">
        <v>1200</v>
      </c>
      <c r="D9">
        <v>10000</v>
      </c>
    </row>
    <row r="10" spans="1:4" x14ac:dyDescent="0.2">
      <c r="B10">
        <v>1100</v>
      </c>
      <c r="C10">
        <v>1500</v>
      </c>
      <c r="D10">
        <v>5500</v>
      </c>
    </row>
    <row r="11" spans="1:4" x14ac:dyDescent="0.2">
      <c r="B11">
        <v>10000</v>
      </c>
      <c r="C11">
        <v>400</v>
      </c>
      <c r="D11">
        <v>4000</v>
      </c>
    </row>
    <row r="12" spans="1:4" x14ac:dyDescent="0.2">
      <c r="B12">
        <v>1100</v>
      </c>
      <c r="C12">
        <v>2000</v>
      </c>
      <c r="D12">
        <v>36000</v>
      </c>
    </row>
    <row r="13" spans="1:4" x14ac:dyDescent="0.2">
      <c r="B13">
        <v>2100</v>
      </c>
      <c r="C13" s="26" t="s">
        <v>413</v>
      </c>
      <c r="D13">
        <v>10000</v>
      </c>
    </row>
    <row r="14" spans="1:4" x14ac:dyDescent="0.2">
      <c r="B14">
        <v>2000</v>
      </c>
      <c r="C14">
        <v>4000</v>
      </c>
      <c r="D14">
        <v>1000</v>
      </c>
    </row>
    <row r="15" spans="1:4" x14ac:dyDescent="0.2">
      <c r="B15">
        <v>1000</v>
      </c>
      <c r="C15">
        <v>1000</v>
      </c>
      <c r="D15">
        <v>4000</v>
      </c>
    </row>
    <row r="16" spans="1:4" x14ac:dyDescent="0.2">
      <c r="B16" s="26" t="s">
        <v>414</v>
      </c>
      <c r="C16">
        <v>1700</v>
      </c>
    </row>
    <row r="17" spans="2:3" x14ac:dyDescent="0.2">
      <c r="B17">
        <v>2200</v>
      </c>
      <c r="C17">
        <v>1500</v>
      </c>
    </row>
    <row r="18" spans="2:3" x14ac:dyDescent="0.2">
      <c r="B18">
        <v>700</v>
      </c>
      <c r="C18">
        <v>900</v>
      </c>
    </row>
    <row r="19" spans="2:3" x14ac:dyDescent="0.2">
      <c r="C19">
        <v>3800</v>
      </c>
    </row>
    <row r="20" spans="2:3" x14ac:dyDescent="0.2">
      <c r="C20">
        <v>3000</v>
      </c>
    </row>
    <row r="21" spans="2:3" x14ac:dyDescent="0.2">
      <c r="C21">
        <v>6000</v>
      </c>
    </row>
    <row r="22" spans="2:3" x14ac:dyDescent="0.2">
      <c r="C22">
        <v>500</v>
      </c>
    </row>
    <row r="23" spans="2:3" x14ac:dyDescent="0.2">
      <c r="C23">
        <v>700</v>
      </c>
    </row>
    <row r="24" spans="2:3" x14ac:dyDescent="0.2">
      <c r="C24" s="26" t="s">
        <v>413</v>
      </c>
    </row>
    <row r="25" spans="2:3" x14ac:dyDescent="0.2">
      <c r="C25">
        <v>1700</v>
      </c>
    </row>
    <row r="26" spans="2:3" x14ac:dyDescent="0.2">
      <c r="C26" s="26" t="s">
        <v>413</v>
      </c>
    </row>
    <row r="27" spans="2:3" x14ac:dyDescent="0.2">
      <c r="C27">
        <v>11000</v>
      </c>
    </row>
    <row r="28" spans="2:3" x14ac:dyDescent="0.2">
      <c r="C28">
        <v>8000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house25年</vt:lpstr>
      <vt:lpstr>stone</vt:lpstr>
      <vt:lpstr>xian tax</vt:lpstr>
      <vt:lpstr>wood</vt:lpstr>
    </vt:vector>
  </TitlesOfParts>
  <Company>baidu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 Qiu</dc:creator>
  <cp:lastModifiedBy>Microsoft Office User</cp:lastModifiedBy>
  <dcterms:created xsi:type="dcterms:W3CDTF">2017-01-25T08:15:11Z</dcterms:created>
  <dcterms:modified xsi:type="dcterms:W3CDTF">2018-09-05T02:26:44Z</dcterms:modified>
</cp:coreProperties>
</file>