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oak/cloud/life/"/>
    </mc:Choice>
  </mc:AlternateContent>
  <bookViews>
    <workbookView xWindow="780" yWindow="460" windowWidth="22200" windowHeight="17000" activeTab="1"/>
  </bookViews>
  <sheets>
    <sheet name="Sheet1" sheetId="1" r:id="rId1"/>
    <sheet name="账目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D12" i="1"/>
  <c r="E12" i="1"/>
  <c r="F12" i="1"/>
  <c r="G11" i="1"/>
  <c r="G12" i="1"/>
  <c r="H12" i="1"/>
  <c r="I12" i="1"/>
  <c r="J12" i="1"/>
  <c r="O12" i="1"/>
  <c r="D11" i="1"/>
  <c r="D13" i="1"/>
  <c r="E11" i="1"/>
  <c r="E13" i="1"/>
  <c r="F11" i="1"/>
  <c r="F13" i="1"/>
  <c r="G13" i="1"/>
  <c r="H13" i="1"/>
  <c r="I13" i="1"/>
  <c r="J13" i="1"/>
  <c r="O13" i="1"/>
  <c r="D14" i="1"/>
  <c r="E14" i="1"/>
  <c r="F14" i="1"/>
  <c r="G14" i="1"/>
  <c r="H14" i="1"/>
  <c r="I14" i="1"/>
  <c r="J14" i="1"/>
  <c r="O14" i="1"/>
  <c r="D15" i="1"/>
  <c r="E15" i="1"/>
  <c r="F15" i="1"/>
  <c r="G15" i="1"/>
  <c r="H15" i="1"/>
  <c r="I15" i="1"/>
  <c r="J15" i="1"/>
  <c r="O15" i="1"/>
  <c r="D16" i="1"/>
  <c r="E16" i="1"/>
  <c r="F16" i="1"/>
  <c r="G16" i="1"/>
  <c r="H16" i="1"/>
  <c r="I16" i="1"/>
  <c r="J16" i="1"/>
  <c r="O16" i="1"/>
  <c r="D17" i="1"/>
  <c r="E17" i="1"/>
  <c r="F17" i="1"/>
  <c r="G17" i="1"/>
  <c r="H17" i="1"/>
  <c r="I17" i="1"/>
  <c r="J17" i="1"/>
  <c r="O17" i="1"/>
  <c r="D18" i="1"/>
  <c r="E18" i="1"/>
  <c r="F18" i="1"/>
  <c r="G18" i="1"/>
  <c r="H18" i="1"/>
  <c r="I18" i="1"/>
  <c r="J18" i="1"/>
  <c r="O18" i="1"/>
  <c r="D19" i="1"/>
  <c r="E19" i="1"/>
  <c r="F19" i="1"/>
  <c r="G19" i="1"/>
  <c r="H19" i="1"/>
  <c r="I19" i="1"/>
  <c r="J19" i="1"/>
  <c r="O19" i="1"/>
  <c r="D20" i="1"/>
  <c r="E20" i="1"/>
  <c r="F20" i="1"/>
  <c r="G20" i="1"/>
  <c r="H20" i="1"/>
  <c r="I20" i="1"/>
  <c r="J20" i="1"/>
  <c r="O20" i="1"/>
  <c r="D21" i="1"/>
  <c r="E21" i="1"/>
  <c r="F21" i="1"/>
  <c r="G21" i="1"/>
  <c r="H21" i="1"/>
  <c r="I21" i="1"/>
  <c r="J21" i="1"/>
  <c r="O21" i="1"/>
  <c r="D22" i="1"/>
  <c r="E22" i="1"/>
  <c r="F22" i="1"/>
  <c r="G22" i="1"/>
  <c r="H22" i="1"/>
  <c r="I22" i="1"/>
  <c r="J22" i="1"/>
  <c r="O22" i="1"/>
  <c r="D23" i="1"/>
  <c r="E23" i="1"/>
  <c r="F23" i="1"/>
  <c r="G23" i="1"/>
  <c r="H23" i="1"/>
  <c r="I23" i="1"/>
  <c r="J23" i="1"/>
  <c r="O23" i="1"/>
  <c r="O24" i="1"/>
  <c r="P24" i="1"/>
</calcChain>
</file>

<file path=xl/sharedStrings.xml><?xml version="1.0" encoding="utf-8"?>
<sst xmlns="http://schemas.openxmlformats.org/spreadsheetml/2006/main" count="36" uniqueCount="36">
  <si>
    <t>Base</t>
  </si>
  <si>
    <t>Social benifit</t>
  </si>
  <si>
    <t>Special deduct</t>
  </si>
  <si>
    <t>for tax</t>
  </si>
  <si>
    <t>Tax</t>
  </si>
  <si>
    <t>income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</si>
  <si>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</si>
  <si>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</si>
  <si>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</si>
  <si>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</si>
  <si>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</si>
  <si>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</si>
  <si>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</si>
  <si>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</si>
  <si>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</si>
  <si>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</si>
  <si>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</si>
  <si>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</si>
  <si>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卖车</t>
  </si>
  <si>
    <t>余额</t>
  </si>
  <si>
    <t>卢信用卡10月</t>
  </si>
  <si>
    <t>卢信用卡11月</t>
  </si>
  <si>
    <t>卢信用卡12月</t>
  </si>
  <si>
    <t>卢信用卡2月</t>
  </si>
  <si>
    <t>换新加坡元泰铢</t>
  </si>
  <si>
    <t>年终奖</t>
  </si>
  <si>
    <t>保诚保险</t>
  </si>
  <si>
    <t>北京房租</t>
  </si>
  <si>
    <t>小房子租金截止6月</t>
  </si>
  <si>
    <t>自己3月信用卡</t>
  </si>
  <si>
    <t>苗苗英语课</t>
  </si>
  <si>
    <t>2020年曲江6号租金</t>
  </si>
  <si>
    <t>2020上半年交通厅租金</t>
  </si>
  <si>
    <t>约23000</t>
  </si>
  <si>
    <t>约30000</t>
  </si>
  <si>
    <t>备注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</si>
</sst>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;[Red]0.00"/>
  </numFmts>
  <fonts count="2" x14ac:knownFonts="1">
    <font>
      <sz val="11"/>
      <color theme="1"/>
      <name val="Calibri"/>
      <charset val="134"/>
      <scheme val="minor"/>
    </font>
    <font>
      <sz val="9.8000000000000007"/>
      <color rgb="FF000000"/>
      <name val="Monaco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168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P24"/>
  <sheetViews>
    <sheetView topLeftCell="A2" zoomScale="120" zoomScaleNormal="120" zoomScalePageLayoutView="120" workbookViewId="0">
      <selection activeCell="J11" sqref="J11"/>
    </sheetView>
  </sheetViews>
  <sheetFormatPr baseColWidth="10" defaultColWidth="9" defaultRowHeight="15" x14ac:dyDescent="0.2"/>
  <cols>
    <col min="2" max="2" width="5.6640625" customWidth="1"/>
    <col min="5" max="5" width="11.6640625" customWidth="1"/>
    <col min="6" max="6" width="13.6640625" customWidth="1"/>
    <col min="8" max="8" width="15.6640625" customWidth="1"/>
    <col min="10" max="10" width="14.5" customWidth="1"/>
    <col min="11" max="11" width="6.5" customWidth="1"/>
  </cols>
  <sheetData>
    <row r="6" spans="2:15" x14ac:dyDescent="0.2">
      <c r="B6">
        <v>75000</v>
      </c>
    </row>
    <row r="7" spans="2:15" x14ac:dyDescent="0.2">
      <c r="B7">
        <v>3430</v>
      </c>
    </row>
    <row r="8" spans="2:15" x14ac:dyDescent="0.2">
      <c r="B8">
        <v>4000</v>
      </c>
    </row>
    <row r="9" spans="2:15" x14ac:dyDescent="0.2">
      <c r="B9">
        <v>5000</v>
      </c>
    </row>
    <row r="10" spans="2:15" x14ac:dyDescent="0.2">
      <c r="D10" t="s">
        <v>0</v>
      </c>
      <c r="E10" t="s">
        <v>1</v>
      </c>
      <c r="F10" t="s">
        <v>2</v>
      </c>
      <c r="H10" t="s">
        <v>3</v>
      </c>
      <c r="J10" t="s">
        <v>4</v>
      </c>
    </row>
    <row r="11" spans="2:15" x14ac:dyDescent="0.2">
      <c r="D11">
        <f>B6</f>
        <v>75000</v>
      </c>
      <c r="E11">
        <f>B7</f>
        <v>3430</v>
      </c>
      <c r="F11">
        <f>B8</f>
        <v>4000</v>
      </c>
      <c r="G11">
        <f>B9</f>
        <v>5000</v>
      </c>
      <c r="O11" t="s">
        <v>5</v>
      </c>
    </row>
    <row r="12" spans="2:15" x14ac:dyDescent="0.2">
      <c r="C12" t="s">
        <v>6</v>
      </c>
      <c r="D12">
        <f>B6</f>
        <v>75000</v>
      </c>
      <c r="E12">
        <f>B7</f>
        <v>3430</v>
      </c>
      <c r="F12">
        <f>B8</f>
        <v>4000</v>
      </c>
      <c r="G12">
        <f>G11</f>
        <v>5000</v>
      </c>
      <c r="H12">
        <f>D12-E12-F12-G12</f>
        <v>62570</v>
      </c>
      <c r="I12" s="1">
        <f>ROUND(MAX(H12*{0.03,0.1,0.2,0.25,0.3,0.35,0.45}-{0,2520,16920,31920,52920,85920,181920},0),2)</f>
        <v>3737</v>
      </c>
      <c r="J12">
        <f>I12-I11</f>
        <v>3737</v>
      </c>
      <c r="O12">
        <f>$B$6-$B$7-J12</f>
        <v>67833</v>
      </c>
    </row>
    <row r="13" spans="2:15" x14ac:dyDescent="0.2">
      <c r="C13" t="s">
        <v>7</v>
      </c>
      <c r="D13">
        <f>D12+D$11</f>
        <v>150000</v>
      </c>
      <c r="E13">
        <f t="shared" ref="E13:E23" si="0">E12+E$11</f>
        <v>6860</v>
      </c>
      <c r="F13">
        <f t="shared" ref="F13:F23" si="1">F12+F$11</f>
        <v>8000</v>
      </c>
      <c r="G13">
        <f t="shared" ref="G13:G23" si="2">G12+G$11</f>
        <v>10000</v>
      </c>
      <c r="H13">
        <f t="shared" ref="H13:H23" si="3">D13-E13-F13-G13</f>
        <v>125140</v>
      </c>
      <c r="I13" s="1">
        <f>ROUND(MAX(H13*{0.03,0.1,0.2,0.25,0.3,0.35,0.45}-{0,2520,16920,31920,52920,85920,181920},0),2)</f>
        <v>9994</v>
      </c>
      <c r="J13">
        <f t="shared" ref="J13:J23" si="4">I13-I12</f>
        <v>6257</v>
      </c>
      <c r="O13">
        <f t="shared" ref="O13:O23" si="5">$B$6-$B$7-J13</f>
        <v>65313</v>
      </c>
    </row>
    <row r="14" spans="2:15" x14ac:dyDescent="0.2">
      <c r="C14" t="s">
        <v>8</v>
      </c>
      <c r="D14">
        <f t="shared" ref="D14:D23" si="6">D13+D$11</f>
        <v>225000</v>
      </c>
      <c r="E14">
        <f t="shared" si="0"/>
        <v>10290</v>
      </c>
      <c r="F14">
        <f t="shared" si="1"/>
        <v>12000</v>
      </c>
      <c r="G14">
        <f t="shared" si="2"/>
        <v>15000</v>
      </c>
      <c r="H14">
        <f t="shared" si="3"/>
        <v>187710</v>
      </c>
      <c r="I14" s="1">
        <f>ROUND(MAX(H14*{0.03,0.1,0.2,0.25,0.3,0.35,0.45}-{0,2520,16920,31920,52920,85920,181920},0),2)</f>
        <v>20622</v>
      </c>
      <c r="J14">
        <f t="shared" si="4"/>
        <v>10628</v>
      </c>
      <c r="O14">
        <f t="shared" si="5"/>
        <v>60942</v>
      </c>
    </row>
    <row r="15" spans="2:15" x14ac:dyDescent="0.2">
      <c r="C15" t="s">
        <v>9</v>
      </c>
      <c r="D15">
        <f t="shared" si="6"/>
        <v>300000</v>
      </c>
      <c r="E15">
        <f t="shared" si="0"/>
        <v>13720</v>
      </c>
      <c r="F15">
        <f t="shared" si="1"/>
        <v>16000</v>
      </c>
      <c r="G15">
        <f t="shared" si="2"/>
        <v>20000</v>
      </c>
      <c r="H15">
        <f t="shared" si="3"/>
        <v>250280</v>
      </c>
      <c r="I15" s="1">
        <f>ROUND(MAX(H15*{0.03,0.1,0.2,0.25,0.3,0.35,0.45}-{0,2520,16920,31920,52920,85920,181920},0),2)</f>
        <v>33136</v>
      </c>
      <c r="J15">
        <f t="shared" si="4"/>
        <v>12514</v>
      </c>
      <c r="O15">
        <f t="shared" si="5"/>
        <v>59056</v>
      </c>
    </row>
    <row r="16" spans="2:15" x14ac:dyDescent="0.2">
      <c r="C16" t="s">
        <v>10</v>
      </c>
      <c r="D16">
        <f t="shared" si="6"/>
        <v>375000</v>
      </c>
      <c r="E16">
        <f t="shared" si="0"/>
        <v>17150</v>
      </c>
      <c r="F16">
        <f t="shared" si="1"/>
        <v>20000</v>
      </c>
      <c r="G16">
        <f t="shared" si="2"/>
        <v>25000</v>
      </c>
      <c r="H16">
        <f t="shared" si="3"/>
        <v>312850</v>
      </c>
      <c r="I16" s="1">
        <f>ROUND(MAX(H16*{0.03,0.1,0.2,0.25,0.3,0.35,0.45}-{0,2520,16920,31920,52920,85920,181920},0),2)</f>
        <v>46292.5</v>
      </c>
      <c r="J16">
        <f t="shared" si="4"/>
        <v>13156.5</v>
      </c>
      <c r="O16">
        <f t="shared" si="5"/>
        <v>58413.5</v>
      </c>
    </row>
    <row r="17" spans="3:16" x14ac:dyDescent="0.2">
      <c r="C17" t="s">
        <v>11</v>
      </c>
      <c r="D17">
        <f t="shared" si="6"/>
        <v>450000</v>
      </c>
      <c r="E17">
        <f t="shared" si="0"/>
        <v>20580</v>
      </c>
      <c r="F17">
        <f t="shared" si="1"/>
        <v>24000</v>
      </c>
      <c r="G17">
        <f t="shared" si="2"/>
        <v>30000</v>
      </c>
      <c r="H17">
        <f t="shared" si="3"/>
        <v>375420</v>
      </c>
      <c r="I17" s="1">
        <f>ROUND(MAX(H17*{0.03,0.1,0.2,0.25,0.3,0.35,0.45}-{0,2520,16920,31920,52920,85920,181920},0),2)</f>
        <v>61935</v>
      </c>
      <c r="J17">
        <f t="shared" si="4"/>
        <v>15642.5</v>
      </c>
      <c r="O17">
        <f t="shared" si="5"/>
        <v>55927.5</v>
      </c>
    </row>
    <row r="18" spans="3:16" x14ac:dyDescent="0.2">
      <c r="C18" t="s">
        <v>12</v>
      </c>
      <c r="D18">
        <f t="shared" si="6"/>
        <v>525000</v>
      </c>
      <c r="E18">
        <f t="shared" si="0"/>
        <v>24010</v>
      </c>
      <c r="F18">
        <f t="shared" si="1"/>
        <v>28000</v>
      </c>
      <c r="G18">
        <f t="shared" si="2"/>
        <v>35000</v>
      </c>
      <c r="H18">
        <f t="shared" si="3"/>
        <v>437990</v>
      </c>
      <c r="I18" s="1">
        <f>ROUND(MAX(H18*{0.03,0.1,0.2,0.25,0.3,0.35,0.45}-{0,2520,16920,31920,52920,85920,181920},0),2)</f>
        <v>78477</v>
      </c>
      <c r="J18">
        <f t="shared" si="4"/>
        <v>16542</v>
      </c>
      <c r="O18">
        <f t="shared" si="5"/>
        <v>55028</v>
      </c>
    </row>
    <row r="19" spans="3:16" x14ac:dyDescent="0.2">
      <c r="C19" t="s">
        <v>13</v>
      </c>
      <c r="D19">
        <f t="shared" si="6"/>
        <v>600000</v>
      </c>
      <c r="E19">
        <f t="shared" si="0"/>
        <v>27440</v>
      </c>
      <c r="F19">
        <f t="shared" si="1"/>
        <v>32000</v>
      </c>
      <c r="G19">
        <f t="shared" si="2"/>
        <v>40000</v>
      </c>
      <c r="H19">
        <f t="shared" si="3"/>
        <v>500560</v>
      </c>
      <c r="I19" s="1">
        <f>ROUND(MAX(H19*{0.03,0.1,0.2,0.25,0.3,0.35,0.45}-{0,2520,16920,31920,52920,85920,181920},0),2)</f>
        <v>97248</v>
      </c>
      <c r="J19">
        <f t="shared" si="4"/>
        <v>18771</v>
      </c>
      <c r="O19">
        <f t="shared" si="5"/>
        <v>52799</v>
      </c>
    </row>
    <row r="20" spans="3:16" x14ac:dyDescent="0.2">
      <c r="C20" t="s">
        <v>14</v>
      </c>
      <c r="D20">
        <f t="shared" si="6"/>
        <v>675000</v>
      </c>
      <c r="E20">
        <f t="shared" si="0"/>
        <v>30870</v>
      </c>
      <c r="F20">
        <f t="shared" si="1"/>
        <v>36000</v>
      </c>
      <c r="G20">
        <f t="shared" si="2"/>
        <v>45000</v>
      </c>
      <c r="H20">
        <f t="shared" si="3"/>
        <v>563130</v>
      </c>
      <c r="I20" s="1">
        <f>ROUND(MAX(H20*{0.03,0.1,0.2,0.25,0.3,0.35,0.45}-{0,2520,16920,31920,52920,85920,181920},0),2)</f>
        <v>116019</v>
      </c>
      <c r="J20">
        <f t="shared" si="4"/>
        <v>18771</v>
      </c>
      <c r="O20">
        <f t="shared" si="5"/>
        <v>52799</v>
      </c>
    </row>
    <row r="21" spans="3:16" x14ac:dyDescent="0.2">
      <c r="C21" t="s">
        <v>15</v>
      </c>
      <c r="D21">
        <f t="shared" si="6"/>
        <v>750000</v>
      </c>
      <c r="E21">
        <f t="shared" si="0"/>
        <v>34300</v>
      </c>
      <c r="F21">
        <f t="shared" si="1"/>
        <v>40000</v>
      </c>
      <c r="G21">
        <f t="shared" si="2"/>
        <v>50000</v>
      </c>
      <c r="H21">
        <f t="shared" si="3"/>
        <v>625700</v>
      </c>
      <c r="I21" s="1">
        <f>ROUND(MAX(H21*{0.03,0.1,0.2,0.25,0.3,0.35,0.45}-{0,2520,16920,31920,52920,85920,181920},0),2)</f>
        <v>134790</v>
      </c>
      <c r="J21">
        <f t="shared" si="4"/>
        <v>18771</v>
      </c>
      <c r="O21">
        <f t="shared" si="5"/>
        <v>52799</v>
      </c>
    </row>
    <row r="22" spans="3:16" x14ac:dyDescent="0.2">
      <c r="C22" t="s">
        <v>16</v>
      </c>
      <c r="D22">
        <f t="shared" si="6"/>
        <v>825000</v>
      </c>
      <c r="E22">
        <f t="shared" si="0"/>
        <v>37730</v>
      </c>
      <c r="F22">
        <f t="shared" si="1"/>
        <v>44000</v>
      </c>
      <c r="G22">
        <f t="shared" si="2"/>
        <v>55000</v>
      </c>
      <c r="H22">
        <f t="shared" si="3"/>
        <v>688270</v>
      </c>
      <c r="I22" s="1">
        <f>ROUND(MAX(H22*{0.03,0.1,0.2,0.25,0.3,0.35,0.45}-{0,2520,16920,31920,52920,85920,181920},0),2)</f>
        <v>154974.5</v>
      </c>
      <c r="J22">
        <f t="shared" si="4"/>
        <v>20184.5</v>
      </c>
      <c r="O22">
        <f t="shared" si="5"/>
        <v>51385.5</v>
      </c>
    </row>
    <row r="23" spans="3:16" x14ac:dyDescent="0.2">
      <c r="C23" t="s">
        <v>17</v>
      </c>
      <c r="D23">
        <f t="shared" si="6"/>
        <v>900000</v>
      </c>
      <c r="E23">
        <f t="shared" si="0"/>
        <v>41160</v>
      </c>
      <c r="F23">
        <f t="shared" si="1"/>
        <v>48000</v>
      </c>
      <c r="G23">
        <f t="shared" si="2"/>
        <v>60000</v>
      </c>
      <c r="H23">
        <f t="shared" si="3"/>
        <v>750840</v>
      </c>
      <c r="I23" s="1">
        <f>ROUND(MAX(H23*{0.03,0.1,0.2,0.25,0.3,0.35,0.45}-{0,2520,16920,31920,52920,85920,181920},0),2)</f>
        <v>176874</v>
      </c>
      <c r="J23">
        <f t="shared" si="4"/>
        <v>21899.5</v>
      </c>
      <c r="O23">
        <f t="shared" si="5"/>
        <v>49670.5</v>
      </c>
    </row>
    <row r="24" spans="3:16" x14ac:dyDescent="0.2">
      <c r="O24">
        <f>SUM(O12:O23)</f>
        <v>681966</v>
      </c>
      <c r="P24">
        <f>O24/12</f>
        <v>56830.5</v>
      </c>
    </row>
  </sheetData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tabSelected="1" zoomScale="140" zoomScaleNormal="140" zoomScalePageLayoutView="140" workbookViewId="0">
      <selection activeCell="G12" sqref="G12"/>
    </sheetView>
  </sheetViews>
  <sheetFormatPr baseColWidth="10" defaultRowHeight="15" x14ac:dyDescent="0.2"/>
  <cols>
    <col min="2" max="2" width="20.83203125" customWidth="1"/>
    <col min="3" max="3" width="8" style="2" bestFit="1" customWidth="1"/>
  </cols>
  <sheetData>
    <row r="2" spans="2:5" x14ac:dyDescent="0.2">
      <c r="D2" t="s">
        <v>35</v>
      </c>
      <c r="E2" t="s">
        <v>19</v>
      </c>
    </row>
    <row r="3" spans="2:5" x14ac:dyDescent="0.2">
      <c r="B3" t="s">
        <v>18</v>
      </c>
      <c r="C3" s="2">
        <v>35000</v>
      </c>
      <c r="E3" s="2">
        <f>SUM(C3:C78)</f>
        <v>35000</v>
      </c>
    </row>
    <row r="4" spans="2:5" x14ac:dyDescent="0.2">
      <c r="B4" t="s">
        <v>31</v>
      </c>
      <c r="C4" s="2">
        <v>60000</v>
      </c>
    </row>
    <row r="5" spans="2:5" x14ac:dyDescent="0.2">
      <c r="B5" t="s">
        <v>30</v>
      </c>
      <c r="C5" s="2">
        <v>-15000</v>
      </c>
    </row>
    <row r="6" spans="2:5" x14ac:dyDescent="0.2">
      <c r="B6" t="s">
        <v>20</v>
      </c>
      <c r="C6" s="2">
        <v>-2000</v>
      </c>
    </row>
    <row r="7" spans="2:5" x14ac:dyDescent="0.2">
      <c r="B7" t="s">
        <v>21</v>
      </c>
      <c r="C7" s="2">
        <v>-5000</v>
      </c>
    </row>
    <row r="8" spans="2:5" x14ac:dyDescent="0.2">
      <c r="B8" t="s">
        <v>22</v>
      </c>
      <c r="C8" s="2">
        <v>-3000</v>
      </c>
    </row>
    <row r="9" spans="2:5" x14ac:dyDescent="0.2">
      <c r="B9" t="s">
        <v>23</v>
      </c>
      <c r="C9" s="2">
        <v>-30000</v>
      </c>
    </row>
    <row r="10" spans="2:5" x14ac:dyDescent="0.2">
      <c r="B10" t="s">
        <v>32</v>
      </c>
      <c r="C10" s="2">
        <v>-30000</v>
      </c>
    </row>
    <row r="11" spans="2:5" x14ac:dyDescent="0.2">
      <c r="B11" t="s">
        <v>24</v>
      </c>
      <c r="C11" s="2">
        <v>-10000</v>
      </c>
    </row>
    <row r="12" spans="2:5" x14ac:dyDescent="0.2">
      <c r="B12" t="s">
        <v>28</v>
      </c>
      <c r="C12" s="2">
        <v>8000</v>
      </c>
    </row>
    <row r="13" spans="2:5" x14ac:dyDescent="0.2">
      <c r="B13" t="s">
        <v>25</v>
      </c>
      <c r="C13" s="2">
        <v>32000</v>
      </c>
    </row>
    <row r="14" spans="2:5" x14ac:dyDescent="0.2">
      <c r="B14" t="s">
        <v>29</v>
      </c>
      <c r="C14" s="2">
        <v>-5000</v>
      </c>
    </row>
    <row r="15" spans="2:5" x14ac:dyDescent="0.2">
      <c r="B15" t="s">
        <v>26</v>
      </c>
      <c r="D15" t="s">
        <v>33</v>
      </c>
    </row>
    <row r="16" spans="2:5" x14ac:dyDescent="0.2">
      <c r="B16" t="s">
        <v>27</v>
      </c>
      <c r="D16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账目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Microsoft Office User</cp:lastModifiedBy>
  <dcterms:created xsi:type="dcterms:W3CDTF">2019-01-09T14:38:18Z</dcterms:created>
  <dcterms:modified xsi:type="dcterms:W3CDTF">2020-03-02T22:45:31Z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1033-2.4.1.841</vt:lpwstr>
  </property>
</Properties>
</file>