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<sst xmlns="http://schemas.openxmlformats.org/spreadsheetml/2006/main" count="24">
  <si>
    <t>月薪</t>
  </si>
  <si>
    <t>个人扣减额</t>
  </si>
  <si>
    <t>免征额</t>
  </si>
  <si>
    <t>社保公积金</t>
  </si>
  <si>
    <t>Base</t>
  </si>
  <si>
    <t>Social benifit</t>
  </si>
  <si>
    <t>Special deduct</t>
  </si>
  <si>
    <t>for tax</t>
  </si>
  <si>
    <t>所得税</t>
  </si>
  <si>
    <t>税后收入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</si>
  <si>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</si>
  <si>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</si>
  <si>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</si>
  <si>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</si>
  <si>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</si>
  <si>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</si>
  <si>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</si>
  <si>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</si>
  <si>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</si>
  <si>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</si>
  <si>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</si>
  <si>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</si>
  <si>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全年税后总收入</t>
  </si>
  <si>
    <t>税后月平均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</si>
</sst>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.8"/>
      <color rgb="FF000000"/>
      <name val="Monaco"/>
      <charset val="134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25"/>
  <sheetViews>
    <sheetView tabSelected="1" zoomScale="120" zoomScaleNormal="120" workbookViewId="0">
      <selection activeCell="P8" sqref="P8"/>
    </sheetView>
  </sheetViews>
  <sheetFormatPr defaultColWidth="9" defaultRowHeight="14.8"/>
  <cols>
    <col min="1" max="1" width="8.5859375" style="1" customWidth="1"/>
    <col min="2" max="3" width="9" style="1"/>
    <col min="4" max="4" width="10.8046875" style="1" customWidth="1"/>
    <col min="5" max="5" width="13.625" style="1" customWidth="1"/>
    <col min="6" max="7" width="9" style="1"/>
    <col min="8" max="8" width="9" style="1" hidden="1" customWidth="1"/>
    <col min="9" max="9" width="22.625" style="1" customWidth="1"/>
    <col min="10" max="10" width="12.625" style="1" customWidth="1"/>
    <col min="11" max="16379" width="9" style="1"/>
    <col min="16380" max="16384" width="9" style="2"/>
  </cols>
  <sheetData>
    <row r="1" s="1" customFormat="1" ht="14"/>
    <row r="2" s="1" customFormat="1" ht="14"/>
    <row r="3" s="1" customFormat="1" ht="14"/>
    <row r="4" s="1" customFormat="1" ht="14" spans="4:5">
      <c r="D4" s="1" t="s">
        <v>0</v>
      </c>
      <c r="E4" s="3">
        <v>50000</v>
      </c>
    </row>
    <row r="5" s="1" customFormat="1" ht="14" spans="4:5">
      <c r="D5" s="1" t="s">
        <v>1</v>
      </c>
      <c r="E5" s="3">
        <v>4000</v>
      </c>
    </row>
    <row r="6" s="1" customFormat="1" ht="14" spans="4:5">
      <c r="D6" s="1" t="s">
        <v>2</v>
      </c>
      <c r="E6" s="1">
        <v>5000</v>
      </c>
    </row>
    <row r="7" s="1" customFormat="1" ht="14" spans="4:5">
      <c r="D7" s="1" t="s">
        <v>3</v>
      </c>
      <c r="E7" s="1">
        <v>3430</v>
      </c>
    </row>
    <row r="8" s="1" customFormat="1" ht="14"/>
    <row r="9" s="1" customFormat="1" ht="14"/>
    <row r="10" s="1" customFormat="1" ht="14" spans="3:10">
      <c r="C10" s="1" t="s">
        <v>4</v>
      </c>
      <c r="D10" s="1" t="s">
        <v>5</v>
      </c>
      <c r="E10" s="1" t="s">
        <v>6</v>
      </c>
      <c r="G10" s="1" t="s">
        <v>7</v>
      </c>
      <c r="I10" s="1" t="s">
        <v>8</v>
      </c>
      <c r="J10" s="1" t="s">
        <v>9</v>
      </c>
    </row>
    <row r="11" s="1" customFormat="1" ht="14" hidden="1" spans="3:6">
      <c r="C11" s="1">
        <f>E4</f>
        <v>50000</v>
      </c>
      <c r="D11" s="1">
        <f>E7</f>
        <v>3430</v>
      </c>
      <c r="E11" s="1">
        <f>E5</f>
        <v>4000</v>
      </c>
      <c r="F11" s="1">
        <f>E6</f>
        <v>5000</v>
      </c>
    </row>
    <row r="12" s="1" customFormat="1" ht="15.2" spans="2:10">
      <c r="B12" s="1" t="s">
        <v>10</v>
      </c>
      <c r="C12" s="1">
        <f>E4</f>
        <v>50000</v>
      </c>
      <c r="D12" s="1">
        <f>E7</f>
        <v>3430</v>
      </c>
      <c r="E12" s="1">
        <f>E5</f>
        <v>4000</v>
      </c>
      <c r="F12" s="1">
        <f>F11</f>
        <v>5000</v>
      </c>
      <c r="G12" s="1">
        <f t="shared" ref="G12:G23" si="0">C12-D12-E12-F12</f>
        <v>37570</v>
      </c>
      <c r="H12" s="4">
        <f>ROUND(MAX(G12*{0.03,0.1,0.2,0.25,0.3,0.35,0.45}-{0,2520,16920,31920,52920,85920,181920},0),2)</f>
        <v>1237</v>
      </c>
      <c r="I12" s="1">
        <f t="shared" ref="I12:I23" si="1">H12-H11</f>
        <v>1237</v>
      </c>
      <c r="J12" s="1">
        <f>$E$4-$E$7-I12</f>
        <v>45333</v>
      </c>
    </row>
    <row r="13" s="1" customFormat="1" ht="15.2" spans="2:10">
      <c r="B13" s="1" t="s">
        <v>11</v>
      </c>
      <c r="C13" s="1">
        <f t="shared" ref="C13:F13" si="2">C12+C$11</f>
        <v>100000</v>
      </c>
      <c r="D13" s="1">
        <f t="shared" si="2"/>
        <v>6860</v>
      </c>
      <c r="E13" s="1">
        <f t="shared" si="2"/>
        <v>8000</v>
      </c>
      <c r="F13" s="1">
        <f t="shared" si="2"/>
        <v>10000</v>
      </c>
      <c r="G13" s="1">
        <f t="shared" si="0"/>
        <v>75140</v>
      </c>
      <c r="H13" s="4">
        <f>ROUND(MAX(G13*{0.03,0.1,0.2,0.25,0.3,0.35,0.45}-{0,2520,16920,31920,52920,85920,181920},0),2)</f>
        <v>4994</v>
      </c>
      <c r="I13" s="1">
        <f t="shared" si="1"/>
        <v>3757</v>
      </c>
      <c r="J13" s="1">
        <f>$E$4-$E$7-I13</f>
        <v>42813</v>
      </c>
    </row>
    <row r="14" s="1" customFormat="1" ht="15.2" spans="2:10">
      <c r="B14" s="1" t="s">
        <v>12</v>
      </c>
      <c r="C14" s="1">
        <f t="shared" ref="C14:F14" si="3">C13+C$11</f>
        <v>150000</v>
      </c>
      <c r="D14" s="1">
        <f t="shared" si="3"/>
        <v>10290</v>
      </c>
      <c r="E14" s="1">
        <f t="shared" si="3"/>
        <v>12000</v>
      </c>
      <c r="F14" s="1">
        <f t="shared" si="3"/>
        <v>15000</v>
      </c>
      <c r="G14" s="1">
        <f t="shared" si="0"/>
        <v>112710</v>
      </c>
      <c r="H14" s="4">
        <f>ROUND(MAX(G14*{0.03,0.1,0.2,0.25,0.3,0.35,0.45}-{0,2520,16920,31920,52920,85920,181920},0),2)</f>
        <v>8751</v>
      </c>
      <c r="I14" s="1">
        <f t="shared" si="1"/>
        <v>3757</v>
      </c>
      <c r="J14" s="1">
        <f>$E$4-$E$7-I14</f>
        <v>42813</v>
      </c>
    </row>
    <row r="15" s="1" customFormat="1" ht="15.2" spans="2:10">
      <c r="B15" s="1" t="s">
        <v>13</v>
      </c>
      <c r="C15" s="1">
        <f t="shared" ref="C15:F15" si="4">C14+C$11</f>
        <v>200000</v>
      </c>
      <c r="D15" s="1">
        <f t="shared" si="4"/>
        <v>13720</v>
      </c>
      <c r="E15" s="1">
        <f t="shared" si="4"/>
        <v>16000</v>
      </c>
      <c r="F15" s="1">
        <f t="shared" si="4"/>
        <v>20000</v>
      </c>
      <c r="G15" s="1">
        <f t="shared" si="0"/>
        <v>150280</v>
      </c>
      <c r="H15" s="4">
        <f>ROUND(MAX(G15*{0.03,0.1,0.2,0.25,0.3,0.35,0.45}-{0,2520,16920,31920,52920,85920,181920},0),2)</f>
        <v>13136</v>
      </c>
      <c r="I15" s="1">
        <f t="shared" si="1"/>
        <v>4385</v>
      </c>
      <c r="J15" s="1">
        <f>$E$4-$E$7-I15</f>
        <v>42185</v>
      </c>
    </row>
    <row r="16" s="1" customFormat="1" ht="15.2" spans="2:10">
      <c r="B16" s="1" t="s">
        <v>14</v>
      </c>
      <c r="C16" s="1">
        <f t="shared" ref="C16:F16" si="5">C15+C$11</f>
        <v>250000</v>
      </c>
      <c r="D16" s="1">
        <f t="shared" si="5"/>
        <v>17150</v>
      </c>
      <c r="E16" s="1">
        <f t="shared" si="5"/>
        <v>20000</v>
      </c>
      <c r="F16" s="1">
        <f t="shared" si="5"/>
        <v>25000</v>
      </c>
      <c r="G16" s="1">
        <f t="shared" si="0"/>
        <v>187850</v>
      </c>
      <c r="H16" s="4">
        <f>ROUND(MAX(G16*{0.03,0.1,0.2,0.25,0.3,0.35,0.45}-{0,2520,16920,31920,52920,85920,181920},0),2)</f>
        <v>20650</v>
      </c>
      <c r="I16" s="1">
        <f t="shared" si="1"/>
        <v>7514</v>
      </c>
      <c r="J16" s="1">
        <f>$E$4-$E$7-I16</f>
        <v>39056</v>
      </c>
    </row>
    <row r="17" s="1" customFormat="1" ht="15.2" spans="2:10">
      <c r="B17" s="1" t="s">
        <v>15</v>
      </c>
      <c r="C17" s="1">
        <f t="shared" ref="C17:F17" si="6">C16+C$11</f>
        <v>300000</v>
      </c>
      <c r="D17" s="1">
        <f t="shared" si="6"/>
        <v>20580</v>
      </c>
      <c r="E17" s="1">
        <f t="shared" si="6"/>
        <v>24000</v>
      </c>
      <c r="F17" s="1">
        <f t="shared" si="6"/>
        <v>30000</v>
      </c>
      <c r="G17" s="1">
        <f t="shared" si="0"/>
        <v>225420</v>
      </c>
      <c r="H17" s="4">
        <f>ROUND(MAX(G17*{0.03,0.1,0.2,0.25,0.3,0.35,0.45}-{0,2520,16920,31920,52920,85920,181920},0),2)</f>
        <v>28164</v>
      </c>
      <c r="I17" s="1">
        <f t="shared" si="1"/>
        <v>7514</v>
      </c>
      <c r="J17" s="1">
        <f>$E$4-$E$7-I17</f>
        <v>39056</v>
      </c>
    </row>
    <row r="18" s="1" customFormat="1" ht="15.2" spans="2:10">
      <c r="B18" s="1" t="s">
        <v>16</v>
      </c>
      <c r="C18" s="1">
        <f t="shared" ref="C18:F18" si="7">C17+C$11</f>
        <v>350000</v>
      </c>
      <c r="D18" s="1">
        <f t="shared" si="7"/>
        <v>24010</v>
      </c>
      <c r="E18" s="1">
        <f t="shared" si="7"/>
        <v>28000</v>
      </c>
      <c r="F18" s="1">
        <f t="shared" si="7"/>
        <v>35000</v>
      </c>
      <c r="G18" s="1">
        <f t="shared" si="0"/>
        <v>262990</v>
      </c>
      <c r="H18" s="4">
        <f>ROUND(MAX(G18*{0.03,0.1,0.2,0.25,0.3,0.35,0.45}-{0,2520,16920,31920,52920,85920,181920},0),2)</f>
        <v>35678</v>
      </c>
      <c r="I18" s="1">
        <f t="shared" si="1"/>
        <v>7514</v>
      </c>
      <c r="J18" s="1">
        <f>$E$4-$E$7-I18</f>
        <v>39056</v>
      </c>
    </row>
    <row r="19" s="1" customFormat="1" ht="15.2" spans="2:10">
      <c r="B19" s="1" t="s">
        <v>17</v>
      </c>
      <c r="C19" s="1">
        <f t="shared" ref="C19:F19" si="8">C18+C$11</f>
        <v>400000</v>
      </c>
      <c r="D19" s="1">
        <f t="shared" si="8"/>
        <v>27440</v>
      </c>
      <c r="E19" s="1">
        <f t="shared" si="8"/>
        <v>32000</v>
      </c>
      <c r="F19" s="1">
        <f t="shared" si="8"/>
        <v>40000</v>
      </c>
      <c r="G19" s="1">
        <f t="shared" si="0"/>
        <v>300560</v>
      </c>
      <c r="H19" s="4">
        <f>ROUND(MAX(G19*{0.03,0.1,0.2,0.25,0.3,0.35,0.45}-{0,2520,16920,31920,52920,85920,181920},0),2)</f>
        <v>43220</v>
      </c>
      <c r="I19" s="1">
        <f t="shared" si="1"/>
        <v>7542</v>
      </c>
      <c r="J19" s="1">
        <f>$E$4-$E$7-I19</f>
        <v>39028</v>
      </c>
    </row>
    <row r="20" s="1" customFormat="1" ht="15.2" spans="2:10">
      <c r="B20" s="1" t="s">
        <v>18</v>
      </c>
      <c r="C20" s="1">
        <f t="shared" ref="C20:F20" si="9">C19+C$11</f>
        <v>450000</v>
      </c>
      <c r="D20" s="1">
        <f t="shared" si="9"/>
        <v>30870</v>
      </c>
      <c r="E20" s="1">
        <f t="shared" si="9"/>
        <v>36000</v>
      </c>
      <c r="F20" s="1">
        <f t="shared" si="9"/>
        <v>45000</v>
      </c>
      <c r="G20" s="1">
        <f t="shared" si="0"/>
        <v>338130</v>
      </c>
      <c r="H20" s="4">
        <f>ROUND(MAX(G20*{0.03,0.1,0.2,0.25,0.3,0.35,0.45}-{0,2520,16920,31920,52920,85920,181920},0),2)</f>
        <v>52612.5</v>
      </c>
      <c r="I20" s="1">
        <f t="shared" si="1"/>
        <v>9392.5</v>
      </c>
      <c r="J20" s="1">
        <f>$E$4-$E$7-I20</f>
        <v>37177.5</v>
      </c>
    </row>
    <row r="21" s="1" customFormat="1" ht="15.2" spans="2:10">
      <c r="B21" s="1" t="s">
        <v>19</v>
      </c>
      <c r="C21" s="1">
        <f t="shared" ref="C21:F21" si="10">C20+C$11</f>
        <v>500000</v>
      </c>
      <c r="D21" s="1">
        <f t="shared" si="10"/>
        <v>34300</v>
      </c>
      <c r="E21" s="1">
        <f t="shared" si="10"/>
        <v>40000</v>
      </c>
      <c r="F21" s="1">
        <f t="shared" si="10"/>
        <v>50000</v>
      </c>
      <c r="G21" s="1">
        <f t="shared" si="0"/>
        <v>375700</v>
      </c>
      <c r="H21" s="4">
        <f>ROUND(MAX(G21*{0.03,0.1,0.2,0.25,0.3,0.35,0.45}-{0,2520,16920,31920,52920,85920,181920},0),2)</f>
        <v>62005</v>
      </c>
      <c r="I21" s="1">
        <f t="shared" si="1"/>
        <v>9392.5</v>
      </c>
      <c r="J21" s="1">
        <f>$E$4-$E$7-I21</f>
        <v>37177.5</v>
      </c>
    </row>
    <row r="22" s="1" customFormat="1" ht="15.2" spans="2:10">
      <c r="B22" s="1" t="s">
        <v>20</v>
      </c>
      <c r="C22" s="1">
        <f t="shared" ref="C22:F22" si="11">C21+C$11</f>
        <v>550000</v>
      </c>
      <c r="D22" s="1">
        <f t="shared" si="11"/>
        <v>37730</v>
      </c>
      <c r="E22" s="1">
        <f t="shared" si="11"/>
        <v>44000</v>
      </c>
      <c r="F22" s="1">
        <f t="shared" si="11"/>
        <v>55000</v>
      </c>
      <c r="G22" s="1">
        <f t="shared" si="0"/>
        <v>413270</v>
      </c>
      <c r="H22" s="4">
        <f>ROUND(MAX(G22*{0.03,0.1,0.2,0.25,0.3,0.35,0.45}-{0,2520,16920,31920,52920,85920,181920},0),2)</f>
        <v>71397.5</v>
      </c>
      <c r="I22" s="1">
        <f t="shared" si="1"/>
        <v>9392.5</v>
      </c>
      <c r="J22" s="1">
        <f>$E$4-$E$7-I22</f>
        <v>37177.5</v>
      </c>
    </row>
    <row r="23" s="1" customFormat="1" ht="15.2" spans="2:10">
      <c r="B23" s="1" t="s">
        <v>21</v>
      </c>
      <c r="C23" s="1">
        <f t="shared" ref="C23:F23" si="12">C22+C$11</f>
        <v>600000</v>
      </c>
      <c r="D23" s="1">
        <f t="shared" si="12"/>
        <v>41160</v>
      </c>
      <c r="E23" s="1">
        <f t="shared" si="12"/>
        <v>48000</v>
      </c>
      <c r="F23" s="1">
        <f t="shared" si="12"/>
        <v>60000</v>
      </c>
      <c r="G23" s="1">
        <f t="shared" si="0"/>
        <v>450840</v>
      </c>
      <c r="H23" s="4">
        <f>ROUND(MAX(G23*{0.03,0.1,0.2,0.25,0.3,0.35,0.45}-{0,2520,16920,31920,52920,85920,181920},0),2)</f>
        <v>82332</v>
      </c>
      <c r="I23" s="1">
        <f t="shared" si="1"/>
        <v>10934.5</v>
      </c>
      <c r="J23" s="1">
        <f>$E$4-$E$7-I23</f>
        <v>35635.5</v>
      </c>
    </row>
    <row r="24" s="1" customFormat="1" ht="22" spans="9:10">
      <c r="I24" s="5" t="s">
        <v>22</v>
      </c>
      <c r="J24" s="6">
        <f>SUM(J12:J23)</f>
        <v>476508</v>
      </c>
    </row>
    <row r="25" s="1" customFormat="1" ht="22" spans="9:16384">
      <c r="I25" s="5" t="s">
        <v>23</v>
      </c>
      <c r="J25" s="6">
        <f>J24/12</f>
        <v>39709</v>
      </c>
      <c r="XEZ25" s="2"/>
      <c r="XFA25" s="2"/>
      <c r="XFB25" s="2"/>
      <c r="XFC25" s="2"/>
      <c r="XFD2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dcterms:created xsi:type="dcterms:W3CDTF">2019-01-09T16:07:42Z</dcterms:created>
  <dcterms:modified xsi:type="dcterms:W3CDTF">2019-01-09T16:08:37Z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