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ausenco-my.sharepoint.com/personal/connor_meinke_ausenco_com/Documents/3. Projects/3. Coding/Python/Ausenco/01. ESG Paper/"/>
    </mc:Choice>
  </mc:AlternateContent>
  <xr:revisionPtr revIDLastSave="261" documentId="11_F25DC773A252ABDACC10483B615A63845BDE58EE" xr6:coauthVersionLast="47" xr6:coauthVersionMax="47" xr10:uidLastSave="{EDDD2345-5B96-4932-9F31-08D985849355}"/>
  <bookViews>
    <workbookView xWindow="-120" yWindow="-120" windowWidth="29040" windowHeight="15840" xr2:uid="{00000000-000D-0000-FFFF-FFFF00000000}"/>
  </bookViews>
  <sheets>
    <sheet name="Metals" sheetId="1" r:id="rId1"/>
    <sheet name="Power Systems" sheetId="2" r:id="rId2"/>
    <sheet name="Vehicles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H9" i="3"/>
  <c r="H8" i="3"/>
  <c r="I21" i="1"/>
  <c r="H21" i="1"/>
  <c r="G21" i="1"/>
  <c r="F19" i="1"/>
  <c r="F18" i="1"/>
  <c r="E21" i="1"/>
  <c r="J21" i="1" l="1"/>
  <c r="K21" i="1"/>
  <c r="N21" i="1"/>
  <c r="M21" i="1"/>
  <c r="L21" i="1"/>
</calcChain>
</file>

<file path=xl/sharedStrings.xml><?xml version="1.0" encoding="utf-8"?>
<sst xmlns="http://schemas.openxmlformats.org/spreadsheetml/2006/main" count="75" uniqueCount="75">
  <si>
    <t>Current Production (kt/y)</t>
  </si>
  <si>
    <t>Copper</t>
  </si>
  <si>
    <t>Nickel</t>
  </si>
  <si>
    <t xml:space="preserve">Manganese </t>
  </si>
  <si>
    <t>Cobalt</t>
  </si>
  <si>
    <t>Chromite ore</t>
  </si>
  <si>
    <t>Molybdenum</t>
  </si>
  <si>
    <t>Zinc</t>
  </si>
  <si>
    <t>Rare earths</t>
  </si>
  <si>
    <t xml:space="preserve">Silicon </t>
  </si>
  <si>
    <t>Germanium</t>
  </si>
  <si>
    <t>Lithium</t>
  </si>
  <si>
    <t>Graphite</t>
  </si>
  <si>
    <t>Uranium</t>
  </si>
  <si>
    <t>Lead</t>
  </si>
  <si>
    <t>Vanadium</t>
  </si>
  <si>
    <t>Zirconium</t>
  </si>
  <si>
    <t>Platinum</t>
  </si>
  <si>
    <t>Palladium</t>
  </si>
  <si>
    <t>Metals</t>
  </si>
  <si>
    <t>Reserve (kt)</t>
  </si>
  <si>
    <t>Resource (kt)</t>
  </si>
  <si>
    <t>EV %</t>
  </si>
  <si>
    <t>Other Metals</t>
  </si>
  <si>
    <t>Non-Critical Metals</t>
  </si>
  <si>
    <t>H2 Vehicles (g/kWh)</t>
  </si>
  <si>
    <t>Off Shore Wind %</t>
  </si>
  <si>
    <t>NMC Battery %</t>
  </si>
  <si>
    <t>Lead Battery %</t>
  </si>
  <si>
    <t>Salt Battery %</t>
  </si>
  <si>
    <t>On Shore Wind %</t>
  </si>
  <si>
    <t>Solar PV</t>
  </si>
  <si>
    <t>Hydro %</t>
  </si>
  <si>
    <t>Nuclear %</t>
  </si>
  <si>
    <t>Type</t>
  </si>
  <si>
    <t>TWh/plant/year</t>
  </si>
  <si>
    <t>MW/plant installed</t>
  </si>
  <si>
    <t>kg metal/ MW</t>
  </si>
  <si>
    <t>kt metal / plant</t>
  </si>
  <si>
    <t>CAPEX (USD/kW)</t>
  </si>
  <si>
    <t>MUSD/Plant</t>
  </si>
  <si>
    <t>MUSD/TWh</t>
  </si>
  <si>
    <t>OPEX (USD/kW)</t>
  </si>
  <si>
    <t>Variable OPEX (USD / MWh)</t>
  </si>
  <si>
    <t>Lifetime Emissions (g CO2eq/kWh)</t>
  </si>
  <si>
    <t>Yearly Emissions (g CO2eq/kWh/y)</t>
  </si>
  <si>
    <t>LifeSpan (y)</t>
  </si>
  <si>
    <t>Avg Construction</t>
  </si>
  <si>
    <t>Offshore wind</t>
  </si>
  <si>
    <t>Onshore wind</t>
  </si>
  <si>
    <t>Hydro</t>
  </si>
  <si>
    <t>Nuclear</t>
  </si>
  <si>
    <t>Natural gas</t>
  </si>
  <si>
    <t>Coal</t>
  </si>
  <si>
    <t>Capacity Factor</t>
  </si>
  <si>
    <t>Passenger Vehicles</t>
  </si>
  <si>
    <t>Buses &amp; Delivery Trucks</t>
  </si>
  <si>
    <t>Commercial Vans, Light Trucks</t>
  </si>
  <si>
    <t>Motorcycles</t>
  </si>
  <si>
    <t>Vehicle Types</t>
  </si>
  <si>
    <t>Class 8 HCV Trucks</t>
  </si>
  <si>
    <t>kWh Batteries / Vehicle</t>
  </si>
  <si>
    <t>Maritime Shipping</t>
  </si>
  <si>
    <t>Rail Transport</t>
  </si>
  <si>
    <t>Trillion Km Travelled / y</t>
  </si>
  <si>
    <t>kWh/km Travelled</t>
  </si>
  <si>
    <t>% EV</t>
  </si>
  <si>
    <t>% H2</t>
  </si>
  <si>
    <t>EV Efficiency Overall %</t>
  </si>
  <si>
    <t>Million Vehicles Or Billion (tonne-kilometers) / y</t>
  </si>
  <si>
    <t>TWh Consumed/Million Vehicles/y OR TWh/ Billion tonne - km</t>
  </si>
  <si>
    <t>Million Vehicles</t>
  </si>
  <si>
    <t>MWh/day/plant</t>
  </si>
  <si>
    <t>E-bikes</t>
  </si>
  <si>
    <t>Solar PV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</si>
</sst>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L2" sqref="L2"/>
    </sheetView>
  </sheetViews>
  <sheetFormatPr defaultRowHeight="15" x14ac:dyDescent="0.25"/>
  <cols>
    <col min="1" max="1" width="18.28515625" bestFit="1" customWidth="1"/>
  </cols>
  <sheetData>
    <row r="1" spans="1:14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25</v>
      </c>
      <c r="G1" t="s">
        <v>27</v>
      </c>
      <c r="H1" t="s">
        <v>28</v>
      </c>
      <c r="I1" t="s">
        <v>29</v>
      </c>
      <c r="J1" t="s">
        <v>26</v>
      </c>
      <c r="K1" t="s">
        <v>30</v>
      </c>
      <c r="L1" t="s">
        <v>74</v>
      </c>
      <c r="M1" t="s">
        <v>32</v>
      </c>
      <c r="N1" t="s">
        <v>33</v>
      </c>
    </row>
    <row r="2" spans="1:14" x14ac:dyDescent="0.25">
      <c r="A2" t="s">
        <v>1</v>
      </c>
      <c r="B2">
        <v>22000</v>
      </c>
      <c r="C2">
        <v>890000</v>
      </c>
      <c r="D2">
        <v>2959999.9999999995</v>
      </c>
      <c r="E2">
        <v>17.915080527086385</v>
      </c>
      <c r="F2">
        <v>0</v>
      </c>
      <c r="G2">
        <v>20.12</v>
      </c>
      <c r="H2">
        <v>0</v>
      </c>
      <c r="I2">
        <v>0</v>
      </c>
      <c r="J2">
        <v>51.917710428970089</v>
      </c>
      <c r="K2">
        <v>28.525057787832587</v>
      </c>
      <c r="L2">
        <v>41.297171053786855</v>
      </c>
      <c r="M2">
        <v>100</v>
      </c>
      <c r="N2">
        <v>27.931212988298469</v>
      </c>
    </row>
    <row r="3" spans="1:14" x14ac:dyDescent="0.25">
      <c r="A3" t="s">
        <v>2</v>
      </c>
      <c r="B3">
        <v>3300</v>
      </c>
      <c r="C3">
        <v>100000</v>
      </c>
      <c r="D3">
        <v>200000</v>
      </c>
      <c r="E3">
        <v>13.436310395314788</v>
      </c>
      <c r="F3">
        <v>0</v>
      </c>
      <c r="G3">
        <v>3.97</v>
      </c>
      <c r="H3">
        <v>0</v>
      </c>
      <c r="I3">
        <v>0</v>
      </c>
      <c r="J3">
        <v>1.5575313128691026</v>
      </c>
      <c r="K3">
        <v>3.968917523238086</v>
      </c>
      <c r="L3">
        <v>1.9023536504703203E-2</v>
      </c>
      <c r="M3">
        <v>0</v>
      </c>
      <c r="N3">
        <v>24.601463496957528</v>
      </c>
    </row>
    <row r="4" spans="1:14" x14ac:dyDescent="0.25">
      <c r="A4" t="s">
        <v>3</v>
      </c>
      <c r="B4">
        <v>20100</v>
      </c>
      <c r="C4">
        <v>1700000</v>
      </c>
      <c r="D4">
        <v>11300000</v>
      </c>
      <c r="E4">
        <v>8.2503660322108345</v>
      </c>
      <c r="F4">
        <v>0</v>
      </c>
      <c r="G4">
        <v>0.1</v>
      </c>
      <c r="H4">
        <v>0</v>
      </c>
      <c r="I4">
        <v>0</v>
      </c>
      <c r="J4">
        <v>5.1268739048607959</v>
      </c>
      <c r="K4">
        <v>7.6722569222446273</v>
      </c>
      <c r="L4">
        <v>0</v>
      </c>
      <c r="M4">
        <v>0</v>
      </c>
      <c r="N4">
        <v>2.8005165283379507</v>
      </c>
    </row>
    <row r="5" spans="1:14" x14ac:dyDescent="0.25">
      <c r="A5" t="s">
        <v>4</v>
      </c>
      <c r="B5">
        <v>190</v>
      </c>
      <c r="C5">
        <v>8300</v>
      </c>
      <c r="D5">
        <v>16700</v>
      </c>
      <c r="E5">
        <v>4.4787701317715962</v>
      </c>
      <c r="F5">
        <v>0</v>
      </c>
      <c r="G5">
        <v>0.96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42200</v>
      </c>
      <c r="C6">
        <v>560000</v>
      </c>
      <c r="D6">
        <v>11440000</v>
      </c>
      <c r="E6">
        <v>0</v>
      </c>
      <c r="F6">
        <v>0</v>
      </c>
      <c r="G6">
        <v>0</v>
      </c>
      <c r="H6">
        <v>0</v>
      </c>
      <c r="I6">
        <v>0</v>
      </c>
      <c r="J6">
        <v>3.4070997469011619</v>
      </c>
      <c r="K6">
        <v>4.6230266069935571</v>
      </c>
      <c r="L6">
        <v>0</v>
      </c>
      <c r="M6">
        <v>0</v>
      </c>
      <c r="N6">
        <v>41.527058007042534</v>
      </c>
    </row>
    <row r="7" spans="1:14" x14ac:dyDescent="0.25">
      <c r="A7" t="s">
        <v>6</v>
      </c>
      <c r="B7">
        <v>255</v>
      </c>
      <c r="C7">
        <v>12000</v>
      </c>
      <c r="D7">
        <v>8000</v>
      </c>
      <c r="E7">
        <v>0</v>
      </c>
      <c r="F7">
        <v>0</v>
      </c>
      <c r="G7">
        <v>0</v>
      </c>
      <c r="H7">
        <v>0</v>
      </c>
      <c r="I7">
        <v>0</v>
      </c>
      <c r="J7">
        <v>0.70737880459471736</v>
      </c>
      <c r="K7">
        <v>0.97378645551566412</v>
      </c>
      <c r="L7">
        <v>0</v>
      </c>
      <c r="M7">
        <v>0</v>
      </c>
      <c r="N7">
        <v>1.3425185876249366</v>
      </c>
    </row>
    <row r="8" spans="1:14" x14ac:dyDescent="0.25">
      <c r="A8" t="s">
        <v>7</v>
      </c>
      <c r="B8">
        <v>13000</v>
      </c>
      <c r="C8">
        <v>210000</v>
      </c>
      <c r="D8">
        <v>1690000</v>
      </c>
      <c r="E8">
        <v>3.3674963396778917E-2</v>
      </c>
      <c r="F8">
        <v>0</v>
      </c>
      <c r="G8">
        <v>0</v>
      </c>
      <c r="H8">
        <v>0</v>
      </c>
      <c r="I8">
        <v>0</v>
      </c>
      <c r="J8">
        <v>35.693425919916933</v>
      </c>
      <c r="K8">
        <v>54.099247528648007</v>
      </c>
      <c r="L8">
        <v>0.43885835367388387</v>
      </c>
      <c r="M8">
        <v>0</v>
      </c>
      <c r="N8">
        <v>0</v>
      </c>
    </row>
    <row r="9" spans="1:14" x14ac:dyDescent="0.25">
      <c r="A9" t="s">
        <v>8</v>
      </c>
      <c r="B9">
        <v>300</v>
      </c>
      <c r="C9">
        <v>130000</v>
      </c>
      <c r="D9">
        <v>0</v>
      </c>
      <c r="E9">
        <v>0.16837481698389456</v>
      </c>
      <c r="F9">
        <v>0</v>
      </c>
      <c r="G9">
        <v>0</v>
      </c>
      <c r="H9">
        <v>0</v>
      </c>
      <c r="I9">
        <v>0</v>
      </c>
      <c r="J9">
        <v>1.5510415990654811</v>
      </c>
      <c r="K9">
        <v>0.13770717552746767</v>
      </c>
      <c r="L9">
        <v>0</v>
      </c>
      <c r="M9">
        <v>0</v>
      </c>
      <c r="N9">
        <v>9.4810634719275193E-3</v>
      </c>
    </row>
    <row r="10" spans="1:14" x14ac:dyDescent="0.25">
      <c r="A10" t="s">
        <v>9</v>
      </c>
      <c r="B10">
        <v>9150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57.777407062707432</v>
      </c>
      <c r="M10">
        <v>0</v>
      </c>
      <c r="N10">
        <v>0</v>
      </c>
    </row>
    <row r="11" spans="1:14" x14ac:dyDescent="0.25">
      <c r="A11" t="s">
        <v>10</v>
      </c>
      <c r="B11">
        <v>0.14000000000000001</v>
      </c>
      <c r="C11">
        <v>2.5</v>
      </c>
      <c r="D11">
        <v>2.5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</v>
      </c>
      <c r="B12">
        <v>130</v>
      </c>
      <c r="C12">
        <v>26000</v>
      </c>
      <c r="D12">
        <v>63000</v>
      </c>
      <c r="E12">
        <v>2.9970717423133233</v>
      </c>
      <c r="F12">
        <v>0</v>
      </c>
      <c r="G12">
        <v>4.25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12</v>
      </c>
      <c r="B13">
        <v>1300</v>
      </c>
      <c r="C13">
        <v>330000</v>
      </c>
      <c r="D13">
        <v>470000</v>
      </c>
      <c r="E13">
        <v>22.326500732064421</v>
      </c>
      <c r="F13">
        <v>0</v>
      </c>
      <c r="G13">
        <v>40.6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13</v>
      </c>
      <c r="B14">
        <v>59.2</v>
      </c>
      <c r="C14">
        <v>8070.3</v>
      </c>
      <c r="D14">
        <v>15647.3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>
        <v>4550</v>
      </c>
      <c r="C15">
        <v>85000</v>
      </c>
      <c r="D15">
        <v>1915000</v>
      </c>
      <c r="E15">
        <v>0</v>
      </c>
      <c r="F15">
        <v>0</v>
      </c>
      <c r="G15">
        <v>0</v>
      </c>
      <c r="H15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15</v>
      </c>
      <c r="B16">
        <v>105</v>
      </c>
      <c r="C16">
        <v>5381.5649999999996</v>
      </c>
      <c r="D16">
        <v>57618.434999999998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16</v>
      </c>
      <c r="B17">
        <v>1400</v>
      </c>
      <c r="C17">
        <v>68000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0.192</v>
      </c>
      <c r="C18">
        <v>70</v>
      </c>
      <c r="D18">
        <v>15</v>
      </c>
      <c r="E18">
        <v>0</v>
      </c>
      <c r="F18" s="1">
        <f>0.26/2</f>
        <v>0.13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18</v>
      </c>
      <c r="B19">
        <v>0.214</v>
      </c>
      <c r="C19">
        <v>70</v>
      </c>
      <c r="D19">
        <v>15</v>
      </c>
      <c r="E19">
        <v>0</v>
      </c>
      <c r="F19" s="1">
        <f>0.26/2</f>
        <v>0.13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23</v>
      </c>
      <c r="B20">
        <v>0</v>
      </c>
      <c r="C20">
        <v>0</v>
      </c>
      <c r="D20">
        <v>0</v>
      </c>
      <c r="E20">
        <v>0.10439238653001463</v>
      </c>
      <c r="F20">
        <v>0</v>
      </c>
      <c r="G20">
        <v>0</v>
      </c>
      <c r="H20">
        <v>0</v>
      </c>
      <c r="I20">
        <v>0</v>
      </c>
      <c r="J20">
        <v>3.8938282821727559E-2</v>
      </c>
      <c r="K20">
        <v>0</v>
      </c>
      <c r="L20">
        <v>0.4675399933271287</v>
      </c>
      <c r="M20">
        <v>0</v>
      </c>
      <c r="N20">
        <v>1.787749328266653</v>
      </c>
    </row>
    <row r="21" spans="1:14" x14ac:dyDescent="0.25">
      <c r="A21" t="s">
        <v>24</v>
      </c>
      <c r="B21">
        <v>0</v>
      </c>
      <c r="C21">
        <v>0</v>
      </c>
      <c r="D21">
        <v>0</v>
      </c>
      <c r="E21">
        <f>100-SUM(E2:E20)</f>
        <v>30.289458272327977</v>
      </c>
      <c r="F21">
        <v>0</v>
      </c>
      <c r="G21">
        <f>100-SUM(G2:G20)</f>
        <v>30</v>
      </c>
      <c r="H21">
        <f>100-SUM(H2:H20)</f>
        <v>30</v>
      </c>
      <c r="I21">
        <f>100-SUM(I2:I20)</f>
        <v>100</v>
      </c>
      <c r="J21">
        <f>100-SUM(J2:J20)</f>
        <v>0</v>
      </c>
      <c r="K21">
        <f t="shared" ref="K21:N21" si="0">100-SUM(K2:K20)</f>
        <v>0</v>
      </c>
      <c r="L21">
        <f t="shared" si="0"/>
        <v>0</v>
      </c>
      <c r="M21">
        <f t="shared" si="0"/>
        <v>0</v>
      </c>
      <c r="N2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2E77-0A79-4E26-A2E9-E1328EDA7C01}">
  <dimension ref="A1:P8"/>
  <sheetViews>
    <sheetView workbookViewId="0">
      <selection activeCell="E1" sqref="E1"/>
    </sheetView>
  </sheetViews>
  <sheetFormatPr defaultRowHeight="15" x14ac:dyDescent="0.25"/>
  <cols>
    <col min="1" max="1" width="15.140625" customWidth="1"/>
    <col min="2" max="2" width="10.42578125" customWidth="1"/>
  </cols>
  <sheetData>
    <row r="1" spans="1:16" x14ac:dyDescent="0.25">
      <c r="A1" t="s">
        <v>34</v>
      </c>
      <c r="B1" t="s">
        <v>72</v>
      </c>
      <c r="C1" t="s">
        <v>54</v>
      </c>
      <c r="D1" t="s">
        <v>37</v>
      </c>
      <c r="E1" t="s">
        <v>39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35</v>
      </c>
      <c r="M1" t="s">
        <v>36</v>
      </c>
      <c r="N1" t="s">
        <v>38</v>
      </c>
      <c r="O1" t="s">
        <v>40</v>
      </c>
      <c r="P1" t="s">
        <v>41</v>
      </c>
    </row>
    <row r="2" spans="1:16" x14ac:dyDescent="0.25">
      <c r="A2" t="s">
        <v>48</v>
      </c>
      <c r="B2">
        <v>6800</v>
      </c>
      <c r="C2">
        <v>40.5</v>
      </c>
      <c r="D2">
        <v>15409</v>
      </c>
      <c r="E2">
        <v>4400</v>
      </c>
      <c r="F2">
        <v>40</v>
      </c>
      <c r="G2">
        <v>16</v>
      </c>
      <c r="H2">
        <v>12</v>
      </c>
      <c r="I2">
        <v>0.48</v>
      </c>
      <c r="J2">
        <v>25</v>
      </c>
      <c r="K2">
        <v>3.5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49</v>
      </c>
      <c r="B3">
        <v>24000</v>
      </c>
      <c r="C3">
        <v>33.5</v>
      </c>
      <c r="D3">
        <v>10166.5</v>
      </c>
      <c r="E3">
        <v>2100</v>
      </c>
      <c r="F3">
        <v>30</v>
      </c>
      <c r="G3">
        <v>14</v>
      </c>
      <c r="H3">
        <v>11</v>
      </c>
      <c r="I3">
        <v>0.44</v>
      </c>
      <c r="J3">
        <v>25</v>
      </c>
      <c r="K3">
        <v>1.5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31</v>
      </c>
      <c r="B4">
        <v>7200</v>
      </c>
      <c r="C4">
        <v>24.6</v>
      </c>
      <c r="D4">
        <v>6833.64</v>
      </c>
      <c r="E4">
        <v>3200</v>
      </c>
      <c r="F4">
        <v>20</v>
      </c>
      <c r="G4">
        <v>0</v>
      </c>
      <c r="H4">
        <v>48</v>
      </c>
      <c r="I4">
        <v>1.92</v>
      </c>
      <c r="J4">
        <v>25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50</v>
      </c>
      <c r="B5">
        <v>75000</v>
      </c>
      <c r="C5">
        <v>37.1</v>
      </c>
      <c r="D5">
        <v>785.5</v>
      </c>
      <c r="E5">
        <v>1900</v>
      </c>
      <c r="F5">
        <v>35</v>
      </c>
      <c r="G5">
        <v>0</v>
      </c>
      <c r="H5">
        <v>24</v>
      </c>
      <c r="I5">
        <v>0.48</v>
      </c>
      <c r="J5">
        <v>50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51</v>
      </c>
      <c r="B6">
        <v>138000</v>
      </c>
      <c r="C6">
        <v>92.7</v>
      </c>
      <c r="D6">
        <v>5273.67</v>
      </c>
      <c r="E6">
        <v>4300</v>
      </c>
      <c r="F6">
        <v>55</v>
      </c>
      <c r="G6">
        <v>13</v>
      </c>
      <c r="H6">
        <v>12</v>
      </c>
      <c r="I6">
        <v>0.2</v>
      </c>
      <c r="J6">
        <v>60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52</v>
      </c>
      <c r="B7">
        <v>85000</v>
      </c>
      <c r="C7">
        <v>54.4</v>
      </c>
      <c r="D7">
        <v>1165.8899999999999</v>
      </c>
      <c r="E7">
        <v>1100</v>
      </c>
      <c r="F7">
        <v>7</v>
      </c>
      <c r="G7">
        <v>3.2</v>
      </c>
      <c r="H7">
        <v>490</v>
      </c>
      <c r="I7">
        <v>16.333333333333332</v>
      </c>
      <c r="J7">
        <v>30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53</v>
      </c>
      <c r="B8">
        <v>85000</v>
      </c>
      <c r="C8">
        <v>49.3</v>
      </c>
      <c r="D8">
        <v>2484.7800000000002</v>
      </c>
      <c r="E8">
        <v>2200</v>
      </c>
      <c r="F8">
        <v>23</v>
      </c>
      <c r="G8">
        <v>3.4</v>
      </c>
      <c r="H8">
        <v>820</v>
      </c>
      <c r="I8">
        <v>20.5</v>
      </c>
      <c r="J8">
        <v>40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48DF-1AD0-461C-BA9A-E586B1CD9532}">
  <dimension ref="A1:J9"/>
  <sheetViews>
    <sheetView workbookViewId="0">
      <selection activeCell="M5" sqref="M5"/>
    </sheetView>
  </sheetViews>
  <sheetFormatPr defaultRowHeight="15" x14ac:dyDescent="0.25"/>
  <cols>
    <col min="1" max="1" width="42.5703125" customWidth="1"/>
  </cols>
  <sheetData>
    <row r="1" spans="1:10" x14ac:dyDescent="0.25">
      <c r="A1" t="s">
        <v>59</v>
      </c>
      <c r="B1" t="s">
        <v>71</v>
      </c>
      <c r="C1" t="s">
        <v>69</v>
      </c>
      <c r="D1" t="s">
        <v>64</v>
      </c>
      <c r="E1" t="s">
        <v>61</v>
      </c>
      <c r="F1" t="s">
        <v>65</v>
      </c>
      <c r="G1" t="s">
        <v>68</v>
      </c>
      <c r="H1" t="s">
        <v>70</v>
      </c>
      <c r="I1" t="s">
        <v>66</v>
      </c>
      <c r="J1" t="s">
        <v>67</v>
      </c>
    </row>
    <row r="2" spans="1:10" x14ac:dyDescent="0.25">
      <c r="A2" t="s">
        <v>55</v>
      </c>
      <c r="B2">
        <v>695.2</v>
      </c>
      <c r="C2">
        <v>0</v>
      </c>
      <c r="D2">
        <v>5.4</v>
      </c>
      <c r="E2">
        <v>68.3</v>
      </c>
      <c r="F2">
        <v>0.19</v>
      </c>
      <c r="G2">
        <v>67</v>
      </c>
      <c r="H2">
        <v>0</v>
      </c>
      <c r="I2">
        <v>100</v>
      </c>
      <c r="J2">
        <v>0</v>
      </c>
    </row>
    <row r="3" spans="1:10" x14ac:dyDescent="0.25">
      <c r="A3" t="s">
        <v>56</v>
      </c>
      <c r="B3">
        <v>29</v>
      </c>
      <c r="C3">
        <v>0</v>
      </c>
      <c r="D3">
        <v>0.8</v>
      </c>
      <c r="E3">
        <v>227.5</v>
      </c>
      <c r="F3">
        <v>1.32</v>
      </c>
      <c r="G3">
        <v>67</v>
      </c>
      <c r="H3">
        <v>0</v>
      </c>
      <c r="I3">
        <v>100</v>
      </c>
      <c r="J3">
        <v>0</v>
      </c>
    </row>
    <row r="4" spans="1:10" x14ac:dyDescent="0.25">
      <c r="A4" t="s">
        <v>57</v>
      </c>
      <c r="B4">
        <v>601</v>
      </c>
      <c r="C4">
        <v>0</v>
      </c>
      <c r="D4">
        <v>7.9</v>
      </c>
      <c r="E4">
        <v>153.66999999999999</v>
      </c>
      <c r="F4">
        <v>0.27</v>
      </c>
      <c r="G4">
        <v>67</v>
      </c>
      <c r="H4">
        <v>0</v>
      </c>
      <c r="I4">
        <v>100</v>
      </c>
      <c r="J4">
        <v>0</v>
      </c>
    </row>
    <row r="5" spans="1:10" x14ac:dyDescent="0.25">
      <c r="A5" t="s">
        <v>58</v>
      </c>
      <c r="B5">
        <v>62</v>
      </c>
      <c r="C5">
        <v>0</v>
      </c>
      <c r="D5">
        <v>0.16</v>
      </c>
      <c r="E5">
        <v>21.5</v>
      </c>
      <c r="F5">
        <v>9.3478260869565219E-2</v>
      </c>
      <c r="G5">
        <v>67</v>
      </c>
      <c r="H5">
        <v>0</v>
      </c>
      <c r="I5">
        <v>100</v>
      </c>
      <c r="J5">
        <v>0</v>
      </c>
    </row>
    <row r="6" spans="1:10" x14ac:dyDescent="0.25">
      <c r="A6" t="s">
        <v>73</v>
      </c>
      <c r="B6">
        <v>0</v>
      </c>
      <c r="C6">
        <v>0</v>
      </c>
      <c r="D6">
        <v>0</v>
      </c>
      <c r="E6">
        <v>0.5</v>
      </c>
      <c r="F6">
        <f>F2/100</f>
        <v>1.9E-3</v>
      </c>
      <c r="G6">
        <v>67</v>
      </c>
      <c r="H6">
        <v>0</v>
      </c>
      <c r="I6">
        <v>100</v>
      </c>
      <c r="J6">
        <v>0</v>
      </c>
    </row>
    <row r="7" spans="1:10" x14ac:dyDescent="0.25">
      <c r="A7" t="s">
        <v>60</v>
      </c>
      <c r="B7">
        <v>28.9</v>
      </c>
      <c r="C7">
        <v>28.9</v>
      </c>
      <c r="D7">
        <v>0</v>
      </c>
      <c r="E7">
        <v>372.84993579113518</v>
      </c>
      <c r="F7">
        <v>0</v>
      </c>
      <c r="G7">
        <v>0</v>
      </c>
      <c r="H7">
        <v>259.64359861591697</v>
      </c>
      <c r="I7">
        <v>0</v>
      </c>
      <c r="J7">
        <v>100</v>
      </c>
    </row>
    <row r="8" spans="1:10" x14ac:dyDescent="0.25">
      <c r="A8" t="s">
        <v>63</v>
      </c>
      <c r="B8">
        <v>0.10489999999999999</v>
      </c>
      <c r="C8">
        <v>9407</v>
      </c>
      <c r="D8">
        <v>0</v>
      </c>
      <c r="E8">
        <v>2386.2395890632647</v>
      </c>
      <c r="F8">
        <v>0</v>
      </c>
      <c r="G8">
        <v>0</v>
      </c>
      <c r="H8">
        <f>0.113373020091421</f>
        <v>0.113373020091421</v>
      </c>
      <c r="I8">
        <v>0</v>
      </c>
      <c r="J8">
        <v>100</v>
      </c>
    </row>
    <row r="9" spans="1:10" x14ac:dyDescent="0.25">
      <c r="A9" t="s">
        <v>62</v>
      </c>
      <c r="B9">
        <v>0.1169</v>
      </c>
      <c r="C9">
        <v>72146</v>
      </c>
      <c r="D9">
        <v>0</v>
      </c>
      <c r="E9">
        <v>40500</v>
      </c>
      <c r="F9">
        <v>0</v>
      </c>
      <c r="G9">
        <v>0</v>
      </c>
      <c r="H9">
        <f>0.0413522579214371</f>
        <v>4.1352257921437097E-2</v>
      </c>
      <c r="I9">
        <v>0</v>
      </c>
      <c r="J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Metals</vt:lpstr>
      <vt:lpstr>Power Systems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Meinke</dc:creator>
  <cp:lastModifiedBy>Connor Meinke</cp:lastModifiedBy>
  <dcterms:created xsi:type="dcterms:W3CDTF">2015-06-05T18:17:20Z</dcterms:created>
  <dcterms:modified xsi:type="dcterms:W3CDTF">2023-06-15T17:34:44Z</dcterms:modified>
</cp:coreProperties>
</file>